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9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charts/chart10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charts/chart11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2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charts/chart13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4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charts/chart15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6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7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9.xml" ContentType="application/vnd.openxmlformats-officedocument.drawing+xml"/>
  <Override PartName="/xl/charts/chart18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9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20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1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2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3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fileSharing readOnlyRecommended="1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G:\My Drive\DokumenteSync\UNI\PhD Bioprocess\Lab\Experimental Runs\2024_03_04\Data\"/>
    </mc:Choice>
  </mc:AlternateContent>
  <xr:revisionPtr revIDLastSave="0" documentId="13_ncr:1_{E279F7C0-ABAF-488E-A437-A175F6E098F6}" xr6:coauthVersionLast="47" xr6:coauthVersionMax="47" xr10:uidLastSave="{00000000-0000-0000-0000-000000000000}"/>
  <bookViews>
    <workbookView xWindow="-30828" yWindow="-108" windowWidth="30936" windowHeight="16776" tabRatio="687" activeTab="11" xr2:uid="{00000000-000D-0000-FFFF-FFFF00000000}"/>
  </bookViews>
  <sheets>
    <sheet name="General" sheetId="1" r:id="rId1"/>
    <sheet name="Online_RAW" sheetId="17" r:id="rId2"/>
    <sheet name="Online_ANA" sheetId="7" r:id="rId3"/>
    <sheet name="Graph cult. #10" sheetId="47" r:id="rId4"/>
    <sheet name="Sampling" sheetId="49" r:id="rId5"/>
    <sheet name="Refill" sheetId="56" r:id="rId6"/>
    <sheet name="OD600" sheetId="37" r:id="rId7"/>
    <sheet name="Biomass" sheetId="5" r:id="rId8"/>
    <sheet name="Glycerol" sheetId="60" r:id="rId9"/>
    <sheet name="Acetate" sheetId="61" r:id="rId10"/>
    <sheet name="Protein" sheetId="59" r:id="rId11"/>
    <sheet name="Rate_Calc" sheetId="31" r:id="rId12"/>
    <sheet name="summary" sheetId="55" r:id="rId13"/>
  </sheets>
  <definedNames>
    <definedName name="_xlnm._FilterDatabase" localSheetId="3" hidden="1">'Graph cult. #10'!$A$1:$G$1</definedName>
    <definedName name="_xlnm._FilterDatabase" localSheetId="2" hidden="1">Online_ANA!$A$1:$Q$2124</definedName>
    <definedName name="_xlnm._FilterDatabase" localSheetId="1" hidden="1">Online_RAW!$A$1:$N$2124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34" i="31" l="1"/>
  <c r="W35" i="31"/>
  <c r="W36" i="31"/>
  <c r="W37" i="31"/>
  <c r="W38" i="31"/>
  <c r="W39" i="31"/>
  <c r="W40" i="31"/>
  <c r="G26" i="31" l="1"/>
  <c r="T14" i="31"/>
  <c r="X14" i="31" s="1"/>
  <c r="T17" i="31"/>
  <c r="X17" i="31" s="1"/>
  <c r="T20" i="31"/>
  <c r="T23" i="31"/>
  <c r="X23" i="31" s="1"/>
  <c r="T11" i="31"/>
  <c r="X11" i="31" s="1"/>
  <c r="T8" i="31"/>
  <c r="X8" i="31" s="1"/>
  <c r="X20" i="31"/>
  <c r="AF23" i="31"/>
  <c r="D44" i="61" l="1"/>
  <c r="D43" i="61"/>
  <c r="D14" i="61"/>
  <c r="C14" i="61"/>
  <c r="B14" i="61"/>
  <c r="D13" i="61"/>
  <c r="C13" i="61"/>
  <c r="B13" i="61"/>
  <c r="D12" i="61"/>
  <c r="C12" i="61"/>
  <c r="B12" i="61"/>
  <c r="D11" i="61"/>
  <c r="C11" i="61"/>
  <c r="B11" i="61"/>
  <c r="D10" i="61"/>
  <c r="C10" i="61"/>
  <c r="B10" i="61"/>
  <c r="D9" i="61"/>
  <c r="C9" i="61"/>
  <c r="B9" i="61"/>
  <c r="D8" i="61"/>
  <c r="C8" i="61"/>
  <c r="B8" i="61"/>
  <c r="D7" i="61"/>
  <c r="C7" i="61"/>
  <c r="B7" i="61"/>
  <c r="C6" i="61"/>
  <c r="B6" i="61"/>
  <c r="B3" i="61"/>
  <c r="D39" i="59" l="1"/>
  <c r="D40" i="59"/>
  <c r="D41" i="59"/>
  <c r="D42" i="59"/>
  <c r="D43" i="59"/>
  <c r="D44" i="59"/>
  <c r="D45" i="59"/>
  <c r="D46" i="59"/>
  <c r="D47" i="59"/>
  <c r="D48" i="59"/>
  <c r="D49" i="59"/>
  <c r="D38" i="59"/>
  <c r="R11" i="5"/>
  <c r="R12" i="5"/>
  <c r="R13" i="5"/>
  <c r="R14" i="5"/>
  <c r="L4" i="47"/>
  <c r="L5" i="47"/>
  <c r="L6" i="47"/>
  <c r="L7" i="47"/>
  <c r="L8" i="47"/>
  <c r="L9" i="47"/>
  <c r="L10" i="47"/>
  <c r="L3" i="47"/>
  <c r="H2" i="55"/>
  <c r="H3" i="55"/>
  <c r="H4" i="55"/>
  <c r="H5" i="55"/>
  <c r="H6" i="55"/>
  <c r="H7" i="55"/>
  <c r="H8" i="55"/>
  <c r="H9" i="55"/>
  <c r="C16" i="60"/>
  <c r="C19" i="60" s="1"/>
  <c r="C45" i="59" l="1"/>
  <c r="C46" i="59"/>
  <c r="C47" i="59"/>
  <c r="C48" i="59"/>
  <c r="C49" i="59"/>
  <c r="C44" i="59"/>
  <c r="C39" i="59"/>
  <c r="C40" i="59"/>
  <c r="C41" i="59"/>
  <c r="C42" i="59"/>
  <c r="C43" i="59"/>
  <c r="C38" i="59"/>
  <c r="D43" i="60"/>
  <c r="D44" i="60"/>
  <c r="D42" i="60"/>
  <c r="D41" i="60"/>
  <c r="D40" i="60"/>
  <c r="D39" i="60"/>
  <c r="D38" i="60"/>
  <c r="D37" i="60"/>
  <c r="D14" i="60"/>
  <c r="C14" i="60"/>
  <c r="B14" i="60"/>
  <c r="D13" i="60"/>
  <c r="C13" i="60"/>
  <c r="B13" i="60"/>
  <c r="D12" i="60"/>
  <c r="C12" i="60"/>
  <c r="B12" i="60"/>
  <c r="D11" i="60"/>
  <c r="C11" i="60"/>
  <c r="B11" i="60"/>
  <c r="D10" i="60"/>
  <c r="C10" i="60"/>
  <c r="B10" i="60"/>
  <c r="D9" i="60"/>
  <c r="C9" i="60"/>
  <c r="B9" i="60"/>
  <c r="D8" i="60"/>
  <c r="C8" i="60"/>
  <c r="B8" i="60"/>
  <c r="D7" i="60"/>
  <c r="C7" i="60"/>
  <c r="B7" i="60"/>
  <c r="C6" i="60"/>
  <c r="B6" i="60"/>
  <c r="B3" i="60"/>
  <c r="I6" i="55"/>
  <c r="D14" i="59"/>
  <c r="C14" i="59"/>
  <c r="B14" i="59"/>
  <c r="D13" i="59"/>
  <c r="C13" i="59"/>
  <c r="B13" i="59"/>
  <c r="D12" i="59"/>
  <c r="C12" i="59"/>
  <c r="B12" i="59"/>
  <c r="D11" i="59"/>
  <c r="C11" i="59"/>
  <c r="B11" i="59"/>
  <c r="D10" i="59"/>
  <c r="C10" i="59"/>
  <c r="B10" i="59"/>
  <c r="D9" i="59"/>
  <c r="C9" i="59"/>
  <c r="B9" i="59"/>
  <c r="D8" i="59"/>
  <c r="C8" i="59"/>
  <c r="B8" i="59"/>
  <c r="D7" i="59"/>
  <c r="I8" i="55" s="1"/>
  <c r="C7" i="59"/>
  <c r="B7" i="59"/>
  <c r="C6" i="59"/>
  <c r="B6" i="59"/>
  <c r="B3" i="59"/>
  <c r="I5" i="55" l="1"/>
  <c r="I7" i="55"/>
  <c r="I4" i="55"/>
  <c r="I3" i="55"/>
  <c r="I2" i="55"/>
  <c r="I9" i="55"/>
  <c r="R7" i="5"/>
  <c r="L3" i="7" l="1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L917" i="7"/>
  <c r="L918" i="7"/>
  <c r="L919" i="7"/>
  <c r="L920" i="7"/>
  <c r="L921" i="7"/>
  <c r="L922" i="7"/>
  <c r="L923" i="7"/>
  <c r="L924" i="7"/>
  <c r="L925" i="7"/>
  <c r="L926" i="7"/>
  <c r="L927" i="7"/>
  <c r="L928" i="7"/>
  <c r="L929" i="7"/>
  <c r="L930" i="7"/>
  <c r="L931" i="7"/>
  <c r="L932" i="7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L947" i="7"/>
  <c r="L948" i="7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L963" i="7"/>
  <c r="L964" i="7"/>
  <c r="L965" i="7"/>
  <c r="L966" i="7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L981" i="7"/>
  <c r="L982" i="7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L996" i="7"/>
  <c r="L997" i="7"/>
  <c r="L998" i="7"/>
  <c r="L999" i="7"/>
  <c r="L1000" i="7"/>
  <c r="L1001" i="7"/>
  <c r="L1002" i="7"/>
  <c r="L1003" i="7"/>
  <c r="L1004" i="7"/>
  <c r="L1005" i="7"/>
  <c r="L1006" i="7"/>
  <c r="L1007" i="7"/>
  <c r="L1008" i="7"/>
  <c r="L1009" i="7"/>
  <c r="L1010" i="7"/>
  <c r="L1011" i="7"/>
  <c r="L1012" i="7"/>
  <c r="L1013" i="7"/>
  <c r="L1014" i="7"/>
  <c r="L1015" i="7"/>
  <c r="L1016" i="7"/>
  <c r="L1017" i="7"/>
  <c r="L1018" i="7"/>
  <c r="L1019" i="7"/>
  <c r="L1020" i="7"/>
  <c r="L1021" i="7"/>
  <c r="L1022" i="7"/>
  <c r="L1023" i="7"/>
  <c r="L1024" i="7"/>
  <c r="L1025" i="7"/>
  <c r="L1026" i="7"/>
  <c r="L1027" i="7"/>
  <c r="L1028" i="7"/>
  <c r="L1029" i="7"/>
  <c r="L1030" i="7"/>
  <c r="L1031" i="7"/>
  <c r="L1032" i="7"/>
  <c r="L1033" i="7"/>
  <c r="L1034" i="7"/>
  <c r="L1035" i="7"/>
  <c r="L1036" i="7"/>
  <c r="L1037" i="7"/>
  <c r="L1038" i="7"/>
  <c r="L1039" i="7"/>
  <c r="L1040" i="7"/>
  <c r="L1041" i="7"/>
  <c r="L1042" i="7"/>
  <c r="L1043" i="7"/>
  <c r="L1044" i="7"/>
  <c r="L1045" i="7"/>
  <c r="L1046" i="7"/>
  <c r="L1047" i="7"/>
  <c r="L1048" i="7"/>
  <c r="L1049" i="7"/>
  <c r="L1050" i="7"/>
  <c r="L1051" i="7"/>
  <c r="L1052" i="7"/>
  <c r="L1053" i="7"/>
  <c r="L1054" i="7"/>
  <c r="L1055" i="7"/>
  <c r="L1056" i="7"/>
  <c r="L1057" i="7"/>
  <c r="L1058" i="7"/>
  <c r="L1059" i="7"/>
  <c r="L1060" i="7"/>
  <c r="L1061" i="7"/>
  <c r="L1062" i="7"/>
  <c r="L1063" i="7"/>
  <c r="L1064" i="7"/>
  <c r="L1065" i="7"/>
  <c r="L1066" i="7"/>
  <c r="L1067" i="7"/>
  <c r="L1068" i="7"/>
  <c r="L1069" i="7"/>
  <c r="L1070" i="7"/>
  <c r="L1071" i="7"/>
  <c r="L1072" i="7"/>
  <c r="L1073" i="7"/>
  <c r="L1074" i="7"/>
  <c r="L1075" i="7"/>
  <c r="L1076" i="7"/>
  <c r="L1077" i="7"/>
  <c r="L1078" i="7"/>
  <c r="L1079" i="7"/>
  <c r="L1080" i="7"/>
  <c r="L1081" i="7"/>
  <c r="L1082" i="7"/>
  <c r="L1083" i="7"/>
  <c r="L1084" i="7"/>
  <c r="L1085" i="7"/>
  <c r="L1086" i="7"/>
  <c r="L1087" i="7"/>
  <c r="L1088" i="7"/>
  <c r="L1089" i="7"/>
  <c r="L1090" i="7"/>
  <c r="L1091" i="7"/>
  <c r="L1092" i="7"/>
  <c r="L1093" i="7"/>
  <c r="L1094" i="7"/>
  <c r="L1095" i="7"/>
  <c r="L1096" i="7"/>
  <c r="L1097" i="7"/>
  <c r="L1098" i="7"/>
  <c r="L1099" i="7"/>
  <c r="L1100" i="7"/>
  <c r="L1101" i="7"/>
  <c r="L1102" i="7"/>
  <c r="L1103" i="7"/>
  <c r="L1104" i="7"/>
  <c r="L1105" i="7"/>
  <c r="L1106" i="7"/>
  <c r="L1107" i="7"/>
  <c r="L1108" i="7"/>
  <c r="L1109" i="7"/>
  <c r="L1110" i="7"/>
  <c r="L1111" i="7"/>
  <c r="L1112" i="7"/>
  <c r="L1113" i="7"/>
  <c r="L1114" i="7"/>
  <c r="L1115" i="7"/>
  <c r="L1116" i="7"/>
  <c r="L1117" i="7"/>
  <c r="L1118" i="7"/>
  <c r="L1119" i="7"/>
  <c r="L1120" i="7"/>
  <c r="L1121" i="7"/>
  <c r="L1122" i="7"/>
  <c r="L1123" i="7"/>
  <c r="L1124" i="7"/>
  <c r="L1125" i="7"/>
  <c r="L1126" i="7"/>
  <c r="L1127" i="7"/>
  <c r="L1128" i="7"/>
  <c r="L1129" i="7"/>
  <c r="L1130" i="7"/>
  <c r="L1131" i="7"/>
  <c r="L1132" i="7"/>
  <c r="L1133" i="7"/>
  <c r="L1134" i="7"/>
  <c r="L1135" i="7"/>
  <c r="L1136" i="7"/>
  <c r="L1137" i="7"/>
  <c r="L1138" i="7"/>
  <c r="L1139" i="7"/>
  <c r="L1140" i="7"/>
  <c r="L1141" i="7"/>
  <c r="L1142" i="7"/>
  <c r="L1143" i="7"/>
  <c r="L1144" i="7"/>
  <c r="L1145" i="7"/>
  <c r="L1146" i="7"/>
  <c r="L1147" i="7"/>
  <c r="L1148" i="7"/>
  <c r="L1149" i="7"/>
  <c r="L1150" i="7"/>
  <c r="L1151" i="7"/>
  <c r="L1152" i="7"/>
  <c r="L1153" i="7"/>
  <c r="L1154" i="7"/>
  <c r="L1155" i="7"/>
  <c r="L1156" i="7"/>
  <c r="L1157" i="7"/>
  <c r="L1158" i="7"/>
  <c r="L1159" i="7"/>
  <c r="L1160" i="7"/>
  <c r="L1161" i="7"/>
  <c r="L1162" i="7"/>
  <c r="L1163" i="7"/>
  <c r="L1164" i="7"/>
  <c r="L1165" i="7"/>
  <c r="L1166" i="7"/>
  <c r="L1167" i="7"/>
  <c r="L1168" i="7"/>
  <c r="L1169" i="7"/>
  <c r="L1170" i="7"/>
  <c r="L1171" i="7"/>
  <c r="L1172" i="7"/>
  <c r="L1173" i="7"/>
  <c r="L1174" i="7"/>
  <c r="L1175" i="7"/>
  <c r="L1176" i="7"/>
  <c r="L1177" i="7"/>
  <c r="L1178" i="7"/>
  <c r="L1179" i="7"/>
  <c r="L1180" i="7"/>
  <c r="L1181" i="7"/>
  <c r="L1182" i="7"/>
  <c r="L1183" i="7"/>
  <c r="L1184" i="7"/>
  <c r="L1185" i="7"/>
  <c r="L1186" i="7"/>
  <c r="L1187" i="7"/>
  <c r="L1188" i="7"/>
  <c r="L1189" i="7"/>
  <c r="L1190" i="7"/>
  <c r="L1191" i="7"/>
  <c r="L1192" i="7"/>
  <c r="L1193" i="7"/>
  <c r="L1194" i="7"/>
  <c r="L1195" i="7"/>
  <c r="L1196" i="7"/>
  <c r="L1197" i="7"/>
  <c r="L1198" i="7"/>
  <c r="L1199" i="7"/>
  <c r="L1200" i="7"/>
  <c r="L1201" i="7"/>
  <c r="L1202" i="7"/>
  <c r="L1203" i="7"/>
  <c r="L1204" i="7"/>
  <c r="L1205" i="7"/>
  <c r="L1206" i="7"/>
  <c r="L1207" i="7"/>
  <c r="L1208" i="7"/>
  <c r="L1209" i="7"/>
  <c r="L1210" i="7"/>
  <c r="L1211" i="7"/>
  <c r="L1212" i="7"/>
  <c r="L1213" i="7"/>
  <c r="L1214" i="7"/>
  <c r="L1215" i="7"/>
  <c r="L1216" i="7"/>
  <c r="L1217" i="7"/>
  <c r="L1218" i="7"/>
  <c r="L1219" i="7"/>
  <c r="L1220" i="7"/>
  <c r="L1221" i="7"/>
  <c r="L1222" i="7"/>
  <c r="L1223" i="7"/>
  <c r="L1224" i="7"/>
  <c r="L1225" i="7"/>
  <c r="L1226" i="7"/>
  <c r="L1227" i="7"/>
  <c r="L1228" i="7"/>
  <c r="L1229" i="7"/>
  <c r="L1230" i="7"/>
  <c r="L1231" i="7"/>
  <c r="L1232" i="7"/>
  <c r="L1233" i="7"/>
  <c r="L1234" i="7"/>
  <c r="L1235" i="7"/>
  <c r="L1236" i="7"/>
  <c r="L1237" i="7"/>
  <c r="L1238" i="7"/>
  <c r="L1239" i="7"/>
  <c r="L1240" i="7"/>
  <c r="L1241" i="7"/>
  <c r="L1242" i="7"/>
  <c r="L1243" i="7"/>
  <c r="L1244" i="7"/>
  <c r="L1245" i="7"/>
  <c r="L1246" i="7"/>
  <c r="L1247" i="7"/>
  <c r="L1248" i="7"/>
  <c r="L1249" i="7"/>
  <c r="L1250" i="7"/>
  <c r="L1251" i="7"/>
  <c r="L1252" i="7"/>
  <c r="L1253" i="7"/>
  <c r="L1254" i="7"/>
  <c r="L1255" i="7"/>
  <c r="L1256" i="7"/>
  <c r="L1257" i="7"/>
  <c r="L1258" i="7"/>
  <c r="L1259" i="7"/>
  <c r="L1260" i="7"/>
  <c r="L1261" i="7"/>
  <c r="L1262" i="7"/>
  <c r="L1263" i="7"/>
  <c r="L1264" i="7"/>
  <c r="L1265" i="7"/>
  <c r="L1266" i="7"/>
  <c r="L1267" i="7"/>
  <c r="L1268" i="7"/>
  <c r="L1269" i="7"/>
  <c r="L1270" i="7"/>
  <c r="L1271" i="7"/>
  <c r="L1272" i="7"/>
  <c r="L1273" i="7"/>
  <c r="L1274" i="7"/>
  <c r="L1275" i="7"/>
  <c r="L1276" i="7"/>
  <c r="L1277" i="7"/>
  <c r="L1278" i="7"/>
  <c r="L1279" i="7"/>
  <c r="L1280" i="7"/>
  <c r="L1281" i="7"/>
  <c r="L1282" i="7"/>
  <c r="L1283" i="7"/>
  <c r="L1284" i="7"/>
  <c r="L1285" i="7"/>
  <c r="L1286" i="7"/>
  <c r="L1287" i="7"/>
  <c r="L1288" i="7"/>
  <c r="L1289" i="7"/>
  <c r="L1290" i="7"/>
  <c r="L1291" i="7"/>
  <c r="L1292" i="7"/>
  <c r="L1293" i="7"/>
  <c r="L1294" i="7"/>
  <c r="L1295" i="7"/>
  <c r="L1296" i="7"/>
  <c r="L1297" i="7"/>
  <c r="L1298" i="7"/>
  <c r="L1299" i="7"/>
  <c r="L1300" i="7"/>
  <c r="L1301" i="7"/>
  <c r="L1302" i="7"/>
  <c r="L1303" i="7"/>
  <c r="L1304" i="7"/>
  <c r="L1305" i="7"/>
  <c r="L1306" i="7"/>
  <c r="L1307" i="7"/>
  <c r="L1308" i="7"/>
  <c r="L1309" i="7"/>
  <c r="L1310" i="7"/>
  <c r="L1311" i="7"/>
  <c r="L1312" i="7"/>
  <c r="L1313" i="7"/>
  <c r="L1314" i="7"/>
  <c r="L1315" i="7"/>
  <c r="L1316" i="7"/>
  <c r="L1317" i="7"/>
  <c r="L1318" i="7"/>
  <c r="L1319" i="7"/>
  <c r="L1320" i="7"/>
  <c r="L1321" i="7"/>
  <c r="L1322" i="7"/>
  <c r="L1323" i="7"/>
  <c r="L1324" i="7"/>
  <c r="L1325" i="7"/>
  <c r="L1326" i="7"/>
  <c r="L1327" i="7"/>
  <c r="L1328" i="7"/>
  <c r="L1329" i="7"/>
  <c r="L1330" i="7"/>
  <c r="L1331" i="7"/>
  <c r="L1332" i="7"/>
  <c r="L1333" i="7"/>
  <c r="L1334" i="7"/>
  <c r="L1335" i="7"/>
  <c r="L1336" i="7"/>
  <c r="L1337" i="7"/>
  <c r="L1338" i="7"/>
  <c r="L1339" i="7"/>
  <c r="L1340" i="7"/>
  <c r="L1341" i="7"/>
  <c r="L1342" i="7"/>
  <c r="L1343" i="7"/>
  <c r="L1344" i="7"/>
  <c r="L1345" i="7"/>
  <c r="L1346" i="7"/>
  <c r="L1347" i="7"/>
  <c r="L1348" i="7"/>
  <c r="L1349" i="7"/>
  <c r="L1350" i="7"/>
  <c r="L1351" i="7"/>
  <c r="L1352" i="7"/>
  <c r="L1353" i="7"/>
  <c r="L1354" i="7"/>
  <c r="L1355" i="7"/>
  <c r="L1356" i="7"/>
  <c r="L1357" i="7"/>
  <c r="L1358" i="7"/>
  <c r="L1359" i="7"/>
  <c r="L1360" i="7"/>
  <c r="L1361" i="7"/>
  <c r="L1362" i="7"/>
  <c r="L1363" i="7"/>
  <c r="L1364" i="7"/>
  <c r="L1365" i="7"/>
  <c r="L1366" i="7"/>
  <c r="L1367" i="7"/>
  <c r="L1368" i="7"/>
  <c r="L1369" i="7"/>
  <c r="L1370" i="7"/>
  <c r="L1371" i="7"/>
  <c r="L1372" i="7"/>
  <c r="L1373" i="7"/>
  <c r="L1374" i="7"/>
  <c r="L1375" i="7"/>
  <c r="L1376" i="7"/>
  <c r="L1377" i="7"/>
  <c r="L1378" i="7"/>
  <c r="L1379" i="7"/>
  <c r="L1380" i="7"/>
  <c r="L1381" i="7"/>
  <c r="L1382" i="7"/>
  <c r="L1383" i="7"/>
  <c r="L1384" i="7"/>
  <c r="L1385" i="7"/>
  <c r="L1386" i="7"/>
  <c r="L1387" i="7"/>
  <c r="L1388" i="7"/>
  <c r="L1389" i="7"/>
  <c r="L1390" i="7"/>
  <c r="L1391" i="7"/>
  <c r="L1392" i="7"/>
  <c r="L1393" i="7"/>
  <c r="L1394" i="7"/>
  <c r="L1395" i="7"/>
  <c r="L1396" i="7"/>
  <c r="L1397" i="7"/>
  <c r="L1398" i="7"/>
  <c r="L1399" i="7"/>
  <c r="L1400" i="7"/>
  <c r="L1401" i="7"/>
  <c r="L1402" i="7"/>
  <c r="L1403" i="7"/>
  <c r="L1404" i="7"/>
  <c r="L1405" i="7"/>
  <c r="L1406" i="7"/>
  <c r="L1407" i="7"/>
  <c r="L1408" i="7"/>
  <c r="L1409" i="7"/>
  <c r="L1410" i="7"/>
  <c r="L1411" i="7"/>
  <c r="L1412" i="7"/>
  <c r="L1413" i="7"/>
  <c r="L1414" i="7"/>
  <c r="L1415" i="7"/>
  <c r="L1416" i="7"/>
  <c r="L1417" i="7"/>
  <c r="L1418" i="7"/>
  <c r="L1419" i="7"/>
  <c r="L1420" i="7"/>
  <c r="L1421" i="7"/>
  <c r="L1422" i="7"/>
  <c r="L1423" i="7"/>
  <c r="L1424" i="7"/>
  <c r="L1425" i="7"/>
  <c r="L1426" i="7"/>
  <c r="L1427" i="7"/>
  <c r="L1428" i="7"/>
  <c r="L1429" i="7"/>
  <c r="L1430" i="7"/>
  <c r="L1431" i="7"/>
  <c r="L1432" i="7"/>
  <c r="L1433" i="7"/>
  <c r="L1434" i="7"/>
  <c r="L1435" i="7"/>
  <c r="L1436" i="7"/>
  <c r="L1437" i="7"/>
  <c r="L1438" i="7"/>
  <c r="L1439" i="7"/>
  <c r="L1440" i="7"/>
  <c r="L1441" i="7"/>
  <c r="L1442" i="7"/>
  <c r="L1443" i="7"/>
  <c r="L1444" i="7"/>
  <c r="L1445" i="7"/>
  <c r="L1446" i="7"/>
  <c r="L1447" i="7"/>
  <c r="L1448" i="7"/>
  <c r="L1449" i="7"/>
  <c r="L1450" i="7"/>
  <c r="L1451" i="7"/>
  <c r="L1452" i="7"/>
  <c r="L1453" i="7"/>
  <c r="L1454" i="7"/>
  <c r="L1455" i="7"/>
  <c r="L1456" i="7"/>
  <c r="L1457" i="7"/>
  <c r="L1458" i="7"/>
  <c r="L1459" i="7"/>
  <c r="L1460" i="7"/>
  <c r="L1461" i="7"/>
  <c r="L1462" i="7"/>
  <c r="L1463" i="7"/>
  <c r="L1464" i="7"/>
  <c r="L1465" i="7"/>
  <c r="L1466" i="7"/>
  <c r="L1467" i="7"/>
  <c r="L1468" i="7"/>
  <c r="L1469" i="7"/>
  <c r="L1470" i="7"/>
  <c r="L1471" i="7"/>
  <c r="L1472" i="7"/>
  <c r="L1473" i="7"/>
  <c r="L1474" i="7"/>
  <c r="L1475" i="7"/>
  <c r="L1476" i="7"/>
  <c r="L1477" i="7"/>
  <c r="L1478" i="7"/>
  <c r="L1479" i="7"/>
  <c r="L1480" i="7"/>
  <c r="L1481" i="7"/>
  <c r="L1482" i="7"/>
  <c r="L1483" i="7"/>
  <c r="L1484" i="7"/>
  <c r="L1485" i="7"/>
  <c r="L1486" i="7"/>
  <c r="L1487" i="7"/>
  <c r="L1488" i="7"/>
  <c r="L1489" i="7"/>
  <c r="L1490" i="7"/>
  <c r="L1491" i="7"/>
  <c r="L1492" i="7"/>
  <c r="L1493" i="7"/>
  <c r="L1494" i="7"/>
  <c r="L1495" i="7"/>
  <c r="L1496" i="7"/>
  <c r="L1497" i="7"/>
  <c r="L1498" i="7"/>
  <c r="L1499" i="7"/>
  <c r="L1500" i="7"/>
  <c r="L1501" i="7"/>
  <c r="L1502" i="7"/>
  <c r="L1503" i="7"/>
  <c r="L1504" i="7"/>
  <c r="L1505" i="7"/>
  <c r="L1506" i="7"/>
  <c r="L1507" i="7"/>
  <c r="L1508" i="7"/>
  <c r="L1509" i="7"/>
  <c r="L1510" i="7"/>
  <c r="L1511" i="7"/>
  <c r="L1512" i="7"/>
  <c r="L1513" i="7"/>
  <c r="L1514" i="7"/>
  <c r="L1515" i="7"/>
  <c r="L1516" i="7"/>
  <c r="L1517" i="7"/>
  <c r="L1518" i="7"/>
  <c r="L1519" i="7"/>
  <c r="L1520" i="7"/>
  <c r="L1521" i="7"/>
  <c r="L1522" i="7"/>
  <c r="L1523" i="7"/>
  <c r="L1524" i="7"/>
  <c r="L1525" i="7"/>
  <c r="L1526" i="7"/>
  <c r="L1527" i="7"/>
  <c r="L1528" i="7"/>
  <c r="L1529" i="7"/>
  <c r="L1530" i="7"/>
  <c r="L1531" i="7"/>
  <c r="L1532" i="7"/>
  <c r="L1533" i="7"/>
  <c r="L1534" i="7"/>
  <c r="L1535" i="7"/>
  <c r="L1536" i="7"/>
  <c r="L1537" i="7"/>
  <c r="L1538" i="7"/>
  <c r="L1539" i="7"/>
  <c r="L1540" i="7"/>
  <c r="L1541" i="7"/>
  <c r="L1542" i="7"/>
  <c r="L1543" i="7"/>
  <c r="L1544" i="7"/>
  <c r="L1545" i="7"/>
  <c r="L1546" i="7"/>
  <c r="L1547" i="7"/>
  <c r="L1548" i="7"/>
  <c r="L1549" i="7"/>
  <c r="L1550" i="7"/>
  <c r="L1551" i="7"/>
  <c r="L1552" i="7"/>
  <c r="L1553" i="7"/>
  <c r="L1554" i="7"/>
  <c r="L1555" i="7"/>
  <c r="L1556" i="7"/>
  <c r="L1557" i="7"/>
  <c r="L1558" i="7"/>
  <c r="L1559" i="7"/>
  <c r="L1560" i="7"/>
  <c r="L1561" i="7"/>
  <c r="L1562" i="7"/>
  <c r="L1563" i="7"/>
  <c r="L1564" i="7"/>
  <c r="L1565" i="7"/>
  <c r="L1566" i="7"/>
  <c r="L1567" i="7"/>
  <c r="L1568" i="7"/>
  <c r="L1569" i="7"/>
  <c r="L1570" i="7"/>
  <c r="L1571" i="7"/>
  <c r="L1572" i="7"/>
  <c r="L1573" i="7"/>
  <c r="L1574" i="7"/>
  <c r="L1575" i="7"/>
  <c r="L1576" i="7"/>
  <c r="L1577" i="7"/>
  <c r="L1578" i="7"/>
  <c r="L1579" i="7"/>
  <c r="L1580" i="7"/>
  <c r="L1581" i="7"/>
  <c r="L1582" i="7"/>
  <c r="L1583" i="7"/>
  <c r="L1584" i="7"/>
  <c r="L1585" i="7"/>
  <c r="L1586" i="7"/>
  <c r="L1587" i="7"/>
  <c r="L1588" i="7"/>
  <c r="L1589" i="7"/>
  <c r="L1590" i="7"/>
  <c r="L1591" i="7"/>
  <c r="L1592" i="7"/>
  <c r="L1593" i="7"/>
  <c r="L1594" i="7"/>
  <c r="L1595" i="7"/>
  <c r="L1596" i="7"/>
  <c r="L1597" i="7"/>
  <c r="L1598" i="7"/>
  <c r="L1599" i="7"/>
  <c r="L1600" i="7"/>
  <c r="L1601" i="7"/>
  <c r="L1602" i="7"/>
  <c r="L1603" i="7"/>
  <c r="L1604" i="7"/>
  <c r="L1605" i="7"/>
  <c r="L1606" i="7"/>
  <c r="L1607" i="7"/>
  <c r="L1608" i="7"/>
  <c r="L1609" i="7"/>
  <c r="L1610" i="7"/>
  <c r="L1611" i="7"/>
  <c r="L1612" i="7"/>
  <c r="L1613" i="7"/>
  <c r="L1614" i="7"/>
  <c r="L1615" i="7"/>
  <c r="L1616" i="7"/>
  <c r="L1617" i="7"/>
  <c r="L1618" i="7"/>
  <c r="L1619" i="7"/>
  <c r="L1620" i="7"/>
  <c r="L1621" i="7"/>
  <c r="L1622" i="7"/>
  <c r="L1623" i="7"/>
  <c r="L1624" i="7"/>
  <c r="L1625" i="7"/>
  <c r="L1626" i="7"/>
  <c r="L1627" i="7"/>
  <c r="L1628" i="7"/>
  <c r="L1629" i="7"/>
  <c r="L1630" i="7"/>
  <c r="L1631" i="7"/>
  <c r="L1632" i="7"/>
  <c r="L1633" i="7"/>
  <c r="L1634" i="7"/>
  <c r="L1635" i="7"/>
  <c r="L1636" i="7"/>
  <c r="L1637" i="7"/>
  <c r="L1638" i="7"/>
  <c r="L1639" i="7"/>
  <c r="L1640" i="7"/>
  <c r="L1641" i="7"/>
  <c r="L1642" i="7"/>
  <c r="L1643" i="7"/>
  <c r="L1644" i="7"/>
  <c r="L1645" i="7"/>
  <c r="L1646" i="7"/>
  <c r="L1647" i="7"/>
  <c r="L1648" i="7"/>
  <c r="L1649" i="7"/>
  <c r="L1650" i="7"/>
  <c r="L1651" i="7"/>
  <c r="L1652" i="7"/>
  <c r="L1653" i="7"/>
  <c r="L1654" i="7"/>
  <c r="L1655" i="7"/>
  <c r="L1656" i="7"/>
  <c r="L1657" i="7"/>
  <c r="L1658" i="7"/>
  <c r="L1659" i="7"/>
  <c r="L1660" i="7"/>
  <c r="L1661" i="7"/>
  <c r="L1662" i="7"/>
  <c r="L1663" i="7"/>
  <c r="L1664" i="7"/>
  <c r="L1665" i="7"/>
  <c r="L1666" i="7"/>
  <c r="L1667" i="7"/>
  <c r="L1668" i="7"/>
  <c r="L1669" i="7"/>
  <c r="L1670" i="7"/>
  <c r="L1671" i="7"/>
  <c r="L1672" i="7"/>
  <c r="L1673" i="7"/>
  <c r="L1674" i="7"/>
  <c r="L1675" i="7"/>
  <c r="L1676" i="7"/>
  <c r="L1677" i="7"/>
  <c r="L1678" i="7"/>
  <c r="L1679" i="7"/>
  <c r="L1680" i="7"/>
  <c r="L1681" i="7"/>
  <c r="L1682" i="7"/>
  <c r="L1683" i="7"/>
  <c r="L1684" i="7"/>
  <c r="L1685" i="7"/>
  <c r="L1686" i="7"/>
  <c r="L1687" i="7"/>
  <c r="L1688" i="7"/>
  <c r="L1689" i="7"/>
  <c r="L1690" i="7"/>
  <c r="L1691" i="7"/>
  <c r="L1692" i="7"/>
  <c r="L1693" i="7"/>
  <c r="L1694" i="7"/>
  <c r="L1695" i="7"/>
  <c r="L1696" i="7"/>
  <c r="L1697" i="7"/>
  <c r="L1698" i="7"/>
  <c r="L1699" i="7"/>
  <c r="L1700" i="7"/>
  <c r="L1701" i="7"/>
  <c r="L1702" i="7"/>
  <c r="L1703" i="7"/>
  <c r="L1704" i="7"/>
  <c r="L1705" i="7"/>
  <c r="L1706" i="7"/>
  <c r="L1707" i="7"/>
  <c r="L1708" i="7"/>
  <c r="L1709" i="7"/>
  <c r="L1710" i="7"/>
  <c r="L1711" i="7"/>
  <c r="L1712" i="7"/>
  <c r="L1713" i="7"/>
  <c r="L1714" i="7"/>
  <c r="L1715" i="7"/>
  <c r="L1716" i="7"/>
  <c r="L1717" i="7"/>
  <c r="L1718" i="7"/>
  <c r="L1719" i="7"/>
  <c r="L1720" i="7"/>
  <c r="L1721" i="7"/>
  <c r="L1722" i="7"/>
  <c r="L1723" i="7"/>
  <c r="L1724" i="7"/>
  <c r="L1725" i="7"/>
  <c r="L1726" i="7"/>
  <c r="L1727" i="7"/>
  <c r="L1728" i="7"/>
  <c r="L1729" i="7"/>
  <c r="L1730" i="7"/>
  <c r="L1731" i="7"/>
  <c r="L1732" i="7"/>
  <c r="L1733" i="7"/>
  <c r="L1734" i="7"/>
  <c r="L1735" i="7"/>
  <c r="L1736" i="7"/>
  <c r="L1737" i="7"/>
  <c r="L1738" i="7"/>
  <c r="L1739" i="7"/>
  <c r="L1740" i="7"/>
  <c r="L1741" i="7"/>
  <c r="L1742" i="7"/>
  <c r="L1743" i="7"/>
  <c r="L1744" i="7"/>
  <c r="L1745" i="7"/>
  <c r="L1746" i="7"/>
  <c r="L1747" i="7"/>
  <c r="L1748" i="7"/>
  <c r="L1749" i="7"/>
  <c r="L1750" i="7"/>
  <c r="L1751" i="7"/>
  <c r="L1752" i="7"/>
  <c r="L1753" i="7"/>
  <c r="L1754" i="7"/>
  <c r="L1755" i="7"/>
  <c r="L1756" i="7"/>
  <c r="L1757" i="7"/>
  <c r="L1758" i="7"/>
  <c r="L1759" i="7"/>
  <c r="L1760" i="7"/>
  <c r="L1761" i="7"/>
  <c r="L1762" i="7"/>
  <c r="L1763" i="7"/>
  <c r="L1764" i="7"/>
  <c r="L1765" i="7"/>
  <c r="L1766" i="7"/>
  <c r="L1767" i="7"/>
  <c r="L1768" i="7"/>
  <c r="L1769" i="7"/>
  <c r="L1770" i="7"/>
  <c r="L1771" i="7"/>
  <c r="L1772" i="7"/>
  <c r="L1773" i="7"/>
  <c r="L1774" i="7"/>
  <c r="L1775" i="7"/>
  <c r="L1776" i="7"/>
  <c r="L1777" i="7"/>
  <c r="L1778" i="7"/>
  <c r="L1779" i="7"/>
  <c r="L1780" i="7"/>
  <c r="L1781" i="7"/>
  <c r="L1782" i="7"/>
  <c r="L1783" i="7"/>
  <c r="L1784" i="7"/>
  <c r="L1785" i="7"/>
  <c r="L1786" i="7"/>
  <c r="L1787" i="7"/>
  <c r="L1788" i="7"/>
  <c r="L1789" i="7"/>
  <c r="L1790" i="7"/>
  <c r="L1791" i="7"/>
  <c r="L1792" i="7"/>
  <c r="L1793" i="7"/>
  <c r="L1794" i="7"/>
  <c r="L1795" i="7"/>
  <c r="L1796" i="7"/>
  <c r="L1797" i="7"/>
  <c r="L1798" i="7"/>
  <c r="L1799" i="7"/>
  <c r="L1800" i="7"/>
  <c r="L1801" i="7"/>
  <c r="L1802" i="7"/>
  <c r="L1803" i="7"/>
  <c r="L1804" i="7"/>
  <c r="L1805" i="7"/>
  <c r="L1806" i="7"/>
  <c r="L1807" i="7"/>
  <c r="L1808" i="7"/>
  <c r="L1809" i="7"/>
  <c r="L1810" i="7"/>
  <c r="L1811" i="7"/>
  <c r="L1812" i="7"/>
  <c r="L1813" i="7"/>
  <c r="L1814" i="7"/>
  <c r="L1815" i="7"/>
  <c r="L1816" i="7"/>
  <c r="L1817" i="7"/>
  <c r="L1818" i="7"/>
  <c r="L1819" i="7"/>
  <c r="L1820" i="7"/>
  <c r="L1821" i="7"/>
  <c r="L1822" i="7"/>
  <c r="L1823" i="7"/>
  <c r="L1824" i="7"/>
  <c r="L1825" i="7"/>
  <c r="L1826" i="7"/>
  <c r="L1827" i="7"/>
  <c r="L1828" i="7"/>
  <c r="L1829" i="7"/>
  <c r="L1830" i="7"/>
  <c r="L1831" i="7"/>
  <c r="L1832" i="7"/>
  <c r="L1833" i="7"/>
  <c r="L1834" i="7"/>
  <c r="L1835" i="7"/>
  <c r="L1836" i="7"/>
  <c r="L1837" i="7"/>
  <c r="L1838" i="7"/>
  <c r="L1839" i="7"/>
  <c r="L1840" i="7"/>
  <c r="L1841" i="7"/>
  <c r="L1842" i="7"/>
  <c r="L1843" i="7"/>
  <c r="L1844" i="7"/>
  <c r="L1845" i="7"/>
  <c r="L1846" i="7"/>
  <c r="L1847" i="7"/>
  <c r="L1848" i="7"/>
  <c r="L1849" i="7"/>
  <c r="L1850" i="7"/>
  <c r="L1851" i="7"/>
  <c r="L1852" i="7"/>
  <c r="L1853" i="7"/>
  <c r="L1854" i="7"/>
  <c r="L1855" i="7"/>
  <c r="L1856" i="7"/>
  <c r="L1857" i="7"/>
  <c r="L1858" i="7"/>
  <c r="L1859" i="7"/>
  <c r="L1860" i="7"/>
  <c r="L1861" i="7"/>
  <c r="L1862" i="7"/>
  <c r="L1863" i="7"/>
  <c r="L1864" i="7"/>
  <c r="L1865" i="7"/>
  <c r="L1866" i="7"/>
  <c r="L1867" i="7"/>
  <c r="L1868" i="7"/>
  <c r="L1869" i="7"/>
  <c r="L1870" i="7"/>
  <c r="L1871" i="7"/>
  <c r="L1872" i="7"/>
  <c r="L1873" i="7"/>
  <c r="L1874" i="7"/>
  <c r="L1875" i="7"/>
  <c r="L1876" i="7"/>
  <c r="L1877" i="7"/>
  <c r="L1878" i="7"/>
  <c r="L1879" i="7"/>
  <c r="L1880" i="7"/>
  <c r="L1881" i="7"/>
  <c r="L1882" i="7"/>
  <c r="L1883" i="7"/>
  <c r="L1884" i="7"/>
  <c r="L1885" i="7"/>
  <c r="L1886" i="7"/>
  <c r="L1887" i="7"/>
  <c r="L1888" i="7"/>
  <c r="L1889" i="7"/>
  <c r="L1890" i="7"/>
  <c r="L1891" i="7"/>
  <c r="L1892" i="7"/>
  <c r="L1893" i="7"/>
  <c r="L1894" i="7"/>
  <c r="L1895" i="7"/>
  <c r="L1896" i="7"/>
  <c r="L1897" i="7"/>
  <c r="L1898" i="7"/>
  <c r="L1899" i="7"/>
  <c r="L1900" i="7"/>
  <c r="L1901" i="7"/>
  <c r="L1902" i="7"/>
  <c r="L1903" i="7"/>
  <c r="L1904" i="7"/>
  <c r="L1905" i="7"/>
  <c r="L1906" i="7"/>
  <c r="L1907" i="7"/>
  <c r="L1908" i="7"/>
  <c r="L1909" i="7"/>
  <c r="L1910" i="7"/>
  <c r="L1911" i="7"/>
  <c r="L1912" i="7"/>
  <c r="L1913" i="7"/>
  <c r="L1914" i="7"/>
  <c r="L1915" i="7"/>
  <c r="L1916" i="7"/>
  <c r="L1917" i="7"/>
  <c r="L1918" i="7"/>
  <c r="L1919" i="7"/>
  <c r="L1920" i="7"/>
  <c r="L1921" i="7"/>
  <c r="L1922" i="7"/>
  <c r="L1923" i="7"/>
  <c r="L1924" i="7"/>
  <c r="L1925" i="7"/>
  <c r="L1926" i="7"/>
  <c r="L1927" i="7"/>
  <c r="L1928" i="7"/>
  <c r="L1929" i="7"/>
  <c r="L1930" i="7"/>
  <c r="L1931" i="7"/>
  <c r="L1932" i="7"/>
  <c r="L1933" i="7"/>
  <c r="L1934" i="7"/>
  <c r="L1935" i="7"/>
  <c r="L1936" i="7"/>
  <c r="L1937" i="7"/>
  <c r="L1938" i="7"/>
  <c r="L1939" i="7"/>
  <c r="L1940" i="7"/>
  <c r="L1941" i="7"/>
  <c r="L1942" i="7"/>
  <c r="L1943" i="7"/>
  <c r="L1944" i="7"/>
  <c r="L1945" i="7"/>
  <c r="L1946" i="7"/>
  <c r="L1947" i="7"/>
  <c r="L1948" i="7"/>
  <c r="L1949" i="7"/>
  <c r="L1950" i="7"/>
  <c r="L1951" i="7"/>
  <c r="L1952" i="7"/>
  <c r="L1953" i="7"/>
  <c r="L1954" i="7"/>
  <c r="L1955" i="7"/>
  <c r="L1956" i="7"/>
  <c r="L1957" i="7"/>
  <c r="L1958" i="7"/>
  <c r="L1959" i="7"/>
  <c r="L1960" i="7"/>
  <c r="L1961" i="7"/>
  <c r="L1962" i="7"/>
  <c r="L1963" i="7"/>
  <c r="L1964" i="7"/>
  <c r="L1965" i="7"/>
  <c r="L1966" i="7"/>
  <c r="L1967" i="7"/>
  <c r="L1968" i="7"/>
  <c r="L1969" i="7"/>
  <c r="L1970" i="7"/>
  <c r="L1971" i="7"/>
  <c r="L1972" i="7"/>
  <c r="L1973" i="7"/>
  <c r="L1974" i="7"/>
  <c r="L1975" i="7"/>
  <c r="L1976" i="7"/>
  <c r="L1977" i="7"/>
  <c r="L1978" i="7"/>
  <c r="L1979" i="7"/>
  <c r="L1980" i="7"/>
  <c r="L1981" i="7"/>
  <c r="L1982" i="7"/>
  <c r="L1983" i="7"/>
  <c r="L1984" i="7"/>
  <c r="L1985" i="7"/>
  <c r="L1986" i="7"/>
  <c r="L1987" i="7"/>
  <c r="L1988" i="7"/>
  <c r="L1989" i="7"/>
  <c r="L1990" i="7"/>
  <c r="L1991" i="7"/>
  <c r="L1992" i="7"/>
  <c r="L1993" i="7"/>
  <c r="L1994" i="7"/>
  <c r="L1995" i="7"/>
  <c r="L1996" i="7"/>
  <c r="L1997" i="7"/>
  <c r="L1998" i="7"/>
  <c r="L1999" i="7"/>
  <c r="L2000" i="7"/>
  <c r="L2001" i="7"/>
  <c r="L2002" i="7"/>
  <c r="L2003" i="7"/>
  <c r="L2004" i="7"/>
  <c r="L2005" i="7"/>
  <c r="L2006" i="7"/>
  <c r="L2007" i="7"/>
  <c r="L2008" i="7"/>
  <c r="L2009" i="7"/>
  <c r="L2010" i="7"/>
  <c r="L2011" i="7"/>
  <c r="L2012" i="7"/>
  <c r="L2013" i="7"/>
  <c r="L2014" i="7"/>
  <c r="L2015" i="7"/>
  <c r="L2016" i="7"/>
  <c r="L2017" i="7"/>
  <c r="L2018" i="7"/>
  <c r="L2019" i="7"/>
  <c r="L2020" i="7"/>
  <c r="L2021" i="7"/>
  <c r="L2022" i="7"/>
  <c r="L2023" i="7"/>
  <c r="L2024" i="7"/>
  <c r="L2025" i="7"/>
  <c r="L2026" i="7"/>
  <c r="L2027" i="7"/>
  <c r="L2028" i="7"/>
  <c r="L2029" i="7"/>
  <c r="L2030" i="7"/>
  <c r="L2031" i="7"/>
  <c r="L2032" i="7"/>
  <c r="L2033" i="7"/>
  <c r="L2034" i="7"/>
  <c r="L2035" i="7"/>
  <c r="L2036" i="7"/>
  <c r="L2037" i="7"/>
  <c r="L2038" i="7"/>
  <c r="L2039" i="7"/>
  <c r="L2040" i="7"/>
  <c r="L2041" i="7"/>
  <c r="L2042" i="7"/>
  <c r="L2043" i="7"/>
  <c r="L2044" i="7"/>
  <c r="L2045" i="7"/>
  <c r="L2046" i="7"/>
  <c r="L2047" i="7"/>
  <c r="L2048" i="7"/>
  <c r="L2049" i="7"/>
  <c r="L2050" i="7"/>
  <c r="L2051" i="7"/>
  <c r="L2052" i="7"/>
  <c r="L2053" i="7"/>
  <c r="L2054" i="7"/>
  <c r="L2055" i="7"/>
  <c r="L2056" i="7"/>
  <c r="L2057" i="7"/>
  <c r="L2058" i="7"/>
  <c r="L2059" i="7"/>
  <c r="L2060" i="7"/>
  <c r="L2061" i="7"/>
  <c r="L2062" i="7"/>
  <c r="L2063" i="7"/>
  <c r="L2064" i="7"/>
  <c r="L2065" i="7"/>
  <c r="L2066" i="7"/>
  <c r="L2067" i="7"/>
  <c r="L2068" i="7"/>
  <c r="L2069" i="7"/>
  <c r="L2070" i="7"/>
  <c r="L2071" i="7"/>
  <c r="L2072" i="7"/>
  <c r="L2073" i="7"/>
  <c r="L2074" i="7"/>
  <c r="L2075" i="7"/>
  <c r="L2076" i="7"/>
  <c r="L2077" i="7"/>
  <c r="L2078" i="7"/>
  <c r="L2079" i="7"/>
  <c r="L2080" i="7"/>
  <c r="L2081" i="7"/>
  <c r="L2082" i="7"/>
  <c r="L2083" i="7"/>
  <c r="L2084" i="7"/>
  <c r="L2085" i="7"/>
  <c r="L2086" i="7"/>
  <c r="L2087" i="7"/>
  <c r="L2088" i="7"/>
  <c r="L2089" i="7"/>
  <c r="L2090" i="7"/>
  <c r="L2091" i="7"/>
  <c r="L2092" i="7"/>
  <c r="L2093" i="7"/>
  <c r="L2094" i="7"/>
  <c r="L2095" i="7"/>
  <c r="L2096" i="7"/>
  <c r="L2097" i="7"/>
  <c r="L2098" i="7"/>
  <c r="L2099" i="7"/>
  <c r="L2100" i="7"/>
  <c r="L2101" i="7"/>
  <c r="L2102" i="7"/>
  <c r="L2103" i="7"/>
  <c r="L2104" i="7"/>
  <c r="L2105" i="7"/>
  <c r="L2106" i="7"/>
  <c r="L2107" i="7"/>
  <c r="L2108" i="7"/>
  <c r="L2109" i="7"/>
  <c r="L2110" i="7"/>
  <c r="L2111" i="7"/>
  <c r="L2112" i="7"/>
  <c r="L2113" i="7"/>
  <c r="L2114" i="7"/>
  <c r="L2115" i="7"/>
  <c r="L2116" i="7"/>
  <c r="L2117" i="7"/>
  <c r="L2118" i="7"/>
  <c r="L2119" i="7"/>
  <c r="L2120" i="7"/>
  <c r="L2121" i="7"/>
  <c r="L2122" i="7"/>
  <c r="L2123" i="7"/>
  <c r="L2124" i="7"/>
  <c r="L2" i="7"/>
  <c r="B21" i="1"/>
  <c r="B11" i="1"/>
  <c r="K3" i="7" l="1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3" i="7"/>
  <c r="K704" i="7"/>
  <c r="K705" i="7"/>
  <c r="K706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K724" i="7"/>
  <c r="K725" i="7"/>
  <c r="K726" i="7"/>
  <c r="K727" i="7"/>
  <c r="K728" i="7"/>
  <c r="K729" i="7"/>
  <c r="K730" i="7"/>
  <c r="K731" i="7"/>
  <c r="K732" i="7"/>
  <c r="K733" i="7"/>
  <c r="K734" i="7"/>
  <c r="K735" i="7"/>
  <c r="K736" i="7"/>
  <c r="K737" i="7"/>
  <c r="K738" i="7"/>
  <c r="K739" i="7"/>
  <c r="K740" i="7"/>
  <c r="K741" i="7"/>
  <c r="K742" i="7"/>
  <c r="K743" i="7"/>
  <c r="K744" i="7"/>
  <c r="K745" i="7"/>
  <c r="K746" i="7"/>
  <c r="K747" i="7"/>
  <c r="K748" i="7"/>
  <c r="K749" i="7"/>
  <c r="K750" i="7"/>
  <c r="K751" i="7"/>
  <c r="K752" i="7"/>
  <c r="K753" i="7"/>
  <c r="K754" i="7"/>
  <c r="K755" i="7"/>
  <c r="K756" i="7"/>
  <c r="K757" i="7"/>
  <c r="K758" i="7"/>
  <c r="K759" i="7"/>
  <c r="K760" i="7"/>
  <c r="K761" i="7"/>
  <c r="K762" i="7"/>
  <c r="K763" i="7"/>
  <c r="K764" i="7"/>
  <c r="K765" i="7"/>
  <c r="K766" i="7"/>
  <c r="K767" i="7"/>
  <c r="K768" i="7"/>
  <c r="K769" i="7"/>
  <c r="K770" i="7"/>
  <c r="K771" i="7"/>
  <c r="K772" i="7"/>
  <c r="K773" i="7"/>
  <c r="K774" i="7"/>
  <c r="K775" i="7"/>
  <c r="K776" i="7"/>
  <c r="K777" i="7"/>
  <c r="K778" i="7"/>
  <c r="K779" i="7"/>
  <c r="K780" i="7"/>
  <c r="K781" i="7"/>
  <c r="K782" i="7"/>
  <c r="K783" i="7"/>
  <c r="K784" i="7"/>
  <c r="K785" i="7"/>
  <c r="K786" i="7"/>
  <c r="K787" i="7"/>
  <c r="K788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K810" i="7"/>
  <c r="K811" i="7"/>
  <c r="K812" i="7"/>
  <c r="K813" i="7"/>
  <c r="K814" i="7"/>
  <c r="K815" i="7"/>
  <c r="K816" i="7"/>
  <c r="K817" i="7"/>
  <c r="K818" i="7"/>
  <c r="K819" i="7"/>
  <c r="K820" i="7"/>
  <c r="K821" i="7"/>
  <c r="K822" i="7"/>
  <c r="K823" i="7"/>
  <c r="K824" i="7"/>
  <c r="K825" i="7"/>
  <c r="K826" i="7"/>
  <c r="K827" i="7"/>
  <c r="K828" i="7"/>
  <c r="K829" i="7"/>
  <c r="K830" i="7"/>
  <c r="K831" i="7"/>
  <c r="K832" i="7"/>
  <c r="K833" i="7"/>
  <c r="K834" i="7"/>
  <c r="K835" i="7"/>
  <c r="K836" i="7"/>
  <c r="K837" i="7"/>
  <c r="K838" i="7"/>
  <c r="K839" i="7"/>
  <c r="K840" i="7"/>
  <c r="K841" i="7"/>
  <c r="K842" i="7"/>
  <c r="K843" i="7"/>
  <c r="K844" i="7"/>
  <c r="K845" i="7"/>
  <c r="K846" i="7"/>
  <c r="K847" i="7"/>
  <c r="K848" i="7"/>
  <c r="K849" i="7"/>
  <c r="K850" i="7"/>
  <c r="K851" i="7"/>
  <c r="K852" i="7"/>
  <c r="K853" i="7"/>
  <c r="K854" i="7"/>
  <c r="K855" i="7"/>
  <c r="K856" i="7"/>
  <c r="K857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K887" i="7"/>
  <c r="K888" i="7"/>
  <c r="K889" i="7"/>
  <c r="K890" i="7"/>
  <c r="K891" i="7"/>
  <c r="K892" i="7"/>
  <c r="K893" i="7"/>
  <c r="K894" i="7"/>
  <c r="K895" i="7"/>
  <c r="K896" i="7"/>
  <c r="K897" i="7"/>
  <c r="K898" i="7"/>
  <c r="K899" i="7"/>
  <c r="K900" i="7"/>
  <c r="K901" i="7"/>
  <c r="K90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16" i="7"/>
  <c r="K917" i="7"/>
  <c r="K918" i="7"/>
  <c r="K919" i="7"/>
  <c r="K920" i="7"/>
  <c r="K921" i="7"/>
  <c r="K922" i="7"/>
  <c r="K923" i="7"/>
  <c r="K924" i="7"/>
  <c r="K925" i="7"/>
  <c r="K926" i="7"/>
  <c r="K927" i="7"/>
  <c r="K928" i="7"/>
  <c r="K929" i="7"/>
  <c r="K93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49" i="7"/>
  <c r="K950" i="7"/>
  <c r="K951" i="7"/>
  <c r="K952" i="7"/>
  <c r="K953" i="7"/>
  <c r="K954" i="7"/>
  <c r="K955" i="7"/>
  <c r="K956" i="7"/>
  <c r="K957" i="7"/>
  <c r="K958" i="7"/>
  <c r="K959" i="7"/>
  <c r="K960" i="7"/>
  <c r="K961" i="7"/>
  <c r="K962" i="7"/>
  <c r="K963" i="7"/>
  <c r="K964" i="7"/>
  <c r="K965" i="7"/>
  <c r="K966" i="7"/>
  <c r="K967" i="7"/>
  <c r="K968" i="7"/>
  <c r="K969" i="7"/>
  <c r="K970" i="7"/>
  <c r="K971" i="7"/>
  <c r="K972" i="7"/>
  <c r="K973" i="7"/>
  <c r="K974" i="7"/>
  <c r="K975" i="7"/>
  <c r="K976" i="7"/>
  <c r="K977" i="7"/>
  <c r="K978" i="7"/>
  <c r="K979" i="7"/>
  <c r="K980" i="7"/>
  <c r="K981" i="7"/>
  <c r="K982" i="7"/>
  <c r="K983" i="7"/>
  <c r="K984" i="7"/>
  <c r="K985" i="7"/>
  <c r="K986" i="7"/>
  <c r="K987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K1002" i="7"/>
  <c r="K1003" i="7"/>
  <c r="K1004" i="7"/>
  <c r="K1005" i="7"/>
  <c r="K1006" i="7"/>
  <c r="K1007" i="7"/>
  <c r="K1008" i="7"/>
  <c r="K1009" i="7"/>
  <c r="K1010" i="7"/>
  <c r="K1011" i="7"/>
  <c r="K1012" i="7"/>
  <c r="K1013" i="7"/>
  <c r="K1014" i="7"/>
  <c r="K1015" i="7"/>
  <c r="K1016" i="7"/>
  <c r="K1017" i="7"/>
  <c r="K1018" i="7"/>
  <c r="K1019" i="7"/>
  <c r="K1020" i="7"/>
  <c r="K1021" i="7"/>
  <c r="K1022" i="7"/>
  <c r="K1023" i="7"/>
  <c r="K1024" i="7"/>
  <c r="K1025" i="7"/>
  <c r="K1026" i="7"/>
  <c r="K1027" i="7"/>
  <c r="K1028" i="7"/>
  <c r="K1029" i="7"/>
  <c r="K1030" i="7"/>
  <c r="K1031" i="7"/>
  <c r="K1032" i="7"/>
  <c r="K1033" i="7"/>
  <c r="K1034" i="7"/>
  <c r="K1035" i="7"/>
  <c r="K1036" i="7"/>
  <c r="K1037" i="7"/>
  <c r="K1038" i="7"/>
  <c r="K1039" i="7"/>
  <c r="K1040" i="7"/>
  <c r="K1041" i="7"/>
  <c r="K1042" i="7"/>
  <c r="K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1" i="7"/>
  <c r="K1062" i="7"/>
  <c r="K1063" i="7"/>
  <c r="K1064" i="7"/>
  <c r="K1065" i="7"/>
  <c r="K1066" i="7"/>
  <c r="K1067" i="7"/>
  <c r="K1068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K1094" i="7"/>
  <c r="K1095" i="7"/>
  <c r="K1096" i="7"/>
  <c r="K1097" i="7"/>
  <c r="K1098" i="7"/>
  <c r="K1099" i="7"/>
  <c r="K1100" i="7"/>
  <c r="K1101" i="7"/>
  <c r="K1102" i="7"/>
  <c r="K1103" i="7"/>
  <c r="K1104" i="7"/>
  <c r="K1105" i="7"/>
  <c r="K1106" i="7"/>
  <c r="K1107" i="7"/>
  <c r="K1108" i="7"/>
  <c r="K1109" i="7"/>
  <c r="K1110" i="7"/>
  <c r="K1111" i="7"/>
  <c r="K1112" i="7"/>
  <c r="K1113" i="7"/>
  <c r="K1114" i="7"/>
  <c r="K1115" i="7"/>
  <c r="K1116" i="7"/>
  <c r="K1117" i="7"/>
  <c r="K1118" i="7"/>
  <c r="K1119" i="7"/>
  <c r="K1120" i="7"/>
  <c r="K1121" i="7"/>
  <c r="K1122" i="7"/>
  <c r="K1123" i="7"/>
  <c r="K1124" i="7"/>
  <c r="K1125" i="7"/>
  <c r="K1126" i="7"/>
  <c r="K1127" i="7"/>
  <c r="K1128" i="7"/>
  <c r="K1129" i="7"/>
  <c r="K1130" i="7"/>
  <c r="K1131" i="7"/>
  <c r="K1132" i="7"/>
  <c r="K1133" i="7"/>
  <c r="K1134" i="7"/>
  <c r="K1135" i="7"/>
  <c r="K1136" i="7"/>
  <c r="K1137" i="7"/>
  <c r="K1138" i="7"/>
  <c r="K1139" i="7"/>
  <c r="K1140" i="7"/>
  <c r="K1141" i="7"/>
  <c r="K1142" i="7"/>
  <c r="K1143" i="7"/>
  <c r="K1144" i="7"/>
  <c r="K1145" i="7"/>
  <c r="K1146" i="7"/>
  <c r="K1147" i="7"/>
  <c r="K1148" i="7"/>
  <c r="K1149" i="7"/>
  <c r="K1150" i="7"/>
  <c r="K1151" i="7"/>
  <c r="K1152" i="7"/>
  <c r="K1153" i="7"/>
  <c r="K1154" i="7"/>
  <c r="K1155" i="7"/>
  <c r="K1156" i="7"/>
  <c r="K1157" i="7"/>
  <c r="K1158" i="7"/>
  <c r="K1159" i="7"/>
  <c r="K1160" i="7"/>
  <c r="K1161" i="7"/>
  <c r="K1162" i="7"/>
  <c r="K1163" i="7"/>
  <c r="K1164" i="7"/>
  <c r="K1165" i="7"/>
  <c r="K1166" i="7"/>
  <c r="K1167" i="7"/>
  <c r="K1168" i="7"/>
  <c r="K1169" i="7"/>
  <c r="K1170" i="7"/>
  <c r="K1171" i="7"/>
  <c r="K1172" i="7"/>
  <c r="K1173" i="7"/>
  <c r="K1174" i="7"/>
  <c r="K1175" i="7"/>
  <c r="K1176" i="7"/>
  <c r="K1177" i="7"/>
  <c r="K1178" i="7"/>
  <c r="K1179" i="7"/>
  <c r="K1180" i="7"/>
  <c r="K1181" i="7"/>
  <c r="K1182" i="7"/>
  <c r="K1183" i="7"/>
  <c r="K1184" i="7"/>
  <c r="K1185" i="7"/>
  <c r="K1186" i="7"/>
  <c r="K1187" i="7"/>
  <c r="K1188" i="7"/>
  <c r="K1189" i="7"/>
  <c r="K1190" i="7"/>
  <c r="K1191" i="7"/>
  <c r="K1192" i="7"/>
  <c r="K1193" i="7"/>
  <c r="K1194" i="7"/>
  <c r="K1195" i="7"/>
  <c r="K1196" i="7"/>
  <c r="K1197" i="7"/>
  <c r="K1198" i="7"/>
  <c r="K1199" i="7"/>
  <c r="K1200" i="7"/>
  <c r="K1201" i="7"/>
  <c r="K1202" i="7"/>
  <c r="K1203" i="7"/>
  <c r="K1204" i="7"/>
  <c r="K1205" i="7"/>
  <c r="K1206" i="7"/>
  <c r="K1207" i="7"/>
  <c r="K1208" i="7"/>
  <c r="K1209" i="7"/>
  <c r="K1210" i="7"/>
  <c r="K1211" i="7"/>
  <c r="K1212" i="7"/>
  <c r="K1213" i="7"/>
  <c r="K1214" i="7"/>
  <c r="K1215" i="7"/>
  <c r="K1216" i="7"/>
  <c r="K1217" i="7"/>
  <c r="K1218" i="7"/>
  <c r="K1219" i="7"/>
  <c r="K1220" i="7"/>
  <c r="K1221" i="7"/>
  <c r="K1222" i="7"/>
  <c r="K1223" i="7"/>
  <c r="K1224" i="7"/>
  <c r="K1225" i="7"/>
  <c r="K1226" i="7"/>
  <c r="K1227" i="7"/>
  <c r="K1228" i="7"/>
  <c r="K1229" i="7"/>
  <c r="K1230" i="7"/>
  <c r="K1231" i="7"/>
  <c r="K1232" i="7"/>
  <c r="K1233" i="7"/>
  <c r="K1234" i="7"/>
  <c r="K1235" i="7"/>
  <c r="K1236" i="7"/>
  <c r="K1237" i="7"/>
  <c r="K1238" i="7"/>
  <c r="K1239" i="7"/>
  <c r="K1240" i="7"/>
  <c r="K1241" i="7"/>
  <c r="K1242" i="7"/>
  <c r="K1243" i="7"/>
  <c r="K1244" i="7"/>
  <c r="K1245" i="7"/>
  <c r="K1246" i="7"/>
  <c r="K1247" i="7"/>
  <c r="K1248" i="7"/>
  <c r="K1249" i="7"/>
  <c r="K1250" i="7"/>
  <c r="K1251" i="7"/>
  <c r="K1252" i="7"/>
  <c r="K1253" i="7"/>
  <c r="K1254" i="7"/>
  <c r="K1255" i="7"/>
  <c r="K1256" i="7"/>
  <c r="K1257" i="7"/>
  <c r="K1258" i="7"/>
  <c r="K1259" i="7"/>
  <c r="K1260" i="7"/>
  <c r="K1261" i="7"/>
  <c r="K1262" i="7"/>
  <c r="K1263" i="7"/>
  <c r="K1264" i="7"/>
  <c r="K1265" i="7"/>
  <c r="K1266" i="7"/>
  <c r="K1267" i="7"/>
  <c r="K1268" i="7"/>
  <c r="K1269" i="7"/>
  <c r="K1270" i="7"/>
  <c r="K1271" i="7"/>
  <c r="K1272" i="7"/>
  <c r="K1273" i="7"/>
  <c r="K1274" i="7"/>
  <c r="K1275" i="7"/>
  <c r="K1276" i="7"/>
  <c r="K1277" i="7"/>
  <c r="K1278" i="7"/>
  <c r="K1279" i="7"/>
  <c r="K1280" i="7"/>
  <c r="K1281" i="7"/>
  <c r="K1282" i="7"/>
  <c r="K1283" i="7"/>
  <c r="K1284" i="7"/>
  <c r="K1285" i="7"/>
  <c r="K1286" i="7"/>
  <c r="K1287" i="7"/>
  <c r="K1288" i="7"/>
  <c r="K1289" i="7"/>
  <c r="K1290" i="7"/>
  <c r="K1291" i="7"/>
  <c r="K1292" i="7"/>
  <c r="K1293" i="7"/>
  <c r="K1294" i="7"/>
  <c r="K1295" i="7"/>
  <c r="K1296" i="7"/>
  <c r="K1297" i="7"/>
  <c r="K1298" i="7"/>
  <c r="K1299" i="7"/>
  <c r="K1300" i="7"/>
  <c r="K1301" i="7"/>
  <c r="K1302" i="7"/>
  <c r="K1303" i="7"/>
  <c r="K1304" i="7"/>
  <c r="K1305" i="7"/>
  <c r="K1306" i="7"/>
  <c r="K1307" i="7"/>
  <c r="K1308" i="7"/>
  <c r="K1309" i="7"/>
  <c r="K1310" i="7"/>
  <c r="K1311" i="7"/>
  <c r="K1312" i="7"/>
  <c r="K1313" i="7"/>
  <c r="K1314" i="7"/>
  <c r="K1315" i="7"/>
  <c r="K1316" i="7"/>
  <c r="K1317" i="7"/>
  <c r="K1318" i="7"/>
  <c r="K1319" i="7"/>
  <c r="K1320" i="7"/>
  <c r="K1321" i="7"/>
  <c r="K1322" i="7"/>
  <c r="K1323" i="7"/>
  <c r="K1324" i="7"/>
  <c r="K1325" i="7"/>
  <c r="K1326" i="7"/>
  <c r="K1327" i="7"/>
  <c r="K1328" i="7"/>
  <c r="K1329" i="7"/>
  <c r="K1330" i="7"/>
  <c r="K1331" i="7"/>
  <c r="K1332" i="7"/>
  <c r="K1333" i="7"/>
  <c r="K1334" i="7"/>
  <c r="K1335" i="7"/>
  <c r="K1336" i="7"/>
  <c r="K1337" i="7"/>
  <c r="K1338" i="7"/>
  <c r="K1339" i="7"/>
  <c r="K1340" i="7"/>
  <c r="K1341" i="7"/>
  <c r="K1342" i="7"/>
  <c r="K1343" i="7"/>
  <c r="K1344" i="7"/>
  <c r="K1345" i="7"/>
  <c r="K1346" i="7"/>
  <c r="K1347" i="7"/>
  <c r="K1348" i="7"/>
  <c r="K1349" i="7"/>
  <c r="K1350" i="7"/>
  <c r="K1351" i="7"/>
  <c r="K1352" i="7"/>
  <c r="K1353" i="7"/>
  <c r="K1354" i="7"/>
  <c r="K1355" i="7"/>
  <c r="K1356" i="7"/>
  <c r="K1357" i="7"/>
  <c r="K1358" i="7"/>
  <c r="K1359" i="7"/>
  <c r="K1360" i="7"/>
  <c r="K1361" i="7"/>
  <c r="K1362" i="7"/>
  <c r="K1363" i="7"/>
  <c r="K1364" i="7"/>
  <c r="K1365" i="7"/>
  <c r="K1366" i="7"/>
  <c r="K1367" i="7"/>
  <c r="K1368" i="7"/>
  <c r="K1369" i="7"/>
  <c r="K1370" i="7"/>
  <c r="K1371" i="7"/>
  <c r="K1372" i="7"/>
  <c r="K1373" i="7"/>
  <c r="K1374" i="7"/>
  <c r="K1375" i="7"/>
  <c r="K1376" i="7"/>
  <c r="K1377" i="7"/>
  <c r="K1378" i="7"/>
  <c r="K1379" i="7"/>
  <c r="K1380" i="7"/>
  <c r="K1381" i="7"/>
  <c r="K1382" i="7"/>
  <c r="K1383" i="7"/>
  <c r="K1384" i="7"/>
  <c r="K1385" i="7"/>
  <c r="K1386" i="7"/>
  <c r="K1387" i="7"/>
  <c r="K1388" i="7"/>
  <c r="K1389" i="7"/>
  <c r="K1390" i="7"/>
  <c r="K1391" i="7"/>
  <c r="K1392" i="7"/>
  <c r="K1393" i="7"/>
  <c r="K1394" i="7"/>
  <c r="K1395" i="7"/>
  <c r="K1396" i="7"/>
  <c r="K1397" i="7"/>
  <c r="K1398" i="7"/>
  <c r="K1399" i="7"/>
  <c r="K1400" i="7"/>
  <c r="K1401" i="7"/>
  <c r="K1402" i="7"/>
  <c r="K1403" i="7"/>
  <c r="K1404" i="7"/>
  <c r="K1405" i="7"/>
  <c r="K1406" i="7"/>
  <c r="K1407" i="7"/>
  <c r="K1408" i="7"/>
  <c r="K1409" i="7"/>
  <c r="K1410" i="7"/>
  <c r="K1411" i="7"/>
  <c r="K1412" i="7"/>
  <c r="K1413" i="7"/>
  <c r="K1414" i="7"/>
  <c r="K1415" i="7"/>
  <c r="K1416" i="7"/>
  <c r="K1417" i="7"/>
  <c r="K1418" i="7"/>
  <c r="K1419" i="7"/>
  <c r="K1420" i="7"/>
  <c r="K1421" i="7"/>
  <c r="K1422" i="7"/>
  <c r="K1423" i="7"/>
  <c r="K1424" i="7"/>
  <c r="K1425" i="7"/>
  <c r="K1426" i="7"/>
  <c r="K1427" i="7"/>
  <c r="K1428" i="7"/>
  <c r="K1429" i="7"/>
  <c r="K1430" i="7"/>
  <c r="K1431" i="7"/>
  <c r="K1432" i="7"/>
  <c r="K1433" i="7"/>
  <c r="K1434" i="7"/>
  <c r="K1435" i="7"/>
  <c r="K1436" i="7"/>
  <c r="K1437" i="7"/>
  <c r="K1438" i="7"/>
  <c r="K1439" i="7"/>
  <c r="K1440" i="7"/>
  <c r="K1441" i="7"/>
  <c r="K1442" i="7"/>
  <c r="K1443" i="7"/>
  <c r="K1444" i="7"/>
  <c r="K1445" i="7"/>
  <c r="K1446" i="7"/>
  <c r="K1447" i="7"/>
  <c r="K1448" i="7"/>
  <c r="K1449" i="7"/>
  <c r="K1450" i="7"/>
  <c r="K1451" i="7"/>
  <c r="K1452" i="7"/>
  <c r="K1453" i="7"/>
  <c r="K1454" i="7"/>
  <c r="K1455" i="7"/>
  <c r="K1456" i="7"/>
  <c r="K1457" i="7"/>
  <c r="K1458" i="7"/>
  <c r="K1459" i="7"/>
  <c r="K1460" i="7"/>
  <c r="K1461" i="7"/>
  <c r="K1462" i="7"/>
  <c r="K1463" i="7"/>
  <c r="K1464" i="7"/>
  <c r="K1465" i="7"/>
  <c r="K1466" i="7"/>
  <c r="K1467" i="7"/>
  <c r="K1468" i="7"/>
  <c r="K1469" i="7"/>
  <c r="K1470" i="7"/>
  <c r="K1471" i="7"/>
  <c r="K1472" i="7"/>
  <c r="K1473" i="7"/>
  <c r="K1474" i="7"/>
  <c r="K1475" i="7"/>
  <c r="K1476" i="7"/>
  <c r="K1477" i="7"/>
  <c r="K1478" i="7"/>
  <c r="K1479" i="7"/>
  <c r="K1480" i="7"/>
  <c r="K1481" i="7"/>
  <c r="K1482" i="7"/>
  <c r="K1483" i="7"/>
  <c r="K1484" i="7"/>
  <c r="K1485" i="7"/>
  <c r="K1486" i="7"/>
  <c r="K1487" i="7"/>
  <c r="K1488" i="7"/>
  <c r="K1489" i="7"/>
  <c r="K1490" i="7"/>
  <c r="K1491" i="7"/>
  <c r="K1492" i="7"/>
  <c r="K1493" i="7"/>
  <c r="K1494" i="7"/>
  <c r="K1495" i="7"/>
  <c r="K1496" i="7"/>
  <c r="K1497" i="7"/>
  <c r="K1498" i="7"/>
  <c r="K1499" i="7"/>
  <c r="K1500" i="7"/>
  <c r="K1501" i="7"/>
  <c r="K1502" i="7"/>
  <c r="K1503" i="7"/>
  <c r="K1504" i="7"/>
  <c r="K1505" i="7"/>
  <c r="K1506" i="7"/>
  <c r="K1507" i="7"/>
  <c r="K1508" i="7"/>
  <c r="K1509" i="7"/>
  <c r="K1510" i="7"/>
  <c r="K1511" i="7"/>
  <c r="K1512" i="7"/>
  <c r="K1513" i="7"/>
  <c r="K1514" i="7"/>
  <c r="K1515" i="7"/>
  <c r="K1516" i="7"/>
  <c r="K1517" i="7"/>
  <c r="K1518" i="7"/>
  <c r="K1519" i="7"/>
  <c r="K1520" i="7"/>
  <c r="K1521" i="7"/>
  <c r="K1522" i="7"/>
  <c r="K1523" i="7"/>
  <c r="K1524" i="7"/>
  <c r="K1525" i="7"/>
  <c r="K1526" i="7"/>
  <c r="K1527" i="7"/>
  <c r="K1528" i="7"/>
  <c r="K1529" i="7"/>
  <c r="K1530" i="7"/>
  <c r="K1531" i="7"/>
  <c r="K1532" i="7"/>
  <c r="K1533" i="7"/>
  <c r="K1534" i="7"/>
  <c r="K1535" i="7"/>
  <c r="K1536" i="7"/>
  <c r="K1537" i="7"/>
  <c r="K1538" i="7"/>
  <c r="K1539" i="7"/>
  <c r="K1540" i="7"/>
  <c r="K1541" i="7"/>
  <c r="K1542" i="7"/>
  <c r="K1543" i="7"/>
  <c r="K1544" i="7"/>
  <c r="K1545" i="7"/>
  <c r="K1546" i="7"/>
  <c r="K1547" i="7"/>
  <c r="K1548" i="7"/>
  <c r="K1549" i="7"/>
  <c r="K1550" i="7"/>
  <c r="K1551" i="7"/>
  <c r="K1552" i="7"/>
  <c r="K1553" i="7"/>
  <c r="K1554" i="7"/>
  <c r="K1555" i="7"/>
  <c r="K1556" i="7"/>
  <c r="K1557" i="7"/>
  <c r="K1558" i="7"/>
  <c r="K1559" i="7"/>
  <c r="K1560" i="7"/>
  <c r="K1561" i="7"/>
  <c r="K1562" i="7"/>
  <c r="K1563" i="7"/>
  <c r="K1564" i="7"/>
  <c r="K1565" i="7"/>
  <c r="K1566" i="7"/>
  <c r="K1567" i="7"/>
  <c r="K1568" i="7"/>
  <c r="K1569" i="7"/>
  <c r="K1570" i="7"/>
  <c r="K1571" i="7"/>
  <c r="K1572" i="7"/>
  <c r="K1573" i="7"/>
  <c r="K1574" i="7"/>
  <c r="K1575" i="7"/>
  <c r="K1576" i="7"/>
  <c r="K1577" i="7"/>
  <c r="K1578" i="7"/>
  <c r="K1579" i="7"/>
  <c r="K1580" i="7"/>
  <c r="K1581" i="7"/>
  <c r="K1582" i="7"/>
  <c r="K1583" i="7"/>
  <c r="K1584" i="7"/>
  <c r="K1585" i="7"/>
  <c r="K1586" i="7"/>
  <c r="K1587" i="7"/>
  <c r="K1588" i="7"/>
  <c r="K1589" i="7"/>
  <c r="K1590" i="7"/>
  <c r="K1591" i="7"/>
  <c r="K1592" i="7"/>
  <c r="K1593" i="7"/>
  <c r="K1594" i="7"/>
  <c r="K1595" i="7"/>
  <c r="K1596" i="7"/>
  <c r="K1597" i="7"/>
  <c r="K1598" i="7"/>
  <c r="K1599" i="7"/>
  <c r="K1600" i="7"/>
  <c r="K1601" i="7"/>
  <c r="K1602" i="7"/>
  <c r="K1603" i="7"/>
  <c r="K1604" i="7"/>
  <c r="K1605" i="7"/>
  <c r="K1606" i="7"/>
  <c r="K1607" i="7"/>
  <c r="K1608" i="7"/>
  <c r="K1609" i="7"/>
  <c r="K1610" i="7"/>
  <c r="K1611" i="7"/>
  <c r="K1612" i="7"/>
  <c r="K1613" i="7"/>
  <c r="K1614" i="7"/>
  <c r="K1615" i="7"/>
  <c r="K1616" i="7"/>
  <c r="K1617" i="7"/>
  <c r="K1618" i="7"/>
  <c r="K1619" i="7"/>
  <c r="K1620" i="7"/>
  <c r="K1621" i="7"/>
  <c r="K1622" i="7"/>
  <c r="K1623" i="7"/>
  <c r="K1624" i="7"/>
  <c r="K1625" i="7"/>
  <c r="K1626" i="7"/>
  <c r="K1627" i="7"/>
  <c r="K1628" i="7"/>
  <c r="K1629" i="7"/>
  <c r="K1630" i="7"/>
  <c r="K1631" i="7"/>
  <c r="K1632" i="7"/>
  <c r="K1633" i="7"/>
  <c r="K1634" i="7"/>
  <c r="K1635" i="7"/>
  <c r="K1636" i="7"/>
  <c r="K1637" i="7"/>
  <c r="K1638" i="7"/>
  <c r="K1639" i="7"/>
  <c r="K1640" i="7"/>
  <c r="K1641" i="7"/>
  <c r="K1642" i="7"/>
  <c r="K1643" i="7"/>
  <c r="K1644" i="7"/>
  <c r="K1645" i="7"/>
  <c r="K1646" i="7"/>
  <c r="K1647" i="7"/>
  <c r="K1648" i="7"/>
  <c r="K1649" i="7"/>
  <c r="K1650" i="7"/>
  <c r="K1651" i="7"/>
  <c r="K1652" i="7"/>
  <c r="K1653" i="7"/>
  <c r="K1654" i="7"/>
  <c r="K1655" i="7"/>
  <c r="K1656" i="7"/>
  <c r="K1657" i="7"/>
  <c r="K1658" i="7"/>
  <c r="K1659" i="7"/>
  <c r="K1660" i="7"/>
  <c r="K1661" i="7"/>
  <c r="K1662" i="7"/>
  <c r="K1663" i="7"/>
  <c r="K1664" i="7"/>
  <c r="K1665" i="7"/>
  <c r="K1666" i="7"/>
  <c r="K1667" i="7"/>
  <c r="K1668" i="7"/>
  <c r="K1669" i="7"/>
  <c r="K1670" i="7"/>
  <c r="K1671" i="7"/>
  <c r="K1672" i="7"/>
  <c r="K1673" i="7"/>
  <c r="K1674" i="7"/>
  <c r="K1675" i="7"/>
  <c r="K1676" i="7"/>
  <c r="K1677" i="7"/>
  <c r="K1678" i="7"/>
  <c r="K1679" i="7"/>
  <c r="K1680" i="7"/>
  <c r="K1681" i="7"/>
  <c r="K1682" i="7"/>
  <c r="K1683" i="7"/>
  <c r="K1684" i="7"/>
  <c r="K1685" i="7"/>
  <c r="K1686" i="7"/>
  <c r="K1687" i="7"/>
  <c r="K1688" i="7"/>
  <c r="K1689" i="7"/>
  <c r="K1690" i="7"/>
  <c r="K1691" i="7"/>
  <c r="K1692" i="7"/>
  <c r="K1693" i="7"/>
  <c r="K1694" i="7"/>
  <c r="K1695" i="7"/>
  <c r="K1696" i="7"/>
  <c r="K1697" i="7"/>
  <c r="K1698" i="7"/>
  <c r="K1699" i="7"/>
  <c r="K1700" i="7"/>
  <c r="K1701" i="7"/>
  <c r="K1702" i="7"/>
  <c r="K1703" i="7"/>
  <c r="K1704" i="7"/>
  <c r="K1705" i="7"/>
  <c r="K1706" i="7"/>
  <c r="K1707" i="7"/>
  <c r="K1708" i="7"/>
  <c r="K1709" i="7"/>
  <c r="K1710" i="7"/>
  <c r="K1711" i="7"/>
  <c r="K1712" i="7"/>
  <c r="K1713" i="7"/>
  <c r="K1714" i="7"/>
  <c r="K1715" i="7"/>
  <c r="K1716" i="7"/>
  <c r="K1717" i="7"/>
  <c r="K1718" i="7"/>
  <c r="K1719" i="7"/>
  <c r="K1720" i="7"/>
  <c r="K1721" i="7"/>
  <c r="K1722" i="7"/>
  <c r="K1723" i="7"/>
  <c r="K1724" i="7"/>
  <c r="K1725" i="7"/>
  <c r="K1726" i="7"/>
  <c r="K1727" i="7"/>
  <c r="K1728" i="7"/>
  <c r="K1729" i="7"/>
  <c r="K1730" i="7"/>
  <c r="K1731" i="7"/>
  <c r="K1732" i="7"/>
  <c r="K1733" i="7"/>
  <c r="K1734" i="7"/>
  <c r="K1735" i="7"/>
  <c r="K1736" i="7"/>
  <c r="K1737" i="7"/>
  <c r="K1738" i="7"/>
  <c r="K1739" i="7"/>
  <c r="K1740" i="7"/>
  <c r="K1741" i="7"/>
  <c r="K1742" i="7"/>
  <c r="K1743" i="7"/>
  <c r="K1744" i="7"/>
  <c r="K1745" i="7"/>
  <c r="K1746" i="7"/>
  <c r="K1747" i="7"/>
  <c r="K1748" i="7"/>
  <c r="K1749" i="7"/>
  <c r="K1750" i="7"/>
  <c r="K1751" i="7"/>
  <c r="K1752" i="7"/>
  <c r="K1753" i="7"/>
  <c r="K1754" i="7"/>
  <c r="K1755" i="7"/>
  <c r="K1756" i="7"/>
  <c r="K1757" i="7"/>
  <c r="K1758" i="7"/>
  <c r="K1759" i="7"/>
  <c r="K1760" i="7"/>
  <c r="K1761" i="7"/>
  <c r="K1762" i="7"/>
  <c r="K1763" i="7"/>
  <c r="K1764" i="7"/>
  <c r="K1765" i="7"/>
  <c r="K1766" i="7"/>
  <c r="K1767" i="7"/>
  <c r="K1768" i="7"/>
  <c r="K1769" i="7"/>
  <c r="K1770" i="7"/>
  <c r="K1771" i="7"/>
  <c r="K1772" i="7"/>
  <c r="K1773" i="7"/>
  <c r="K1774" i="7"/>
  <c r="K1775" i="7"/>
  <c r="K1776" i="7"/>
  <c r="K1777" i="7"/>
  <c r="K1778" i="7"/>
  <c r="K1779" i="7"/>
  <c r="K1780" i="7"/>
  <c r="K1781" i="7"/>
  <c r="K1782" i="7"/>
  <c r="K1783" i="7"/>
  <c r="K1784" i="7"/>
  <c r="K1785" i="7"/>
  <c r="K1786" i="7"/>
  <c r="K1787" i="7"/>
  <c r="K1788" i="7"/>
  <c r="K1789" i="7"/>
  <c r="K1790" i="7"/>
  <c r="K1791" i="7"/>
  <c r="K1792" i="7"/>
  <c r="K1793" i="7"/>
  <c r="K1794" i="7"/>
  <c r="K1795" i="7"/>
  <c r="K1796" i="7"/>
  <c r="K1797" i="7"/>
  <c r="K1798" i="7"/>
  <c r="K1799" i="7"/>
  <c r="K1800" i="7"/>
  <c r="K1801" i="7"/>
  <c r="K1802" i="7"/>
  <c r="K1803" i="7"/>
  <c r="K1804" i="7"/>
  <c r="K1805" i="7"/>
  <c r="K1806" i="7"/>
  <c r="K1807" i="7"/>
  <c r="K1808" i="7"/>
  <c r="K1809" i="7"/>
  <c r="K1810" i="7"/>
  <c r="K1811" i="7"/>
  <c r="K1812" i="7"/>
  <c r="K1813" i="7"/>
  <c r="K1814" i="7"/>
  <c r="K1815" i="7"/>
  <c r="K1816" i="7"/>
  <c r="K1817" i="7"/>
  <c r="K1818" i="7"/>
  <c r="K1819" i="7"/>
  <c r="K1820" i="7"/>
  <c r="K1821" i="7"/>
  <c r="K1822" i="7"/>
  <c r="K1823" i="7"/>
  <c r="K1824" i="7"/>
  <c r="K1825" i="7"/>
  <c r="K1826" i="7"/>
  <c r="K1827" i="7"/>
  <c r="K1828" i="7"/>
  <c r="K1829" i="7"/>
  <c r="K1830" i="7"/>
  <c r="K1831" i="7"/>
  <c r="K1832" i="7"/>
  <c r="K1833" i="7"/>
  <c r="K1834" i="7"/>
  <c r="K1835" i="7"/>
  <c r="K1836" i="7"/>
  <c r="K1837" i="7"/>
  <c r="K1838" i="7"/>
  <c r="K1839" i="7"/>
  <c r="K1840" i="7"/>
  <c r="K1841" i="7"/>
  <c r="K1842" i="7"/>
  <c r="K1843" i="7"/>
  <c r="K1844" i="7"/>
  <c r="K1845" i="7"/>
  <c r="K1846" i="7"/>
  <c r="K1847" i="7"/>
  <c r="K1848" i="7"/>
  <c r="K1849" i="7"/>
  <c r="K1850" i="7"/>
  <c r="K1851" i="7"/>
  <c r="K1852" i="7"/>
  <c r="K1853" i="7"/>
  <c r="K1854" i="7"/>
  <c r="K1855" i="7"/>
  <c r="K1856" i="7"/>
  <c r="K1857" i="7"/>
  <c r="K1858" i="7"/>
  <c r="K1859" i="7"/>
  <c r="K1860" i="7"/>
  <c r="K1861" i="7"/>
  <c r="K1862" i="7"/>
  <c r="K1863" i="7"/>
  <c r="K1864" i="7"/>
  <c r="K1865" i="7"/>
  <c r="K1866" i="7"/>
  <c r="K1867" i="7"/>
  <c r="K1868" i="7"/>
  <c r="K1869" i="7"/>
  <c r="K1870" i="7"/>
  <c r="K1871" i="7"/>
  <c r="K1872" i="7"/>
  <c r="K1873" i="7"/>
  <c r="K1874" i="7"/>
  <c r="K1875" i="7"/>
  <c r="K1876" i="7"/>
  <c r="K1877" i="7"/>
  <c r="K1878" i="7"/>
  <c r="K1879" i="7"/>
  <c r="K1880" i="7"/>
  <c r="K1881" i="7"/>
  <c r="K1882" i="7"/>
  <c r="K1883" i="7"/>
  <c r="K1884" i="7"/>
  <c r="K1885" i="7"/>
  <c r="K1886" i="7"/>
  <c r="K1887" i="7"/>
  <c r="K1888" i="7"/>
  <c r="K1889" i="7"/>
  <c r="K1890" i="7"/>
  <c r="K1891" i="7"/>
  <c r="K1892" i="7"/>
  <c r="K1893" i="7"/>
  <c r="K1894" i="7"/>
  <c r="K1895" i="7"/>
  <c r="K1896" i="7"/>
  <c r="K1897" i="7"/>
  <c r="K1898" i="7"/>
  <c r="K1899" i="7"/>
  <c r="K1900" i="7"/>
  <c r="K1901" i="7"/>
  <c r="K1902" i="7"/>
  <c r="K1903" i="7"/>
  <c r="K1904" i="7"/>
  <c r="K1905" i="7"/>
  <c r="K1906" i="7"/>
  <c r="K1907" i="7"/>
  <c r="K1908" i="7"/>
  <c r="K1909" i="7"/>
  <c r="K1910" i="7"/>
  <c r="K1911" i="7"/>
  <c r="K1912" i="7"/>
  <c r="K1913" i="7"/>
  <c r="K1914" i="7"/>
  <c r="K1915" i="7"/>
  <c r="K1916" i="7"/>
  <c r="K1917" i="7"/>
  <c r="K1918" i="7"/>
  <c r="K1919" i="7"/>
  <c r="K1920" i="7"/>
  <c r="K1921" i="7"/>
  <c r="K1922" i="7"/>
  <c r="K1923" i="7"/>
  <c r="K1924" i="7"/>
  <c r="K1925" i="7"/>
  <c r="K1926" i="7"/>
  <c r="K1927" i="7"/>
  <c r="K1928" i="7"/>
  <c r="K1929" i="7"/>
  <c r="K1930" i="7"/>
  <c r="K1931" i="7"/>
  <c r="K1932" i="7"/>
  <c r="K1933" i="7"/>
  <c r="K1934" i="7"/>
  <c r="K1935" i="7"/>
  <c r="K1936" i="7"/>
  <c r="K1937" i="7"/>
  <c r="K1938" i="7"/>
  <c r="K1939" i="7"/>
  <c r="K1940" i="7"/>
  <c r="K1941" i="7"/>
  <c r="K1942" i="7"/>
  <c r="K1943" i="7"/>
  <c r="K1944" i="7"/>
  <c r="K1945" i="7"/>
  <c r="K1946" i="7"/>
  <c r="K1947" i="7"/>
  <c r="K1948" i="7"/>
  <c r="K1949" i="7"/>
  <c r="K1950" i="7"/>
  <c r="K1951" i="7"/>
  <c r="K1952" i="7"/>
  <c r="K1953" i="7"/>
  <c r="K1954" i="7"/>
  <c r="K1955" i="7"/>
  <c r="K1956" i="7"/>
  <c r="K1957" i="7"/>
  <c r="K1958" i="7"/>
  <c r="K1959" i="7"/>
  <c r="K1960" i="7"/>
  <c r="K1961" i="7"/>
  <c r="K1962" i="7"/>
  <c r="K1963" i="7"/>
  <c r="K1964" i="7"/>
  <c r="K1965" i="7"/>
  <c r="K1966" i="7"/>
  <c r="K1967" i="7"/>
  <c r="K1968" i="7"/>
  <c r="K1969" i="7"/>
  <c r="K1970" i="7"/>
  <c r="K1971" i="7"/>
  <c r="K1972" i="7"/>
  <c r="K1973" i="7"/>
  <c r="K1974" i="7"/>
  <c r="K1975" i="7"/>
  <c r="K1976" i="7"/>
  <c r="K1977" i="7"/>
  <c r="K1978" i="7"/>
  <c r="K1979" i="7"/>
  <c r="K1980" i="7"/>
  <c r="K1981" i="7"/>
  <c r="K1982" i="7"/>
  <c r="K1983" i="7"/>
  <c r="K1984" i="7"/>
  <c r="K1985" i="7"/>
  <c r="K1986" i="7"/>
  <c r="K1987" i="7"/>
  <c r="K1988" i="7"/>
  <c r="K1989" i="7"/>
  <c r="K1990" i="7"/>
  <c r="K1991" i="7"/>
  <c r="K1992" i="7"/>
  <c r="K1993" i="7"/>
  <c r="K1994" i="7"/>
  <c r="K1995" i="7"/>
  <c r="K1996" i="7"/>
  <c r="K1997" i="7"/>
  <c r="K1998" i="7"/>
  <c r="K1999" i="7"/>
  <c r="K2000" i="7"/>
  <c r="K2001" i="7"/>
  <c r="K2002" i="7"/>
  <c r="K2003" i="7"/>
  <c r="K2004" i="7"/>
  <c r="K2005" i="7"/>
  <c r="K2006" i="7"/>
  <c r="K2007" i="7"/>
  <c r="K2008" i="7"/>
  <c r="K2009" i="7"/>
  <c r="K2010" i="7"/>
  <c r="K2011" i="7"/>
  <c r="K2012" i="7"/>
  <c r="K2013" i="7"/>
  <c r="K2014" i="7"/>
  <c r="K2015" i="7"/>
  <c r="K2016" i="7"/>
  <c r="K2017" i="7"/>
  <c r="K2018" i="7"/>
  <c r="K2019" i="7"/>
  <c r="K2020" i="7"/>
  <c r="K2021" i="7"/>
  <c r="K2022" i="7"/>
  <c r="K2023" i="7"/>
  <c r="K2024" i="7"/>
  <c r="K2025" i="7"/>
  <c r="K2026" i="7"/>
  <c r="K2027" i="7"/>
  <c r="K2028" i="7"/>
  <c r="K2029" i="7"/>
  <c r="K2030" i="7"/>
  <c r="K2031" i="7"/>
  <c r="K2032" i="7"/>
  <c r="K2033" i="7"/>
  <c r="K2034" i="7"/>
  <c r="K2035" i="7"/>
  <c r="K2036" i="7"/>
  <c r="K2037" i="7"/>
  <c r="K2038" i="7"/>
  <c r="K2039" i="7"/>
  <c r="K2040" i="7"/>
  <c r="K2041" i="7"/>
  <c r="K2042" i="7"/>
  <c r="K2043" i="7"/>
  <c r="K2044" i="7"/>
  <c r="K2045" i="7"/>
  <c r="K2046" i="7"/>
  <c r="K2047" i="7"/>
  <c r="K2048" i="7"/>
  <c r="K2049" i="7"/>
  <c r="K2050" i="7"/>
  <c r="K2051" i="7"/>
  <c r="K2052" i="7"/>
  <c r="K2053" i="7"/>
  <c r="K2054" i="7"/>
  <c r="K2055" i="7"/>
  <c r="K2056" i="7"/>
  <c r="K2057" i="7"/>
  <c r="K2058" i="7"/>
  <c r="K2059" i="7"/>
  <c r="K2060" i="7"/>
  <c r="K2061" i="7"/>
  <c r="K2062" i="7"/>
  <c r="K2063" i="7"/>
  <c r="K2064" i="7"/>
  <c r="K2065" i="7"/>
  <c r="K2066" i="7"/>
  <c r="K2067" i="7"/>
  <c r="K2068" i="7"/>
  <c r="K2069" i="7"/>
  <c r="K2070" i="7"/>
  <c r="K2071" i="7"/>
  <c r="K2072" i="7"/>
  <c r="K2073" i="7"/>
  <c r="K2074" i="7"/>
  <c r="K2075" i="7"/>
  <c r="K2076" i="7"/>
  <c r="K2077" i="7"/>
  <c r="K2078" i="7"/>
  <c r="K2079" i="7"/>
  <c r="K2080" i="7"/>
  <c r="K2081" i="7"/>
  <c r="K2082" i="7"/>
  <c r="K2083" i="7"/>
  <c r="K2084" i="7"/>
  <c r="K2085" i="7"/>
  <c r="K2086" i="7"/>
  <c r="K2087" i="7"/>
  <c r="K2088" i="7"/>
  <c r="K2089" i="7"/>
  <c r="K2090" i="7"/>
  <c r="K2091" i="7"/>
  <c r="K2092" i="7"/>
  <c r="K2093" i="7"/>
  <c r="K2094" i="7"/>
  <c r="K2095" i="7"/>
  <c r="K2096" i="7"/>
  <c r="K2097" i="7"/>
  <c r="K2098" i="7"/>
  <c r="K2099" i="7"/>
  <c r="K2100" i="7"/>
  <c r="K2101" i="7"/>
  <c r="K2102" i="7"/>
  <c r="K2103" i="7"/>
  <c r="K2104" i="7"/>
  <c r="K2105" i="7"/>
  <c r="K2106" i="7"/>
  <c r="K2107" i="7"/>
  <c r="K2108" i="7"/>
  <c r="K2109" i="7"/>
  <c r="K2110" i="7"/>
  <c r="K2111" i="7"/>
  <c r="K2112" i="7"/>
  <c r="K2113" i="7"/>
  <c r="K2114" i="7"/>
  <c r="K2115" i="7"/>
  <c r="K2116" i="7"/>
  <c r="K2117" i="7"/>
  <c r="K2118" i="7"/>
  <c r="K2119" i="7"/>
  <c r="K2120" i="7"/>
  <c r="K2121" i="7"/>
  <c r="K2122" i="7"/>
  <c r="K2123" i="7"/>
  <c r="K2124" i="7"/>
  <c r="K2" i="7"/>
  <c r="B8" i="37"/>
  <c r="B9" i="37"/>
  <c r="B10" i="37"/>
  <c r="B11" i="37"/>
  <c r="B12" i="37"/>
  <c r="B13" i="37"/>
  <c r="B14" i="37"/>
  <c r="B7" i="37"/>
  <c r="B6" i="37"/>
  <c r="F7" i="56" l="1"/>
  <c r="D7" i="56"/>
  <c r="D6" i="56"/>
  <c r="A3" i="56"/>
  <c r="D13" i="31"/>
  <c r="D14" i="31"/>
  <c r="D16" i="31"/>
  <c r="D17" i="31"/>
  <c r="D19" i="31"/>
  <c r="D20" i="31"/>
  <c r="D22" i="31"/>
  <c r="D23" i="31"/>
  <c r="D25" i="31"/>
  <c r="D26" i="31"/>
  <c r="D11" i="31"/>
  <c r="D10" i="31"/>
  <c r="D8" i="31"/>
  <c r="D7" i="31"/>
  <c r="F6" i="56" l="1"/>
  <c r="O3" i="7" l="1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O1102" i="7"/>
  <c r="O1103" i="7"/>
  <c r="O1104" i="7"/>
  <c r="O1105" i="7"/>
  <c r="O1106" i="7"/>
  <c r="O1107" i="7"/>
  <c r="O1108" i="7"/>
  <c r="O1109" i="7"/>
  <c r="O1110" i="7"/>
  <c r="O1111" i="7"/>
  <c r="O1112" i="7"/>
  <c r="O1113" i="7"/>
  <c r="O1114" i="7"/>
  <c r="O1115" i="7"/>
  <c r="O1116" i="7"/>
  <c r="O1117" i="7"/>
  <c r="O1118" i="7"/>
  <c r="O1119" i="7"/>
  <c r="O1120" i="7"/>
  <c r="O1121" i="7"/>
  <c r="O1122" i="7"/>
  <c r="O1123" i="7"/>
  <c r="O1124" i="7"/>
  <c r="O1125" i="7"/>
  <c r="O1126" i="7"/>
  <c r="O1127" i="7"/>
  <c r="O1128" i="7"/>
  <c r="O1129" i="7"/>
  <c r="O1130" i="7"/>
  <c r="O1131" i="7"/>
  <c r="O1132" i="7"/>
  <c r="O1133" i="7"/>
  <c r="O1134" i="7"/>
  <c r="O1135" i="7"/>
  <c r="O1136" i="7"/>
  <c r="O1137" i="7"/>
  <c r="O1138" i="7"/>
  <c r="O1139" i="7"/>
  <c r="O1140" i="7"/>
  <c r="O1141" i="7"/>
  <c r="O1142" i="7"/>
  <c r="O1143" i="7"/>
  <c r="O1144" i="7"/>
  <c r="O1145" i="7"/>
  <c r="O1146" i="7"/>
  <c r="O1147" i="7"/>
  <c r="O1148" i="7"/>
  <c r="O1149" i="7"/>
  <c r="O1150" i="7"/>
  <c r="O1151" i="7"/>
  <c r="O1152" i="7"/>
  <c r="O1153" i="7"/>
  <c r="O1154" i="7"/>
  <c r="O1155" i="7"/>
  <c r="O1156" i="7"/>
  <c r="O1157" i="7"/>
  <c r="O1158" i="7"/>
  <c r="O1159" i="7"/>
  <c r="O1160" i="7"/>
  <c r="O1161" i="7"/>
  <c r="O1162" i="7"/>
  <c r="O1163" i="7"/>
  <c r="O1164" i="7"/>
  <c r="O1165" i="7"/>
  <c r="O1166" i="7"/>
  <c r="O1167" i="7"/>
  <c r="O1168" i="7"/>
  <c r="O1169" i="7"/>
  <c r="O1170" i="7"/>
  <c r="O1171" i="7"/>
  <c r="O1172" i="7"/>
  <c r="O1173" i="7"/>
  <c r="O1174" i="7"/>
  <c r="O1175" i="7"/>
  <c r="O1176" i="7"/>
  <c r="O1177" i="7"/>
  <c r="O1178" i="7"/>
  <c r="O1179" i="7"/>
  <c r="O1180" i="7"/>
  <c r="O1181" i="7"/>
  <c r="O1182" i="7"/>
  <c r="O1183" i="7"/>
  <c r="O1184" i="7"/>
  <c r="O1185" i="7"/>
  <c r="O1186" i="7"/>
  <c r="O1187" i="7"/>
  <c r="O1188" i="7"/>
  <c r="O1189" i="7"/>
  <c r="O1190" i="7"/>
  <c r="O1191" i="7"/>
  <c r="O1192" i="7"/>
  <c r="O1193" i="7"/>
  <c r="O1194" i="7"/>
  <c r="O1195" i="7"/>
  <c r="O1196" i="7"/>
  <c r="O1197" i="7"/>
  <c r="O1198" i="7"/>
  <c r="O1199" i="7"/>
  <c r="O1200" i="7"/>
  <c r="O1201" i="7"/>
  <c r="O1202" i="7"/>
  <c r="O1203" i="7"/>
  <c r="O1204" i="7"/>
  <c r="O1205" i="7"/>
  <c r="O1206" i="7"/>
  <c r="O1207" i="7"/>
  <c r="O1208" i="7"/>
  <c r="O1209" i="7"/>
  <c r="O1210" i="7"/>
  <c r="O1211" i="7"/>
  <c r="O1212" i="7"/>
  <c r="O1213" i="7"/>
  <c r="O1214" i="7"/>
  <c r="O1215" i="7"/>
  <c r="O1216" i="7"/>
  <c r="O1217" i="7"/>
  <c r="O1218" i="7"/>
  <c r="O1219" i="7"/>
  <c r="O1220" i="7"/>
  <c r="O1221" i="7"/>
  <c r="O1222" i="7"/>
  <c r="O1223" i="7"/>
  <c r="O1224" i="7"/>
  <c r="O1225" i="7"/>
  <c r="O1226" i="7"/>
  <c r="O1227" i="7"/>
  <c r="O1228" i="7"/>
  <c r="O1229" i="7"/>
  <c r="O1230" i="7"/>
  <c r="O1231" i="7"/>
  <c r="O1232" i="7"/>
  <c r="O1233" i="7"/>
  <c r="O1234" i="7"/>
  <c r="O1235" i="7"/>
  <c r="O1236" i="7"/>
  <c r="O1237" i="7"/>
  <c r="O1238" i="7"/>
  <c r="O1239" i="7"/>
  <c r="O1240" i="7"/>
  <c r="O1241" i="7"/>
  <c r="O1242" i="7"/>
  <c r="O1243" i="7"/>
  <c r="O1244" i="7"/>
  <c r="O1245" i="7"/>
  <c r="O1246" i="7"/>
  <c r="O1247" i="7"/>
  <c r="O1248" i="7"/>
  <c r="O1249" i="7"/>
  <c r="O1250" i="7"/>
  <c r="O1251" i="7"/>
  <c r="O1252" i="7"/>
  <c r="O1253" i="7"/>
  <c r="O1254" i="7"/>
  <c r="O1255" i="7"/>
  <c r="O1256" i="7"/>
  <c r="O1257" i="7"/>
  <c r="O1258" i="7"/>
  <c r="O1259" i="7"/>
  <c r="O1260" i="7"/>
  <c r="O1261" i="7"/>
  <c r="O1262" i="7"/>
  <c r="O1263" i="7"/>
  <c r="O1264" i="7"/>
  <c r="O1265" i="7"/>
  <c r="O1266" i="7"/>
  <c r="O1267" i="7"/>
  <c r="O1268" i="7"/>
  <c r="O1269" i="7"/>
  <c r="O1270" i="7"/>
  <c r="O1271" i="7"/>
  <c r="O1272" i="7"/>
  <c r="O1273" i="7"/>
  <c r="O1274" i="7"/>
  <c r="O1275" i="7"/>
  <c r="O1276" i="7"/>
  <c r="O1277" i="7"/>
  <c r="O1278" i="7"/>
  <c r="O1279" i="7"/>
  <c r="O1280" i="7"/>
  <c r="O1281" i="7"/>
  <c r="O1282" i="7"/>
  <c r="O1283" i="7"/>
  <c r="O1284" i="7"/>
  <c r="O1285" i="7"/>
  <c r="O1286" i="7"/>
  <c r="O1287" i="7"/>
  <c r="O1288" i="7"/>
  <c r="O1289" i="7"/>
  <c r="O1290" i="7"/>
  <c r="O1291" i="7"/>
  <c r="O1292" i="7"/>
  <c r="O1293" i="7"/>
  <c r="O1294" i="7"/>
  <c r="O1295" i="7"/>
  <c r="O1296" i="7"/>
  <c r="O1297" i="7"/>
  <c r="O1298" i="7"/>
  <c r="O1299" i="7"/>
  <c r="O1300" i="7"/>
  <c r="O1301" i="7"/>
  <c r="O1302" i="7"/>
  <c r="O1303" i="7"/>
  <c r="O1304" i="7"/>
  <c r="O1305" i="7"/>
  <c r="O1306" i="7"/>
  <c r="O1307" i="7"/>
  <c r="O1308" i="7"/>
  <c r="O1309" i="7"/>
  <c r="O1310" i="7"/>
  <c r="O1311" i="7"/>
  <c r="O1312" i="7"/>
  <c r="O1313" i="7"/>
  <c r="O1314" i="7"/>
  <c r="O1315" i="7"/>
  <c r="O1316" i="7"/>
  <c r="O1317" i="7"/>
  <c r="O1318" i="7"/>
  <c r="O1319" i="7"/>
  <c r="O1320" i="7"/>
  <c r="O1321" i="7"/>
  <c r="O1322" i="7"/>
  <c r="O1323" i="7"/>
  <c r="O1324" i="7"/>
  <c r="O1325" i="7"/>
  <c r="O1326" i="7"/>
  <c r="O1327" i="7"/>
  <c r="O1328" i="7"/>
  <c r="O1329" i="7"/>
  <c r="O1330" i="7"/>
  <c r="O1331" i="7"/>
  <c r="O1332" i="7"/>
  <c r="O1333" i="7"/>
  <c r="O1334" i="7"/>
  <c r="O1335" i="7"/>
  <c r="O1336" i="7"/>
  <c r="O1337" i="7"/>
  <c r="O1338" i="7"/>
  <c r="O1339" i="7"/>
  <c r="O1340" i="7"/>
  <c r="O1341" i="7"/>
  <c r="O1342" i="7"/>
  <c r="O1343" i="7"/>
  <c r="O1344" i="7"/>
  <c r="O1345" i="7"/>
  <c r="O1346" i="7"/>
  <c r="O1347" i="7"/>
  <c r="O1348" i="7"/>
  <c r="O1349" i="7"/>
  <c r="O1350" i="7"/>
  <c r="O1351" i="7"/>
  <c r="O1352" i="7"/>
  <c r="O1353" i="7"/>
  <c r="O1354" i="7"/>
  <c r="O1355" i="7"/>
  <c r="O1356" i="7"/>
  <c r="O1357" i="7"/>
  <c r="O1358" i="7"/>
  <c r="O1359" i="7"/>
  <c r="O1360" i="7"/>
  <c r="O1361" i="7"/>
  <c r="O1362" i="7"/>
  <c r="O1363" i="7"/>
  <c r="O1364" i="7"/>
  <c r="O1365" i="7"/>
  <c r="O1366" i="7"/>
  <c r="O1367" i="7"/>
  <c r="O1368" i="7"/>
  <c r="O1369" i="7"/>
  <c r="O1370" i="7"/>
  <c r="O1371" i="7"/>
  <c r="O1372" i="7"/>
  <c r="O1373" i="7"/>
  <c r="O1374" i="7"/>
  <c r="O1375" i="7"/>
  <c r="O1376" i="7"/>
  <c r="O1377" i="7"/>
  <c r="O1378" i="7"/>
  <c r="O1379" i="7"/>
  <c r="O1380" i="7"/>
  <c r="O1381" i="7"/>
  <c r="O1382" i="7"/>
  <c r="O1383" i="7"/>
  <c r="O1384" i="7"/>
  <c r="O1385" i="7"/>
  <c r="O1386" i="7"/>
  <c r="O1387" i="7"/>
  <c r="O1388" i="7"/>
  <c r="O1389" i="7"/>
  <c r="O1390" i="7"/>
  <c r="O1391" i="7"/>
  <c r="O1392" i="7"/>
  <c r="O1393" i="7"/>
  <c r="O1394" i="7"/>
  <c r="O1395" i="7"/>
  <c r="O1396" i="7"/>
  <c r="O1397" i="7"/>
  <c r="O1398" i="7"/>
  <c r="O1399" i="7"/>
  <c r="O1400" i="7"/>
  <c r="O1401" i="7"/>
  <c r="O1402" i="7"/>
  <c r="O1403" i="7"/>
  <c r="O1404" i="7"/>
  <c r="O1405" i="7"/>
  <c r="O1406" i="7"/>
  <c r="O1407" i="7"/>
  <c r="O1408" i="7"/>
  <c r="O1409" i="7"/>
  <c r="O1410" i="7"/>
  <c r="O1411" i="7"/>
  <c r="O1412" i="7"/>
  <c r="O1413" i="7"/>
  <c r="O1414" i="7"/>
  <c r="O1415" i="7"/>
  <c r="O1416" i="7"/>
  <c r="O1417" i="7"/>
  <c r="O1418" i="7"/>
  <c r="O1419" i="7"/>
  <c r="O1420" i="7"/>
  <c r="O1421" i="7"/>
  <c r="O1422" i="7"/>
  <c r="O1423" i="7"/>
  <c r="O1424" i="7"/>
  <c r="O1425" i="7"/>
  <c r="O1426" i="7"/>
  <c r="O1427" i="7"/>
  <c r="O1428" i="7"/>
  <c r="O1429" i="7"/>
  <c r="O1430" i="7"/>
  <c r="O1431" i="7"/>
  <c r="O1432" i="7"/>
  <c r="O1433" i="7"/>
  <c r="O1434" i="7"/>
  <c r="O1435" i="7"/>
  <c r="O1436" i="7"/>
  <c r="O1437" i="7"/>
  <c r="O1438" i="7"/>
  <c r="O1439" i="7"/>
  <c r="O1440" i="7"/>
  <c r="O1441" i="7"/>
  <c r="O1442" i="7"/>
  <c r="O1443" i="7"/>
  <c r="O1444" i="7"/>
  <c r="O1445" i="7"/>
  <c r="O1446" i="7"/>
  <c r="O1447" i="7"/>
  <c r="O1448" i="7"/>
  <c r="O1449" i="7"/>
  <c r="O1450" i="7"/>
  <c r="O1451" i="7"/>
  <c r="O1452" i="7"/>
  <c r="O1453" i="7"/>
  <c r="O1454" i="7"/>
  <c r="O1455" i="7"/>
  <c r="O1456" i="7"/>
  <c r="O1457" i="7"/>
  <c r="O1458" i="7"/>
  <c r="O1459" i="7"/>
  <c r="O1460" i="7"/>
  <c r="O1461" i="7"/>
  <c r="O1462" i="7"/>
  <c r="O1463" i="7"/>
  <c r="O1464" i="7"/>
  <c r="O1465" i="7"/>
  <c r="O1466" i="7"/>
  <c r="O1467" i="7"/>
  <c r="O1468" i="7"/>
  <c r="O1469" i="7"/>
  <c r="O1470" i="7"/>
  <c r="O1471" i="7"/>
  <c r="O1472" i="7"/>
  <c r="O1473" i="7"/>
  <c r="O1474" i="7"/>
  <c r="O1475" i="7"/>
  <c r="O1476" i="7"/>
  <c r="O1477" i="7"/>
  <c r="O1478" i="7"/>
  <c r="O1479" i="7"/>
  <c r="O1480" i="7"/>
  <c r="O1481" i="7"/>
  <c r="O1482" i="7"/>
  <c r="O1483" i="7"/>
  <c r="O1484" i="7"/>
  <c r="O1485" i="7"/>
  <c r="O1486" i="7"/>
  <c r="O1487" i="7"/>
  <c r="O1488" i="7"/>
  <c r="O1489" i="7"/>
  <c r="O1490" i="7"/>
  <c r="O1491" i="7"/>
  <c r="O1492" i="7"/>
  <c r="O1493" i="7"/>
  <c r="O1494" i="7"/>
  <c r="O1495" i="7"/>
  <c r="O1496" i="7"/>
  <c r="O1497" i="7"/>
  <c r="O1498" i="7"/>
  <c r="O1499" i="7"/>
  <c r="O1500" i="7"/>
  <c r="O1501" i="7"/>
  <c r="O1502" i="7"/>
  <c r="O1503" i="7"/>
  <c r="O1504" i="7"/>
  <c r="O1505" i="7"/>
  <c r="O1506" i="7"/>
  <c r="O1507" i="7"/>
  <c r="O1508" i="7"/>
  <c r="O1509" i="7"/>
  <c r="O1510" i="7"/>
  <c r="O1511" i="7"/>
  <c r="O1512" i="7"/>
  <c r="O1513" i="7"/>
  <c r="O1514" i="7"/>
  <c r="O1515" i="7"/>
  <c r="O1516" i="7"/>
  <c r="O1517" i="7"/>
  <c r="O1518" i="7"/>
  <c r="O1519" i="7"/>
  <c r="O1520" i="7"/>
  <c r="O1521" i="7"/>
  <c r="O1522" i="7"/>
  <c r="O1523" i="7"/>
  <c r="O1524" i="7"/>
  <c r="O1525" i="7"/>
  <c r="O1526" i="7"/>
  <c r="O1527" i="7"/>
  <c r="O1528" i="7"/>
  <c r="O1529" i="7"/>
  <c r="O1530" i="7"/>
  <c r="O1531" i="7"/>
  <c r="O1532" i="7"/>
  <c r="O1533" i="7"/>
  <c r="O1534" i="7"/>
  <c r="O1535" i="7"/>
  <c r="O1536" i="7"/>
  <c r="O1537" i="7"/>
  <c r="O1538" i="7"/>
  <c r="O1539" i="7"/>
  <c r="O1540" i="7"/>
  <c r="O1541" i="7"/>
  <c r="O1542" i="7"/>
  <c r="O1543" i="7"/>
  <c r="O1544" i="7"/>
  <c r="O1545" i="7"/>
  <c r="O1546" i="7"/>
  <c r="O1547" i="7"/>
  <c r="O1548" i="7"/>
  <c r="O1549" i="7"/>
  <c r="O1550" i="7"/>
  <c r="O1551" i="7"/>
  <c r="O1552" i="7"/>
  <c r="O1553" i="7"/>
  <c r="O1554" i="7"/>
  <c r="O1555" i="7"/>
  <c r="O1556" i="7"/>
  <c r="O1557" i="7"/>
  <c r="O1558" i="7"/>
  <c r="O1559" i="7"/>
  <c r="O1560" i="7"/>
  <c r="O1561" i="7"/>
  <c r="O1562" i="7"/>
  <c r="O1563" i="7"/>
  <c r="O1564" i="7"/>
  <c r="O1565" i="7"/>
  <c r="O1566" i="7"/>
  <c r="O1567" i="7"/>
  <c r="O1568" i="7"/>
  <c r="O1569" i="7"/>
  <c r="O1570" i="7"/>
  <c r="O1571" i="7"/>
  <c r="O1572" i="7"/>
  <c r="O1573" i="7"/>
  <c r="O1574" i="7"/>
  <c r="O1575" i="7"/>
  <c r="O1576" i="7"/>
  <c r="O1577" i="7"/>
  <c r="O1578" i="7"/>
  <c r="O1579" i="7"/>
  <c r="O1580" i="7"/>
  <c r="O1581" i="7"/>
  <c r="O1582" i="7"/>
  <c r="O1583" i="7"/>
  <c r="O1584" i="7"/>
  <c r="O1585" i="7"/>
  <c r="O1586" i="7"/>
  <c r="O1587" i="7"/>
  <c r="O1588" i="7"/>
  <c r="O1589" i="7"/>
  <c r="O1590" i="7"/>
  <c r="O1591" i="7"/>
  <c r="O1592" i="7"/>
  <c r="O1593" i="7"/>
  <c r="O1594" i="7"/>
  <c r="O1595" i="7"/>
  <c r="O1596" i="7"/>
  <c r="O1597" i="7"/>
  <c r="O1598" i="7"/>
  <c r="O1599" i="7"/>
  <c r="O1600" i="7"/>
  <c r="O1601" i="7"/>
  <c r="O1602" i="7"/>
  <c r="O1603" i="7"/>
  <c r="O1604" i="7"/>
  <c r="O1605" i="7"/>
  <c r="O1606" i="7"/>
  <c r="O1607" i="7"/>
  <c r="O1608" i="7"/>
  <c r="O1609" i="7"/>
  <c r="O1610" i="7"/>
  <c r="O1611" i="7"/>
  <c r="O1612" i="7"/>
  <c r="O1613" i="7"/>
  <c r="O1614" i="7"/>
  <c r="O1615" i="7"/>
  <c r="O1616" i="7"/>
  <c r="O1617" i="7"/>
  <c r="O1618" i="7"/>
  <c r="O1619" i="7"/>
  <c r="O1620" i="7"/>
  <c r="O1621" i="7"/>
  <c r="O1622" i="7"/>
  <c r="O1623" i="7"/>
  <c r="O1624" i="7"/>
  <c r="O1625" i="7"/>
  <c r="O1626" i="7"/>
  <c r="O1627" i="7"/>
  <c r="O1628" i="7"/>
  <c r="O1629" i="7"/>
  <c r="O1630" i="7"/>
  <c r="O1631" i="7"/>
  <c r="O1632" i="7"/>
  <c r="O1633" i="7"/>
  <c r="O1634" i="7"/>
  <c r="O1635" i="7"/>
  <c r="O1636" i="7"/>
  <c r="O1637" i="7"/>
  <c r="O1638" i="7"/>
  <c r="O1639" i="7"/>
  <c r="O1640" i="7"/>
  <c r="O1641" i="7"/>
  <c r="O1642" i="7"/>
  <c r="O1643" i="7"/>
  <c r="O1644" i="7"/>
  <c r="O1645" i="7"/>
  <c r="O1646" i="7"/>
  <c r="O1647" i="7"/>
  <c r="O1648" i="7"/>
  <c r="O1649" i="7"/>
  <c r="O1650" i="7"/>
  <c r="O1651" i="7"/>
  <c r="O1652" i="7"/>
  <c r="O1653" i="7"/>
  <c r="O1654" i="7"/>
  <c r="O1655" i="7"/>
  <c r="O1656" i="7"/>
  <c r="O1657" i="7"/>
  <c r="O1658" i="7"/>
  <c r="O1659" i="7"/>
  <c r="O1660" i="7"/>
  <c r="O1661" i="7"/>
  <c r="O1662" i="7"/>
  <c r="O1663" i="7"/>
  <c r="O1664" i="7"/>
  <c r="O1665" i="7"/>
  <c r="O1666" i="7"/>
  <c r="O1667" i="7"/>
  <c r="O1668" i="7"/>
  <c r="O1669" i="7"/>
  <c r="O1670" i="7"/>
  <c r="O1671" i="7"/>
  <c r="O1672" i="7"/>
  <c r="O1673" i="7"/>
  <c r="O1674" i="7"/>
  <c r="O1675" i="7"/>
  <c r="O1676" i="7"/>
  <c r="O1677" i="7"/>
  <c r="O1678" i="7"/>
  <c r="O1679" i="7"/>
  <c r="O1680" i="7"/>
  <c r="O1681" i="7"/>
  <c r="O1682" i="7"/>
  <c r="O1683" i="7"/>
  <c r="O1684" i="7"/>
  <c r="O1685" i="7"/>
  <c r="O1686" i="7"/>
  <c r="O1687" i="7"/>
  <c r="O1688" i="7"/>
  <c r="O1689" i="7"/>
  <c r="O1690" i="7"/>
  <c r="O1691" i="7"/>
  <c r="O1692" i="7"/>
  <c r="O1693" i="7"/>
  <c r="O1694" i="7"/>
  <c r="O1695" i="7"/>
  <c r="O1696" i="7"/>
  <c r="O1697" i="7"/>
  <c r="O1698" i="7"/>
  <c r="O1699" i="7"/>
  <c r="O1700" i="7"/>
  <c r="O1701" i="7"/>
  <c r="O1702" i="7"/>
  <c r="O1703" i="7"/>
  <c r="O1704" i="7"/>
  <c r="O1705" i="7"/>
  <c r="O1706" i="7"/>
  <c r="O1707" i="7"/>
  <c r="O1708" i="7"/>
  <c r="O1709" i="7"/>
  <c r="O1710" i="7"/>
  <c r="O1711" i="7"/>
  <c r="O1712" i="7"/>
  <c r="O1713" i="7"/>
  <c r="O1714" i="7"/>
  <c r="O1715" i="7"/>
  <c r="O1716" i="7"/>
  <c r="O1717" i="7"/>
  <c r="O1718" i="7"/>
  <c r="O1719" i="7"/>
  <c r="O1720" i="7"/>
  <c r="O1721" i="7"/>
  <c r="O1722" i="7"/>
  <c r="O1723" i="7"/>
  <c r="O1724" i="7"/>
  <c r="O1725" i="7"/>
  <c r="O1726" i="7"/>
  <c r="O1727" i="7"/>
  <c r="O1728" i="7"/>
  <c r="O1729" i="7"/>
  <c r="O1730" i="7"/>
  <c r="O1731" i="7"/>
  <c r="O1732" i="7"/>
  <c r="O1733" i="7"/>
  <c r="O1734" i="7"/>
  <c r="O1735" i="7"/>
  <c r="O1736" i="7"/>
  <c r="O1737" i="7"/>
  <c r="O1738" i="7"/>
  <c r="O1739" i="7"/>
  <c r="O1740" i="7"/>
  <c r="O1741" i="7"/>
  <c r="O1742" i="7"/>
  <c r="O1743" i="7"/>
  <c r="O1744" i="7"/>
  <c r="O1745" i="7"/>
  <c r="O1746" i="7"/>
  <c r="O1747" i="7"/>
  <c r="O1748" i="7"/>
  <c r="O1749" i="7"/>
  <c r="O1750" i="7"/>
  <c r="O1751" i="7"/>
  <c r="O1752" i="7"/>
  <c r="O1753" i="7"/>
  <c r="O1754" i="7"/>
  <c r="O1755" i="7"/>
  <c r="O1756" i="7"/>
  <c r="O1757" i="7"/>
  <c r="O1758" i="7"/>
  <c r="O1759" i="7"/>
  <c r="O1760" i="7"/>
  <c r="O1761" i="7"/>
  <c r="O1762" i="7"/>
  <c r="O1763" i="7"/>
  <c r="O1764" i="7"/>
  <c r="O1765" i="7"/>
  <c r="O1766" i="7"/>
  <c r="O1767" i="7"/>
  <c r="O1768" i="7"/>
  <c r="O1769" i="7"/>
  <c r="O1770" i="7"/>
  <c r="O1771" i="7"/>
  <c r="O1772" i="7"/>
  <c r="O1773" i="7"/>
  <c r="O1774" i="7"/>
  <c r="O1775" i="7"/>
  <c r="O1776" i="7"/>
  <c r="O1777" i="7"/>
  <c r="O1778" i="7"/>
  <c r="O1779" i="7"/>
  <c r="O1780" i="7"/>
  <c r="O1781" i="7"/>
  <c r="O1782" i="7"/>
  <c r="O1783" i="7"/>
  <c r="O1784" i="7"/>
  <c r="O1785" i="7"/>
  <c r="O1786" i="7"/>
  <c r="O1787" i="7"/>
  <c r="O1788" i="7"/>
  <c r="O1789" i="7"/>
  <c r="O1790" i="7"/>
  <c r="O1791" i="7"/>
  <c r="O1792" i="7"/>
  <c r="O1793" i="7"/>
  <c r="O1794" i="7"/>
  <c r="O1795" i="7"/>
  <c r="O1796" i="7"/>
  <c r="O1797" i="7"/>
  <c r="O1798" i="7"/>
  <c r="O1799" i="7"/>
  <c r="O1800" i="7"/>
  <c r="O1801" i="7"/>
  <c r="O1802" i="7"/>
  <c r="O1803" i="7"/>
  <c r="O1804" i="7"/>
  <c r="O1805" i="7"/>
  <c r="O1806" i="7"/>
  <c r="O1807" i="7"/>
  <c r="O1808" i="7"/>
  <c r="O1809" i="7"/>
  <c r="O1810" i="7"/>
  <c r="O1811" i="7"/>
  <c r="O1812" i="7"/>
  <c r="O1813" i="7"/>
  <c r="O1814" i="7"/>
  <c r="O1815" i="7"/>
  <c r="O1816" i="7"/>
  <c r="O1817" i="7"/>
  <c r="O1818" i="7"/>
  <c r="O1819" i="7"/>
  <c r="O1820" i="7"/>
  <c r="O1821" i="7"/>
  <c r="O1822" i="7"/>
  <c r="O1823" i="7"/>
  <c r="O1824" i="7"/>
  <c r="O1825" i="7"/>
  <c r="O1826" i="7"/>
  <c r="O1827" i="7"/>
  <c r="O1828" i="7"/>
  <c r="O1829" i="7"/>
  <c r="O1830" i="7"/>
  <c r="O1831" i="7"/>
  <c r="O1832" i="7"/>
  <c r="O1833" i="7"/>
  <c r="O1834" i="7"/>
  <c r="O1835" i="7"/>
  <c r="O1836" i="7"/>
  <c r="O1837" i="7"/>
  <c r="O1838" i="7"/>
  <c r="O1839" i="7"/>
  <c r="O1840" i="7"/>
  <c r="O1841" i="7"/>
  <c r="O1842" i="7"/>
  <c r="O1843" i="7"/>
  <c r="O1844" i="7"/>
  <c r="O1845" i="7"/>
  <c r="O1846" i="7"/>
  <c r="O1847" i="7"/>
  <c r="O1848" i="7"/>
  <c r="O1849" i="7"/>
  <c r="O1850" i="7"/>
  <c r="O1851" i="7"/>
  <c r="O1852" i="7"/>
  <c r="O1853" i="7"/>
  <c r="O1854" i="7"/>
  <c r="O1855" i="7"/>
  <c r="O1856" i="7"/>
  <c r="O1857" i="7"/>
  <c r="O1858" i="7"/>
  <c r="O1859" i="7"/>
  <c r="O1860" i="7"/>
  <c r="O1861" i="7"/>
  <c r="O1862" i="7"/>
  <c r="O1863" i="7"/>
  <c r="O1864" i="7"/>
  <c r="O1865" i="7"/>
  <c r="O1866" i="7"/>
  <c r="O1867" i="7"/>
  <c r="O1868" i="7"/>
  <c r="O1869" i="7"/>
  <c r="O1870" i="7"/>
  <c r="O1871" i="7"/>
  <c r="O1872" i="7"/>
  <c r="O1873" i="7"/>
  <c r="O1874" i="7"/>
  <c r="O1875" i="7"/>
  <c r="O1876" i="7"/>
  <c r="O1877" i="7"/>
  <c r="O1878" i="7"/>
  <c r="O1879" i="7"/>
  <c r="O1880" i="7"/>
  <c r="O1881" i="7"/>
  <c r="O1882" i="7"/>
  <c r="O1883" i="7"/>
  <c r="O1884" i="7"/>
  <c r="O1885" i="7"/>
  <c r="O1886" i="7"/>
  <c r="O1887" i="7"/>
  <c r="O1888" i="7"/>
  <c r="O1889" i="7"/>
  <c r="O1890" i="7"/>
  <c r="O1891" i="7"/>
  <c r="O1892" i="7"/>
  <c r="O1893" i="7"/>
  <c r="O1894" i="7"/>
  <c r="O1895" i="7"/>
  <c r="O1896" i="7"/>
  <c r="O1897" i="7"/>
  <c r="O1898" i="7"/>
  <c r="O1899" i="7"/>
  <c r="O1900" i="7"/>
  <c r="O1901" i="7"/>
  <c r="O1902" i="7"/>
  <c r="O1903" i="7"/>
  <c r="O1904" i="7"/>
  <c r="O1905" i="7"/>
  <c r="O1906" i="7"/>
  <c r="O1907" i="7"/>
  <c r="O1908" i="7"/>
  <c r="O1909" i="7"/>
  <c r="O1910" i="7"/>
  <c r="O1911" i="7"/>
  <c r="O1912" i="7"/>
  <c r="O1913" i="7"/>
  <c r="O1914" i="7"/>
  <c r="O1915" i="7"/>
  <c r="O1916" i="7"/>
  <c r="O1917" i="7"/>
  <c r="O1918" i="7"/>
  <c r="O1919" i="7"/>
  <c r="O1920" i="7"/>
  <c r="O1921" i="7"/>
  <c r="O1922" i="7"/>
  <c r="O1923" i="7"/>
  <c r="O1924" i="7"/>
  <c r="O1925" i="7"/>
  <c r="O1926" i="7"/>
  <c r="O1927" i="7"/>
  <c r="O1928" i="7"/>
  <c r="O1929" i="7"/>
  <c r="O1930" i="7"/>
  <c r="O1931" i="7"/>
  <c r="O1932" i="7"/>
  <c r="O1933" i="7"/>
  <c r="O1934" i="7"/>
  <c r="O1935" i="7"/>
  <c r="O1936" i="7"/>
  <c r="O1937" i="7"/>
  <c r="O1938" i="7"/>
  <c r="O1939" i="7"/>
  <c r="O1940" i="7"/>
  <c r="O1941" i="7"/>
  <c r="O1942" i="7"/>
  <c r="O1943" i="7"/>
  <c r="O1944" i="7"/>
  <c r="O1945" i="7"/>
  <c r="O1946" i="7"/>
  <c r="O1947" i="7"/>
  <c r="O1948" i="7"/>
  <c r="O1949" i="7"/>
  <c r="O1950" i="7"/>
  <c r="O1951" i="7"/>
  <c r="O1952" i="7"/>
  <c r="O1953" i="7"/>
  <c r="O1954" i="7"/>
  <c r="O1955" i="7"/>
  <c r="O1956" i="7"/>
  <c r="O1957" i="7"/>
  <c r="O1958" i="7"/>
  <c r="O1959" i="7"/>
  <c r="O1960" i="7"/>
  <c r="O1961" i="7"/>
  <c r="O1962" i="7"/>
  <c r="O1963" i="7"/>
  <c r="O1964" i="7"/>
  <c r="O1965" i="7"/>
  <c r="O1966" i="7"/>
  <c r="O1967" i="7"/>
  <c r="O1968" i="7"/>
  <c r="O1969" i="7"/>
  <c r="O1970" i="7"/>
  <c r="O1971" i="7"/>
  <c r="O1972" i="7"/>
  <c r="O1973" i="7"/>
  <c r="O1974" i="7"/>
  <c r="O1975" i="7"/>
  <c r="O1976" i="7"/>
  <c r="O1977" i="7"/>
  <c r="O1978" i="7"/>
  <c r="O1979" i="7"/>
  <c r="O1980" i="7"/>
  <c r="O1981" i="7"/>
  <c r="O1982" i="7"/>
  <c r="O1983" i="7"/>
  <c r="O1984" i="7"/>
  <c r="O1985" i="7"/>
  <c r="O1986" i="7"/>
  <c r="O1987" i="7"/>
  <c r="O1988" i="7"/>
  <c r="O1989" i="7"/>
  <c r="O1990" i="7"/>
  <c r="O1991" i="7"/>
  <c r="O1992" i="7"/>
  <c r="O1993" i="7"/>
  <c r="O1994" i="7"/>
  <c r="O1995" i="7"/>
  <c r="O1996" i="7"/>
  <c r="O1997" i="7"/>
  <c r="O1998" i="7"/>
  <c r="O1999" i="7"/>
  <c r="O2000" i="7"/>
  <c r="O2001" i="7"/>
  <c r="O2002" i="7"/>
  <c r="O2003" i="7"/>
  <c r="O2004" i="7"/>
  <c r="O2005" i="7"/>
  <c r="O2006" i="7"/>
  <c r="O2007" i="7"/>
  <c r="O2008" i="7"/>
  <c r="O2009" i="7"/>
  <c r="O2010" i="7"/>
  <c r="O2011" i="7"/>
  <c r="O2012" i="7"/>
  <c r="O2013" i="7"/>
  <c r="O2014" i="7"/>
  <c r="O2015" i="7"/>
  <c r="O2016" i="7"/>
  <c r="O2017" i="7"/>
  <c r="O2018" i="7"/>
  <c r="O2019" i="7"/>
  <c r="O2020" i="7"/>
  <c r="O2021" i="7"/>
  <c r="O2022" i="7"/>
  <c r="O2023" i="7"/>
  <c r="O2024" i="7"/>
  <c r="O2025" i="7"/>
  <c r="O2026" i="7"/>
  <c r="O2027" i="7"/>
  <c r="O2028" i="7"/>
  <c r="O2029" i="7"/>
  <c r="O2030" i="7"/>
  <c r="O2031" i="7"/>
  <c r="O2032" i="7"/>
  <c r="O2033" i="7"/>
  <c r="O2034" i="7"/>
  <c r="O2035" i="7"/>
  <c r="O2036" i="7"/>
  <c r="O2037" i="7"/>
  <c r="O2038" i="7"/>
  <c r="O2039" i="7"/>
  <c r="O2040" i="7"/>
  <c r="O2041" i="7"/>
  <c r="O2042" i="7"/>
  <c r="O2043" i="7"/>
  <c r="O2044" i="7"/>
  <c r="O2045" i="7"/>
  <c r="O2046" i="7"/>
  <c r="O2047" i="7"/>
  <c r="O2048" i="7"/>
  <c r="O2049" i="7"/>
  <c r="O2050" i="7"/>
  <c r="O2051" i="7"/>
  <c r="O2052" i="7"/>
  <c r="O2053" i="7"/>
  <c r="O2054" i="7"/>
  <c r="O2055" i="7"/>
  <c r="O2056" i="7"/>
  <c r="O2057" i="7"/>
  <c r="O2058" i="7"/>
  <c r="O2059" i="7"/>
  <c r="O2060" i="7"/>
  <c r="O2061" i="7"/>
  <c r="O2062" i="7"/>
  <c r="O2063" i="7"/>
  <c r="O2064" i="7"/>
  <c r="O2065" i="7"/>
  <c r="O2066" i="7"/>
  <c r="O2067" i="7"/>
  <c r="O2068" i="7"/>
  <c r="O2069" i="7"/>
  <c r="O2070" i="7"/>
  <c r="O2071" i="7"/>
  <c r="O2072" i="7"/>
  <c r="O2073" i="7"/>
  <c r="O2074" i="7"/>
  <c r="O2075" i="7"/>
  <c r="O2076" i="7"/>
  <c r="O2077" i="7"/>
  <c r="O2078" i="7"/>
  <c r="O2079" i="7"/>
  <c r="O2080" i="7"/>
  <c r="O2081" i="7"/>
  <c r="O2082" i="7"/>
  <c r="O2083" i="7"/>
  <c r="O2084" i="7"/>
  <c r="O2085" i="7"/>
  <c r="O2086" i="7"/>
  <c r="O2087" i="7"/>
  <c r="O2088" i="7"/>
  <c r="O2089" i="7"/>
  <c r="O2090" i="7"/>
  <c r="O2091" i="7"/>
  <c r="O2092" i="7"/>
  <c r="O2093" i="7"/>
  <c r="O2094" i="7"/>
  <c r="O2095" i="7"/>
  <c r="O2096" i="7"/>
  <c r="O2097" i="7"/>
  <c r="O2098" i="7"/>
  <c r="O2099" i="7"/>
  <c r="O2100" i="7"/>
  <c r="O2101" i="7"/>
  <c r="O2102" i="7"/>
  <c r="O2103" i="7"/>
  <c r="O2104" i="7"/>
  <c r="O2105" i="7"/>
  <c r="O2106" i="7"/>
  <c r="O2107" i="7"/>
  <c r="O2108" i="7"/>
  <c r="O2109" i="7"/>
  <c r="O2110" i="7"/>
  <c r="O2111" i="7"/>
  <c r="O2112" i="7"/>
  <c r="O2113" i="7"/>
  <c r="O2114" i="7"/>
  <c r="O2115" i="7"/>
  <c r="O2116" i="7"/>
  <c r="O2117" i="7"/>
  <c r="O2118" i="7"/>
  <c r="O2119" i="7"/>
  <c r="O2120" i="7"/>
  <c r="O2121" i="7"/>
  <c r="O2122" i="7"/>
  <c r="O2123" i="7"/>
  <c r="O2124" i="7"/>
  <c r="O2" i="7"/>
  <c r="L8" i="5" l="1"/>
  <c r="L9" i="5"/>
  <c r="L10" i="5"/>
  <c r="L11" i="5"/>
  <c r="L12" i="5"/>
  <c r="L13" i="5"/>
  <c r="L14" i="5"/>
  <c r="L7" i="5"/>
  <c r="I8" i="5"/>
  <c r="I9" i="5"/>
  <c r="I10" i="5"/>
  <c r="I11" i="5"/>
  <c r="I12" i="5"/>
  <c r="I13" i="5"/>
  <c r="I14" i="5"/>
  <c r="I7" i="5"/>
  <c r="F12" i="5"/>
  <c r="F13" i="5"/>
  <c r="N13" i="5" s="1"/>
  <c r="S13" i="5" s="1"/>
  <c r="F14" i="5"/>
  <c r="M14" i="5" s="1"/>
  <c r="P14" i="5" s="1"/>
  <c r="F8" i="5"/>
  <c r="F9" i="5"/>
  <c r="M9" i="5" s="1"/>
  <c r="P9" i="5" s="1"/>
  <c r="F10" i="5"/>
  <c r="F11" i="5"/>
  <c r="F7" i="5"/>
  <c r="M7" i="5" s="1"/>
  <c r="B14" i="5"/>
  <c r="J14" i="37"/>
  <c r="I14" i="37"/>
  <c r="K14" i="37" s="1"/>
  <c r="C14" i="37"/>
  <c r="F14" i="49"/>
  <c r="D14" i="49"/>
  <c r="B17" i="1"/>
  <c r="N7" i="5" l="1"/>
  <c r="M11" i="5"/>
  <c r="P11" i="5" s="1"/>
  <c r="M10" i="5"/>
  <c r="P10" i="5" s="1"/>
  <c r="M12" i="5"/>
  <c r="P12" i="5" s="1"/>
  <c r="M13" i="5"/>
  <c r="P13" i="5" s="1"/>
  <c r="N14" i="5"/>
  <c r="S14" i="5" s="1"/>
  <c r="A9" i="55"/>
  <c r="C26" i="31"/>
  <c r="J10" i="47"/>
  <c r="O7" i="5"/>
  <c r="S7" i="5"/>
  <c r="O13" i="5"/>
  <c r="D14" i="37"/>
  <c r="C14" i="5"/>
  <c r="I13" i="37"/>
  <c r="K13" i="37" s="1"/>
  <c r="J13" i="37"/>
  <c r="N26" i="31" l="1"/>
  <c r="Y26" i="31"/>
  <c r="AK26" i="31"/>
  <c r="O14" i="5"/>
  <c r="N5" i="7" l="1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N1102" i="7"/>
  <c r="N1103" i="7"/>
  <c r="N1104" i="7"/>
  <c r="N1105" i="7"/>
  <c r="N1106" i="7"/>
  <c r="N1107" i="7"/>
  <c r="N1108" i="7"/>
  <c r="N1109" i="7"/>
  <c r="N1110" i="7"/>
  <c r="N1111" i="7"/>
  <c r="N1112" i="7"/>
  <c r="N1113" i="7"/>
  <c r="N1114" i="7"/>
  <c r="N1115" i="7"/>
  <c r="N1116" i="7"/>
  <c r="N1117" i="7"/>
  <c r="N1118" i="7"/>
  <c r="N1119" i="7"/>
  <c r="N1120" i="7"/>
  <c r="N1121" i="7"/>
  <c r="N1122" i="7"/>
  <c r="N1123" i="7"/>
  <c r="N1124" i="7"/>
  <c r="N1125" i="7"/>
  <c r="N1126" i="7"/>
  <c r="N1127" i="7"/>
  <c r="N1128" i="7"/>
  <c r="N1129" i="7"/>
  <c r="N1130" i="7"/>
  <c r="N1131" i="7"/>
  <c r="N1132" i="7"/>
  <c r="N1133" i="7"/>
  <c r="N1134" i="7"/>
  <c r="N1135" i="7"/>
  <c r="N1136" i="7"/>
  <c r="N1137" i="7"/>
  <c r="N1138" i="7"/>
  <c r="N1139" i="7"/>
  <c r="N1140" i="7"/>
  <c r="N1141" i="7"/>
  <c r="N1142" i="7"/>
  <c r="N1143" i="7"/>
  <c r="N1144" i="7"/>
  <c r="N1145" i="7"/>
  <c r="N1146" i="7"/>
  <c r="N1147" i="7"/>
  <c r="N1148" i="7"/>
  <c r="N1149" i="7"/>
  <c r="N1150" i="7"/>
  <c r="N1151" i="7"/>
  <c r="N1152" i="7"/>
  <c r="N1153" i="7"/>
  <c r="N1154" i="7"/>
  <c r="N1155" i="7"/>
  <c r="N1156" i="7"/>
  <c r="N1157" i="7"/>
  <c r="N1158" i="7"/>
  <c r="N1159" i="7"/>
  <c r="N1160" i="7"/>
  <c r="N1161" i="7"/>
  <c r="N1162" i="7"/>
  <c r="N1163" i="7"/>
  <c r="N1164" i="7"/>
  <c r="N1165" i="7"/>
  <c r="N1166" i="7"/>
  <c r="N1167" i="7"/>
  <c r="N1168" i="7"/>
  <c r="N1169" i="7"/>
  <c r="N1170" i="7"/>
  <c r="N1171" i="7"/>
  <c r="N1172" i="7"/>
  <c r="N1173" i="7"/>
  <c r="N1174" i="7"/>
  <c r="N1175" i="7"/>
  <c r="N1176" i="7"/>
  <c r="N1177" i="7"/>
  <c r="N1178" i="7"/>
  <c r="N1179" i="7"/>
  <c r="N1180" i="7"/>
  <c r="N1181" i="7"/>
  <c r="N1182" i="7"/>
  <c r="N1183" i="7"/>
  <c r="N1184" i="7"/>
  <c r="N1185" i="7"/>
  <c r="N1186" i="7"/>
  <c r="N1187" i="7"/>
  <c r="N1188" i="7"/>
  <c r="N1189" i="7"/>
  <c r="N1190" i="7"/>
  <c r="N1191" i="7"/>
  <c r="N1192" i="7"/>
  <c r="N1193" i="7"/>
  <c r="N1194" i="7"/>
  <c r="N1195" i="7"/>
  <c r="N1196" i="7"/>
  <c r="N1197" i="7"/>
  <c r="N1198" i="7"/>
  <c r="N1199" i="7"/>
  <c r="N1200" i="7"/>
  <c r="N1201" i="7"/>
  <c r="N1202" i="7"/>
  <c r="N1203" i="7"/>
  <c r="N1204" i="7"/>
  <c r="N1205" i="7"/>
  <c r="N1206" i="7"/>
  <c r="N1207" i="7"/>
  <c r="N1208" i="7"/>
  <c r="N1209" i="7"/>
  <c r="N1210" i="7"/>
  <c r="N1211" i="7"/>
  <c r="N1212" i="7"/>
  <c r="N1213" i="7"/>
  <c r="N1214" i="7"/>
  <c r="N1215" i="7"/>
  <c r="N1216" i="7"/>
  <c r="N1217" i="7"/>
  <c r="N1218" i="7"/>
  <c r="N1219" i="7"/>
  <c r="N1220" i="7"/>
  <c r="N1221" i="7"/>
  <c r="N1222" i="7"/>
  <c r="N1223" i="7"/>
  <c r="N1224" i="7"/>
  <c r="N1225" i="7"/>
  <c r="N1226" i="7"/>
  <c r="N1227" i="7"/>
  <c r="N1228" i="7"/>
  <c r="N1229" i="7"/>
  <c r="N1230" i="7"/>
  <c r="N1231" i="7"/>
  <c r="N1232" i="7"/>
  <c r="N1233" i="7"/>
  <c r="N1234" i="7"/>
  <c r="N1235" i="7"/>
  <c r="N1236" i="7"/>
  <c r="N1237" i="7"/>
  <c r="N1238" i="7"/>
  <c r="N1239" i="7"/>
  <c r="N1240" i="7"/>
  <c r="N1241" i="7"/>
  <c r="N1242" i="7"/>
  <c r="N1243" i="7"/>
  <c r="N1244" i="7"/>
  <c r="N1245" i="7"/>
  <c r="N1246" i="7"/>
  <c r="N1247" i="7"/>
  <c r="N1248" i="7"/>
  <c r="N1249" i="7"/>
  <c r="N1250" i="7"/>
  <c r="N1251" i="7"/>
  <c r="N1252" i="7"/>
  <c r="N1253" i="7"/>
  <c r="N1254" i="7"/>
  <c r="N1255" i="7"/>
  <c r="N1256" i="7"/>
  <c r="N1257" i="7"/>
  <c r="N1258" i="7"/>
  <c r="N1259" i="7"/>
  <c r="N1260" i="7"/>
  <c r="N1261" i="7"/>
  <c r="N1262" i="7"/>
  <c r="N1263" i="7"/>
  <c r="N1264" i="7"/>
  <c r="N1265" i="7"/>
  <c r="N1266" i="7"/>
  <c r="N1267" i="7"/>
  <c r="N1268" i="7"/>
  <c r="N1269" i="7"/>
  <c r="N1270" i="7"/>
  <c r="N1271" i="7"/>
  <c r="N1272" i="7"/>
  <c r="N1273" i="7"/>
  <c r="N1274" i="7"/>
  <c r="N1275" i="7"/>
  <c r="N1276" i="7"/>
  <c r="N1277" i="7"/>
  <c r="N1278" i="7"/>
  <c r="N1279" i="7"/>
  <c r="N1280" i="7"/>
  <c r="N1281" i="7"/>
  <c r="N1282" i="7"/>
  <c r="N1283" i="7"/>
  <c r="N1284" i="7"/>
  <c r="N1285" i="7"/>
  <c r="N1286" i="7"/>
  <c r="N1287" i="7"/>
  <c r="N1288" i="7"/>
  <c r="N1289" i="7"/>
  <c r="N1290" i="7"/>
  <c r="N1291" i="7"/>
  <c r="N1292" i="7"/>
  <c r="N1293" i="7"/>
  <c r="N1294" i="7"/>
  <c r="N1295" i="7"/>
  <c r="N1296" i="7"/>
  <c r="N1297" i="7"/>
  <c r="N1298" i="7"/>
  <c r="N1299" i="7"/>
  <c r="N1300" i="7"/>
  <c r="N1301" i="7"/>
  <c r="N1302" i="7"/>
  <c r="N1303" i="7"/>
  <c r="N1304" i="7"/>
  <c r="N1305" i="7"/>
  <c r="N1306" i="7"/>
  <c r="N1307" i="7"/>
  <c r="N1308" i="7"/>
  <c r="N1309" i="7"/>
  <c r="N1310" i="7"/>
  <c r="N1311" i="7"/>
  <c r="N1312" i="7"/>
  <c r="N1313" i="7"/>
  <c r="N1314" i="7"/>
  <c r="N1315" i="7"/>
  <c r="N1316" i="7"/>
  <c r="N1317" i="7"/>
  <c r="N1318" i="7"/>
  <c r="N1319" i="7"/>
  <c r="N1320" i="7"/>
  <c r="N1321" i="7"/>
  <c r="N1322" i="7"/>
  <c r="N1323" i="7"/>
  <c r="N1324" i="7"/>
  <c r="N1325" i="7"/>
  <c r="N1326" i="7"/>
  <c r="N1327" i="7"/>
  <c r="N1328" i="7"/>
  <c r="N1329" i="7"/>
  <c r="N1330" i="7"/>
  <c r="N1331" i="7"/>
  <c r="N1332" i="7"/>
  <c r="N1333" i="7"/>
  <c r="N1334" i="7"/>
  <c r="N1335" i="7"/>
  <c r="N1336" i="7"/>
  <c r="N1337" i="7"/>
  <c r="N1338" i="7"/>
  <c r="N1339" i="7"/>
  <c r="N1340" i="7"/>
  <c r="N1341" i="7"/>
  <c r="N1342" i="7"/>
  <c r="N1343" i="7"/>
  <c r="N1344" i="7"/>
  <c r="N1345" i="7"/>
  <c r="N1346" i="7"/>
  <c r="N1347" i="7"/>
  <c r="N1348" i="7"/>
  <c r="N1349" i="7"/>
  <c r="N1350" i="7"/>
  <c r="N1351" i="7"/>
  <c r="N1352" i="7"/>
  <c r="N1353" i="7"/>
  <c r="N1354" i="7"/>
  <c r="N1355" i="7"/>
  <c r="N1356" i="7"/>
  <c r="N1357" i="7"/>
  <c r="N1358" i="7"/>
  <c r="N1359" i="7"/>
  <c r="N1360" i="7"/>
  <c r="N1361" i="7"/>
  <c r="N1362" i="7"/>
  <c r="N1363" i="7"/>
  <c r="N1364" i="7"/>
  <c r="N1365" i="7"/>
  <c r="N1366" i="7"/>
  <c r="N1367" i="7"/>
  <c r="N1368" i="7"/>
  <c r="N1369" i="7"/>
  <c r="N1370" i="7"/>
  <c r="N1371" i="7"/>
  <c r="N1372" i="7"/>
  <c r="N1373" i="7"/>
  <c r="N1374" i="7"/>
  <c r="N1375" i="7"/>
  <c r="N1376" i="7"/>
  <c r="N1377" i="7"/>
  <c r="N1378" i="7"/>
  <c r="N1379" i="7"/>
  <c r="N1380" i="7"/>
  <c r="N1381" i="7"/>
  <c r="N1382" i="7"/>
  <c r="N1383" i="7"/>
  <c r="N1384" i="7"/>
  <c r="N1385" i="7"/>
  <c r="N1386" i="7"/>
  <c r="N1387" i="7"/>
  <c r="N1388" i="7"/>
  <c r="N1389" i="7"/>
  <c r="N1390" i="7"/>
  <c r="N1391" i="7"/>
  <c r="N1392" i="7"/>
  <c r="N1393" i="7"/>
  <c r="N1394" i="7"/>
  <c r="N1395" i="7"/>
  <c r="N1396" i="7"/>
  <c r="N1397" i="7"/>
  <c r="N1398" i="7"/>
  <c r="N1399" i="7"/>
  <c r="N1400" i="7"/>
  <c r="N1401" i="7"/>
  <c r="N1402" i="7"/>
  <c r="N1403" i="7"/>
  <c r="N1404" i="7"/>
  <c r="N1405" i="7"/>
  <c r="N1406" i="7"/>
  <c r="N1407" i="7"/>
  <c r="N1408" i="7"/>
  <c r="N1409" i="7"/>
  <c r="N1410" i="7"/>
  <c r="N1411" i="7"/>
  <c r="N1412" i="7"/>
  <c r="N1413" i="7"/>
  <c r="N1414" i="7"/>
  <c r="N1415" i="7"/>
  <c r="N1416" i="7"/>
  <c r="N1417" i="7"/>
  <c r="N1418" i="7"/>
  <c r="N1419" i="7"/>
  <c r="N1420" i="7"/>
  <c r="N1421" i="7"/>
  <c r="N1422" i="7"/>
  <c r="N1423" i="7"/>
  <c r="N1424" i="7"/>
  <c r="N1425" i="7"/>
  <c r="N1426" i="7"/>
  <c r="N1427" i="7"/>
  <c r="N1428" i="7"/>
  <c r="N1429" i="7"/>
  <c r="N1430" i="7"/>
  <c r="N1431" i="7"/>
  <c r="N1432" i="7"/>
  <c r="N1433" i="7"/>
  <c r="N1434" i="7"/>
  <c r="N1435" i="7"/>
  <c r="N1436" i="7"/>
  <c r="N1437" i="7"/>
  <c r="N1438" i="7"/>
  <c r="N1439" i="7"/>
  <c r="N1440" i="7"/>
  <c r="N1441" i="7"/>
  <c r="N1442" i="7"/>
  <c r="N1443" i="7"/>
  <c r="N1444" i="7"/>
  <c r="N1445" i="7"/>
  <c r="N1446" i="7"/>
  <c r="N1447" i="7"/>
  <c r="N1448" i="7"/>
  <c r="N1449" i="7"/>
  <c r="N1450" i="7"/>
  <c r="N1451" i="7"/>
  <c r="N1452" i="7"/>
  <c r="N1453" i="7"/>
  <c r="N1454" i="7"/>
  <c r="N1455" i="7"/>
  <c r="N1456" i="7"/>
  <c r="N1457" i="7"/>
  <c r="N1458" i="7"/>
  <c r="N1459" i="7"/>
  <c r="N1460" i="7"/>
  <c r="N1461" i="7"/>
  <c r="N1462" i="7"/>
  <c r="N1463" i="7"/>
  <c r="N1464" i="7"/>
  <c r="N1465" i="7"/>
  <c r="N1466" i="7"/>
  <c r="N1467" i="7"/>
  <c r="N1468" i="7"/>
  <c r="N1469" i="7"/>
  <c r="N1470" i="7"/>
  <c r="N1471" i="7"/>
  <c r="N1472" i="7"/>
  <c r="N1473" i="7"/>
  <c r="N1474" i="7"/>
  <c r="N1475" i="7"/>
  <c r="N1476" i="7"/>
  <c r="N1477" i="7"/>
  <c r="N1478" i="7"/>
  <c r="N1479" i="7"/>
  <c r="N1480" i="7"/>
  <c r="N1481" i="7"/>
  <c r="N1482" i="7"/>
  <c r="N1483" i="7"/>
  <c r="N1484" i="7"/>
  <c r="N1485" i="7"/>
  <c r="N1486" i="7"/>
  <c r="N1487" i="7"/>
  <c r="N1488" i="7"/>
  <c r="N1489" i="7"/>
  <c r="N1490" i="7"/>
  <c r="N1491" i="7"/>
  <c r="N1492" i="7"/>
  <c r="N1493" i="7"/>
  <c r="N1494" i="7"/>
  <c r="N1495" i="7"/>
  <c r="N1496" i="7"/>
  <c r="N1497" i="7"/>
  <c r="N1498" i="7"/>
  <c r="N1499" i="7"/>
  <c r="N1500" i="7"/>
  <c r="N1501" i="7"/>
  <c r="N1502" i="7"/>
  <c r="N1503" i="7"/>
  <c r="N1504" i="7"/>
  <c r="N1505" i="7"/>
  <c r="N1506" i="7"/>
  <c r="N1507" i="7"/>
  <c r="N1508" i="7"/>
  <c r="N1509" i="7"/>
  <c r="N1510" i="7"/>
  <c r="N1511" i="7"/>
  <c r="N1512" i="7"/>
  <c r="N1513" i="7"/>
  <c r="N1514" i="7"/>
  <c r="N1515" i="7"/>
  <c r="N1516" i="7"/>
  <c r="N1517" i="7"/>
  <c r="N1518" i="7"/>
  <c r="N1519" i="7"/>
  <c r="N1520" i="7"/>
  <c r="N1521" i="7"/>
  <c r="N1522" i="7"/>
  <c r="N1523" i="7"/>
  <c r="N1524" i="7"/>
  <c r="N1525" i="7"/>
  <c r="N1526" i="7"/>
  <c r="N1527" i="7"/>
  <c r="N1528" i="7"/>
  <c r="N1529" i="7"/>
  <c r="N1530" i="7"/>
  <c r="N1531" i="7"/>
  <c r="N1532" i="7"/>
  <c r="N1533" i="7"/>
  <c r="N1534" i="7"/>
  <c r="N1535" i="7"/>
  <c r="N1536" i="7"/>
  <c r="N1537" i="7"/>
  <c r="N1538" i="7"/>
  <c r="N1539" i="7"/>
  <c r="N1540" i="7"/>
  <c r="N1541" i="7"/>
  <c r="N1542" i="7"/>
  <c r="N1543" i="7"/>
  <c r="N1544" i="7"/>
  <c r="N1545" i="7"/>
  <c r="N1546" i="7"/>
  <c r="N1547" i="7"/>
  <c r="N1548" i="7"/>
  <c r="N1549" i="7"/>
  <c r="N1550" i="7"/>
  <c r="N1551" i="7"/>
  <c r="N1552" i="7"/>
  <c r="N1553" i="7"/>
  <c r="N1554" i="7"/>
  <c r="N1555" i="7"/>
  <c r="N1556" i="7"/>
  <c r="N1557" i="7"/>
  <c r="N1558" i="7"/>
  <c r="N1559" i="7"/>
  <c r="N1560" i="7"/>
  <c r="N1561" i="7"/>
  <c r="N1562" i="7"/>
  <c r="N1563" i="7"/>
  <c r="N1564" i="7"/>
  <c r="N1565" i="7"/>
  <c r="N1566" i="7"/>
  <c r="N1567" i="7"/>
  <c r="N1568" i="7"/>
  <c r="N1569" i="7"/>
  <c r="N1570" i="7"/>
  <c r="N1571" i="7"/>
  <c r="N1572" i="7"/>
  <c r="N1573" i="7"/>
  <c r="N1574" i="7"/>
  <c r="N1575" i="7"/>
  <c r="N1576" i="7"/>
  <c r="N1577" i="7"/>
  <c r="N1578" i="7"/>
  <c r="N1579" i="7"/>
  <c r="N1580" i="7"/>
  <c r="N1581" i="7"/>
  <c r="N1582" i="7"/>
  <c r="N1583" i="7"/>
  <c r="N1584" i="7"/>
  <c r="N1585" i="7"/>
  <c r="N1586" i="7"/>
  <c r="N1587" i="7"/>
  <c r="N1588" i="7"/>
  <c r="N1589" i="7"/>
  <c r="N1590" i="7"/>
  <c r="N1591" i="7"/>
  <c r="N1592" i="7"/>
  <c r="N1593" i="7"/>
  <c r="N1594" i="7"/>
  <c r="N1595" i="7"/>
  <c r="N1596" i="7"/>
  <c r="N1597" i="7"/>
  <c r="N1598" i="7"/>
  <c r="N1599" i="7"/>
  <c r="N1600" i="7"/>
  <c r="N1601" i="7"/>
  <c r="N1602" i="7"/>
  <c r="N1603" i="7"/>
  <c r="N1604" i="7"/>
  <c r="N1605" i="7"/>
  <c r="N1606" i="7"/>
  <c r="N1607" i="7"/>
  <c r="N1608" i="7"/>
  <c r="N1609" i="7"/>
  <c r="N1610" i="7"/>
  <c r="N1611" i="7"/>
  <c r="N1612" i="7"/>
  <c r="N1613" i="7"/>
  <c r="N1614" i="7"/>
  <c r="N1615" i="7"/>
  <c r="N1616" i="7"/>
  <c r="N1617" i="7"/>
  <c r="N1618" i="7"/>
  <c r="N1619" i="7"/>
  <c r="N1620" i="7"/>
  <c r="N1621" i="7"/>
  <c r="N1622" i="7"/>
  <c r="N1623" i="7"/>
  <c r="N1624" i="7"/>
  <c r="N1625" i="7"/>
  <c r="N1626" i="7"/>
  <c r="N1627" i="7"/>
  <c r="N1628" i="7"/>
  <c r="N1629" i="7"/>
  <c r="N1630" i="7"/>
  <c r="N1631" i="7"/>
  <c r="N1632" i="7"/>
  <c r="N1633" i="7"/>
  <c r="N1634" i="7"/>
  <c r="N1635" i="7"/>
  <c r="N1636" i="7"/>
  <c r="N1637" i="7"/>
  <c r="N1638" i="7"/>
  <c r="N1639" i="7"/>
  <c r="N1640" i="7"/>
  <c r="N1641" i="7"/>
  <c r="N1642" i="7"/>
  <c r="N1643" i="7"/>
  <c r="N1644" i="7"/>
  <c r="N1645" i="7"/>
  <c r="N1646" i="7"/>
  <c r="N1647" i="7"/>
  <c r="N1648" i="7"/>
  <c r="N1649" i="7"/>
  <c r="N1650" i="7"/>
  <c r="N1651" i="7"/>
  <c r="N1652" i="7"/>
  <c r="N1653" i="7"/>
  <c r="N1654" i="7"/>
  <c r="N1655" i="7"/>
  <c r="N1656" i="7"/>
  <c r="N1657" i="7"/>
  <c r="N1658" i="7"/>
  <c r="N1659" i="7"/>
  <c r="N1660" i="7"/>
  <c r="N1661" i="7"/>
  <c r="N1662" i="7"/>
  <c r="N1663" i="7"/>
  <c r="N1664" i="7"/>
  <c r="N1665" i="7"/>
  <c r="N1666" i="7"/>
  <c r="N1667" i="7"/>
  <c r="N1668" i="7"/>
  <c r="N1669" i="7"/>
  <c r="N1670" i="7"/>
  <c r="N1671" i="7"/>
  <c r="N1672" i="7"/>
  <c r="N1673" i="7"/>
  <c r="N1674" i="7"/>
  <c r="N1675" i="7"/>
  <c r="N1676" i="7"/>
  <c r="N1677" i="7"/>
  <c r="N1678" i="7"/>
  <c r="N1679" i="7"/>
  <c r="N1680" i="7"/>
  <c r="N1681" i="7"/>
  <c r="N1682" i="7"/>
  <c r="N1683" i="7"/>
  <c r="N1684" i="7"/>
  <c r="N1685" i="7"/>
  <c r="N1686" i="7"/>
  <c r="N1687" i="7"/>
  <c r="N1688" i="7"/>
  <c r="N1689" i="7"/>
  <c r="N1690" i="7"/>
  <c r="N1691" i="7"/>
  <c r="N1692" i="7"/>
  <c r="N1693" i="7"/>
  <c r="N1694" i="7"/>
  <c r="N1695" i="7"/>
  <c r="N1696" i="7"/>
  <c r="N1697" i="7"/>
  <c r="N1698" i="7"/>
  <c r="N1699" i="7"/>
  <c r="N1700" i="7"/>
  <c r="N1701" i="7"/>
  <c r="N1702" i="7"/>
  <c r="N1703" i="7"/>
  <c r="N1704" i="7"/>
  <c r="N1705" i="7"/>
  <c r="N1706" i="7"/>
  <c r="N1707" i="7"/>
  <c r="N1708" i="7"/>
  <c r="N1709" i="7"/>
  <c r="N1710" i="7"/>
  <c r="N1711" i="7"/>
  <c r="N1712" i="7"/>
  <c r="N1713" i="7"/>
  <c r="N1714" i="7"/>
  <c r="N1715" i="7"/>
  <c r="N1716" i="7"/>
  <c r="N1717" i="7"/>
  <c r="N1718" i="7"/>
  <c r="N1719" i="7"/>
  <c r="N1720" i="7"/>
  <c r="N1721" i="7"/>
  <c r="N1722" i="7"/>
  <c r="N1723" i="7"/>
  <c r="N1724" i="7"/>
  <c r="N1725" i="7"/>
  <c r="N1726" i="7"/>
  <c r="N1727" i="7"/>
  <c r="N1728" i="7"/>
  <c r="N1729" i="7"/>
  <c r="N1730" i="7"/>
  <c r="N1731" i="7"/>
  <c r="N1732" i="7"/>
  <c r="N1733" i="7"/>
  <c r="N1734" i="7"/>
  <c r="N1735" i="7"/>
  <c r="N1736" i="7"/>
  <c r="N1737" i="7"/>
  <c r="N1738" i="7"/>
  <c r="N1739" i="7"/>
  <c r="N1740" i="7"/>
  <c r="N1741" i="7"/>
  <c r="N1742" i="7"/>
  <c r="N1743" i="7"/>
  <c r="N1744" i="7"/>
  <c r="N1745" i="7"/>
  <c r="N1746" i="7"/>
  <c r="N1747" i="7"/>
  <c r="N1748" i="7"/>
  <c r="N1749" i="7"/>
  <c r="N1750" i="7"/>
  <c r="N1751" i="7"/>
  <c r="N1752" i="7"/>
  <c r="N1753" i="7"/>
  <c r="N1754" i="7"/>
  <c r="N1755" i="7"/>
  <c r="N1756" i="7"/>
  <c r="N1757" i="7"/>
  <c r="N1758" i="7"/>
  <c r="N1759" i="7"/>
  <c r="N1760" i="7"/>
  <c r="N1761" i="7"/>
  <c r="N1762" i="7"/>
  <c r="N1763" i="7"/>
  <c r="N1764" i="7"/>
  <c r="N1765" i="7"/>
  <c r="N1766" i="7"/>
  <c r="N1767" i="7"/>
  <c r="N1768" i="7"/>
  <c r="N1769" i="7"/>
  <c r="N1770" i="7"/>
  <c r="N1771" i="7"/>
  <c r="N1772" i="7"/>
  <c r="N1773" i="7"/>
  <c r="N1774" i="7"/>
  <c r="N1775" i="7"/>
  <c r="N1776" i="7"/>
  <c r="N1777" i="7"/>
  <c r="N1778" i="7"/>
  <c r="N1779" i="7"/>
  <c r="N1780" i="7"/>
  <c r="N1781" i="7"/>
  <c r="N1782" i="7"/>
  <c r="N1783" i="7"/>
  <c r="N1784" i="7"/>
  <c r="N1785" i="7"/>
  <c r="N1786" i="7"/>
  <c r="N1787" i="7"/>
  <c r="N1788" i="7"/>
  <c r="N1789" i="7"/>
  <c r="N1790" i="7"/>
  <c r="N1791" i="7"/>
  <c r="N1792" i="7"/>
  <c r="N1793" i="7"/>
  <c r="N1794" i="7"/>
  <c r="N1795" i="7"/>
  <c r="N1796" i="7"/>
  <c r="N1797" i="7"/>
  <c r="N1798" i="7"/>
  <c r="N1799" i="7"/>
  <c r="N1800" i="7"/>
  <c r="N1801" i="7"/>
  <c r="N1802" i="7"/>
  <c r="N1803" i="7"/>
  <c r="N1804" i="7"/>
  <c r="N1805" i="7"/>
  <c r="N1806" i="7"/>
  <c r="N1807" i="7"/>
  <c r="N1808" i="7"/>
  <c r="N1809" i="7"/>
  <c r="N1810" i="7"/>
  <c r="N1811" i="7"/>
  <c r="N1812" i="7"/>
  <c r="N1813" i="7"/>
  <c r="N1814" i="7"/>
  <c r="N1815" i="7"/>
  <c r="N1816" i="7"/>
  <c r="N1817" i="7"/>
  <c r="N1818" i="7"/>
  <c r="N1819" i="7"/>
  <c r="N1820" i="7"/>
  <c r="N1821" i="7"/>
  <c r="N1822" i="7"/>
  <c r="N1823" i="7"/>
  <c r="N1824" i="7"/>
  <c r="N1825" i="7"/>
  <c r="N1826" i="7"/>
  <c r="N1827" i="7"/>
  <c r="N1828" i="7"/>
  <c r="N1829" i="7"/>
  <c r="N1830" i="7"/>
  <c r="N1831" i="7"/>
  <c r="N1832" i="7"/>
  <c r="N1833" i="7"/>
  <c r="N1834" i="7"/>
  <c r="N1835" i="7"/>
  <c r="N1836" i="7"/>
  <c r="N1837" i="7"/>
  <c r="N1838" i="7"/>
  <c r="N1839" i="7"/>
  <c r="N1840" i="7"/>
  <c r="N1841" i="7"/>
  <c r="N1842" i="7"/>
  <c r="N1843" i="7"/>
  <c r="N1844" i="7"/>
  <c r="N1845" i="7"/>
  <c r="N1846" i="7"/>
  <c r="N1847" i="7"/>
  <c r="N1848" i="7"/>
  <c r="N1849" i="7"/>
  <c r="N1850" i="7"/>
  <c r="N1851" i="7"/>
  <c r="N1852" i="7"/>
  <c r="N1853" i="7"/>
  <c r="N1854" i="7"/>
  <c r="N1855" i="7"/>
  <c r="N1856" i="7"/>
  <c r="N1857" i="7"/>
  <c r="N1858" i="7"/>
  <c r="N1859" i="7"/>
  <c r="N1860" i="7"/>
  <c r="N1861" i="7"/>
  <c r="N1862" i="7"/>
  <c r="N1863" i="7"/>
  <c r="N1864" i="7"/>
  <c r="N1865" i="7"/>
  <c r="N1866" i="7"/>
  <c r="N1867" i="7"/>
  <c r="N1868" i="7"/>
  <c r="N1869" i="7"/>
  <c r="N1870" i="7"/>
  <c r="N1871" i="7"/>
  <c r="N1872" i="7"/>
  <c r="N1873" i="7"/>
  <c r="N1874" i="7"/>
  <c r="N1875" i="7"/>
  <c r="N1876" i="7"/>
  <c r="N1877" i="7"/>
  <c r="N1878" i="7"/>
  <c r="N1879" i="7"/>
  <c r="N1880" i="7"/>
  <c r="N1881" i="7"/>
  <c r="N1882" i="7"/>
  <c r="N1883" i="7"/>
  <c r="N1884" i="7"/>
  <c r="N1885" i="7"/>
  <c r="N1886" i="7"/>
  <c r="N1887" i="7"/>
  <c r="N1888" i="7"/>
  <c r="N1889" i="7"/>
  <c r="N1890" i="7"/>
  <c r="N1891" i="7"/>
  <c r="N1892" i="7"/>
  <c r="N1893" i="7"/>
  <c r="N1894" i="7"/>
  <c r="N1895" i="7"/>
  <c r="N1896" i="7"/>
  <c r="N1897" i="7"/>
  <c r="N1898" i="7"/>
  <c r="N1899" i="7"/>
  <c r="N1900" i="7"/>
  <c r="N1901" i="7"/>
  <c r="N1902" i="7"/>
  <c r="N1903" i="7"/>
  <c r="N1904" i="7"/>
  <c r="N1905" i="7"/>
  <c r="N1906" i="7"/>
  <c r="N1907" i="7"/>
  <c r="N1908" i="7"/>
  <c r="N1909" i="7"/>
  <c r="N1910" i="7"/>
  <c r="N1911" i="7"/>
  <c r="N1912" i="7"/>
  <c r="N1913" i="7"/>
  <c r="N1914" i="7"/>
  <c r="N1915" i="7"/>
  <c r="N1916" i="7"/>
  <c r="N1917" i="7"/>
  <c r="N1918" i="7"/>
  <c r="N1919" i="7"/>
  <c r="N1920" i="7"/>
  <c r="N1921" i="7"/>
  <c r="N1922" i="7"/>
  <c r="N1923" i="7"/>
  <c r="N1924" i="7"/>
  <c r="N1925" i="7"/>
  <c r="N1926" i="7"/>
  <c r="N1927" i="7"/>
  <c r="N1928" i="7"/>
  <c r="N1929" i="7"/>
  <c r="N1930" i="7"/>
  <c r="N1931" i="7"/>
  <c r="N1932" i="7"/>
  <c r="N1933" i="7"/>
  <c r="N1934" i="7"/>
  <c r="N1935" i="7"/>
  <c r="N1936" i="7"/>
  <c r="N1937" i="7"/>
  <c r="N1938" i="7"/>
  <c r="N1939" i="7"/>
  <c r="N1940" i="7"/>
  <c r="N1941" i="7"/>
  <c r="N1942" i="7"/>
  <c r="N1943" i="7"/>
  <c r="N1944" i="7"/>
  <c r="N1945" i="7"/>
  <c r="N1946" i="7"/>
  <c r="N1947" i="7"/>
  <c r="N1948" i="7"/>
  <c r="N1949" i="7"/>
  <c r="N1950" i="7"/>
  <c r="N1951" i="7"/>
  <c r="N1952" i="7"/>
  <c r="N1953" i="7"/>
  <c r="N1954" i="7"/>
  <c r="N1955" i="7"/>
  <c r="N1956" i="7"/>
  <c r="N1957" i="7"/>
  <c r="N1958" i="7"/>
  <c r="N1959" i="7"/>
  <c r="N1960" i="7"/>
  <c r="N1961" i="7"/>
  <c r="N1962" i="7"/>
  <c r="N1963" i="7"/>
  <c r="N1964" i="7"/>
  <c r="N1965" i="7"/>
  <c r="N1966" i="7"/>
  <c r="N1967" i="7"/>
  <c r="N1968" i="7"/>
  <c r="N1969" i="7"/>
  <c r="N1970" i="7"/>
  <c r="N1971" i="7"/>
  <c r="N1972" i="7"/>
  <c r="N1973" i="7"/>
  <c r="N1974" i="7"/>
  <c r="N1975" i="7"/>
  <c r="N1976" i="7"/>
  <c r="N1977" i="7"/>
  <c r="N1978" i="7"/>
  <c r="N1979" i="7"/>
  <c r="N1980" i="7"/>
  <c r="N1981" i="7"/>
  <c r="N1982" i="7"/>
  <c r="N1983" i="7"/>
  <c r="N1984" i="7"/>
  <c r="N1985" i="7"/>
  <c r="N1986" i="7"/>
  <c r="N1987" i="7"/>
  <c r="N1988" i="7"/>
  <c r="N1989" i="7"/>
  <c r="N1990" i="7"/>
  <c r="N1991" i="7"/>
  <c r="N1992" i="7"/>
  <c r="N1993" i="7"/>
  <c r="N1994" i="7"/>
  <c r="N1995" i="7"/>
  <c r="N1996" i="7"/>
  <c r="N1997" i="7"/>
  <c r="N1998" i="7"/>
  <c r="N1999" i="7"/>
  <c r="N2000" i="7"/>
  <c r="N2001" i="7"/>
  <c r="N2002" i="7"/>
  <c r="N2003" i="7"/>
  <c r="N2004" i="7"/>
  <c r="N2005" i="7"/>
  <c r="N2006" i="7"/>
  <c r="N2007" i="7"/>
  <c r="N2008" i="7"/>
  <c r="N2009" i="7"/>
  <c r="N2010" i="7"/>
  <c r="N2011" i="7"/>
  <c r="N2012" i="7"/>
  <c r="N2013" i="7"/>
  <c r="N2014" i="7"/>
  <c r="N2015" i="7"/>
  <c r="N2016" i="7"/>
  <c r="N2017" i="7"/>
  <c r="N2018" i="7"/>
  <c r="N2019" i="7"/>
  <c r="N2020" i="7"/>
  <c r="N2021" i="7"/>
  <c r="N2022" i="7"/>
  <c r="N2023" i="7"/>
  <c r="N2024" i="7"/>
  <c r="N2025" i="7"/>
  <c r="N2026" i="7"/>
  <c r="N2027" i="7"/>
  <c r="N2028" i="7"/>
  <c r="N2029" i="7"/>
  <c r="N2030" i="7"/>
  <c r="N2031" i="7"/>
  <c r="N2032" i="7"/>
  <c r="N2033" i="7"/>
  <c r="N2034" i="7"/>
  <c r="N2035" i="7"/>
  <c r="N2036" i="7"/>
  <c r="N2037" i="7"/>
  <c r="N2038" i="7"/>
  <c r="N2039" i="7"/>
  <c r="N2040" i="7"/>
  <c r="N2041" i="7"/>
  <c r="N2042" i="7"/>
  <c r="N2043" i="7"/>
  <c r="N2044" i="7"/>
  <c r="N2045" i="7"/>
  <c r="N2046" i="7"/>
  <c r="N2047" i="7"/>
  <c r="N2048" i="7"/>
  <c r="N2049" i="7"/>
  <c r="N2050" i="7"/>
  <c r="N2051" i="7"/>
  <c r="N2052" i="7"/>
  <c r="N2053" i="7"/>
  <c r="N2054" i="7"/>
  <c r="N2055" i="7"/>
  <c r="N2056" i="7"/>
  <c r="N2057" i="7"/>
  <c r="N2058" i="7"/>
  <c r="N2059" i="7"/>
  <c r="N2060" i="7"/>
  <c r="N2061" i="7"/>
  <c r="N2062" i="7"/>
  <c r="N2063" i="7"/>
  <c r="N2064" i="7"/>
  <c r="N2065" i="7"/>
  <c r="N2066" i="7"/>
  <c r="N2067" i="7"/>
  <c r="N2068" i="7"/>
  <c r="N2069" i="7"/>
  <c r="N2070" i="7"/>
  <c r="N2071" i="7"/>
  <c r="N2072" i="7"/>
  <c r="N2073" i="7"/>
  <c r="N2074" i="7"/>
  <c r="N2075" i="7"/>
  <c r="N2076" i="7"/>
  <c r="N2077" i="7"/>
  <c r="N2078" i="7"/>
  <c r="N2079" i="7"/>
  <c r="N2080" i="7"/>
  <c r="N2081" i="7"/>
  <c r="N2082" i="7"/>
  <c r="N2083" i="7"/>
  <c r="N2084" i="7"/>
  <c r="N2085" i="7"/>
  <c r="N2086" i="7"/>
  <c r="N2087" i="7"/>
  <c r="N2088" i="7"/>
  <c r="N2089" i="7"/>
  <c r="N2090" i="7"/>
  <c r="N2091" i="7"/>
  <c r="N2092" i="7"/>
  <c r="N2093" i="7"/>
  <c r="N2094" i="7"/>
  <c r="N2095" i="7"/>
  <c r="N2096" i="7"/>
  <c r="N2097" i="7"/>
  <c r="N2098" i="7"/>
  <c r="N2099" i="7"/>
  <c r="N2100" i="7"/>
  <c r="N2101" i="7"/>
  <c r="N2102" i="7"/>
  <c r="N2103" i="7"/>
  <c r="N2104" i="7"/>
  <c r="N2105" i="7"/>
  <c r="N2106" i="7"/>
  <c r="N2107" i="7"/>
  <c r="N2108" i="7"/>
  <c r="N2109" i="7"/>
  <c r="N2110" i="7"/>
  <c r="N2111" i="7"/>
  <c r="N2112" i="7"/>
  <c r="N2113" i="7"/>
  <c r="N2114" i="7"/>
  <c r="N2115" i="7"/>
  <c r="N2116" i="7"/>
  <c r="N2117" i="7"/>
  <c r="N2118" i="7"/>
  <c r="N2119" i="7"/>
  <c r="N2120" i="7"/>
  <c r="N2121" i="7"/>
  <c r="N2122" i="7"/>
  <c r="N2123" i="7"/>
  <c r="N2124" i="7"/>
  <c r="N3" i="7"/>
  <c r="N4" i="7"/>
  <c r="N2" i="7"/>
  <c r="D8" i="49" l="1"/>
  <c r="D9" i="49"/>
  <c r="D10" i="49"/>
  <c r="D11" i="49"/>
  <c r="D12" i="49"/>
  <c r="D13" i="49"/>
  <c r="D7" i="49"/>
  <c r="B3" i="17"/>
  <c r="A3" i="7" s="1"/>
  <c r="B4" i="17"/>
  <c r="A4" i="7" s="1"/>
  <c r="B5" i="17"/>
  <c r="A5" i="7" s="1"/>
  <c r="B6" i="17"/>
  <c r="A6" i="7" s="1"/>
  <c r="B7" i="17"/>
  <c r="A7" i="7" s="1"/>
  <c r="B8" i="17"/>
  <c r="A8" i="7" s="1"/>
  <c r="B9" i="17"/>
  <c r="A9" i="7" s="1"/>
  <c r="B10" i="17"/>
  <c r="A10" i="7" s="1"/>
  <c r="B11" i="17"/>
  <c r="A11" i="7" s="1"/>
  <c r="B12" i="17"/>
  <c r="A12" i="7" s="1"/>
  <c r="B13" i="17"/>
  <c r="A13" i="7" s="1"/>
  <c r="B14" i="17"/>
  <c r="A14" i="7" s="1"/>
  <c r="B15" i="17"/>
  <c r="A15" i="7" s="1"/>
  <c r="B16" i="17"/>
  <c r="A16" i="7" s="1"/>
  <c r="B17" i="17"/>
  <c r="A17" i="7" s="1"/>
  <c r="B18" i="17"/>
  <c r="A18" i="7" s="1"/>
  <c r="B19" i="17"/>
  <c r="A19" i="7" s="1"/>
  <c r="B20" i="17"/>
  <c r="A20" i="7" s="1"/>
  <c r="B21" i="17"/>
  <c r="A21" i="7" s="1"/>
  <c r="B22" i="17"/>
  <c r="A22" i="7" s="1"/>
  <c r="B23" i="17"/>
  <c r="A23" i="7" s="1"/>
  <c r="B24" i="17"/>
  <c r="A24" i="7" s="1"/>
  <c r="B25" i="17"/>
  <c r="A25" i="7" s="1"/>
  <c r="B26" i="17"/>
  <c r="A26" i="7" s="1"/>
  <c r="B27" i="17"/>
  <c r="A27" i="7" s="1"/>
  <c r="B28" i="17"/>
  <c r="A28" i="7" s="1"/>
  <c r="B29" i="17"/>
  <c r="A29" i="7" s="1"/>
  <c r="B30" i="17"/>
  <c r="A30" i="7" s="1"/>
  <c r="B31" i="17"/>
  <c r="A31" i="7" s="1"/>
  <c r="B32" i="17"/>
  <c r="A32" i="7" s="1"/>
  <c r="B33" i="17"/>
  <c r="A33" i="7" s="1"/>
  <c r="B34" i="17"/>
  <c r="A34" i="7" s="1"/>
  <c r="B35" i="17"/>
  <c r="A35" i="7" s="1"/>
  <c r="B36" i="17"/>
  <c r="A36" i="7" s="1"/>
  <c r="B37" i="17"/>
  <c r="A37" i="7" s="1"/>
  <c r="B38" i="17"/>
  <c r="A38" i="7" s="1"/>
  <c r="B39" i="17"/>
  <c r="A39" i="7" s="1"/>
  <c r="B40" i="17"/>
  <c r="A40" i="7" s="1"/>
  <c r="B41" i="17"/>
  <c r="A41" i="7" s="1"/>
  <c r="B42" i="17"/>
  <c r="A42" i="7" s="1"/>
  <c r="B43" i="17"/>
  <c r="A43" i="7" s="1"/>
  <c r="B44" i="17"/>
  <c r="A44" i="7" s="1"/>
  <c r="B45" i="17"/>
  <c r="A45" i="7" s="1"/>
  <c r="B46" i="17"/>
  <c r="A46" i="7" s="1"/>
  <c r="B47" i="17"/>
  <c r="A47" i="7" s="1"/>
  <c r="B48" i="17"/>
  <c r="A48" i="7" s="1"/>
  <c r="B49" i="17"/>
  <c r="A49" i="7" s="1"/>
  <c r="B50" i="17"/>
  <c r="A50" i="7" s="1"/>
  <c r="B51" i="17"/>
  <c r="A51" i="7" s="1"/>
  <c r="B52" i="17"/>
  <c r="A52" i="7" s="1"/>
  <c r="B53" i="17"/>
  <c r="A53" i="7" s="1"/>
  <c r="B54" i="17"/>
  <c r="A54" i="7" s="1"/>
  <c r="B55" i="17"/>
  <c r="A55" i="7" s="1"/>
  <c r="B56" i="17"/>
  <c r="A56" i="7" s="1"/>
  <c r="B57" i="17"/>
  <c r="A57" i="7" s="1"/>
  <c r="B58" i="17"/>
  <c r="A58" i="7" s="1"/>
  <c r="B59" i="17"/>
  <c r="A59" i="7" s="1"/>
  <c r="B60" i="17"/>
  <c r="A60" i="7" s="1"/>
  <c r="B61" i="17"/>
  <c r="A61" i="7" s="1"/>
  <c r="B62" i="17"/>
  <c r="A62" i="7" s="1"/>
  <c r="B63" i="17"/>
  <c r="A63" i="7" s="1"/>
  <c r="B64" i="17"/>
  <c r="A64" i="7" s="1"/>
  <c r="B65" i="17"/>
  <c r="A65" i="7" s="1"/>
  <c r="B66" i="17"/>
  <c r="A66" i="7" s="1"/>
  <c r="B67" i="17"/>
  <c r="A67" i="7" s="1"/>
  <c r="B68" i="17"/>
  <c r="A68" i="7" s="1"/>
  <c r="B69" i="17"/>
  <c r="A69" i="7" s="1"/>
  <c r="B70" i="17"/>
  <c r="A70" i="7" s="1"/>
  <c r="B71" i="17"/>
  <c r="A71" i="7" s="1"/>
  <c r="B72" i="17"/>
  <c r="A72" i="7" s="1"/>
  <c r="B73" i="17"/>
  <c r="A73" i="7" s="1"/>
  <c r="B74" i="17"/>
  <c r="A74" i="7" s="1"/>
  <c r="B75" i="17"/>
  <c r="A75" i="7" s="1"/>
  <c r="B76" i="17"/>
  <c r="A76" i="7" s="1"/>
  <c r="B77" i="17"/>
  <c r="A77" i="7" s="1"/>
  <c r="B78" i="17"/>
  <c r="A78" i="7" s="1"/>
  <c r="B79" i="17"/>
  <c r="A79" i="7" s="1"/>
  <c r="B80" i="17"/>
  <c r="A80" i="7" s="1"/>
  <c r="B81" i="17"/>
  <c r="A81" i="7" s="1"/>
  <c r="B82" i="17"/>
  <c r="A82" i="7" s="1"/>
  <c r="B83" i="17"/>
  <c r="A83" i="7" s="1"/>
  <c r="B84" i="17"/>
  <c r="A84" i="7" s="1"/>
  <c r="B85" i="17"/>
  <c r="A85" i="7" s="1"/>
  <c r="B86" i="17"/>
  <c r="A86" i="7" s="1"/>
  <c r="B87" i="17"/>
  <c r="A87" i="7" s="1"/>
  <c r="B88" i="17"/>
  <c r="A88" i="7" s="1"/>
  <c r="B89" i="17"/>
  <c r="A89" i="7" s="1"/>
  <c r="B90" i="17"/>
  <c r="A90" i="7" s="1"/>
  <c r="B91" i="17"/>
  <c r="A91" i="7" s="1"/>
  <c r="B92" i="17"/>
  <c r="A92" i="7" s="1"/>
  <c r="B93" i="17"/>
  <c r="A93" i="7" s="1"/>
  <c r="B94" i="17"/>
  <c r="A94" i="7" s="1"/>
  <c r="B95" i="17"/>
  <c r="A95" i="7" s="1"/>
  <c r="B96" i="17"/>
  <c r="A96" i="7" s="1"/>
  <c r="B97" i="17"/>
  <c r="A97" i="7" s="1"/>
  <c r="B98" i="17"/>
  <c r="A98" i="7" s="1"/>
  <c r="B99" i="17"/>
  <c r="A99" i="7" s="1"/>
  <c r="B100" i="17"/>
  <c r="A100" i="7" s="1"/>
  <c r="B101" i="17"/>
  <c r="A101" i="7" s="1"/>
  <c r="B102" i="17"/>
  <c r="A102" i="7" s="1"/>
  <c r="B103" i="17"/>
  <c r="A103" i="7" s="1"/>
  <c r="B104" i="17"/>
  <c r="A104" i="7" s="1"/>
  <c r="B105" i="17"/>
  <c r="A105" i="7" s="1"/>
  <c r="B106" i="17"/>
  <c r="A106" i="7" s="1"/>
  <c r="B107" i="17"/>
  <c r="A107" i="7" s="1"/>
  <c r="B108" i="17"/>
  <c r="A108" i="7" s="1"/>
  <c r="B109" i="17"/>
  <c r="A109" i="7" s="1"/>
  <c r="B110" i="17"/>
  <c r="A110" i="7" s="1"/>
  <c r="B111" i="17"/>
  <c r="A111" i="7" s="1"/>
  <c r="B112" i="17"/>
  <c r="A112" i="7" s="1"/>
  <c r="B113" i="17"/>
  <c r="A113" i="7" s="1"/>
  <c r="B114" i="17"/>
  <c r="A114" i="7" s="1"/>
  <c r="B115" i="17"/>
  <c r="A115" i="7" s="1"/>
  <c r="B116" i="17"/>
  <c r="A116" i="7" s="1"/>
  <c r="B117" i="17"/>
  <c r="A117" i="7" s="1"/>
  <c r="B118" i="17"/>
  <c r="A118" i="7" s="1"/>
  <c r="B119" i="17"/>
  <c r="A119" i="7" s="1"/>
  <c r="B120" i="17"/>
  <c r="A120" i="7" s="1"/>
  <c r="B121" i="17"/>
  <c r="A121" i="7" s="1"/>
  <c r="B122" i="17"/>
  <c r="A122" i="7" s="1"/>
  <c r="B123" i="17"/>
  <c r="A123" i="7" s="1"/>
  <c r="B124" i="17"/>
  <c r="A124" i="7" s="1"/>
  <c r="B125" i="17"/>
  <c r="A125" i="7" s="1"/>
  <c r="B126" i="17"/>
  <c r="A126" i="7" s="1"/>
  <c r="B127" i="17"/>
  <c r="A127" i="7" s="1"/>
  <c r="B128" i="17"/>
  <c r="A128" i="7" s="1"/>
  <c r="B129" i="17"/>
  <c r="A129" i="7" s="1"/>
  <c r="B130" i="17"/>
  <c r="A130" i="7" s="1"/>
  <c r="B131" i="17"/>
  <c r="A131" i="7" s="1"/>
  <c r="B132" i="17"/>
  <c r="A132" i="7" s="1"/>
  <c r="B133" i="17"/>
  <c r="A133" i="7" s="1"/>
  <c r="B134" i="17"/>
  <c r="A134" i="7" s="1"/>
  <c r="B135" i="17"/>
  <c r="A135" i="7" s="1"/>
  <c r="B136" i="17"/>
  <c r="A136" i="7" s="1"/>
  <c r="B137" i="17"/>
  <c r="A137" i="7" s="1"/>
  <c r="B138" i="17"/>
  <c r="A138" i="7" s="1"/>
  <c r="B139" i="17"/>
  <c r="A139" i="7" s="1"/>
  <c r="B140" i="17"/>
  <c r="A140" i="7" s="1"/>
  <c r="B141" i="17"/>
  <c r="A141" i="7" s="1"/>
  <c r="B142" i="17"/>
  <c r="A142" i="7" s="1"/>
  <c r="B143" i="17"/>
  <c r="A143" i="7" s="1"/>
  <c r="B144" i="17"/>
  <c r="A144" i="7" s="1"/>
  <c r="B145" i="17"/>
  <c r="A145" i="7" s="1"/>
  <c r="B146" i="17"/>
  <c r="A146" i="7" s="1"/>
  <c r="B147" i="17"/>
  <c r="A147" i="7" s="1"/>
  <c r="B148" i="17"/>
  <c r="A148" i="7" s="1"/>
  <c r="B149" i="17"/>
  <c r="A149" i="7" s="1"/>
  <c r="B150" i="17"/>
  <c r="A150" i="7" s="1"/>
  <c r="B151" i="17"/>
  <c r="A151" i="7" s="1"/>
  <c r="B152" i="17"/>
  <c r="A152" i="7" s="1"/>
  <c r="B153" i="17"/>
  <c r="A153" i="7" s="1"/>
  <c r="B154" i="17"/>
  <c r="A154" i="7" s="1"/>
  <c r="B155" i="17"/>
  <c r="A155" i="7" s="1"/>
  <c r="B156" i="17"/>
  <c r="A156" i="7" s="1"/>
  <c r="B157" i="17"/>
  <c r="A157" i="7" s="1"/>
  <c r="B158" i="17"/>
  <c r="A158" i="7" s="1"/>
  <c r="B159" i="17"/>
  <c r="A159" i="7" s="1"/>
  <c r="B160" i="17"/>
  <c r="A160" i="7" s="1"/>
  <c r="B161" i="17"/>
  <c r="A161" i="7" s="1"/>
  <c r="B162" i="17"/>
  <c r="A162" i="7" s="1"/>
  <c r="B163" i="17"/>
  <c r="A163" i="7" s="1"/>
  <c r="B164" i="17"/>
  <c r="A164" i="7" s="1"/>
  <c r="B165" i="17"/>
  <c r="A165" i="7" s="1"/>
  <c r="B166" i="17"/>
  <c r="A166" i="7" s="1"/>
  <c r="B167" i="17"/>
  <c r="A167" i="7" s="1"/>
  <c r="B168" i="17"/>
  <c r="A168" i="7" s="1"/>
  <c r="B169" i="17"/>
  <c r="A169" i="7" s="1"/>
  <c r="B170" i="17"/>
  <c r="A170" i="7" s="1"/>
  <c r="B171" i="17"/>
  <c r="A171" i="7" s="1"/>
  <c r="B172" i="17"/>
  <c r="A172" i="7" s="1"/>
  <c r="B173" i="17"/>
  <c r="A173" i="7" s="1"/>
  <c r="B174" i="17"/>
  <c r="A174" i="7" s="1"/>
  <c r="B175" i="17"/>
  <c r="A175" i="7" s="1"/>
  <c r="B176" i="17"/>
  <c r="A176" i="7" s="1"/>
  <c r="B177" i="17"/>
  <c r="A177" i="7" s="1"/>
  <c r="B178" i="17"/>
  <c r="A178" i="7" s="1"/>
  <c r="B179" i="17"/>
  <c r="A179" i="7" s="1"/>
  <c r="B180" i="17"/>
  <c r="A180" i="7" s="1"/>
  <c r="B181" i="17"/>
  <c r="A181" i="7" s="1"/>
  <c r="B182" i="17"/>
  <c r="A182" i="7" s="1"/>
  <c r="B183" i="17"/>
  <c r="A183" i="7" s="1"/>
  <c r="B184" i="17"/>
  <c r="A184" i="7" s="1"/>
  <c r="B185" i="17"/>
  <c r="A185" i="7" s="1"/>
  <c r="B186" i="17"/>
  <c r="A186" i="7" s="1"/>
  <c r="B187" i="17"/>
  <c r="A187" i="7" s="1"/>
  <c r="B188" i="17"/>
  <c r="A188" i="7" s="1"/>
  <c r="B189" i="17"/>
  <c r="A189" i="7" s="1"/>
  <c r="B190" i="17"/>
  <c r="A190" i="7" s="1"/>
  <c r="B191" i="17"/>
  <c r="A191" i="7" s="1"/>
  <c r="B192" i="17"/>
  <c r="A192" i="7" s="1"/>
  <c r="B193" i="17"/>
  <c r="A193" i="7" s="1"/>
  <c r="B194" i="17"/>
  <c r="A194" i="7" s="1"/>
  <c r="B195" i="17"/>
  <c r="A195" i="7" s="1"/>
  <c r="B196" i="17"/>
  <c r="A196" i="7" s="1"/>
  <c r="B197" i="17"/>
  <c r="A197" i="7" s="1"/>
  <c r="B198" i="17"/>
  <c r="A198" i="7" s="1"/>
  <c r="B199" i="17"/>
  <c r="A199" i="7" s="1"/>
  <c r="B200" i="17"/>
  <c r="A200" i="7" s="1"/>
  <c r="B201" i="17"/>
  <c r="A201" i="7" s="1"/>
  <c r="B202" i="17"/>
  <c r="A202" i="7" s="1"/>
  <c r="B203" i="17"/>
  <c r="A203" i="7" s="1"/>
  <c r="B204" i="17"/>
  <c r="A204" i="7" s="1"/>
  <c r="B205" i="17"/>
  <c r="A205" i="7" s="1"/>
  <c r="B206" i="17"/>
  <c r="A206" i="7" s="1"/>
  <c r="B207" i="17"/>
  <c r="A207" i="7" s="1"/>
  <c r="B208" i="17"/>
  <c r="A208" i="7" s="1"/>
  <c r="B209" i="17"/>
  <c r="A209" i="7" s="1"/>
  <c r="B210" i="17"/>
  <c r="A210" i="7" s="1"/>
  <c r="B211" i="17"/>
  <c r="A211" i="7" s="1"/>
  <c r="B212" i="17"/>
  <c r="A212" i="7" s="1"/>
  <c r="B213" i="17"/>
  <c r="A213" i="7" s="1"/>
  <c r="B214" i="17"/>
  <c r="A214" i="7" s="1"/>
  <c r="B215" i="17"/>
  <c r="A215" i="7" s="1"/>
  <c r="B216" i="17"/>
  <c r="A216" i="7" s="1"/>
  <c r="B217" i="17"/>
  <c r="A217" i="7" s="1"/>
  <c r="B218" i="17"/>
  <c r="A218" i="7" s="1"/>
  <c r="B219" i="17"/>
  <c r="A219" i="7" s="1"/>
  <c r="B220" i="17"/>
  <c r="A220" i="7" s="1"/>
  <c r="B221" i="17"/>
  <c r="A221" i="7" s="1"/>
  <c r="B222" i="17"/>
  <c r="A222" i="7" s="1"/>
  <c r="B223" i="17"/>
  <c r="A223" i="7" s="1"/>
  <c r="B224" i="17"/>
  <c r="A224" i="7" s="1"/>
  <c r="B225" i="17"/>
  <c r="A225" i="7" s="1"/>
  <c r="B226" i="17"/>
  <c r="A226" i="7" s="1"/>
  <c r="B227" i="17"/>
  <c r="A227" i="7" s="1"/>
  <c r="B228" i="17"/>
  <c r="A228" i="7" s="1"/>
  <c r="B229" i="17"/>
  <c r="A229" i="7" s="1"/>
  <c r="B230" i="17"/>
  <c r="A230" i="7" s="1"/>
  <c r="B231" i="17"/>
  <c r="A231" i="7" s="1"/>
  <c r="B232" i="17"/>
  <c r="A232" i="7" s="1"/>
  <c r="B233" i="17"/>
  <c r="A233" i="7" s="1"/>
  <c r="B234" i="17"/>
  <c r="A234" i="7" s="1"/>
  <c r="B235" i="17"/>
  <c r="A235" i="7" s="1"/>
  <c r="B236" i="17"/>
  <c r="A236" i="7" s="1"/>
  <c r="B237" i="17"/>
  <c r="A237" i="7" s="1"/>
  <c r="B238" i="17"/>
  <c r="A238" i="7" s="1"/>
  <c r="B239" i="17"/>
  <c r="A239" i="7" s="1"/>
  <c r="B240" i="17"/>
  <c r="A240" i="7" s="1"/>
  <c r="B241" i="17"/>
  <c r="A241" i="7" s="1"/>
  <c r="B242" i="17"/>
  <c r="A242" i="7" s="1"/>
  <c r="B243" i="17"/>
  <c r="A243" i="7" s="1"/>
  <c r="B244" i="17"/>
  <c r="A244" i="7" s="1"/>
  <c r="B245" i="17"/>
  <c r="A245" i="7" s="1"/>
  <c r="B246" i="17"/>
  <c r="A246" i="7" s="1"/>
  <c r="B247" i="17"/>
  <c r="A247" i="7" s="1"/>
  <c r="B248" i="17"/>
  <c r="A248" i="7" s="1"/>
  <c r="B249" i="17"/>
  <c r="A249" i="7" s="1"/>
  <c r="B250" i="17"/>
  <c r="A250" i="7" s="1"/>
  <c r="B251" i="17"/>
  <c r="A251" i="7" s="1"/>
  <c r="B252" i="17"/>
  <c r="A252" i="7" s="1"/>
  <c r="B253" i="17"/>
  <c r="A253" i="7" s="1"/>
  <c r="B254" i="17"/>
  <c r="A254" i="7" s="1"/>
  <c r="B255" i="17"/>
  <c r="A255" i="7" s="1"/>
  <c r="B256" i="17"/>
  <c r="A256" i="7" s="1"/>
  <c r="B257" i="17"/>
  <c r="A257" i="7" s="1"/>
  <c r="B258" i="17"/>
  <c r="A258" i="7" s="1"/>
  <c r="B259" i="17"/>
  <c r="A259" i="7" s="1"/>
  <c r="B260" i="17"/>
  <c r="A260" i="7" s="1"/>
  <c r="B261" i="17"/>
  <c r="A261" i="7" s="1"/>
  <c r="B262" i="17"/>
  <c r="A262" i="7" s="1"/>
  <c r="B263" i="17"/>
  <c r="A263" i="7" s="1"/>
  <c r="B264" i="17"/>
  <c r="A264" i="7" s="1"/>
  <c r="B265" i="17"/>
  <c r="A265" i="7" s="1"/>
  <c r="B266" i="17"/>
  <c r="A266" i="7" s="1"/>
  <c r="B267" i="17"/>
  <c r="A267" i="7" s="1"/>
  <c r="B268" i="17"/>
  <c r="A268" i="7" s="1"/>
  <c r="B269" i="17"/>
  <c r="A269" i="7" s="1"/>
  <c r="B270" i="17"/>
  <c r="A270" i="7" s="1"/>
  <c r="B271" i="17"/>
  <c r="A271" i="7" s="1"/>
  <c r="B272" i="17"/>
  <c r="A272" i="7" s="1"/>
  <c r="B273" i="17"/>
  <c r="A273" i="7" s="1"/>
  <c r="B274" i="17"/>
  <c r="A274" i="7" s="1"/>
  <c r="B275" i="17"/>
  <c r="A275" i="7" s="1"/>
  <c r="B276" i="17"/>
  <c r="A276" i="7" s="1"/>
  <c r="B277" i="17"/>
  <c r="A277" i="7" s="1"/>
  <c r="B278" i="17"/>
  <c r="A278" i="7" s="1"/>
  <c r="B279" i="17"/>
  <c r="A279" i="7" s="1"/>
  <c r="B280" i="17"/>
  <c r="A280" i="7" s="1"/>
  <c r="B281" i="17"/>
  <c r="A281" i="7" s="1"/>
  <c r="B282" i="17"/>
  <c r="A282" i="7" s="1"/>
  <c r="B283" i="17"/>
  <c r="A283" i="7" s="1"/>
  <c r="B284" i="17"/>
  <c r="A284" i="7" s="1"/>
  <c r="B285" i="17"/>
  <c r="A285" i="7" s="1"/>
  <c r="B286" i="17"/>
  <c r="A286" i="7" s="1"/>
  <c r="B287" i="17"/>
  <c r="A287" i="7" s="1"/>
  <c r="B288" i="17"/>
  <c r="A288" i="7" s="1"/>
  <c r="B289" i="17"/>
  <c r="A289" i="7" s="1"/>
  <c r="B290" i="17"/>
  <c r="A290" i="7" s="1"/>
  <c r="B291" i="17"/>
  <c r="A291" i="7" s="1"/>
  <c r="B292" i="17"/>
  <c r="A292" i="7" s="1"/>
  <c r="B293" i="17"/>
  <c r="A293" i="7" s="1"/>
  <c r="B294" i="17"/>
  <c r="A294" i="7" s="1"/>
  <c r="B295" i="17"/>
  <c r="A295" i="7" s="1"/>
  <c r="B296" i="17"/>
  <c r="A296" i="7" s="1"/>
  <c r="B297" i="17"/>
  <c r="A297" i="7" s="1"/>
  <c r="B298" i="17"/>
  <c r="A298" i="7" s="1"/>
  <c r="B299" i="17"/>
  <c r="A299" i="7" s="1"/>
  <c r="B300" i="17"/>
  <c r="A300" i="7" s="1"/>
  <c r="B301" i="17"/>
  <c r="A301" i="7" s="1"/>
  <c r="B302" i="17"/>
  <c r="A302" i="7" s="1"/>
  <c r="B303" i="17"/>
  <c r="A303" i="7" s="1"/>
  <c r="B304" i="17"/>
  <c r="A304" i="7" s="1"/>
  <c r="B305" i="17"/>
  <c r="A305" i="7" s="1"/>
  <c r="B306" i="17"/>
  <c r="A306" i="7" s="1"/>
  <c r="B307" i="17"/>
  <c r="A307" i="7" s="1"/>
  <c r="B308" i="17"/>
  <c r="A308" i="7" s="1"/>
  <c r="B309" i="17"/>
  <c r="A309" i="7" s="1"/>
  <c r="B310" i="17"/>
  <c r="A310" i="7" s="1"/>
  <c r="B311" i="17"/>
  <c r="A311" i="7" s="1"/>
  <c r="B312" i="17"/>
  <c r="A312" i="7" s="1"/>
  <c r="B313" i="17"/>
  <c r="A313" i="7" s="1"/>
  <c r="B314" i="17"/>
  <c r="A314" i="7" s="1"/>
  <c r="B315" i="17"/>
  <c r="A315" i="7" s="1"/>
  <c r="B316" i="17"/>
  <c r="A316" i="7" s="1"/>
  <c r="B317" i="17"/>
  <c r="A317" i="7" s="1"/>
  <c r="B318" i="17"/>
  <c r="A318" i="7" s="1"/>
  <c r="B319" i="17"/>
  <c r="A319" i="7" s="1"/>
  <c r="B320" i="17"/>
  <c r="A320" i="7" s="1"/>
  <c r="B321" i="17"/>
  <c r="A321" i="7" s="1"/>
  <c r="B322" i="17"/>
  <c r="A322" i="7" s="1"/>
  <c r="B323" i="17"/>
  <c r="A323" i="7" s="1"/>
  <c r="B324" i="17"/>
  <c r="A324" i="7" s="1"/>
  <c r="B325" i="17"/>
  <c r="A325" i="7" s="1"/>
  <c r="B326" i="17"/>
  <c r="A326" i="7" s="1"/>
  <c r="B327" i="17"/>
  <c r="A327" i="7" s="1"/>
  <c r="B328" i="17"/>
  <c r="A328" i="7" s="1"/>
  <c r="B329" i="17"/>
  <c r="A329" i="7" s="1"/>
  <c r="B330" i="17"/>
  <c r="A330" i="7" s="1"/>
  <c r="B331" i="17"/>
  <c r="A331" i="7" s="1"/>
  <c r="B332" i="17"/>
  <c r="A332" i="7" s="1"/>
  <c r="B333" i="17"/>
  <c r="A333" i="7" s="1"/>
  <c r="B334" i="17"/>
  <c r="A334" i="7" s="1"/>
  <c r="B335" i="17"/>
  <c r="A335" i="7" s="1"/>
  <c r="B336" i="17"/>
  <c r="A336" i="7" s="1"/>
  <c r="B337" i="17"/>
  <c r="A337" i="7" s="1"/>
  <c r="B338" i="17"/>
  <c r="A338" i="7" s="1"/>
  <c r="B339" i="17"/>
  <c r="A339" i="7" s="1"/>
  <c r="B340" i="17"/>
  <c r="A340" i="7" s="1"/>
  <c r="B341" i="17"/>
  <c r="A341" i="7" s="1"/>
  <c r="B342" i="17"/>
  <c r="A342" i="7" s="1"/>
  <c r="B343" i="17"/>
  <c r="A343" i="7" s="1"/>
  <c r="B344" i="17"/>
  <c r="A344" i="7" s="1"/>
  <c r="B345" i="17"/>
  <c r="A345" i="7" s="1"/>
  <c r="B346" i="17"/>
  <c r="A346" i="7" s="1"/>
  <c r="B347" i="17"/>
  <c r="A347" i="7" s="1"/>
  <c r="B348" i="17"/>
  <c r="A348" i="7" s="1"/>
  <c r="B349" i="17"/>
  <c r="A349" i="7" s="1"/>
  <c r="B350" i="17"/>
  <c r="A350" i="7" s="1"/>
  <c r="B351" i="17"/>
  <c r="A351" i="7" s="1"/>
  <c r="B352" i="17"/>
  <c r="A352" i="7" s="1"/>
  <c r="B353" i="17"/>
  <c r="A353" i="7" s="1"/>
  <c r="B354" i="17"/>
  <c r="A354" i="7" s="1"/>
  <c r="B355" i="17"/>
  <c r="A355" i="7" s="1"/>
  <c r="B356" i="17"/>
  <c r="A356" i="7" s="1"/>
  <c r="B357" i="17"/>
  <c r="A357" i="7" s="1"/>
  <c r="B358" i="17"/>
  <c r="A358" i="7" s="1"/>
  <c r="B359" i="17"/>
  <c r="A359" i="7" s="1"/>
  <c r="B360" i="17"/>
  <c r="A360" i="7" s="1"/>
  <c r="B361" i="17"/>
  <c r="A361" i="7" s="1"/>
  <c r="B362" i="17"/>
  <c r="A362" i="7" s="1"/>
  <c r="B363" i="17"/>
  <c r="A363" i="7" s="1"/>
  <c r="B364" i="17"/>
  <c r="A364" i="7" s="1"/>
  <c r="B365" i="17"/>
  <c r="A365" i="7" s="1"/>
  <c r="B366" i="17"/>
  <c r="A366" i="7" s="1"/>
  <c r="B367" i="17"/>
  <c r="A367" i="7" s="1"/>
  <c r="B368" i="17"/>
  <c r="A368" i="7" s="1"/>
  <c r="B369" i="17"/>
  <c r="A369" i="7" s="1"/>
  <c r="B370" i="17"/>
  <c r="A370" i="7" s="1"/>
  <c r="B371" i="17"/>
  <c r="A371" i="7" s="1"/>
  <c r="B372" i="17"/>
  <c r="A372" i="7" s="1"/>
  <c r="B373" i="17"/>
  <c r="A373" i="7" s="1"/>
  <c r="B374" i="17"/>
  <c r="A374" i="7" s="1"/>
  <c r="B375" i="17"/>
  <c r="A375" i="7" s="1"/>
  <c r="B376" i="17"/>
  <c r="A376" i="7" s="1"/>
  <c r="B377" i="17"/>
  <c r="A377" i="7" s="1"/>
  <c r="B378" i="17"/>
  <c r="A378" i="7" s="1"/>
  <c r="B379" i="17"/>
  <c r="A379" i="7" s="1"/>
  <c r="B380" i="17"/>
  <c r="A380" i="7" s="1"/>
  <c r="B381" i="17"/>
  <c r="A381" i="7" s="1"/>
  <c r="B382" i="17"/>
  <c r="A382" i="7" s="1"/>
  <c r="B383" i="17"/>
  <c r="A383" i="7" s="1"/>
  <c r="B384" i="17"/>
  <c r="A384" i="7" s="1"/>
  <c r="B385" i="17"/>
  <c r="A385" i="7" s="1"/>
  <c r="B386" i="17"/>
  <c r="A386" i="7" s="1"/>
  <c r="B387" i="17"/>
  <c r="A387" i="7" s="1"/>
  <c r="B388" i="17"/>
  <c r="A388" i="7" s="1"/>
  <c r="B389" i="17"/>
  <c r="A389" i="7" s="1"/>
  <c r="B390" i="17"/>
  <c r="A390" i="7" s="1"/>
  <c r="B391" i="17"/>
  <c r="A391" i="7" s="1"/>
  <c r="B392" i="17"/>
  <c r="A392" i="7" s="1"/>
  <c r="B393" i="17"/>
  <c r="A393" i="7" s="1"/>
  <c r="B394" i="17"/>
  <c r="A394" i="7" s="1"/>
  <c r="B395" i="17"/>
  <c r="A395" i="7" s="1"/>
  <c r="B396" i="17"/>
  <c r="A396" i="7" s="1"/>
  <c r="B397" i="17"/>
  <c r="A397" i="7" s="1"/>
  <c r="B398" i="17"/>
  <c r="A398" i="7" s="1"/>
  <c r="B399" i="17"/>
  <c r="A399" i="7" s="1"/>
  <c r="B400" i="17"/>
  <c r="A400" i="7" s="1"/>
  <c r="B401" i="17"/>
  <c r="A401" i="7" s="1"/>
  <c r="B402" i="17"/>
  <c r="A402" i="7" s="1"/>
  <c r="B403" i="17"/>
  <c r="A403" i="7" s="1"/>
  <c r="B404" i="17"/>
  <c r="A404" i="7" s="1"/>
  <c r="B405" i="17"/>
  <c r="A405" i="7" s="1"/>
  <c r="B406" i="17"/>
  <c r="A406" i="7" s="1"/>
  <c r="B407" i="17"/>
  <c r="A407" i="7" s="1"/>
  <c r="B408" i="17"/>
  <c r="A408" i="7" s="1"/>
  <c r="B409" i="17"/>
  <c r="A409" i="7" s="1"/>
  <c r="B410" i="17"/>
  <c r="A410" i="7" s="1"/>
  <c r="B411" i="17"/>
  <c r="A411" i="7" s="1"/>
  <c r="B412" i="17"/>
  <c r="A412" i="7" s="1"/>
  <c r="B413" i="17"/>
  <c r="A413" i="7" s="1"/>
  <c r="B414" i="17"/>
  <c r="A414" i="7" s="1"/>
  <c r="B415" i="17"/>
  <c r="A415" i="7" s="1"/>
  <c r="B416" i="17"/>
  <c r="A416" i="7" s="1"/>
  <c r="B417" i="17"/>
  <c r="A417" i="7" s="1"/>
  <c r="B418" i="17"/>
  <c r="A418" i="7" s="1"/>
  <c r="B419" i="17"/>
  <c r="A419" i="7" s="1"/>
  <c r="B420" i="17"/>
  <c r="A420" i="7" s="1"/>
  <c r="B421" i="17"/>
  <c r="A421" i="7" s="1"/>
  <c r="B422" i="17"/>
  <c r="A422" i="7" s="1"/>
  <c r="B423" i="17"/>
  <c r="A423" i="7" s="1"/>
  <c r="B424" i="17"/>
  <c r="A424" i="7" s="1"/>
  <c r="B425" i="17"/>
  <c r="A425" i="7" s="1"/>
  <c r="B426" i="17"/>
  <c r="A426" i="7" s="1"/>
  <c r="B427" i="17"/>
  <c r="A427" i="7" s="1"/>
  <c r="B428" i="17"/>
  <c r="A428" i="7" s="1"/>
  <c r="B429" i="17"/>
  <c r="A429" i="7" s="1"/>
  <c r="B430" i="17"/>
  <c r="A430" i="7" s="1"/>
  <c r="B431" i="17"/>
  <c r="A431" i="7" s="1"/>
  <c r="B432" i="17"/>
  <c r="A432" i="7" s="1"/>
  <c r="B433" i="17"/>
  <c r="A433" i="7" s="1"/>
  <c r="B434" i="17"/>
  <c r="A434" i="7" s="1"/>
  <c r="B435" i="17"/>
  <c r="A435" i="7" s="1"/>
  <c r="B436" i="17"/>
  <c r="A436" i="7" s="1"/>
  <c r="B437" i="17"/>
  <c r="A437" i="7" s="1"/>
  <c r="B438" i="17"/>
  <c r="A438" i="7" s="1"/>
  <c r="B439" i="17"/>
  <c r="A439" i="7" s="1"/>
  <c r="B440" i="17"/>
  <c r="A440" i="7" s="1"/>
  <c r="B441" i="17"/>
  <c r="A441" i="7" s="1"/>
  <c r="B442" i="17"/>
  <c r="A442" i="7" s="1"/>
  <c r="B443" i="17"/>
  <c r="A443" i="7" s="1"/>
  <c r="B444" i="17"/>
  <c r="A444" i="7" s="1"/>
  <c r="B445" i="17"/>
  <c r="A445" i="7" s="1"/>
  <c r="B446" i="17"/>
  <c r="A446" i="7" s="1"/>
  <c r="B447" i="17"/>
  <c r="A447" i="7" s="1"/>
  <c r="B448" i="17"/>
  <c r="A448" i="7" s="1"/>
  <c r="B449" i="17"/>
  <c r="A449" i="7" s="1"/>
  <c r="B450" i="17"/>
  <c r="A450" i="7" s="1"/>
  <c r="B451" i="17"/>
  <c r="A451" i="7" s="1"/>
  <c r="B452" i="17"/>
  <c r="A452" i="7" s="1"/>
  <c r="B453" i="17"/>
  <c r="A453" i="7" s="1"/>
  <c r="B454" i="17"/>
  <c r="A454" i="7" s="1"/>
  <c r="B455" i="17"/>
  <c r="A455" i="7" s="1"/>
  <c r="B456" i="17"/>
  <c r="A456" i="7" s="1"/>
  <c r="B457" i="17"/>
  <c r="A457" i="7" s="1"/>
  <c r="B458" i="17"/>
  <c r="A458" i="7" s="1"/>
  <c r="B459" i="17"/>
  <c r="A459" i="7" s="1"/>
  <c r="B460" i="17"/>
  <c r="A460" i="7" s="1"/>
  <c r="B461" i="17"/>
  <c r="A461" i="7" s="1"/>
  <c r="B462" i="17"/>
  <c r="A462" i="7" s="1"/>
  <c r="B463" i="17"/>
  <c r="A463" i="7" s="1"/>
  <c r="B464" i="17"/>
  <c r="A464" i="7" s="1"/>
  <c r="B465" i="17"/>
  <c r="A465" i="7" s="1"/>
  <c r="B466" i="17"/>
  <c r="A466" i="7" s="1"/>
  <c r="B467" i="17"/>
  <c r="A467" i="7" s="1"/>
  <c r="B468" i="17"/>
  <c r="A468" i="7" s="1"/>
  <c r="B469" i="17"/>
  <c r="A469" i="7" s="1"/>
  <c r="B470" i="17"/>
  <c r="A470" i="7" s="1"/>
  <c r="B471" i="17"/>
  <c r="A471" i="7" s="1"/>
  <c r="B472" i="17"/>
  <c r="A472" i="7" s="1"/>
  <c r="B473" i="17"/>
  <c r="A473" i="7" s="1"/>
  <c r="B474" i="17"/>
  <c r="A474" i="7" s="1"/>
  <c r="B475" i="17"/>
  <c r="A475" i="7" s="1"/>
  <c r="B476" i="17"/>
  <c r="A476" i="7" s="1"/>
  <c r="B477" i="17"/>
  <c r="A477" i="7" s="1"/>
  <c r="B478" i="17"/>
  <c r="A478" i="7" s="1"/>
  <c r="B479" i="17"/>
  <c r="A479" i="7" s="1"/>
  <c r="B480" i="17"/>
  <c r="A480" i="7" s="1"/>
  <c r="B481" i="17"/>
  <c r="A481" i="7" s="1"/>
  <c r="B482" i="17"/>
  <c r="A482" i="7" s="1"/>
  <c r="B483" i="17"/>
  <c r="A483" i="7" s="1"/>
  <c r="B484" i="17"/>
  <c r="A484" i="7" s="1"/>
  <c r="B485" i="17"/>
  <c r="A485" i="7" s="1"/>
  <c r="B486" i="17"/>
  <c r="A486" i="7" s="1"/>
  <c r="B487" i="17"/>
  <c r="A487" i="7" s="1"/>
  <c r="B488" i="17"/>
  <c r="A488" i="7" s="1"/>
  <c r="B489" i="17"/>
  <c r="A489" i="7" s="1"/>
  <c r="B490" i="17"/>
  <c r="A490" i="7" s="1"/>
  <c r="B491" i="17"/>
  <c r="A491" i="7" s="1"/>
  <c r="B492" i="17"/>
  <c r="A492" i="7" s="1"/>
  <c r="B493" i="17"/>
  <c r="A493" i="7" s="1"/>
  <c r="B494" i="17"/>
  <c r="A494" i="7" s="1"/>
  <c r="B495" i="17"/>
  <c r="A495" i="7" s="1"/>
  <c r="B496" i="17"/>
  <c r="A496" i="7" s="1"/>
  <c r="B497" i="17"/>
  <c r="A497" i="7" s="1"/>
  <c r="B498" i="17"/>
  <c r="A498" i="7" s="1"/>
  <c r="B499" i="17"/>
  <c r="A499" i="7" s="1"/>
  <c r="B500" i="17"/>
  <c r="A500" i="7" s="1"/>
  <c r="B501" i="17"/>
  <c r="A501" i="7" s="1"/>
  <c r="B502" i="17"/>
  <c r="A502" i="7" s="1"/>
  <c r="B503" i="17"/>
  <c r="A503" i="7" s="1"/>
  <c r="B504" i="17"/>
  <c r="A504" i="7" s="1"/>
  <c r="B505" i="17"/>
  <c r="A505" i="7" s="1"/>
  <c r="B506" i="17"/>
  <c r="A506" i="7" s="1"/>
  <c r="B507" i="17"/>
  <c r="A507" i="7" s="1"/>
  <c r="B508" i="17"/>
  <c r="A508" i="7" s="1"/>
  <c r="B509" i="17"/>
  <c r="A509" i="7" s="1"/>
  <c r="B510" i="17"/>
  <c r="A510" i="7" s="1"/>
  <c r="B511" i="17"/>
  <c r="A511" i="7" s="1"/>
  <c r="B512" i="17"/>
  <c r="A512" i="7" s="1"/>
  <c r="B513" i="17"/>
  <c r="A513" i="7" s="1"/>
  <c r="B514" i="17"/>
  <c r="A514" i="7" s="1"/>
  <c r="B515" i="17"/>
  <c r="A515" i="7" s="1"/>
  <c r="B516" i="17"/>
  <c r="A516" i="7" s="1"/>
  <c r="B517" i="17"/>
  <c r="A517" i="7" s="1"/>
  <c r="B518" i="17"/>
  <c r="A518" i="7" s="1"/>
  <c r="B519" i="17"/>
  <c r="A519" i="7" s="1"/>
  <c r="B520" i="17"/>
  <c r="A520" i="7" s="1"/>
  <c r="B521" i="17"/>
  <c r="A521" i="7" s="1"/>
  <c r="B522" i="17"/>
  <c r="A522" i="7" s="1"/>
  <c r="B523" i="17"/>
  <c r="A523" i="7" s="1"/>
  <c r="B524" i="17"/>
  <c r="A524" i="7" s="1"/>
  <c r="B525" i="17"/>
  <c r="A525" i="7" s="1"/>
  <c r="B526" i="17"/>
  <c r="A526" i="7" s="1"/>
  <c r="B527" i="17"/>
  <c r="A527" i="7" s="1"/>
  <c r="B528" i="17"/>
  <c r="A528" i="7" s="1"/>
  <c r="B529" i="17"/>
  <c r="A529" i="7" s="1"/>
  <c r="B530" i="17"/>
  <c r="A530" i="7" s="1"/>
  <c r="B531" i="17"/>
  <c r="A531" i="7" s="1"/>
  <c r="B532" i="17"/>
  <c r="A532" i="7" s="1"/>
  <c r="B533" i="17"/>
  <c r="A533" i="7" s="1"/>
  <c r="B534" i="17"/>
  <c r="A534" i="7" s="1"/>
  <c r="B535" i="17"/>
  <c r="A535" i="7" s="1"/>
  <c r="B536" i="17"/>
  <c r="A536" i="7" s="1"/>
  <c r="B537" i="17"/>
  <c r="A537" i="7" s="1"/>
  <c r="B538" i="17"/>
  <c r="A538" i="7" s="1"/>
  <c r="B539" i="17"/>
  <c r="A539" i="7" s="1"/>
  <c r="B540" i="17"/>
  <c r="A540" i="7" s="1"/>
  <c r="B541" i="17"/>
  <c r="A541" i="7" s="1"/>
  <c r="B542" i="17"/>
  <c r="A542" i="7" s="1"/>
  <c r="B543" i="17"/>
  <c r="A543" i="7" s="1"/>
  <c r="B544" i="17"/>
  <c r="A544" i="7" s="1"/>
  <c r="B545" i="17"/>
  <c r="A545" i="7" s="1"/>
  <c r="B546" i="17"/>
  <c r="A546" i="7" s="1"/>
  <c r="B547" i="17"/>
  <c r="A547" i="7" s="1"/>
  <c r="B548" i="17"/>
  <c r="A548" i="7" s="1"/>
  <c r="B549" i="17"/>
  <c r="A549" i="7" s="1"/>
  <c r="B550" i="17"/>
  <c r="A550" i="7" s="1"/>
  <c r="B551" i="17"/>
  <c r="A551" i="7" s="1"/>
  <c r="B552" i="17"/>
  <c r="A552" i="7" s="1"/>
  <c r="B553" i="17"/>
  <c r="A553" i="7" s="1"/>
  <c r="B554" i="17"/>
  <c r="A554" i="7" s="1"/>
  <c r="B555" i="17"/>
  <c r="A555" i="7" s="1"/>
  <c r="B556" i="17"/>
  <c r="A556" i="7" s="1"/>
  <c r="B557" i="17"/>
  <c r="A557" i="7" s="1"/>
  <c r="B558" i="17"/>
  <c r="A558" i="7" s="1"/>
  <c r="B559" i="17"/>
  <c r="A559" i="7" s="1"/>
  <c r="B560" i="17"/>
  <c r="A560" i="7" s="1"/>
  <c r="B561" i="17"/>
  <c r="A561" i="7" s="1"/>
  <c r="B562" i="17"/>
  <c r="A562" i="7" s="1"/>
  <c r="B563" i="17"/>
  <c r="A563" i="7" s="1"/>
  <c r="B564" i="17"/>
  <c r="A564" i="7" s="1"/>
  <c r="B565" i="17"/>
  <c r="A565" i="7" s="1"/>
  <c r="B566" i="17"/>
  <c r="A566" i="7" s="1"/>
  <c r="B567" i="17"/>
  <c r="A567" i="7" s="1"/>
  <c r="B568" i="17"/>
  <c r="A568" i="7" s="1"/>
  <c r="B569" i="17"/>
  <c r="A569" i="7" s="1"/>
  <c r="B570" i="17"/>
  <c r="A570" i="7" s="1"/>
  <c r="B571" i="17"/>
  <c r="A571" i="7" s="1"/>
  <c r="B572" i="17"/>
  <c r="A572" i="7" s="1"/>
  <c r="B573" i="17"/>
  <c r="A573" i="7" s="1"/>
  <c r="B574" i="17"/>
  <c r="A574" i="7" s="1"/>
  <c r="B575" i="17"/>
  <c r="A575" i="7" s="1"/>
  <c r="B576" i="17"/>
  <c r="A576" i="7" s="1"/>
  <c r="B577" i="17"/>
  <c r="A577" i="7" s="1"/>
  <c r="B578" i="17"/>
  <c r="A578" i="7" s="1"/>
  <c r="B579" i="17"/>
  <c r="A579" i="7" s="1"/>
  <c r="B580" i="17"/>
  <c r="A580" i="7" s="1"/>
  <c r="B581" i="17"/>
  <c r="A581" i="7" s="1"/>
  <c r="B582" i="17"/>
  <c r="A582" i="7" s="1"/>
  <c r="B583" i="17"/>
  <c r="A583" i="7" s="1"/>
  <c r="B584" i="17"/>
  <c r="A584" i="7" s="1"/>
  <c r="B585" i="17"/>
  <c r="A585" i="7" s="1"/>
  <c r="B586" i="17"/>
  <c r="A586" i="7" s="1"/>
  <c r="B587" i="17"/>
  <c r="A587" i="7" s="1"/>
  <c r="B588" i="17"/>
  <c r="A588" i="7" s="1"/>
  <c r="B589" i="17"/>
  <c r="A589" i="7" s="1"/>
  <c r="B590" i="17"/>
  <c r="A590" i="7" s="1"/>
  <c r="B591" i="17"/>
  <c r="A591" i="7" s="1"/>
  <c r="B592" i="17"/>
  <c r="A592" i="7" s="1"/>
  <c r="B593" i="17"/>
  <c r="A593" i="7" s="1"/>
  <c r="B594" i="17"/>
  <c r="A594" i="7" s="1"/>
  <c r="B595" i="17"/>
  <c r="A595" i="7" s="1"/>
  <c r="B596" i="17"/>
  <c r="A596" i="7" s="1"/>
  <c r="B597" i="17"/>
  <c r="A597" i="7" s="1"/>
  <c r="B598" i="17"/>
  <c r="A598" i="7" s="1"/>
  <c r="B599" i="17"/>
  <c r="A599" i="7" s="1"/>
  <c r="B600" i="17"/>
  <c r="A600" i="7" s="1"/>
  <c r="B601" i="17"/>
  <c r="A601" i="7" s="1"/>
  <c r="B602" i="17"/>
  <c r="A602" i="7" s="1"/>
  <c r="B603" i="17"/>
  <c r="A603" i="7" s="1"/>
  <c r="B604" i="17"/>
  <c r="A604" i="7" s="1"/>
  <c r="B605" i="17"/>
  <c r="A605" i="7" s="1"/>
  <c r="B606" i="17"/>
  <c r="A606" i="7" s="1"/>
  <c r="B607" i="17"/>
  <c r="A607" i="7" s="1"/>
  <c r="B608" i="17"/>
  <c r="A608" i="7" s="1"/>
  <c r="B609" i="17"/>
  <c r="A609" i="7" s="1"/>
  <c r="B610" i="17"/>
  <c r="A610" i="7" s="1"/>
  <c r="B611" i="17"/>
  <c r="A611" i="7" s="1"/>
  <c r="B612" i="17"/>
  <c r="A612" i="7" s="1"/>
  <c r="B613" i="17"/>
  <c r="A613" i="7" s="1"/>
  <c r="B614" i="17"/>
  <c r="A614" i="7" s="1"/>
  <c r="B615" i="17"/>
  <c r="A615" i="7" s="1"/>
  <c r="B616" i="17"/>
  <c r="A616" i="7" s="1"/>
  <c r="B617" i="17"/>
  <c r="A617" i="7" s="1"/>
  <c r="B618" i="17"/>
  <c r="A618" i="7" s="1"/>
  <c r="B619" i="17"/>
  <c r="A619" i="7" s="1"/>
  <c r="B620" i="17"/>
  <c r="A620" i="7" s="1"/>
  <c r="B621" i="17"/>
  <c r="A621" i="7" s="1"/>
  <c r="B622" i="17"/>
  <c r="A622" i="7" s="1"/>
  <c r="B623" i="17"/>
  <c r="A623" i="7" s="1"/>
  <c r="B624" i="17"/>
  <c r="A624" i="7" s="1"/>
  <c r="B625" i="17"/>
  <c r="A625" i="7" s="1"/>
  <c r="B626" i="17"/>
  <c r="A626" i="7" s="1"/>
  <c r="B627" i="17"/>
  <c r="A627" i="7" s="1"/>
  <c r="B628" i="17"/>
  <c r="A628" i="7" s="1"/>
  <c r="B629" i="17"/>
  <c r="A629" i="7" s="1"/>
  <c r="B630" i="17"/>
  <c r="A630" i="7" s="1"/>
  <c r="B631" i="17"/>
  <c r="A631" i="7" s="1"/>
  <c r="B632" i="17"/>
  <c r="A632" i="7" s="1"/>
  <c r="B633" i="17"/>
  <c r="A633" i="7" s="1"/>
  <c r="B634" i="17"/>
  <c r="A634" i="7" s="1"/>
  <c r="B635" i="17"/>
  <c r="A635" i="7" s="1"/>
  <c r="B636" i="17"/>
  <c r="A636" i="7" s="1"/>
  <c r="B637" i="17"/>
  <c r="A637" i="7" s="1"/>
  <c r="B638" i="17"/>
  <c r="A638" i="7" s="1"/>
  <c r="B639" i="17"/>
  <c r="A639" i="7" s="1"/>
  <c r="B640" i="17"/>
  <c r="A640" i="7" s="1"/>
  <c r="B641" i="17"/>
  <c r="A641" i="7" s="1"/>
  <c r="B642" i="17"/>
  <c r="A642" i="7" s="1"/>
  <c r="B643" i="17"/>
  <c r="A643" i="7" s="1"/>
  <c r="B644" i="17"/>
  <c r="A644" i="7" s="1"/>
  <c r="B645" i="17"/>
  <c r="A645" i="7" s="1"/>
  <c r="B646" i="17"/>
  <c r="A646" i="7" s="1"/>
  <c r="B647" i="17"/>
  <c r="A647" i="7" s="1"/>
  <c r="B648" i="17"/>
  <c r="A648" i="7" s="1"/>
  <c r="B649" i="17"/>
  <c r="A649" i="7" s="1"/>
  <c r="B650" i="17"/>
  <c r="A650" i="7" s="1"/>
  <c r="B651" i="17"/>
  <c r="A651" i="7" s="1"/>
  <c r="B652" i="17"/>
  <c r="A652" i="7" s="1"/>
  <c r="B653" i="17"/>
  <c r="A653" i="7" s="1"/>
  <c r="B654" i="17"/>
  <c r="A654" i="7" s="1"/>
  <c r="B655" i="17"/>
  <c r="A655" i="7" s="1"/>
  <c r="B656" i="17"/>
  <c r="A656" i="7" s="1"/>
  <c r="B657" i="17"/>
  <c r="A657" i="7" s="1"/>
  <c r="B658" i="17"/>
  <c r="A658" i="7" s="1"/>
  <c r="B659" i="17"/>
  <c r="A659" i="7" s="1"/>
  <c r="B660" i="17"/>
  <c r="A660" i="7" s="1"/>
  <c r="B661" i="17"/>
  <c r="A661" i="7" s="1"/>
  <c r="B662" i="17"/>
  <c r="A662" i="7" s="1"/>
  <c r="B663" i="17"/>
  <c r="A663" i="7" s="1"/>
  <c r="B664" i="17"/>
  <c r="A664" i="7" s="1"/>
  <c r="B665" i="17"/>
  <c r="A665" i="7" s="1"/>
  <c r="B666" i="17"/>
  <c r="A666" i="7" s="1"/>
  <c r="B667" i="17"/>
  <c r="A667" i="7" s="1"/>
  <c r="B668" i="17"/>
  <c r="A668" i="7" s="1"/>
  <c r="B669" i="17"/>
  <c r="A669" i="7" s="1"/>
  <c r="B670" i="17"/>
  <c r="A670" i="7" s="1"/>
  <c r="B671" i="17"/>
  <c r="A671" i="7" s="1"/>
  <c r="B672" i="17"/>
  <c r="A672" i="7" s="1"/>
  <c r="B673" i="17"/>
  <c r="A673" i="7" s="1"/>
  <c r="B674" i="17"/>
  <c r="A674" i="7" s="1"/>
  <c r="B675" i="17"/>
  <c r="A675" i="7" s="1"/>
  <c r="B676" i="17"/>
  <c r="A676" i="7" s="1"/>
  <c r="B677" i="17"/>
  <c r="A677" i="7" s="1"/>
  <c r="B678" i="17"/>
  <c r="A678" i="7" s="1"/>
  <c r="B679" i="17"/>
  <c r="A679" i="7" s="1"/>
  <c r="B680" i="17"/>
  <c r="A680" i="7" s="1"/>
  <c r="B681" i="17"/>
  <c r="A681" i="7" s="1"/>
  <c r="B682" i="17"/>
  <c r="A682" i="7" s="1"/>
  <c r="B683" i="17"/>
  <c r="A683" i="7" s="1"/>
  <c r="B684" i="17"/>
  <c r="A684" i="7" s="1"/>
  <c r="B685" i="17"/>
  <c r="A685" i="7" s="1"/>
  <c r="B686" i="17"/>
  <c r="A686" i="7" s="1"/>
  <c r="B687" i="17"/>
  <c r="A687" i="7" s="1"/>
  <c r="B688" i="17"/>
  <c r="A688" i="7" s="1"/>
  <c r="B689" i="17"/>
  <c r="A689" i="7" s="1"/>
  <c r="B690" i="17"/>
  <c r="A690" i="7" s="1"/>
  <c r="B691" i="17"/>
  <c r="A691" i="7" s="1"/>
  <c r="B692" i="17"/>
  <c r="A692" i="7" s="1"/>
  <c r="B693" i="17"/>
  <c r="A693" i="7" s="1"/>
  <c r="B694" i="17"/>
  <c r="A694" i="7" s="1"/>
  <c r="B695" i="17"/>
  <c r="A695" i="7" s="1"/>
  <c r="B696" i="17"/>
  <c r="A696" i="7" s="1"/>
  <c r="B697" i="17"/>
  <c r="A697" i="7" s="1"/>
  <c r="B698" i="17"/>
  <c r="A698" i="7" s="1"/>
  <c r="B699" i="17"/>
  <c r="A699" i="7" s="1"/>
  <c r="B700" i="17"/>
  <c r="A700" i="7" s="1"/>
  <c r="B701" i="17"/>
  <c r="A701" i="7" s="1"/>
  <c r="B702" i="17"/>
  <c r="A702" i="7" s="1"/>
  <c r="B703" i="17"/>
  <c r="A703" i="7" s="1"/>
  <c r="B704" i="17"/>
  <c r="A704" i="7" s="1"/>
  <c r="B705" i="17"/>
  <c r="A705" i="7" s="1"/>
  <c r="B706" i="17"/>
  <c r="A706" i="7" s="1"/>
  <c r="B707" i="17"/>
  <c r="A707" i="7" s="1"/>
  <c r="B708" i="17"/>
  <c r="A708" i="7" s="1"/>
  <c r="B709" i="17"/>
  <c r="A709" i="7" s="1"/>
  <c r="B710" i="17"/>
  <c r="A710" i="7" s="1"/>
  <c r="B711" i="17"/>
  <c r="A711" i="7" s="1"/>
  <c r="B712" i="17"/>
  <c r="A712" i="7" s="1"/>
  <c r="B713" i="17"/>
  <c r="A713" i="7" s="1"/>
  <c r="B714" i="17"/>
  <c r="A714" i="7" s="1"/>
  <c r="B715" i="17"/>
  <c r="A715" i="7" s="1"/>
  <c r="B716" i="17"/>
  <c r="A716" i="7" s="1"/>
  <c r="B717" i="17"/>
  <c r="A717" i="7" s="1"/>
  <c r="B718" i="17"/>
  <c r="A718" i="7" s="1"/>
  <c r="B719" i="17"/>
  <c r="A719" i="7" s="1"/>
  <c r="B720" i="17"/>
  <c r="A720" i="7" s="1"/>
  <c r="B721" i="17"/>
  <c r="A721" i="7" s="1"/>
  <c r="B722" i="17"/>
  <c r="A722" i="7" s="1"/>
  <c r="B723" i="17"/>
  <c r="A723" i="7" s="1"/>
  <c r="B724" i="17"/>
  <c r="A724" i="7" s="1"/>
  <c r="B725" i="17"/>
  <c r="A725" i="7" s="1"/>
  <c r="B726" i="17"/>
  <c r="A726" i="7" s="1"/>
  <c r="B727" i="17"/>
  <c r="A727" i="7" s="1"/>
  <c r="B728" i="17"/>
  <c r="A728" i="7" s="1"/>
  <c r="B729" i="17"/>
  <c r="A729" i="7" s="1"/>
  <c r="B730" i="17"/>
  <c r="A730" i="7" s="1"/>
  <c r="B731" i="17"/>
  <c r="A731" i="7" s="1"/>
  <c r="B732" i="17"/>
  <c r="A732" i="7" s="1"/>
  <c r="B733" i="17"/>
  <c r="A733" i="7" s="1"/>
  <c r="B734" i="17"/>
  <c r="A734" i="7" s="1"/>
  <c r="B735" i="17"/>
  <c r="A735" i="7" s="1"/>
  <c r="B736" i="17"/>
  <c r="A736" i="7" s="1"/>
  <c r="B737" i="17"/>
  <c r="A737" i="7" s="1"/>
  <c r="B738" i="17"/>
  <c r="A738" i="7" s="1"/>
  <c r="B739" i="17"/>
  <c r="A739" i="7" s="1"/>
  <c r="B740" i="17"/>
  <c r="A740" i="7" s="1"/>
  <c r="B741" i="17"/>
  <c r="A741" i="7" s="1"/>
  <c r="B742" i="17"/>
  <c r="A742" i="7" s="1"/>
  <c r="B743" i="17"/>
  <c r="A743" i="7" s="1"/>
  <c r="B744" i="17"/>
  <c r="A744" i="7" s="1"/>
  <c r="B745" i="17"/>
  <c r="A745" i="7" s="1"/>
  <c r="B746" i="17"/>
  <c r="A746" i="7" s="1"/>
  <c r="B747" i="17"/>
  <c r="A747" i="7" s="1"/>
  <c r="B748" i="17"/>
  <c r="A748" i="7" s="1"/>
  <c r="B749" i="17"/>
  <c r="A749" i="7" s="1"/>
  <c r="B750" i="17"/>
  <c r="A750" i="7" s="1"/>
  <c r="B751" i="17"/>
  <c r="A751" i="7" s="1"/>
  <c r="B752" i="17"/>
  <c r="A752" i="7" s="1"/>
  <c r="B753" i="17"/>
  <c r="A753" i="7" s="1"/>
  <c r="B754" i="17"/>
  <c r="A754" i="7" s="1"/>
  <c r="B755" i="17"/>
  <c r="A755" i="7" s="1"/>
  <c r="B756" i="17"/>
  <c r="A756" i="7" s="1"/>
  <c r="B757" i="17"/>
  <c r="A757" i="7" s="1"/>
  <c r="B758" i="17"/>
  <c r="A758" i="7" s="1"/>
  <c r="B759" i="17"/>
  <c r="A759" i="7" s="1"/>
  <c r="B760" i="17"/>
  <c r="A760" i="7" s="1"/>
  <c r="B761" i="17"/>
  <c r="A761" i="7" s="1"/>
  <c r="B762" i="17"/>
  <c r="A762" i="7" s="1"/>
  <c r="B763" i="17"/>
  <c r="A763" i="7" s="1"/>
  <c r="B764" i="17"/>
  <c r="A764" i="7" s="1"/>
  <c r="B765" i="17"/>
  <c r="A765" i="7" s="1"/>
  <c r="B766" i="17"/>
  <c r="A766" i="7" s="1"/>
  <c r="B767" i="17"/>
  <c r="A767" i="7" s="1"/>
  <c r="B768" i="17"/>
  <c r="A768" i="7" s="1"/>
  <c r="B769" i="17"/>
  <c r="A769" i="7" s="1"/>
  <c r="B770" i="17"/>
  <c r="A770" i="7" s="1"/>
  <c r="B771" i="17"/>
  <c r="A771" i="7" s="1"/>
  <c r="B772" i="17"/>
  <c r="A772" i="7" s="1"/>
  <c r="B773" i="17"/>
  <c r="A773" i="7" s="1"/>
  <c r="B774" i="17"/>
  <c r="A774" i="7" s="1"/>
  <c r="B775" i="17"/>
  <c r="A775" i="7" s="1"/>
  <c r="B776" i="17"/>
  <c r="A776" i="7" s="1"/>
  <c r="B777" i="17"/>
  <c r="A777" i="7" s="1"/>
  <c r="B778" i="17"/>
  <c r="A778" i="7" s="1"/>
  <c r="B779" i="17"/>
  <c r="A779" i="7" s="1"/>
  <c r="B780" i="17"/>
  <c r="A780" i="7" s="1"/>
  <c r="B781" i="17"/>
  <c r="A781" i="7" s="1"/>
  <c r="B782" i="17"/>
  <c r="A782" i="7" s="1"/>
  <c r="B783" i="17"/>
  <c r="A783" i="7" s="1"/>
  <c r="B784" i="17"/>
  <c r="A784" i="7" s="1"/>
  <c r="B785" i="17"/>
  <c r="A785" i="7" s="1"/>
  <c r="B786" i="17"/>
  <c r="A786" i="7" s="1"/>
  <c r="B787" i="17"/>
  <c r="A787" i="7" s="1"/>
  <c r="B788" i="17"/>
  <c r="A788" i="7" s="1"/>
  <c r="B789" i="17"/>
  <c r="A789" i="7" s="1"/>
  <c r="B790" i="17"/>
  <c r="A790" i="7" s="1"/>
  <c r="B791" i="17"/>
  <c r="A791" i="7" s="1"/>
  <c r="B792" i="17"/>
  <c r="A792" i="7" s="1"/>
  <c r="B793" i="17"/>
  <c r="A793" i="7" s="1"/>
  <c r="B794" i="17"/>
  <c r="A794" i="7" s="1"/>
  <c r="B795" i="17"/>
  <c r="A795" i="7" s="1"/>
  <c r="B796" i="17"/>
  <c r="A796" i="7" s="1"/>
  <c r="B797" i="17"/>
  <c r="A797" i="7" s="1"/>
  <c r="B798" i="17"/>
  <c r="A798" i="7" s="1"/>
  <c r="B799" i="17"/>
  <c r="A799" i="7" s="1"/>
  <c r="B800" i="17"/>
  <c r="A800" i="7" s="1"/>
  <c r="B801" i="17"/>
  <c r="A801" i="7" s="1"/>
  <c r="B802" i="17"/>
  <c r="A802" i="7" s="1"/>
  <c r="B803" i="17"/>
  <c r="A803" i="7" s="1"/>
  <c r="B804" i="17"/>
  <c r="A804" i="7" s="1"/>
  <c r="B805" i="17"/>
  <c r="A805" i="7" s="1"/>
  <c r="B806" i="17"/>
  <c r="A806" i="7" s="1"/>
  <c r="B807" i="17"/>
  <c r="A807" i="7" s="1"/>
  <c r="B808" i="17"/>
  <c r="A808" i="7" s="1"/>
  <c r="B809" i="17"/>
  <c r="A809" i="7" s="1"/>
  <c r="B810" i="17"/>
  <c r="A810" i="7" s="1"/>
  <c r="B811" i="17"/>
  <c r="A811" i="7" s="1"/>
  <c r="B812" i="17"/>
  <c r="A812" i="7" s="1"/>
  <c r="B813" i="17"/>
  <c r="A813" i="7" s="1"/>
  <c r="B814" i="17"/>
  <c r="A814" i="7" s="1"/>
  <c r="B815" i="17"/>
  <c r="A815" i="7" s="1"/>
  <c r="B816" i="17"/>
  <c r="A816" i="7" s="1"/>
  <c r="B817" i="17"/>
  <c r="A817" i="7" s="1"/>
  <c r="B818" i="17"/>
  <c r="A818" i="7" s="1"/>
  <c r="B819" i="17"/>
  <c r="A819" i="7" s="1"/>
  <c r="B820" i="17"/>
  <c r="A820" i="7" s="1"/>
  <c r="B821" i="17"/>
  <c r="A821" i="7" s="1"/>
  <c r="B822" i="17"/>
  <c r="A822" i="7" s="1"/>
  <c r="B823" i="17"/>
  <c r="A823" i="7" s="1"/>
  <c r="B824" i="17"/>
  <c r="A824" i="7" s="1"/>
  <c r="B825" i="17"/>
  <c r="A825" i="7" s="1"/>
  <c r="B826" i="17"/>
  <c r="A826" i="7" s="1"/>
  <c r="B827" i="17"/>
  <c r="A827" i="7" s="1"/>
  <c r="B828" i="17"/>
  <c r="A828" i="7" s="1"/>
  <c r="B829" i="17"/>
  <c r="A829" i="7" s="1"/>
  <c r="B830" i="17"/>
  <c r="A830" i="7" s="1"/>
  <c r="B831" i="17"/>
  <c r="A831" i="7" s="1"/>
  <c r="B832" i="17"/>
  <c r="A832" i="7" s="1"/>
  <c r="B833" i="17"/>
  <c r="A833" i="7" s="1"/>
  <c r="B834" i="17"/>
  <c r="A834" i="7" s="1"/>
  <c r="B835" i="17"/>
  <c r="A835" i="7" s="1"/>
  <c r="B836" i="17"/>
  <c r="A836" i="7" s="1"/>
  <c r="B837" i="17"/>
  <c r="A837" i="7" s="1"/>
  <c r="B838" i="17"/>
  <c r="A838" i="7" s="1"/>
  <c r="B839" i="17"/>
  <c r="A839" i="7" s="1"/>
  <c r="B840" i="17"/>
  <c r="A840" i="7" s="1"/>
  <c r="B841" i="17"/>
  <c r="A841" i="7" s="1"/>
  <c r="B842" i="17"/>
  <c r="A842" i="7" s="1"/>
  <c r="B843" i="17"/>
  <c r="A843" i="7" s="1"/>
  <c r="B844" i="17"/>
  <c r="A844" i="7" s="1"/>
  <c r="B845" i="17"/>
  <c r="A845" i="7" s="1"/>
  <c r="B846" i="17"/>
  <c r="A846" i="7" s="1"/>
  <c r="B847" i="17"/>
  <c r="A847" i="7" s="1"/>
  <c r="B848" i="17"/>
  <c r="A848" i="7" s="1"/>
  <c r="B849" i="17"/>
  <c r="A849" i="7" s="1"/>
  <c r="B850" i="17"/>
  <c r="A850" i="7" s="1"/>
  <c r="B851" i="17"/>
  <c r="A851" i="7" s="1"/>
  <c r="B852" i="17"/>
  <c r="A852" i="7" s="1"/>
  <c r="B853" i="17"/>
  <c r="A853" i="7" s="1"/>
  <c r="B854" i="17"/>
  <c r="A854" i="7" s="1"/>
  <c r="B855" i="17"/>
  <c r="A855" i="7" s="1"/>
  <c r="B856" i="17"/>
  <c r="A856" i="7" s="1"/>
  <c r="B857" i="17"/>
  <c r="A857" i="7" s="1"/>
  <c r="B858" i="17"/>
  <c r="A858" i="7" s="1"/>
  <c r="B859" i="17"/>
  <c r="A859" i="7" s="1"/>
  <c r="B860" i="17"/>
  <c r="A860" i="7" s="1"/>
  <c r="B861" i="17"/>
  <c r="A861" i="7" s="1"/>
  <c r="B862" i="17"/>
  <c r="A862" i="7" s="1"/>
  <c r="B863" i="17"/>
  <c r="A863" i="7" s="1"/>
  <c r="B864" i="17"/>
  <c r="A864" i="7" s="1"/>
  <c r="B865" i="17"/>
  <c r="A865" i="7" s="1"/>
  <c r="B866" i="17"/>
  <c r="A866" i="7" s="1"/>
  <c r="B867" i="17"/>
  <c r="A867" i="7" s="1"/>
  <c r="B868" i="17"/>
  <c r="A868" i="7" s="1"/>
  <c r="B869" i="17"/>
  <c r="A869" i="7" s="1"/>
  <c r="B870" i="17"/>
  <c r="A870" i="7" s="1"/>
  <c r="B871" i="17"/>
  <c r="A871" i="7" s="1"/>
  <c r="B872" i="17"/>
  <c r="A872" i="7" s="1"/>
  <c r="B873" i="17"/>
  <c r="A873" i="7" s="1"/>
  <c r="B874" i="17"/>
  <c r="A874" i="7" s="1"/>
  <c r="B875" i="17"/>
  <c r="A875" i="7" s="1"/>
  <c r="B876" i="17"/>
  <c r="A876" i="7" s="1"/>
  <c r="B877" i="17"/>
  <c r="A877" i="7" s="1"/>
  <c r="B878" i="17"/>
  <c r="A878" i="7" s="1"/>
  <c r="B879" i="17"/>
  <c r="A879" i="7" s="1"/>
  <c r="B880" i="17"/>
  <c r="A880" i="7" s="1"/>
  <c r="B881" i="17"/>
  <c r="A881" i="7" s="1"/>
  <c r="B882" i="17"/>
  <c r="A882" i="7" s="1"/>
  <c r="B883" i="17"/>
  <c r="A883" i="7" s="1"/>
  <c r="B884" i="17"/>
  <c r="A884" i="7" s="1"/>
  <c r="B885" i="17"/>
  <c r="A885" i="7" s="1"/>
  <c r="B886" i="17"/>
  <c r="A886" i="7" s="1"/>
  <c r="B887" i="17"/>
  <c r="A887" i="7" s="1"/>
  <c r="B888" i="17"/>
  <c r="A888" i="7" s="1"/>
  <c r="B889" i="17"/>
  <c r="A889" i="7" s="1"/>
  <c r="B890" i="17"/>
  <c r="A890" i="7" s="1"/>
  <c r="B891" i="17"/>
  <c r="A891" i="7" s="1"/>
  <c r="B892" i="17"/>
  <c r="A892" i="7" s="1"/>
  <c r="B893" i="17"/>
  <c r="A893" i="7" s="1"/>
  <c r="B894" i="17"/>
  <c r="A894" i="7" s="1"/>
  <c r="B895" i="17"/>
  <c r="A895" i="7" s="1"/>
  <c r="B896" i="17"/>
  <c r="A896" i="7" s="1"/>
  <c r="B897" i="17"/>
  <c r="A897" i="7" s="1"/>
  <c r="B898" i="17"/>
  <c r="A898" i="7" s="1"/>
  <c r="B899" i="17"/>
  <c r="A899" i="7" s="1"/>
  <c r="B900" i="17"/>
  <c r="A900" i="7" s="1"/>
  <c r="B901" i="17"/>
  <c r="A901" i="7" s="1"/>
  <c r="B902" i="17"/>
  <c r="A902" i="7" s="1"/>
  <c r="B903" i="17"/>
  <c r="A903" i="7" s="1"/>
  <c r="B904" i="17"/>
  <c r="A904" i="7" s="1"/>
  <c r="B905" i="17"/>
  <c r="A905" i="7" s="1"/>
  <c r="B906" i="17"/>
  <c r="A906" i="7" s="1"/>
  <c r="B907" i="17"/>
  <c r="A907" i="7" s="1"/>
  <c r="B908" i="17"/>
  <c r="A908" i="7" s="1"/>
  <c r="B909" i="17"/>
  <c r="A909" i="7" s="1"/>
  <c r="B910" i="17"/>
  <c r="A910" i="7" s="1"/>
  <c r="B911" i="17"/>
  <c r="A911" i="7" s="1"/>
  <c r="B912" i="17"/>
  <c r="A912" i="7" s="1"/>
  <c r="B913" i="17"/>
  <c r="A913" i="7" s="1"/>
  <c r="B914" i="17"/>
  <c r="A914" i="7" s="1"/>
  <c r="B915" i="17"/>
  <c r="A915" i="7" s="1"/>
  <c r="B916" i="17"/>
  <c r="A916" i="7" s="1"/>
  <c r="B917" i="17"/>
  <c r="A917" i="7" s="1"/>
  <c r="B918" i="17"/>
  <c r="A918" i="7" s="1"/>
  <c r="B919" i="17"/>
  <c r="A919" i="7" s="1"/>
  <c r="B920" i="17"/>
  <c r="A920" i="7" s="1"/>
  <c r="B921" i="17"/>
  <c r="A921" i="7" s="1"/>
  <c r="B922" i="17"/>
  <c r="A922" i="7" s="1"/>
  <c r="B923" i="17"/>
  <c r="A923" i="7" s="1"/>
  <c r="B924" i="17"/>
  <c r="A924" i="7" s="1"/>
  <c r="B925" i="17"/>
  <c r="A925" i="7" s="1"/>
  <c r="B926" i="17"/>
  <c r="A926" i="7" s="1"/>
  <c r="B927" i="17"/>
  <c r="A927" i="7" s="1"/>
  <c r="B928" i="17"/>
  <c r="A928" i="7" s="1"/>
  <c r="B929" i="17"/>
  <c r="A929" i="7" s="1"/>
  <c r="B930" i="17"/>
  <c r="A930" i="7" s="1"/>
  <c r="B931" i="17"/>
  <c r="A931" i="7" s="1"/>
  <c r="B932" i="17"/>
  <c r="A932" i="7" s="1"/>
  <c r="B933" i="17"/>
  <c r="A933" i="7" s="1"/>
  <c r="B934" i="17"/>
  <c r="A934" i="7" s="1"/>
  <c r="B935" i="17"/>
  <c r="A935" i="7" s="1"/>
  <c r="B936" i="17"/>
  <c r="A936" i="7" s="1"/>
  <c r="B937" i="17"/>
  <c r="A937" i="7" s="1"/>
  <c r="B938" i="17"/>
  <c r="A938" i="7" s="1"/>
  <c r="B939" i="17"/>
  <c r="A939" i="7" s="1"/>
  <c r="B940" i="17"/>
  <c r="A940" i="7" s="1"/>
  <c r="B941" i="17"/>
  <c r="A941" i="7" s="1"/>
  <c r="B942" i="17"/>
  <c r="A942" i="7" s="1"/>
  <c r="B943" i="17"/>
  <c r="A943" i="7" s="1"/>
  <c r="B944" i="17"/>
  <c r="A944" i="7" s="1"/>
  <c r="B945" i="17"/>
  <c r="A945" i="7" s="1"/>
  <c r="B946" i="17"/>
  <c r="A946" i="7" s="1"/>
  <c r="B947" i="17"/>
  <c r="A947" i="7" s="1"/>
  <c r="B948" i="17"/>
  <c r="A948" i="7" s="1"/>
  <c r="B949" i="17"/>
  <c r="A949" i="7" s="1"/>
  <c r="B950" i="17"/>
  <c r="A950" i="7" s="1"/>
  <c r="B951" i="17"/>
  <c r="A951" i="7" s="1"/>
  <c r="B952" i="17"/>
  <c r="A952" i="7" s="1"/>
  <c r="B953" i="17"/>
  <c r="A953" i="7" s="1"/>
  <c r="B954" i="17"/>
  <c r="A954" i="7" s="1"/>
  <c r="B955" i="17"/>
  <c r="A955" i="7" s="1"/>
  <c r="B956" i="17"/>
  <c r="A956" i="7" s="1"/>
  <c r="B957" i="17"/>
  <c r="A957" i="7" s="1"/>
  <c r="B958" i="17"/>
  <c r="A958" i="7" s="1"/>
  <c r="B959" i="17"/>
  <c r="A959" i="7" s="1"/>
  <c r="B960" i="17"/>
  <c r="A960" i="7" s="1"/>
  <c r="B961" i="17"/>
  <c r="A961" i="7" s="1"/>
  <c r="B962" i="17"/>
  <c r="A962" i="7" s="1"/>
  <c r="B963" i="17"/>
  <c r="A963" i="7" s="1"/>
  <c r="B964" i="17"/>
  <c r="A964" i="7" s="1"/>
  <c r="B965" i="17"/>
  <c r="A965" i="7" s="1"/>
  <c r="B966" i="17"/>
  <c r="A966" i="7" s="1"/>
  <c r="B967" i="17"/>
  <c r="A967" i="7" s="1"/>
  <c r="B968" i="17"/>
  <c r="A968" i="7" s="1"/>
  <c r="B969" i="17"/>
  <c r="A969" i="7" s="1"/>
  <c r="B970" i="17"/>
  <c r="A970" i="7" s="1"/>
  <c r="B971" i="17"/>
  <c r="A971" i="7" s="1"/>
  <c r="B972" i="17"/>
  <c r="A972" i="7" s="1"/>
  <c r="B973" i="17"/>
  <c r="A973" i="7" s="1"/>
  <c r="B974" i="17"/>
  <c r="A974" i="7" s="1"/>
  <c r="B975" i="17"/>
  <c r="A975" i="7" s="1"/>
  <c r="B976" i="17"/>
  <c r="A976" i="7" s="1"/>
  <c r="B977" i="17"/>
  <c r="A977" i="7" s="1"/>
  <c r="B978" i="17"/>
  <c r="A978" i="7" s="1"/>
  <c r="B979" i="17"/>
  <c r="A979" i="7" s="1"/>
  <c r="B980" i="17"/>
  <c r="A980" i="7" s="1"/>
  <c r="B981" i="17"/>
  <c r="A981" i="7" s="1"/>
  <c r="B982" i="17"/>
  <c r="A982" i="7" s="1"/>
  <c r="B983" i="17"/>
  <c r="A983" i="7" s="1"/>
  <c r="B984" i="17"/>
  <c r="A984" i="7" s="1"/>
  <c r="B985" i="17"/>
  <c r="A985" i="7" s="1"/>
  <c r="B986" i="17"/>
  <c r="A986" i="7" s="1"/>
  <c r="B987" i="17"/>
  <c r="A987" i="7" s="1"/>
  <c r="B988" i="17"/>
  <c r="A988" i="7" s="1"/>
  <c r="B989" i="17"/>
  <c r="A989" i="7" s="1"/>
  <c r="B990" i="17"/>
  <c r="A990" i="7" s="1"/>
  <c r="B991" i="17"/>
  <c r="A991" i="7" s="1"/>
  <c r="B992" i="17"/>
  <c r="A992" i="7" s="1"/>
  <c r="B993" i="17"/>
  <c r="A993" i="7" s="1"/>
  <c r="B994" i="17"/>
  <c r="A994" i="7" s="1"/>
  <c r="B995" i="17"/>
  <c r="A995" i="7" s="1"/>
  <c r="B996" i="17"/>
  <c r="A996" i="7" s="1"/>
  <c r="B997" i="17"/>
  <c r="A997" i="7" s="1"/>
  <c r="B998" i="17"/>
  <c r="A998" i="7" s="1"/>
  <c r="B999" i="17"/>
  <c r="A999" i="7" s="1"/>
  <c r="B1000" i="17"/>
  <c r="A1000" i="7" s="1"/>
  <c r="B1001" i="17"/>
  <c r="A1001" i="7" s="1"/>
  <c r="B1002" i="17"/>
  <c r="A1002" i="7" s="1"/>
  <c r="B1003" i="17"/>
  <c r="A1003" i="7" s="1"/>
  <c r="B1004" i="17"/>
  <c r="A1004" i="7" s="1"/>
  <c r="B1005" i="17"/>
  <c r="A1005" i="7" s="1"/>
  <c r="B1006" i="17"/>
  <c r="A1006" i="7" s="1"/>
  <c r="B1007" i="17"/>
  <c r="A1007" i="7" s="1"/>
  <c r="B1008" i="17"/>
  <c r="A1008" i="7" s="1"/>
  <c r="B1009" i="17"/>
  <c r="A1009" i="7" s="1"/>
  <c r="B1010" i="17"/>
  <c r="A1010" i="7" s="1"/>
  <c r="B1011" i="17"/>
  <c r="A1011" i="7" s="1"/>
  <c r="B1012" i="17"/>
  <c r="A1012" i="7" s="1"/>
  <c r="B1013" i="17"/>
  <c r="A1013" i="7" s="1"/>
  <c r="B1014" i="17"/>
  <c r="A1014" i="7" s="1"/>
  <c r="B1015" i="17"/>
  <c r="A1015" i="7" s="1"/>
  <c r="B1016" i="17"/>
  <c r="A1016" i="7" s="1"/>
  <c r="B1017" i="17"/>
  <c r="A1017" i="7" s="1"/>
  <c r="B1018" i="17"/>
  <c r="A1018" i="7" s="1"/>
  <c r="B1019" i="17"/>
  <c r="A1019" i="7" s="1"/>
  <c r="B1020" i="17"/>
  <c r="A1020" i="7" s="1"/>
  <c r="B1021" i="17"/>
  <c r="A1021" i="7" s="1"/>
  <c r="B1022" i="17"/>
  <c r="A1022" i="7" s="1"/>
  <c r="B1023" i="17"/>
  <c r="A1023" i="7" s="1"/>
  <c r="B1024" i="17"/>
  <c r="A1024" i="7" s="1"/>
  <c r="B1025" i="17"/>
  <c r="A1025" i="7" s="1"/>
  <c r="B1026" i="17"/>
  <c r="A1026" i="7" s="1"/>
  <c r="B1027" i="17"/>
  <c r="A1027" i="7" s="1"/>
  <c r="B1028" i="17"/>
  <c r="A1028" i="7" s="1"/>
  <c r="B1029" i="17"/>
  <c r="A1029" i="7" s="1"/>
  <c r="B1030" i="17"/>
  <c r="A1030" i="7" s="1"/>
  <c r="B1031" i="17"/>
  <c r="A1031" i="7" s="1"/>
  <c r="B1032" i="17"/>
  <c r="A1032" i="7" s="1"/>
  <c r="B1033" i="17"/>
  <c r="A1033" i="7" s="1"/>
  <c r="B1034" i="17"/>
  <c r="A1034" i="7" s="1"/>
  <c r="B1035" i="17"/>
  <c r="A1035" i="7" s="1"/>
  <c r="B1036" i="17"/>
  <c r="A1036" i="7" s="1"/>
  <c r="B1037" i="17"/>
  <c r="A1037" i="7" s="1"/>
  <c r="B1038" i="17"/>
  <c r="A1038" i="7" s="1"/>
  <c r="B1039" i="17"/>
  <c r="A1039" i="7" s="1"/>
  <c r="B1040" i="17"/>
  <c r="A1040" i="7" s="1"/>
  <c r="B1041" i="17"/>
  <c r="A1041" i="7" s="1"/>
  <c r="B1042" i="17"/>
  <c r="A1042" i="7" s="1"/>
  <c r="B1043" i="17"/>
  <c r="A1043" i="7" s="1"/>
  <c r="B1044" i="17"/>
  <c r="A1044" i="7" s="1"/>
  <c r="B1045" i="17"/>
  <c r="A1045" i="7" s="1"/>
  <c r="B1046" i="17"/>
  <c r="A1046" i="7" s="1"/>
  <c r="B1047" i="17"/>
  <c r="A1047" i="7" s="1"/>
  <c r="B1048" i="17"/>
  <c r="A1048" i="7" s="1"/>
  <c r="B1049" i="17"/>
  <c r="A1049" i="7" s="1"/>
  <c r="B1050" i="17"/>
  <c r="A1050" i="7" s="1"/>
  <c r="B1051" i="17"/>
  <c r="A1051" i="7" s="1"/>
  <c r="B1052" i="17"/>
  <c r="A1052" i="7" s="1"/>
  <c r="B1053" i="17"/>
  <c r="A1053" i="7" s="1"/>
  <c r="B1054" i="17"/>
  <c r="A1054" i="7" s="1"/>
  <c r="B1055" i="17"/>
  <c r="A1055" i="7" s="1"/>
  <c r="B1056" i="17"/>
  <c r="A1056" i="7" s="1"/>
  <c r="B1057" i="17"/>
  <c r="A1057" i="7" s="1"/>
  <c r="B1058" i="17"/>
  <c r="A1058" i="7" s="1"/>
  <c r="B1059" i="17"/>
  <c r="A1059" i="7" s="1"/>
  <c r="B1060" i="17"/>
  <c r="A1060" i="7" s="1"/>
  <c r="B1061" i="17"/>
  <c r="A1061" i="7" s="1"/>
  <c r="B1062" i="17"/>
  <c r="A1062" i="7" s="1"/>
  <c r="B1063" i="17"/>
  <c r="A1063" i="7" s="1"/>
  <c r="B1064" i="17"/>
  <c r="A1064" i="7" s="1"/>
  <c r="B1065" i="17"/>
  <c r="A1065" i="7" s="1"/>
  <c r="B1066" i="17"/>
  <c r="A1066" i="7" s="1"/>
  <c r="B1067" i="17"/>
  <c r="A1067" i="7" s="1"/>
  <c r="B1068" i="17"/>
  <c r="A1068" i="7" s="1"/>
  <c r="B1069" i="17"/>
  <c r="A1069" i="7" s="1"/>
  <c r="B1070" i="17"/>
  <c r="A1070" i="7" s="1"/>
  <c r="B1071" i="17"/>
  <c r="A1071" i="7" s="1"/>
  <c r="B1072" i="17"/>
  <c r="A1072" i="7" s="1"/>
  <c r="B1073" i="17"/>
  <c r="A1073" i="7" s="1"/>
  <c r="B1074" i="17"/>
  <c r="A1074" i="7" s="1"/>
  <c r="B1075" i="17"/>
  <c r="A1075" i="7" s="1"/>
  <c r="B1076" i="17"/>
  <c r="A1076" i="7" s="1"/>
  <c r="B1077" i="17"/>
  <c r="A1077" i="7" s="1"/>
  <c r="B1078" i="17"/>
  <c r="A1078" i="7" s="1"/>
  <c r="B1079" i="17"/>
  <c r="A1079" i="7" s="1"/>
  <c r="B1080" i="17"/>
  <c r="A1080" i="7" s="1"/>
  <c r="B1081" i="17"/>
  <c r="A1081" i="7" s="1"/>
  <c r="B1082" i="17"/>
  <c r="A1082" i="7" s="1"/>
  <c r="B1083" i="17"/>
  <c r="A1083" i="7" s="1"/>
  <c r="B1084" i="17"/>
  <c r="A1084" i="7" s="1"/>
  <c r="B1085" i="17"/>
  <c r="A1085" i="7" s="1"/>
  <c r="B1086" i="17"/>
  <c r="A1086" i="7" s="1"/>
  <c r="B1087" i="17"/>
  <c r="A1087" i="7" s="1"/>
  <c r="B1088" i="17"/>
  <c r="A1088" i="7" s="1"/>
  <c r="B1089" i="17"/>
  <c r="A1089" i="7" s="1"/>
  <c r="B1090" i="17"/>
  <c r="A1090" i="7" s="1"/>
  <c r="B1091" i="17"/>
  <c r="A1091" i="7" s="1"/>
  <c r="B1092" i="17"/>
  <c r="A1092" i="7" s="1"/>
  <c r="B1093" i="17"/>
  <c r="A1093" i="7" s="1"/>
  <c r="B1094" i="17"/>
  <c r="A1094" i="7" s="1"/>
  <c r="B1095" i="17"/>
  <c r="A1095" i="7" s="1"/>
  <c r="B1096" i="17"/>
  <c r="A1096" i="7" s="1"/>
  <c r="B1097" i="17"/>
  <c r="A1097" i="7" s="1"/>
  <c r="B1098" i="17"/>
  <c r="A1098" i="7" s="1"/>
  <c r="B1099" i="17"/>
  <c r="A1099" i="7" s="1"/>
  <c r="B1100" i="17"/>
  <c r="A1100" i="7" s="1"/>
  <c r="B1101" i="17"/>
  <c r="A1101" i="7" s="1"/>
  <c r="B1102" i="17"/>
  <c r="A1102" i="7" s="1"/>
  <c r="B1103" i="17"/>
  <c r="A1103" i="7" s="1"/>
  <c r="B1104" i="17"/>
  <c r="A1104" i="7" s="1"/>
  <c r="B1105" i="17"/>
  <c r="A1105" i="7" s="1"/>
  <c r="B1106" i="17"/>
  <c r="A1106" i="7" s="1"/>
  <c r="B1107" i="17"/>
  <c r="A1107" i="7" s="1"/>
  <c r="B1108" i="17"/>
  <c r="A1108" i="7" s="1"/>
  <c r="B1109" i="17"/>
  <c r="A1109" i="7" s="1"/>
  <c r="B1110" i="17"/>
  <c r="A1110" i="7" s="1"/>
  <c r="B1111" i="17"/>
  <c r="A1111" i="7" s="1"/>
  <c r="B1112" i="17"/>
  <c r="A1112" i="7" s="1"/>
  <c r="B1113" i="17"/>
  <c r="A1113" i="7" s="1"/>
  <c r="B1114" i="17"/>
  <c r="A1114" i="7" s="1"/>
  <c r="B1115" i="17"/>
  <c r="A1115" i="7" s="1"/>
  <c r="B1116" i="17"/>
  <c r="A1116" i="7" s="1"/>
  <c r="B1117" i="17"/>
  <c r="A1117" i="7" s="1"/>
  <c r="B1118" i="17"/>
  <c r="A1118" i="7" s="1"/>
  <c r="B1119" i="17"/>
  <c r="A1119" i="7" s="1"/>
  <c r="B1120" i="17"/>
  <c r="A1120" i="7" s="1"/>
  <c r="B1121" i="17"/>
  <c r="A1121" i="7" s="1"/>
  <c r="B1122" i="17"/>
  <c r="A1122" i="7" s="1"/>
  <c r="B1123" i="17"/>
  <c r="A1123" i="7" s="1"/>
  <c r="B1124" i="17"/>
  <c r="A1124" i="7" s="1"/>
  <c r="B1125" i="17"/>
  <c r="A1125" i="7" s="1"/>
  <c r="B1126" i="17"/>
  <c r="A1126" i="7" s="1"/>
  <c r="B1127" i="17"/>
  <c r="A1127" i="7" s="1"/>
  <c r="B1128" i="17"/>
  <c r="A1128" i="7" s="1"/>
  <c r="B1129" i="17"/>
  <c r="A1129" i="7" s="1"/>
  <c r="B1130" i="17"/>
  <c r="A1130" i="7" s="1"/>
  <c r="B1131" i="17"/>
  <c r="A1131" i="7" s="1"/>
  <c r="B1132" i="17"/>
  <c r="A1132" i="7" s="1"/>
  <c r="B1133" i="17"/>
  <c r="A1133" i="7" s="1"/>
  <c r="B1134" i="17"/>
  <c r="A1134" i="7" s="1"/>
  <c r="B1135" i="17"/>
  <c r="A1135" i="7" s="1"/>
  <c r="B1136" i="17"/>
  <c r="A1136" i="7" s="1"/>
  <c r="B1137" i="17"/>
  <c r="A1137" i="7" s="1"/>
  <c r="B1138" i="17"/>
  <c r="A1138" i="7" s="1"/>
  <c r="B1139" i="17"/>
  <c r="A1139" i="7" s="1"/>
  <c r="B1140" i="17"/>
  <c r="A1140" i="7" s="1"/>
  <c r="B1141" i="17"/>
  <c r="A1141" i="7" s="1"/>
  <c r="B1142" i="17"/>
  <c r="A1142" i="7" s="1"/>
  <c r="B1143" i="17"/>
  <c r="A1143" i="7" s="1"/>
  <c r="B1144" i="17"/>
  <c r="A1144" i="7" s="1"/>
  <c r="B1145" i="17"/>
  <c r="A1145" i="7" s="1"/>
  <c r="B1146" i="17"/>
  <c r="A1146" i="7" s="1"/>
  <c r="B1147" i="17"/>
  <c r="A1147" i="7" s="1"/>
  <c r="B1148" i="17"/>
  <c r="A1148" i="7" s="1"/>
  <c r="B1149" i="17"/>
  <c r="A1149" i="7" s="1"/>
  <c r="B1150" i="17"/>
  <c r="A1150" i="7" s="1"/>
  <c r="B1151" i="17"/>
  <c r="A1151" i="7" s="1"/>
  <c r="B1152" i="17"/>
  <c r="A1152" i="7" s="1"/>
  <c r="B1153" i="17"/>
  <c r="A1153" i="7" s="1"/>
  <c r="B1154" i="17"/>
  <c r="A1154" i="7" s="1"/>
  <c r="B1155" i="17"/>
  <c r="A1155" i="7" s="1"/>
  <c r="B1156" i="17"/>
  <c r="A1156" i="7" s="1"/>
  <c r="B1157" i="17"/>
  <c r="A1157" i="7" s="1"/>
  <c r="B1158" i="17"/>
  <c r="A1158" i="7" s="1"/>
  <c r="B1159" i="17"/>
  <c r="A1159" i="7" s="1"/>
  <c r="B1160" i="17"/>
  <c r="A1160" i="7" s="1"/>
  <c r="B1161" i="17"/>
  <c r="A1161" i="7" s="1"/>
  <c r="B1162" i="17"/>
  <c r="A1162" i="7" s="1"/>
  <c r="B1163" i="17"/>
  <c r="A1163" i="7" s="1"/>
  <c r="B1164" i="17"/>
  <c r="A1164" i="7" s="1"/>
  <c r="B1165" i="17"/>
  <c r="A1165" i="7" s="1"/>
  <c r="B1166" i="17"/>
  <c r="A1166" i="7" s="1"/>
  <c r="B1167" i="17"/>
  <c r="A1167" i="7" s="1"/>
  <c r="B1168" i="17"/>
  <c r="A1168" i="7" s="1"/>
  <c r="B1169" i="17"/>
  <c r="A1169" i="7" s="1"/>
  <c r="B1170" i="17"/>
  <c r="A1170" i="7" s="1"/>
  <c r="B1171" i="17"/>
  <c r="A1171" i="7" s="1"/>
  <c r="B1172" i="17"/>
  <c r="A1172" i="7" s="1"/>
  <c r="B1173" i="17"/>
  <c r="A1173" i="7" s="1"/>
  <c r="B1174" i="17"/>
  <c r="A1174" i="7" s="1"/>
  <c r="B1175" i="17"/>
  <c r="A1175" i="7" s="1"/>
  <c r="B1176" i="17"/>
  <c r="A1176" i="7" s="1"/>
  <c r="B1177" i="17"/>
  <c r="A1177" i="7" s="1"/>
  <c r="B1178" i="17"/>
  <c r="A1178" i="7" s="1"/>
  <c r="B1179" i="17"/>
  <c r="A1179" i="7" s="1"/>
  <c r="B1180" i="17"/>
  <c r="A1180" i="7" s="1"/>
  <c r="B1181" i="17"/>
  <c r="A1181" i="7" s="1"/>
  <c r="B1182" i="17"/>
  <c r="A1182" i="7" s="1"/>
  <c r="B1183" i="17"/>
  <c r="A1183" i="7" s="1"/>
  <c r="B1184" i="17"/>
  <c r="A1184" i="7" s="1"/>
  <c r="B1185" i="17"/>
  <c r="A1185" i="7" s="1"/>
  <c r="B1186" i="17"/>
  <c r="A1186" i="7" s="1"/>
  <c r="B1187" i="17"/>
  <c r="A1187" i="7" s="1"/>
  <c r="B1188" i="17"/>
  <c r="A1188" i="7" s="1"/>
  <c r="B1189" i="17"/>
  <c r="A1189" i="7" s="1"/>
  <c r="B1190" i="17"/>
  <c r="A1190" i="7" s="1"/>
  <c r="B1191" i="17"/>
  <c r="A1191" i="7" s="1"/>
  <c r="B1192" i="17"/>
  <c r="A1192" i="7" s="1"/>
  <c r="B1193" i="17"/>
  <c r="A1193" i="7" s="1"/>
  <c r="B1194" i="17"/>
  <c r="A1194" i="7" s="1"/>
  <c r="B1195" i="17"/>
  <c r="A1195" i="7" s="1"/>
  <c r="B1196" i="17"/>
  <c r="A1196" i="7" s="1"/>
  <c r="B1197" i="17"/>
  <c r="A1197" i="7" s="1"/>
  <c r="B1198" i="17"/>
  <c r="A1198" i="7" s="1"/>
  <c r="B1199" i="17"/>
  <c r="A1199" i="7" s="1"/>
  <c r="B1200" i="17"/>
  <c r="A1200" i="7" s="1"/>
  <c r="B1201" i="17"/>
  <c r="A1201" i="7" s="1"/>
  <c r="B1202" i="17"/>
  <c r="A1202" i="7" s="1"/>
  <c r="B1203" i="17"/>
  <c r="A1203" i="7" s="1"/>
  <c r="B1204" i="17"/>
  <c r="A1204" i="7" s="1"/>
  <c r="B1205" i="17"/>
  <c r="A1205" i="7" s="1"/>
  <c r="B1206" i="17"/>
  <c r="A1206" i="7" s="1"/>
  <c r="B1207" i="17"/>
  <c r="A1207" i="7" s="1"/>
  <c r="B1208" i="17"/>
  <c r="A1208" i="7" s="1"/>
  <c r="B1209" i="17"/>
  <c r="A1209" i="7" s="1"/>
  <c r="B1210" i="17"/>
  <c r="A1210" i="7" s="1"/>
  <c r="B1211" i="17"/>
  <c r="A1211" i="7" s="1"/>
  <c r="B1212" i="17"/>
  <c r="A1212" i="7" s="1"/>
  <c r="B1213" i="17"/>
  <c r="A1213" i="7" s="1"/>
  <c r="B1214" i="17"/>
  <c r="A1214" i="7" s="1"/>
  <c r="B1215" i="17"/>
  <c r="A1215" i="7" s="1"/>
  <c r="B1216" i="17"/>
  <c r="A1216" i="7" s="1"/>
  <c r="B1217" i="17"/>
  <c r="A1217" i="7" s="1"/>
  <c r="B1218" i="17"/>
  <c r="A1218" i="7" s="1"/>
  <c r="B1219" i="17"/>
  <c r="A1219" i="7" s="1"/>
  <c r="B1220" i="17"/>
  <c r="A1220" i="7" s="1"/>
  <c r="B1221" i="17"/>
  <c r="A1221" i="7" s="1"/>
  <c r="B1222" i="17"/>
  <c r="A1222" i="7" s="1"/>
  <c r="B1223" i="17"/>
  <c r="A1223" i="7" s="1"/>
  <c r="B1224" i="17"/>
  <c r="A1224" i="7" s="1"/>
  <c r="B1225" i="17"/>
  <c r="A1225" i="7" s="1"/>
  <c r="B1226" i="17"/>
  <c r="A1226" i="7" s="1"/>
  <c r="B1227" i="17"/>
  <c r="A1227" i="7" s="1"/>
  <c r="B1228" i="17"/>
  <c r="A1228" i="7" s="1"/>
  <c r="B1229" i="17"/>
  <c r="A1229" i="7" s="1"/>
  <c r="B1230" i="17"/>
  <c r="A1230" i="7" s="1"/>
  <c r="B1231" i="17"/>
  <c r="A1231" i="7" s="1"/>
  <c r="B1232" i="17"/>
  <c r="A1232" i="7" s="1"/>
  <c r="B1233" i="17"/>
  <c r="A1233" i="7" s="1"/>
  <c r="B1234" i="17"/>
  <c r="A1234" i="7" s="1"/>
  <c r="B1235" i="17"/>
  <c r="A1235" i="7" s="1"/>
  <c r="B1236" i="17"/>
  <c r="A1236" i="7" s="1"/>
  <c r="B1237" i="17"/>
  <c r="A1237" i="7" s="1"/>
  <c r="B1238" i="17"/>
  <c r="A1238" i="7" s="1"/>
  <c r="B1239" i="17"/>
  <c r="A1239" i="7" s="1"/>
  <c r="B1240" i="17"/>
  <c r="A1240" i="7" s="1"/>
  <c r="B1241" i="17"/>
  <c r="A1241" i="7" s="1"/>
  <c r="B1242" i="17"/>
  <c r="A1242" i="7" s="1"/>
  <c r="B1243" i="17"/>
  <c r="A1243" i="7" s="1"/>
  <c r="B1244" i="17"/>
  <c r="A1244" i="7" s="1"/>
  <c r="B1245" i="17"/>
  <c r="A1245" i="7" s="1"/>
  <c r="B1246" i="17"/>
  <c r="A1246" i="7" s="1"/>
  <c r="B1247" i="17"/>
  <c r="A1247" i="7" s="1"/>
  <c r="B1248" i="17"/>
  <c r="A1248" i="7" s="1"/>
  <c r="B1249" i="17"/>
  <c r="A1249" i="7" s="1"/>
  <c r="B1250" i="17"/>
  <c r="A1250" i="7" s="1"/>
  <c r="B1251" i="17"/>
  <c r="A1251" i="7" s="1"/>
  <c r="B1252" i="17"/>
  <c r="A1252" i="7" s="1"/>
  <c r="B1253" i="17"/>
  <c r="A1253" i="7" s="1"/>
  <c r="B1254" i="17"/>
  <c r="A1254" i="7" s="1"/>
  <c r="B1255" i="17"/>
  <c r="A1255" i="7" s="1"/>
  <c r="B1256" i="17"/>
  <c r="A1256" i="7" s="1"/>
  <c r="B1257" i="17"/>
  <c r="A1257" i="7" s="1"/>
  <c r="B1258" i="17"/>
  <c r="A1258" i="7" s="1"/>
  <c r="B1259" i="17"/>
  <c r="A1259" i="7" s="1"/>
  <c r="B1260" i="17"/>
  <c r="A1260" i="7" s="1"/>
  <c r="B1261" i="17"/>
  <c r="A1261" i="7" s="1"/>
  <c r="B1262" i="17"/>
  <c r="A1262" i="7" s="1"/>
  <c r="B1263" i="17"/>
  <c r="A1263" i="7" s="1"/>
  <c r="B1264" i="17"/>
  <c r="A1264" i="7" s="1"/>
  <c r="B1265" i="17"/>
  <c r="A1265" i="7" s="1"/>
  <c r="B1266" i="17"/>
  <c r="A1266" i="7" s="1"/>
  <c r="B1267" i="17"/>
  <c r="A1267" i="7" s="1"/>
  <c r="B1268" i="17"/>
  <c r="A1268" i="7" s="1"/>
  <c r="B1269" i="17"/>
  <c r="A1269" i="7" s="1"/>
  <c r="B1270" i="17"/>
  <c r="A1270" i="7" s="1"/>
  <c r="B1271" i="17"/>
  <c r="A1271" i="7" s="1"/>
  <c r="B1272" i="17"/>
  <c r="A1272" i="7" s="1"/>
  <c r="B1273" i="17"/>
  <c r="A1273" i="7" s="1"/>
  <c r="B1274" i="17"/>
  <c r="A1274" i="7" s="1"/>
  <c r="B1275" i="17"/>
  <c r="A1275" i="7" s="1"/>
  <c r="B1276" i="17"/>
  <c r="A1276" i="7" s="1"/>
  <c r="B1277" i="17"/>
  <c r="A1277" i="7" s="1"/>
  <c r="B1278" i="17"/>
  <c r="A1278" i="7" s="1"/>
  <c r="B1279" i="17"/>
  <c r="A1279" i="7" s="1"/>
  <c r="B1280" i="17"/>
  <c r="A1280" i="7" s="1"/>
  <c r="B1281" i="17"/>
  <c r="A1281" i="7" s="1"/>
  <c r="B1282" i="17"/>
  <c r="A1282" i="7" s="1"/>
  <c r="B1283" i="17"/>
  <c r="A1283" i="7" s="1"/>
  <c r="B1284" i="17"/>
  <c r="A1284" i="7" s="1"/>
  <c r="B1285" i="17"/>
  <c r="A1285" i="7" s="1"/>
  <c r="B1286" i="17"/>
  <c r="A1286" i="7" s="1"/>
  <c r="B1287" i="17"/>
  <c r="A1287" i="7" s="1"/>
  <c r="B1288" i="17"/>
  <c r="A1288" i="7" s="1"/>
  <c r="B1289" i="17"/>
  <c r="A1289" i="7" s="1"/>
  <c r="B1290" i="17"/>
  <c r="A1290" i="7" s="1"/>
  <c r="B1291" i="17"/>
  <c r="A1291" i="7" s="1"/>
  <c r="B1292" i="17"/>
  <c r="A1292" i="7" s="1"/>
  <c r="B1293" i="17"/>
  <c r="A1293" i="7" s="1"/>
  <c r="B1294" i="17"/>
  <c r="A1294" i="7" s="1"/>
  <c r="B1295" i="17"/>
  <c r="A1295" i="7" s="1"/>
  <c r="B1296" i="17"/>
  <c r="A1296" i="7" s="1"/>
  <c r="B1297" i="17"/>
  <c r="A1297" i="7" s="1"/>
  <c r="B1298" i="17"/>
  <c r="A1298" i="7" s="1"/>
  <c r="B1299" i="17"/>
  <c r="A1299" i="7" s="1"/>
  <c r="B1300" i="17"/>
  <c r="A1300" i="7" s="1"/>
  <c r="B1301" i="17"/>
  <c r="A1301" i="7" s="1"/>
  <c r="B1302" i="17"/>
  <c r="A1302" i="7" s="1"/>
  <c r="B1303" i="17"/>
  <c r="A1303" i="7" s="1"/>
  <c r="B1304" i="17"/>
  <c r="A1304" i="7" s="1"/>
  <c r="B1305" i="17"/>
  <c r="A1305" i="7" s="1"/>
  <c r="B1306" i="17"/>
  <c r="A1306" i="7" s="1"/>
  <c r="B1307" i="17"/>
  <c r="A1307" i="7" s="1"/>
  <c r="B1308" i="17"/>
  <c r="A1308" i="7" s="1"/>
  <c r="B1309" i="17"/>
  <c r="A1309" i="7" s="1"/>
  <c r="B1310" i="17"/>
  <c r="A1310" i="7" s="1"/>
  <c r="B1311" i="17"/>
  <c r="A1311" i="7" s="1"/>
  <c r="B1312" i="17"/>
  <c r="A1312" i="7" s="1"/>
  <c r="B1313" i="17"/>
  <c r="A1313" i="7" s="1"/>
  <c r="B1314" i="17"/>
  <c r="A1314" i="7" s="1"/>
  <c r="B1315" i="17"/>
  <c r="A1315" i="7" s="1"/>
  <c r="B1316" i="17"/>
  <c r="A1316" i="7" s="1"/>
  <c r="B1317" i="17"/>
  <c r="A1317" i="7" s="1"/>
  <c r="B1318" i="17"/>
  <c r="A1318" i="7" s="1"/>
  <c r="B1319" i="17"/>
  <c r="A1319" i="7" s="1"/>
  <c r="B1320" i="17"/>
  <c r="A1320" i="7" s="1"/>
  <c r="B1321" i="17"/>
  <c r="A1321" i="7" s="1"/>
  <c r="B1322" i="17"/>
  <c r="A1322" i="7" s="1"/>
  <c r="B1323" i="17"/>
  <c r="A1323" i="7" s="1"/>
  <c r="B1324" i="17"/>
  <c r="A1324" i="7" s="1"/>
  <c r="B1325" i="17"/>
  <c r="A1325" i="7" s="1"/>
  <c r="B1326" i="17"/>
  <c r="A1326" i="7" s="1"/>
  <c r="B1327" i="17"/>
  <c r="A1327" i="7" s="1"/>
  <c r="B1328" i="17"/>
  <c r="A1328" i="7" s="1"/>
  <c r="B1329" i="17"/>
  <c r="A1329" i="7" s="1"/>
  <c r="B1330" i="17"/>
  <c r="A1330" i="7" s="1"/>
  <c r="B1331" i="17"/>
  <c r="A1331" i="7" s="1"/>
  <c r="B1332" i="17"/>
  <c r="A1332" i="7" s="1"/>
  <c r="B1333" i="17"/>
  <c r="A1333" i="7" s="1"/>
  <c r="B1334" i="17"/>
  <c r="A1334" i="7" s="1"/>
  <c r="B1335" i="17"/>
  <c r="A1335" i="7" s="1"/>
  <c r="B1336" i="17"/>
  <c r="A1336" i="7" s="1"/>
  <c r="B1337" i="17"/>
  <c r="A1337" i="7" s="1"/>
  <c r="B1338" i="17"/>
  <c r="A1338" i="7" s="1"/>
  <c r="B1339" i="17"/>
  <c r="A1339" i="7" s="1"/>
  <c r="B1340" i="17"/>
  <c r="A1340" i="7" s="1"/>
  <c r="B1341" i="17"/>
  <c r="A1341" i="7" s="1"/>
  <c r="B1342" i="17"/>
  <c r="A1342" i="7" s="1"/>
  <c r="B1343" i="17"/>
  <c r="A1343" i="7" s="1"/>
  <c r="B1344" i="17"/>
  <c r="A1344" i="7" s="1"/>
  <c r="B1345" i="17"/>
  <c r="A1345" i="7" s="1"/>
  <c r="B1346" i="17"/>
  <c r="A1346" i="7" s="1"/>
  <c r="B1347" i="17"/>
  <c r="A1347" i="7" s="1"/>
  <c r="B1348" i="17"/>
  <c r="A1348" i="7" s="1"/>
  <c r="B1349" i="17"/>
  <c r="A1349" i="7" s="1"/>
  <c r="B1350" i="17"/>
  <c r="A1350" i="7" s="1"/>
  <c r="B1351" i="17"/>
  <c r="A1351" i="7" s="1"/>
  <c r="B1352" i="17"/>
  <c r="A1352" i="7" s="1"/>
  <c r="B1353" i="17"/>
  <c r="A1353" i="7" s="1"/>
  <c r="B1354" i="17"/>
  <c r="A1354" i="7" s="1"/>
  <c r="B1355" i="17"/>
  <c r="A1355" i="7" s="1"/>
  <c r="B1356" i="17"/>
  <c r="A1356" i="7" s="1"/>
  <c r="B1357" i="17"/>
  <c r="A1357" i="7" s="1"/>
  <c r="B1358" i="17"/>
  <c r="A1358" i="7" s="1"/>
  <c r="B1359" i="17"/>
  <c r="A1359" i="7" s="1"/>
  <c r="B1360" i="17"/>
  <c r="A1360" i="7" s="1"/>
  <c r="B1361" i="17"/>
  <c r="A1361" i="7" s="1"/>
  <c r="B1362" i="17"/>
  <c r="A1362" i="7" s="1"/>
  <c r="B1363" i="17"/>
  <c r="A1363" i="7" s="1"/>
  <c r="B1364" i="17"/>
  <c r="A1364" i="7" s="1"/>
  <c r="B1365" i="17"/>
  <c r="A1365" i="7" s="1"/>
  <c r="B1366" i="17"/>
  <c r="A1366" i="7" s="1"/>
  <c r="B1367" i="17"/>
  <c r="A1367" i="7" s="1"/>
  <c r="B1368" i="17"/>
  <c r="A1368" i="7" s="1"/>
  <c r="B1369" i="17"/>
  <c r="A1369" i="7" s="1"/>
  <c r="B1370" i="17"/>
  <c r="A1370" i="7" s="1"/>
  <c r="B1371" i="17"/>
  <c r="A1371" i="7" s="1"/>
  <c r="B1372" i="17"/>
  <c r="A1372" i="7" s="1"/>
  <c r="B1373" i="17"/>
  <c r="A1373" i="7" s="1"/>
  <c r="B1374" i="17"/>
  <c r="A1374" i="7" s="1"/>
  <c r="B1375" i="17"/>
  <c r="A1375" i="7" s="1"/>
  <c r="B1376" i="17"/>
  <c r="A1376" i="7" s="1"/>
  <c r="B1377" i="17"/>
  <c r="A1377" i="7" s="1"/>
  <c r="B1378" i="17"/>
  <c r="A1378" i="7" s="1"/>
  <c r="B1379" i="17"/>
  <c r="A1379" i="7" s="1"/>
  <c r="B1380" i="17"/>
  <c r="A1380" i="7" s="1"/>
  <c r="B1381" i="17"/>
  <c r="A1381" i="7" s="1"/>
  <c r="B1382" i="17"/>
  <c r="A1382" i="7" s="1"/>
  <c r="B1383" i="17"/>
  <c r="A1383" i="7" s="1"/>
  <c r="B1384" i="17"/>
  <c r="A1384" i="7" s="1"/>
  <c r="B1385" i="17"/>
  <c r="A1385" i="7" s="1"/>
  <c r="B1386" i="17"/>
  <c r="A1386" i="7" s="1"/>
  <c r="B1387" i="17"/>
  <c r="A1387" i="7" s="1"/>
  <c r="B1388" i="17"/>
  <c r="A1388" i="7" s="1"/>
  <c r="B1389" i="17"/>
  <c r="A1389" i="7" s="1"/>
  <c r="B1390" i="17"/>
  <c r="A1390" i="7" s="1"/>
  <c r="B1391" i="17"/>
  <c r="A1391" i="7" s="1"/>
  <c r="B1392" i="17"/>
  <c r="A1392" i="7" s="1"/>
  <c r="B1393" i="17"/>
  <c r="A1393" i="7" s="1"/>
  <c r="B1394" i="17"/>
  <c r="A1394" i="7" s="1"/>
  <c r="B1395" i="17"/>
  <c r="A1395" i="7" s="1"/>
  <c r="B1396" i="17"/>
  <c r="A1396" i="7" s="1"/>
  <c r="B1397" i="17"/>
  <c r="A1397" i="7" s="1"/>
  <c r="B1398" i="17"/>
  <c r="A1398" i="7" s="1"/>
  <c r="B1399" i="17"/>
  <c r="A1399" i="7" s="1"/>
  <c r="B1400" i="17"/>
  <c r="A1400" i="7" s="1"/>
  <c r="B1401" i="17"/>
  <c r="A1401" i="7" s="1"/>
  <c r="B1402" i="17"/>
  <c r="A1402" i="7" s="1"/>
  <c r="B1403" i="17"/>
  <c r="A1403" i="7" s="1"/>
  <c r="B1404" i="17"/>
  <c r="A1404" i="7" s="1"/>
  <c r="B1405" i="17"/>
  <c r="A1405" i="7" s="1"/>
  <c r="B1406" i="17"/>
  <c r="A1406" i="7" s="1"/>
  <c r="B1407" i="17"/>
  <c r="A1407" i="7" s="1"/>
  <c r="B1408" i="17"/>
  <c r="A1408" i="7" s="1"/>
  <c r="B1409" i="17"/>
  <c r="A1409" i="7" s="1"/>
  <c r="B1410" i="17"/>
  <c r="A1410" i="7" s="1"/>
  <c r="B1411" i="17"/>
  <c r="A1411" i="7" s="1"/>
  <c r="B1412" i="17"/>
  <c r="A1412" i="7" s="1"/>
  <c r="B1413" i="17"/>
  <c r="A1413" i="7" s="1"/>
  <c r="B1414" i="17"/>
  <c r="A1414" i="7" s="1"/>
  <c r="B1415" i="17"/>
  <c r="A1415" i="7" s="1"/>
  <c r="B1416" i="17"/>
  <c r="A1416" i="7" s="1"/>
  <c r="B1417" i="17"/>
  <c r="A1417" i="7" s="1"/>
  <c r="B1418" i="17"/>
  <c r="A1418" i="7" s="1"/>
  <c r="B1419" i="17"/>
  <c r="A1419" i="7" s="1"/>
  <c r="B1420" i="17"/>
  <c r="A1420" i="7" s="1"/>
  <c r="B1421" i="17"/>
  <c r="A1421" i="7" s="1"/>
  <c r="B1422" i="17"/>
  <c r="A1422" i="7" s="1"/>
  <c r="B1423" i="17"/>
  <c r="A1423" i="7" s="1"/>
  <c r="B1424" i="17"/>
  <c r="A1424" i="7" s="1"/>
  <c r="B1425" i="17"/>
  <c r="A1425" i="7" s="1"/>
  <c r="B1426" i="17"/>
  <c r="A1426" i="7" s="1"/>
  <c r="B1427" i="17"/>
  <c r="A1427" i="7" s="1"/>
  <c r="B1428" i="17"/>
  <c r="A1428" i="7" s="1"/>
  <c r="B1429" i="17"/>
  <c r="A1429" i="7" s="1"/>
  <c r="B1430" i="17"/>
  <c r="A1430" i="7" s="1"/>
  <c r="B1431" i="17"/>
  <c r="A1431" i="7" s="1"/>
  <c r="B1432" i="17"/>
  <c r="A1432" i="7" s="1"/>
  <c r="B1433" i="17"/>
  <c r="A1433" i="7" s="1"/>
  <c r="B1434" i="17"/>
  <c r="A1434" i="7" s="1"/>
  <c r="B1435" i="17"/>
  <c r="A1435" i="7" s="1"/>
  <c r="B1436" i="17"/>
  <c r="A1436" i="7" s="1"/>
  <c r="B1437" i="17"/>
  <c r="A1437" i="7" s="1"/>
  <c r="B1438" i="17"/>
  <c r="A1438" i="7" s="1"/>
  <c r="B1439" i="17"/>
  <c r="A1439" i="7" s="1"/>
  <c r="B1440" i="17"/>
  <c r="A1440" i="7" s="1"/>
  <c r="B1441" i="17"/>
  <c r="A1441" i="7" s="1"/>
  <c r="B1442" i="17"/>
  <c r="A1442" i="7" s="1"/>
  <c r="B1443" i="17"/>
  <c r="A1443" i="7" s="1"/>
  <c r="B1444" i="17"/>
  <c r="A1444" i="7" s="1"/>
  <c r="B1445" i="17"/>
  <c r="A1445" i="7" s="1"/>
  <c r="B1446" i="17"/>
  <c r="A1446" i="7" s="1"/>
  <c r="B1447" i="17"/>
  <c r="A1447" i="7" s="1"/>
  <c r="B1448" i="17"/>
  <c r="A1448" i="7" s="1"/>
  <c r="B1449" i="17"/>
  <c r="A1449" i="7" s="1"/>
  <c r="B1450" i="17"/>
  <c r="A1450" i="7" s="1"/>
  <c r="B1451" i="17"/>
  <c r="A1451" i="7" s="1"/>
  <c r="B1452" i="17"/>
  <c r="A1452" i="7" s="1"/>
  <c r="B1453" i="17"/>
  <c r="A1453" i="7" s="1"/>
  <c r="B1454" i="17"/>
  <c r="A1454" i="7" s="1"/>
  <c r="B1455" i="17"/>
  <c r="A1455" i="7" s="1"/>
  <c r="B1456" i="17"/>
  <c r="A1456" i="7" s="1"/>
  <c r="B1457" i="17"/>
  <c r="A1457" i="7" s="1"/>
  <c r="B1458" i="17"/>
  <c r="A1458" i="7" s="1"/>
  <c r="B1459" i="17"/>
  <c r="A1459" i="7" s="1"/>
  <c r="B1460" i="17"/>
  <c r="A1460" i="7" s="1"/>
  <c r="B1461" i="17"/>
  <c r="A1461" i="7" s="1"/>
  <c r="B1462" i="17"/>
  <c r="A1462" i="7" s="1"/>
  <c r="B1463" i="17"/>
  <c r="A1463" i="7" s="1"/>
  <c r="B1464" i="17"/>
  <c r="A1464" i="7" s="1"/>
  <c r="B1465" i="17"/>
  <c r="A1465" i="7" s="1"/>
  <c r="B1466" i="17"/>
  <c r="A1466" i="7" s="1"/>
  <c r="B1467" i="17"/>
  <c r="A1467" i="7" s="1"/>
  <c r="B1468" i="17"/>
  <c r="A1468" i="7" s="1"/>
  <c r="B1469" i="17"/>
  <c r="A1469" i="7" s="1"/>
  <c r="B1470" i="17"/>
  <c r="A1470" i="7" s="1"/>
  <c r="B1471" i="17"/>
  <c r="A1471" i="7" s="1"/>
  <c r="B1472" i="17"/>
  <c r="A1472" i="7" s="1"/>
  <c r="B1473" i="17"/>
  <c r="A1473" i="7" s="1"/>
  <c r="B1474" i="17"/>
  <c r="A1474" i="7" s="1"/>
  <c r="B1475" i="17"/>
  <c r="A1475" i="7" s="1"/>
  <c r="B1476" i="17"/>
  <c r="A1476" i="7" s="1"/>
  <c r="B1477" i="17"/>
  <c r="A1477" i="7" s="1"/>
  <c r="B1478" i="17"/>
  <c r="A1478" i="7" s="1"/>
  <c r="B1479" i="17"/>
  <c r="A1479" i="7" s="1"/>
  <c r="B1480" i="17"/>
  <c r="A1480" i="7" s="1"/>
  <c r="B1481" i="17"/>
  <c r="A1481" i="7" s="1"/>
  <c r="B1482" i="17"/>
  <c r="A1482" i="7" s="1"/>
  <c r="B1483" i="17"/>
  <c r="A1483" i="7" s="1"/>
  <c r="B1484" i="17"/>
  <c r="A1484" i="7" s="1"/>
  <c r="B1485" i="17"/>
  <c r="A1485" i="7" s="1"/>
  <c r="B1486" i="17"/>
  <c r="A1486" i="7" s="1"/>
  <c r="B1487" i="17"/>
  <c r="A1487" i="7" s="1"/>
  <c r="B1488" i="17"/>
  <c r="A1488" i="7" s="1"/>
  <c r="B1489" i="17"/>
  <c r="A1489" i="7" s="1"/>
  <c r="B1490" i="17"/>
  <c r="A1490" i="7" s="1"/>
  <c r="B1491" i="17"/>
  <c r="A1491" i="7" s="1"/>
  <c r="B1492" i="17"/>
  <c r="A1492" i="7" s="1"/>
  <c r="B1493" i="17"/>
  <c r="A1493" i="7" s="1"/>
  <c r="B1494" i="17"/>
  <c r="A1494" i="7" s="1"/>
  <c r="B1495" i="17"/>
  <c r="A1495" i="7" s="1"/>
  <c r="B1496" i="17"/>
  <c r="A1496" i="7" s="1"/>
  <c r="B1497" i="17"/>
  <c r="A1497" i="7" s="1"/>
  <c r="B1498" i="17"/>
  <c r="A1498" i="7" s="1"/>
  <c r="B1499" i="17"/>
  <c r="A1499" i="7" s="1"/>
  <c r="B1500" i="17"/>
  <c r="A1500" i="7" s="1"/>
  <c r="B1501" i="17"/>
  <c r="A1501" i="7" s="1"/>
  <c r="B1502" i="17"/>
  <c r="A1502" i="7" s="1"/>
  <c r="B1503" i="17"/>
  <c r="A1503" i="7" s="1"/>
  <c r="B1504" i="17"/>
  <c r="A1504" i="7" s="1"/>
  <c r="B1505" i="17"/>
  <c r="A1505" i="7" s="1"/>
  <c r="B1506" i="17"/>
  <c r="A1506" i="7" s="1"/>
  <c r="B1507" i="17"/>
  <c r="A1507" i="7" s="1"/>
  <c r="B1508" i="17"/>
  <c r="A1508" i="7" s="1"/>
  <c r="B1509" i="17"/>
  <c r="A1509" i="7" s="1"/>
  <c r="B1510" i="17"/>
  <c r="A1510" i="7" s="1"/>
  <c r="B1511" i="17"/>
  <c r="A1511" i="7" s="1"/>
  <c r="B1512" i="17"/>
  <c r="A1512" i="7" s="1"/>
  <c r="B1513" i="17"/>
  <c r="A1513" i="7" s="1"/>
  <c r="B1514" i="17"/>
  <c r="A1514" i="7" s="1"/>
  <c r="B1515" i="17"/>
  <c r="A1515" i="7" s="1"/>
  <c r="B1516" i="17"/>
  <c r="A1516" i="7" s="1"/>
  <c r="B1517" i="17"/>
  <c r="A1517" i="7" s="1"/>
  <c r="B1518" i="17"/>
  <c r="A1518" i="7" s="1"/>
  <c r="B1519" i="17"/>
  <c r="A1519" i="7" s="1"/>
  <c r="B1520" i="17"/>
  <c r="A1520" i="7" s="1"/>
  <c r="B1521" i="17"/>
  <c r="A1521" i="7" s="1"/>
  <c r="B1522" i="17"/>
  <c r="A1522" i="7" s="1"/>
  <c r="B1523" i="17"/>
  <c r="A1523" i="7" s="1"/>
  <c r="B1524" i="17"/>
  <c r="A1524" i="7" s="1"/>
  <c r="B1525" i="17"/>
  <c r="A1525" i="7" s="1"/>
  <c r="B1526" i="17"/>
  <c r="A1526" i="7" s="1"/>
  <c r="B1527" i="17"/>
  <c r="A1527" i="7" s="1"/>
  <c r="B1528" i="17"/>
  <c r="A1528" i="7" s="1"/>
  <c r="B1529" i="17"/>
  <c r="A1529" i="7" s="1"/>
  <c r="B1530" i="17"/>
  <c r="A1530" i="7" s="1"/>
  <c r="B1531" i="17"/>
  <c r="A1531" i="7" s="1"/>
  <c r="B1532" i="17"/>
  <c r="A1532" i="7" s="1"/>
  <c r="B1533" i="17"/>
  <c r="A1533" i="7" s="1"/>
  <c r="B1534" i="17"/>
  <c r="A1534" i="7" s="1"/>
  <c r="B1535" i="17"/>
  <c r="A1535" i="7" s="1"/>
  <c r="B1536" i="17"/>
  <c r="A1536" i="7" s="1"/>
  <c r="B1537" i="17"/>
  <c r="A1537" i="7" s="1"/>
  <c r="B1538" i="17"/>
  <c r="A1538" i="7" s="1"/>
  <c r="B1539" i="17"/>
  <c r="A1539" i="7" s="1"/>
  <c r="B1540" i="17"/>
  <c r="A1540" i="7" s="1"/>
  <c r="B1541" i="17"/>
  <c r="A1541" i="7" s="1"/>
  <c r="B1542" i="17"/>
  <c r="A1542" i="7" s="1"/>
  <c r="B1543" i="17"/>
  <c r="A1543" i="7" s="1"/>
  <c r="B1544" i="17"/>
  <c r="A1544" i="7" s="1"/>
  <c r="B1545" i="17"/>
  <c r="A1545" i="7" s="1"/>
  <c r="B1546" i="17"/>
  <c r="A1546" i="7" s="1"/>
  <c r="B1547" i="17"/>
  <c r="A1547" i="7" s="1"/>
  <c r="B1548" i="17"/>
  <c r="A1548" i="7" s="1"/>
  <c r="B1549" i="17"/>
  <c r="A1549" i="7" s="1"/>
  <c r="B1550" i="17"/>
  <c r="A1550" i="7" s="1"/>
  <c r="B1551" i="17"/>
  <c r="A1551" i="7" s="1"/>
  <c r="B1552" i="17"/>
  <c r="A1552" i="7" s="1"/>
  <c r="B1553" i="17"/>
  <c r="A1553" i="7" s="1"/>
  <c r="B1554" i="17"/>
  <c r="A1554" i="7" s="1"/>
  <c r="B1555" i="17"/>
  <c r="A1555" i="7" s="1"/>
  <c r="B1556" i="17"/>
  <c r="A1556" i="7" s="1"/>
  <c r="B1557" i="17"/>
  <c r="A1557" i="7" s="1"/>
  <c r="B1558" i="17"/>
  <c r="A1558" i="7" s="1"/>
  <c r="B1559" i="17"/>
  <c r="A1559" i="7" s="1"/>
  <c r="B1560" i="17"/>
  <c r="A1560" i="7" s="1"/>
  <c r="B1561" i="17"/>
  <c r="A1561" i="7" s="1"/>
  <c r="B1562" i="17"/>
  <c r="A1562" i="7" s="1"/>
  <c r="B1563" i="17"/>
  <c r="A1563" i="7" s="1"/>
  <c r="B1564" i="17"/>
  <c r="A1564" i="7" s="1"/>
  <c r="B1565" i="17"/>
  <c r="A1565" i="7" s="1"/>
  <c r="B1566" i="17"/>
  <c r="A1566" i="7" s="1"/>
  <c r="B1567" i="17"/>
  <c r="A1567" i="7" s="1"/>
  <c r="B1568" i="17"/>
  <c r="A1568" i="7" s="1"/>
  <c r="B1569" i="17"/>
  <c r="A1569" i="7" s="1"/>
  <c r="B1570" i="17"/>
  <c r="A1570" i="7" s="1"/>
  <c r="B1571" i="17"/>
  <c r="A1571" i="7" s="1"/>
  <c r="B1572" i="17"/>
  <c r="A1572" i="7" s="1"/>
  <c r="B1573" i="17"/>
  <c r="A1573" i="7" s="1"/>
  <c r="B1574" i="17"/>
  <c r="A1574" i="7" s="1"/>
  <c r="B1575" i="17"/>
  <c r="A1575" i="7" s="1"/>
  <c r="B1576" i="17"/>
  <c r="A1576" i="7" s="1"/>
  <c r="B1577" i="17"/>
  <c r="A1577" i="7" s="1"/>
  <c r="B1578" i="17"/>
  <c r="A1578" i="7" s="1"/>
  <c r="B1579" i="17"/>
  <c r="A1579" i="7" s="1"/>
  <c r="B1580" i="17"/>
  <c r="A1580" i="7" s="1"/>
  <c r="B1581" i="17"/>
  <c r="A1581" i="7" s="1"/>
  <c r="B1582" i="17"/>
  <c r="A1582" i="7" s="1"/>
  <c r="B1583" i="17"/>
  <c r="A1583" i="7" s="1"/>
  <c r="B1584" i="17"/>
  <c r="A1584" i="7" s="1"/>
  <c r="B1585" i="17"/>
  <c r="A1585" i="7" s="1"/>
  <c r="B1586" i="17"/>
  <c r="A1586" i="7" s="1"/>
  <c r="B1587" i="17"/>
  <c r="A1587" i="7" s="1"/>
  <c r="B1588" i="17"/>
  <c r="A1588" i="7" s="1"/>
  <c r="B1589" i="17"/>
  <c r="A1589" i="7" s="1"/>
  <c r="B1590" i="17"/>
  <c r="A1590" i="7" s="1"/>
  <c r="B1591" i="17"/>
  <c r="A1591" i="7" s="1"/>
  <c r="B1592" i="17"/>
  <c r="A1592" i="7" s="1"/>
  <c r="B1593" i="17"/>
  <c r="A1593" i="7" s="1"/>
  <c r="B1594" i="17"/>
  <c r="A1594" i="7" s="1"/>
  <c r="B1595" i="17"/>
  <c r="A1595" i="7" s="1"/>
  <c r="B1596" i="17"/>
  <c r="A1596" i="7" s="1"/>
  <c r="B1597" i="17"/>
  <c r="A1597" i="7" s="1"/>
  <c r="B1598" i="17"/>
  <c r="A1598" i="7" s="1"/>
  <c r="B1599" i="17"/>
  <c r="A1599" i="7" s="1"/>
  <c r="B1600" i="17"/>
  <c r="A1600" i="7" s="1"/>
  <c r="B1601" i="17"/>
  <c r="A1601" i="7" s="1"/>
  <c r="B1602" i="17"/>
  <c r="A1602" i="7" s="1"/>
  <c r="B1603" i="17"/>
  <c r="A1603" i="7" s="1"/>
  <c r="B1604" i="17"/>
  <c r="A1604" i="7" s="1"/>
  <c r="B1605" i="17"/>
  <c r="A1605" i="7" s="1"/>
  <c r="B1606" i="17"/>
  <c r="A1606" i="7" s="1"/>
  <c r="B1607" i="17"/>
  <c r="A1607" i="7" s="1"/>
  <c r="B1608" i="17"/>
  <c r="A1608" i="7" s="1"/>
  <c r="B1609" i="17"/>
  <c r="A1609" i="7" s="1"/>
  <c r="B1610" i="17"/>
  <c r="A1610" i="7" s="1"/>
  <c r="B1611" i="17"/>
  <c r="A1611" i="7" s="1"/>
  <c r="B1612" i="17"/>
  <c r="A1612" i="7" s="1"/>
  <c r="B1613" i="17"/>
  <c r="A1613" i="7" s="1"/>
  <c r="B1614" i="17"/>
  <c r="A1614" i="7" s="1"/>
  <c r="B1615" i="17"/>
  <c r="A1615" i="7" s="1"/>
  <c r="B1616" i="17"/>
  <c r="A1616" i="7" s="1"/>
  <c r="B1617" i="17"/>
  <c r="A1617" i="7" s="1"/>
  <c r="B1618" i="17"/>
  <c r="A1618" i="7" s="1"/>
  <c r="B1619" i="17"/>
  <c r="A1619" i="7" s="1"/>
  <c r="B1620" i="17"/>
  <c r="A1620" i="7" s="1"/>
  <c r="B1621" i="17"/>
  <c r="A1621" i="7" s="1"/>
  <c r="B1622" i="17"/>
  <c r="A1622" i="7" s="1"/>
  <c r="B1623" i="17"/>
  <c r="A1623" i="7" s="1"/>
  <c r="B1624" i="17"/>
  <c r="A1624" i="7" s="1"/>
  <c r="B1625" i="17"/>
  <c r="A1625" i="7" s="1"/>
  <c r="B1626" i="17"/>
  <c r="A1626" i="7" s="1"/>
  <c r="B1627" i="17"/>
  <c r="A1627" i="7" s="1"/>
  <c r="B1628" i="17"/>
  <c r="A1628" i="7" s="1"/>
  <c r="B1629" i="17"/>
  <c r="A1629" i="7" s="1"/>
  <c r="B1630" i="17"/>
  <c r="A1630" i="7" s="1"/>
  <c r="B1631" i="17"/>
  <c r="A1631" i="7" s="1"/>
  <c r="B1632" i="17"/>
  <c r="A1632" i="7" s="1"/>
  <c r="B1633" i="17"/>
  <c r="A1633" i="7" s="1"/>
  <c r="B1634" i="17"/>
  <c r="A1634" i="7" s="1"/>
  <c r="B1635" i="17"/>
  <c r="A1635" i="7" s="1"/>
  <c r="B1636" i="17"/>
  <c r="A1636" i="7" s="1"/>
  <c r="B1637" i="17"/>
  <c r="A1637" i="7" s="1"/>
  <c r="B1638" i="17"/>
  <c r="A1638" i="7" s="1"/>
  <c r="B1639" i="17"/>
  <c r="A1639" i="7" s="1"/>
  <c r="B1640" i="17"/>
  <c r="A1640" i="7" s="1"/>
  <c r="B1641" i="17"/>
  <c r="A1641" i="7" s="1"/>
  <c r="B1642" i="17"/>
  <c r="A1642" i="7" s="1"/>
  <c r="B1643" i="17"/>
  <c r="A1643" i="7" s="1"/>
  <c r="B1644" i="17"/>
  <c r="A1644" i="7" s="1"/>
  <c r="B1645" i="17"/>
  <c r="A1645" i="7" s="1"/>
  <c r="B1646" i="17"/>
  <c r="A1646" i="7" s="1"/>
  <c r="B1647" i="17"/>
  <c r="A1647" i="7" s="1"/>
  <c r="B1648" i="17"/>
  <c r="A1648" i="7" s="1"/>
  <c r="B1649" i="17"/>
  <c r="A1649" i="7" s="1"/>
  <c r="B1650" i="17"/>
  <c r="A1650" i="7" s="1"/>
  <c r="B1651" i="17"/>
  <c r="A1651" i="7" s="1"/>
  <c r="B1652" i="17"/>
  <c r="A1652" i="7" s="1"/>
  <c r="B1653" i="17"/>
  <c r="A1653" i="7" s="1"/>
  <c r="B1654" i="17"/>
  <c r="A1654" i="7" s="1"/>
  <c r="B1655" i="17"/>
  <c r="A1655" i="7" s="1"/>
  <c r="B1656" i="17"/>
  <c r="A1656" i="7" s="1"/>
  <c r="B1657" i="17"/>
  <c r="A1657" i="7" s="1"/>
  <c r="B1658" i="17"/>
  <c r="A1658" i="7" s="1"/>
  <c r="B1659" i="17"/>
  <c r="A1659" i="7" s="1"/>
  <c r="B1660" i="17"/>
  <c r="A1660" i="7" s="1"/>
  <c r="B1661" i="17"/>
  <c r="A1661" i="7" s="1"/>
  <c r="B1662" i="17"/>
  <c r="A1662" i="7" s="1"/>
  <c r="B1663" i="17"/>
  <c r="A1663" i="7" s="1"/>
  <c r="B1664" i="17"/>
  <c r="A1664" i="7" s="1"/>
  <c r="B1665" i="17"/>
  <c r="A1665" i="7" s="1"/>
  <c r="B1666" i="17"/>
  <c r="A1666" i="7" s="1"/>
  <c r="B1667" i="17"/>
  <c r="A1667" i="7" s="1"/>
  <c r="B1668" i="17"/>
  <c r="A1668" i="7" s="1"/>
  <c r="B1669" i="17"/>
  <c r="A1669" i="7" s="1"/>
  <c r="B1670" i="17"/>
  <c r="A1670" i="7" s="1"/>
  <c r="B1671" i="17"/>
  <c r="A1671" i="7" s="1"/>
  <c r="B1672" i="17"/>
  <c r="A1672" i="7" s="1"/>
  <c r="B1673" i="17"/>
  <c r="A1673" i="7" s="1"/>
  <c r="B1674" i="17"/>
  <c r="A1674" i="7" s="1"/>
  <c r="B1675" i="17"/>
  <c r="A1675" i="7" s="1"/>
  <c r="B1676" i="17"/>
  <c r="A1676" i="7" s="1"/>
  <c r="B1677" i="17"/>
  <c r="A1677" i="7" s="1"/>
  <c r="B1678" i="17"/>
  <c r="A1678" i="7" s="1"/>
  <c r="B1679" i="17"/>
  <c r="A1679" i="7" s="1"/>
  <c r="B1680" i="17"/>
  <c r="A1680" i="7" s="1"/>
  <c r="B1681" i="17"/>
  <c r="A1681" i="7" s="1"/>
  <c r="B1682" i="17"/>
  <c r="A1682" i="7" s="1"/>
  <c r="B1683" i="17"/>
  <c r="A1683" i="7" s="1"/>
  <c r="B1684" i="17"/>
  <c r="A1684" i="7" s="1"/>
  <c r="B1685" i="17"/>
  <c r="A1685" i="7" s="1"/>
  <c r="B1686" i="17"/>
  <c r="A1686" i="7" s="1"/>
  <c r="B1687" i="17"/>
  <c r="A1687" i="7" s="1"/>
  <c r="B1688" i="17"/>
  <c r="A1688" i="7" s="1"/>
  <c r="B1689" i="17"/>
  <c r="A1689" i="7" s="1"/>
  <c r="B1690" i="17"/>
  <c r="A1690" i="7" s="1"/>
  <c r="B1691" i="17"/>
  <c r="A1691" i="7" s="1"/>
  <c r="B1692" i="17"/>
  <c r="A1692" i="7" s="1"/>
  <c r="B1693" i="17"/>
  <c r="A1693" i="7" s="1"/>
  <c r="B1694" i="17"/>
  <c r="A1694" i="7" s="1"/>
  <c r="B1695" i="17"/>
  <c r="A1695" i="7" s="1"/>
  <c r="B1696" i="17"/>
  <c r="A1696" i="7" s="1"/>
  <c r="B1697" i="17"/>
  <c r="A1697" i="7" s="1"/>
  <c r="B1698" i="17"/>
  <c r="A1698" i="7" s="1"/>
  <c r="B1699" i="17"/>
  <c r="A1699" i="7" s="1"/>
  <c r="B1700" i="17"/>
  <c r="A1700" i="7" s="1"/>
  <c r="B1701" i="17"/>
  <c r="A1701" i="7" s="1"/>
  <c r="B1702" i="17"/>
  <c r="A1702" i="7" s="1"/>
  <c r="B1703" i="17"/>
  <c r="A1703" i="7" s="1"/>
  <c r="B1704" i="17"/>
  <c r="A1704" i="7" s="1"/>
  <c r="B1705" i="17"/>
  <c r="A1705" i="7" s="1"/>
  <c r="B1706" i="17"/>
  <c r="A1706" i="7" s="1"/>
  <c r="B1707" i="17"/>
  <c r="A1707" i="7" s="1"/>
  <c r="B1708" i="17"/>
  <c r="A1708" i="7" s="1"/>
  <c r="B1709" i="17"/>
  <c r="A1709" i="7" s="1"/>
  <c r="B1710" i="17"/>
  <c r="A1710" i="7" s="1"/>
  <c r="B1711" i="17"/>
  <c r="A1711" i="7" s="1"/>
  <c r="B1712" i="17"/>
  <c r="A1712" i="7" s="1"/>
  <c r="B1713" i="17"/>
  <c r="A1713" i="7" s="1"/>
  <c r="B1714" i="17"/>
  <c r="A1714" i="7" s="1"/>
  <c r="B1715" i="17"/>
  <c r="A1715" i="7" s="1"/>
  <c r="B1716" i="17"/>
  <c r="A1716" i="7" s="1"/>
  <c r="B1717" i="17"/>
  <c r="A1717" i="7" s="1"/>
  <c r="B1718" i="17"/>
  <c r="A1718" i="7" s="1"/>
  <c r="B1719" i="17"/>
  <c r="A1719" i="7" s="1"/>
  <c r="B1720" i="17"/>
  <c r="A1720" i="7" s="1"/>
  <c r="B1721" i="17"/>
  <c r="A1721" i="7" s="1"/>
  <c r="B1722" i="17"/>
  <c r="A1722" i="7" s="1"/>
  <c r="B1723" i="17"/>
  <c r="A1723" i="7" s="1"/>
  <c r="B1724" i="17"/>
  <c r="A1724" i="7" s="1"/>
  <c r="B1725" i="17"/>
  <c r="A1725" i="7" s="1"/>
  <c r="B1726" i="17"/>
  <c r="A1726" i="7" s="1"/>
  <c r="B1727" i="17"/>
  <c r="A1727" i="7" s="1"/>
  <c r="B1728" i="17"/>
  <c r="A1728" i="7" s="1"/>
  <c r="B1729" i="17"/>
  <c r="A1729" i="7" s="1"/>
  <c r="B1730" i="17"/>
  <c r="A1730" i="7" s="1"/>
  <c r="B1731" i="17"/>
  <c r="A1731" i="7" s="1"/>
  <c r="B1732" i="17"/>
  <c r="A1732" i="7" s="1"/>
  <c r="B1733" i="17"/>
  <c r="A1733" i="7" s="1"/>
  <c r="B1734" i="17"/>
  <c r="A1734" i="7" s="1"/>
  <c r="B1735" i="17"/>
  <c r="A1735" i="7" s="1"/>
  <c r="B1736" i="17"/>
  <c r="A1736" i="7" s="1"/>
  <c r="B1737" i="17"/>
  <c r="A1737" i="7" s="1"/>
  <c r="B1738" i="17"/>
  <c r="A1738" i="7" s="1"/>
  <c r="B1739" i="17"/>
  <c r="A1739" i="7" s="1"/>
  <c r="B1740" i="17"/>
  <c r="A1740" i="7" s="1"/>
  <c r="B1741" i="17"/>
  <c r="A1741" i="7" s="1"/>
  <c r="B1742" i="17"/>
  <c r="A1742" i="7" s="1"/>
  <c r="B1743" i="17"/>
  <c r="A1743" i="7" s="1"/>
  <c r="B1744" i="17"/>
  <c r="A1744" i="7" s="1"/>
  <c r="B1745" i="17"/>
  <c r="A1745" i="7" s="1"/>
  <c r="B1746" i="17"/>
  <c r="A1746" i="7" s="1"/>
  <c r="B1747" i="17"/>
  <c r="A1747" i="7" s="1"/>
  <c r="B1748" i="17"/>
  <c r="A1748" i="7" s="1"/>
  <c r="B1749" i="17"/>
  <c r="A1749" i="7" s="1"/>
  <c r="B1750" i="17"/>
  <c r="A1750" i="7" s="1"/>
  <c r="B1751" i="17"/>
  <c r="A1751" i="7" s="1"/>
  <c r="B1752" i="17"/>
  <c r="A1752" i="7" s="1"/>
  <c r="B1753" i="17"/>
  <c r="A1753" i="7" s="1"/>
  <c r="B1754" i="17"/>
  <c r="A1754" i="7" s="1"/>
  <c r="B1755" i="17"/>
  <c r="A1755" i="7" s="1"/>
  <c r="B1756" i="17"/>
  <c r="A1756" i="7" s="1"/>
  <c r="B1757" i="17"/>
  <c r="A1757" i="7" s="1"/>
  <c r="B1758" i="17"/>
  <c r="A1758" i="7" s="1"/>
  <c r="B1759" i="17"/>
  <c r="A1759" i="7" s="1"/>
  <c r="B1760" i="17"/>
  <c r="A1760" i="7" s="1"/>
  <c r="B1761" i="17"/>
  <c r="A1761" i="7" s="1"/>
  <c r="B1762" i="17"/>
  <c r="A1762" i="7" s="1"/>
  <c r="B1763" i="17"/>
  <c r="A1763" i="7" s="1"/>
  <c r="B1764" i="17"/>
  <c r="A1764" i="7" s="1"/>
  <c r="B1765" i="17"/>
  <c r="A1765" i="7" s="1"/>
  <c r="B1766" i="17"/>
  <c r="A1766" i="7" s="1"/>
  <c r="B1767" i="17"/>
  <c r="A1767" i="7" s="1"/>
  <c r="B1768" i="17"/>
  <c r="A1768" i="7" s="1"/>
  <c r="B1769" i="17"/>
  <c r="A1769" i="7" s="1"/>
  <c r="B1770" i="17"/>
  <c r="A1770" i="7" s="1"/>
  <c r="B1771" i="17"/>
  <c r="A1771" i="7" s="1"/>
  <c r="B1772" i="17"/>
  <c r="A1772" i="7" s="1"/>
  <c r="B1773" i="17"/>
  <c r="A1773" i="7" s="1"/>
  <c r="B1774" i="17"/>
  <c r="A1774" i="7" s="1"/>
  <c r="B1775" i="17"/>
  <c r="A1775" i="7" s="1"/>
  <c r="B1776" i="17"/>
  <c r="A1776" i="7" s="1"/>
  <c r="B1777" i="17"/>
  <c r="A1777" i="7" s="1"/>
  <c r="B1778" i="17"/>
  <c r="A1778" i="7" s="1"/>
  <c r="B1779" i="17"/>
  <c r="A1779" i="7" s="1"/>
  <c r="B1780" i="17"/>
  <c r="A1780" i="7" s="1"/>
  <c r="B1781" i="17"/>
  <c r="A1781" i="7" s="1"/>
  <c r="B1782" i="17"/>
  <c r="A1782" i="7" s="1"/>
  <c r="B1783" i="17"/>
  <c r="A1783" i="7" s="1"/>
  <c r="B1784" i="17"/>
  <c r="A1784" i="7" s="1"/>
  <c r="B1785" i="17"/>
  <c r="A1785" i="7" s="1"/>
  <c r="B1786" i="17"/>
  <c r="A1786" i="7" s="1"/>
  <c r="B1787" i="17"/>
  <c r="A1787" i="7" s="1"/>
  <c r="B1788" i="17"/>
  <c r="A1788" i="7" s="1"/>
  <c r="B1789" i="17"/>
  <c r="A1789" i="7" s="1"/>
  <c r="B1790" i="17"/>
  <c r="A1790" i="7" s="1"/>
  <c r="B1791" i="17"/>
  <c r="A1791" i="7" s="1"/>
  <c r="B1792" i="17"/>
  <c r="A1792" i="7" s="1"/>
  <c r="B1793" i="17"/>
  <c r="A1793" i="7" s="1"/>
  <c r="B1794" i="17"/>
  <c r="A1794" i="7" s="1"/>
  <c r="B1795" i="17"/>
  <c r="A1795" i="7" s="1"/>
  <c r="B1796" i="17"/>
  <c r="A1796" i="7" s="1"/>
  <c r="B1797" i="17"/>
  <c r="A1797" i="7" s="1"/>
  <c r="B1798" i="17"/>
  <c r="A1798" i="7" s="1"/>
  <c r="B1799" i="17"/>
  <c r="A1799" i="7" s="1"/>
  <c r="B1800" i="17"/>
  <c r="A1800" i="7" s="1"/>
  <c r="B1801" i="17"/>
  <c r="A1801" i="7" s="1"/>
  <c r="B1802" i="17"/>
  <c r="A1802" i="7" s="1"/>
  <c r="B1803" i="17"/>
  <c r="A1803" i="7" s="1"/>
  <c r="B1804" i="17"/>
  <c r="A1804" i="7" s="1"/>
  <c r="B1805" i="17"/>
  <c r="A1805" i="7" s="1"/>
  <c r="B1806" i="17"/>
  <c r="A1806" i="7" s="1"/>
  <c r="B1807" i="17"/>
  <c r="A1807" i="7" s="1"/>
  <c r="B1808" i="17"/>
  <c r="A1808" i="7" s="1"/>
  <c r="B1809" i="17"/>
  <c r="A1809" i="7" s="1"/>
  <c r="B1810" i="17"/>
  <c r="A1810" i="7" s="1"/>
  <c r="B1811" i="17"/>
  <c r="A1811" i="7" s="1"/>
  <c r="B1812" i="17"/>
  <c r="A1812" i="7" s="1"/>
  <c r="B1813" i="17"/>
  <c r="A1813" i="7" s="1"/>
  <c r="B1814" i="17"/>
  <c r="A1814" i="7" s="1"/>
  <c r="B1815" i="17"/>
  <c r="A1815" i="7" s="1"/>
  <c r="B1816" i="17"/>
  <c r="A1816" i="7" s="1"/>
  <c r="B1817" i="17"/>
  <c r="A1817" i="7" s="1"/>
  <c r="B1818" i="17"/>
  <c r="A1818" i="7" s="1"/>
  <c r="B1819" i="17"/>
  <c r="A1819" i="7" s="1"/>
  <c r="B1820" i="17"/>
  <c r="A1820" i="7" s="1"/>
  <c r="B1821" i="17"/>
  <c r="A1821" i="7" s="1"/>
  <c r="B1822" i="17"/>
  <c r="A1822" i="7" s="1"/>
  <c r="B1823" i="17"/>
  <c r="A1823" i="7" s="1"/>
  <c r="B1824" i="17"/>
  <c r="A1824" i="7" s="1"/>
  <c r="B1825" i="17"/>
  <c r="A1825" i="7" s="1"/>
  <c r="B1826" i="17"/>
  <c r="A1826" i="7" s="1"/>
  <c r="B1827" i="17"/>
  <c r="A1827" i="7" s="1"/>
  <c r="B1828" i="17"/>
  <c r="A1828" i="7" s="1"/>
  <c r="B1829" i="17"/>
  <c r="A1829" i="7" s="1"/>
  <c r="B1830" i="17"/>
  <c r="A1830" i="7" s="1"/>
  <c r="B1831" i="17"/>
  <c r="A1831" i="7" s="1"/>
  <c r="B1832" i="17"/>
  <c r="A1832" i="7" s="1"/>
  <c r="B1833" i="17"/>
  <c r="A1833" i="7" s="1"/>
  <c r="B1834" i="17"/>
  <c r="A1834" i="7" s="1"/>
  <c r="B1835" i="17"/>
  <c r="A1835" i="7" s="1"/>
  <c r="B1836" i="17"/>
  <c r="A1836" i="7" s="1"/>
  <c r="B1837" i="17"/>
  <c r="A1837" i="7" s="1"/>
  <c r="B1838" i="17"/>
  <c r="A1838" i="7" s="1"/>
  <c r="B1839" i="17"/>
  <c r="A1839" i="7" s="1"/>
  <c r="B1840" i="17"/>
  <c r="A1840" i="7" s="1"/>
  <c r="B1841" i="17"/>
  <c r="A1841" i="7" s="1"/>
  <c r="B1842" i="17"/>
  <c r="A1842" i="7" s="1"/>
  <c r="B1843" i="17"/>
  <c r="A1843" i="7" s="1"/>
  <c r="B1844" i="17"/>
  <c r="A1844" i="7" s="1"/>
  <c r="B1845" i="17"/>
  <c r="A1845" i="7" s="1"/>
  <c r="B1846" i="17"/>
  <c r="A1846" i="7" s="1"/>
  <c r="B1847" i="17"/>
  <c r="A1847" i="7" s="1"/>
  <c r="B1848" i="17"/>
  <c r="A1848" i="7" s="1"/>
  <c r="B1849" i="17"/>
  <c r="A1849" i="7" s="1"/>
  <c r="B1850" i="17"/>
  <c r="A1850" i="7" s="1"/>
  <c r="B1851" i="17"/>
  <c r="A1851" i="7" s="1"/>
  <c r="B1852" i="17"/>
  <c r="A1852" i="7" s="1"/>
  <c r="B1853" i="17"/>
  <c r="A1853" i="7" s="1"/>
  <c r="B1854" i="17"/>
  <c r="A1854" i="7" s="1"/>
  <c r="B1855" i="17"/>
  <c r="A1855" i="7" s="1"/>
  <c r="B1856" i="17"/>
  <c r="A1856" i="7" s="1"/>
  <c r="B1857" i="17"/>
  <c r="A1857" i="7" s="1"/>
  <c r="B1858" i="17"/>
  <c r="A1858" i="7" s="1"/>
  <c r="B1859" i="17"/>
  <c r="A1859" i="7" s="1"/>
  <c r="B1860" i="17"/>
  <c r="A1860" i="7" s="1"/>
  <c r="B1861" i="17"/>
  <c r="A1861" i="7" s="1"/>
  <c r="B1862" i="17"/>
  <c r="A1862" i="7" s="1"/>
  <c r="B1863" i="17"/>
  <c r="A1863" i="7" s="1"/>
  <c r="B1864" i="17"/>
  <c r="A1864" i="7" s="1"/>
  <c r="B1865" i="17"/>
  <c r="A1865" i="7" s="1"/>
  <c r="B1866" i="17"/>
  <c r="A1866" i="7" s="1"/>
  <c r="B1867" i="17"/>
  <c r="A1867" i="7" s="1"/>
  <c r="B1868" i="17"/>
  <c r="A1868" i="7" s="1"/>
  <c r="B1869" i="17"/>
  <c r="A1869" i="7" s="1"/>
  <c r="B1870" i="17"/>
  <c r="A1870" i="7" s="1"/>
  <c r="B1871" i="17"/>
  <c r="A1871" i="7" s="1"/>
  <c r="B1872" i="17"/>
  <c r="A1872" i="7" s="1"/>
  <c r="B1873" i="17"/>
  <c r="A1873" i="7" s="1"/>
  <c r="B1874" i="17"/>
  <c r="A1874" i="7" s="1"/>
  <c r="B1875" i="17"/>
  <c r="A1875" i="7" s="1"/>
  <c r="B1876" i="17"/>
  <c r="A1876" i="7" s="1"/>
  <c r="B1877" i="17"/>
  <c r="A1877" i="7" s="1"/>
  <c r="B1878" i="17"/>
  <c r="A1878" i="7" s="1"/>
  <c r="B1879" i="17"/>
  <c r="A1879" i="7" s="1"/>
  <c r="B1880" i="17"/>
  <c r="A1880" i="7" s="1"/>
  <c r="B1881" i="17"/>
  <c r="A1881" i="7" s="1"/>
  <c r="B1882" i="17"/>
  <c r="A1882" i="7" s="1"/>
  <c r="B1883" i="17"/>
  <c r="A1883" i="7" s="1"/>
  <c r="B1884" i="17"/>
  <c r="A1884" i="7" s="1"/>
  <c r="B1885" i="17"/>
  <c r="A1885" i="7" s="1"/>
  <c r="B1886" i="17"/>
  <c r="A1886" i="7" s="1"/>
  <c r="B1887" i="17"/>
  <c r="A1887" i="7" s="1"/>
  <c r="B1888" i="17"/>
  <c r="A1888" i="7" s="1"/>
  <c r="B1889" i="17"/>
  <c r="A1889" i="7" s="1"/>
  <c r="B1890" i="17"/>
  <c r="A1890" i="7" s="1"/>
  <c r="B1891" i="17"/>
  <c r="A1891" i="7" s="1"/>
  <c r="B1892" i="17"/>
  <c r="A1892" i="7" s="1"/>
  <c r="B1893" i="17"/>
  <c r="A1893" i="7" s="1"/>
  <c r="B1894" i="17"/>
  <c r="A1894" i="7" s="1"/>
  <c r="B1895" i="17"/>
  <c r="A1895" i="7" s="1"/>
  <c r="B1896" i="17"/>
  <c r="A1896" i="7" s="1"/>
  <c r="B1897" i="17"/>
  <c r="A1897" i="7" s="1"/>
  <c r="B1898" i="17"/>
  <c r="A1898" i="7" s="1"/>
  <c r="B1899" i="17"/>
  <c r="A1899" i="7" s="1"/>
  <c r="B1900" i="17"/>
  <c r="A1900" i="7" s="1"/>
  <c r="B1901" i="17"/>
  <c r="A1901" i="7" s="1"/>
  <c r="B1902" i="17"/>
  <c r="A1902" i="7" s="1"/>
  <c r="B1903" i="17"/>
  <c r="A1903" i="7" s="1"/>
  <c r="B1904" i="17"/>
  <c r="A1904" i="7" s="1"/>
  <c r="B1905" i="17"/>
  <c r="A1905" i="7" s="1"/>
  <c r="B1906" i="17"/>
  <c r="A1906" i="7" s="1"/>
  <c r="B1907" i="17"/>
  <c r="A1907" i="7" s="1"/>
  <c r="B1908" i="17"/>
  <c r="A1908" i="7" s="1"/>
  <c r="B1909" i="17"/>
  <c r="A1909" i="7" s="1"/>
  <c r="B1910" i="17"/>
  <c r="A1910" i="7" s="1"/>
  <c r="B1911" i="17"/>
  <c r="A1911" i="7" s="1"/>
  <c r="B1912" i="17"/>
  <c r="A1912" i="7" s="1"/>
  <c r="B1913" i="17"/>
  <c r="A1913" i="7" s="1"/>
  <c r="B1914" i="17"/>
  <c r="A1914" i="7" s="1"/>
  <c r="B1915" i="17"/>
  <c r="A1915" i="7" s="1"/>
  <c r="B1916" i="17"/>
  <c r="A1916" i="7" s="1"/>
  <c r="B1917" i="17"/>
  <c r="A1917" i="7" s="1"/>
  <c r="B1918" i="17"/>
  <c r="A1918" i="7" s="1"/>
  <c r="B1919" i="17"/>
  <c r="A1919" i="7" s="1"/>
  <c r="B1920" i="17"/>
  <c r="A1920" i="7" s="1"/>
  <c r="B1921" i="17"/>
  <c r="A1921" i="7" s="1"/>
  <c r="B1922" i="17"/>
  <c r="A1922" i="7" s="1"/>
  <c r="B1923" i="17"/>
  <c r="A1923" i="7" s="1"/>
  <c r="B1924" i="17"/>
  <c r="A1924" i="7" s="1"/>
  <c r="B1925" i="17"/>
  <c r="A1925" i="7" s="1"/>
  <c r="B1926" i="17"/>
  <c r="A1926" i="7" s="1"/>
  <c r="B1927" i="17"/>
  <c r="A1927" i="7" s="1"/>
  <c r="B1928" i="17"/>
  <c r="A1928" i="7" s="1"/>
  <c r="B1929" i="17"/>
  <c r="A1929" i="7" s="1"/>
  <c r="B1930" i="17"/>
  <c r="A1930" i="7" s="1"/>
  <c r="B1931" i="17"/>
  <c r="A1931" i="7" s="1"/>
  <c r="B1932" i="17"/>
  <c r="A1932" i="7" s="1"/>
  <c r="B1933" i="17"/>
  <c r="A1933" i="7" s="1"/>
  <c r="B1934" i="17"/>
  <c r="A1934" i="7" s="1"/>
  <c r="B1935" i="17"/>
  <c r="A1935" i="7" s="1"/>
  <c r="B1936" i="17"/>
  <c r="A1936" i="7" s="1"/>
  <c r="B1937" i="17"/>
  <c r="A1937" i="7" s="1"/>
  <c r="B1938" i="17"/>
  <c r="A1938" i="7" s="1"/>
  <c r="B1939" i="17"/>
  <c r="A1939" i="7" s="1"/>
  <c r="B1940" i="17"/>
  <c r="A1940" i="7" s="1"/>
  <c r="B1941" i="17"/>
  <c r="A1941" i="7" s="1"/>
  <c r="B1942" i="17"/>
  <c r="A1942" i="7" s="1"/>
  <c r="B1943" i="17"/>
  <c r="A1943" i="7" s="1"/>
  <c r="B1944" i="17"/>
  <c r="A1944" i="7" s="1"/>
  <c r="B1945" i="17"/>
  <c r="A1945" i="7" s="1"/>
  <c r="B1946" i="17"/>
  <c r="A1946" i="7" s="1"/>
  <c r="B1947" i="17"/>
  <c r="A1947" i="7" s="1"/>
  <c r="B1948" i="17"/>
  <c r="A1948" i="7" s="1"/>
  <c r="B1949" i="17"/>
  <c r="A1949" i="7" s="1"/>
  <c r="B1950" i="17"/>
  <c r="A1950" i="7" s="1"/>
  <c r="B1951" i="17"/>
  <c r="A1951" i="7" s="1"/>
  <c r="B1952" i="17"/>
  <c r="A1952" i="7" s="1"/>
  <c r="B1953" i="17"/>
  <c r="A1953" i="7" s="1"/>
  <c r="B1954" i="17"/>
  <c r="A1954" i="7" s="1"/>
  <c r="B1955" i="17"/>
  <c r="A1955" i="7" s="1"/>
  <c r="B1956" i="17"/>
  <c r="A1956" i="7" s="1"/>
  <c r="B1957" i="17"/>
  <c r="A1957" i="7" s="1"/>
  <c r="B1958" i="17"/>
  <c r="A1958" i="7" s="1"/>
  <c r="B1959" i="17"/>
  <c r="A1959" i="7" s="1"/>
  <c r="B1960" i="17"/>
  <c r="A1960" i="7" s="1"/>
  <c r="B1961" i="17"/>
  <c r="A1961" i="7" s="1"/>
  <c r="B1962" i="17"/>
  <c r="A1962" i="7" s="1"/>
  <c r="B1963" i="17"/>
  <c r="A1963" i="7" s="1"/>
  <c r="B1964" i="17"/>
  <c r="A1964" i="7" s="1"/>
  <c r="B1965" i="17"/>
  <c r="A1965" i="7" s="1"/>
  <c r="B1966" i="17"/>
  <c r="A1966" i="7" s="1"/>
  <c r="B1967" i="17"/>
  <c r="A1967" i="7" s="1"/>
  <c r="B1968" i="17"/>
  <c r="A1968" i="7" s="1"/>
  <c r="B1969" i="17"/>
  <c r="A1969" i="7" s="1"/>
  <c r="B1970" i="17"/>
  <c r="A1970" i="7" s="1"/>
  <c r="B1971" i="17"/>
  <c r="A1971" i="7" s="1"/>
  <c r="B1972" i="17"/>
  <c r="A1972" i="7" s="1"/>
  <c r="B1973" i="17"/>
  <c r="A1973" i="7" s="1"/>
  <c r="B1974" i="17"/>
  <c r="A1974" i="7" s="1"/>
  <c r="B1975" i="17"/>
  <c r="A1975" i="7" s="1"/>
  <c r="B1976" i="17"/>
  <c r="A1976" i="7" s="1"/>
  <c r="B1977" i="17"/>
  <c r="A1977" i="7" s="1"/>
  <c r="B1978" i="17"/>
  <c r="A1978" i="7" s="1"/>
  <c r="B1979" i="17"/>
  <c r="A1979" i="7" s="1"/>
  <c r="B1980" i="17"/>
  <c r="A1980" i="7" s="1"/>
  <c r="B1981" i="17"/>
  <c r="A1981" i="7" s="1"/>
  <c r="B1982" i="17"/>
  <c r="A1982" i="7" s="1"/>
  <c r="B1983" i="17"/>
  <c r="A1983" i="7" s="1"/>
  <c r="B1984" i="17"/>
  <c r="A1984" i="7" s="1"/>
  <c r="B1985" i="17"/>
  <c r="A1985" i="7" s="1"/>
  <c r="B1986" i="17"/>
  <c r="A1986" i="7" s="1"/>
  <c r="B1987" i="17"/>
  <c r="A1987" i="7" s="1"/>
  <c r="B1988" i="17"/>
  <c r="A1988" i="7" s="1"/>
  <c r="B1989" i="17"/>
  <c r="A1989" i="7" s="1"/>
  <c r="B1990" i="17"/>
  <c r="A1990" i="7" s="1"/>
  <c r="B1991" i="17"/>
  <c r="A1991" i="7" s="1"/>
  <c r="B1992" i="17"/>
  <c r="A1992" i="7" s="1"/>
  <c r="B1993" i="17"/>
  <c r="A1993" i="7" s="1"/>
  <c r="B1994" i="17"/>
  <c r="A1994" i="7" s="1"/>
  <c r="B1995" i="17"/>
  <c r="A1995" i="7" s="1"/>
  <c r="B1996" i="17"/>
  <c r="A1996" i="7" s="1"/>
  <c r="B1997" i="17"/>
  <c r="A1997" i="7" s="1"/>
  <c r="B1998" i="17"/>
  <c r="A1998" i="7" s="1"/>
  <c r="B1999" i="17"/>
  <c r="A1999" i="7" s="1"/>
  <c r="B2000" i="17"/>
  <c r="A2000" i="7" s="1"/>
  <c r="B2001" i="17"/>
  <c r="A2001" i="7" s="1"/>
  <c r="B2002" i="17"/>
  <c r="A2002" i="7" s="1"/>
  <c r="B2003" i="17"/>
  <c r="A2003" i="7" s="1"/>
  <c r="B2004" i="17"/>
  <c r="A2004" i="7" s="1"/>
  <c r="B2005" i="17"/>
  <c r="A2005" i="7" s="1"/>
  <c r="B2006" i="17"/>
  <c r="A2006" i="7" s="1"/>
  <c r="B2007" i="17"/>
  <c r="A2007" i="7" s="1"/>
  <c r="B2008" i="17"/>
  <c r="A2008" i="7" s="1"/>
  <c r="B2009" i="17"/>
  <c r="A2009" i="7" s="1"/>
  <c r="B2010" i="17"/>
  <c r="A2010" i="7" s="1"/>
  <c r="B2011" i="17"/>
  <c r="A2011" i="7" s="1"/>
  <c r="B2012" i="17"/>
  <c r="A2012" i="7" s="1"/>
  <c r="B2013" i="17"/>
  <c r="A2013" i="7" s="1"/>
  <c r="B2014" i="17"/>
  <c r="A2014" i="7" s="1"/>
  <c r="B2015" i="17"/>
  <c r="A2015" i="7" s="1"/>
  <c r="B2016" i="17"/>
  <c r="A2016" i="7" s="1"/>
  <c r="B2017" i="17"/>
  <c r="A2017" i="7" s="1"/>
  <c r="B2018" i="17"/>
  <c r="A2018" i="7" s="1"/>
  <c r="B2019" i="17"/>
  <c r="A2019" i="7" s="1"/>
  <c r="B2020" i="17"/>
  <c r="A2020" i="7" s="1"/>
  <c r="B2021" i="17"/>
  <c r="A2021" i="7" s="1"/>
  <c r="B2022" i="17"/>
  <c r="A2022" i="7" s="1"/>
  <c r="B2023" i="17"/>
  <c r="A2023" i="7" s="1"/>
  <c r="B2024" i="17"/>
  <c r="A2024" i="7" s="1"/>
  <c r="B2025" i="17"/>
  <c r="A2025" i="7" s="1"/>
  <c r="B2026" i="17"/>
  <c r="A2026" i="7" s="1"/>
  <c r="B2027" i="17"/>
  <c r="A2027" i="7" s="1"/>
  <c r="B2028" i="17"/>
  <c r="A2028" i="7" s="1"/>
  <c r="B2029" i="17"/>
  <c r="A2029" i="7" s="1"/>
  <c r="B2030" i="17"/>
  <c r="A2030" i="7" s="1"/>
  <c r="B2031" i="17"/>
  <c r="A2031" i="7" s="1"/>
  <c r="B2032" i="17"/>
  <c r="A2032" i="7" s="1"/>
  <c r="B2033" i="17"/>
  <c r="A2033" i="7" s="1"/>
  <c r="B2034" i="17"/>
  <c r="A2034" i="7" s="1"/>
  <c r="B2035" i="17"/>
  <c r="A2035" i="7" s="1"/>
  <c r="B2036" i="17"/>
  <c r="A2036" i="7" s="1"/>
  <c r="B2037" i="17"/>
  <c r="A2037" i="7" s="1"/>
  <c r="B2038" i="17"/>
  <c r="A2038" i="7" s="1"/>
  <c r="B2039" i="17"/>
  <c r="A2039" i="7" s="1"/>
  <c r="B2040" i="17"/>
  <c r="A2040" i="7" s="1"/>
  <c r="B2041" i="17"/>
  <c r="A2041" i="7" s="1"/>
  <c r="B2042" i="17"/>
  <c r="A2042" i="7" s="1"/>
  <c r="B2043" i="17"/>
  <c r="A2043" i="7" s="1"/>
  <c r="B2044" i="17"/>
  <c r="A2044" i="7" s="1"/>
  <c r="B2045" i="17"/>
  <c r="A2045" i="7" s="1"/>
  <c r="B2046" i="17"/>
  <c r="A2046" i="7" s="1"/>
  <c r="B2047" i="17"/>
  <c r="A2047" i="7" s="1"/>
  <c r="B2048" i="17"/>
  <c r="A2048" i="7" s="1"/>
  <c r="B2049" i="17"/>
  <c r="A2049" i="7" s="1"/>
  <c r="B2050" i="17"/>
  <c r="A2050" i="7" s="1"/>
  <c r="B2051" i="17"/>
  <c r="A2051" i="7" s="1"/>
  <c r="B2052" i="17"/>
  <c r="A2052" i="7" s="1"/>
  <c r="B2053" i="17"/>
  <c r="A2053" i="7" s="1"/>
  <c r="B2054" i="17"/>
  <c r="A2054" i="7" s="1"/>
  <c r="B2055" i="17"/>
  <c r="A2055" i="7" s="1"/>
  <c r="B2056" i="17"/>
  <c r="A2056" i="7" s="1"/>
  <c r="B2057" i="17"/>
  <c r="A2057" i="7" s="1"/>
  <c r="B2058" i="17"/>
  <c r="A2058" i="7" s="1"/>
  <c r="B2059" i="17"/>
  <c r="A2059" i="7" s="1"/>
  <c r="B2060" i="17"/>
  <c r="A2060" i="7" s="1"/>
  <c r="B2061" i="17"/>
  <c r="A2061" i="7" s="1"/>
  <c r="B2062" i="17"/>
  <c r="A2062" i="7" s="1"/>
  <c r="B2063" i="17"/>
  <c r="A2063" i="7" s="1"/>
  <c r="B2064" i="17"/>
  <c r="A2064" i="7" s="1"/>
  <c r="B2065" i="17"/>
  <c r="A2065" i="7" s="1"/>
  <c r="B2066" i="17"/>
  <c r="A2066" i="7" s="1"/>
  <c r="B2067" i="17"/>
  <c r="A2067" i="7" s="1"/>
  <c r="B2068" i="17"/>
  <c r="A2068" i="7" s="1"/>
  <c r="B2069" i="17"/>
  <c r="A2069" i="7" s="1"/>
  <c r="B2070" i="17"/>
  <c r="A2070" i="7" s="1"/>
  <c r="B2071" i="17"/>
  <c r="A2071" i="7" s="1"/>
  <c r="B2072" i="17"/>
  <c r="A2072" i="7" s="1"/>
  <c r="B2073" i="17"/>
  <c r="A2073" i="7" s="1"/>
  <c r="B2074" i="17"/>
  <c r="A2074" i="7" s="1"/>
  <c r="B2075" i="17"/>
  <c r="A2075" i="7" s="1"/>
  <c r="B2076" i="17"/>
  <c r="A2076" i="7" s="1"/>
  <c r="B2077" i="17"/>
  <c r="A2077" i="7" s="1"/>
  <c r="B2078" i="17"/>
  <c r="A2078" i="7" s="1"/>
  <c r="B2079" i="17"/>
  <c r="A2079" i="7" s="1"/>
  <c r="B2080" i="17"/>
  <c r="A2080" i="7" s="1"/>
  <c r="B2081" i="17"/>
  <c r="A2081" i="7" s="1"/>
  <c r="B2082" i="17"/>
  <c r="A2082" i="7" s="1"/>
  <c r="B2083" i="17"/>
  <c r="A2083" i="7" s="1"/>
  <c r="B2084" i="17"/>
  <c r="A2084" i="7" s="1"/>
  <c r="B2085" i="17"/>
  <c r="A2085" i="7" s="1"/>
  <c r="B2086" i="17"/>
  <c r="A2086" i="7" s="1"/>
  <c r="B2087" i="17"/>
  <c r="A2087" i="7" s="1"/>
  <c r="B2088" i="17"/>
  <c r="A2088" i="7" s="1"/>
  <c r="B2089" i="17"/>
  <c r="A2089" i="7" s="1"/>
  <c r="B2090" i="17"/>
  <c r="A2090" i="7" s="1"/>
  <c r="B2091" i="17"/>
  <c r="A2091" i="7" s="1"/>
  <c r="B2092" i="17"/>
  <c r="A2092" i="7" s="1"/>
  <c r="B2093" i="17"/>
  <c r="A2093" i="7" s="1"/>
  <c r="B2094" i="17"/>
  <c r="A2094" i="7" s="1"/>
  <c r="B2095" i="17"/>
  <c r="A2095" i="7" s="1"/>
  <c r="B2096" i="17"/>
  <c r="A2096" i="7" s="1"/>
  <c r="B2097" i="17"/>
  <c r="A2097" i="7" s="1"/>
  <c r="B2098" i="17"/>
  <c r="A2098" i="7" s="1"/>
  <c r="B2099" i="17"/>
  <c r="A2099" i="7" s="1"/>
  <c r="B2100" i="17"/>
  <c r="A2100" i="7" s="1"/>
  <c r="B2101" i="17"/>
  <c r="A2101" i="7" s="1"/>
  <c r="B2102" i="17"/>
  <c r="A2102" i="7" s="1"/>
  <c r="B2103" i="17"/>
  <c r="A2103" i="7" s="1"/>
  <c r="B2104" i="17"/>
  <c r="A2104" i="7" s="1"/>
  <c r="B2105" i="17"/>
  <c r="A2105" i="7" s="1"/>
  <c r="B2106" i="17"/>
  <c r="A2106" i="7" s="1"/>
  <c r="B2107" i="17"/>
  <c r="A2107" i="7" s="1"/>
  <c r="B2108" i="17"/>
  <c r="A2108" i="7" s="1"/>
  <c r="B2109" i="17"/>
  <c r="A2109" i="7" s="1"/>
  <c r="B2110" i="17"/>
  <c r="A2110" i="7" s="1"/>
  <c r="B2111" i="17"/>
  <c r="A2111" i="7" s="1"/>
  <c r="B2112" i="17"/>
  <c r="A2112" i="7" s="1"/>
  <c r="B2113" i="17"/>
  <c r="A2113" i="7" s="1"/>
  <c r="B2114" i="17"/>
  <c r="A2114" i="7" s="1"/>
  <c r="B2115" i="17"/>
  <c r="A2115" i="7" s="1"/>
  <c r="B2116" i="17"/>
  <c r="A2116" i="7" s="1"/>
  <c r="B2117" i="17"/>
  <c r="A2117" i="7" s="1"/>
  <c r="B2118" i="17"/>
  <c r="A2118" i="7" s="1"/>
  <c r="B2119" i="17"/>
  <c r="A2119" i="7" s="1"/>
  <c r="B2120" i="17"/>
  <c r="A2120" i="7" s="1"/>
  <c r="B2121" i="17"/>
  <c r="A2121" i="7" s="1"/>
  <c r="B2122" i="17"/>
  <c r="A2122" i="7" s="1"/>
  <c r="B2123" i="17"/>
  <c r="A2123" i="7" s="1"/>
  <c r="B2124" i="17"/>
  <c r="A2124" i="7" s="1"/>
  <c r="B2" i="17"/>
  <c r="A2" i="7" s="1"/>
  <c r="P892" i="17"/>
  <c r="C23" i="31" l="1"/>
  <c r="C25" i="31"/>
  <c r="J9" i="47"/>
  <c r="C20" i="31"/>
  <c r="Y20" i="31" s="1"/>
  <c r="C22" i="31"/>
  <c r="Y22" i="31" s="1"/>
  <c r="J8" i="47"/>
  <c r="C17" i="31"/>
  <c r="Y17" i="31" s="1"/>
  <c r="C19" i="31"/>
  <c r="Y19" i="31" s="1"/>
  <c r="J7" i="47"/>
  <c r="C14" i="31"/>
  <c r="Y14" i="31" s="1"/>
  <c r="C16" i="31"/>
  <c r="Y16" i="31" s="1"/>
  <c r="J6" i="47"/>
  <c r="B9" i="55"/>
  <c r="C9" i="55"/>
  <c r="C13" i="31"/>
  <c r="Y13" i="31" s="1"/>
  <c r="C11" i="31"/>
  <c r="Y11" i="31" s="1"/>
  <c r="J5" i="47"/>
  <c r="C10" i="31"/>
  <c r="Y10" i="31" s="1"/>
  <c r="C8" i="31"/>
  <c r="Y8" i="31" s="1"/>
  <c r="J4" i="47"/>
  <c r="C7" i="31"/>
  <c r="Y7" i="31" s="1"/>
  <c r="J3" i="47"/>
  <c r="E9" i="55"/>
  <c r="Q2115" i="7"/>
  <c r="P2115" i="7"/>
  <c r="Q2091" i="7"/>
  <c r="P2091" i="7"/>
  <c r="Q2051" i="7"/>
  <c r="P2051" i="7"/>
  <c r="Q2003" i="7"/>
  <c r="P2003" i="7"/>
  <c r="Q1963" i="7"/>
  <c r="P1963" i="7"/>
  <c r="Q1923" i="7"/>
  <c r="P1923" i="7"/>
  <c r="Q1883" i="7"/>
  <c r="P1883" i="7"/>
  <c r="Q1843" i="7"/>
  <c r="P1843" i="7"/>
  <c r="Q1803" i="7"/>
  <c r="P1803" i="7"/>
  <c r="Q1763" i="7"/>
  <c r="P1763" i="7"/>
  <c r="Q1723" i="7"/>
  <c r="P1723" i="7"/>
  <c r="Q1659" i="7"/>
  <c r="P1659" i="7"/>
  <c r="Q1603" i="7"/>
  <c r="P1603" i="7"/>
  <c r="Q1555" i="7"/>
  <c r="P1555" i="7"/>
  <c r="Q1523" i="7"/>
  <c r="P1523" i="7"/>
  <c r="Q1475" i="7"/>
  <c r="P1475" i="7"/>
  <c r="Q1443" i="7"/>
  <c r="P1443" i="7"/>
  <c r="Q1395" i="7"/>
  <c r="P1395" i="7"/>
  <c r="Q1355" i="7"/>
  <c r="P1355" i="7"/>
  <c r="Q1315" i="7"/>
  <c r="P1315" i="7"/>
  <c r="Q1291" i="7"/>
  <c r="P1291" i="7"/>
  <c r="Q1267" i="7"/>
  <c r="P1267" i="7"/>
  <c r="Q1219" i="7"/>
  <c r="P1219" i="7"/>
  <c r="Q1179" i="7"/>
  <c r="P1179" i="7"/>
  <c r="Q1139" i="7"/>
  <c r="P1139" i="7"/>
  <c r="Q1107" i="7"/>
  <c r="P1107" i="7"/>
  <c r="Q1067" i="7"/>
  <c r="P1067" i="7"/>
  <c r="Q1027" i="7"/>
  <c r="P1027" i="7"/>
  <c r="Q995" i="7"/>
  <c r="P995" i="7"/>
  <c r="Q947" i="7"/>
  <c r="P947" i="7"/>
  <c r="Q907" i="7"/>
  <c r="P907" i="7"/>
  <c r="Q867" i="7"/>
  <c r="P867" i="7"/>
  <c r="Q819" i="7"/>
  <c r="P819" i="7"/>
  <c r="Q779" i="7"/>
  <c r="P779" i="7"/>
  <c r="Q747" i="7"/>
  <c r="P747" i="7"/>
  <c r="Q707" i="7"/>
  <c r="P707" i="7"/>
  <c r="Q659" i="7"/>
  <c r="P659" i="7"/>
  <c r="Q611" i="7"/>
  <c r="P611" i="7"/>
  <c r="Q571" i="7"/>
  <c r="P571" i="7"/>
  <c r="Q539" i="7"/>
  <c r="P539" i="7"/>
  <c r="Q507" i="7"/>
  <c r="P507" i="7"/>
  <c r="Q459" i="7"/>
  <c r="P459" i="7"/>
  <c r="Q419" i="7"/>
  <c r="P419" i="7"/>
  <c r="Q395" i="7"/>
  <c r="P395" i="7"/>
  <c r="Q355" i="7"/>
  <c r="P355" i="7"/>
  <c r="Q323" i="7"/>
  <c r="P323" i="7"/>
  <c r="Q283" i="7"/>
  <c r="P283" i="7"/>
  <c r="Q251" i="7"/>
  <c r="P251" i="7"/>
  <c r="Q219" i="7"/>
  <c r="P219" i="7"/>
  <c r="Q187" i="7"/>
  <c r="P187" i="7"/>
  <c r="Q147" i="7"/>
  <c r="P147" i="7"/>
  <c r="Q115" i="7"/>
  <c r="P115" i="7"/>
  <c r="Q83" i="7"/>
  <c r="P83" i="7"/>
  <c r="Q51" i="7"/>
  <c r="P51" i="7"/>
  <c r="Q11" i="7"/>
  <c r="P11" i="7"/>
  <c r="Q2122" i="7"/>
  <c r="P2122" i="7"/>
  <c r="Q2114" i="7"/>
  <c r="P2114" i="7"/>
  <c r="Q2106" i="7"/>
  <c r="P2106" i="7"/>
  <c r="Q2098" i="7"/>
  <c r="P2098" i="7"/>
  <c r="Q2090" i="7"/>
  <c r="P2090" i="7"/>
  <c r="Q2082" i="7"/>
  <c r="P2082" i="7"/>
  <c r="Q2074" i="7"/>
  <c r="P2074" i="7"/>
  <c r="Q2066" i="7"/>
  <c r="P2066" i="7"/>
  <c r="Q2058" i="7"/>
  <c r="P2058" i="7"/>
  <c r="Q2050" i="7"/>
  <c r="P2050" i="7"/>
  <c r="Q2042" i="7"/>
  <c r="P2042" i="7"/>
  <c r="Q2034" i="7"/>
  <c r="P2034" i="7"/>
  <c r="Q2026" i="7"/>
  <c r="P2026" i="7"/>
  <c r="Q2018" i="7"/>
  <c r="P2018" i="7"/>
  <c r="Q2010" i="7"/>
  <c r="P2010" i="7"/>
  <c r="Q2002" i="7"/>
  <c r="P2002" i="7"/>
  <c r="Q1994" i="7"/>
  <c r="P1994" i="7"/>
  <c r="Q1986" i="7"/>
  <c r="P1986" i="7"/>
  <c r="Q1978" i="7"/>
  <c r="P1978" i="7"/>
  <c r="Q1970" i="7"/>
  <c r="P1970" i="7"/>
  <c r="Q1962" i="7"/>
  <c r="P1962" i="7"/>
  <c r="Q1954" i="7"/>
  <c r="P1954" i="7"/>
  <c r="Q1946" i="7"/>
  <c r="P1946" i="7"/>
  <c r="Q1938" i="7"/>
  <c r="P1938" i="7"/>
  <c r="Q1930" i="7"/>
  <c r="P1930" i="7"/>
  <c r="Q1922" i="7"/>
  <c r="P1922" i="7"/>
  <c r="Q1914" i="7"/>
  <c r="P1914" i="7"/>
  <c r="Q1906" i="7"/>
  <c r="P1906" i="7"/>
  <c r="Q1898" i="7"/>
  <c r="P1898" i="7"/>
  <c r="Q1890" i="7"/>
  <c r="P1890" i="7"/>
  <c r="Q1882" i="7"/>
  <c r="P1882" i="7"/>
  <c r="Q1874" i="7"/>
  <c r="P1874" i="7"/>
  <c r="Q1866" i="7"/>
  <c r="P1866" i="7"/>
  <c r="Q1858" i="7"/>
  <c r="P1858" i="7"/>
  <c r="Q1850" i="7"/>
  <c r="P1850" i="7"/>
  <c r="Q1842" i="7"/>
  <c r="P1842" i="7"/>
  <c r="Q1834" i="7"/>
  <c r="P1834" i="7"/>
  <c r="Q1826" i="7"/>
  <c r="P1826" i="7"/>
  <c r="Q1818" i="7"/>
  <c r="P1818" i="7"/>
  <c r="Q1810" i="7"/>
  <c r="P1810" i="7"/>
  <c r="Q1802" i="7"/>
  <c r="P1802" i="7"/>
  <c r="Q1794" i="7"/>
  <c r="P1794" i="7"/>
  <c r="Q1786" i="7"/>
  <c r="P1786" i="7"/>
  <c r="Q1778" i="7"/>
  <c r="P1778" i="7"/>
  <c r="Q1770" i="7"/>
  <c r="P1770" i="7"/>
  <c r="Q1762" i="7"/>
  <c r="P1762" i="7"/>
  <c r="Q1754" i="7"/>
  <c r="P1754" i="7"/>
  <c r="Q1746" i="7"/>
  <c r="P1746" i="7"/>
  <c r="Q1738" i="7"/>
  <c r="P1738" i="7"/>
  <c r="Q1730" i="7"/>
  <c r="P1730" i="7"/>
  <c r="Q1722" i="7"/>
  <c r="P1722" i="7"/>
  <c r="Q1714" i="7"/>
  <c r="P1714" i="7"/>
  <c r="Q1706" i="7"/>
  <c r="P1706" i="7"/>
  <c r="Q1698" i="7"/>
  <c r="P1698" i="7"/>
  <c r="Q1690" i="7"/>
  <c r="P1690" i="7"/>
  <c r="Q1682" i="7"/>
  <c r="P1682" i="7"/>
  <c r="Q1674" i="7"/>
  <c r="P1674" i="7"/>
  <c r="Q1666" i="7"/>
  <c r="P1666" i="7"/>
  <c r="Q1658" i="7"/>
  <c r="P1658" i="7"/>
  <c r="Q1650" i="7"/>
  <c r="P1650" i="7"/>
  <c r="Q1642" i="7"/>
  <c r="P1642" i="7"/>
  <c r="Q1634" i="7"/>
  <c r="P1634" i="7"/>
  <c r="Q1626" i="7"/>
  <c r="P1626" i="7"/>
  <c r="Q1618" i="7"/>
  <c r="P1618" i="7"/>
  <c r="Q1610" i="7"/>
  <c r="P1610" i="7"/>
  <c r="Q1602" i="7"/>
  <c r="P1602" i="7"/>
  <c r="Q1594" i="7"/>
  <c r="P1594" i="7"/>
  <c r="Q1586" i="7"/>
  <c r="P1586" i="7"/>
  <c r="Q1578" i="7"/>
  <c r="P1578" i="7"/>
  <c r="Q1570" i="7"/>
  <c r="P1570" i="7"/>
  <c r="Q1562" i="7"/>
  <c r="P1562" i="7"/>
  <c r="Q1554" i="7"/>
  <c r="P1554" i="7"/>
  <c r="Q1546" i="7"/>
  <c r="P1546" i="7"/>
  <c r="Q1538" i="7"/>
  <c r="P1538" i="7"/>
  <c r="Q1530" i="7"/>
  <c r="P1530" i="7"/>
  <c r="Q1522" i="7"/>
  <c r="P1522" i="7"/>
  <c r="Q1514" i="7"/>
  <c r="P1514" i="7"/>
  <c r="Q1506" i="7"/>
  <c r="P1506" i="7"/>
  <c r="Q1498" i="7"/>
  <c r="P1498" i="7"/>
  <c r="Q1490" i="7"/>
  <c r="P1490" i="7"/>
  <c r="Q1482" i="7"/>
  <c r="P1482" i="7"/>
  <c r="Q1474" i="7"/>
  <c r="P1474" i="7"/>
  <c r="Q1466" i="7"/>
  <c r="P1466" i="7"/>
  <c r="Q1458" i="7"/>
  <c r="P1458" i="7"/>
  <c r="Q1450" i="7"/>
  <c r="P1450" i="7"/>
  <c r="Q1442" i="7"/>
  <c r="P1442" i="7"/>
  <c r="Q1434" i="7"/>
  <c r="P1434" i="7"/>
  <c r="Q1426" i="7"/>
  <c r="P1426" i="7"/>
  <c r="Q1418" i="7"/>
  <c r="P1418" i="7"/>
  <c r="Q1410" i="7"/>
  <c r="P1410" i="7"/>
  <c r="Q1402" i="7"/>
  <c r="P1402" i="7"/>
  <c r="Q1394" i="7"/>
  <c r="P1394" i="7"/>
  <c r="Q1386" i="7"/>
  <c r="P1386" i="7"/>
  <c r="Q1378" i="7"/>
  <c r="P1378" i="7"/>
  <c r="Q1370" i="7"/>
  <c r="P1370" i="7"/>
  <c r="Q1362" i="7"/>
  <c r="P1362" i="7"/>
  <c r="Q1354" i="7"/>
  <c r="P1354" i="7"/>
  <c r="Q1346" i="7"/>
  <c r="P1346" i="7"/>
  <c r="Q1338" i="7"/>
  <c r="P1338" i="7"/>
  <c r="Q1330" i="7"/>
  <c r="P1330" i="7"/>
  <c r="Q1322" i="7"/>
  <c r="P1322" i="7"/>
  <c r="Q1314" i="7"/>
  <c r="P1314" i="7"/>
  <c r="Q1306" i="7"/>
  <c r="P1306" i="7"/>
  <c r="Q1298" i="7"/>
  <c r="P1298" i="7"/>
  <c r="Q1290" i="7"/>
  <c r="P1290" i="7"/>
  <c r="Q1282" i="7"/>
  <c r="P1282" i="7"/>
  <c r="Q1274" i="7"/>
  <c r="P1274" i="7"/>
  <c r="Q1266" i="7"/>
  <c r="P1266" i="7"/>
  <c r="Q1258" i="7"/>
  <c r="P1258" i="7"/>
  <c r="Q1250" i="7"/>
  <c r="P1250" i="7"/>
  <c r="Q1242" i="7"/>
  <c r="P1242" i="7"/>
  <c r="Q1234" i="7"/>
  <c r="P1234" i="7"/>
  <c r="Q1226" i="7"/>
  <c r="P1226" i="7"/>
  <c r="Q1218" i="7"/>
  <c r="P1218" i="7"/>
  <c r="Q1210" i="7"/>
  <c r="P1210" i="7"/>
  <c r="Q1202" i="7"/>
  <c r="P1202" i="7"/>
  <c r="Q1194" i="7"/>
  <c r="P1194" i="7"/>
  <c r="Q1186" i="7"/>
  <c r="P1186" i="7"/>
  <c r="Q1178" i="7"/>
  <c r="P1178" i="7"/>
  <c r="Q1170" i="7"/>
  <c r="P1170" i="7"/>
  <c r="Q1162" i="7"/>
  <c r="P1162" i="7"/>
  <c r="Q1154" i="7"/>
  <c r="P1154" i="7"/>
  <c r="Q1146" i="7"/>
  <c r="P1146" i="7"/>
  <c r="Q1138" i="7"/>
  <c r="P1138" i="7"/>
  <c r="Q1130" i="7"/>
  <c r="P1130" i="7"/>
  <c r="Q1122" i="7"/>
  <c r="P1122" i="7"/>
  <c r="Q1114" i="7"/>
  <c r="P1114" i="7"/>
  <c r="Q1106" i="7"/>
  <c r="P1106" i="7"/>
  <c r="Q1098" i="7"/>
  <c r="P1098" i="7"/>
  <c r="Q1090" i="7"/>
  <c r="P1090" i="7"/>
  <c r="Q1082" i="7"/>
  <c r="P1082" i="7"/>
  <c r="Q1074" i="7"/>
  <c r="P1074" i="7"/>
  <c r="Q1066" i="7"/>
  <c r="P1066" i="7"/>
  <c r="Q1058" i="7"/>
  <c r="P1058" i="7"/>
  <c r="Q1050" i="7"/>
  <c r="P1050" i="7"/>
  <c r="Q1042" i="7"/>
  <c r="P1042" i="7"/>
  <c r="Q1034" i="7"/>
  <c r="P1034" i="7"/>
  <c r="Q1026" i="7"/>
  <c r="P1026" i="7"/>
  <c r="Q1018" i="7"/>
  <c r="P1018" i="7"/>
  <c r="Q1010" i="7"/>
  <c r="P1010" i="7"/>
  <c r="Q1002" i="7"/>
  <c r="P1002" i="7"/>
  <c r="Q994" i="7"/>
  <c r="P994" i="7"/>
  <c r="Q986" i="7"/>
  <c r="P986" i="7"/>
  <c r="Q978" i="7"/>
  <c r="P978" i="7"/>
  <c r="Q970" i="7"/>
  <c r="P970" i="7"/>
  <c r="Q962" i="7"/>
  <c r="P962" i="7"/>
  <c r="Q954" i="7"/>
  <c r="P954" i="7"/>
  <c r="Q946" i="7"/>
  <c r="P946" i="7"/>
  <c r="Q938" i="7"/>
  <c r="P938" i="7"/>
  <c r="Q930" i="7"/>
  <c r="P930" i="7"/>
  <c r="Q922" i="7"/>
  <c r="P922" i="7"/>
  <c r="Q914" i="7"/>
  <c r="P914" i="7"/>
  <c r="Q906" i="7"/>
  <c r="P906" i="7"/>
  <c r="Q898" i="7"/>
  <c r="P898" i="7"/>
  <c r="Q890" i="7"/>
  <c r="P890" i="7"/>
  <c r="Q882" i="7"/>
  <c r="P882" i="7"/>
  <c r="Q874" i="7"/>
  <c r="P874" i="7"/>
  <c r="Q866" i="7"/>
  <c r="P866" i="7"/>
  <c r="Q858" i="7"/>
  <c r="P858" i="7"/>
  <c r="Q850" i="7"/>
  <c r="P850" i="7"/>
  <c r="Q842" i="7"/>
  <c r="P842" i="7"/>
  <c r="Q834" i="7"/>
  <c r="P834" i="7"/>
  <c r="Q826" i="7"/>
  <c r="P826" i="7"/>
  <c r="Q818" i="7"/>
  <c r="P818" i="7"/>
  <c r="Q810" i="7"/>
  <c r="P810" i="7"/>
  <c r="Q802" i="7"/>
  <c r="P802" i="7"/>
  <c r="Q794" i="7"/>
  <c r="P794" i="7"/>
  <c r="Q786" i="7"/>
  <c r="P786" i="7"/>
  <c r="Q778" i="7"/>
  <c r="P778" i="7"/>
  <c r="Q770" i="7"/>
  <c r="P770" i="7"/>
  <c r="Q762" i="7"/>
  <c r="P762" i="7"/>
  <c r="Q754" i="7"/>
  <c r="P754" i="7"/>
  <c r="Q746" i="7"/>
  <c r="P746" i="7"/>
  <c r="Q738" i="7"/>
  <c r="P738" i="7"/>
  <c r="Q730" i="7"/>
  <c r="P730" i="7"/>
  <c r="Q722" i="7"/>
  <c r="P722" i="7"/>
  <c r="Q714" i="7"/>
  <c r="P714" i="7"/>
  <c r="Q706" i="7"/>
  <c r="P706" i="7"/>
  <c r="Q698" i="7"/>
  <c r="P698" i="7"/>
  <c r="Q690" i="7"/>
  <c r="P690" i="7"/>
  <c r="Q682" i="7"/>
  <c r="P682" i="7"/>
  <c r="Q674" i="7"/>
  <c r="P674" i="7"/>
  <c r="Q666" i="7"/>
  <c r="P666" i="7"/>
  <c r="Q658" i="7"/>
  <c r="P658" i="7"/>
  <c r="Q650" i="7"/>
  <c r="P650" i="7"/>
  <c r="Q642" i="7"/>
  <c r="P642" i="7"/>
  <c r="Q634" i="7"/>
  <c r="P634" i="7"/>
  <c r="Q626" i="7"/>
  <c r="P626" i="7"/>
  <c r="Q618" i="7"/>
  <c r="P618" i="7"/>
  <c r="Q610" i="7"/>
  <c r="P610" i="7"/>
  <c r="Q602" i="7"/>
  <c r="P602" i="7"/>
  <c r="Q594" i="7"/>
  <c r="P594" i="7"/>
  <c r="Q586" i="7"/>
  <c r="P586" i="7"/>
  <c r="Q578" i="7"/>
  <c r="P578" i="7"/>
  <c r="Q570" i="7"/>
  <c r="P570" i="7"/>
  <c r="Q562" i="7"/>
  <c r="P562" i="7"/>
  <c r="Q554" i="7"/>
  <c r="P554" i="7"/>
  <c r="Q546" i="7"/>
  <c r="P546" i="7"/>
  <c r="Q538" i="7"/>
  <c r="P538" i="7"/>
  <c r="Q530" i="7"/>
  <c r="P530" i="7"/>
  <c r="Q522" i="7"/>
  <c r="P522" i="7"/>
  <c r="Q514" i="7"/>
  <c r="P514" i="7"/>
  <c r="Q506" i="7"/>
  <c r="P506" i="7"/>
  <c r="Q498" i="7"/>
  <c r="P498" i="7"/>
  <c r="Q490" i="7"/>
  <c r="P490" i="7"/>
  <c r="Q482" i="7"/>
  <c r="P482" i="7"/>
  <c r="Q474" i="7"/>
  <c r="P474" i="7"/>
  <c r="Q466" i="7"/>
  <c r="P466" i="7"/>
  <c r="Q458" i="7"/>
  <c r="P458" i="7"/>
  <c r="Q450" i="7"/>
  <c r="P450" i="7"/>
  <c r="Q442" i="7"/>
  <c r="P442" i="7"/>
  <c r="Q434" i="7"/>
  <c r="P434" i="7"/>
  <c r="Q426" i="7"/>
  <c r="P426" i="7"/>
  <c r="Q418" i="7"/>
  <c r="P418" i="7"/>
  <c r="Q410" i="7"/>
  <c r="P410" i="7"/>
  <c r="Q402" i="7"/>
  <c r="P402" i="7"/>
  <c r="Q394" i="7"/>
  <c r="P394" i="7"/>
  <c r="Q386" i="7"/>
  <c r="P386" i="7"/>
  <c r="Q378" i="7"/>
  <c r="P378" i="7"/>
  <c r="Q370" i="7"/>
  <c r="P370" i="7"/>
  <c r="Q362" i="7"/>
  <c r="P362" i="7"/>
  <c r="Q354" i="7"/>
  <c r="P354" i="7"/>
  <c r="Q346" i="7"/>
  <c r="P346" i="7"/>
  <c r="Q338" i="7"/>
  <c r="P338" i="7"/>
  <c r="Q330" i="7"/>
  <c r="P330" i="7"/>
  <c r="Q322" i="7"/>
  <c r="P322" i="7"/>
  <c r="Q314" i="7"/>
  <c r="P314" i="7"/>
  <c r="Q306" i="7"/>
  <c r="P306" i="7"/>
  <c r="Q298" i="7"/>
  <c r="P298" i="7"/>
  <c r="Q290" i="7"/>
  <c r="P290" i="7"/>
  <c r="Q282" i="7"/>
  <c r="P282" i="7"/>
  <c r="Q274" i="7"/>
  <c r="P274" i="7"/>
  <c r="Q266" i="7"/>
  <c r="P266" i="7"/>
  <c r="Q258" i="7"/>
  <c r="P258" i="7"/>
  <c r="Q250" i="7"/>
  <c r="P250" i="7"/>
  <c r="Q242" i="7"/>
  <c r="P242" i="7"/>
  <c r="Q234" i="7"/>
  <c r="P234" i="7"/>
  <c r="Q226" i="7"/>
  <c r="P226" i="7"/>
  <c r="Q218" i="7"/>
  <c r="P218" i="7"/>
  <c r="Q210" i="7"/>
  <c r="P210" i="7"/>
  <c r="Q202" i="7"/>
  <c r="P202" i="7"/>
  <c r="Q194" i="7"/>
  <c r="P194" i="7"/>
  <c r="Q186" i="7"/>
  <c r="P186" i="7"/>
  <c r="Q178" i="7"/>
  <c r="P178" i="7"/>
  <c r="Q170" i="7"/>
  <c r="P170" i="7"/>
  <c r="Q162" i="7"/>
  <c r="P162" i="7"/>
  <c r="Q154" i="7"/>
  <c r="P154" i="7"/>
  <c r="Q146" i="7"/>
  <c r="P146" i="7"/>
  <c r="Q138" i="7"/>
  <c r="P138" i="7"/>
  <c r="Q130" i="7"/>
  <c r="P130" i="7"/>
  <c r="Q122" i="7"/>
  <c r="P122" i="7"/>
  <c r="Q114" i="7"/>
  <c r="P114" i="7"/>
  <c r="Q106" i="7"/>
  <c r="P106" i="7"/>
  <c r="Q98" i="7"/>
  <c r="P98" i="7"/>
  <c r="Q90" i="7"/>
  <c r="P90" i="7"/>
  <c r="Q82" i="7"/>
  <c r="P82" i="7"/>
  <c r="Q74" i="7"/>
  <c r="P74" i="7"/>
  <c r="Q66" i="7"/>
  <c r="P66" i="7"/>
  <c r="Q58" i="7"/>
  <c r="P58" i="7"/>
  <c r="Q50" i="7"/>
  <c r="P50" i="7"/>
  <c r="Q42" i="7"/>
  <c r="P42" i="7"/>
  <c r="Q34" i="7"/>
  <c r="P34" i="7"/>
  <c r="Q26" i="7"/>
  <c r="P26" i="7"/>
  <c r="Q18" i="7"/>
  <c r="P18" i="7"/>
  <c r="Q10" i="7"/>
  <c r="P10" i="7"/>
  <c r="Q2099" i="7"/>
  <c r="P2099" i="7"/>
  <c r="Q2059" i="7"/>
  <c r="P2059" i="7"/>
  <c r="Q2019" i="7"/>
  <c r="P2019" i="7"/>
  <c r="Q1979" i="7"/>
  <c r="P1979" i="7"/>
  <c r="Q1939" i="7"/>
  <c r="P1939" i="7"/>
  <c r="Q1899" i="7"/>
  <c r="P1899" i="7"/>
  <c r="Q1859" i="7"/>
  <c r="P1859" i="7"/>
  <c r="Q1811" i="7"/>
  <c r="P1811" i="7"/>
  <c r="Q1771" i="7"/>
  <c r="P1771" i="7"/>
  <c r="Q1731" i="7"/>
  <c r="P1731" i="7"/>
  <c r="Q1691" i="7"/>
  <c r="P1691" i="7"/>
  <c r="Q1651" i="7"/>
  <c r="P1651" i="7"/>
  <c r="Q1619" i="7"/>
  <c r="P1619" i="7"/>
  <c r="Q1587" i="7"/>
  <c r="P1587" i="7"/>
  <c r="Q1547" i="7"/>
  <c r="P1547" i="7"/>
  <c r="Q1507" i="7"/>
  <c r="P1507" i="7"/>
  <c r="Q1467" i="7"/>
  <c r="P1467" i="7"/>
  <c r="Q1427" i="7"/>
  <c r="P1427" i="7"/>
  <c r="Q1387" i="7"/>
  <c r="P1387" i="7"/>
  <c r="Q1331" i="7"/>
  <c r="P1331" i="7"/>
  <c r="Q1259" i="7"/>
  <c r="P1259" i="7"/>
  <c r="Q1211" i="7"/>
  <c r="P1211" i="7"/>
  <c r="Q1171" i="7"/>
  <c r="P1171" i="7"/>
  <c r="Q1131" i="7"/>
  <c r="P1131" i="7"/>
  <c r="Q1091" i="7"/>
  <c r="P1091" i="7"/>
  <c r="Q1051" i="7"/>
  <c r="P1051" i="7"/>
  <c r="Q1003" i="7"/>
  <c r="P1003" i="7"/>
  <c r="Q955" i="7"/>
  <c r="P955" i="7"/>
  <c r="Q923" i="7"/>
  <c r="P923" i="7"/>
  <c r="Q891" i="7"/>
  <c r="P891" i="7"/>
  <c r="Q851" i="7"/>
  <c r="P851" i="7"/>
  <c r="Q803" i="7"/>
  <c r="P803" i="7"/>
  <c r="Q763" i="7"/>
  <c r="P763" i="7"/>
  <c r="Q723" i="7"/>
  <c r="P723" i="7"/>
  <c r="Q683" i="7"/>
  <c r="P683" i="7"/>
  <c r="Q643" i="7"/>
  <c r="P643" i="7"/>
  <c r="Q603" i="7"/>
  <c r="P603" i="7"/>
  <c r="Q555" i="7"/>
  <c r="P555" i="7"/>
  <c r="Q499" i="7"/>
  <c r="P499" i="7"/>
  <c r="Q467" i="7"/>
  <c r="P467" i="7"/>
  <c r="Q427" i="7"/>
  <c r="P427" i="7"/>
  <c r="Q387" i="7"/>
  <c r="P387" i="7"/>
  <c r="Q363" i="7"/>
  <c r="P363" i="7"/>
  <c r="Q331" i="7"/>
  <c r="P331" i="7"/>
  <c r="Q299" i="7"/>
  <c r="P299" i="7"/>
  <c r="Q259" i="7"/>
  <c r="P259" i="7"/>
  <c r="Q227" i="7"/>
  <c r="P227" i="7"/>
  <c r="Q195" i="7"/>
  <c r="P195" i="7"/>
  <c r="Q171" i="7"/>
  <c r="P171" i="7"/>
  <c r="Q139" i="7"/>
  <c r="P139" i="7"/>
  <c r="Q107" i="7"/>
  <c r="P107" i="7"/>
  <c r="Q75" i="7"/>
  <c r="P75" i="7"/>
  <c r="Q43" i="7"/>
  <c r="P43" i="7"/>
  <c r="Q19" i="7"/>
  <c r="P19" i="7"/>
  <c r="Q2121" i="7"/>
  <c r="P2121" i="7"/>
  <c r="Q2113" i="7"/>
  <c r="P2113" i="7"/>
  <c r="Q2105" i="7"/>
  <c r="P2105" i="7"/>
  <c r="Q2097" i="7"/>
  <c r="P2097" i="7"/>
  <c r="Q2089" i="7"/>
  <c r="P2089" i="7"/>
  <c r="Q2081" i="7"/>
  <c r="P2081" i="7"/>
  <c r="Q2073" i="7"/>
  <c r="P2073" i="7"/>
  <c r="Q2065" i="7"/>
  <c r="P2065" i="7"/>
  <c r="Q2057" i="7"/>
  <c r="P2057" i="7"/>
  <c r="Q2049" i="7"/>
  <c r="P2049" i="7"/>
  <c r="Q2041" i="7"/>
  <c r="P2041" i="7"/>
  <c r="Q2033" i="7"/>
  <c r="P2033" i="7"/>
  <c r="Q2025" i="7"/>
  <c r="P2025" i="7"/>
  <c r="Q2017" i="7"/>
  <c r="P2017" i="7"/>
  <c r="Q2009" i="7"/>
  <c r="P2009" i="7"/>
  <c r="Q2001" i="7"/>
  <c r="P2001" i="7"/>
  <c r="Q1993" i="7"/>
  <c r="P1993" i="7"/>
  <c r="Q1985" i="7"/>
  <c r="P1985" i="7"/>
  <c r="Q1977" i="7"/>
  <c r="P1977" i="7"/>
  <c r="Q1969" i="7"/>
  <c r="P1969" i="7"/>
  <c r="Q1961" i="7"/>
  <c r="P1961" i="7"/>
  <c r="Q1953" i="7"/>
  <c r="P1953" i="7"/>
  <c r="Q1945" i="7"/>
  <c r="P1945" i="7"/>
  <c r="Q1937" i="7"/>
  <c r="P1937" i="7"/>
  <c r="Q1929" i="7"/>
  <c r="P1929" i="7"/>
  <c r="Q1921" i="7"/>
  <c r="P1921" i="7"/>
  <c r="Q1913" i="7"/>
  <c r="P1913" i="7"/>
  <c r="Q1905" i="7"/>
  <c r="P1905" i="7"/>
  <c r="Q1897" i="7"/>
  <c r="P1897" i="7"/>
  <c r="Q1889" i="7"/>
  <c r="P1889" i="7"/>
  <c r="Q1881" i="7"/>
  <c r="P1881" i="7"/>
  <c r="Q1873" i="7"/>
  <c r="P1873" i="7"/>
  <c r="Q1865" i="7"/>
  <c r="P1865" i="7"/>
  <c r="Q1857" i="7"/>
  <c r="P1857" i="7"/>
  <c r="Q1849" i="7"/>
  <c r="P1849" i="7"/>
  <c r="Q1841" i="7"/>
  <c r="P1841" i="7"/>
  <c r="Q1833" i="7"/>
  <c r="P1833" i="7"/>
  <c r="Q1825" i="7"/>
  <c r="P1825" i="7"/>
  <c r="Q1817" i="7"/>
  <c r="P1817" i="7"/>
  <c r="Q1809" i="7"/>
  <c r="P1809" i="7"/>
  <c r="Q1801" i="7"/>
  <c r="P1801" i="7"/>
  <c r="Q1793" i="7"/>
  <c r="P1793" i="7"/>
  <c r="Q1785" i="7"/>
  <c r="P1785" i="7"/>
  <c r="Q1777" i="7"/>
  <c r="P1777" i="7"/>
  <c r="Q1769" i="7"/>
  <c r="P1769" i="7"/>
  <c r="Q1761" i="7"/>
  <c r="P1761" i="7"/>
  <c r="Q1753" i="7"/>
  <c r="P1753" i="7"/>
  <c r="Q1745" i="7"/>
  <c r="P1745" i="7"/>
  <c r="Q1737" i="7"/>
  <c r="P1737" i="7"/>
  <c r="Q1729" i="7"/>
  <c r="P1729" i="7"/>
  <c r="Q1721" i="7"/>
  <c r="P1721" i="7"/>
  <c r="Q1713" i="7"/>
  <c r="P1713" i="7"/>
  <c r="Q1705" i="7"/>
  <c r="P1705" i="7"/>
  <c r="Q1697" i="7"/>
  <c r="P1697" i="7"/>
  <c r="Q1689" i="7"/>
  <c r="P1689" i="7"/>
  <c r="Q1681" i="7"/>
  <c r="P1681" i="7"/>
  <c r="Q1673" i="7"/>
  <c r="P1673" i="7"/>
  <c r="Q1665" i="7"/>
  <c r="P1665" i="7"/>
  <c r="Q1657" i="7"/>
  <c r="P1657" i="7"/>
  <c r="Q1649" i="7"/>
  <c r="P1649" i="7"/>
  <c r="Q1641" i="7"/>
  <c r="P1641" i="7"/>
  <c r="Q1633" i="7"/>
  <c r="P1633" i="7"/>
  <c r="Q1625" i="7"/>
  <c r="P1625" i="7"/>
  <c r="Q1617" i="7"/>
  <c r="P1617" i="7"/>
  <c r="Q1609" i="7"/>
  <c r="P1609" i="7"/>
  <c r="Q1601" i="7"/>
  <c r="P1601" i="7"/>
  <c r="Q1593" i="7"/>
  <c r="P1593" i="7"/>
  <c r="Q1585" i="7"/>
  <c r="P1585" i="7"/>
  <c r="Q1577" i="7"/>
  <c r="P1577" i="7"/>
  <c r="Q1569" i="7"/>
  <c r="P1569" i="7"/>
  <c r="Q1561" i="7"/>
  <c r="P1561" i="7"/>
  <c r="Q1553" i="7"/>
  <c r="P1553" i="7"/>
  <c r="Q1545" i="7"/>
  <c r="P1545" i="7"/>
  <c r="Q1537" i="7"/>
  <c r="P1537" i="7"/>
  <c r="Q1529" i="7"/>
  <c r="P1529" i="7"/>
  <c r="Q1521" i="7"/>
  <c r="P1521" i="7"/>
  <c r="Q1513" i="7"/>
  <c r="P1513" i="7"/>
  <c r="Q1505" i="7"/>
  <c r="P1505" i="7"/>
  <c r="Q1497" i="7"/>
  <c r="P1497" i="7"/>
  <c r="Q1489" i="7"/>
  <c r="P1489" i="7"/>
  <c r="Q1481" i="7"/>
  <c r="P1481" i="7"/>
  <c r="Q1473" i="7"/>
  <c r="P1473" i="7"/>
  <c r="Q1465" i="7"/>
  <c r="P1465" i="7"/>
  <c r="Q1457" i="7"/>
  <c r="P1457" i="7"/>
  <c r="Q1449" i="7"/>
  <c r="P1449" i="7"/>
  <c r="Q1441" i="7"/>
  <c r="P1441" i="7"/>
  <c r="Q1433" i="7"/>
  <c r="P1433" i="7"/>
  <c r="Q1425" i="7"/>
  <c r="P1425" i="7"/>
  <c r="Q1417" i="7"/>
  <c r="P1417" i="7"/>
  <c r="Q1409" i="7"/>
  <c r="P1409" i="7"/>
  <c r="Q1401" i="7"/>
  <c r="P1401" i="7"/>
  <c r="Q1393" i="7"/>
  <c r="P1393" i="7"/>
  <c r="Q1385" i="7"/>
  <c r="P1385" i="7"/>
  <c r="Q1377" i="7"/>
  <c r="P1377" i="7"/>
  <c r="Q1369" i="7"/>
  <c r="P1369" i="7"/>
  <c r="Q1361" i="7"/>
  <c r="P1361" i="7"/>
  <c r="Q1353" i="7"/>
  <c r="P1353" i="7"/>
  <c r="Q1345" i="7"/>
  <c r="P1345" i="7"/>
  <c r="Q1337" i="7"/>
  <c r="P1337" i="7"/>
  <c r="Q1329" i="7"/>
  <c r="P1329" i="7"/>
  <c r="Q1321" i="7"/>
  <c r="P1321" i="7"/>
  <c r="Q1313" i="7"/>
  <c r="P1313" i="7"/>
  <c r="Q1305" i="7"/>
  <c r="P1305" i="7"/>
  <c r="Q1297" i="7"/>
  <c r="P1297" i="7"/>
  <c r="Q1289" i="7"/>
  <c r="P1289" i="7"/>
  <c r="Q1281" i="7"/>
  <c r="P1281" i="7"/>
  <c r="Q1273" i="7"/>
  <c r="P1273" i="7"/>
  <c r="Q1265" i="7"/>
  <c r="P1265" i="7"/>
  <c r="Q1257" i="7"/>
  <c r="P1257" i="7"/>
  <c r="Q1249" i="7"/>
  <c r="P1249" i="7"/>
  <c r="Q1241" i="7"/>
  <c r="P1241" i="7"/>
  <c r="Q1233" i="7"/>
  <c r="P1233" i="7"/>
  <c r="Q1225" i="7"/>
  <c r="P1225" i="7"/>
  <c r="Q1217" i="7"/>
  <c r="P1217" i="7"/>
  <c r="Q1209" i="7"/>
  <c r="P1209" i="7"/>
  <c r="Q1201" i="7"/>
  <c r="P1201" i="7"/>
  <c r="Q1193" i="7"/>
  <c r="P1193" i="7"/>
  <c r="Q1185" i="7"/>
  <c r="P1185" i="7"/>
  <c r="Q1177" i="7"/>
  <c r="P1177" i="7"/>
  <c r="Q1169" i="7"/>
  <c r="P1169" i="7"/>
  <c r="Q1161" i="7"/>
  <c r="P1161" i="7"/>
  <c r="Q1153" i="7"/>
  <c r="P1153" i="7"/>
  <c r="Q1145" i="7"/>
  <c r="P1145" i="7"/>
  <c r="Q1137" i="7"/>
  <c r="P1137" i="7"/>
  <c r="Q1129" i="7"/>
  <c r="P1129" i="7"/>
  <c r="Q1121" i="7"/>
  <c r="P1121" i="7"/>
  <c r="Q1113" i="7"/>
  <c r="P1113" i="7"/>
  <c r="Q1105" i="7"/>
  <c r="P1105" i="7"/>
  <c r="Q1097" i="7"/>
  <c r="P1097" i="7"/>
  <c r="Q1089" i="7"/>
  <c r="P1089" i="7"/>
  <c r="Q1081" i="7"/>
  <c r="P1081" i="7"/>
  <c r="Q1073" i="7"/>
  <c r="P1073" i="7"/>
  <c r="Q1065" i="7"/>
  <c r="P1065" i="7"/>
  <c r="Q1057" i="7"/>
  <c r="P1057" i="7"/>
  <c r="Q1049" i="7"/>
  <c r="P1049" i="7"/>
  <c r="Q1041" i="7"/>
  <c r="P1041" i="7"/>
  <c r="Q1033" i="7"/>
  <c r="P1033" i="7"/>
  <c r="Q1025" i="7"/>
  <c r="P1025" i="7"/>
  <c r="Q1017" i="7"/>
  <c r="P1017" i="7"/>
  <c r="Q1009" i="7"/>
  <c r="P1009" i="7"/>
  <c r="Q1001" i="7"/>
  <c r="P1001" i="7"/>
  <c r="Q993" i="7"/>
  <c r="P993" i="7"/>
  <c r="Q985" i="7"/>
  <c r="P985" i="7"/>
  <c r="Q977" i="7"/>
  <c r="P977" i="7"/>
  <c r="Q969" i="7"/>
  <c r="P969" i="7"/>
  <c r="Q961" i="7"/>
  <c r="P961" i="7"/>
  <c r="Q953" i="7"/>
  <c r="P953" i="7"/>
  <c r="Q945" i="7"/>
  <c r="P945" i="7"/>
  <c r="Q937" i="7"/>
  <c r="P937" i="7"/>
  <c r="Q929" i="7"/>
  <c r="P929" i="7"/>
  <c r="Q921" i="7"/>
  <c r="P921" i="7"/>
  <c r="Q913" i="7"/>
  <c r="P913" i="7"/>
  <c r="Q905" i="7"/>
  <c r="P905" i="7"/>
  <c r="Q897" i="7"/>
  <c r="P897" i="7"/>
  <c r="Q889" i="7"/>
  <c r="P889" i="7"/>
  <c r="Q881" i="7"/>
  <c r="P881" i="7"/>
  <c r="Q873" i="7"/>
  <c r="P873" i="7"/>
  <c r="Q865" i="7"/>
  <c r="P865" i="7"/>
  <c r="Q857" i="7"/>
  <c r="P857" i="7"/>
  <c r="Q849" i="7"/>
  <c r="P849" i="7"/>
  <c r="Q841" i="7"/>
  <c r="P841" i="7"/>
  <c r="Q833" i="7"/>
  <c r="P833" i="7"/>
  <c r="Q825" i="7"/>
  <c r="P825" i="7"/>
  <c r="Q817" i="7"/>
  <c r="P817" i="7"/>
  <c r="Q809" i="7"/>
  <c r="P809" i="7"/>
  <c r="Q801" i="7"/>
  <c r="P801" i="7"/>
  <c r="Q793" i="7"/>
  <c r="P793" i="7"/>
  <c r="Q785" i="7"/>
  <c r="P785" i="7"/>
  <c r="Q777" i="7"/>
  <c r="P777" i="7"/>
  <c r="Q769" i="7"/>
  <c r="P769" i="7"/>
  <c r="Q761" i="7"/>
  <c r="P761" i="7"/>
  <c r="Q753" i="7"/>
  <c r="P753" i="7"/>
  <c r="Q745" i="7"/>
  <c r="P745" i="7"/>
  <c r="Q737" i="7"/>
  <c r="P737" i="7"/>
  <c r="Q729" i="7"/>
  <c r="P729" i="7"/>
  <c r="Q721" i="7"/>
  <c r="P721" i="7"/>
  <c r="Q713" i="7"/>
  <c r="P713" i="7"/>
  <c r="Q705" i="7"/>
  <c r="P705" i="7"/>
  <c r="Q697" i="7"/>
  <c r="P697" i="7"/>
  <c r="Q689" i="7"/>
  <c r="P689" i="7"/>
  <c r="Q681" i="7"/>
  <c r="P681" i="7"/>
  <c r="Q673" i="7"/>
  <c r="P673" i="7"/>
  <c r="Q665" i="7"/>
  <c r="P665" i="7"/>
  <c r="Q657" i="7"/>
  <c r="P657" i="7"/>
  <c r="Q649" i="7"/>
  <c r="P649" i="7"/>
  <c r="Q641" i="7"/>
  <c r="P641" i="7"/>
  <c r="Q633" i="7"/>
  <c r="P633" i="7"/>
  <c r="Q625" i="7"/>
  <c r="P625" i="7"/>
  <c r="Q617" i="7"/>
  <c r="P617" i="7"/>
  <c r="Q609" i="7"/>
  <c r="P609" i="7"/>
  <c r="Q601" i="7"/>
  <c r="P601" i="7"/>
  <c r="Q593" i="7"/>
  <c r="P593" i="7"/>
  <c r="Q585" i="7"/>
  <c r="P585" i="7"/>
  <c r="Q577" i="7"/>
  <c r="P577" i="7"/>
  <c r="Q569" i="7"/>
  <c r="P569" i="7"/>
  <c r="Q561" i="7"/>
  <c r="P561" i="7"/>
  <c r="Q553" i="7"/>
  <c r="P553" i="7"/>
  <c r="Q545" i="7"/>
  <c r="P545" i="7"/>
  <c r="Q537" i="7"/>
  <c r="P537" i="7"/>
  <c r="Q529" i="7"/>
  <c r="P529" i="7"/>
  <c r="Q521" i="7"/>
  <c r="P521" i="7"/>
  <c r="Q513" i="7"/>
  <c r="P513" i="7"/>
  <c r="Q505" i="7"/>
  <c r="P505" i="7"/>
  <c r="Q497" i="7"/>
  <c r="P497" i="7"/>
  <c r="Q489" i="7"/>
  <c r="P489" i="7"/>
  <c r="Q481" i="7"/>
  <c r="P481" i="7"/>
  <c r="Q473" i="7"/>
  <c r="P473" i="7"/>
  <c r="Q465" i="7"/>
  <c r="P465" i="7"/>
  <c r="Q457" i="7"/>
  <c r="P457" i="7"/>
  <c r="Q449" i="7"/>
  <c r="P449" i="7"/>
  <c r="Q441" i="7"/>
  <c r="P441" i="7"/>
  <c r="Q433" i="7"/>
  <c r="P433" i="7"/>
  <c r="Q425" i="7"/>
  <c r="P425" i="7"/>
  <c r="Q417" i="7"/>
  <c r="P417" i="7"/>
  <c r="Q409" i="7"/>
  <c r="P409" i="7"/>
  <c r="Q401" i="7"/>
  <c r="P401" i="7"/>
  <c r="Q393" i="7"/>
  <c r="P393" i="7"/>
  <c r="Q385" i="7"/>
  <c r="P385" i="7"/>
  <c r="Q377" i="7"/>
  <c r="P377" i="7"/>
  <c r="Q369" i="7"/>
  <c r="P369" i="7"/>
  <c r="Q361" i="7"/>
  <c r="P361" i="7"/>
  <c r="Q353" i="7"/>
  <c r="P353" i="7"/>
  <c r="Q345" i="7"/>
  <c r="P345" i="7"/>
  <c r="Q337" i="7"/>
  <c r="P337" i="7"/>
  <c r="Q329" i="7"/>
  <c r="P329" i="7"/>
  <c r="Q321" i="7"/>
  <c r="P321" i="7"/>
  <c r="Q313" i="7"/>
  <c r="P313" i="7"/>
  <c r="Q305" i="7"/>
  <c r="P305" i="7"/>
  <c r="Q297" i="7"/>
  <c r="P297" i="7"/>
  <c r="Q289" i="7"/>
  <c r="P289" i="7"/>
  <c r="Q281" i="7"/>
  <c r="P281" i="7"/>
  <c r="Q273" i="7"/>
  <c r="P273" i="7"/>
  <c r="Q265" i="7"/>
  <c r="P265" i="7"/>
  <c r="Q257" i="7"/>
  <c r="P257" i="7"/>
  <c r="Q249" i="7"/>
  <c r="P249" i="7"/>
  <c r="Q241" i="7"/>
  <c r="P241" i="7"/>
  <c r="Q233" i="7"/>
  <c r="P233" i="7"/>
  <c r="Q225" i="7"/>
  <c r="P225" i="7"/>
  <c r="Q217" i="7"/>
  <c r="P217" i="7"/>
  <c r="Q209" i="7"/>
  <c r="P209" i="7"/>
  <c r="Q201" i="7"/>
  <c r="P201" i="7"/>
  <c r="Q193" i="7"/>
  <c r="P193" i="7"/>
  <c r="Q185" i="7"/>
  <c r="P185" i="7"/>
  <c r="Q177" i="7"/>
  <c r="P177" i="7"/>
  <c r="Q169" i="7"/>
  <c r="P169" i="7"/>
  <c r="Q161" i="7"/>
  <c r="P161" i="7"/>
  <c r="Q153" i="7"/>
  <c r="P153" i="7"/>
  <c r="Q145" i="7"/>
  <c r="P145" i="7"/>
  <c r="Q137" i="7"/>
  <c r="P137" i="7"/>
  <c r="Q129" i="7"/>
  <c r="P129" i="7"/>
  <c r="Q121" i="7"/>
  <c r="P121" i="7"/>
  <c r="Q113" i="7"/>
  <c r="P113" i="7"/>
  <c r="Q105" i="7"/>
  <c r="P105" i="7"/>
  <c r="Q97" i="7"/>
  <c r="P97" i="7"/>
  <c r="Q89" i="7"/>
  <c r="P89" i="7"/>
  <c r="Q81" i="7"/>
  <c r="P81" i="7"/>
  <c r="Q73" i="7"/>
  <c r="P73" i="7"/>
  <c r="Q65" i="7"/>
  <c r="P65" i="7"/>
  <c r="Q57" i="7"/>
  <c r="P57" i="7"/>
  <c r="Q49" i="7"/>
  <c r="P49" i="7"/>
  <c r="Q41" i="7"/>
  <c r="P41" i="7"/>
  <c r="Q33" i="7"/>
  <c r="P33" i="7"/>
  <c r="Q25" i="7"/>
  <c r="P25" i="7"/>
  <c r="Q17" i="7"/>
  <c r="P17" i="7"/>
  <c r="Q9" i="7"/>
  <c r="P9" i="7"/>
  <c r="Q2107" i="7"/>
  <c r="P2107" i="7"/>
  <c r="Q2075" i="7"/>
  <c r="P2075" i="7"/>
  <c r="Q2035" i="7"/>
  <c r="P2035" i="7"/>
  <c r="Q1995" i="7"/>
  <c r="P1995" i="7"/>
  <c r="Q1955" i="7"/>
  <c r="P1955" i="7"/>
  <c r="Q1915" i="7"/>
  <c r="P1915" i="7"/>
  <c r="Q1867" i="7"/>
  <c r="P1867" i="7"/>
  <c r="Q1827" i="7"/>
  <c r="P1827" i="7"/>
  <c r="Q1787" i="7"/>
  <c r="P1787" i="7"/>
  <c r="Q1739" i="7"/>
  <c r="P1739" i="7"/>
  <c r="Q1699" i="7"/>
  <c r="P1699" i="7"/>
  <c r="Q1667" i="7"/>
  <c r="P1667" i="7"/>
  <c r="Q1627" i="7"/>
  <c r="P1627" i="7"/>
  <c r="Q1579" i="7"/>
  <c r="P1579" i="7"/>
  <c r="Q1539" i="7"/>
  <c r="P1539" i="7"/>
  <c r="Q1499" i="7"/>
  <c r="P1499" i="7"/>
  <c r="Q1459" i="7"/>
  <c r="P1459" i="7"/>
  <c r="Q1435" i="7"/>
  <c r="P1435" i="7"/>
  <c r="Q1403" i="7"/>
  <c r="P1403" i="7"/>
  <c r="Q1363" i="7"/>
  <c r="P1363" i="7"/>
  <c r="Q1323" i="7"/>
  <c r="P1323" i="7"/>
  <c r="Q1251" i="7"/>
  <c r="P1251" i="7"/>
  <c r="Q1227" i="7"/>
  <c r="P1227" i="7"/>
  <c r="Q1187" i="7"/>
  <c r="P1187" i="7"/>
  <c r="Q1147" i="7"/>
  <c r="P1147" i="7"/>
  <c r="Q1099" i="7"/>
  <c r="P1099" i="7"/>
  <c r="Q1059" i="7"/>
  <c r="P1059" i="7"/>
  <c r="Q1035" i="7"/>
  <c r="P1035" i="7"/>
  <c r="Q987" i="7"/>
  <c r="P987" i="7"/>
  <c r="Q971" i="7"/>
  <c r="P971" i="7"/>
  <c r="Q931" i="7"/>
  <c r="P931" i="7"/>
  <c r="Q883" i="7"/>
  <c r="P883" i="7"/>
  <c r="Q835" i="7"/>
  <c r="P835" i="7"/>
  <c r="Q811" i="7"/>
  <c r="P811" i="7"/>
  <c r="Q755" i="7"/>
  <c r="P755" i="7"/>
  <c r="Q715" i="7"/>
  <c r="P715" i="7"/>
  <c r="Q675" i="7"/>
  <c r="P675" i="7"/>
  <c r="Q635" i="7"/>
  <c r="P635" i="7"/>
  <c r="Q595" i="7"/>
  <c r="P595" i="7"/>
  <c r="Q587" i="7"/>
  <c r="P587" i="7"/>
  <c r="Q547" i="7"/>
  <c r="P547" i="7"/>
  <c r="Q483" i="7"/>
  <c r="P483" i="7"/>
  <c r="Q451" i="7"/>
  <c r="P451" i="7"/>
  <c r="Q411" i="7"/>
  <c r="P411" i="7"/>
  <c r="Q379" i="7"/>
  <c r="P379" i="7"/>
  <c r="Q347" i="7"/>
  <c r="P347" i="7"/>
  <c r="Q307" i="7"/>
  <c r="P307" i="7"/>
  <c r="Q275" i="7"/>
  <c r="P275" i="7"/>
  <c r="Q243" i="7"/>
  <c r="P243" i="7"/>
  <c r="Q203" i="7"/>
  <c r="P203" i="7"/>
  <c r="Q163" i="7"/>
  <c r="P163" i="7"/>
  <c r="Q131" i="7"/>
  <c r="P131" i="7"/>
  <c r="Q99" i="7"/>
  <c r="P99" i="7"/>
  <c r="Q59" i="7"/>
  <c r="P59" i="7"/>
  <c r="Q27" i="7"/>
  <c r="P27" i="7"/>
  <c r="Q2120" i="7"/>
  <c r="P2120" i="7"/>
  <c r="Q2112" i="7"/>
  <c r="P2112" i="7"/>
  <c r="Q2104" i="7"/>
  <c r="P2104" i="7"/>
  <c r="Q2096" i="7"/>
  <c r="P2096" i="7"/>
  <c r="Q2088" i="7"/>
  <c r="P2088" i="7"/>
  <c r="Q2080" i="7"/>
  <c r="P2080" i="7"/>
  <c r="Q2072" i="7"/>
  <c r="P2072" i="7"/>
  <c r="Q2064" i="7"/>
  <c r="P2064" i="7"/>
  <c r="Q2056" i="7"/>
  <c r="P2056" i="7"/>
  <c r="Q2048" i="7"/>
  <c r="P2048" i="7"/>
  <c r="Q2040" i="7"/>
  <c r="P2040" i="7"/>
  <c r="Q2032" i="7"/>
  <c r="P2032" i="7"/>
  <c r="Q2024" i="7"/>
  <c r="P2024" i="7"/>
  <c r="Q2016" i="7"/>
  <c r="P2016" i="7"/>
  <c r="Q2008" i="7"/>
  <c r="P2008" i="7"/>
  <c r="Q2000" i="7"/>
  <c r="P2000" i="7"/>
  <c r="Q1992" i="7"/>
  <c r="P1992" i="7"/>
  <c r="Q1984" i="7"/>
  <c r="P1984" i="7"/>
  <c r="Q1976" i="7"/>
  <c r="P1976" i="7"/>
  <c r="Q1968" i="7"/>
  <c r="P1968" i="7"/>
  <c r="Q1960" i="7"/>
  <c r="P1960" i="7"/>
  <c r="Q1952" i="7"/>
  <c r="P1952" i="7"/>
  <c r="Q1944" i="7"/>
  <c r="P1944" i="7"/>
  <c r="Q1936" i="7"/>
  <c r="P1936" i="7"/>
  <c r="Q1928" i="7"/>
  <c r="P1928" i="7"/>
  <c r="Q1920" i="7"/>
  <c r="P1920" i="7"/>
  <c r="Q1912" i="7"/>
  <c r="P1912" i="7"/>
  <c r="Q1904" i="7"/>
  <c r="P1904" i="7"/>
  <c r="Q1896" i="7"/>
  <c r="P1896" i="7"/>
  <c r="Q1888" i="7"/>
  <c r="P1888" i="7"/>
  <c r="Q1880" i="7"/>
  <c r="P1880" i="7"/>
  <c r="Q1872" i="7"/>
  <c r="P1872" i="7"/>
  <c r="Q1864" i="7"/>
  <c r="P1864" i="7"/>
  <c r="Q1856" i="7"/>
  <c r="P1856" i="7"/>
  <c r="Q1848" i="7"/>
  <c r="P1848" i="7"/>
  <c r="Q1840" i="7"/>
  <c r="P1840" i="7"/>
  <c r="Q1832" i="7"/>
  <c r="P1832" i="7"/>
  <c r="Q1824" i="7"/>
  <c r="P1824" i="7"/>
  <c r="Q1816" i="7"/>
  <c r="P1816" i="7"/>
  <c r="Q1808" i="7"/>
  <c r="P1808" i="7"/>
  <c r="Q1800" i="7"/>
  <c r="P1800" i="7"/>
  <c r="Q1792" i="7"/>
  <c r="P1792" i="7"/>
  <c r="Q1784" i="7"/>
  <c r="P1784" i="7"/>
  <c r="Q1776" i="7"/>
  <c r="P1776" i="7"/>
  <c r="Q1768" i="7"/>
  <c r="P1768" i="7"/>
  <c r="Q1760" i="7"/>
  <c r="P1760" i="7"/>
  <c r="Q1752" i="7"/>
  <c r="P1752" i="7"/>
  <c r="Q1744" i="7"/>
  <c r="P1744" i="7"/>
  <c r="Q1736" i="7"/>
  <c r="P1736" i="7"/>
  <c r="Q1728" i="7"/>
  <c r="P1728" i="7"/>
  <c r="Q1720" i="7"/>
  <c r="P1720" i="7"/>
  <c r="Q1712" i="7"/>
  <c r="P1712" i="7"/>
  <c r="Q1704" i="7"/>
  <c r="P1704" i="7"/>
  <c r="Q1696" i="7"/>
  <c r="P1696" i="7"/>
  <c r="Q1688" i="7"/>
  <c r="P1688" i="7"/>
  <c r="Q1680" i="7"/>
  <c r="P1680" i="7"/>
  <c r="Q1672" i="7"/>
  <c r="P1672" i="7"/>
  <c r="Q1664" i="7"/>
  <c r="P1664" i="7"/>
  <c r="Q1656" i="7"/>
  <c r="P1656" i="7"/>
  <c r="Q1648" i="7"/>
  <c r="P1648" i="7"/>
  <c r="Q1640" i="7"/>
  <c r="P1640" i="7"/>
  <c r="Q1632" i="7"/>
  <c r="P1632" i="7"/>
  <c r="Q1624" i="7"/>
  <c r="P1624" i="7"/>
  <c r="Q1616" i="7"/>
  <c r="P1616" i="7"/>
  <c r="Q1608" i="7"/>
  <c r="P1608" i="7"/>
  <c r="Q1600" i="7"/>
  <c r="P1600" i="7"/>
  <c r="Q1592" i="7"/>
  <c r="P1592" i="7"/>
  <c r="Q1584" i="7"/>
  <c r="P1584" i="7"/>
  <c r="Q1576" i="7"/>
  <c r="P1576" i="7"/>
  <c r="Q1568" i="7"/>
  <c r="P1568" i="7"/>
  <c r="Q1560" i="7"/>
  <c r="P1560" i="7"/>
  <c r="Q1552" i="7"/>
  <c r="P1552" i="7"/>
  <c r="Q1544" i="7"/>
  <c r="P1544" i="7"/>
  <c r="Q1536" i="7"/>
  <c r="P1536" i="7"/>
  <c r="Q1528" i="7"/>
  <c r="P1528" i="7"/>
  <c r="Q1520" i="7"/>
  <c r="P1520" i="7"/>
  <c r="Q1512" i="7"/>
  <c r="P1512" i="7"/>
  <c r="Q1504" i="7"/>
  <c r="P1504" i="7"/>
  <c r="Q1496" i="7"/>
  <c r="P1496" i="7"/>
  <c r="Q1488" i="7"/>
  <c r="P1488" i="7"/>
  <c r="Q1480" i="7"/>
  <c r="P1480" i="7"/>
  <c r="Q1472" i="7"/>
  <c r="P1472" i="7"/>
  <c r="Q1464" i="7"/>
  <c r="P1464" i="7"/>
  <c r="Q1456" i="7"/>
  <c r="P1456" i="7"/>
  <c r="Q1448" i="7"/>
  <c r="P1448" i="7"/>
  <c r="Q1440" i="7"/>
  <c r="P1440" i="7"/>
  <c r="Q1432" i="7"/>
  <c r="P1432" i="7"/>
  <c r="Q1424" i="7"/>
  <c r="P1424" i="7"/>
  <c r="Q1416" i="7"/>
  <c r="P1416" i="7"/>
  <c r="Q1408" i="7"/>
  <c r="P1408" i="7"/>
  <c r="Q1400" i="7"/>
  <c r="P1400" i="7"/>
  <c r="Q1392" i="7"/>
  <c r="P1392" i="7"/>
  <c r="Q1384" i="7"/>
  <c r="P1384" i="7"/>
  <c r="Q1376" i="7"/>
  <c r="P1376" i="7"/>
  <c r="Q1368" i="7"/>
  <c r="P1368" i="7"/>
  <c r="Q1360" i="7"/>
  <c r="P1360" i="7"/>
  <c r="Q1352" i="7"/>
  <c r="P1352" i="7"/>
  <c r="Q1344" i="7"/>
  <c r="P1344" i="7"/>
  <c r="Q1336" i="7"/>
  <c r="P1336" i="7"/>
  <c r="Q1328" i="7"/>
  <c r="P1328" i="7"/>
  <c r="Q1320" i="7"/>
  <c r="P1320" i="7"/>
  <c r="Q1312" i="7"/>
  <c r="P1312" i="7"/>
  <c r="Q1304" i="7"/>
  <c r="P1304" i="7"/>
  <c r="Q1296" i="7"/>
  <c r="P1296" i="7"/>
  <c r="Q1288" i="7"/>
  <c r="P1288" i="7"/>
  <c r="Q1280" i="7"/>
  <c r="P1280" i="7"/>
  <c r="Q1272" i="7"/>
  <c r="P1272" i="7"/>
  <c r="Q1264" i="7"/>
  <c r="P1264" i="7"/>
  <c r="Q1256" i="7"/>
  <c r="P1256" i="7"/>
  <c r="Q1248" i="7"/>
  <c r="P1248" i="7"/>
  <c r="Q1240" i="7"/>
  <c r="P1240" i="7"/>
  <c r="Q1232" i="7"/>
  <c r="P1232" i="7"/>
  <c r="Q1224" i="7"/>
  <c r="P1224" i="7"/>
  <c r="Q1216" i="7"/>
  <c r="P1216" i="7"/>
  <c r="Q1208" i="7"/>
  <c r="P1208" i="7"/>
  <c r="Q1200" i="7"/>
  <c r="P1200" i="7"/>
  <c r="Q1192" i="7"/>
  <c r="P1192" i="7"/>
  <c r="Q1184" i="7"/>
  <c r="P1184" i="7"/>
  <c r="Q1176" i="7"/>
  <c r="P1176" i="7"/>
  <c r="Q1168" i="7"/>
  <c r="P1168" i="7"/>
  <c r="Q1160" i="7"/>
  <c r="P1160" i="7"/>
  <c r="Q1152" i="7"/>
  <c r="P1152" i="7"/>
  <c r="Q1144" i="7"/>
  <c r="P1144" i="7"/>
  <c r="Q1136" i="7"/>
  <c r="P1136" i="7"/>
  <c r="Q1128" i="7"/>
  <c r="P1128" i="7"/>
  <c r="Q1120" i="7"/>
  <c r="P1120" i="7"/>
  <c r="Q1112" i="7"/>
  <c r="P1112" i="7"/>
  <c r="Q1104" i="7"/>
  <c r="P1104" i="7"/>
  <c r="Q1096" i="7"/>
  <c r="P1096" i="7"/>
  <c r="Q1088" i="7"/>
  <c r="P1088" i="7"/>
  <c r="Q1080" i="7"/>
  <c r="P1080" i="7"/>
  <c r="Q1072" i="7"/>
  <c r="P1072" i="7"/>
  <c r="Q1064" i="7"/>
  <c r="P1064" i="7"/>
  <c r="Q1056" i="7"/>
  <c r="P1056" i="7"/>
  <c r="Q1048" i="7"/>
  <c r="P1048" i="7"/>
  <c r="Q1040" i="7"/>
  <c r="P1040" i="7"/>
  <c r="Q1032" i="7"/>
  <c r="P1032" i="7"/>
  <c r="Q1024" i="7"/>
  <c r="P1024" i="7"/>
  <c r="Q1016" i="7"/>
  <c r="P1016" i="7"/>
  <c r="Q1008" i="7"/>
  <c r="P1008" i="7"/>
  <c r="Q1000" i="7"/>
  <c r="P1000" i="7"/>
  <c r="Q992" i="7"/>
  <c r="P992" i="7"/>
  <c r="Q984" i="7"/>
  <c r="P984" i="7"/>
  <c r="Q976" i="7"/>
  <c r="P976" i="7"/>
  <c r="Q968" i="7"/>
  <c r="P968" i="7"/>
  <c r="Q960" i="7"/>
  <c r="P960" i="7"/>
  <c r="Q952" i="7"/>
  <c r="P952" i="7"/>
  <c r="Q944" i="7"/>
  <c r="P944" i="7"/>
  <c r="Q936" i="7"/>
  <c r="P936" i="7"/>
  <c r="Q928" i="7"/>
  <c r="P928" i="7"/>
  <c r="Q920" i="7"/>
  <c r="P920" i="7"/>
  <c r="Q912" i="7"/>
  <c r="P912" i="7"/>
  <c r="Q904" i="7"/>
  <c r="P904" i="7"/>
  <c r="Q896" i="7"/>
  <c r="P896" i="7"/>
  <c r="Q888" i="7"/>
  <c r="P888" i="7"/>
  <c r="Q880" i="7"/>
  <c r="P880" i="7"/>
  <c r="Q872" i="7"/>
  <c r="P872" i="7"/>
  <c r="Q864" i="7"/>
  <c r="P864" i="7"/>
  <c r="Q856" i="7"/>
  <c r="P856" i="7"/>
  <c r="Q848" i="7"/>
  <c r="P848" i="7"/>
  <c r="Q840" i="7"/>
  <c r="P840" i="7"/>
  <c r="Q832" i="7"/>
  <c r="P832" i="7"/>
  <c r="Q824" i="7"/>
  <c r="P824" i="7"/>
  <c r="Q816" i="7"/>
  <c r="P816" i="7"/>
  <c r="Q808" i="7"/>
  <c r="P808" i="7"/>
  <c r="Q800" i="7"/>
  <c r="P800" i="7"/>
  <c r="Q792" i="7"/>
  <c r="P792" i="7"/>
  <c r="Q784" i="7"/>
  <c r="P784" i="7"/>
  <c r="Q776" i="7"/>
  <c r="P776" i="7"/>
  <c r="Q768" i="7"/>
  <c r="P768" i="7"/>
  <c r="Q760" i="7"/>
  <c r="P760" i="7"/>
  <c r="Q752" i="7"/>
  <c r="P752" i="7"/>
  <c r="Q744" i="7"/>
  <c r="P744" i="7"/>
  <c r="Q736" i="7"/>
  <c r="P736" i="7"/>
  <c r="Q728" i="7"/>
  <c r="P728" i="7"/>
  <c r="Q720" i="7"/>
  <c r="P720" i="7"/>
  <c r="Q712" i="7"/>
  <c r="P712" i="7"/>
  <c r="Q704" i="7"/>
  <c r="P704" i="7"/>
  <c r="Q696" i="7"/>
  <c r="P696" i="7"/>
  <c r="Q688" i="7"/>
  <c r="P688" i="7"/>
  <c r="Q680" i="7"/>
  <c r="P680" i="7"/>
  <c r="Q672" i="7"/>
  <c r="P672" i="7"/>
  <c r="Q664" i="7"/>
  <c r="P664" i="7"/>
  <c r="Q656" i="7"/>
  <c r="P656" i="7"/>
  <c r="Q648" i="7"/>
  <c r="P648" i="7"/>
  <c r="Q640" i="7"/>
  <c r="P640" i="7"/>
  <c r="Q632" i="7"/>
  <c r="P632" i="7"/>
  <c r="Q624" i="7"/>
  <c r="P624" i="7"/>
  <c r="Q616" i="7"/>
  <c r="P616" i="7"/>
  <c r="Q608" i="7"/>
  <c r="P608" i="7"/>
  <c r="Q600" i="7"/>
  <c r="P600" i="7"/>
  <c r="Q592" i="7"/>
  <c r="P592" i="7"/>
  <c r="Q584" i="7"/>
  <c r="P584" i="7"/>
  <c r="Q576" i="7"/>
  <c r="P576" i="7"/>
  <c r="Q568" i="7"/>
  <c r="P568" i="7"/>
  <c r="Q560" i="7"/>
  <c r="P560" i="7"/>
  <c r="Q552" i="7"/>
  <c r="P552" i="7"/>
  <c r="Q544" i="7"/>
  <c r="P544" i="7"/>
  <c r="Q536" i="7"/>
  <c r="P536" i="7"/>
  <c r="Q528" i="7"/>
  <c r="P528" i="7"/>
  <c r="Q520" i="7"/>
  <c r="P520" i="7"/>
  <c r="Q512" i="7"/>
  <c r="P512" i="7"/>
  <c r="Q504" i="7"/>
  <c r="P504" i="7"/>
  <c r="Q496" i="7"/>
  <c r="P496" i="7"/>
  <c r="Q488" i="7"/>
  <c r="P488" i="7"/>
  <c r="Q480" i="7"/>
  <c r="P480" i="7"/>
  <c r="Q472" i="7"/>
  <c r="P472" i="7"/>
  <c r="Q464" i="7"/>
  <c r="P464" i="7"/>
  <c r="Q456" i="7"/>
  <c r="P456" i="7"/>
  <c r="Q448" i="7"/>
  <c r="P448" i="7"/>
  <c r="Q440" i="7"/>
  <c r="P440" i="7"/>
  <c r="Q432" i="7"/>
  <c r="P432" i="7"/>
  <c r="Q424" i="7"/>
  <c r="P424" i="7"/>
  <c r="Q416" i="7"/>
  <c r="P416" i="7"/>
  <c r="Q408" i="7"/>
  <c r="P408" i="7"/>
  <c r="Q400" i="7"/>
  <c r="P400" i="7"/>
  <c r="Q392" i="7"/>
  <c r="P392" i="7"/>
  <c r="Q384" i="7"/>
  <c r="P384" i="7"/>
  <c r="Q376" i="7"/>
  <c r="P376" i="7"/>
  <c r="Q368" i="7"/>
  <c r="P368" i="7"/>
  <c r="Q360" i="7"/>
  <c r="P360" i="7"/>
  <c r="Q352" i="7"/>
  <c r="P352" i="7"/>
  <c r="Q344" i="7"/>
  <c r="P344" i="7"/>
  <c r="Q336" i="7"/>
  <c r="P336" i="7"/>
  <c r="Q328" i="7"/>
  <c r="P328" i="7"/>
  <c r="Q320" i="7"/>
  <c r="P320" i="7"/>
  <c r="Q312" i="7"/>
  <c r="P312" i="7"/>
  <c r="Q304" i="7"/>
  <c r="P304" i="7"/>
  <c r="Q296" i="7"/>
  <c r="P296" i="7"/>
  <c r="Q288" i="7"/>
  <c r="P288" i="7"/>
  <c r="Q280" i="7"/>
  <c r="P280" i="7"/>
  <c r="Q272" i="7"/>
  <c r="P272" i="7"/>
  <c r="Q264" i="7"/>
  <c r="P264" i="7"/>
  <c r="Q256" i="7"/>
  <c r="P256" i="7"/>
  <c r="Q248" i="7"/>
  <c r="P248" i="7"/>
  <c r="Q240" i="7"/>
  <c r="P240" i="7"/>
  <c r="Q232" i="7"/>
  <c r="P232" i="7"/>
  <c r="Q224" i="7"/>
  <c r="P224" i="7"/>
  <c r="Q216" i="7"/>
  <c r="P216" i="7"/>
  <c r="Q208" i="7"/>
  <c r="P208" i="7"/>
  <c r="Q200" i="7"/>
  <c r="P200" i="7"/>
  <c r="Q192" i="7"/>
  <c r="P192" i="7"/>
  <c r="Q184" i="7"/>
  <c r="P184" i="7"/>
  <c r="Q176" i="7"/>
  <c r="P176" i="7"/>
  <c r="Q168" i="7"/>
  <c r="P168" i="7"/>
  <c r="Q160" i="7"/>
  <c r="P160" i="7"/>
  <c r="Q152" i="7"/>
  <c r="P152" i="7"/>
  <c r="Q144" i="7"/>
  <c r="P144" i="7"/>
  <c r="Q136" i="7"/>
  <c r="P136" i="7"/>
  <c r="Q128" i="7"/>
  <c r="P128" i="7"/>
  <c r="Q120" i="7"/>
  <c r="P120" i="7"/>
  <c r="Q112" i="7"/>
  <c r="P112" i="7"/>
  <c r="Q104" i="7"/>
  <c r="P104" i="7"/>
  <c r="Q96" i="7"/>
  <c r="P96" i="7"/>
  <c r="Q88" i="7"/>
  <c r="P88" i="7"/>
  <c r="Q80" i="7"/>
  <c r="P80" i="7"/>
  <c r="Q72" i="7"/>
  <c r="P72" i="7"/>
  <c r="Q64" i="7"/>
  <c r="P64" i="7"/>
  <c r="Q56" i="7"/>
  <c r="P56" i="7"/>
  <c r="Q48" i="7"/>
  <c r="P48" i="7"/>
  <c r="Q40" i="7"/>
  <c r="P40" i="7"/>
  <c r="Q32" i="7"/>
  <c r="P32" i="7"/>
  <c r="Q24" i="7"/>
  <c r="P24" i="7"/>
  <c r="Q16" i="7"/>
  <c r="P16" i="7"/>
  <c r="Q8" i="7"/>
  <c r="P8" i="7"/>
  <c r="Q2" i="7"/>
  <c r="P2" i="7"/>
  <c r="Q2067" i="7"/>
  <c r="P2067" i="7"/>
  <c r="Q2027" i="7"/>
  <c r="P2027" i="7"/>
  <c r="Q1987" i="7"/>
  <c r="P1987" i="7"/>
  <c r="Q1947" i="7"/>
  <c r="P1947" i="7"/>
  <c r="Q1907" i="7"/>
  <c r="P1907" i="7"/>
  <c r="Q1875" i="7"/>
  <c r="P1875" i="7"/>
  <c r="Q1835" i="7"/>
  <c r="P1835" i="7"/>
  <c r="Q1795" i="7"/>
  <c r="P1795" i="7"/>
  <c r="Q1747" i="7"/>
  <c r="P1747" i="7"/>
  <c r="Q1707" i="7"/>
  <c r="P1707" i="7"/>
  <c r="Q1683" i="7"/>
  <c r="P1683" i="7"/>
  <c r="Q1643" i="7"/>
  <c r="P1643" i="7"/>
  <c r="Q1595" i="7"/>
  <c r="P1595" i="7"/>
  <c r="Q1571" i="7"/>
  <c r="P1571" i="7"/>
  <c r="Q1531" i="7"/>
  <c r="P1531" i="7"/>
  <c r="Q1483" i="7"/>
  <c r="P1483" i="7"/>
  <c r="Q1451" i="7"/>
  <c r="P1451" i="7"/>
  <c r="Q1411" i="7"/>
  <c r="P1411" i="7"/>
  <c r="Q1371" i="7"/>
  <c r="P1371" i="7"/>
  <c r="Q1339" i="7"/>
  <c r="P1339" i="7"/>
  <c r="Q1307" i="7"/>
  <c r="P1307" i="7"/>
  <c r="Q1283" i="7"/>
  <c r="P1283" i="7"/>
  <c r="Q1243" i="7"/>
  <c r="P1243" i="7"/>
  <c r="Q1203" i="7"/>
  <c r="P1203" i="7"/>
  <c r="Q1163" i="7"/>
  <c r="P1163" i="7"/>
  <c r="Q1123" i="7"/>
  <c r="P1123" i="7"/>
  <c r="Q1083" i="7"/>
  <c r="P1083" i="7"/>
  <c r="Q1019" i="7"/>
  <c r="P1019" i="7"/>
  <c r="Q979" i="7"/>
  <c r="P979" i="7"/>
  <c r="Q939" i="7"/>
  <c r="P939" i="7"/>
  <c r="Q899" i="7"/>
  <c r="P899" i="7"/>
  <c r="Q859" i="7"/>
  <c r="P859" i="7"/>
  <c r="Q843" i="7"/>
  <c r="P843" i="7"/>
  <c r="Q795" i="7"/>
  <c r="P795" i="7"/>
  <c r="Q771" i="7"/>
  <c r="P771" i="7"/>
  <c r="Q739" i="7"/>
  <c r="P739" i="7"/>
  <c r="Q691" i="7"/>
  <c r="P691" i="7"/>
  <c r="Q651" i="7"/>
  <c r="P651" i="7"/>
  <c r="Q619" i="7"/>
  <c r="P619" i="7"/>
  <c r="Q579" i="7"/>
  <c r="P579" i="7"/>
  <c r="Q531" i="7"/>
  <c r="P531" i="7"/>
  <c r="Q515" i="7"/>
  <c r="P515" i="7"/>
  <c r="Q475" i="7"/>
  <c r="P475" i="7"/>
  <c r="Q435" i="7"/>
  <c r="P435" i="7"/>
  <c r="Q403" i="7"/>
  <c r="P403" i="7"/>
  <c r="Q371" i="7"/>
  <c r="P371" i="7"/>
  <c r="Q339" i="7"/>
  <c r="P339" i="7"/>
  <c r="Q315" i="7"/>
  <c r="P315" i="7"/>
  <c r="Q267" i="7"/>
  <c r="P267" i="7"/>
  <c r="Q235" i="7"/>
  <c r="P235" i="7"/>
  <c r="Q211" i="7"/>
  <c r="P211" i="7"/>
  <c r="Q179" i="7"/>
  <c r="P179" i="7"/>
  <c r="Q155" i="7"/>
  <c r="P155" i="7"/>
  <c r="Q123" i="7"/>
  <c r="P123" i="7"/>
  <c r="Q91" i="7"/>
  <c r="P91" i="7"/>
  <c r="Q67" i="7"/>
  <c r="P67" i="7"/>
  <c r="Q35" i="7"/>
  <c r="P35" i="7"/>
  <c r="Q3" i="7"/>
  <c r="P3" i="7"/>
  <c r="Q2119" i="7"/>
  <c r="P2119" i="7"/>
  <c r="Q2111" i="7"/>
  <c r="P2111" i="7"/>
  <c r="Q2103" i="7"/>
  <c r="P2103" i="7"/>
  <c r="Q2095" i="7"/>
  <c r="P2095" i="7"/>
  <c r="Q2087" i="7"/>
  <c r="P2087" i="7"/>
  <c r="Q2079" i="7"/>
  <c r="P2079" i="7"/>
  <c r="Q2071" i="7"/>
  <c r="P2071" i="7"/>
  <c r="Q2063" i="7"/>
  <c r="P2063" i="7"/>
  <c r="Q2055" i="7"/>
  <c r="P2055" i="7"/>
  <c r="Q2047" i="7"/>
  <c r="P2047" i="7"/>
  <c r="Q2039" i="7"/>
  <c r="P2039" i="7"/>
  <c r="Q2031" i="7"/>
  <c r="P2031" i="7"/>
  <c r="Q2023" i="7"/>
  <c r="P2023" i="7"/>
  <c r="Q2015" i="7"/>
  <c r="P2015" i="7"/>
  <c r="Q2007" i="7"/>
  <c r="P2007" i="7"/>
  <c r="Q1999" i="7"/>
  <c r="P1999" i="7"/>
  <c r="Q1991" i="7"/>
  <c r="P1991" i="7"/>
  <c r="Q1983" i="7"/>
  <c r="P1983" i="7"/>
  <c r="Q1975" i="7"/>
  <c r="P1975" i="7"/>
  <c r="Q1967" i="7"/>
  <c r="P1967" i="7"/>
  <c r="Q1959" i="7"/>
  <c r="P1959" i="7"/>
  <c r="Q1951" i="7"/>
  <c r="P1951" i="7"/>
  <c r="Q1943" i="7"/>
  <c r="P1943" i="7"/>
  <c r="Q1935" i="7"/>
  <c r="P1935" i="7"/>
  <c r="Q1927" i="7"/>
  <c r="P1927" i="7"/>
  <c r="Q1919" i="7"/>
  <c r="P1919" i="7"/>
  <c r="Q1911" i="7"/>
  <c r="P1911" i="7"/>
  <c r="Q1903" i="7"/>
  <c r="P1903" i="7"/>
  <c r="Q1895" i="7"/>
  <c r="P1895" i="7"/>
  <c r="Q1887" i="7"/>
  <c r="P1887" i="7"/>
  <c r="Q1879" i="7"/>
  <c r="P1879" i="7"/>
  <c r="Q1871" i="7"/>
  <c r="P1871" i="7"/>
  <c r="Q1863" i="7"/>
  <c r="P1863" i="7"/>
  <c r="Q1855" i="7"/>
  <c r="P1855" i="7"/>
  <c r="Q1847" i="7"/>
  <c r="P1847" i="7"/>
  <c r="Q1839" i="7"/>
  <c r="P1839" i="7"/>
  <c r="Q1831" i="7"/>
  <c r="P1831" i="7"/>
  <c r="Q1823" i="7"/>
  <c r="P1823" i="7"/>
  <c r="Q1815" i="7"/>
  <c r="P1815" i="7"/>
  <c r="Q1807" i="7"/>
  <c r="P1807" i="7"/>
  <c r="Q1799" i="7"/>
  <c r="P1799" i="7"/>
  <c r="Q1791" i="7"/>
  <c r="P1791" i="7"/>
  <c r="Q1783" i="7"/>
  <c r="P1783" i="7"/>
  <c r="Q1775" i="7"/>
  <c r="P1775" i="7"/>
  <c r="Q1767" i="7"/>
  <c r="P1767" i="7"/>
  <c r="Q1759" i="7"/>
  <c r="P1759" i="7"/>
  <c r="Q1751" i="7"/>
  <c r="P1751" i="7"/>
  <c r="Q1743" i="7"/>
  <c r="P1743" i="7"/>
  <c r="Q1735" i="7"/>
  <c r="P1735" i="7"/>
  <c r="Q1727" i="7"/>
  <c r="P1727" i="7"/>
  <c r="Q1719" i="7"/>
  <c r="P1719" i="7"/>
  <c r="Q1711" i="7"/>
  <c r="P1711" i="7"/>
  <c r="Q1703" i="7"/>
  <c r="P1703" i="7"/>
  <c r="Q1695" i="7"/>
  <c r="P1695" i="7"/>
  <c r="Q1687" i="7"/>
  <c r="P1687" i="7"/>
  <c r="Q1679" i="7"/>
  <c r="P1679" i="7"/>
  <c r="Q1671" i="7"/>
  <c r="P1671" i="7"/>
  <c r="Q1663" i="7"/>
  <c r="P1663" i="7"/>
  <c r="Q1655" i="7"/>
  <c r="P1655" i="7"/>
  <c r="Q1647" i="7"/>
  <c r="P1647" i="7"/>
  <c r="Q1639" i="7"/>
  <c r="P1639" i="7"/>
  <c r="Q1631" i="7"/>
  <c r="P1631" i="7"/>
  <c r="Q1623" i="7"/>
  <c r="P1623" i="7"/>
  <c r="Q1615" i="7"/>
  <c r="P1615" i="7"/>
  <c r="Q1607" i="7"/>
  <c r="P1607" i="7"/>
  <c r="Q1599" i="7"/>
  <c r="P1599" i="7"/>
  <c r="Q1591" i="7"/>
  <c r="P1591" i="7"/>
  <c r="Q1583" i="7"/>
  <c r="P1583" i="7"/>
  <c r="Q1575" i="7"/>
  <c r="P1575" i="7"/>
  <c r="Q1567" i="7"/>
  <c r="P1567" i="7"/>
  <c r="Q1559" i="7"/>
  <c r="P1559" i="7"/>
  <c r="Q1551" i="7"/>
  <c r="P1551" i="7"/>
  <c r="Q1543" i="7"/>
  <c r="P1543" i="7"/>
  <c r="Q1535" i="7"/>
  <c r="P1535" i="7"/>
  <c r="Q1527" i="7"/>
  <c r="P1527" i="7"/>
  <c r="Q1519" i="7"/>
  <c r="P1519" i="7"/>
  <c r="Q1511" i="7"/>
  <c r="P1511" i="7"/>
  <c r="Q1503" i="7"/>
  <c r="P1503" i="7"/>
  <c r="Q1495" i="7"/>
  <c r="P1495" i="7"/>
  <c r="Q1487" i="7"/>
  <c r="P1487" i="7"/>
  <c r="Q1479" i="7"/>
  <c r="P1479" i="7"/>
  <c r="Q1471" i="7"/>
  <c r="P1471" i="7"/>
  <c r="Q1463" i="7"/>
  <c r="P1463" i="7"/>
  <c r="Q1455" i="7"/>
  <c r="P1455" i="7"/>
  <c r="Q1447" i="7"/>
  <c r="P1447" i="7"/>
  <c r="Q1439" i="7"/>
  <c r="P1439" i="7"/>
  <c r="Q1431" i="7"/>
  <c r="P1431" i="7"/>
  <c r="Q1423" i="7"/>
  <c r="P1423" i="7"/>
  <c r="Q1415" i="7"/>
  <c r="P1415" i="7"/>
  <c r="Q1407" i="7"/>
  <c r="P1407" i="7"/>
  <c r="Q1399" i="7"/>
  <c r="P1399" i="7"/>
  <c r="Q1391" i="7"/>
  <c r="P1391" i="7"/>
  <c r="Q1383" i="7"/>
  <c r="P1383" i="7"/>
  <c r="Q1375" i="7"/>
  <c r="P1375" i="7"/>
  <c r="Q1367" i="7"/>
  <c r="P1367" i="7"/>
  <c r="Q1359" i="7"/>
  <c r="P1359" i="7"/>
  <c r="Q1351" i="7"/>
  <c r="P1351" i="7"/>
  <c r="Q1343" i="7"/>
  <c r="P1343" i="7"/>
  <c r="Q1335" i="7"/>
  <c r="P1335" i="7"/>
  <c r="Q1327" i="7"/>
  <c r="P1327" i="7"/>
  <c r="Q1319" i="7"/>
  <c r="P1319" i="7"/>
  <c r="Q1311" i="7"/>
  <c r="P1311" i="7"/>
  <c r="Q1303" i="7"/>
  <c r="P1303" i="7"/>
  <c r="Q1295" i="7"/>
  <c r="P1295" i="7"/>
  <c r="Q1287" i="7"/>
  <c r="P1287" i="7"/>
  <c r="Q1279" i="7"/>
  <c r="P1279" i="7"/>
  <c r="Q1271" i="7"/>
  <c r="P1271" i="7"/>
  <c r="Q1263" i="7"/>
  <c r="P1263" i="7"/>
  <c r="Q1255" i="7"/>
  <c r="P1255" i="7"/>
  <c r="Q1247" i="7"/>
  <c r="P1247" i="7"/>
  <c r="Q1239" i="7"/>
  <c r="P1239" i="7"/>
  <c r="Q1231" i="7"/>
  <c r="P1231" i="7"/>
  <c r="Q1223" i="7"/>
  <c r="P1223" i="7"/>
  <c r="Q1215" i="7"/>
  <c r="P1215" i="7"/>
  <c r="Q1207" i="7"/>
  <c r="P1207" i="7"/>
  <c r="Q1199" i="7"/>
  <c r="P1199" i="7"/>
  <c r="Q1191" i="7"/>
  <c r="P1191" i="7"/>
  <c r="Q1183" i="7"/>
  <c r="P1183" i="7"/>
  <c r="Q1175" i="7"/>
  <c r="P1175" i="7"/>
  <c r="Q1167" i="7"/>
  <c r="P1167" i="7"/>
  <c r="Q1159" i="7"/>
  <c r="P1159" i="7"/>
  <c r="Q1151" i="7"/>
  <c r="P1151" i="7"/>
  <c r="Q1143" i="7"/>
  <c r="P1143" i="7"/>
  <c r="Q1135" i="7"/>
  <c r="P1135" i="7"/>
  <c r="Q1127" i="7"/>
  <c r="P1127" i="7"/>
  <c r="Q1119" i="7"/>
  <c r="P1119" i="7"/>
  <c r="Q1111" i="7"/>
  <c r="P1111" i="7"/>
  <c r="Q1103" i="7"/>
  <c r="P1103" i="7"/>
  <c r="Q1095" i="7"/>
  <c r="P1095" i="7"/>
  <c r="Q1087" i="7"/>
  <c r="P1087" i="7"/>
  <c r="Q1079" i="7"/>
  <c r="P1079" i="7"/>
  <c r="Q1071" i="7"/>
  <c r="P1071" i="7"/>
  <c r="Q1063" i="7"/>
  <c r="P1063" i="7"/>
  <c r="Q1055" i="7"/>
  <c r="P1055" i="7"/>
  <c r="Q1047" i="7"/>
  <c r="P1047" i="7"/>
  <c r="Q1039" i="7"/>
  <c r="P1039" i="7"/>
  <c r="Q1031" i="7"/>
  <c r="P1031" i="7"/>
  <c r="Q1023" i="7"/>
  <c r="P1023" i="7"/>
  <c r="Q1015" i="7"/>
  <c r="P1015" i="7"/>
  <c r="Q1007" i="7"/>
  <c r="P1007" i="7"/>
  <c r="Q999" i="7"/>
  <c r="P999" i="7"/>
  <c r="Q991" i="7"/>
  <c r="P991" i="7"/>
  <c r="Q983" i="7"/>
  <c r="P983" i="7"/>
  <c r="Q975" i="7"/>
  <c r="P975" i="7"/>
  <c r="Q967" i="7"/>
  <c r="P967" i="7"/>
  <c r="Q959" i="7"/>
  <c r="P959" i="7"/>
  <c r="Q951" i="7"/>
  <c r="P951" i="7"/>
  <c r="Q943" i="7"/>
  <c r="P943" i="7"/>
  <c r="Q935" i="7"/>
  <c r="P935" i="7"/>
  <c r="Q927" i="7"/>
  <c r="P927" i="7"/>
  <c r="Q919" i="7"/>
  <c r="P919" i="7"/>
  <c r="Q911" i="7"/>
  <c r="P911" i="7"/>
  <c r="Q903" i="7"/>
  <c r="P903" i="7"/>
  <c r="Q895" i="7"/>
  <c r="P895" i="7"/>
  <c r="Q887" i="7"/>
  <c r="P887" i="7"/>
  <c r="Q879" i="7"/>
  <c r="P879" i="7"/>
  <c r="Q871" i="7"/>
  <c r="P871" i="7"/>
  <c r="Q863" i="7"/>
  <c r="P863" i="7"/>
  <c r="Q855" i="7"/>
  <c r="P855" i="7"/>
  <c r="Q847" i="7"/>
  <c r="P847" i="7"/>
  <c r="Q839" i="7"/>
  <c r="P839" i="7"/>
  <c r="Q831" i="7"/>
  <c r="P831" i="7"/>
  <c r="Q823" i="7"/>
  <c r="P823" i="7"/>
  <c r="Q815" i="7"/>
  <c r="P815" i="7"/>
  <c r="Q807" i="7"/>
  <c r="P807" i="7"/>
  <c r="Q799" i="7"/>
  <c r="P799" i="7"/>
  <c r="Q791" i="7"/>
  <c r="P791" i="7"/>
  <c r="Q783" i="7"/>
  <c r="P783" i="7"/>
  <c r="Q775" i="7"/>
  <c r="P775" i="7"/>
  <c r="Q767" i="7"/>
  <c r="P767" i="7"/>
  <c r="Q759" i="7"/>
  <c r="P759" i="7"/>
  <c r="Q751" i="7"/>
  <c r="P751" i="7"/>
  <c r="Q743" i="7"/>
  <c r="P743" i="7"/>
  <c r="Q735" i="7"/>
  <c r="P735" i="7"/>
  <c r="Q727" i="7"/>
  <c r="P727" i="7"/>
  <c r="Q719" i="7"/>
  <c r="P719" i="7"/>
  <c r="Q711" i="7"/>
  <c r="P711" i="7"/>
  <c r="Q703" i="7"/>
  <c r="P703" i="7"/>
  <c r="Q695" i="7"/>
  <c r="P695" i="7"/>
  <c r="Q687" i="7"/>
  <c r="P687" i="7"/>
  <c r="Q679" i="7"/>
  <c r="P679" i="7"/>
  <c r="Q671" i="7"/>
  <c r="P671" i="7"/>
  <c r="Q663" i="7"/>
  <c r="P663" i="7"/>
  <c r="Q655" i="7"/>
  <c r="P655" i="7"/>
  <c r="Q647" i="7"/>
  <c r="P647" i="7"/>
  <c r="Q639" i="7"/>
  <c r="P639" i="7"/>
  <c r="Q631" i="7"/>
  <c r="P631" i="7"/>
  <c r="Q623" i="7"/>
  <c r="P623" i="7"/>
  <c r="Q615" i="7"/>
  <c r="P615" i="7"/>
  <c r="Q607" i="7"/>
  <c r="P607" i="7"/>
  <c r="Q599" i="7"/>
  <c r="P599" i="7"/>
  <c r="Q591" i="7"/>
  <c r="P591" i="7"/>
  <c r="Q583" i="7"/>
  <c r="P583" i="7"/>
  <c r="Q575" i="7"/>
  <c r="P575" i="7"/>
  <c r="Q567" i="7"/>
  <c r="P567" i="7"/>
  <c r="Q559" i="7"/>
  <c r="P559" i="7"/>
  <c r="Q551" i="7"/>
  <c r="P551" i="7"/>
  <c r="Q543" i="7"/>
  <c r="P543" i="7"/>
  <c r="Q535" i="7"/>
  <c r="P535" i="7"/>
  <c r="Q527" i="7"/>
  <c r="P527" i="7"/>
  <c r="Q519" i="7"/>
  <c r="P519" i="7"/>
  <c r="Q511" i="7"/>
  <c r="P511" i="7"/>
  <c r="Q503" i="7"/>
  <c r="P503" i="7"/>
  <c r="Q495" i="7"/>
  <c r="P495" i="7"/>
  <c r="Q487" i="7"/>
  <c r="P487" i="7"/>
  <c r="Q479" i="7"/>
  <c r="P479" i="7"/>
  <c r="Q471" i="7"/>
  <c r="P471" i="7"/>
  <c r="Q463" i="7"/>
  <c r="P463" i="7"/>
  <c r="Q455" i="7"/>
  <c r="P455" i="7"/>
  <c r="Q447" i="7"/>
  <c r="P447" i="7"/>
  <c r="Q439" i="7"/>
  <c r="P439" i="7"/>
  <c r="Q431" i="7"/>
  <c r="P431" i="7"/>
  <c r="Q423" i="7"/>
  <c r="P423" i="7"/>
  <c r="Q415" i="7"/>
  <c r="P415" i="7"/>
  <c r="Q407" i="7"/>
  <c r="P407" i="7"/>
  <c r="Q399" i="7"/>
  <c r="P399" i="7"/>
  <c r="Q391" i="7"/>
  <c r="P391" i="7"/>
  <c r="Q383" i="7"/>
  <c r="P383" i="7"/>
  <c r="Q375" i="7"/>
  <c r="P375" i="7"/>
  <c r="Q367" i="7"/>
  <c r="P367" i="7"/>
  <c r="Q359" i="7"/>
  <c r="P359" i="7"/>
  <c r="Q351" i="7"/>
  <c r="P351" i="7"/>
  <c r="Q343" i="7"/>
  <c r="P343" i="7"/>
  <c r="Q335" i="7"/>
  <c r="P335" i="7"/>
  <c r="Q327" i="7"/>
  <c r="P327" i="7"/>
  <c r="Q319" i="7"/>
  <c r="P319" i="7"/>
  <c r="Q311" i="7"/>
  <c r="P311" i="7"/>
  <c r="Q303" i="7"/>
  <c r="P303" i="7"/>
  <c r="Q295" i="7"/>
  <c r="P295" i="7"/>
  <c r="Q287" i="7"/>
  <c r="P287" i="7"/>
  <c r="Q279" i="7"/>
  <c r="P279" i="7"/>
  <c r="Q271" i="7"/>
  <c r="P271" i="7"/>
  <c r="Q263" i="7"/>
  <c r="P263" i="7"/>
  <c r="Q255" i="7"/>
  <c r="P255" i="7"/>
  <c r="Q247" i="7"/>
  <c r="P247" i="7"/>
  <c r="Q239" i="7"/>
  <c r="P239" i="7"/>
  <c r="Q231" i="7"/>
  <c r="P231" i="7"/>
  <c r="Q223" i="7"/>
  <c r="P223" i="7"/>
  <c r="Q215" i="7"/>
  <c r="P215" i="7"/>
  <c r="Q207" i="7"/>
  <c r="P207" i="7"/>
  <c r="Q199" i="7"/>
  <c r="P199" i="7"/>
  <c r="Q191" i="7"/>
  <c r="P191" i="7"/>
  <c r="Q183" i="7"/>
  <c r="P183" i="7"/>
  <c r="Q175" i="7"/>
  <c r="P175" i="7"/>
  <c r="Q167" i="7"/>
  <c r="P167" i="7"/>
  <c r="Q159" i="7"/>
  <c r="P159" i="7"/>
  <c r="Q151" i="7"/>
  <c r="P151" i="7"/>
  <c r="Q143" i="7"/>
  <c r="P143" i="7"/>
  <c r="Q135" i="7"/>
  <c r="P135" i="7"/>
  <c r="Q127" i="7"/>
  <c r="P127" i="7"/>
  <c r="Q119" i="7"/>
  <c r="P119" i="7"/>
  <c r="Q111" i="7"/>
  <c r="P111" i="7"/>
  <c r="Q103" i="7"/>
  <c r="P103" i="7"/>
  <c r="Q95" i="7"/>
  <c r="P95" i="7"/>
  <c r="Q87" i="7"/>
  <c r="P87" i="7"/>
  <c r="Q79" i="7"/>
  <c r="P79" i="7"/>
  <c r="Q71" i="7"/>
  <c r="P71" i="7"/>
  <c r="Q63" i="7"/>
  <c r="P63" i="7"/>
  <c r="Q55" i="7"/>
  <c r="P55" i="7"/>
  <c r="Q47" i="7"/>
  <c r="P47" i="7"/>
  <c r="Q39" i="7"/>
  <c r="P39" i="7"/>
  <c r="Q31" i="7"/>
  <c r="P31" i="7"/>
  <c r="Q23" i="7"/>
  <c r="P23" i="7"/>
  <c r="Q15" i="7"/>
  <c r="P15" i="7"/>
  <c r="Q7" i="7"/>
  <c r="P7" i="7"/>
  <c r="Q2123" i="7"/>
  <c r="P2123" i="7"/>
  <c r="Q2083" i="7"/>
  <c r="P2083" i="7"/>
  <c r="Q2043" i="7"/>
  <c r="P2043" i="7"/>
  <c r="Q2011" i="7"/>
  <c r="P2011" i="7"/>
  <c r="Q1971" i="7"/>
  <c r="P1971" i="7"/>
  <c r="Q1931" i="7"/>
  <c r="P1931" i="7"/>
  <c r="Q1891" i="7"/>
  <c r="P1891" i="7"/>
  <c r="Q1851" i="7"/>
  <c r="P1851" i="7"/>
  <c r="Q1819" i="7"/>
  <c r="P1819" i="7"/>
  <c r="Q1779" i="7"/>
  <c r="P1779" i="7"/>
  <c r="Q1755" i="7"/>
  <c r="P1755" i="7"/>
  <c r="Q1715" i="7"/>
  <c r="P1715" i="7"/>
  <c r="Q1675" i="7"/>
  <c r="P1675" i="7"/>
  <c r="Q1635" i="7"/>
  <c r="P1635" i="7"/>
  <c r="Q1611" i="7"/>
  <c r="P1611" i="7"/>
  <c r="Q1563" i="7"/>
  <c r="P1563" i="7"/>
  <c r="Q1515" i="7"/>
  <c r="P1515" i="7"/>
  <c r="Q1491" i="7"/>
  <c r="P1491" i="7"/>
  <c r="Q1419" i="7"/>
  <c r="P1419" i="7"/>
  <c r="Q1379" i="7"/>
  <c r="P1379" i="7"/>
  <c r="Q1347" i="7"/>
  <c r="P1347" i="7"/>
  <c r="Q1299" i="7"/>
  <c r="P1299" i="7"/>
  <c r="Q1275" i="7"/>
  <c r="P1275" i="7"/>
  <c r="Q1235" i="7"/>
  <c r="P1235" i="7"/>
  <c r="Q1195" i="7"/>
  <c r="P1195" i="7"/>
  <c r="Q1155" i="7"/>
  <c r="P1155" i="7"/>
  <c r="Q1115" i="7"/>
  <c r="P1115" i="7"/>
  <c r="Q1075" i="7"/>
  <c r="P1075" i="7"/>
  <c r="Q1043" i="7"/>
  <c r="P1043" i="7"/>
  <c r="Q1011" i="7"/>
  <c r="P1011" i="7"/>
  <c r="Q963" i="7"/>
  <c r="P963" i="7"/>
  <c r="Q915" i="7"/>
  <c r="P915" i="7"/>
  <c r="Q875" i="7"/>
  <c r="P875" i="7"/>
  <c r="Q827" i="7"/>
  <c r="P827" i="7"/>
  <c r="Q787" i="7"/>
  <c r="P787" i="7"/>
  <c r="Q731" i="7"/>
  <c r="P731" i="7"/>
  <c r="Q699" i="7"/>
  <c r="P699" i="7"/>
  <c r="Q667" i="7"/>
  <c r="P667" i="7"/>
  <c r="Q627" i="7"/>
  <c r="P627" i="7"/>
  <c r="Q563" i="7"/>
  <c r="P563" i="7"/>
  <c r="Q523" i="7"/>
  <c r="P523" i="7"/>
  <c r="Q491" i="7"/>
  <c r="P491" i="7"/>
  <c r="Q443" i="7"/>
  <c r="P443" i="7"/>
  <c r="Q291" i="7"/>
  <c r="P291" i="7"/>
  <c r="Q2118" i="7"/>
  <c r="P2118" i="7"/>
  <c r="Q2110" i="7"/>
  <c r="P2110" i="7"/>
  <c r="Q2102" i="7"/>
  <c r="P2102" i="7"/>
  <c r="Q2094" i="7"/>
  <c r="P2094" i="7"/>
  <c r="Q2086" i="7"/>
  <c r="P2086" i="7"/>
  <c r="Q2078" i="7"/>
  <c r="P2078" i="7"/>
  <c r="Q2070" i="7"/>
  <c r="P2070" i="7"/>
  <c r="Q2062" i="7"/>
  <c r="P2062" i="7"/>
  <c r="Q2054" i="7"/>
  <c r="P2054" i="7"/>
  <c r="Q2046" i="7"/>
  <c r="P2046" i="7"/>
  <c r="Q2038" i="7"/>
  <c r="P2038" i="7"/>
  <c r="Q2030" i="7"/>
  <c r="P2030" i="7"/>
  <c r="Q2022" i="7"/>
  <c r="P2022" i="7"/>
  <c r="Q2014" i="7"/>
  <c r="P2014" i="7"/>
  <c r="Q2006" i="7"/>
  <c r="P2006" i="7"/>
  <c r="Q1998" i="7"/>
  <c r="P1998" i="7"/>
  <c r="Q1990" i="7"/>
  <c r="P1990" i="7"/>
  <c r="Q1982" i="7"/>
  <c r="P1982" i="7"/>
  <c r="Q1974" i="7"/>
  <c r="P1974" i="7"/>
  <c r="Q1966" i="7"/>
  <c r="P1966" i="7"/>
  <c r="Q1958" i="7"/>
  <c r="P1958" i="7"/>
  <c r="Q1950" i="7"/>
  <c r="P1950" i="7"/>
  <c r="Q1942" i="7"/>
  <c r="P1942" i="7"/>
  <c r="Q1934" i="7"/>
  <c r="P1934" i="7"/>
  <c r="Q1926" i="7"/>
  <c r="P1926" i="7"/>
  <c r="Q1918" i="7"/>
  <c r="P1918" i="7"/>
  <c r="Q1910" i="7"/>
  <c r="P1910" i="7"/>
  <c r="Q1902" i="7"/>
  <c r="P1902" i="7"/>
  <c r="Q1894" i="7"/>
  <c r="P1894" i="7"/>
  <c r="Q1886" i="7"/>
  <c r="P1886" i="7"/>
  <c r="Q1878" i="7"/>
  <c r="P1878" i="7"/>
  <c r="Q1870" i="7"/>
  <c r="P1870" i="7"/>
  <c r="Q1862" i="7"/>
  <c r="P1862" i="7"/>
  <c r="Q1854" i="7"/>
  <c r="P1854" i="7"/>
  <c r="Q1846" i="7"/>
  <c r="P1846" i="7"/>
  <c r="Q1838" i="7"/>
  <c r="P1838" i="7"/>
  <c r="Q1830" i="7"/>
  <c r="P1830" i="7"/>
  <c r="Q1822" i="7"/>
  <c r="P1822" i="7"/>
  <c r="Q1814" i="7"/>
  <c r="P1814" i="7"/>
  <c r="Q1806" i="7"/>
  <c r="P1806" i="7"/>
  <c r="Q1798" i="7"/>
  <c r="P1798" i="7"/>
  <c r="Q1790" i="7"/>
  <c r="P1790" i="7"/>
  <c r="Q1782" i="7"/>
  <c r="P1782" i="7"/>
  <c r="Q1774" i="7"/>
  <c r="P1774" i="7"/>
  <c r="Q1766" i="7"/>
  <c r="P1766" i="7"/>
  <c r="Q1758" i="7"/>
  <c r="P1758" i="7"/>
  <c r="Q1750" i="7"/>
  <c r="P1750" i="7"/>
  <c r="Q1742" i="7"/>
  <c r="P1742" i="7"/>
  <c r="Q1734" i="7"/>
  <c r="P1734" i="7"/>
  <c r="Q1726" i="7"/>
  <c r="P1726" i="7"/>
  <c r="Q1718" i="7"/>
  <c r="P1718" i="7"/>
  <c r="Q1710" i="7"/>
  <c r="P1710" i="7"/>
  <c r="Q1702" i="7"/>
  <c r="P1702" i="7"/>
  <c r="Q1694" i="7"/>
  <c r="P1694" i="7"/>
  <c r="Q1686" i="7"/>
  <c r="P1686" i="7"/>
  <c r="Q1678" i="7"/>
  <c r="P1678" i="7"/>
  <c r="Q1670" i="7"/>
  <c r="P1670" i="7"/>
  <c r="Q1662" i="7"/>
  <c r="P1662" i="7"/>
  <c r="Q1654" i="7"/>
  <c r="P1654" i="7"/>
  <c r="Q1646" i="7"/>
  <c r="P1646" i="7"/>
  <c r="Q1638" i="7"/>
  <c r="P1638" i="7"/>
  <c r="Q1630" i="7"/>
  <c r="P1630" i="7"/>
  <c r="Q1622" i="7"/>
  <c r="P1622" i="7"/>
  <c r="Q1614" i="7"/>
  <c r="P1614" i="7"/>
  <c r="Q1606" i="7"/>
  <c r="P1606" i="7"/>
  <c r="Q1598" i="7"/>
  <c r="P1598" i="7"/>
  <c r="Q1590" i="7"/>
  <c r="P1590" i="7"/>
  <c r="Q1582" i="7"/>
  <c r="P1582" i="7"/>
  <c r="Q1574" i="7"/>
  <c r="P1574" i="7"/>
  <c r="Q1566" i="7"/>
  <c r="P1566" i="7"/>
  <c r="Q1558" i="7"/>
  <c r="P1558" i="7"/>
  <c r="Q1550" i="7"/>
  <c r="P1550" i="7"/>
  <c r="Q1542" i="7"/>
  <c r="P1542" i="7"/>
  <c r="Q1534" i="7"/>
  <c r="P1534" i="7"/>
  <c r="Q1526" i="7"/>
  <c r="P1526" i="7"/>
  <c r="Q1518" i="7"/>
  <c r="P1518" i="7"/>
  <c r="Q1510" i="7"/>
  <c r="P1510" i="7"/>
  <c r="Q1502" i="7"/>
  <c r="P1502" i="7"/>
  <c r="Q1494" i="7"/>
  <c r="P1494" i="7"/>
  <c r="Q1486" i="7"/>
  <c r="P1486" i="7"/>
  <c r="Q1478" i="7"/>
  <c r="P1478" i="7"/>
  <c r="Q1470" i="7"/>
  <c r="P1470" i="7"/>
  <c r="Q1462" i="7"/>
  <c r="P1462" i="7"/>
  <c r="Q1454" i="7"/>
  <c r="P1454" i="7"/>
  <c r="Q1446" i="7"/>
  <c r="P1446" i="7"/>
  <c r="Q1438" i="7"/>
  <c r="P1438" i="7"/>
  <c r="Q1430" i="7"/>
  <c r="P1430" i="7"/>
  <c r="Q1422" i="7"/>
  <c r="P1422" i="7"/>
  <c r="Q1414" i="7"/>
  <c r="P1414" i="7"/>
  <c r="Q1406" i="7"/>
  <c r="P1406" i="7"/>
  <c r="Q1398" i="7"/>
  <c r="P1398" i="7"/>
  <c r="Q1390" i="7"/>
  <c r="P1390" i="7"/>
  <c r="Q1382" i="7"/>
  <c r="P1382" i="7"/>
  <c r="Q1374" i="7"/>
  <c r="P1374" i="7"/>
  <c r="Q1366" i="7"/>
  <c r="P1366" i="7"/>
  <c r="Q1358" i="7"/>
  <c r="P1358" i="7"/>
  <c r="Q1350" i="7"/>
  <c r="P1350" i="7"/>
  <c r="Q1342" i="7"/>
  <c r="P1342" i="7"/>
  <c r="Q1334" i="7"/>
  <c r="P1334" i="7"/>
  <c r="Q1326" i="7"/>
  <c r="P1326" i="7"/>
  <c r="Q1318" i="7"/>
  <c r="P1318" i="7"/>
  <c r="Q1310" i="7"/>
  <c r="P1310" i="7"/>
  <c r="Q1302" i="7"/>
  <c r="P1302" i="7"/>
  <c r="Q1294" i="7"/>
  <c r="P1294" i="7"/>
  <c r="Q1286" i="7"/>
  <c r="P1286" i="7"/>
  <c r="Q1278" i="7"/>
  <c r="P1278" i="7"/>
  <c r="Q1270" i="7"/>
  <c r="P1270" i="7"/>
  <c r="Q1262" i="7"/>
  <c r="P1262" i="7"/>
  <c r="Q1254" i="7"/>
  <c r="P1254" i="7"/>
  <c r="Q1246" i="7"/>
  <c r="P1246" i="7"/>
  <c r="Q1238" i="7"/>
  <c r="P1238" i="7"/>
  <c r="Q1230" i="7"/>
  <c r="P1230" i="7"/>
  <c r="Q1222" i="7"/>
  <c r="P1222" i="7"/>
  <c r="Q1214" i="7"/>
  <c r="P1214" i="7"/>
  <c r="Q1206" i="7"/>
  <c r="P1206" i="7"/>
  <c r="Q1198" i="7"/>
  <c r="P1198" i="7"/>
  <c r="Q1190" i="7"/>
  <c r="P1190" i="7"/>
  <c r="Q1182" i="7"/>
  <c r="P1182" i="7"/>
  <c r="Q1174" i="7"/>
  <c r="P1174" i="7"/>
  <c r="Q1166" i="7"/>
  <c r="P1166" i="7"/>
  <c r="Q1158" i="7"/>
  <c r="P1158" i="7"/>
  <c r="Q1150" i="7"/>
  <c r="P1150" i="7"/>
  <c r="Q1142" i="7"/>
  <c r="P1142" i="7"/>
  <c r="Q1134" i="7"/>
  <c r="P1134" i="7"/>
  <c r="Q1126" i="7"/>
  <c r="P1126" i="7"/>
  <c r="Q1118" i="7"/>
  <c r="P1118" i="7"/>
  <c r="Q1110" i="7"/>
  <c r="P1110" i="7"/>
  <c r="Q1102" i="7"/>
  <c r="P1102" i="7"/>
  <c r="Q1094" i="7"/>
  <c r="P1094" i="7"/>
  <c r="Q1086" i="7"/>
  <c r="P1086" i="7"/>
  <c r="Q1078" i="7"/>
  <c r="P1078" i="7"/>
  <c r="Q1070" i="7"/>
  <c r="P1070" i="7"/>
  <c r="Q1062" i="7"/>
  <c r="P1062" i="7"/>
  <c r="Q1054" i="7"/>
  <c r="P1054" i="7"/>
  <c r="Q1046" i="7"/>
  <c r="P1046" i="7"/>
  <c r="Q1038" i="7"/>
  <c r="P1038" i="7"/>
  <c r="Q1030" i="7"/>
  <c r="P1030" i="7"/>
  <c r="Q1022" i="7"/>
  <c r="P1022" i="7"/>
  <c r="Q1014" i="7"/>
  <c r="P1014" i="7"/>
  <c r="Q1006" i="7"/>
  <c r="P1006" i="7"/>
  <c r="Q998" i="7"/>
  <c r="P998" i="7"/>
  <c r="Q990" i="7"/>
  <c r="P990" i="7"/>
  <c r="Q982" i="7"/>
  <c r="P982" i="7"/>
  <c r="Q974" i="7"/>
  <c r="P974" i="7"/>
  <c r="Q966" i="7"/>
  <c r="P966" i="7"/>
  <c r="Q958" i="7"/>
  <c r="P958" i="7"/>
  <c r="Q950" i="7"/>
  <c r="P950" i="7"/>
  <c r="Q942" i="7"/>
  <c r="P942" i="7"/>
  <c r="Q934" i="7"/>
  <c r="P934" i="7"/>
  <c r="Q926" i="7"/>
  <c r="P926" i="7"/>
  <c r="Q918" i="7"/>
  <c r="P918" i="7"/>
  <c r="Q910" i="7"/>
  <c r="P910" i="7"/>
  <c r="Q902" i="7"/>
  <c r="P902" i="7"/>
  <c r="Q894" i="7"/>
  <c r="P894" i="7"/>
  <c r="Q886" i="7"/>
  <c r="P886" i="7"/>
  <c r="Q878" i="7"/>
  <c r="P878" i="7"/>
  <c r="Q870" i="7"/>
  <c r="P870" i="7"/>
  <c r="Q862" i="7"/>
  <c r="P862" i="7"/>
  <c r="Q854" i="7"/>
  <c r="P854" i="7"/>
  <c r="Q846" i="7"/>
  <c r="P846" i="7"/>
  <c r="Q838" i="7"/>
  <c r="P838" i="7"/>
  <c r="Q830" i="7"/>
  <c r="P830" i="7"/>
  <c r="Q822" i="7"/>
  <c r="P822" i="7"/>
  <c r="Q814" i="7"/>
  <c r="P814" i="7"/>
  <c r="Q806" i="7"/>
  <c r="P806" i="7"/>
  <c r="Q798" i="7"/>
  <c r="P798" i="7"/>
  <c r="Q790" i="7"/>
  <c r="P790" i="7"/>
  <c r="Q782" i="7"/>
  <c r="P782" i="7"/>
  <c r="Q774" i="7"/>
  <c r="P774" i="7"/>
  <c r="Q766" i="7"/>
  <c r="P766" i="7"/>
  <c r="Q758" i="7"/>
  <c r="P758" i="7"/>
  <c r="Q750" i="7"/>
  <c r="P750" i="7"/>
  <c r="Q742" i="7"/>
  <c r="P742" i="7"/>
  <c r="Q734" i="7"/>
  <c r="P734" i="7"/>
  <c r="Q726" i="7"/>
  <c r="P726" i="7"/>
  <c r="Q718" i="7"/>
  <c r="P718" i="7"/>
  <c r="Q710" i="7"/>
  <c r="P710" i="7"/>
  <c r="Q702" i="7"/>
  <c r="P702" i="7"/>
  <c r="Q694" i="7"/>
  <c r="P694" i="7"/>
  <c r="Q686" i="7"/>
  <c r="P686" i="7"/>
  <c r="Q678" i="7"/>
  <c r="P678" i="7"/>
  <c r="Q670" i="7"/>
  <c r="P670" i="7"/>
  <c r="Q662" i="7"/>
  <c r="P662" i="7"/>
  <c r="Q654" i="7"/>
  <c r="P654" i="7"/>
  <c r="Q646" i="7"/>
  <c r="P646" i="7"/>
  <c r="Q638" i="7"/>
  <c r="P638" i="7"/>
  <c r="Q630" i="7"/>
  <c r="P630" i="7"/>
  <c r="Q622" i="7"/>
  <c r="P622" i="7"/>
  <c r="Q614" i="7"/>
  <c r="P614" i="7"/>
  <c r="Q606" i="7"/>
  <c r="P606" i="7"/>
  <c r="Q598" i="7"/>
  <c r="P598" i="7"/>
  <c r="Q590" i="7"/>
  <c r="P590" i="7"/>
  <c r="Q582" i="7"/>
  <c r="P582" i="7"/>
  <c r="Q574" i="7"/>
  <c r="P574" i="7"/>
  <c r="Q566" i="7"/>
  <c r="P566" i="7"/>
  <c r="Q558" i="7"/>
  <c r="P558" i="7"/>
  <c r="Q550" i="7"/>
  <c r="P550" i="7"/>
  <c r="Q542" i="7"/>
  <c r="P542" i="7"/>
  <c r="Q534" i="7"/>
  <c r="P534" i="7"/>
  <c r="Q526" i="7"/>
  <c r="P526" i="7"/>
  <c r="Q518" i="7"/>
  <c r="P518" i="7"/>
  <c r="Q510" i="7"/>
  <c r="P510" i="7"/>
  <c r="Q502" i="7"/>
  <c r="P502" i="7"/>
  <c r="Q494" i="7"/>
  <c r="P494" i="7"/>
  <c r="Q486" i="7"/>
  <c r="P486" i="7"/>
  <c r="Q478" i="7"/>
  <c r="P478" i="7"/>
  <c r="Q470" i="7"/>
  <c r="P470" i="7"/>
  <c r="Q462" i="7"/>
  <c r="P462" i="7"/>
  <c r="Q454" i="7"/>
  <c r="P454" i="7"/>
  <c r="Q446" i="7"/>
  <c r="P446" i="7"/>
  <c r="Q438" i="7"/>
  <c r="P438" i="7"/>
  <c r="Q430" i="7"/>
  <c r="P430" i="7"/>
  <c r="Q422" i="7"/>
  <c r="P422" i="7"/>
  <c r="Q414" i="7"/>
  <c r="P414" i="7"/>
  <c r="Q406" i="7"/>
  <c r="P406" i="7"/>
  <c r="Q398" i="7"/>
  <c r="P398" i="7"/>
  <c r="Q390" i="7"/>
  <c r="P390" i="7"/>
  <c r="Q382" i="7"/>
  <c r="P382" i="7"/>
  <c r="Q374" i="7"/>
  <c r="P374" i="7"/>
  <c r="Q366" i="7"/>
  <c r="P366" i="7"/>
  <c r="Q358" i="7"/>
  <c r="P358" i="7"/>
  <c r="Q350" i="7"/>
  <c r="P350" i="7"/>
  <c r="Q342" i="7"/>
  <c r="P342" i="7"/>
  <c r="Q334" i="7"/>
  <c r="P334" i="7"/>
  <c r="Q326" i="7"/>
  <c r="P326" i="7"/>
  <c r="Q318" i="7"/>
  <c r="P318" i="7"/>
  <c r="Q310" i="7"/>
  <c r="P310" i="7"/>
  <c r="Q302" i="7"/>
  <c r="P302" i="7"/>
  <c r="Q294" i="7"/>
  <c r="P294" i="7"/>
  <c r="Q286" i="7"/>
  <c r="P286" i="7"/>
  <c r="Q278" i="7"/>
  <c r="P278" i="7"/>
  <c r="Q270" i="7"/>
  <c r="P270" i="7"/>
  <c r="Q262" i="7"/>
  <c r="P262" i="7"/>
  <c r="Q254" i="7"/>
  <c r="P254" i="7"/>
  <c r="Q246" i="7"/>
  <c r="P246" i="7"/>
  <c r="Q238" i="7"/>
  <c r="P238" i="7"/>
  <c r="Q230" i="7"/>
  <c r="P230" i="7"/>
  <c r="Q222" i="7"/>
  <c r="P222" i="7"/>
  <c r="Q214" i="7"/>
  <c r="P214" i="7"/>
  <c r="Q206" i="7"/>
  <c r="P206" i="7"/>
  <c r="Q198" i="7"/>
  <c r="P198" i="7"/>
  <c r="Q190" i="7"/>
  <c r="P190" i="7"/>
  <c r="Q182" i="7"/>
  <c r="P182" i="7"/>
  <c r="Q174" i="7"/>
  <c r="P174" i="7"/>
  <c r="Q166" i="7"/>
  <c r="P166" i="7"/>
  <c r="Q158" i="7"/>
  <c r="P158" i="7"/>
  <c r="Q150" i="7"/>
  <c r="P150" i="7"/>
  <c r="Q142" i="7"/>
  <c r="P142" i="7"/>
  <c r="Q134" i="7"/>
  <c r="P134" i="7"/>
  <c r="Q126" i="7"/>
  <c r="P126" i="7"/>
  <c r="Q118" i="7"/>
  <c r="P118" i="7"/>
  <c r="Q110" i="7"/>
  <c r="P110" i="7"/>
  <c r="Q102" i="7"/>
  <c r="P102" i="7"/>
  <c r="Q94" i="7"/>
  <c r="P94" i="7"/>
  <c r="Q86" i="7"/>
  <c r="P86" i="7"/>
  <c r="Q78" i="7"/>
  <c r="P78" i="7"/>
  <c r="Q70" i="7"/>
  <c r="P70" i="7"/>
  <c r="Q62" i="7"/>
  <c r="P62" i="7"/>
  <c r="Q54" i="7"/>
  <c r="P54" i="7"/>
  <c r="Q46" i="7"/>
  <c r="P46" i="7"/>
  <c r="Q38" i="7"/>
  <c r="P38" i="7"/>
  <c r="Q30" i="7"/>
  <c r="P30" i="7"/>
  <c r="Q22" i="7"/>
  <c r="P22" i="7"/>
  <c r="Q14" i="7"/>
  <c r="P14" i="7"/>
  <c r="Q6" i="7"/>
  <c r="P6" i="7"/>
  <c r="H26" i="31"/>
  <c r="H25" i="31"/>
  <c r="I25" i="31"/>
  <c r="H20" i="31"/>
  <c r="E14" i="31"/>
  <c r="S36" i="31" s="1"/>
  <c r="E20" i="31"/>
  <c r="S38" i="31" s="1"/>
  <c r="E26" i="31"/>
  <c r="E25" i="31"/>
  <c r="I20" i="31"/>
  <c r="I26" i="31"/>
  <c r="E16" i="31"/>
  <c r="Q2117" i="7"/>
  <c r="P2117" i="7"/>
  <c r="Q2101" i="7"/>
  <c r="P2101" i="7"/>
  <c r="Q2085" i="7"/>
  <c r="P2085" i="7"/>
  <c r="Q2069" i="7"/>
  <c r="P2069" i="7"/>
  <c r="Q2053" i="7"/>
  <c r="P2053" i="7"/>
  <c r="Q2037" i="7"/>
  <c r="P2037" i="7"/>
  <c r="Q2005" i="7"/>
  <c r="P2005" i="7"/>
  <c r="Q1789" i="7"/>
  <c r="P1789" i="7"/>
  <c r="Q1781" i="7"/>
  <c r="P1781" i="7"/>
  <c r="Q1773" i="7"/>
  <c r="P1773" i="7"/>
  <c r="Q1765" i="7"/>
  <c r="P1765" i="7"/>
  <c r="Q1757" i="7"/>
  <c r="P1757" i="7"/>
  <c r="Q1749" i="7"/>
  <c r="P1749" i="7"/>
  <c r="Q1741" i="7"/>
  <c r="P1741" i="7"/>
  <c r="Q1733" i="7"/>
  <c r="P1733" i="7"/>
  <c r="Q1725" i="7"/>
  <c r="P1725" i="7"/>
  <c r="Q1717" i="7"/>
  <c r="P1717" i="7"/>
  <c r="Q1709" i="7"/>
  <c r="P1709" i="7"/>
  <c r="Q1701" i="7"/>
  <c r="P1701" i="7"/>
  <c r="Q1693" i="7"/>
  <c r="P1693" i="7"/>
  <c r="Q1685" i="7"/>
  <c r="P1685" i="7"/>
  <c r="Q1677" i="7"/>
  <c r="P1677" i="7"/>
  <c r="Q1669" i="7"/>
  <c r="P1669" i="7"/>
  <c r="Q1661" i="7"/>
  <c r="P1661" i="7"/>
  <c r="Q1653" i="7"/>
  <c r="P1653" i="7"/>
  <c r="Q1645" i="7"/>
  <c r="P1645" i="7"/>
  <c r="Q1637" i="7"/>
  <c r="P1637" i="7"/>
  <c r="Q1629" i="7"/>
  <c r="P1629" i="7"/>
  <c r="Q1621" i="7"/>
  <c r="P1621" i="7"/>
  <c r="Q1613" i="7"/>
  <c r="P1613" i="7"/>
  <c r="Q1605" i="7"/>
  <c r="P1605" i="7"/>
  <c r="Q1597" i="7"/>
  <c r="P1597" i="7"/>
  <c r="Q1589" i="7"/>
  <c r="P1589" i="7"/>
  <c r="Q1581" i="7"/>
  <c r="P1581" i="7"/>
  <c r="Q1573" i="7"/>
  <c r="P1573" i="7"/>
  <c r="Q1565" i="7"/>
  <c r="P1565" i="7"/>
  <c r="Q1557" i="7"/>
  <c r="P1557" i="7"/>
  <c r="Q1549" i="7"/>
  <c r="P1549" i="7"/>
  <c r="Q1541" i="7"/>
  <c r="P1541" i="7"/>
  <c r="Q1533" i="7"/>
  <c r="P1533" i="7"/>
  <c r="Q1525" i="7"/>
  <c r="P1525" i="7"/>
  <c r="Q1517" i="7"/>
  <c r="P1517" i="7"/>
  <c r="Q1509" i="7"/>
  <c r="P1509" i="7"/>
  <c r="Q1501" i="7"/>
  <c r="P1501" i="7"/>
  <c r="Q1493" i="7"/>
  <c r="P1493" i="7"/>
  <c r="Q1485" i="7"/>
  <c r="P1485" i="7"/>
  <c r="Q1477" i="7"/>
  <c r="P1477" i="7"/>
  <c r="Q1469" i="7"/>
  <c r="P1469" i="7"/>
  <c r="Q1461" i="7"/>
  <c r="P1461" i="7"/>
  <c r="Q1453" i="7"/>
  <c r="P1453" i="7"/>
  <c r="Q1445" i="7"/>
  <c r="P1445" i="7"/>
  <c r="Q1437" i="7"/>
  <c r="P1437" i="7"/>
  <c r="Q1429" i="7"/>
  <c r="P1429" i="7"/>
  <c r="Q1421" i="7"/>
  <c r="P1421" i="7"/>
  <c r="Q1413" i="7"/>
  <c r="P1413" i="7"/>
  <c r="Q1405" i="7"/>
  <c r="P1405" i="7"/>
  <c r="Q1397" i="7"/>
  <c r="P1397" i="7"/>
  <c r="Q1389" i="7"/>
  <c r="P1389" i="7"/>
  <c r="Q1381" i="7"/>
  <c r="P1381" i="7"/>
  <c r="Q1373" i="7"/>
  <c r="P1373" i="7"/>
  <c r="Q1365" i="7"/>
  <c r="P1365" i="7"/>
  <c r="Q1357" i="7"/>
  <c r="P1357" i="7"/>
  <c r="Q1349" i="7"/>
  <c r="P1349" i="7"/>
  <c r="Q1341" i="7"/>
  <c r="P1341" i="7"/>
  <c r="Q1333" i="7"/>
  <c r="P1333" i="7"/>
  <c r="Q1325" i="7"/>
  <c r="P1325" i="7"/>
  <c r="Q1317" i="7"/>
  <c r="P1317" i="7"/>
  <c r="Q1309" i="7"/>
  <c r="P1309" i="7"/>
  <c r="Q1301" i="7"/>
  <c r="P1301" i="7"/>
  <c r="Q1293" i="7"/>
  <c r="P1293" i="7"/>
  <c r="Q1285" i="7"/>
  <c r="P1285" i="7"/>
  <c r="Q1277" i="7"/>
  <c r="P1277" i="7"/>
  <c r="Q1269" i="7"/>
  <c r="P1269" i="7"/>
  <c r="Q1261" i="7"/>
  <c r="P1261" i="7"/>
  <c r="Q1253" i="7"/>
  <c r="P1253" i="7"/>
  <c r="Q1245" i="7"/>
  <c r="P1245" i="7"/>
  <c r="Q1237" i="7"/>
  <c r="P1237" i="7"/>
  <c r="Q1229" i="7"/>
  <c r="P1229" i="7"/>
  <c r="Q1221" i="7"/>
  <c r="P1221" i="7"/>
  <c r="Q1213" i="7"/>
  <c r="P1213" i="7"/>
  <c r="Q1205" i="7"/>
  <c r="P1205" i="7"/>
  <c r="Q1197" i="7"/>
  <c r="P1197" i="7"/>
  <c r="Q1189" i="7"/>
  <c r="P1189" i="7"/>
  <c r="Q1181" i="7"/>
  <c r="P1181" i="7"/>
  <c r="Q1173" i="7"/>
  <c r="P1173" i="7"/>
  <c r="Q1165" i="7"/>
  <c r="P1165" i="7"/>
  <c r="Q1157" i="7"/>
  <c r="P1157" i="7"/>
  <c r="Q1149" i="7"/>
  <c r="P1149" i="7"/>
  <c r="Q1141" i="7"/>
  <c r="P1141" i="7"/>
  <c r="Q1133" i="7"/>
  <c r="P1133" i="7"/>
  <c r="Q1125" i="7"/>
  <c r="P1125" i="7"/>
  <c r="Q1117" i="7"/>
  <c r="P1117" i="7"/>
  <c r="Q1109" i="7"/>
  <c r="P1109" i="7"/>
  <c r="Q1101" i="7"/>
  <c r="P1101" i="7"/>
  <c r="Q1093" i="7"/>
  <c r="P1093" i="7"/>
  <c r="Q1085" i="7"/>
  <c r="P1085" i="7"/>
  <c r="Q1077" i="7"/>
  <c r="P1077" i="7"/>
  <c r="Q1069" i="7"/>
  <c r="P1069" i="7"/>
  <c r="Q1061" i="7"/>
  <c r="P1061" i="7"/>
  <c r="Q1053" i="7"/>
  <c r="P1053" i="7"/>
  <c r="Q1045" i="7"/>
  <c r="P1045" i="7"/>
  <c r="Q1037" i="7"/>
  <c r="P1037" i="7"/>
  <c r="Q1029" i="7"/>
  <c r="P1029" i="7"/>
  <c r="Q1021" i="7"/>
  <c r="P1021" i="7"/>
  <c r="Q1013" i="7"/>
  <c r="P1013" i="7"/>
  <c r="Q1005" i="7"/>
  <c r="P1005" i="7"/>
  <c r="Q997" i="7"/>
  <c r="P997" i="7"/>
  <c r="Q989" i="7"/>
  <c r="P989" i="7"/>
  <c r="Q981" i="7"/>
  <c r="P981" i="7"/>
  <c r="Q973" i="7"/>
  <c r="P973" i="7"/>
  <c r="Q965" i="7"/>
  <c r="P965" i="7"/>
  <c r="Q957" i="7"/>
  <c r="P957" i="7"/>
  <c r="Q949" i="7"/>
  <c r="P949" i="7"/>
  <c r="Q941" i="7"/>
  <c r="P941" i="7"/>
  <c r="Q933" i="7"/>
  <c r="P933" i="7"/>
  <c r="Q925" i="7"/>
  <c r="P925" i="7"/>
  <c r="Q917" i="7"/>
  <c r="P917" i="7"/>
  <c r="Q909" i="7"/>
  <c r="P909" i="7"/>
  <c r="Q901" i="7"/>
  <c r="P901" i="7"/>
  <c r="Q893" i="7"/>
  <c r="P893" i="7"/>
  <c r="Q885" i="7"/>
  <c r="P885" i="7"/>
  <c r="Q877" i="7"/>
  <c r="P877" i="7"/>
  <c r="Q869" i="7"/>
  <c r="P869" i="7"/>
  <c r="Q861" i="7"/>
  <c r="P861" i="7"/>
  <c r="Q853" i="7"/>
  <c r="P853" i="7"/>
  <c r="Q845" i="7"/>
  <c r="P845" i="7"/>
  <c r="Q837" i="7"/>
  <c r="P837" i="7"/>
  <c r="Q829" i="7"/>
  <c r="P829" i="7"/>
  <c r="Q821" i="7"/>
  <c r="P821" i="7"/>
  <c r="Q813" i="7"/>
  <c r="P813" i="7"/>
  <c r="Q805" i="7"/>
  <c r="P805" i="7"/>
  <c r="Q797" i="7"/>
  <c r="P797" i="7"/>
  <c r="Q789" i="7"/>
  <c r="P789" i="7"/>
  <c r="Q781" i="7"/>
  <c r="P781" i="7"/>
  <c r="Q773" i="7"/>
  <c r="P773" i="7"/>
  <c r="Q765" i="7"/>
  <c r="P765" i="7"/>
  <c r="Q757" i="7"/>
  <c r="P757" i="7"/>
  <c r="Q749" i="7"/>
  <c r="P749" i="7"/>
  <c r="Q741" i="7"/>
  <c r="P741" i="7"/>
  <c r="Q733" i="7"/>
  <c r="P733" i="7"/>
  <c r="Q725" i="7"/>
  <c r="P725" i="7"/>
  <c r="Q717" i="7"/>
  <c r="P717" i="7"/>
  <c r="Q709" i="7"/>
  <c r="P709" i="7"/>
  <c r="Q701" i="7"/>
  <c r="P701" i="7"/>
  <c r="Q693" i="7"/>
  <c r="P693" i="7"/>
  <c r="Q685" i="7"/>
  <c r="P685" i="7"/>
  <c r="Q677" i="7"/>
  <c r="P677" i="7"/>
  <c r="Q669" i="7"/>
  <c r="P669" i="7"/>
  <c r="Q661" i="7"/>
  <c r="P661" i="7"/>
  <c r="Q653" i="7"/>
  <c r="P653" i="7"/>
  <c r="Q645" i="7"/>
  <c r="P645" i="7"/>
  <c r="Q637" i="7"/>
  <c r="P637" i="7"/>
  <c r="Q629" i="7"/>
  <c r="P629" i="7"/>
  <c r="Q621" i="7"/>
  <c r="P621" i="7"/>
  <c r="Q613" i="7"/>
  <c r="P613" i="7"/>
  <c r="Q605" i="7"/>
  <c r="P605" i="7"/>
  <c r="Q597" i="7"/>
  <c r="P597" i="7"/>
  <c r="Q589" i="7"/>
  <c r="P589" i="7"/>
  <c r="Q581" i="7"/>
  <c r="P581" i="7"/>
  <c r="Q573" i="7"/>
  <c r="P573" i="7"/>
  <c r="Q565" i="7"/>
  <c r="P565" i="7"/>
  <c r="Q557" i="7"/>
  <c r="P557" i="7"/>
  <c r="Q549" i="7"/>
  <c r="P549" i="7"/>
  <c r="Q541" i="7"/>
  <c r="P541" i="7"/>
  <c r="Q533" i="7"/>
  <c r="P533" i="7"/>
  <c r="Q525" i="7"/>
  <c r="P525" i="7"/>
  <c r="Q517" i="7"/>
  <c r="P517" i="7"/>
  <c r="Q509" i="7"/>
  <c r="P509" i="7"/>
  <c r="Q501" i="7"/>
  <c r="P501" i="7"/>
  <c r="Q493" i="7"/>
  <c r="P493" i="7"/>
  <c r="Q485" i="7"/>
  <c r="P485" i="7"/>
  <c r="Q477" i="7"/>
  <c r="P477" i="7"/>
  <c r="Q469" i="7"/>
  <c r="P469" i="7"/>
  <c r="Q461" i="7"/>
  <c r="P461" i="7"/>
  <c r="Q453" i="7"/>
  <c r="P453" i="7"/>
  <c r="Q445" i="7"/>
  <c r="P445" i="7"/>
  <c r="Q437" i="7"/>
  <c r="P437" i="7"/>
  <c r="Q429" i="7"/>
  <c r="P429" i="7"/>
  <c r="Q421" i="7"/>
  <c r="P421" i="7"/>
  <c r="Q413" i="7"/>
  <c r="P413" i="7"/>
  <c r="Q405" i="7"/>
  <c r="P405" i="7"/>
  <c r="Q397" i="7"/>
  <c r="P397" i="7"/>
  <c r="Q389" i="7"/>
  <c r="P389" i="7"/>
  <c r="Q381" i="7"/>
  <c r="P381" i="7"/>
  <c r="Q373" i="7"/>
  <c r="P373" i="7"/>
  <c r="Q365" i="7"/>
  <c r="P365" i="7"/>
  <c r="Q357" i="7"/>
  <c r="P357" i="7"/>
  <c r="Q349" i="7"/>
  <c r="P349" i="7"/>
  <c r="Q341" i="7"/>
  <c r="P341" i="7"/>
  <c r="Q333" i="7"/>
  <c r="P333" i="7"/>
  <c r="Q325" i="7"/>
  <c r="P325" i="7"/>
  <c r="Q317" i="7"/>
  <c r="P317" i="7"/>
  <c r="Q309" i="7"/>
  <c r="P309" i="7"/>
  <c r="Q301" i="7"/>
  <c r="P301" i="7"/>
  <c r="Q293" i="7"/>
  <c r="P293" i="7"/>
  <c r="Q285" i="7"/>
  <c r="P285" i="7"/>
  <c r="Q277" i="7"/>
  <c r="P277" i="7"/>
  <c r="Q269" i="7"/>
  <c r="P269" i="7"/>
  <c r="Q261" i="7"/>
  <c r="P261" i="7"/>
  <c r="Q253" i="7"/>
  <c r="P253" i="7"/>
  <c r="Q245" i="7"/>
  <c r="P245" i="7"/>
  <c r="Q237" i="7"/>
  <c r="P237" i="7"/>
  <c r="Q229" i="7"/>
  <c r="P229" i="7"/>
  <c r="Q221" i="7"/>
  <c r="P221" i="7"/>
  <c r="Q213" i="7"/>
  <c r="P213" i="7"/>
  <c r="Q205" i="7"/>
  <c r="P205" i="7"/>
  <c r="Q197" i="7"/>
  <c r="P197" i="7"/>
  <c r="Q189" i="7"/>
  <c r="P189" i="7"/>
  <c r="Q181" i="7"/>
  <c r="P181" i="7"/>
  <c r="Q173" i="7"/>
  <c r="P173" i="7"/>
  <c r="Q165" i="7"/>
  <c r="P165" i="7"/>
  <c r="Q157" i="7"/>
  <c r="P157" i="7"/>
  <c r="Q149" i="7"/>
  <c r="P149" i="7"/>
  <c r="Q141" i="7"/>
  <c r="P141" i="7"/>
  <c r="Q133" i="7"/>
  <c r="P133" i="7"/>
  <c r="Q125" i="7"/>
  <c r="P125" i="7"/>
  <c r="Q117" i="7"/>
  <c r="P117" i="7"/>
  <c r="Q109" i="7"/>
  <c r="P109" i="7"/>
  <c r="Q101" i="7"/>
  <c r="P101" i="7"/>
  <c r="Q93" i="7"/>
  <c r="P93" i="7"/>
  <c r="Q85" i="7"/>
  <c r="P85" i="7"/>
  <c r="Q77" i="7"/>
  <c r="P77" i="7"/>
  <c r="Q69" i="7"/>
  <c r="P69" i="7"/>
  <c r="Q61" i="7"/>
  <c r="P61" i="7"/>
  <c r="Q53" i="7"/>
  <c r="P53" i="7"/>
  <c r="Q45" i="7"/>
  <c r="P45" i="7"/>
  <c r="Q37" i="7"/>
  <c r="P37" i="7"/>
  <c r="Q29" i="7"/>
  <c r="P29" i="7"/>
  <c r="Q21" i="7"/>
  <c r="P21" i="7"/>
  <c r="Q13" i="7"/>
  <c r="P13" i="7"/>
  <c r="Q5" i="7"/>
  <c r="P5" i="7"/>
  <c r="Q2109" i="7"/>
  <c r="P2109" i="7"/>
  <c r="Q2093" i="7"/>
  <c r="P2093" i="7"/>
  <c r="Q2077" i="7"/>
  <c r="P2077" i="7"/>
  <c r="Q2061" i="7"/>
  <c r="P2061" i="7"/>
  <c r="Q2045" i="7"/>
  <c r="P2045" i="7"/>
  <c r="Q2029" i="7"/>
  <c r="P2029" i="7"/>
  <c r="Q2021" i="7"/>
  <c r="P2021" i="7"/>
  <c r="Q2013" i="7"/>
  <c r="P2013" i="7"/>
  <c r="Q1997" i="7"/>
  <c r="P1997" i="7"/>
  <c r="Q1989" i="7"/>
  <c r="P1989" i="7"/>
  <c r="Q1981" i="7"/>
  <c r="P1981" i="7"/>
  <c r="Q1973" i="7"/>
  <c r="P1973" i="7"/>
  <c r="Q1965" i="7"/>
  <c r="P1965" i="7"/>
  <c r="Q1957" i="7"/>
  <c r="P1957" i="7"/>
  <c r="Q1949" i="7"/>
  <c r="P1949" i="7"/>
  <c r="Q1941" i="7"/>
  <c r="P1941" i="7"/>
  <c r="Q1933" i="7"/>
  <c r="P1933" i="7"/>
  <c r="Q1925" i="7"/>
  <c r="P1925" i="7"/>
  <c r="Q1917" i="7"/>
  <c r="P1917" i="7"/>
  <c r="Q1909" i="7"/>
  <c r="P1909" i="7"/>
  <c r="Q1901" i="7"/>
  <c r="P1901" i="7"/>
  <c r="Q1893" i="7"/>
  <c r="P1893" i="7"/>
  <c r="Q1885" i="7"/>
  <c r="P1885" i="7"/>
  <c r="Q1877" i="7"/>
  <c r="P1877" i="7"/>
  <c r="Q1869" i="7"/>
  <c r="P1869" i="7"/>
  <c r="Q1861" i="7"/>
  <c r="P1861" i="7"/>
  <c r="Q1853" i="7"/>
  <c r="P1853" i="7"/>
  <c r="Q1845" i="7"/>
  <c r="P1845" i="7"/>
  <c r="Q1837" i="7"/>
  <c r="P1837" i="7"/>
  <c r="Q1829" i="7"/>
  <c r="P1829" i="7"/>
  <c r="Q1821" i="7"/>
  <c r="P1821" i="7"/>
  <c r="Q1813" i="7"/>
  <c r="P1813" i="7"/>
  <c r="Q1805" i="7"/>
  <c r="P1805" i="7"/>
  <c r="Q1797" i="7"/>
  <c r="P1797" i="7"/>
  <c r="Q2124" i="7"/>
  <c r="P2124" i="7"/>
  <c r="Q2116" i="7"/>
  <c r="P2116" i="7"/>
  <c r="Q2108" i="7"/>
  <c r="P2108" i="7"/>
  <c r="Q2100" i="7"/>
  <c r="P2100" i="7"/>
  <c r="Q2092" i="7"/>
  <c r="P2092" i="7"/>
  <c r="Q2084" i="7"/>
  <c r="P2084" i="7"/>
  <c r="Q2076" i="7"/>
  <c r="P2076" i="7"/>
  <c r="Q2068" i="7"/>
  <c r="P2068" i="7"/>
  <c r="Q2060" i="7"/>
  <c r="P2060" i="7"/>
  <c r="Q2052" i="7"/>
  <c r="P2052" i="7"/>
  <c r="Q2044" i="7"/>
  <c r="P2044" i="7"/>
  <c r="Q2036" i="7"/>
  <c r="P2036" i="7"/>
  <c r="Q2028" i="7"/>
  <c r="P2028" i="7"/>
  <c r="Q2020" i="7"/>
  <c r="P2020" i="7"/>
  <c r="Q2012" i="7"/>
  <c r="P2012" i="7"/>
  <c r="Q2004" i="7"/>
  <c r="P2004" i="7"/>
  <c r="Q1996" i="7"/>
  <c r="P1996" i="7"/>
  <c r="Q1988" i="7"/>
  <c r="P1988" i="7"/>
  <c r="Q1980" i="7"/>
  <c r="P1980" i="7"/>
  <c r="Q1972" i="7"/>
  <c r="P1972" i="7"/>
  <c r="Q1964" i="7"/>
  <c r="P1964" i="7"/>
  <c r="Q1956" i="7"/>
  <c r="P1956" i="7"/>
  <c r="Q1948" i="7"/>
  <c r="P1948" i="7"/>
  <c r="Q1940" i="7"/>
  <c r="P1940" i="7"/>
  <c r="Q1932" i="7"/>
  <c r="P1932" i="7"/>
  <c r="Q1924" i="7"/>
  <c r="P1924" i="7"/>
  <c r="Q1916" i="7"/>
  <c r="P1916" i="7"/>
  <c r="Q1908" i="7"/>
  <c r="P1908" i="7"/>
  <c r="Q1900" i="7"/>
  <c r="P1900" i="7"/>
  <c r="Q1892" i="7"/>
  <c r="P1892" i="7"/>
  <c r="Q1884" i="7"/>
  <c r="P1884" i="7"/>
  <c r="Q1876" i="7"/>
  <c r="P1876" i="7"/>
  <c r="Q1868" i="7"/>
  <c r="P1868" i="7"/>
  <c r="Q1860" i="7"/>
  <c r="P1860" i="7"/>
  <c r="Q1852" i="7"/>
  <c r="P1852" i="7"/>
  <c r="Q1844" i="7"/>
  <c r="P1844" i="7"/>
  <c r="Q1836" i="7"/>
  <c r="P1836" i="7"/>
  <c r="Q1828" i="7"/>
  <c r="P1828" i="7"/>
  <c r="Q1820" i="7"/>
  <c r="P1820" i="7"/>
  <c r="Q1812" i="7"/>
  <c r="P1812" i="7"/>
  <c r="Q1804" i="7"/>
  <c r="P1804" i="7"/>
  <c r="Q1796" i="7"/>
  <c r="P1796" i="7"/>
  <c r="Q1788" i="7"/>
  <c r="P1788" i="7"/>
  <c r="Q1780" i="7"/>
  <c r="P1780" i="7"/>
  <c r="Q1772" i="7"/>
  <c r="P1772" i="7"/>
  <c r="Q1764" i="7"/>
  <c r="P1764" i="7"/>
  <c r="Q1756" i="7"/>
  <c r="P1756" i="7"/>
  <c r="Q1748" i="7"/>
  <c r="P1748" i="7"/>
  <c r="Q1740" i="7"/>
  <c r="P1740" i="7"/>
  <c r="Q1732" i="7"/>
  <c r="P1732" i="7"/>
  <c r="Q1724" i="7"/>
  <c r="P1724" i="7"/>
  <c r="Q1716" i="7"/>
  <c r="P1716" i="7"/>
  <c r="Q1708" i="7"/>
  <c r="P1708" i="7"/>
  <c r="Q1700" i="7"/>
  <c r="P1700" i="7"/>
  <c r="Q1692" i="7"/>
  <c r="P1692" i="7"/>
  <c r="Q1684" i="7"/>
  <c r="P1684" i="7"/>
  <c r="Q1676" i="7"/>
  <c r="P1676" i="7"/>
  <c r="Q1668" i="7"/>
  <c r="P1668" i="7"/>
  <c r="Q1660" i="7"/>
  <c r="P1660" i="7"/>
  <c r="Q1652" i="7"/>
  <c r="P1652" i="7"/>
  <c r="Q1644" i="7"/>
  <c r="P1644" i="7"/>
  <c r="Q1636" i="7"/>
  <c r="P1636" i="7"/>
  <c r="Q1628" i="7"/>
  <c r="P1628" i="7"/>
  <c r="Q1620" i="7"/>
  <c r="P1620" i="7"/>
  <c r="Q1612" i="7"/>
  <c r="P1612" i="7"/>
  <c r="Q1604" i="7"/>
  <c r="P1604" i="7"/>
  <c r="Q1596" i="7"/>
  <c r="P1596" i="7"/>
  <c r="Q1588" i="7"/>
  <c r="P1588" i="7"/>
  <c r="Q1580" i="7"/>
  <c r="P1580" i="7"/>
  <c r="Q1572" i="7"/>
  <c r="P1572" i="7"/>
  <c r="Q1564" i="7"/>
  <c r="P1564" i="7"/>
  <c r="Q1556" i="7"/>
  <c r="P1556" i="7"/>
  <c r="Q1548" i="7"/>
  <c r="P1548" i="7"/>
  <c r="Q1540" i="7"/>
  <c r="P1540" i="7"/>
  <c r="Q1532" i="7"/>
  <c r="P1532" i="7"/>
  <c r="Q1524" i="7"/>
  <c r="P1524" i="7"/>
  <c r="Q1516" i="7"/>
  <c r="P1516" i="7"/>
  <c r="Q1508" i="7"/>
  <c r="P1508" i="7"/>
  <c r="Q1500" i="7"/>
  <c r="P1500" i="7"/>
  <c r="Q1492" i="7"/>
  <c r="P1492" i="7"/>
  <c r="Q1484" i="7"/>
  <c r="P1484" i="7"/>
  <c r="Q1476" i="7"/>
  <c r="P1476" i="7"/>
  <c r="Q1468" i="7"/>
  <c r="P1468" i="7"/>
  <c r="Q1460" i="7"/>
  <c r="P1460" i="7"/>
  <c r="Q1452" i="7"/>
  <c r="P1452" i="7"/>
  <c r="Q1444" i="7"/>
  <c r="P1444" i="7"/>
  <c r="Q1436" i="7"/>
  <c r="P1436" i="7"/>
  <c r="Q1428" i="7"/>
  <c r="P1428" i="7"/>
  <c r="Q1420" i="7"/>
  <c r="P1420" i="7"/>
  <c r="Q1412" i="7"/>
  <c r="P1412" i="7"/>
  <c r="Q1404" i="7"/>
  <c r="P1404" i="7"/>
  <c r="Q1396" i="7"/>
  <c r="P1396" i="7"/>
  <c r="Q1388" i="7"/>
  <c r="P1388" i="7"/>
  <c r="Q1380" i="7"/>
  <c r="P1380" i="7"/>
  <c r="Q1372" i="7"/>
  <c r="P1372" i="7"/>
  <c r="Q1364" i="7"/>
  <c r="P1364" i="7"/>
  <c r="Q1356" i="7"/>
  <c r="P1356" i="7"/>
  <c r="Q1348" i="7"/>
  <c r="P1348" i="7"/>
  <c r="Q1340" i="7"/>
  <c r="P1340" i="7"/>
  <c r="Q1332" i="7"/>
  <c r="P1332" i="7"/>
  <c r="Q1324" i="7"/>
  <c r="P1324" i="7"/>
  <c r="Q1316" i="7"/>
  <c r="P1316" i="7"/>
  <c r="Q1308" i="7"/>
  <c r="P1308" i="7"/>
  <c r="Q1300" i="7"/>
  <c r="P1300" i="7"/>
  <c r="Q1292" i="7"/>
  <c r="P1292" i="7"/>
  <c r="Q1284" i="7"/>
  <c r="P1284" i="7"/>
  <c r="Q1276" i="7"/>
  <c r="P1276" i="7"/>
  <c r="Q1268" i="7"/>
  <c r="P1268" i="7"/>
  <c r="Q1260" i="7"/>
  <c r="P1260" i="7"/>
  <c r="Q1252" i="7"/>
  <c r="P1252" i="7"/>
  <c r="Q1244" i="7"/>
  <c r="P1244" i="7"/>
  <c r="Q1236" i="7"/>
  <c r="P1236" i="7"/>
  <c r="Q1228" i="7"/>
  <c r="P1228" i="7"/>
  <c r="Q1220" i="7"/>
  <c r="P1220" i="7"/>
  <c r="Q1212" i="7"/>
  <c r="P1212" i="7"/>
  <c r="Q1204" i="7"/>
  <c r="P1204" i="7"/>
  <c r="Q1196" i="7"/>
  <c r="P1196" i="7"/>
  <c r="Q1188" i="7"/>
  <c r="P1188" i="7"/>
  <c r="Q1180" i="7"/>
  <c r="P1180" i="7"/>
  <c r="Q1172" i="7"/>
  <c r="P1172" i="7"/>
  <c r="Q1164" i="7"/>
  <c r="P1164" i="7"/>
  <c r="Q1156" i="7"/>
  <c r="P1156" i="7"/>
  <c r="Q1148" i="7"/>
  <c r="P1148" i="7"/>
  <c r="Q1140" i="7"/>
  <c r="P1140" i="7"/>
  <c r="Q1132" i="7"/>
  <c r="P1132" i="7"/>
  <c r="Q1124" i="7"/>
  <c r="P1124" i="7"/>
  <c r="Q1116" i="7"/>
  <c r="P1116" i="7"/>
  <c r="Q1108" i="7"/>
  <c r="P1108" i="7"/>
  <c r="Q1100" i="7"/>
  <c r="P1100" i="7"/>
  <c r="Q1092" i="7"/>
  <c r="P1092" i="7"/>
  <c r="Q1084" i="7"/>
  <c r="P1084" i="7"/>
  <c r="Q1076" i="7"/>
  <c r="P1076" i="7"/>
  <c r="Q1068" i="7"/>
  <c r="P1068" i="7"/>
  <c r="Q1060" i="7"/>
  <c r="P1060" i="7"/>
  <c r="Q1052" i="7"/>
  <c r="P1052" i="7"/>
  <c r="Q1044" i="7"/>
  <c r="P1044" i="7"/>
  <c r="Q1036" i="7"/>
  <c r="P1036" i="7"/>
  <c r="Q1028" i="7"/>
  <c r="P1028" i="7"/>
  <c r="Q1020" i="7"/>
  <c r="P1020" i="7"/>
  <c r="Q1012" i="7"/>
  <c r="P1012" i="7"/>
  <c r="Q1004" i="7"/>
  <c r="P1004" i="7"/>
  <c r="Q996" i="7"/>
  <c r="P996" i="7"/>
  <c r="Q988" i="7"/>
  <c r="P988" i="7"/>
  <c r="Q980" i="7"/>
  <c r="P980" i="7"/>
  <c r="Q972" i="7"/>
  <c r="P972" i="7"/>
  <c r="Q964" i="7"/>
  <c r="P964" i="7"/>
  <c r="Q956" i="7"/>
  <c r="P956" i="7"/>
  <c r="Q948" i="7"/>
  <c r="P948" i="7"/>
  <c r="Q940" i="7"/>
  <c r="P940" i="7"/>
  <c r="Q932" i="7"/>
  <c r="P932" i="7"/>
  <c r="Q924" i="7"/>
  <c r="P924" i="7"/>
  <c r="Q916" i="7"/>
  <c r="P916" i="7"/>
  <c r="Q908" i="7"/>
  <c r="P908" i="7"/>
  <c r="Q900" i="7"/>
  <c r="P900" i="7"/>
  <c r="Q892" i="7"/>
  <c r="P892" i="7"/>
  <c r="Q884" i="7"/>
  <c r="P884" i="7"/>
  <c r="Q876" i="7"/>
  <c r="P876" i="7"/>
  <c r="Q868" i="7"/>
  <c r="P868" i="7"/>
  <c r="Q860" i="7"/>
  <c r="P860" i="7"/>
  <c r="Q852" i="7"/>
  <c r="P852" i="7"/>
  <c r="Q844" i="7"/>
  <c r="P844" i="7"/>
  <c r="Q836" i="7"/>
  <c r="P836" i="7"/>
  <c r="Q828" i="7"/>
  <c r="P828" i="7"/>
  <c r="Q820" i="7"/>
  <c r="P820" i="7"/>
  <c r="Q812" i="7"/>
  <c r="P812" i="7"/>
  <c r="Q804" i="7"/>
  <c r="P804" i="7"/>
  <c r="Q796" i="7"/>
  <c r="P796" i="7"/>
  <c r="Q788" i="7"/>
  <c r="P788" i="7"/>
  <c r="Q780" i="7"/>
  <c r="P780" i="7"/>
  <c r="Q772" i="7"/>
  <c r="P772" i="7"/>
  <c r="Q764" i="7"/>
  <c r="P764" i="7"/>
  <c r="Q756" i="7"/>
  <c r="P756" i="7"/>
  <c r="Q748" i="7"/>
  <c r="P748" i="7"/>
  <c r="Q740" i="7"/>
  <c r="P740" i="7"/>
  <c r="Q732" i="7"/>
  <c r="P732" i="7"/>
  <c r="Q724" i="7"/>
  <c r="P724" i="7"/>
  <c r="Q716" i="7"/>
  <c r="P716" i="7"/>
  <c r="Q708" i="7"/>
  <c r="P708" i="7"/>
  <c r="Q700" i="7"/>
  <c r="P700" i="7"/>
  <c r="Q692" i="7"/>
  <c r="P692" i="7"/>
  <c r="Q684" i="7"/>
  <c r="P684" i="7"/>
  <c r="Q676" i="7"/>
  <c r="P676" i="7"/>
  <c r="Q668" i="7"/>
  <c r="P668" i="7"/>
  <c r="Q660" i="7"/>
  <c r="P660" i="7"/>
  <c r="Q652" i="7"/>
  <c r="P652" i="7"/>
  <c r="Q644" i="7"/>
  <c r="P644" i="7"/>
  <c r="Q636" i="7"/>
  <c r="P636" i="7"/>
  <c r="Q628" i="7"/>
  <c r="P628" i="7"/>
  <c r="Q620" i="7"/>
  <c r="P620" i="7"/>
  <c r="Q612" i="7"/>
  <c r="P612" i="7"/>
  <c r="Q604" i="7"/>
  <c r="P604" i="7"/>
  <c r="Q596" i="7"/>
  <c r="P596" i="7"/>
  <c r="Q588" i="7"/>
  <c r="P588" i="7"/>
  <c r="Q580" i="7"/>
  <c r="P580" i="7"/>
  <c r="Q572" i="7"/>
  <c r="P572" i="7"/>
  <c r="Q564" i="7"/>
  <c r="P564" i="7"/>
  <c r="Q556" i="7"/>
  <c r="P556" i="7"/>
  <c r="Q548" i="7"/>
  <c r="P548" i="7"/>
  <c r="Q540" i="7"/>
  <c r="P540" i="7"/>
  <c r="Q532" i="7"/>
  <c r="P532" i="7"/>
  <c r="Q524" i="7"/>
  <c r="P524" i="7"/>
  <c r="Q516" i="7"/>
  <c r="P516" i="7"/>
  <c r="Q508" i="7"/>
  <c r="P508" i="7"/>
  <c r="Q500" i="7"/>
  <c r="P500" i="7"/>
  <c r="Q492" i="7"/>
  <c r="P492" i="7"/>
  <c r="Q484" i="7"/>
  <c r="P484" i="7"/>
  <c r="Q476" i="7"/>
  <c r="P476" i="7"/>
  <c r="Q468" i="7"/>
  <c r="P468" i="7"/>
  <c r="Q460" i="7"/>
  <c r="P460" i="7"/>
  <c r="Q452" i="7"/>
  <c r="P452" i="7"/>
  <c r="Q444" i="7"/>
  <c r="P444" i="7"/>
  <c r="Q436" i="7"/>
  <c r="P436" i="7"/>
  <c r="Q428" i="7"/>
  <c r="P428" i="7"/>
  <c r="Q420" i="7"/>
  <c r="P420" i="7"/>
  <c r="Q412" i="7"/>
  <c r="P412" i="7"/>
  <c r="Q404" i="7"/>
  <c r="P404" i="7"/>
  <c r="Q396" i="7"/>
  <c r="P396" i="7"/>
  <c r="Q388" i="7"/>
  <c r="P388" i="7"/>
  <c r="Q380" i="7"/>
  <c r="P380" i="7"/>
  <c r="Q372" i="7"/>
  <c r="P372" i="7"/>
  <c r="Q364" i="7"/>
  <c r="P364" i="7"/>
  <c r="Q356" i="7"/>
  <c r="P356" i="7"/>
  <c r="Q348" i="7"/>
  <c r="P348" i="7"/>
  <c r="Q340" i="7"/>
  <c r="P340" i="7"/>
  <c r="Q332" i="7"/>
  <c r="P332" i="7"/>
  <c r="Q324" i="7"/>
  <c r="P324" i="7"/>
  <c r="Q316" i="7"/>
  <c r="P316" i="7"/>
  <c r="Q308" i="7"/>
  <c r="P308" i="7"/>
  <c r="Q300" i="7"/>
  <c r="P300" i="7"/>
  <c r="Q292" i="7"/>
  <c r="P292" i="7"/>
  <c r="Q284" i="7"/>
  <c r="P284" i="7"/>
  <c r="Q276" i="7"/>
  <c r="P276" i="7"/>
  <c r="Q268" i="7"/>
  <c r="P268" i="7"/>
  <c r="Q260" i="7"/>
  <c r="P260" i="7"/>
  <c r="Q252" i="7"/>
  <c r="P252" i="7"/>
  <c r="Q244" i="7"/>
  <c r="P244" i="7"/>
  <c r="Q236" i="7"/>
  <c r="P236" i="7"/>
  <c r="Q228" i="7"/>
  <c r="P228" i="7"/>
  <c r="Q220" i="7"/>
  <c r="P220" i="7"/>
  <c r="Q212" i="7"/>
  <c r="P212" i="7"/>
  <c r="Q204" i="7"/>
  <c r="P204" i="7"/>
  <c r="Q196" i="7"/>
  <c r="P196" i="7"/>
  <c r="Q188" i="7"/>
  <c r="P188" i="7"/>
  <c r="Q180" i="7"/>
  <c r="P180" i="7"/>
  <c r="Q172" i="7"/>
  <c r="P172" i="7"/>
  <c r="Q164" i="7"/>
  <c r="P164" i="7"/>
  <c r="Q156" i="7"/>
  <c r="P156" i="7"/>
  <c r="Q148" i="7"/>
  <c r="P148" i="7"/>
  <c r="Q140" i="7"/>
  <c r="P140" i="7"/>
  <c r="Q132" i="7"/>
  <c r="P132" i="7"/>
  <c r="Q124" i="7"/>
  <c r="P124" i="7"/>
  <c r="Q116" i="7"/>
  <c r="P116" i="7"/>
  <c r="Q108" i="7"/>
  <c r="P108" i="7"/>
  <c r="Q100" i="7"/>
  <c r="P100" i="7"/>
  <c r="Q92" i="7"/>
  <c r="P92" i="7"/>
  <c r="Q84" i="7"/>
  <c r="P84" i="7"/>
  <c r="Q76" i="7"/>
  <c r="P76" i="7"/>
  <c r="Q68" i="7"/>
  <c r="P68" i="7"/>
  <c r="Q60" i="7"/>
  <c r="P60" i="7"/>
  <c r="Q52" i="7"/>
  <c r="P52" i="7"/>
  <c r="Q44" i="7"/>
  <c r="P44" i="7"/>
  <c r="Q36" i="7"/>
  <c r="P36" i="7"/>
  <c r="Q28" i="7"/>
  <c r="P28" i="7"/>
  <c r="Q20" i="7"/>
  <c r="P20" i="7"/>
  <c r="Q12" i="7"/>
  <c r="P12" i="7"/>
  <c r="Q4" i="7"/>
  <c r="P4" i="7"/>
  <c r="D11" i="37"/>
  <c r="C10" i="5"/>
  <c r="D10" i="37"/>
  <c r="C9" i="5"/>
  <c r="D9" i="37"/>
  <c r="A8" i="55"/>
  <c r="A7" i="55"/>
  <c r="E7" i="55" s="1"/>
  <c r="C13" i="5"/>
  <c r="D13" i="37"/>
  <c r="C12" i="5"/>
  <c r="A6" i="55"/>
  <c r="E6" i="55" s="1"/>
  <c r="A5" i="55"/>
  <c r="E5" i="55" s="1"/>
  <c r="A4" i="55"/>
  <c r="E4" i="55" s="1"/>
  <c r="D12" i="37"/>
  <c r="C11" i="5"/>
  <c r="A3" i="55"/>
  <c r="D8" i="37"/>
  <c r="C8" i="5"/>
  <c r="D7" i="37"/>
  <c r="C7" i="5"/>
  <c r="A2" i="55"/>
  <c r="E2" i="55" s="1"/>
  <c r="N25" i="31" l="1"/>
  <c r="Y25" i="31"/>
  <c r="N23" i="31"/>
  <c r="Y23" i="31"/>
  <c r="N11" i="31"/>
  <c r="N19" i="31"/>
  <c r="N13" i="31"/>
  <c r="N17" i="31"/>
  <c r="N20" i="31"/>
  <c r="N16" i="31"/>
  <c r="N14" i="31"/>
  <c r="E31" i="31"/>
  <c r="S40" i="31"/>
  <c r="AK7" i="31"/>
  <c r="N7" i="31"/>
  <c r="AK22" i="31"/>
  <c r="N22" i="31"/>
  <c r="AK8" i="31"/>
  <c r="N8" i="31"/>
  <c r="AK10" i="31"/>
  <c r="N10" i="31"/>
  <c r="G19" i="31"/>
  <c r="AK19" i="31"/>
  <c r="G13" i="31"/>
  <c r="AK13" i="31"/>
  <c r="G17" i="31"/>
  <c r="AK17" i="31"/>
  <c r="G11" i="31"/>
  <c r="AK11" i="31"/>
  <c r="G20" i="31"/>
  <c r="AK20" i="31"/>
  <c r="G16" i="31"/>
  <c r="AK16" i="31"/>
  <c r="H19" i="31"/>
  <c r="G14" i="31"/>
  <c r="AK14" i="31"/>
  <c r="G25" i="31"/>
  <c r="AK25" i="31"/>
  <c r="G23" i="31"/>
  <c r="AK23" i="31"/>
  <c r="H17" i="31"/>
  <c r="E13" i="31"/>
  <c r="E17" i="31"/>
  <c r="S37" i="31" s="1"/>
  <c r="E7" i="31"/>
  <c r="G7" i="31"/>
  <c r="H22" i="31"/>
  <c r="G22" i="31"/>
  <c r="E11" i="31"/>
  <c r="S35" i="31" s="1"/>
  <c r="T35" i="31" s="1"/>
  <c r="E19" i="31"/>
  <c r="E8" i="31"/>
  <c r="S34" i="31" s="1"/>
  <c r="G8" i="31"/>
  <c r="I19" i="31"/>
  <c r="E10" i="31"/>
  <c r="G10" i="31"/>
  <c r="J20" i="31"/>
  <c r="J26" i="31"/>
  <c r="H23" i="31"/>
  <c r="I22" i="31"/>
  <c r="E23" i="31"/>
  <c r="S39" i="31" s="1"/>
  <c r="J23" i="31"/>
  <c r="E22" i="31"/>
  <c r="I23" i="31"/>
  <c r="I17" i="31"/>
  <c r="K10" i="47"/>
  <c r="F9" i="55"/>
  <c r="K8" i="47"/>
  <c r="J14" i="31"/>
  <c r="J17" i="31"/>
  <c r="J8" i="31"/>
  <c r="J11" i="31"/>
  <c r="F17" i="49"/>
  <c r="F10" i="56"/>
  <c r="G9" i="55"/>
  <c r="L26" i="31"/>
  <c r="B3" i="55"/>
  <c r="C3" i="55"/>
  <c r="B6" i="55"/>
  <c r="C6" i="55"/>
  <c r="C7" i="55"/>
  <c r="B7" i="55"/>
  <c r="B5" i="55"/>
  <c r="C5" i="55"/>
  <c r="B4" i="55"/>
  <c r="C4" i="55"/>
  <c r="B8" i="55"/>
  <c r="C8" i="55"/>
  <c r="C2" i="55"/>
  <c r="B2" i="55"/>
  <c r="F8" i="55"/>
  <c r="I6" i="37"/>
  <c r="K6" i="37" s="1"/>
  <c r="J6" i="37"/>
  <c r="I7" i="37"/>
  <c r="F2" i="55" s="1"/>
  <c r="J7" i="37"/>
  <c r="I8" i="37"/>
  <c r="K8" i="37" s="1"/>
  <c r="J8" i="37"/>
  <c r="I9" i="37"/>
  <c r="K9" i="37" s="1"/>
  <c r="J9" i="37"/>
  <c r="E3" i="55"/>
  <c r="F7" i="49"/>
  <c r="I7" i="31"/>
  <c r="T36" i="31" l="1"/>
  <c r="T39" i="31"/>
  <c r="T38" i="31"/>
  <c r="T37" i="31"/>
  <c r="T40" i="31"/>
  <c r="AL26" i="31"/>
  <c r="H7" i="31"/>
  <c r="I14" i="31"/>
  <c r="I16" i="31"/>
  <c r="I10" i="31"/>
  <c r="I8" i="31"/>
  <c r="I13" i="31"/>
  <c r="I11" i="31"/>
  <c r="H16" i="31"/>
  <c r="H14" i="31"/>
  <c r="H13" i="31"/>
  <c r="H11" i="31"/>
  <c r="H8" i="31"/>
  <c r="H10" i="31"/>
  <c r="F13" i="49"/>
  <c r="E8" i="55"/>
  <c r="K7" i="37"/>
  <c r="F4" i="55"/>
  <c r="F3" i="55"/>
  <c r="F11" i="49"/>
  <c r="F10" i="49"/>
  <c r="F9" i="49"/>
  <c r="F12" i="49"/>
  <c r="F8" i="49"/>
  <c r="M886" i="7" l="1"/>
  <c r="M887" i="7"/>
  <c r="M888" i="7"/>
  <c r="M889" i="7"/>
  <c r="M890" i="7"/>
  <c r="M891" i="7"/>
  <c r="M892" i="7"/>
  <c r="M893" i="7"/>
  <c r="M894" i="7"/>
  <c r="M895" i="7"/>
  <c r="M896" i="7"/>
  <c r="M897" i="7"/>
  <c r="M898" i="7"/>
  <c r="M899" i="7"/>
  <c r="M900" i="7"/>
  <c r="M901" i="7"/>
  <c r="M902" i="7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916" i="7"/>
  <c r="M917" i="7"/>
  <c r="M918" i="7"/>
  <c r="M919" i="7"/>
  <c r="M920" i="7"/>
  <c r="M921" i="7"/>
  <c r="M922" i="7"/>
  <c r="M923" i="7"/>
  <c r="M924" i="7"/>
  <c r="M925" i="7"/>
  <c r="M926" i="7"/>
  <c r="M927" i="7"/>
  <c r="M928" i="7"/>
  <c r="M929" i="7"/>
  <c r="M930" i="7"/>
  <c r="M931" i="7"/>
  <c r="M932" i="7"/>
  <c r="M933" i="7"/>
  <c r="M934" i="7"/>
  <c r="M935" i="7"/>
  <c r="M936" i="7"/>
  <c r="M937" i="7"/>
  <c r="M938" i="7"/>
  <c r="M939" i="7"/>
  <c r="M940" i="7"/>
  <c r="M941" i="7"/>
  <c r="M942" i="7"/>
  <c r="M943" i="7"/>
  <c r="M944" i="7"/>
  <c r="M945" i="7"/>
  <c r="M946" i="7"/>
  <c r="M947" i="7"/>
  <c r="M948" i="7"/>
  <c r="M949" i="7"/>
  <c r="M950" i="7"/>
  <c r="M951" i="7"/>
  <c r="M952" i="7"/>
  <c r="M953" i="7"/>
  <c r="M954" i="7"/>
  <c r="M955" i="7"/>
  <c r="M956" i="7"/>
  <c r="M957" i="7"/>
  <c r="M958" i="7"/>
  <c r="M959" i="7"/>
  <c r="M960" i="7"/>
  <c r="M961" i="7"/>
  <c r="M962" i="7"/>
  <c r="M963" i="7"/>
  <c r="M964" i="7"/>
  <c r="M965" i="7"/>
  <c r="M966" i="7"/>
  <c r="M967" i="7"/>
  <c r="M968" i="7"/>
  <c r="M969" i="7"/>
  <c r="M970" i="7"/>
  <c r="M971" i="7"/>
  <c r="M972" i="7"/>
  <c r="M973" i="7"/>
  <c r="M974" i="7"/>
  <c r="M975" i="7"/>
  <c r="M976" i="7"/>
  <c r="M977" i="7"/>
  <c r="M978" i="7"/>
  <c r="M979" i="7"/>
  <c r="M980" i="7"/>
  <c r="M981" i="7"/>
  <c r="M982" i="7"/>
  <c r="M983" i="7"/>
  <c r="M984" i="7"/>
  <c r="M985" i="7"/>
  <c r="M986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M1002" i="7"/>
  <c r="M1003" i="7"/>
  <c r="M1004" i="7"/>
  <c r="M1005" i="7"/>
  <c r="M1006" i="7"/>
  <c r="M1007" i="7"/>
  <c r="M1008" i="7"/>
  <c r="M1009" i="7"/>
  <c r="M1010" i="7"/>
  <c r="M1011" i="7"/>
  <c r="M1012" i="7"/>
  <c r="M1013" i="7"/>
  <c r="M1014" i="7"/>
  <c r="M1015" i="7"/>
  <c r="M1016" i="7"/>
  <c r="M1017" i="7"/>
  <c r="M1018" i="7"/>
  <c r="M1019" i="7"/>
  <c r="M1020" i="7"/>
  <c r="M1021" i="7"/>
  <c r="M1022" i="7"/>
  <c r="M1023" i="7"/>
  <c r="M1024" i="7"/>
  <c r="M1025" i="7"/>
  <c r="M1026" i="7"/>
  <c r="M1027" i="7"/>
  <c r="M1028" i="7"/>
  <c r="M1029" i="7"/>
  <c r="M1030" i="7"/>
  <c r="M1031" i="7"/>
  <c r="M1032" i="7"/>
  <c r="M1033" i="7"/>
  <c r="M1034" i="7"/>
  <c r="M1035" i="7"/>
  <c r="M1036" i="7"/>
  <c r="M1037" i="7"/>
  <c r="M1038" i="7"/>
  <c r="M1039" i="7"/>
  <c r="M1040" i="7"/>
  <c r="M1041" i="7"/>
  <c r="M1042" i="7"/>
  <c r="M1043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56" i="7"/>
  <c r="M1057" i="7"/>
  <c r="M1058" i="7"/>
  <c r="M1059" i="7"/>
  <c r="M1060" i="7"/>
  <c r="M1061" i="7"/>
  <c r="M1062" i="7"/>
  <c r="M1063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  <c r="M1100" i="7"/>
  <c r="M1101" i="7"/>
  <c r="M1102" i="7"/>
  <c r="M1103" i="7"/>
  <c r="M1104" i="7"/>
  <c r="M1105" i="7"/>
  <c r="M1106" i="7"/>
  <c r="M1107" i="7"/>
  <c r="M1108" i="7"/>
  <c r="M1109" i="7"/>
  <c r="M1110" i="7"/>
  <c r="M1111" i="7"/>
  <c r="M1112" i="7"/>
  <c r="M1113" i="7"/>
  <c r="M1114" i="7"/>
  <c r="M1115" i="7"/>
  <c r="M1116" i="7"/>
  <c r="M1117" i="7"/>
  <c r="M1118" i="7"/>
  <c r="M1119" i="7"/>
  <c r="M1120" i="7"/>
  <c r="M1121" i="7"/>
  <c r="M1122" i="7"/>
  <c r="M1123" i="7"/>
  <c r="M1124" i="7"/>
  <c r="M1125" i="7"/>
  <c r="M1126" i="7"/>
  <c r="M1127" i="7"/>
  <c r="M1128" i="7"/>
  <c r="M1129" i="7"/>
  <c r="M1130" i="7"/>
  <c r="M1131" i="7"/>
  <c r="M1132" i="7"/>
  <c r="M1133" i="7"/>
  <c r="M1134" i="7"/>
  <c r="M1135" i="7"/>
  <c r="M1136" i="7"/>
  <c r="M1137" i="7"/>
  <c r="M1138" i="7"/>
  <c r="M1139" i="7"/>
  <c r="M1140" i="7"/>
  <c r="M1141" i="7"/>
  <c r="M1142" i="7"/>
  <c r="M1143" i="7"/>
  <c r="M1144" i="7"/>
  <c r="M1145" i="7"/>
  <c r="M1146" i="7"/>
  <c r="M1147" i="7"/>
  <c r="M1148" i="7"/>
  <c r="M1149" i="7"/>
  <c r="M1150" i="7"/>
  <c r="M1151" i="7"/>
  <c r="M1152" i="7"/>
  <c r="M1153" i="7"/>
  <c r="M1154" i="7"/>
  <c r="M1155" i="7"/>
  <c r="M1156" i="7"/>
  <c r="M1157" i="7"/>
  <c r="M1158" i="7"/>
  <c r="M1159" i="7"/>
  <c r="M1160" i="7"/>
  <c r="M1161" i="7"/>
  <c r="M1162" i="7"/>
  <c r="M1163" i="7"/>
  <c r="M1164" i="7"/>
  <c r="M1165" i="7"/>
  <c r="M1166" i="7"/>
  <c r="M1167" i="7"/>
  <c r="M1168" i="7"/>
  <c r="M1169" i="7"/>
  <c r="M1170" i="7"/>
  <c r="M1171" i="7"/>
  <c r="M1172" i="7"/>
  <c r="M1173" i="7"/>
  <c r="M1174" i="7"/>
  <c r="M1175" i="7"/>
  <c r="M1176" i="7"/>
  <c r="M1177" i="7"/>
  <c r="M1178" i="7"/>
  <c r="M1179" i="7"/>
  <c r="M1180" i="7"/>
  <c r="M1181" i="7"/>
  <c r="M1182" i="7"/>
  <c r="M1183" i="7"/>
  <c r="M1184" i="7"/>
  <c r="M1185" i="7"/>
  <c r="M1186" i="7"/>
  <c r="M1187" i="7"/>
  <c r="M1188" i="7"/>
  <c r="M1189" i="7"/>
  <c r="M1190" i="7"/>
  <c r="M1191" i="7"/>
  <c r="M1192" i="7"/>
  <c r="M1193" i="7"/>
  <c r="M1194" i="7"/>
  <c r="M1195" i="7"/>
  <c r="M1196" i="7"/>
  <c r="M1197" i="7"/>
  <c r="M1198" i="7"/>
  <c r="M1199" i="7"/>
  <c r="M1200" i="7"/>
  <c r="M1201" i="7"/>
  <c r="M1202" i="7"/>
  <c r="M1203" i="7"/>
  <c r="M1204" i="7"/>
  <c r="M1205" i="7"/>
  <c r="M1206" i="7"/>
  <c r="M1207" i="7"/>
  <c r="M1208" i="7"/>
  <c r="M1209" i="7"/>
  <c r="M1210" i="7"/>
  <c r="M1211" i="7"/>
  <c r="M1212" i="7"/>
  <c r="M1213" i="7"/>
  <c r="M1214" i="7"/>
  <c r="M1215" i="7"/>
  <c r="M1216" i="7"/>
  <c r="M1217" i="7"/>
  <c r="M1218" i="7"/>
  <c r="M1219" i="7"/>
  <c r="M1220" i="7"/>
  <c r="M1221" i="7"/>
  <c r="M1222" i="7"/>
  <c r="M1223" i="7"/>
  <c r="M1224" i="7"/>
  <c r="M1225" i="7"/>
  <c r="M1226" i="7"/>
  <c r="M1227" i="7"/>
  <c r="M1228" i="7"/>
  <c r="M1229" i="7"/>
  <c r="M1230" i="7"/>
  <c r="M1231" i="7"/>
  <c r="M1232" i="7"/>
  <c r="M1233" i="7"/>
  <c r="M1234" i="7"/>
  <c r="M1235" i="7"/>
  <c r="M1236" i="7"/>
  <c r="M1237" i="7"/>
  <c r="M1238" i="7"/>
  <c r="M1239" i="7"/>
  <c r="M1240" i="7"/>
  <c r="M1241" i="7"/>
  <c r="M1242" i="7"/>
  <c r="M1243" i="7"/>
  <c r="M1244" i="7"/>
  <c r="M1245" i="7"/>
  <c r="M1246" i="7"/>
  <c r="M1247" i="7"/>
  <c r="M1248" i="7"/>
  <c r="M1249" i="7"/>
  <c r="M1250" i="7"/>
  <c r="M1251" i="7"/>
  <c r="M1252" i="7"/>
  <c r="M1253" i="7"/>
  <c r="M1254" i="7"/>
  <c r="M1255" i="7"/>
  <c r="M1256" i="7"/>
  <c r="M1257" i="7"/>
  <c r="M1258" i="7"/>
  <c r="M1259" i="7"/>
  <c r="M1260" i="7"/>
  <c r="M1261" i="7"/>
  <c r="M1262" i="7"/>
  <c r="M1263" i="7"/>
  <c r="M1264" i="7"/>
  <c r="M1265" i="7"/>
  <c r="M1266" i="7"/>
  <c r="M1267" i="7"/>
  <c r="M1268" i="7"/>
  <c r="M1269" i="7"/>
  <c r="M1270" i="7"/>
  <c r="M1271" i="7"/>
  <c r="M1272" i="7"/>
  <c r="M1273" i="7"/>
  <c r="M1274" i="7"/>
  <c r="M1275" i="7"/>
  <c r="M1276" i="7"/>
  <c r="M1277" i="7"/>
  <c r="M1278" i="7"/>
  <c r="M1279" i="7"/>
  <c r="M1280" i="7"/>
  <c r="M1281" i="7"/>
  <c r="M1282" i="7"/>
  <c r="M1283" i="7"/>
  <c r="M1284" i="7"/>
  <c r="M1285" i="7"/>
  <c r="M1286" i="7"/>
  <c r="M1287" i="7"/>
  <c r="M1288" i="7"/>
  <c r="M1289" i="7"/>
  <c r="M1290" i="7"/>
  <c r="M1291" i="7"/>
  <c r="M1292" i="7"/>
  <c r="M1293" i="7"/>
  <c r="M1294" i="7"/>
  <c r="M1295" i="7"/>
  <c r="M1296" i="7"/>
  <c r="M1297" i="7"/>
  <c r="M1298" i="7"/>
  <c r="M1299" i="7"/>
  <c r="M1300" i="7"/>
  <c r="M1301" i="7"/>
  <c r="M1302" i="7"/>
  <c r="M1303" i="7"/>
  <c r="M1304" i="7"/>
  <c r="M1305" i="7"/>
  <c r="M1306" i="7"/>
  <c r="M1307" i="7"/>
  <c r="M1308" i="7"/>
  <c r="M1309" i="7"/>
  <c r="M1310" i="7"/>
  <c r="M1311" i="7"/>
  <c r="M1312" i="7"/>
  <c r="M1313" i="7"/>
  <c r="M1314" i="7"/>
  <c r="M1315" i="7"/>
  <c r="M1316" i="7"/>
  <c r="M1317" i="7"/>
  <c r="M1318" i="7"/>
  <c r="M1319" i="7"/>
  <c r="M1320" i="7"/>
  <c r="M1321" i="7"/>
  <c r="M1322" i="7"/>
  <c r="M1323" i="7"/>
  <c r="M1324" i="7"/>
  <c r="M1325" i="7"/>
  <c r="M1326" i="7"/>
  <c r="M1327" i="7"/>
  <c r="M1328" i="7"/>
  <c r="M1329" i="7"/>
  <c r="M1330" i="7"/>
  <c r="M1331" i="7"/>
  <c r="M1332" i="7"/>
  <c r="M1333" i="7"/>
  <c r="M1334" i="7"/>
  <c r="M1335" i="7"/>
  <c r="M1336" i="7"/>
  <c r="M1337" i="7"/>
  <c r="M1338" i="7"/>
  <c r="M1339" i="7"/>
  <c r="M1340" i="7"/>
  <c r="M1341" i="7"/>
  <c r="M1342" i="7"/>
  <c r="M1343" i="7"/>
  <c r="M1344" i="7"/>
  <c r="M1345" i="7"/>
  <c r="M1346" i="7"/>
  <c r="M1347" i="7"/>
  <c r="M1348" i="7"/>
  <c r="M1349" i="7"/>
  <c r="M1350" i="7"/>
  <c r="M1351" i="7"/>
  <c r="M1352" i="7"/>
  <c r="M1353" i="7"/>
  <c r="M1354" i="7"/>
  <c r="M1355" i="7"/>
  <c r="M1356" i="7"/>
  <c r="M1357" i="7"/>
  <c r="M1358" i="7"/>
  <c r="M1359" i="7"/>
  <c r="M1360" i="7"/>
  <c r="M1361" i="7"/>
  <c r="M1362" i="7"/>
  <c r="M1363" i="7"/>
  <c r="M1364" i="7"/>
  <c r="M1365" i="7"/>
  <c r="M1366" i="7"/>
  <c r="M1367" i="7"/>
  <c r="M1368" i="7"/>
  <c r="M1369" i="7"/>
  <c r="M1370" i="7"/>
  <c r="M1371" i="7"/>
  <c r="M1372" i="7"/>
  <c r="M1373" i="7"/>
  <c r="M1374" i="7"/>
  <c r="M1375" i="7"/>
  <c r="M1376" i="7"/>
  <c r="M1377" i="7"/>
  <c r="M1378" i="7"/>
  <c r="M1379" i="7"/>
  <c r="M1380" i="7"/>
  <c r="M1381" i="7"/>
  <c r="M1382" i="7"/>
  <c r="M1383" i="7"/>
  <c r="M1384" i="7"/>
  <c r="M1385" i="7"/>
  <c r="M1386" i="7"/>
  <c r="M1387" i="7"/>
  <c r="M1388" i="7"/>
  <c r="M1389" i="7"/>
  <c r="M1390" i="7"/>
  <c r="M1391" i="7"/>
  <c r="M1392" i="7"/>
  <c r="M1393" i="7"/>
  <c r="M1394" i="7"/>
  <c r="M1395" i="7"/>
  <c r="M1396" i="7"/>
  <c r="M1397" i="7"/>
  <c r="M1398" i="7"/>
  <c r="M1399" i="7"/>
  <c r="M1400" i="7"/>
  <c r="M1401" i="7"/>
  <c r="M1402" i="7"/>
  <c r="M1403" i="7"/>
  <c r="M1404" i="7"/>
  <c r="M1405" i="7"/>
  <c r="M1406" i="7"/>
  <c r="M1407" i="7"/>
  <c r="M1408" i="7"/>
  <c r="M1409" i="7"/>
  <c r="M1410" i="7"/>
  <c r="M1411" i="7"/>
  <c r="M1412" i="7"/>
  <c r="M1413" i="7"/>
  <c r="M1414" i="7"/>
  <c r="M1415" i="7"/>
  <c r="M1416" i="7"/>
  <c r="M1417" i="7"/>
  <c r="M1418" i="7"/>
  <c r="M1419" i="7"/>
  <c r="M1420" i="7"/>
  <c r="M1421" i="7"/>
  <c r="M1422" i="7"/>
  <c r="M1423" i="7"/>
  <c r="M1424" i="7"/>
  <c r="M1425" i="7"/>
  <c r="M1426" i="7"/>
  <c r="M1427" i="7"/>
  <c r="M1428" i="7"/>
  <c r="M1429" i="7"/>
  <c r="M1430" i="7"/>
  <c r="M1431" i="7"/>
  <c r="M1432" i="7"/>
  <c r="M1433" i="7"/>
  <c r="M1434" i="7"/>
  <c r="M1435" i="7"/>
  <c r="M1436" i="7"/>
  <c r="M1437" i="7"/>
  <c r="M1438" i="7"/>
  <c r="M1439" i="7"/>
  <c r="M1440" i="7"/>
  <c r="M1441" i="7"/>
  <c r="M1442" i="7"/>
  <c r="M1443" i="7"/>
  <c r="M1444" i="7"/>
  <c r="M1445" i="7"/>
  <c r="M1446" i="7"/>
  <c r="M1447" i="7"/>
  <c r="M1448" i="7"/>
  <c r="M1449" i="7"/>
  <c r="M1450" i="7"/>
  <c r="M1451" i="7"/>
  <c r="M1452" i="7"/>
  <c r="M1453" i="7"/>
  <c r="M1454" i="7"/>
  <c r="M1455" i="7"/>
  <c r="M1456" i="7"/>
  <c r="M1457" i="7"/>
  <c r="M1458" i="7"/>
  <c r="M1459" i="7"/>
  <c r="M1460" i="7"/>
  <c r="M1461" i="7"/>
  <c r="M1462" i="7"/>
  <c r="M1463" i="7"/>
  <c r="M1464" i="7"/>
  <c r="M1465" i="7"/>
  <c r="M1466" i="7"/>
  <c r="M1467" i="7"/>
  <c r="M1468" i="7"/>
  <c r="M1469" i="7"/>
  <c r="M1470" i="7"/>
  <c r="M1471" i="7"/>
  <c r="M1472" i="7"/>
  <c r="M1473" i="7"/>
  <c r="M1474" i="7"/>
  <c r="M1475" i="7"/>
  <c r="M1476" i="7"/>
  <c r="M1477" i="7"/>
  <c r="M1478" i="7"/>
  <c r="M1479" i="7"/>
  <c r="M1480" i="7"/>
  <c r="M1481" i="7"/>
  <c r="M1482" i="7"/>
  <c r="M1483" i="7"/>
  <c r="M1484" i="7"/>
  <c r="M1485" i="7"/>
  <c r="M1486" i="7"/>
  <c r="M1487" i="7"/>
  <c r="M1488" i="7"/>
  <c r="M1489" i="7"/>
  <c r="M1490" i="7"/>
  <c r="M1491" i="7"/>
  <c r="M1492" i="7"/>
  <c r="M1493" i="7"/>
  <c r="M1494" i="7"/>
  <c r="M1495" i="7"/>
  <c r="M1496" i="7"/>
  <c r="M1497" i="7"/>
  <c r="M1498" i="7"/>
  <c r="M1499" i="7"/>
  <c r="M1500" i="7"/>
  <c r="M1501" i="7"/>
  <c r="M1502" i="7"/>
  <c r="M1503" i="7"/>
  <c r="M1504" i="7"/>
  <c r="M1505" i="7"/>
  <c r="M1506" i="7"/>
  <c r="M1507" i="7"/>
  <c r="M1508" i="7"/>
  <c r="M1509" i="7"/>
  <c r="M1510" i="7"/>
  <c r="M1511" i="7"/>
  <c r="M1512" i="7"/>
  <c r="M1513" i="7"/>
  <c r="M1514" i="7"/>
  <c r="M1515" i="7"/>
  <c r="M1516" i="7"/>
  <c r="M1517" i="7"/>
  <c r="M1518" i="7"/>
  <c r="M1519" i="7"/>
  <c r="M1520" i="7"/>
  <c r="M1521" i="7"/>
  <c r="M1522" i="7"/>
  <c r="M1523" i="7"/>
  <c r="M1524" i="7"/>
  <c r="M1525" i="7"/>
  <c r="M1526" i="7"/>
  <c r="M1527" i="7"/>
  <c r="M1528" i="7"/>
  <c r="M1529" i="7"/>
  <c r="M1530" i="7"/>
  <c r="M1531" i="7"/>
  <c r="M1532" i="7"/>
  <c r="M1533" i="7"/>
  <c r="M1534" i="7"/>
  <c r="M1535" i="7"/>
  <c r="M1536" i="7"/>
  <c r="M1537" i="7"/>
  <c r="M1538" i="7"/>
  <c r="M1539" i="7"/>
  <c r="M1540" i="7"/>
  <c r="M1541" i="7"/>
  <c r="M1542" i="7"/>
  <c r="M1543" i="7"/>
  <c r="M1544" i="7"/>
  <c r="M1545" i="7"/>
  <c r="M1546" i="7"/>
  <c r="M1547" i="7"/>
  <c r="M1548" i="7"/>
  <c r="M1549" i="7"/>
  <c r="M1550" i="7"/>
  <c r="M1551" i="7"/>
  <c r="M1552" i="7"/>
  <c r="M1553" i="7"/>
  <c r="M1554" i="7"/>
  <c r="M1555" i="7"/>
  <c r="M1556" i="7"/>
  <c r="M1557" i="7"/>
  <c r="M1558" i="7"/>
  <c r="M1559" i="7"/>
  <c r="M1560" i="7"/>
  <c r="M1561" i="7"/>
  <c r="M1562" i="7"/>
  <c r="M1563" i="7"/>
  <c r="M1564" i="7"/>
  <c r="M1565" i="7"/>
  <c r="M1566" i="7"/>
  <c r="M1567" i="7"/>
  <c r="M1568" i="7"/>
  <c r="M1569" i="7"/>
  <c r="M1570" i="7"/>
  <c r="M1571" i="7"/>
  <c r="M1572" i="7"/>
  <c r="M1573" i="7"/>
  <c r="M1574" i="7"/>
  <c r="M1575" i="7"/>
  <c r="M1576" i="7"/>
  <c r="M1577" i="7"/>
  <c r="M1578" i="7"/>
  <c r="M1579" i="7"/>
  <c r="M1580" i="7"/>
  <c r="M1581" i="7"/>
  <c r="M1582" i="7"/>
  <c r="M1583" i="7"/>
  <c r="M1584" i="7"/>
  <c r="M1585" i="7"/>
  <c r="M1586" i="7"/>
  <c r="M1587" i="7"/>
  <c r="M1588" i="7"/>
  <c r="M1589" i="7"/>
  <c r="M1590" i="7"/>
  <c r="M1591" i="7"/>
  <c r="M1592" i="7"/>
  <c r="M1593" i="7"/>
  <c r="M1594" i="7"/>
  <c r="M1595" i="7"/>
  <c r="M1596" i="7"/>
  <c r="M1597" i="7"/>
  <c r="M1598" i="7"/>
  <c r="M1599" i="7"/>
  <c r="M1600" i="7"/>
  <c r="M1601" i="7"/>
  <c r="M1602" i="7"/>
  <c r="M1603" i="7"/>
  <c r="M1604" i="7"/>
  <c r="M1605" i="7"/>
  <c r="M1606" i="7"/>
  <c r="M1607" i="7"/>
  <c r="M1608" i="7"/>
  <c r="M1609" i="7"/>
  <c r="M1610" i="7"/>
  <c r="M1611" i="7"/>
  <c r="M1612" i="7"/>
  <c r="M1613" i="7"/>
  <c r="M1614" i="7"/>
  <c r="M1615" i="7"/>
  <c r="M1616" i="7"/>
  <c r="M1617" i="7"/>
  <c r="M1618" i="7"/>
  <c r="M1619" i="7"/>
  <c r="M1620" i="7"/>
  <c r="M1621" i="7"/>
  <c r="M1622" i="7"/>
  <c r="M1623" i="7"/>
  <c r="M1624" i="7"/>
  <c r="M1625" i="7"/>
  <c r="M1626" i="7"/>
  <c r="M1627" i="7"/>
  <c r="M1628" i="7"/>
  <c r="M1629" i="7"/>
  <c r="M1630" i="7"/>
  <c r="M1631" i="7"/>
  <c r="M1632" i="7"/>
  <c r="M1633" i="7"/>
  <c r="M1634" i="7"/>
  <c r="M1635" i="7"/>
  <c r="M1636" i="7"/>
  <c r="M1637" i="7"/>
  <c r="M1638" i="7"/>
  <c r="M1639" i="7"/>
  <c r="M1640" i="7"/>
  <c r="M1641" i="7"/>
  <c r="M1642" i="7"/>
  <c r="M1643" i="7"/>
  <c r="M1644" i="7"/>
  <c r="M1645" i="7"/>
  <c r="M1646" i="7"/>
  <c r="M1647" i="7"/>
  <c r="M1648" i="7"/>
  <c r="M1649" i="7"/>
  <c r="M1650" i="7"/>
  <c r="M1651" i="7"/>
  <c r="M1652" i="7"/>
  <c r="M1653" i="7"/>
  <c r="M1654" i="7"/>
  <c r="M1655" i="7"/>
  <c r="M1656" i="7"/>
  <c r="M1657" i="7"/>
  <c r="M1658" i="7"/>
  <c r="M1659" i="7"/>
  <c r="M1660" i="7"/>
  <c r="M1661" i="7"/>
  <c r="M1662" i="7"/>
  <c r="M1663" i="7"/>
  <c r="M1664" i="7"/>
  <c r="M1665" i="7"/>
  <c r="M1666" i="7"/>
  <c r="M1667" i="7"/>
  <c r="M1668" i="7"/>
  <c r="M1669" i="7"/>
  <c r="M1670" i="7"/>
  <c r="M1671" i="7"/>
  <c r="M1672" i="7"/>
  <c r="M1673" i="7"/>
  <c r="M1674" i="7"/>
  <c r="M1675" i="7"/>
  <c r="M1676" i="7"/>
  <c r="M1677" i="7"/>
  <c r="M1678" i="7"/>
  <c r="M1679" i="7"/>
  <c r="M1680" i="7"/>
  <c r="M1681" i="7"/>
  <c r="M1682" i="7"/>
  <c r="M1683" i="7"/>
  <c r="M1684" i="7"/>
  <c r="M1685" i="7"/>
  <c r="M1686" i="7"/>
  <c r="M1687" i="7"/>
  <c r="M1688" i="7"/>
  <c r="M1689" i="7"/>
  <c r="M1690" i="7"/>
  <c r="M1691" i="7"/>
  <c r="M1692" i="7"/>
  <c r="M1693" i="7"/>
  <c r="M1694" i="7"/>
  <c r="M1695" i="7"/>
  <c r="M1696" i="7"/>
  <c r="M1697" i="7"/>
  <c r="M1698" i="7"/>
  <c r="M1699" i="7"/>
  <c r="M1700" i="7"/>
  <c r="M1701" i="7"/>
  <c r="M1702" i="7"/>
  <c r="M1703" i="7"/>
  <c r="M1704" i="7"/>
  <c r="M1705" i="7"/>
  <c r="M1706" i="7"/>
  <c r="M1707" i="7"/>
  <c r="M1708" i="7"/>
  <c r="M1709" i="7"/>
  <c r="M1710" i="7"/>
  <c r="M1711" i="7"/>
  <c r="M1712" i="7"/>
  <c r="M1713" i="7"/>
  <c r="M1714" i="7"/>
  <c r="M1715" i="7"/>
  <c r="M1716" i="7"/>
  <c r="M1717" i="7"/>
  <c r="M1718" i="7"/>
  <c r="M1719" i="7"/>
  <c r="M1720" i="7"/>
  <c r="M1721" i="7"/>
  <c r="M1722" i="7"/>
  <c r="M1723" i="7"/>
  <c r="M1724" i="7"/>
  <c r="M1725" i="7"/>
  <c r="M1726" i="7"/>
  <c r="M1727" i="7"/>
  <c r="M1728" i="7"/>
  <c r="M1729" i="7"/>
  <c r="M1730" i="7"/>
  <c r="M1731" i="7"/>
  <c r="M1732" i="7"/>
  <c r="M1733" i="7"/>
  <c r="M1734" i="7"/>
  <c r="M1735" i="7"/>
  <c r="M1736" i="7"/>
  <c r="M1737" i="7"/>
  <c r="M1738" i="7"/>
  <c r="M1739" i="7"/>
  <c r="M1740" i="7"/>
  <c r="M1741" i="7"/>
  <c r="M1742" i="7"/>
  <c r="M1743" i="7"/>
  <c r="M1744" i="7"/>
  <c r="M1745" i="7"/>
  <c r="M1746" i="7"/>
  <c r="M1747" i="7"/>
  <c r="M1748" i="7"/>
  <c r="M1749" i="7"/>
  <c r="M1750" i="7"/>
  <c r="M1751" i="7"/>
  <c r="M1752" i="7"/>
  <c r="M1753" i="7"/>
  <c r="M1754" i="7"/>
  <c r="M1755" i="7"/>
  <c r="M1756" i="7"/>
  <c r="M1757" i="7"/>
  <c r="M1758" i="7"/>
  <c r="M1759" i="7"/>
  <c r="M1760" i="7"/>
  <c r="M1761" i="7"/>
  <c r="M1762" i="7"/>
  <c r="M1763" i="7"/>
  <c r="M1764" i="7"/>
  <c r="M1765" i="7"/>
  <c r="M1766" i="7"/>
  <c r="M1767" i="7"/>
  <c r="M1768" i="7"/>
  <c r="M1769" i="7"/>
  <c r="M1770" i="7"/>
  <c r="M1771" i="7"/>
  <c r="M1772" i="7"/>
  <c r="M1773" i="7"/>
  <c r="M1774" i="7"/>
  <c r="M1775" i="7"/>
  <c r="M1776" i="7"/>
  <c r="M1777" i="7"/>
  <c r="M1778" i="7"/>
  <c r="M1779" i="7"/>
  <c r="M1780" i="7"/>
  <c r="M1781" i="7"/>
  <c r="M1782" i="7"/>
  <c r="M1783" i="7"/>
  <c r="M1784" i="7"/>
  <c r="M1785" i="7"/>
  <c r="M1786" i="7"/>
  <c r="M1787" i="7"/>
  <c r="M1788" i="7"/>
  <c r="M1789" i="7"/>
  <c r="M1790" i="7"/>
  <c r="M1791" i="7"/>
  <c r="M1792" i="7"/>
  <c r="M1793" i="7"/>
  <c r="M1794" i="7"/>
  <c r="M1795" i="7"/>
  <c r="M1796" i="7"/>
  <c r="M1797" i="7"/>
  <c r="M1798" i="7"/>
  <c r="M1799" i="7"/>
  <c r="M1800" i="7"/>
  <c r="M1801" i="7"/>
  <c r="M1802" i="7"/>
  <c r="M1803" i="7"/>
  <c r="M1804" i="7"/>
  <c r="M1805" i="7"/>
  <c r="M1806" i="7"/>
  <c r="M1807" i="7"/>
  <c r="M1808" i="7"/>
  <c r="M1809" i="7"/>
  <c r="M1810" i="7"/>
  <c r="M1811" i="7"/>
  <c r="M1812" i="7"/>
  <c r="M1813" i="7"/>
  <c r="M1814" i="7"/>
  <c r="M1815" i="7"/>
  <c r="M1816" i="7"/>
  <c r="M1817" i="7"/>
  <c r="M1818" i="7"/>
  <c r="M1819" i="7"/>
  <c r="M1820" i="7"/>
  <c r="M1821" i="7"/>
  <c r="M1822" i="7"/>
  <c r="M1823" i="7"/>
  <c r="M1824" i="7"/>
  <c r="M1825" i="7"/>
  <c r="M1826" i="7"/>
  <c r="M1827" i="7"/>
  <c r="M1828" i="7"/>
  <c r="M1829" i="7"/>
  <c r="M1830" i="7"/>
  <c r="M1831" i="7"/>
  <c r="M1832" i="7"/>
  <c r="M1833" i="7"/>
  <c r="M1834" i="7"/>
  <c r="M1835" i="7"/>
  <c r="M1836" i="7"/>
  <c r="M1837" i="7"/>
  <c r="M1838" i="7"/>
  <c r="M1839" i="7"/>
  <c r="M1840" i="7"/>
  <c r="M1841" i="7"/>
  <c r="M1842" i="7"/>
  <c r="M1843" i="7"/>
  <c r="M1844" i="7"/>
  <c r="M1845" i="7"/>
  <c r="M1846" i="7"/>
  <c r="M1847" i="7"/>
  <c r="M1848" i="7"/>
  <c r="M1849" i="7"/>
  <c r="M1850" i="7"/>
  <c r="M1851" i="7"/>
  <c r="M1852" i="7"/>
  <c r="M1853" i="7"/>
  <c r="M1854" i="7"/>
  <c r="M1855" i="7"/>
  <c r="M1856" i="7"/>
  <c r="M1857" i="7"/>
  <c r="M1858" i="7"/>
  <c r="M1859" i="7"/>
  <c r="M1860" i="7"/>
  <c r="M1861" i="7"/>
  <c r="M1862" i="7"/>
  <c r="M1863" i="7"/>
  <c r="M1864" i="7"/>
  <c r="M1865" i="7"/>
  <c r="M1866" i="7"/>
  <c r="M1867" i="7"/>
  <c r="M1868" i="7"/>
  <c r="M1869" i="7"/>
  <c r="M1870" i="7"/>
  <c r="M1871" i="7"/>
  <c r="M1872" i="7"/>
  <c r="M1873" i="7"/>
  <c r="M1874" i="7"/>
  <c r="M1875" i="7"/>
  <c r="M1876" i="7"/>
  <c r="M1877" i="7"/>
  <c r="M1878" i="7"/>
  <c r="M1879" i="7"/>
  <c r="M1880" i="7"/>
  <c r="M1881" i="7"/>
  <c r="M1882" i="7"/>
  <c r="M1883" i="7"/>
  <c r="M1884" i="7"/>
  <c r="M1885" i="7"/>
  <c r="M1886" i="7"/>
  <c r="M1887" i="7"/>
  <c r="M1888" i="7"/>
  <c r="M1889" i="7"/>
  <c r="M1890" i="7"/>
  <c r="M1891" i="7"/>
  <c r="M1892" i="7"/>
  <c r="M1893" i="7"/>
  <c r="M1894" i="7"/>
  <c r="M1895" i="7"/>
  <c r="M1896" i="7"/>
  <c r="M1897" i="7"/>
  <c r="M1898" i="7"/>
  <c r="M1899" i="7"/>
  <c r="M1900" i="7"/>
  <c r="M1901" i="7"/>
  <c r="M1902" i="7"/>
  <c r="M1903" i="7"/>
  <c r="M1904" i="7"/>
  <c r="M1905" i="7"/>
  <c r="M1906" i="7"/>
  <c r="M1907" i="7"/>
  <c r="M1908" i="7"/>
  <c r="M1909" i="7"/>
  <c r="M1910" i="7"/>
  <c r="M1911" i="7"/>
  <c r="M1912" i="7"/>
  <c r="M1913" i="7"/>
  <c r="M1914" i="7"/>
  <c r="M1915" i="7"/>
  <c r="M1916" i="7"/>
  <c r="M1917" i="7"/>
  <c r="M1918" i="7"/>
  <c r="M1919" i="7"/>
  <c r="M1920" i="7"/>
  <c r="M1921" i="7"/>
  <c r="M1922" i="7"/>
  <c r="M1923" i="7"/>
  <c r="M1924" i="7"/>
  <c r="M1925" i="7"/>
  <c r="M1926" i="7"/>
  <c r="M1927" i="7"/>
  <c r="M1928" i="7"/>
  <c r="M1929" i="7"/>
  <c r="M1930" i="7"/>
  <c r="M1931" i="7"/>
  <c r="M1932" i="7"/>
  <c r="M1933" i="7"/>
  <c r="M1934" i="7"/>
  <c r="M1935" i="7"/>
  <c r="M1936" i="7"/>
  <c r="M1937" i="7"/>
  <c r="M1938" i="7"/>
  <c r="M1939" i="7"/>
  <c r="M1940" i="7"/>
  <c r="M1941" i="7"/>
  <c r="M1942" i="7"/>
  <c r="M1943" i="7"/>
  <c r="M1944" i="7"/>
  <c r="M1945" i="7"/>
  <c r="M1946" i="7"/>
  <c r="M1947" i="7"/>
  <c r="M1948" i="7"/>
  <c r="M1949" i="7"/>
  <c r="M1950" i="7"/>
  <c r="M1951" i="7"/>
  <c r="M1952" i="7"/>
  <c r="M1953" i="7"/>
  <c r="M1954" i="7"/>
  <c r="M1955" i="7"/>
  <c r="M1956" i="7"/>
  <c r="M1957" i="7"/>
  <c r="M1958" i="7"/>
  <c r="M1959" i="7"/>
  <c r="M1960" i="7"/>
  <c r="M1961" i="7"/>
  <c r="M1962" i="7"/>
  <c r="M1963" i="7"/>
  <c r="M1964" i="7"/>
  <c r="M1965" i="7"/>
  <c r="M1966" i="7"/>
  <c r="M1967" i="7"/>
  <c r="M1968" i="7"/>
  <c r="M1969" i="7"/>
  <c r="M1970" i="7"/>
  <c r="M1971" i="7"/>
  <c r="M1972" i="7"/>
  <c r="M1973" i="7"/>
  <c r="M1974" i="7"/>
  <c r="M1975" i="7"/>
  <c r="M1976" i="7"/>
  <c r="M1977" i="7"/>
  <c r="M1978" i="7"/>
  <c r="M1979" i="7"/>
  <c r="M1980" i="7"/>
  <c r="M1981" i="7"/>
  <c r="M1982" i="7"/>
  <c r="M1983" i="7"/>
  <c r="M1984" i="7"/>
  <c r="M1985" i="7"/>
  <c r="M1986" i="7"/>
  <c r="M1987" i="7"/>
  <c r="M1988" i="7"/>
  <c r="M1989" i="7"/>
  <c r="M1990" i="7"/>
  <c r="M1991" i="7"/>
  <c r="M1992" i="7"/>
  <c r="M1993" i="7"/>
  <c r="M1994" i="7"/>
  <c r="M1995" i="7"/>
  <c r="M1996" i="7"/>
  <c r="M1997" i="7"/>
  <c r="M1998" i="7"/>
  <c r="M1999" i="7"/>
  <c r="M2000" i="7"/>
  <c r="M2001" i="7"/>
  <c r="M2002" i="7"/>
  <c r="M2003" i="7"/>
  <c r="M2004" i="7"/>
  <c r="M2005" i="7"/>
  <c r="M2006" i="7"/>
  <c r="M2007" i="7"/>
  <c r="M2008" i="7"/>
  <c r="M2009" i="7"/>
  <c r="M2010" i="7"/>
  <c r="M2011" i="7"/>
  <c r="M2012" i="7"/>
  <c r="M2013" i="7"/>
  <c r="M2014" i="7"/>
  <c r="M2015" i="7"/>
  <c r="M2016" i="7"/>
  <c r="M2017" i="7"/>
  <c r="M2018" i="7"/>
  <c r="M2019" i="7"/>
  <c r="M2020" i="7"/>
  <c r="M2021" i="7"/>
  <c r="M2022" i="7"/>
  <c r="M2023" i="7"/>
  <c r="M2024" i="7"/>
  <c r="M2025" i="7"/>
  <c r="M2026" i="7"/>
  <c r="M2027" i="7"/>
  <c r="M2028" i="7"/>
  <c r="M2029" i="7"/>
  <c r="M2030" i="7"/>
  <c r="M2031" i="7"/>
  <c r="M2032" i="7"/>
  <c r="M2033" i="7"/>
  <c r="M2034" i="7"/>
  <c r="M2035" i="7"/>
  <c r="M2036" i="7"/>
  <c r="M2037" i="7"/>
  <c r="M2038" i="7"/>
  <c r="M2039" i="7"/>
  <c r="M2040" i="7"/>
  <c r="M2041" i="7"/>
  <c r="M2042" i="7"/>
  <c r="M2043" i="7"/>
  <c r="M2044" i="7"/>
  <c r="M2045" i="7"/>
  <c r="M2046" i="7"/>
  <c r="M2047" i="7"/>
  <c r="M2048" i="7"/>
  <c r="M2049" i="7"/>
  <c r="M2050" i="7"/>
  <c r="M2051" i="7"/>
  <c r="M2052" i="7"/>
  <c r="M2053" i="7"/>
  <c r="M2054" i="7"/>
  <c r="M2055" i="7"/>
  <c r="M2056" i="7"/>
  <c r="M2057" i="7"/>
  <c r="M2058" i="7"/>
  <c r="M2059" i="7"/>
  <c r="M2060" i="7"/>
  <c r="M2061" i="7"/>
  <c r="M2062" i="7"/>
  <c r="M2063" i="7"/>
  <c r="M2064" i="7"/>
  <c r="M2065" i="7"/>
  <c r="M2066" i="7"/>
  <c r="M2067" i="7"/>
  <c r="M2068" i="7"/>
  <c r="M2069" i="7"/>
  <c r="M2070" i="7"/>
  <c r="M2071" i="7"/>
  <c r="M2072" i="7"/>
  <c r="M2073" i="7"/>
  <c r="M2074" i="7"/>
  <c r="M2075" i="7"/>
  <c r="M2076" i="7"/>
  <c r="M2077" i="7"/>
  <c r="M2078" i="7"/>
  <c r="M2079" i="7"/>
  <c r="M2080" i="7"/>
  <c r="M2081" i="7"/>
  <c r="M2082" i="7"/>
  <c r="M2083" i="7"/>
  <c r="M2084" i="7"/>
  <c r="M2085" i="7"/>
  <c r="M2086" i="7"/>
  <c r="M2087" i="7"/>
  <c r="M2088" i="7"/>
  <c r="M2089" i="7"/>
  <c r="M2090" i="7"/>
  <c r="M2091" i="7"/>
  <c r="M2092" i="7"/>
  <c r="M2093" i="7"/>
  <c r="M2094" i="7"/>
  <c r="M2095" i="7"/>
  <c r="M2096" i="7"/>
  <c r="M2097" i="7"/>
  <c r="M2098" i="7"/>
  <c r="M2099" i="7"/>
  <c r="M2100" i="7"/>
  <c r="M2101" i="7"/>
  <c r="M2102" i="7"/>
  <c r="M2103" i="7"/>
  <c r="M2104" i="7"/>
  <c r="M2105" i="7"/>
  <c r="M2106" i="7"/>
  <c r="M2107" i="7"/>
  <c r="M2108" i="7"/>
  <c r="M2109" i="7"/>
  <c r="M2110" i="7"/>
  <c r="M2111" i="7"/>
  <c r="M2112" i="7"/>
  <c r="M2113" i="7"/>
  <c r="M2114" i="7"/>
  <c r="M2115" i="7"/>
  <c r="M2116" i="7"/>
  <c r="M2117" i="7"/>
  <c r="M2118" i="7"/>
  <c r="M2119" i="7"/>
  <c r="M2120" i="7"/>
  <c r="M2121" i="7"/>
  <c r="M2122" i="7"/>
  <c r="M2123" i="7"/>
  <c r="M2124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M772" i="7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M787" i="7"/>
  <c r="M788" i="7"/>
  <c r="M789" i="7"/>
  <c r="M790" i="7"/>
  <c r="M791" i="7"/>
  <c r="M792" i="7"/>
  <c r="M793" i="7"/>
  <c r="M794" i="7"/>
  <c r="M795" i="7"/>
  <c r="M796" i="7"/>
  <c r="M797" i="7"/>
  <c r="M798" i="7"/>
  <c r="M799" i="7"/>
  <c r="M800" i="7"/>
  <c r="M801" i="7"/>
  <c r="M802" i="7"/>
  <c r="M803" i="7"/>
  <c r="M804" i="7"/>
  <c r="M805" i="7"/>
  <c r="M806" i="7"/>
  <c r="M807" i="7"/>
  <c r="M808" i="7"/>
  <c r="M809" i="7"/>
  <c r="M810" i="7"/>
  <c r="M811" i="7"/>
  <c r="M812" i="7"/>
  <c r="M813" i="7"/>
  <c r="M814" i="7"/>
  <c r="M815" i="7"/>
  <c r="M816" i="7"/>
  <c r="M817" i="7"/>
  <c r="M818" i="7"/>
  <c r="M819" i="7"/>
  <c r="M820" i="7"/>
  <c r="M821" i="7"/>
  <c r="M822" i="7"/>
  <c r="M823" i="7"/>
  <c r="M824" i="7"/>
  <c r="M825" i="7"/>
  <c r="M826" i="7"/>
  <c r="M827" i="7"/>
  <c r="M828" i="7"/>
  <c r="M829" i="7"/>
  <c r="M830" i="7"/>
  <c r="M831" i="7"/>
  <c r="M832" i="7"/>
  <c r="M833" i="7"/>
  <c r="M834" i="7"/>
  <c r="M835" i="7"/>
  <c r="M836" i="7"/>
  <c r="M837" i="7"/>
  <c r="M838" i="7"/>
  <c r="M839" i="7"/>
  <c r="M840" i="7"/>
  <c r="M841" i="7"/>
  <c r="M842" i="7"/>
  <c r="M843" i="7"/>
  <c r="M844" i="7"/>
  <c r="M845" i="7"/>
  <c r="M846" i="7"/>
  <c r="M847" i="7"/>
  <c r="M848" i="7"/>
  <c r="M849" i="7"/>
  <c r="M850" i="7"/>
  <c r="M851" i="7"/>
  <c r="M852" i="7"/>
  <c r="M853" i="7"/>
  <c r="M854" i="7"/>
  <c r="M855" i="7"/>
  <c r="M856" i="7"/>
  <c r="M857" i="7"/>
  <c r="M858" i="7"/>
  <c r="M859" i="7"/>
  <c r="M860" i="7"/>
  <c r="M861" i="7"/>
  <c r="M862" i="7"/>
  <c r="M863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M880" i="7"/>
  <c r="M881" i="7"/>
  <c r="M882" i="7"/>
  <c r="M883" i="7"/>
  <c r="M884" i="7"/>
  <c r="M885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" i="7"/>
  <c r="C8" i="37"/>
  <c r="C9" i="37"/>
  <c r="C10" i="37"/>
  <c r="C11" i="37"/>
  <c r="C12" i="37"/>
  <c r="C13" i="37"/>
  <c r="C7" i="37"/>
  <c r="C6" i="37"/>
  <c r="B9" i="5"/>
  <c r="B10" i="5"/>
  <c r="B11" i="5"/>
  <c r="B12" i="5"/>
  <c r="B13" i="5"/>
  <c r="B8" i="5"/>
  <c r="B7" i="5"/>
  <c r="A3" i="49"/>
  <c r="M20" i="31" l="1"/>
  <c r="M23" i="31"/>
  <c r="M26" i="31"/>
  <c r="E23" i="1" a="1"/>
  <c r="E23" i="1" s="1"/>
  <c r="M17" i="31" l="1"/>
  <c r="M11" i="31"/>
  <c r="M14" i="31"/>
  <c r="B23" i="1"/>
  <c r="B3" i="5"/>
  <c r="A3" i="37"/>
  <c r="E30" i="31" l="1"/>
  <c r="N10" i="5"/>
  <c r="K7" i="47"/>
  <c r="K9" i="47"/>
  <c r="N8" i="5"/>
  <c r="S8" i="5" s="1"/>
  <c r="N9" i="5"/>
  <c r="N12" i="5"/>
  <c r="R9" i="5"/>
  <c r="K5" i="47" s="1"/>
  <c r="P7" i="5"/>
  <c r="K3" i="47" s="1"/>
  <c r="R10" i="5"/>
  <c r="K6" i="47" s="1"/>
  <c r="N11" i="5"/>
  <c r="M8" i="5"/>
  <c r="P8" i="5" s="1"/>
  <c r="R8" i="5" s="1"/>
  <c r="K4" i="47" s="1"/>
  <c r="I12" i="37"/>
  <c r="J10" i="37"/>
  <c r="J11" i="37"/>
  <c r="J12" i="37"/>
  <c r="G4" i="55" l="1"/>
  <c r="L11" i="31"/>
  <c r="AL11" i="31" s="1"/>
  <c r="L13" i="31"/>
  <c r="S10" i="5"/>
  <c r="O10" i="5"/>
  <c r="S12" i="5"/>
  <c r="O12" i="5"/>
  <c r="O9" i="5"/>
  <c r="S9" i="5"/>
  <c r="S11" i="5"/>
  <c r="O11" i="5"/>
  <c r="G8" i="55"/>
  <c r="L23" i="31"/>
  <c r="AL23" i="31" s="1"/>
  <c r="L25" i="31"/>
  <c r="L7" i="31"/>
  <c r="G3" i="55"/>
  <c r="L8" i="31"/>
  <c r="L10" i="31"/>
  <c r="G5" i="55"/>
  <c r="L16" i="31"/>
  <c r="L14" i="31"/>
  <c r="AL14" i="31" s="1"/>
  <c r="G6" i="55"/>
  <c r="L19" i="31"/>
  <c r="L17" i="31"/>
  <c r="AL17" i="31" s="1"/>
  <c r="G7" i="55"/>
  <c r="L22" i="31"/>
  <c r="L20" i="31"/>
  <c r="AL20" i="31" s="1"/>
  <c r="G2" i="55"/>
  <c r="K12" i="37"/>
  <c r="F7" i="55"/>
  <c r="O8" i="5"/>
  <c r="AL7" i="31" l="1"/>
  <c r="AL22" i="31"/>
  <c r="AL16" i="31"/>
  <c r="AL25" i="31"/>
  <c r="AL10" i="31"/>
  <c r="AL19" i="31"/>
  <c r="AL13" i="31"/>
  <c r="AL8" i="31"/>
  <c r="I10" i="37"/>
  <c r="I11" i="37"/>
  <c r="K11" i="37" l="1"/>
  <c r="F6" i="55"/>
  <c r="K10" i="37"/>
  <c r="F5" i="55"/>
  <c r="C2011" i="7" l="1"/>
  <c r="D2011" i="7"/>
  <c r="C2012" i="7"/>
  <c r="D2012" i="7"/>
  <c r="C2013" i="7"/>
  <c r="D2013" i="7"/>
  <c r="C2014" i="7"/>
  <c r="D2014" i="7"/>
  <c r="C2015" i="7"/>
  <c r="D2015" i="7"/>
  <c r="C2016" i="7"/>
  <c r="D2016" i="7"/>
  <c r="C2017" i="7"/>
  <c r="D2017" i="7"/>
  <c r="C2018" i="7"/>
  <c r="D2018" i="7"/>
  <c r="C2019" i="7"/>
  <c r="D2019" i="7"/>
  <c r="C2020" i="7"/>
  <c r="D2020" i="7"/>
  <c r="C2021" i="7"/>
  <c r="D2021" i="7"/>
  <c r="C2022" i="7"/>
  <c r="D2022" i="7"/>
  <c r="C2023" i="7"/>
  <c r="D2023" i="7"/>
  <c r="C2024" i="7"/>
  <c r="D2024" i="7"/>
  <c r="C2025" i="7"/>
  <c r="D2025" i="7"/>
  <c r="C2026" i="7"/>
  <c r="D2026" i="7"/>
  <c r="C2027" i="7"/>
  <c r="D2027" i="7"/>
  <c r="C2028" i="7"/>
  <c r="D2028" i="7"/>
  <c r="C2029" i="7"/>
  <c r="D2029" i="7"/>
  <c r="C2030" i="7"/>
  <c r="D2030" i="7"/>
  <c r="C2031" i="7"/>
  <c r="D2031" i="7"/>
  <c r="C2032" i="7"/>
  <c r="D2032" i="7"/>
  <c r="C2033" i="7"/>
  <c r="D2033" i="7"/>
  <c r="C2034" i="7"/>
  <c r="D2034" i="7"/>
  <c r="C2035" i="7"/>
  <c r="D2035" i="7"/>
  <c r="C2036" i="7"/>
  <c r="D2036" i="7"/>
  <c r="C2037" i="7"/>
  <c r="D2037" i="7"/>
  <c r="C2038" i="7"/>
  <c r="D2038" i="7"/>
  <c r="C2039" i="7"/>
  <c r="D2039" i="7"/>
  <c r="C2040" i="7"/>
  <c r="D2040" i="7"/>
  <c r="C2041" i="7"/>
  <c r="D2041" i="7"/>
  <c r="C2042" i="7"/>
  <c r="D2042" i="7"/>
  <c r="C2043" i="7"/>
  <c r="D2043" i="7"/>
  <c r="C2044" i="7"/>
  <c r="D2044" i="7"/>
  <c r="C2045" i="7"/>
  <c r="D2045" i="7"/>
  <c r="C2046" i="7"/>
  <c r="D2046" i="7"/>
  <c r="C2047" i="7"/>
  <c r="D2047" i="7"/>
  <c r="C2048" i="7"/>
  <c r="D2048" i="7"/>
  <c r="C2049" i="7"/>
  <c r="D2049" i="7"/>
  <c r="C2050" i="7"/>
  <c r="D2050" i="7"/>
  <c r="C2051" i="7"/>
  <c r="D2051" i="7"/>
  <c r="C2052" i="7"/>
  <c r="D2052" i="7"/>
  <c r="C2053" i="7"/>
  <c r="D2053" i="7"/>
  <c r="C2054" i="7"/>
  <c r="D2054" i="7"/>
  <c r="C2055" i="7"/>
  <c r="D2055" i="7"/>
  <c r="C2056" i="7"/>
  <c r="D2056" i="7"/>
  <c r="C2057" i="7"/>
  <c r="D2057" i="7"/>
  <c r="C2058" i="7"/>
  <c r="D2058" i="7"/>
  <c r="C2059" i="7"/>
  <c r="D2059" i="7"/>
  <c r="C2060" i="7"/>
  <c r="D2060" i="7"/>
  <c r="C2061" i="7"/>
  <c r="D2061" i="7"/>
  <c r="C2062" i="7"/>
  <c r="D2062" i="7"/>
  <c r="C2063" i="7"/>
  <c r="D2063" i="7"/>
  <c r="C2064" i="7"/>
  <c r="D2064" i="7"/>
  <c r="C2065" i="7"/>
  <c r="D2065" i="7"/>
  <c r="C2066" i="7"/>
  <c r="D2066" i="7"/>
  <c r="C2067" i="7"/>
  <c r="D2067" i="7"/>
  <c r="C2068" i="7"/>
  <c r="D2068" i="7"/>
  <c r="C2069" i="7"/>
  <c r="D2069" i="7"/>
  <c r="C2070" i="7"/>
  <c r="D2070" i="7"/>
  <c r="C2071" i="7"/>
  <c r="D2071" i="7"/>
  <c r="C2072" i="7"/>
  <c r="D2072" i="7"/>
  <c r="C2073" i="7"/>
  <c r="D2073" i="7"/>
  <c r="C2074" i="7"/>
  <c r="D2074" i="7"/>
  <c r="C2075" i="7"/>
  <c r="D2075" i="7"/>
  <c r="C2076" i="7"/>
  <c r="D2076" i="7"/>
  <c r="C2077" i="7"/>
  <c r="D2077" i="7"/>
  <c r="C2078" i="7"/>
  <c r="D2078" i="7"/>
  <c r="C2079" i="7"/>
  <c r="D2079" i="7"/>
  <c r="C2080" i="7"/>
  <c r="D2080" i="7"/>
  <c r="C2081" i="7"/>
  <c r="D2081" i="7"/>
  <c r="C2082" i="7"/>
  <c r="D2082" i="7"/>
  <c r="C2083" i="7"/>
  <c r="D2083" i="7"/>
  <c r="C2084" i="7"/>
  <c r="D2084" i="7"/>
  <c r="C2085" i="7"/>
  <c r="D2085" i="7"/>
  <c r="C2086" i="7"/>
  <c r="D2086" i="7"/>
  <c r="C2087" i="7"/>
  <c r="D2087" i="7"/>
  <c r="C2088" i="7"/>
  <c r="D2088" i="7"/>
  <c r="C2089" i="7"/>
  <c r="D2089" i="7"/>
  <c r="C2090" i="7"/>
  <c r="D2090" i="7"/>
  <c r="C2091" i="7"/>
  <c r="D2091" i="7"/>
  <c r="C2092" i="7"/>
  <c r="D2092" i="7"/>
  <c r="C2093" i="7"/>
  <c r="D2093" i="7"/>
  <c r="C2094" i="7"/>
  <c r="D2094" i="7"/>
  <c r="C2095" i="7"/>
  <c r="D2095" i="7"/>
  <c r="C2096" i="7"/>
  <c r="D2096" i="7"/>
  <c r="C2097" i="7"/>
  <c r="D2097" i="7"/>
  <c r="C2098" i="7"/>
  <c r="D2098" i="7"/>
  <c r="C2099" i="7"/>
  <c r="D2099" i="7"/>
  <c r="C2100" i="7"/>
  <c r="D2100" i="7"/>
  <c r="C2101" i="7"/>
  <c r="D2101" i="7"/>
  <c r="C2102" i="7"/>
  <c r="D2102" i="7"/>
  <c r="C2103" i="7"/>
  <c r="D2103" i="7"/>
  <c r="C2104" i="7"/>
  <c r="D2104" i="7"/>
  <c r="C2105" i="7"/>
  <c r="D2105" i="7"/>
  <c r="C2106" i="7"/>
  <c r="D2106" i="7"/>
  <c r="C2107" i="7"/>
  <c r="D2107" i="7"/>
  <c r="C2108" i="7"/>
  <c r="D2108" i="7"/>
  <c r="C2109" i="7"/>
  <c r="D2109" i="7"/>
  <c r="C2110" i="7"/>
  <c r="D2110" i="7"/>
  <c r="C2111" i="7"/>
  <c r="D2111" i="7"/>
  <c r="C2112" i="7"/>
  <c r="D2112" i="7"/>
  <c r="C2113" i="7"/>
  <c r="D2113" i="7"/>
  <c r="C2114" i="7"/>
  <c r="D2114" i="7"/>
  <c r="C2115" i="7"/>
  <c r="D2115" i="7"/>
  <c r="C2116" i="7"/>
  <c r="D2116" i="7"/>
  <c r="C2117" i="7"/>
  <c r="D2117" i="7"/>
  <c r="C2118" i="7"/>
  <c r="D2118" i="7"/>
  <c r="C2119" i="7"/>
  <c r="D2119" i="7"/>
  <c r="C2120" i="7"/>
  <c r="D2120" i="7"/>
  <c r="C2121" i="7"/>
  <c r="D2121" i="7"/>
  <c r="C2122" i="7"/>
  <c r="D2122" i="7"/>
  <c r="C2123" i="7"/>
  <c r="D2123" i="7"/>
  <c r="C2124" i="7"/>
  <c r="D2124" i="7"/>
  <c r="G2124" i="7" l="1"/>
  <c r="F2124" i="7"/>
  <c r="G2118" i="7"/>
  <c r="F2118" i="7"/>
  <c r="G2112" i="7"/>
  <c r="F2112" i="7"/>
  <c r="G2107" i="7"/>
  <c r="F2107" i="7"/>
  <c r="G2100" i="7"/>
  <c r="F2100" i="7"/>
  <c r="G2092" i="7"/>
  <c r="F2092" i="7"/>
  <c r="G2086" i="7"/>
  <c r="F2086" i="7"/>
  <c r="F2079" i="7"/>
  <c r="G2079" i="7"/>
  <c r="G2075" i="7"/>
  <c r="F2075" i="7"/>
  <c r="G2071" i="7"/>
  <c r="F2071" i="7"/>
  <c r="G2066" i="7"/>
  <c r="F2066" i="7"/>
  <c r="G2060" i="7"/>
  <c r="F2060" i="7"/>
  <c r="G2054" i="7"/>
  <c r="F2054" i="7"/>
  <c r="F2047" i="7"/>
  <c r="G2047" i="7"/>
  <c r="G2036" i="7"/>
  <c r="F2036" i="7"/>
  <c r="G2026" i="7"/>
  <c r="F2026" i="7"/>
  <c r="G2013" i="7"/>
  <c r="F2013" i="7"/>
  <c r="G2123" i="7"/>
  <c r="F2123" i="7"/>
  <c r="G2120" i="7"/>
  <c r="F2120" i="7"/>
  <c r="G2116" i="7"/>
  <c r="F2116" i="7"/>
  <c r="F2111" i="7"/>
  <c r="G2111" i="7"/>
  <c r="G2108" i="7"/>
  <c r="F2108" i="7"/>
  <c r="G2105" i="7"/>
  <c r="F2105" i="7"/>
  <c r="G2103" i="7"/>
  <c r="F2103" i="7"/>
  <c r="G2099" i="7"/>
  <c r="F2099" i="7"/>
  <c r="G2098" i="7"/>
  <c r="F2098" i="7"/>
  <c r="F2095" i="7"/>
  <c r="G2095" i="7"/>
  <c r="G2091" i="7"/>
  <c r="F2091" i="7"/>
  <c r="G2088" i="7"/>
  <c r="F2088" i="7"/>
  <c r="G2083" i="7"/>
  <c r="F2083" i="7"/>
  <c r="G2078" i="7"/>
  <c r="F2078" i="7"/>
  <c r="G2073" i="7"/>
  <c r="F2073" i="7"/>
  <c r="G2068" i="7"/>
  <c r="F2068" i="7"/>
  <c r="G2064" i="7"/>
  <c r="F2064" i="7"/>
  <c r="G2061" i="7"/>
  <c r="F2061" i="7"/>
  <c r="G2058" i="7"/>
  <c r="F2058" i="7"/>
  <c r="G2055" i="7"/>
  <c r="F2055" i="7"/>
  <c r="G2052" i="7"/>
  <c r="F2052" i="7"/>
  <c r="G2050" i="7"/>
  <c r="F2050" i="7"/>
  <c r="G2046" i="7"/>
  <c r="F2046" i="7"/>
  <c r="G2043" i="7"/>
  <c r="F2043" i="7"/>
  <c r="G2042" i="7"/>
  <c r="F2042" i="7"/>
  <c r="F2040" i="7"/>
  <c r="G2040" i="7"/>
  <c r="G2037" i="7"/>
  <c r="F2037" i="7"/>
  <c r="G2034" i="7"/>
  <c r="F2034" i="7"/>
  <c r="G2033" i="7"/>
  <c r="F2033" i="7"/>
  <c r="F2031" i="7"/>
  <c r="G2031" i="7"/>
  <c r="G2028" i="7"/>
  <c r="F2028" i="7"/>
  <c r="G2025" i="7"/>
  <c r="F2025" i="7"/>
  <c r="G2023" i="7"/>
  <c r="F2023" i="7"/>
  <c r="G2022" i="7"/>
  <c r="F2022" i="7"/>
  <c r="G2020" i="7"/>
  <c r="F2020" i="7"/>
  <c r="G2017" i="7"/>
  <c r="F2017" i="7"/>
  <c r="F2015" i="7"/>
  <c r="G2015" i="7"/>
  <c r="G2012" i="7"/>
  <c r="F2012" i="7"/>
  <c r="G2121" i="7"/>
  <c r="F2121" i="7"/>
  <c r="G2117" i="7"/>
  <c r="F2117" i="7"/>
  <c r="G2114" i="7"/>
  <c r="F2114" i="7"/>
  <c r="G2110" i="7"/>
  <c r="F2110" i="7"/>
  <c r="G2106" i="7"/>
  <c r="F2106" i="7"/>
  <c r="F2104" i="7"/>
  <c r="G2104" i="7"/>
  <c r="G2101" i="7"/>
  <c r="F2101" i="7"/>
  <c r="G2097" i="7"/>
  <c r="F2097" i="7"/>
  <c r="G2094" i="7"/>
  <c r="F2094" i="7"/>
  <c r="G2089" i="7"/>
  <c r="F2089" i="7"/>
  <c r="G2085" i="7"/>
  <c r="F2085" i="7"/>
  <c r="G2081" i="7"/>
  <c r="F2081" i="7"/>
  <c r="G2076" i="7"/>
  <c r="F2076" i="7"/>
  <c r="F2072" i="7"/>
  <c r="G2072" i="7"/>
  <c r="G2069" i="7"/>
  <c r="F2069" i="7"/>
  <c r="G2065" i="7"/>
  <c r="F2065" i="7"/>
  <c r="G2062" i="7"/>
  <c r="F2062" i="7"/>
  <c r="G2059" i="7"/>
  <c r="F2059" i="7"/>
  <c r="G2057" i="7"/>
  <c r="F2057" i="7"/>
  <c r="G2053" i="7"/>
  <c r="F2053" i="7"/>
  <c r="G2051" i="7"/>
  <c r="F2051" i="7"/>
  <c r="G2048" i="7"/>
  <c r="F2048" i="7"/>
  <c r="G2045" i="7"/>
  <c r="F2045" i="7"/>
  <c r="G2041" i="7"/>
  <c r="F2041" i="7"/>
  <c r="G2039" i="7"/>
  <c r="F2039" i="7"/>
  <c r="G2035" i="7"/>
  <c r="F2035" i="7"/>
  <c r="G2032" i="7"/>
  <c r="F2032" i="7"/>
  <c r="G2030" i="7"/>
  <c r="F2030" i="7"/>
  <c r="G2027" i="7"/>
  <c r="F2027" i="7"/>
  <c r="G2024" i="7"/>
  <c r="F2024" i="7"/>
  <c r="G2021" i="7"/>
  <c r="F2021" i="7"/>
  <c r="G2019" i="7"/>
  <c r="F2019" i="7"/>
  <c r="G2016" i="7"/>
  <c r="F2016" i="7"/>
  <c r="G2014" i="7"/>
  <c r="F2014" i="7"/>
  <c r="G2011" i="7"/>
  <c r="F2011" i="7"/>
  <c r="G2122" i="7"/>
  <c r="F2122" i="7"/>
  <c r="G2119" i="7"/>
  <c r="F2119" i="7"/>
  <c r="G2115" i="7"/>
  <c r="F2115" i="7"/>
  <c r="G2113" i="7"/>
  <c r="F2113" i="7"/>
  <c r="G2109" i="7"/>
  <c r="F2109" i="7"/>
  <c r="G2102" i="7"/>
  <c r="F2102" i="7"/>
  <c r="G2096" i="7"/>
  <c r="F2096" i="7"/>
  <c r="G2093" i="7"/>
  <c r="F2093" i="7"/>
  <c r="G2090" i="7"/>
  <c r="F2090" i="7"/>
  <c r="G2087" i="7"/>
  <c r="F2087" i="7"/>
  <c r="G2084" i="7"/>
  <c r="F2084" i="7"/>
  <c r="G2082" i="7"/>
  <c r="F2082" i="7"/>
  <c r="G2080" i="7"/>
  <c r="F2080" i="7"/>
  <c r="G2077" i="7"/>
  <c r="F2077" i="7"/>
  <c r="G2074" i="7"/>
  <c r="F2074" i="7"/>
  <c r="G2070" i="7"/>
  <c r="F2070" i="7"/>
  <c r="G2067" i="7"/>
  <c r="F2067" i="7"/>
  <c r="F2063" i="7"/>
  <c r="G2063" i="7"/>
  <c r="G2056" i="7"/>
  <c r="F2056" i="7"/>
  <c r="G2049" i="7"/>
  <c r="F2049" i="7"/>
  <c r="G2044" i="7"/>
  <c r="F2044" i="7"/>
  <c r="G2038" i="7"/>
  <c r="F2038" i="7"/>
  <c r="G2029" i="7"/>
  <c r="F2029" i="7"/>
  <c r="G2018" i="7"/>
  <c r="F2018" i="7"/>
  <c r="E2044" i="7" l="1"/>
  <c r="E2067" i="7"/>
  <c r="E2080" i="7"/>
  <c r="E2090" i="7"/>
  <c r="E2109" i="7"/>
  <c r="E2122" i="7"/>
  <c r="E2011" i="7"/>
  <c r="E2021" i="7"/>
  <c r="E2032" i="7"/>
  <c r="E2045" i="7"/>
  <c r="E2057" i="7"/>
  <c r="E2069" i="7"/>
  <c r="E2085" i="7"/>
  <c r="E2101" i="7"/>
  <c r="E2114" i="7"/>
  <c r="E2012" i="7"/>
  <c r="E2022" i="7"/>
  <c r="E2050" i="7"/>
  <c r="E2018" i="7"/>
  <c r="E2049" i="7"/>
  <c r="E2070" i="7"/>
  <c r="E2082" i="7"/>
  <c r="E2093" i="7"/>
  <c r="E2113" i="7"/>
  <c r="E2014" i="7"/>
  <c r="E2024" i="7"/>
  <c r="E2035" i="7"/>
  <c r="E2048" i="7"/>
  <c r="E2059" i="7"/>
  <c r="E2089" i="7"/>
  <c r="E2117" i="7"/>
  <c r="E2023" i="7"/>
  <c r="E2033" i="7"/>
  <c r="E2042" i="7"/>
  <c r="E2052" i="7"/>
  <c r="E2064" i="7"/>
  <c r="E2083" i="7"/>
  <c r="E2098" i="7"/>
  <c r="E2108" i="7"/>
  <c r="E2123" i="7"/>
  <c r="E2061" i="7"/>
  <c r="E2078" i="7"/>
  <c r="E2105" i="7"/>
  <c r="E2120" i="7"/>
  <c r="E2038" i="7"/>
  <c r="E2077" i="7"/>
  <c r="E2087" i="7"/>
  <c r="E2102" i="7"/>
  <c r="E2119" i="7"/>
  <c r="E2019" i="7"/>
  <c r="E2030" i="7"/>
  <c r="E2041" i="7"/>
  <c r="E2053" i="7"/>
  <c r="E2065" i="7"/>
  <c r="E2081" i="7"/>
  <c r="E2097" i="7"/>
  <c r="E2110" i="7"/>
  <c r="E2020" i="7"/>
  <c r="E2028" i="7"/>
  <c r="E2037" i="7"/>
  <c r="E2046" i="7"/>
  <c r="E2058" i="7"/>
  <c r="E2073" i="7"/>
  <c r="E2091" i="7"/>
  <c r="E2103" i="7"/>
  <c r="E2116" i="7"/>
  <c r="E2036" i="7"/>
  <c r="E2066" i="7"/>
  <c r="E2086" i="7"/>
  <c r="E2112" i="7"/>
  <c r="E2029" i="7"/>
  <c r="E2056" i="7"/>
  <c r="E2074" i="7"/>
  <c r="E2084" i="7"/>
  <c r="E2096" i="7"/>
  <c r="E2115" i="7"/>
  <c r="E2016" i="7"/>
  <c r="E2027" i="7"/>
  <c r="E2039" i="7"/>
  <c r="E2051" i="7"/>
  <c r="E2062" i="7"/>
  <c r="E2076" i="7"/>
  <c r="E2094" i="7"/>
  <c r="E2106" i="7"/>
  <c r="E2121" i="7"/>
  <c r="E2017" i="7"/>
  <c r="E2025" i="7"/>
  <c r="E2034" i="7"/>
  <c r="E2043" i="7"/>
  <c r="E2055" i="7"/>
  <c r="E2068" i="7"/>
  <c r="E2088" i="7"/>
  <c r="E2099" i="7"/>
  <c r="E2013" i="7"/>
  <c r="E2054" i="7"/>
  <c r="E2075" i="7"/>
  <c r="E2100" i="7"/>
  <c r="E2124" i="7"/>
  <c r="E2071" i="7"/>
  <c r="E2092" i="7"/>
  <c r="E2118" i="7"/>
  <c r="E2026" i="7"/>
  <c r="E2060" i="7"/>
  <c r="E2107" i="7"/>
  <c r="E2031" i="7"/>
  <c r="E2040" i="7"/>
  <c r="E2095" i="7"/>
  <c r="E2072" i="7"/>
  <c r="E2104" i="7"/>
  <c r="E2015" i="7"/>
  <c r="E2047" i="7"/>
  <c r="E2111" i="7"/>
  <c r="E2063" i="7"/>
  <c r="E2079" i="7"/>
  <c r="C805" i="7" l="1"/>
  <c r="C806" i="7"/>
  <c r="C807" i="7"/>
  <c r="C808" i="7"/>
  <c r="C809" i="7"/>
  <c r="C810" i="7"/>
  <c r="D2" i="7" l="1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C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M8" i="31" l="1"/>
  <c r="F2" i="7"/>
  <c r="G2006" i="7"/>
  <c r="F2006" i="7"/>
  <c r="G1998" i="7"/>
  <c r="F1998" i="7"/>
  <c r="G1994" i="7"/>
  <c r="F1994" i="7"/>
  <c r="G1986" i="7"/>
  <c r="F1986" i="7"/>
  <c r="G1982" i="7"/>
  <c r="F1982" i="7"/>
  <c r="G1974" i="7"/>
  <c r="F1974" i="7"/>
  <c r="G1966" i="7"/>
  <c r="F1966" i="7"/>
  <c r="G1958" i="7"/>
  <c r="F1958" i="7"/>
  <c r="G1950" i="7"/>
  <c r="F1950" i="7"/>
  <c r="G1942" i="7"/>
  <c r="F1942" i="7"/>
  <c r="G1934" i="7"/>
  <c r="F1934" i="7"/>
  <c r="G1926" i="7"/>
  <c r="F1926" i="7"/>
  <c r="G1918" i="7"/>
  <c r="F1918" i="7"/>
  <c r="G1914" i="7"/>
  <c r="F1914" i="7"/>
  <c r="G1906" i="7"/>
  <c r="F1906" i="7"/>
  <c r="G1902" i="7"/>
  <c r="F1902" i="7"/>
  <c r="G1894" i="7"/>
  <c r="F1894" i="7"/>
  <c r="G1886" i="7"/>
  <c r="F1886" i="7"/>
  <c r="G1878" i="7"/>
  <c r="F1878" i="7"/>
  <c r="G1870" i="7"/>
  <c r="F1870" i="7"/>
  <c r="G1862" i="7"/>
  <c r="F1862" i="7"/>
  <c r="G1854" i="7"/>
  <c r="F1854" i="7"/>
  <c r="G1850" i="7"/>
  <c r="F1850" i="7"/>
  <c r="G1842" i="7"/>
  <c r="F1842" i="7"/>
  <c r="G1838" i="7"/>
  <c r="F1838" i="7"/>
  <c r="G1830" i="7"/>
  <c r="F1830" i="7"/>
  <c r="G1822" i="7"/>
  <c r="F1822" i="7"/>
  <c r="G1818" i="7"/>
  <c r="F1818" i="7"/>
  <c r="G1810" i="7"/>
  <c r="F1810" i="7"/>
  <c r="G1802" i="7"/>
  <c r="F1802" i="7"/>
  <c r="G1794" i="7"/>
  <c r="F1794" i="7"/>
  <c r="G1786" i="7"/>
  <c r="F1786" i="7"/>
  <c r="G1778" i="7"/>
  <c r="F1778" i="7"/>
  <c r="G1774" i="7"/>
  <c r="F1774" i="7"/>
  <c r="G1766" i="7"/>
  <c r="F1766" i="7"/>
  <c r="G1762" i="7"/>
  <c r="F1762" i="7"/>
  <c r="G1754" i="7"/>
  <c r="F1754" i="7"/>
  <c r="G1746" i="7"/>
  <c r="F1746" i="7"/>
  <c r="G1738" i="7"/>
  <c r="F1738" i="7"/>
  <c r="F1726" i="7"/>
  <c r="G1726" i="7"/>
  <c r="G1694" i="7"/>
  <c r="F1694" i="7"/>
  <c r="G2009" i="7"/>
  <c r="F2009" i="7"/>
  <c r="G2005" i="7"/>
  <c r="F2005" i="7"/>
  <c r="G2001" i="7"/>
  <c r="F2001" i="7"/>
  <c r="G1997" i="7"/>
  <c r="F1997" i="7"/>
  <c r="G1993" i="7"/>
  <c r="F1993" i="7"/>
  <c r="G1989" i="7"/>
  <c r="F1989" i="7"/>
  <c r="G1985" i="7"/>
  <c r="F1985" i="7"/>
  <c r="G1981" i="7"/>
  <c r="F1981" i="7"/>
  <c r="G1977" i="7"/>
  <c r="F1977" i="7"/>
  <c r="G1973" i="7"/>
  <c r="F1973" i="7"/>
  <c r="G1969" i="7"/>
  <c r="F1969" i="7"/>
  <c r="G1965" i="7"/>
  <c r="F1965" i="7"/>
  <c r="G1961" i="7"/>
  <c r="F1961" i="7"/>
  <c r="G1957" i="7"/>
  <c r="F1957" i="7"/>
  <c r="G1953" i="7"/>
  <c r="F1953" i="7"/>
  <c r="G1949" i="7"/>
  <c r="F1949" i="7"/>
  <c r="G1945" i="7"/>
  <c r="F1945" i="7"/>
  <c r="G1941" i="7"/>
  <c r="F1941" i="7"/>
  <c r="G1937" i="7"/>
  <c r="F1937" i="7"/>
  <c r="G1933" i="7"/>
  <c r="F1933" i="7"/>
  <c r="G1929" i="7"/>
  <c r="F1929" i="7"/>
  <c r="G1925" i="7"/>
  <c r="F1925" i="7"/>
  <c r="G1921" i="7"/>
  <c r="F1921" i="7"/>
  <c r="G1917" i="7"/>
  <c r="F1917" i="7"/>
  <c r="G1913" i="7"/>
  <c r="F1913" i="7"/>
  <c r="G1909" i="7"/>
  <c r="F1909" i="7"/>
  <c r="G1905" i="7"/>
  <c r="F1905" i="7"/>
  <c r="G1901" i="7"/>
  <c r="F1901" i="7"/>
  <c r="G1897" i="7"/>
  <c r="F1897" i="7"/>
  <c r="G1893" i="7"/>
  <c r="F1893" i="7"/>
  <c r="G1889" i="7"/>
  <c r="F1889" i="7"/>
  <c r="G1885" i="7"/>
  <c r="F1885" i="7"/>
  <c r="G1881" i="7"/>
  <c r="F1881" i="7"/>
  <c r="G1877" i="7"/>
  <c r="F1877" i="7"/>
  <c r="G1873" i="7"/>
  <c r="F1873" i="7"/>
  <c r="G1869" i="7"/>
  <c r="F1869" i="7"/>
  <c r="G1865" i="7"/>
  <c r="F1865" i="7"/>
  <c r="G1861" i="7"/>
  <c r="F1861" i="7"/>
  <c r="G1857" i="7"/>
  <c r="F1857" i="7"/>
  <c r="G1853" i="7"/>
  <c r="F1853" i="7"/>
  <c r="G1849" i="7"/>
  <c r="F1849" i="7"/>
  <c r="G1845" i="7"/>
  <c r="F1845" i="7"/>
  <c r="G1841" i="7"/>
  <c r="F1841" i="7"/>
  <c r="G1837" i="7"/>
  <c r="F1837" i="7"/>
  <c r="G1833" i="7"/>
  <c r="F1833" i="7"/>
  <c r="G1829" i="7"/>
  <c r="F1829" i="7"/>
  <c r="G1825" i="7"/>
  <c r="F1825" i="7"/>
  <c r="G1821" i="7"/>
  <c r="F1821" i="7"/>
  <c r="G1817" i="7"/>
  <c r="F1817" i="7"/>
  <c r="G1813" i="7"/>
  <c r="F1813" i="7"/>
  <c r="G1809" i="7"/>
  <c r="F1809" i="7"/>
  <c r="G1805" i="7"/>
  <c r="F1805" i="7"/>
  <c r="G1801" i="7"/>
  <c r="F1801" i="7"/>
  <c r="G1797" i="7"/>
  <c r="F1797" i="7"/>
  <c r="G1793" i="7"/>
  <c r="F1793" i="7"/>
  <c r="G1789" i="7"/>
  <c r="F1789" i="7"/>
  <c r="G1785" i="7"/>
  <c r="F1785" i="7"/>
  <c r="G1781" i="7"/>
  <c r="F1781" i="7"/>
  <c r="G1777" i="7"/>
  <c r="F1777" i="7"/>
  <c r="G1773" i="7"/>
  <c r="F1773" i="7"/>
  <c r="G1769" i="7"/>
  <c r="F1769" i="7"/>
  <c r="G1765" i="7"/>
  <c r="F1765" i="7"/>
  <c r="G1761" i="7"/>
  <c r="F1761" i="7"/>
  <c r="F1757" i="7"/>
  <c r="G1757" i="7"/>
  <c r="G1753" i="7"/>
  <c r="F1753" i="7"/>
  <c r="G1749" i="7"/>
  <c r="F1749" i="7"/>
  <c r="G1745" i="7"/>
  <c r="F1745" i="7"/>
  <c r="G1741" i="7"/>
  <c r="F1741" i="7"/>
  <c r="G1737" i="7"/>
  <c r="F1737" i="7"/>
  <c r="G1733" i="7"/>
  <c r="F1733" i="7"/>
  <c r="G1729" i="7"/>
  <c r="F1729" i="7"/>
  <c r="F1725" i="7"/>
  <c r="G1725" i="7"/>
  <c r="G1721" i="7"/>
  <c r="F1721" i="7"/>
  <c r="G1717" i="7"/>
  <c r="F1717" i="7"/>
  <c r="G1713" i="7"/>
  <c r="F1713" i="7"/>
  <c r="G1709" i="7"/>
  <c r="F1709" i="7"/>
  <c r="F1705" i="7"/>
  <c r="G1705" i="7"/>
  <c r="G1701" i="7"/>
  <c r="F1701" i="7"/>
  <c r="G1697" i="7"/>
  <c r="F1697" i="7"/>
  <c r="F1693" i="7"/>
  <c r="G1693" i="7"/>
  <c r="G1689" i="7"/>
  <c r="F1689" i="7"/>
  <c r="G1685" i="7"/>
  <c r="F1685" i="7"/>
  <c r="G1681" i="7"/>
  <c r="F1681" i="7"/>
  <c r="G1677" i="7"/>
  <c r="F1677" i="7"/>
  <c r="G1673" i="7"/>
  <c r="F1673" i="7"/>
  <c r="G1669" i="7"/>
  <c r="F1669" i="7"/>
  <c r="G1665" i="7"/>
  <c r="F1665" i="7"/>
  <c r="F1661" i="7"/>
  <c r="G1661" i="7"/>
  <c r="G1657" i="7"/>
  <c r="F1657" i="7"/>
  <c r="G1653" i="7"/>
  <c r="F1653" i="7"/>
  <c r="G1649" i="7"/>
  <c r="F1649" i="7"/>
  <c r="G1645" i="7"/>
  <c r="F1645" i="7"/>
  <c r="F1641" i="7"/>
  <c r="G1641" i="7"/>
  <c r="G1637" i="7"/>
  <c r="F1637" i="7"/>
  <c r="G1633" i="7"/>
  <c r="F1633" i="7"/>
  <c r="F1629" i="7"/>
  <c r="G1629" i="7"/>
  <c r="G1625" i="7"/>
  <c r="F1625" i="7"/>
  <c r="G1621" i="7"/>
  <c r="F1621" i="7"/>
  <c r="G1617" i="7"/>
  <c r="F1617" i="7"/>
  <c r="G1613" i="7"/>
  <c r="F1613" i="7"/>
  <c r="G1609" i="7"/>
  <c r="F1609" i="7"/>
  <c r="G1605" i="7"/>
  <c r="F1605" i="7"/>
  <c r="G1601" i="7"/>
  <c r="F1601" i="7"/>
  <c r="F1597" i="7"/>
  <c r="G1597" i="7"/>
  <c r="G1593" i="7"/>
  <c r="F1593" i="7"/>
  <c r="G1589" i="7"/>
  <c r="F1589" i="7"/>
  <c r="G1585" i="7"/>
  <c r="F1585" i="7"/>
  <c r="G1581" i="7"/>
  <c r="F1581" i="7"/>
  <c r="F1577" i="7"/>
  <c r="G1577" i="7"/>
  <c r="G1573" i="7"/>
  <c r="F1573" i="7"/>
  <c r="G1569" i="7"/>
  <c r="F1569" i="7"/>
  <c r="F1565" i="7"/>
  <c r="G1565" i="7"/>
  <c r="G1561" i="7"/>
  <c r="F1561" i="7"/>
  <c r="G1557" i="7"/>
  <c r="F1557" i="7"/>
  <c r="G1553" i="7"/>
  <c r="F1553" i="7"/>
  <c r="G1549" i="7"/>
  <c r="F1549" i="7"/>
  <c r="G1545" i="7"/>
  <c r="F1545" i="7"/>
  <c r="G1541" i="7"/>
  <c r="F1541" i="7"/>
  <c r="G1537" i="7"/>
  <c r="F1537" i="7"/>
  <c r="F1533" i="7"/>
  <c r="G1533" i="7"/>
  <c r="G1529" i="7"/>
  <c r="F1529" i="7"/>
  <c r="G1525" i="7"/>
  <c r="F1525" i="7"/>
  <c r="G1521" i="7"/>
  <c r="F1521" i="7"/>
  <c r="G1517" i="7"/>
  <c r="F1517" i="7"/>
  <c r="F1513" i="7"/>
  <c r="G1513" i="7"/>
  <c r="G1509" i="7"/>
  <c r="F1509" i="7"/>
  <c r="G1505" i="7"/>
  <c r="F1505" i="7"/>
  <c r="F1501" i="7"/>
  <c r="G1501" i="7"/>
  <c r="G1497" i="7"/>
  <c r="F1497" i="7"/>
  <c r="G1493" i="7"/>
  <c r="F1493" i="7"/>
  <c r="G1489" i="7"/>
  <c r="F1489" i="7"/>
  <c r="G1485" i="7"/>
  <c r="F1485" i="7"/>
  <c r="G1481" i="7"/>
  <c r="F1481" i="7"/>
  <c r="G1477" i="7"/>
  <c r="F1477" i="7"/>
  <c r="G1473" i="7"/>
  <c r="F1473" i="7"/>
  <c r="F1469" i="7"/>
  <c r="G1469" i="7"/>
  <c r="G1465" i="7"/>
  <c r="F1465" i="7"/>
  <c r="G1461" i="7"/>
  <c r="F1461" i="7"/>
  <c r="G1457" i="7"/>
  <c r="F1457" i="7"/>
  <c r="G1453" i="7"/>
  <c r="F1453" i="7"/>
  <c r="F1449" i="7"/>
  <c r="G1449" i="7"/>
  <c r="G1445" i="7"/>
  <c r="F1445" i="7"/>
  <c r="G1441" i="7"/>
  <c r="F1441" i="7"/>
  <c r="F1437" i="7"/>
  <c r="G1437" i="7"/>
  <c r="G1433" i="7"/>
  <c r="F1433" i="7"/>
  <c r="G1429" i="7"/>
  <c r="F1429" i="7"/>
  <c r="G1425" i="7"/>
  <c r="F1425" i="7"/>
  <c r="G1421" i="7"/>
  <c r="F1421" i="7"/>
  <c r="G1417" i="7"/>
  <c r="F1417" i="7"/>
  <c r="G1413" i="7"/>
  <c r="F1413" i="7"/>
  <c r="G1409" i="7"/>
  <c r="F1409" i="7"/>
  <c r="F1405" i="7"/>
  <c r="G1405" i="7"/>
  <c r="G1401" i="7"/>
  <c r="F1401" i="7"/>
  <c r="G1397" i="7"/>
  <c r="F1397" i="7"/>
  <c r="G1393" i="7"/>
  <c r="F1393" i="7"/>
  <c r="G1389" i="7"/>
  <c r="F1389" i="7"/>
  <c r="F1385" i="7"/>
  <c r="G1385" i="7"/>
  <c r="G1381" i="7"/>
  <c r="F1381" i="7"/>
  <c r="G1377" i="7"/>
  <c r="F1377" i="7"/>
  <c r="F1373" i="7"/>
  <c r="G1373" i="7"/>
  <c r="G1369" i="7"/>
  <c r="F1369" i="7"/>
  <c r="G1365" i="7"/>
  <c r="F1365" i="7"/>
  <c r="G1361" i="7"/>
  <c r="F1361" i="7"/>
  <c r="G1357" i="7"/>
  <c r="F1357" i="7"/>
  <c r="G1353" i="7"/>
  <c r="F1353" i="7"/>
  <c r="G1349" i="7"/>
  <c r="F1349" i="7"/>
  <c r="G1345" i="7"/>
  <c r="F1345" i="7"/>
  <c r="F1341" i="7"/>
  <c r="G1341" i="7"/>
  <c r="G1337" i="7"/>
  <c r="F1337" i="7"/>
  <c r="G1333" i="7"/>
  <c r="F1333" i="7"/>
  <c r="G1329" i="7"/>
  <c r="F1329" i="7"/>
  <c r="G1325" i="7"/>
  <c r="F1325" i="7"/>
  <c r="F1321" i="7"/>
  <c r="G1321" i="7"/>
  <c r="G1317" i="7"/>
  <c r="F1317" i="7"/>
  <c r="G1313" i="7"/>
  <c r="F1313" i="7"/>
  <c r="F1309" i="7"/>
  <c r="G1309" i="7"/>
  <c r="G1305" i="7"/>
  <c r="F1305" i="7"/>
  <c r="G1301" i="7"/>
  <c r="F1301" i="7"/>
  <c r="G1297" i="7"/>
  <c r="F1297" i="7"/>
  <c r="G1293" i="7"/>
  <c r="F1293" i="7"/>
  <c r="G1289" i="7"/>
  <c r="F1289" i="7"/>
  <c r="G1285" i="7"/>
  <c r="F1285" i="7"/>
  <c r="G1281" i="7"/>
  <c r="F1281" i="7"/>
  <c r="F1277" i="7"/>
  <c r="G1277" i="7"/>
  <c r="G1273" i="7"/>
  <c r="F1273" i="7"/>
  <c r="G1269" i="7"/>
  <c r="F1269" i="7"/>
  <c r="G1265" i="7"/>
  <c r="F1265" i="7"/>
  <c r="G1261" i="7"/>
  <c r="F1261" i="7"/>
  <c r="F1257" i="7"/>
  <c r="G1257" i="7"/>
  <c r="G1253" i="7"/>
  <c r="F1253" i="7"/>
  <c r="G1249" i="7"/>
  <c r="F1249" i="7"/>
  <c r="F1245" i="7"/>
  <c r="G1245" i="7"/>
  <c r="G1241" i="7"/>
  <c r="F1241" i="7"/>
  <c r="G1237" i="7"/>
  <c r="F1237" i="7"/>
  <c r="G1233" i="7"/>
  <c r="F1233" i="7"/>
  <c r="G1229" i="7"/>
  <c r="F1229" i="7"/>
  <c r="G1225" i="7"/>
  <c r="F1225" i="7"/>
  <c r="G1221" i="7"/>
  <c r="F1221" i="7"/>
  <c r="G1217" i="7"/>
  <c r="F1217" i="7"/>
  <c r="F1213" i="7"/>
  <c r="G1213" i="7"/>
  <c r="G1209" i="7"/>
  <c r="F1209" i="7"/>
  <c r="G1205" i="7"/>
  <c r="F1205" i="7"/>
  <c r="G1201" i="7"/>
  <c r="F1201" i="7"/>
  <c r="G1197" i="7"/>
  <c r="F1197" i="7"/>
  <c r="F1193" i="7"/>
  <c r="G1193" i="7"/>
  <c r="G1189" i="7"/>
  <c r="F1189" i="7"/>
  <c r="G1185" i="7"/>
  <c r="F1185" i="7"/>
  <c r="F1181" i="7"/>
  <c r="G1181" i="7"/>
  <c r="G1177" i="7"/>
  <c r="F1177" i="7"/>
  <c r="G1173" i="7"/>
  <c r="F1173" i="7"/>
  <c r="G1169" i="7"/>
  <c r="F1169" i="7"/>
  <c r="G1165" i="7"/>
  <c r="F1165" i="7"/>
  <c r="G1161" i="7"/>
  <c r="F1161" i="7"/>
  <c r="G1157" i="7"/>
  <c r="F1157" i="7"/>
  <c r="G1153" i="7"/>
  <c r="F1153" i="7"/>
  <c r="F1149" i="7"/>
  <c r="G1149" i="7"/>
  <c r="G1145" i="7"/>
  <c r="F1145" i="7"/>
  <c r="G1141" i="7"/>
  <c r="F1141" i="7"/>
  <c r="G1137" i="7"/>
  <c r="F1137" i="7"/>
  <c r="G1133" i="7"/>
  <c r="F1133" i="7"/>
  <c r="F1129" i="7"/>
  <c r="G1129" i="7"/>
  <c r="G1125" i="7"/>
  <c r="F1125" i="7"/>
  <c r="G1121" i="7"/>
  <c r="F1121" i="7"/>
  <c r="F1117" i="7"/>
  <c r="G1117" i="7"/>
  <c r="G1113" i="7"/>
  <c r="F1113" i="7"/>
  <c r="G1109" i="7"/>
  <c r="F1109" i="7"/>
  <c r="G1105" i="7"/>
  <c r="F1105" i="7"/>
  <c r="G1101" i="7"/>
  <c r="F1101" i="7"/>
  <c r="G1097" i="7"/>
  <c r="F1097" i="7"/>
  <c r="G1093" i="7"/>
  <c r="F1093" i="7"/>
  <c r="G1089" i="7"/>
  <c r="F1089" i="7"/>
  <c r="F1085" i="7"/>
  <c r="G1085" i="7"/>
  <c r="G1081" i="7"/>
  <c r="F1081" i="7"/>
  <c r="G1077" i="7"/>
  <c r="F1077" i="7"/>
  <c r="G1073" i="7"/>
  <c r="F1073" i="7"/>
  <c r="G1069" i="7"/>
  <c r="F1069" i="7"/>
  <c r="F1065" i="7"/>
  <c r="G1065" i="7"/>
  <c r="G1061" i="7"/>
  <c r="F1061" i="7"/>
  <c r="G1057" i="7"/>
  <c r="F1057" i="7"/>
  <c r="F1053" i="7"/>
  <c r="G1053" i="7"/>
  <c r="G1049" i="7"/>
  <c r="F1049" i="7"/>
  <c r="G1045" i="7"/>
  <c r="F1045" i="7"/>
  <c r="G1041" i="7"/>
  <c r="F1041" i="7"/>
  <c r="G1037" i="7"/>
  <c r="F1037" i="7"/>
  <c r="G1033" i="7"/>
  <c r="F1033" i="7"/>
  <c r="G1029" i="7"/>
  <c r="F1029" i="7"/>
  <c r="G1025" i="7"/>
  <c r="F1025" i="7"/>
  <c r="F1021" i="7"/>
  <c r="G1021" i="7"/>
  <c r="G1017" i="7"/>
  <c r="F1017" i="7"/>
  <c r="G1013" i="7"/>
  <c r="F1013" i="7"/>
  <c r="G1009" i="7"/>
  <c r="F1009" i="7"/>
  <c r="G1005" i="7"/>
  <c r="F1005" i="7"/>
  <c r="F1001" i="7"/>
  <c r="G1001" i="7"/>
  <c r="G997" i="7"/>
  <c r="F997" i="7"/>
  <c r="G993" i="7"/>
  <c r="F993" i="7"/>
  <c r="F989" i="7"/>
  <c r="G989" i="7"/>
  <c r="G985" i="7"/>
  <c r="F985" i="7"/>
  <c r="G981" i="7"/>
  <c r="F981" i="7"/>
  <c r="G977" i="7"/>
  <c r="F977" i="7"/>
  <c r="G973" i="7"/>
  <c r="F973" i="7"/>
  <c r="G969" i="7"/>
  <c r="F969" i="7"/>
  <c r="G965" i="7"/>
  <c r="F965" i="7"/>
  <c r="G961" i="7"/>
  <c r="F961" i="7"/>
  <c r="F957" i="7"/>
  <c r="G957" i="7"/>
  <c r="G953" i="7"/>
  <c r="F953" i="7"/>
  <c r="G949" i="7"/>
  <c r="F949" i="7"/>
  <c r="G945" i="7"/>
  <c r="F945" i="7"/>
  <c r="G941" i="7"/>
  <c r="F941" i="7"/>
  <c r="F937" i="7"/>
  <c r="G937" i="7"/>
  <c r="G933" i="7"/>
  <c r="F933" i="7"/>
  <c r="G929" i="7"/>
  <c r="F929" i="7"/>
  <c r="F925" i="7"/>
  <c r="G925" i="7"/>
  <c r="G921" i="7"/>
  <c r="F921" i="7"/>
  <c r="G917" i="7"/>
  <c r="F917" i="7"/>
  <c r="G913" i="7"/>
  <c r="F913" i="7"/>
  <c r="G909" i="7"/>
  <c r="F909" i="7"/>
  <c r="G905" i="7"/>
  <c r="F905" i="7"/>
  <c r="G901" i="7"/>
  <c r="F901" i="7"/>
  <c r="G897" i="7"/>
  <c r="F897" i="7"/>
  <c r="F893" i="7"/>
  <c r="G893" i="7"/>
  <c r="G889" i="7"/>
  <c r="F889" i="7"/>
  <c r="G885" i="7"/>
  <c r="F885" i="7"/>
  <c r="G881" i="7"/>
  <c r="F881" i="7"/>
  <c r="G877" i="7"/>
  <c r="F877" i="7"/>
  <c r="F873" i="7"/>
  <c r="G873" i="7"/>
  <c r="G869" i="7"/>
  <c r="F869" i="7"/>
  <c r="G865" i="7"/>
  <c r="F865" i="7"/>
  <c r="F861" i="7"/>
  <c r="G861" i="7"/>
  <c r="G857" i="7"/>
  <c r="F857" i="7"/>
  <c r="G853" i="7"/>
  <c r="F853" i="7"/>
  <c r="G849" i="7"/>
  <c r="F849" i="7"/>
  <c r="G845" i="7"/>
  <c r="F845" i="7"/>
  <c r="G841" i="7"/>
  <c r="F841" i="7"/>
  <c r="G837" i="7"/>
  <c r="F837" i="7"/>
  <c r="G833" i="7"/>
  <c r="F833" i="7"/>
  <c r="F829" i="7"/>
  <c r="G829" i="7"/>
  <c r="G825" i="7"/>
  <c r="F825" i="7"/>
  <c r="G821" i="7"/>
  <c r="F821" i="7"/>
  <c r="G817" i="7"/>
  <c r="F817" i="7"/>
  <c r="G813" i="7"/>
  <c r="F813" i="7"/>
  <c r="F809" i="7"/>
  <c r="G809" i="7"/>
  <c r="G805" i="7"/>
  <c r="F805" i="7"/>
  <c r="G801" i="7"/>
  <c r="F801" i="7"/>
  <c r="F797" i="7"/>
  <c r="G797" i="7"/>
  <c r="G793" i="7"/>
  <c r="F793" i="7"/>
  <c r="G789" i="7"/>
  <c r="F789" i="7"/>
  <c r="G785" i="7"/>
  <c r="F785" i="7"/>
  <c r="G781" i="7"/>
  <c r="F781" i="7"/>
  <c r="G777" i="7"/>
  <c r="F777" i="7"/>
  <c r="G773" i="7"/>
  <c r="F773" i="7"/>
  <c r="G769" i="7"/>
  <c r="F769" i="7"/>
  <c r="F765" i="7"/>
  <c r="G765" i="7"/>
  <c r="G761" i="7"/>
  <c r="F761" i="7"/>
  <c r="G757" i="7"/>
  <c r="F757" i="7"/>
  <c r="G753" i="7"/>
  <c r="F753" i="7"/>
  <c r="G749" i="7"/>
  <c r="F749" i="7"/>
  <c r="F745" i="7"/>
  <c r="G745" i="7"/>
  <c r="G741" i="7"/>
  <c r="F741" i="7"/>
  <c r="G737" i="7"/>
  <c r="F737" i="7"/>
  <c r="F733" i="7"/>
  <c r="G733" i="7"/>
  <c r="G729" i="7"/>
  <c r="F729" i="7"/>
  <c r="G725" i="7"/>
  <c r="F725" i="7"/>
  <c r="G721" i="7"/>
  <c r="F721" i="7"/>
  <c r="G717" i="7"/>
  <c r="F717" i="7"/>
  <c r="G713" i="7"/>
  <c r="F713" i="7"/>
  <c r="G709" i="7"/>
  <c r="F709" i="7"/>
  <c r="G705" i="7"/>
  <c r="F705" i="7"/>
  <c r="F701" i="7"/>
  <c r="G701" i="7"/>
  <c r="G697" i="7"/>
  <c r="F697" i="7"/>
  <c r="G693" i="7"/>
  <c r="F693" i="7"/>
  <c r="G689" i="7"/>
  <c r="F689" i="7"/>
  <c r="G685" i="7"/>
  <c r="F685" i="7"/>
  <c r="F681" i="7"/>
  <c r="G681" i="7"/>
  <c r="G677" i="7"/>
  <c r="F677" i="7"/>
  <c r="G673" i="7"/>
  <c r="F673" i="7"/>
  <c r="F669" i="7"/>
  <c r="G669" i="7"/>
  <c r="G665" i="7"/>
  <c r="F665" i="7"/>
  <c r="G661" i="7"/>
  <c r="F661" i="7"/>
  <c r="G657" i="7"/>
  <c r="F657" i="7"/>
  <c r="G653" i="7"/>
  <c r="F653" i="7"/>
  <c r="G649" i="7"/>
  <c r="F649" i="7"/>
  <c r="G645" i="7"/>
  <c r="F645" i="7"/>
  <c r="G641" i="7"/>
  <c r="F641" i="7"/>
  <c r="F637" i="7"/>
  <c r="G637" i="7"/>
  <c r="G633" i="7"/>
  <c r="F633" i="7"/>
  <c r="G629" i="7"/>
  <c r="F629" i="7"/>
  <c r="G625" i="7"/>
  <c r="F625" i="7"/>
  <c r="G621" i="7"/>
  <c r="F621" i="7"/>
  <c r="F617" i="7"/>
  <c r="G617" i="7"/>
  <c r="G613" i="7"/>
  <c r="F613" i="7"/>
  <c r="G609" i="7"/>
  <c r="F609" i="7"/>
  <c r="F605" i="7"/>
  <c r="G605" i="7"/>
  <c r="G601" i="7"/>
  <c r="F601" i="7"/>
  <c r="G597" i="7"/>
  <c r="F597" i="7"/>
  <c r="G593" i="7"/>
  <c r="F593" i="7"/>
  <c r="G589" i="7"/>
  <c r="F589" i="7"/>
  <c r="G585" i="7"/>
  <c r="F585" i="7"/>
  <c r="G581" i="7"/>
  <c r="F581" i="7"/>
  <c r="G577" i="7"/>
  <c r="F577" i="7"/>
  <c r="F573" i="7"/>
  <c r="G573" i="7"/>
  <c r="G569" i="7"/>
  <c r="F569" i="7"/>
  <c r="G565" i="7"/>
  <c r="F565" i="7"/>
  <c r="G561" i="7"/>
  <c r="F561" i="7"/>
  <c r="G557" i="7"/>
  <c r="F557" i="7"/>
  <c r="F553" i="7"/>
  <c r="G553" i="7"/>
  <c r="G549" i="7"/>
  <c r="F549" i="7"/>
  <c r="G545" i="7"/>
  <c r="F545" i="7"/>
  <c r="F541" i="7"/>
  <c r="G541" i="7"/>
  <c r="G537" i="7"/>
  <c r="F537" i="7"/>
  <c r="G533" i="7"/>
  <c r="F533" i="7"/>
  <c r="G529" i="7"/>
  <c r="F529" i="7"/>
  <c r="G525" i="7"/>
  <c r="F525" i="7"/>
  <c r="G521" i="7"/>
  <c r="F521" i="7"/>
  <c r="G517" i="7"/>
  <c r="F517" i="7"/>
  <c r="G513" i="7"/>
  <c r="F513" i="7"/>
  <c r="F509" i="7"/>
  <c r="G509" i="7"/>
  <c r="G505" i="7"/>
  <c r="F505" i="7"/>
  <c r="G501" i="7"/>
  <c r="F501" i="7"/>
  <c r="G497" i="7"/>
  <c r="F497" i="7"/>
  <c r="G493" i="7"/>
  <c r="F493" i="7"/>
  <c r="F489" i="7"/>
  <c r="G489" i="7"/>
  <c r="G485" i="7"/>
  <c r="F485" i="7"/>
  <c r="G481" i="7"/>
  <c r="F481" i="7"/>
  <c r="F477" i="7"/>
  <c r="G477" i="7"/>
  <c r="G473" i="7"/>
  <c r="F473" i="7"/>
  <c r="G469" i="7"/>
  <c r="F469" i="7"/>
  <c r="G465" i="7"/>
  <c r="F465" i="7"/>
  <c r="G461" i="7"/>
  <c r="F461" i="7"/>
  <c r="G457" i="7"/>
  <c r="F457" i="7"/>
  <c r="G453" i="7"/>
  <c r="F453" i="7"/>
  <c r="G449" i="7"/>
  <c r="F449" i="7"/>
  <c r="F445" i="7"/>
  <c r="G445" i="7"/>
  <c r="G441" i="7"/>
  <c r="F441" i="7"/>
  <c r="G437" i="7"/>
  <c r="F437" i="7"/>
  <c r="G433" i="7"/>
  <c r="F433" i="7"/>
  <c r="G429" i="7"/>
  <c r="F429" i="7"/>
  <c r="F425" i="7"/>
  <c r="G425" i="7"/>
  <c r="G421" i="7"/>
  <c r="F421" i="7"/>
  <c r="G417" i="7"/>
  <c r="F417" i="7"/>
  <c r="F413" i="7"/>
  <c r="G413" i="7"/>
  <c r="G409" i="7"/>
  <c r="F409" i="7"/>
  <c r="G405" i="7"/>
  <c r="F405" i="7"/>
  <c r="G401" i="7"/>
  <c r="F401" i="7"/>
  <c r="G397" i="7"/>
  <c r="F397" i="7"/>
  <c r="G393" i="7"/>
  <c r="F393" i="7"/>
  <c r="G389" i="7"/>
  <c r="F389" i="7"/>
  <c r="G385" i="7"/>
  <c r="F385" i="7"/>
  <c r="G381" i="7"/>
  <c r="F381" i="7"/>
  <c r="G377" i="7"/>
  <c r="F377" i="7"/>
  <c r="G373" i="7"/>
  <c r="F373" i="7"/>
  <c r="G369" i="7"/>
  <c r="F369" i="7"/>
  <c r="G365" i="7"/>
  <c r="F365" i="7"/>
  <c r="G361" i="7"/>
  <c r="F361" i="7"/>
  <c r="G357" i="7"/>
  <c r="F357" i="7"/>
  <c r="G353" i="7"/>
  <c r="F353" i="7"/>
  <c r="G349" i="7"/>
  <c r="F349" i="7"/>
  <c r="G345" i="7"/>
  <c r="F345" i="7"/>
  <c r="G341" i="7"/>
  <c r="F341" i="7"/>
  <c r="G337" i="7"/>
  <c r="F337" i="7"/>
  <c r="G333" i="7"/>
  <c r="F333" i="7"/>
  <c r="G329" i="7"/>
  <c r="F329" i="7"/>
  <c r="G325" i="7"/>
  <c r="F325" i="7"/>
  <c r="G321" i="7"/>
  <c r="F321" i="7"/>
  <c r="G317" i="7"/>
  <c r="F317" i="7"/>
  <c r="G313" i="7"/>
  <c r="F313" i="7"/>
  <c r="G309" i="7"/>
  <c r="F309" i="7"/>
  <c r="G305" i="7"/>
  <c r="F305" i="7"/>
  <c r="G301" i="7"/>
  <c r="F301" i="7"/>
  <c r="G297" i="7"/>
  <c r="F297" i="7"/>
  <c r="G293" i="7"/>
  <c r="F293" i="7"/>
  <c r="G289" i="7"/>
  <c r="F289" i="7"/>
  <c r="G285" i="7"/>
  <c r="F285" i="7"/>
  <c r="G281" i="7"/>
  <c r="F281" i="7"/>
  <c r="G277" i="7"/>
  <c r="F277" i="7"/>
  <c r="G273" i="7"/>
  <c r="F273" i="7"/>
  <c r="G269" i="7"/>
  <c r="F269" i="7"/>
  <c r="G265" i="7"/>
  <c r="F265" i="7"/>
  <c r="G261" i="7"/>
  <c r="F261" i="7"/>
  <c r="G257" i="7"/>
  <c r="F257" i="7"/>
  <c r="G253" i="7"/>
  <c r="F253" i="7"/>
  <c r="G249" i="7"/>
  <c r="F249" i="7"/>
  <c r="G245" i="7"/>
  <c r="F245" i="7"/>
  <c r="G241" i="7"/>
  <c r="F241" i="7"/>
  <c r="G237" i="7"/>
  <c r="F237" i="7"/>
  <c r="G233" i="7"/>
  <c r="F233" i="7"/>
  <c r="G229" i="7"/>
  <c r="F229" i="7"/>
  <c r="G225" i="7"/>
  <c r="F225" i="7"/>
  <c r="G221" i="7"/>
  <c r="F221" i="7"/>
  <c r="G217" i="7"/>
  <c r="F217" i="7"/>
  <c r="G213" i="7"/>
  <c r="F213" i="7"/>
  <c r="G209" i="7"/>
  <c r="F209" i="7"/>
  <c r="G205" i="7"/>
  <c r="F205" i="7"/>
  <c r="G201" i="7"/>
  <c r="F201" i="7"/>
  <c r="G197" i="7"/>
  <c r="F197" i="7"/>
  <c r="G193" i="7"/>
  <c r="F193" i="7"/>
  <c r="G189" i="7"/>
  <c r="F189" i="7"/>
  <c r="G185" i="7"/>
  <c r="F185" i="7"/>
  <c r="G181" i="7"/>
  <c r="F181" i="7"/>
  <c r="G177" i="7"/>
  <c r="F177" i="7"/>
  <c r="G173" i="7"/>
  <c r="F173" i="7"/>
  <c r="G169" i="7"/>
  <c r="F169" i="7"/>
  <c r="G165" i="7"/>
  <c r="F165" i="7"/>
  <c r="G161" i="7"/>
  <c r="F161" i="7"/>
  <c r="G157" i="7"/>
  <c r="F157" i="7"/>
  <c r="G153" i="7"/>
  <c r="F153" i="7"/>
  <c r="G149" i="7"/>
  <c r="F149" i="7"/>
  <c r="G145" i="7"/>
  <c r="F145" i="7"/>
  <c r="G141" i="7"/>
  <c r="F141" i="7"/>
  <c r="G137" i="7"/>
  <c r="F137" i="7"/>
  <c r="G133" i="7"/>
  <c r="F133" i="7"/>
  <c r="G129" i="7"/>
  <c r="F129" i="7"/>
  <c r="G125" i="7"/>
  <c r="F125" i="7"/>
  <c r="G121" i="7"/>
  <c r="F121" i="7"/>
  <c r="G117" i="7"/>
  <c r="F117" i="7"/>
  <c r="G113" i="7"/>
  <c r="F113" i="7"/>
  <c r="G109" i="7"/>
  <c r="F109" i="7"/>
  <c r="G105" i="7"/>
  <c r="F105" i="7"/>
  <c r="G101" i="7"/>
  <c r="F101" i="7"/>
  <c r="G97" i="7"/>
  <c r="F97" i="7"/>
  <c r="G93" i="7"/>
  <c r="F93" i="7"/>
  <c r="G89" i="7"/>
  <c r="F89" i="7"/>
  <c r="G85" i="7"/>
  <c r="F85" i="7"/>
  <c r="G81" i="7"/>
  <c r="F81" i="7"/>
  <c r="G77" i="7"/>
  <c r="F77" i="7"/>
  <c r="G73" i="7"/>
  <c r="F73" i="7"/>
  <c r="G69" i="7"/>
  <c r="F69" i="7"/>
  <c r="G65" i="7"/>
  <c r="F65" i="7"/>
  <c r="G61" i="7"/>
  <c r="F61" i="7"/>
  <c r="G57" i="7"/>
  <c r="F57" i="7"/>
  <c r="G53" i="7"/>
  <c r="F53" i="7"/>
  <c r="G49" i="7"/>
  <c r="F49" i="7"/>
  <c r="G45" i="7"/>
  <c r="F45" i="7"/>
  <c r="G41" i="7"/>
  <c r="F41" i="7"/>
  <c r="G37" i="7"/>
  <c r="F37" i="7"/>
  <c r="G33" i="7"/>
  <c r="F33" i="7"/>
  <c r="G29" i="7"/>
  <c r="F29" i="7"/>
  <c r="G25" i="7"/>
  <c r="F25" i="7"/>
  <c r="G21" i="7"/>
  <c r="F21" i="7"/>
  <c r="G17" i="7"/>
  <c r="F17" i="7"/>
  <c r="G13" i="7"/>
  <c r="F13" i="7"/>
  <c r="G9" i="7"/>
  <c r="F9" i="7"/>
  <c r="G5" i="7"/>
  <c r="F5" i="7"/>
  <c r="G2000" i="7"/>
  <c r="F2000" i="7"/>
  <c r="G1988" i="7"/>
  <c r="F1988" i="7"/>
  <c r="F1976" i="7"/>
  <c r="G1976" i="7"/>
  <c r="G1964" i="7"/>
  <c r="F1964" i="7"/>
  <c r="G1952" i="7"/>
  <c r="F1952" i="7"/>
  <c r="G1940" i="7"/>
  <c r="F1940" i="7"/>
  <c r="G1928" i="7"/>
  <c r="F1928" i="7"/>
  <c r="F1912" i="7"/>
  <c r="G1912" i="7"/>
  <c r="G1900" i="7"/>
  <c r="F1900" i="7"/>
  <c r="G1888" i="7"/>
  <c r="F1888" i="7"/>
  <c r="G1876" i="7"/>
  <c r="F1876" i="7"/>
  <c r="G1860" i="7"/>
  <c r="F1860" i="7"/>
  <c r="F1848" i="7"/>
  <c r="G1848" i="7"/>
  <c r="G1840" i="7"/>
  <c r="F1840" i="7"/>
  <c r="G1832" i="7"/>
  <c r="F1832" i="7"/>
  <c r="G1824" i="7"/>
  <c r="F1824" i="7"/>
  <c r="G1812" i="7"/>
  <c r="F1812" i="7"/>
  <c r="G1796" i="7"/>
  <c r="F1796" i="7"/>
  <c r="G1788" i="7"/>
  <c r="F1788" i="7"/>
  <c r="G1776" i="7"/>
  <c r="F1776" i="7"/>
  <c r="G1764" i="7"/>
  <c r="F1764" i="7"/>
  <c r="G1756" i="7"/>
  <c r="F1756" i="7"/>
  <c r="G1744" i="7"/>
  <c r="F1744" i="7"/>
  <c r="G1736" i="7"/>
  <c r="F1736" i="7"/>
  <c r="G1732" i="7"/>
  <c r="F1732" i="7"/>
  <c r="G1724" i="7"/>
  <c r="F1724" i="7"/>
  <c r="G1720" i="7"/>
  <c r="F1720" i="7"/>
  <c r="G1716" i="7"/>
  <c r="F1716" i="7"/>
  <c r="G1712" i="7"/>
  <c r="F1712" i="7"/>
  <c r="G1708" i="7"/>
  <c r="F1708" i="7"/>
  <c r="G1704" i="7"/>
  <c r="F1704" i="7"/>
  <c r="G1700" i="7"/>
  <c r="F1700" i="7"/>
  <c r="G1696" i="7"/>
  <c r="F1696" i="7"/>
  <c r="G1688" i="7"/>
  <c r="F1688" i="7"/>
  <c r="G1684" i="7"/>
  <c r="F1684" i="7"/>
  <c r="G1680" i="7"/>
  <c r="F1680" i="7"/>
  <c r="G1676" i="7"/>
  <c r="F1676" i="7"/>
  <c r="G1672" i="7"/>
  <c r="F1672" i="7"/>
  <c r="G1668" i="7"/>
  <c r="F1668" i="7"/>
  <c r="G1664" i="7"/>
  <c r="F1664" i="7"/>
  <c r="G1660" i="7"/>
  <c r="F1660" i="7"/>
  <c r="G1656" i="7"/>
  <c r="F1656" i="7"/>
  <c r="G1652" i="7"/>
  <c r="F1652" i="7"/>
  <c r="G1648" i="7"/>
  <c r="F1648" i="7"/>
  <c r="G1644" i="7"/>
  <c r="F1644" i="7"/>
  <c r="G1640" i="7"/>
  <c r="F1640" i="7"/>
  <c r="G1636" i="7"/>
  <c r="F1636" i="7"/>
  <c r="G1632" i="7"/>
  <c r="F1632" i="7"/>
  <c r="G1628" i="7"/>
  <c r="F1628" i="7"/>
  <c r="G1624" i="7"/>
  <c r="F1624" i="7"/>
  <c r="G1620" i="7"/>
  <c r="F1620" i="7"/>
  <c r="G1616" i="7"/>
  <c r="F1616" i="7"/>
  <c r="G1612" i="7"/>
  <c r="F1612" i="7"/>
  <c r="G1608" i="7"/>
  <c r="F1608" i="7"/>
  <c r="G1604" i="7"/>
  <c r="F1604" i="7"/>
  <c r="G1600" i="7"/>
  <c r="F1600" i="7"/>
  <c r="G1596" i="7"/>
  <c r="F1596" i="7"/>
  <c r="G1592" i="7"/>
  <c r="F1592" i="7"/>
  <c r="G1588" i="7"/>
  <c r="F1588" i="7"/>
  <c r="G1584" i="7"/>
  <c r="F1584" i="7"/>
  <c r="G1580" i="7"/>
  <c r="F1580" i="7"/>
  <c r="G1576" i="7"/>
  <c r="F1576" i="7"/>
  <c r="G1572" i="7"/>
  <c r="F1572" i="7"/>
  <c r="G1568" i="7"/>
  <c r="F1568" i="7"/>
  <c r="G1564" i="7"/>
  <c r="F1564" i="7"/>
  <c r="G1560" i="7"/>
  <c r="F1560" i="7"/>
  <c r="G1556" i="7"/>
  <c r="F1556" i="7"/>
  <c r="G1552" i="7"/>
  <c r="F1552" i="7"/>
  <c r="G1548" i="7"/>
  <c r="F1548" i="7"/>
  <c r="G1544" i="7"/>
  <c r="F1544" i="7"/>
  <c r="G1540" i="7"/>
  <c r="F1540" i="7"/>
  <c r="G1536" i="7"/>
  <c r="F1536" i="7"/>
  <c r="G1532" i="7"/>
  <c r="F1532" i="7"/>
  <c r="G1528" i="7"/>
  <c r="F1528" i="7"/>
  <c r="G1524" i="7"/>
  <c r="F1524" i="7"/>
  <c r="G1520" i="7"/>
  <c r="F1520" i="7"/>
  <c r="G1516" i="7"/>
  <c r="F1516" i="7"/>
  <c r="G1512" i="7"/>
  <c r="F1512" i="7"/>
  <c r="G1508" i="7"/>
  <c r="F1508" i="7"/>
  <c r="G1504" i="7"/>
  <c r="F1504" i="7"/>
  <c r="G1500" i="7"/>
  <c r="F1500" i="7"/>
  <c r="G1496" i="7"/>
  <c r="F1496" i="7"/>
  <c r="G1492" i="7"/>
  <c r="F1492" i="7"/>
  <c r="G1488" i="7"/>
  <c r="F1488" i="7"/>
  <c r="G1484" i="7"/>
  <c r="F1484" i="7"/>
  <c r="G1480" i="7"/>
  <c r="F1480" i="7"/>
  <c r="G1476" i="7"/>
  <c r="F1476" i="7"/>
  <c r="G1472" i="7"/>
  <c r="F1472" i="7"/>
  <c r="G1468" i="7"/>
  <c r="F1468" i="7"/>
  <c r="G1464" i="7"/>
  <c r="F1464" i="7"/>
  <c r="G1460" i="7"/>
  <c r="F1460" i="7"/>
  <c r="G1456" i="7"/>
  <c r="F1456" i="7"/>
  <c r="G1452" i="7"/>
  <c r="F1452" i="7"/>
  <c r="G1448" i="7"/>
  <c r="F1448" i="7"/>
  <c r="G1444" i="7"/>
  <c r="F1444" i="7"/>
  <c r="G1440" i="7"/>
  <c r="F1440" i="7"/>
  <c r="G1436" i="7"/>
  <c r="F1436" i="7"/>
  <c r="G1432" i="7"/>
  <c r="F1432" i="7"/>
  <c r="G1428" i="7"/>
  <c r="F1428" i="7"/>
  <c r="G1424" i="7"/>
  <c r="F1424" i="7"/>
  <c r="G1420" i="7"/>
  <c r="F1420" i="7"/>
  <c r="G1416" i="7"/>
  <c r="F1416" i="7"/>
  <c r="G1412" i="7"/>
  <c r="F1412" i="7"/>
  <c r="G1408" i="7"/>
  <c r="F1408" i="7"/>
  <c r="G1404" i="7"/>
  <c r="F1404" i="7"/>
  <c r="G1400" i="7"/>
  <c r="F1400" i="7"/>
  <c r="G1396" i="7"/>
  <c r="F1396" i="7"/>
  <c r="G1392" i="7"/>
  <c r="F1392" i="7"/>
  <c r="G1388" i="7"/>
  <c r="F1388" i="7"/>
  <c r="G1384" i="7"/>
  <c r="F1384" i="7"/>
  <c r="G1380" i="7"/>
  <c r="F1380" i="7"/>
  <c r="G1376" i="7"/>
  <c r="F1376" i="7"/>
  <c r="G1372" i="7"/>
  <c r="F1372" i="7"/>
  <c r="G1368" i="7"/>
  <c r="F1368" i="7"/>
  <c r="G1364" i="7"/>
  <c r="F1364" i="7"/>
  <c r="G1360" i="7"/>
  <c r="F1360" i="7"/>
  <c r="G1356" i="7"/>
  <c r="F1356" i="7"/>
  <c r="G1352" i="7"/>
  <c r="F1352" i="7"/>
  <c r="G1348" i="7"/>
  <c r="F1348" i="7"/>
  <c r="G1344" i="7"/>
  <c r="F1344" i="7"/>
  <c r="G1340" i="7"/>
  <c r="F1340" i="7"/>
  <c r="G1336" i="7"/>
  <c r="F1336" i="7"/>
  <c r="G1332" i="7"/>
  <c r="F1332" i="7"/>
  <c r="G1328" i="7"/>
  <c r="F1328" i="7"/>
  <c r="G1324" i="7"/>
  <c r="F1324" i="7"/>
  <c r="G1320" i="7"/>
  <c r="F1320" i="7"/>
  <c r="G1316" i="7"/>
  <c r="F1316" i="7"/>
  <c r="G1312" i="7"/>
  <c r="F1312" i="7"/>
  <c r="G1308" i="7"/>
  <c r="F1308" i="7"/>
  <c r="G1304" i="7"/>
  <c r="F1304" i="7"/>
  <c r="G1300" i="7"/>
  <c r="F1300" i="7"/>
  <c r="G1296" i="7"/>
  <c r="F1296" i="7"/>
  <c r="G1292" i="7"/>
  <c r="F1292" i="7"/>
  <c r="G1288" i="7"/>
  <c r="F1288" i="7"/>
  <c r="G1284" i="7"/>
  <c r="F1284" i="7"/>
  <c r="G1280" i="7"/>
  <c r="F1280" i="7"/>
  <c r="G1276" i="7"/>
  <c r="F1276" i="7"/>
  <c r="G1272" i="7"/>
  <c r="F1272" i="7"/>
  <c r="G1268" i="7"/>
  <c r="F1268" i="7"/>
  <c r="G1264" i="7"/>
  <c r="F1264" i="7"/>
  <c r="G1260" i="7"/>
  <c r="F1260" i="7"/>
  <c r="G1256" i="7"/>
  <c r="F1256" i="7"/>
  <c r="G1252" i="7"/>
  <c r="F1252" i="7"/>
  <c r="G1248" i="7"/>
  <c r="F1248" i="7"/>
  <c r="G1244" i="7"/>
  <c r="F1244" i="7"/>
  <c r="G1240" i="7"/>
  <c r="F1240" i="7"/>
  <c r="G1236" i="7"/>
  <c r="F1236" i="7"/>
  <c r="G1232" i="7"/>
  <c r="F1232" i="7"/>
  <c r="G1228" i="7"/>
  <c r="F1228" i="7"/>
  <c r="G1224" i="7"/>
  <c r="F1224" i="7"/>
  <c r="G1220" i="7"/>
  <c r="F1220" i="7"/>
  <c r="G1216" i="7"/>
  <c r="F1216" i="7"/>
  <c r="G1212" i="7"/>
  <c r="F1212" i="7"/>
  <c r="G1208" i="7"/>
  <c r="F1208" i="7"/>
  <c r="G1204" i="7"/>
  <c r="F1204" i="7"/>
  <c r="G1200" i="7"/>
  <c r="F1200" i="7"/>
  <c r="G1196" i="7"/>
  <c r="F1196" i="7"/>
  <c r="G1192" i="7"/>
  <c r="F1192" i="7"/>
  <c r="G1188" i="7"/>
  <c r="F1188" i="7"/>
  <c r="G1184" i="7"/>
  <c r="F1184" i="7"/>
  <c r="G1180" i="7"/>
  <c r="F1180" i="7"/>
  <c r="G1176" i="7"/>
  <c r="F1176" i="7"/>
  <c r="G1172" i="7"/>
  <c r="F1172" i="7"/>
  <c r="G1168" i="7"/>
  <c r="F1168" i="7"/>
  <c r="G1164" i="7"/>
  <c r="F1164" i="7"/>
  <c r="G1160" i="7"/>
  <c r="F1160" i="7"/>
  <c r="G1156" i="7"/>
  <c r="F1156" i="7"/>
  <c r="G1152" i="7"/>
  <c r="F1152" i="7"/>
  <c r="G1148" i="7"/>
  <c r="F1148" i="7"/>
  <c r="G1144" i="7"/>
  <c r="F1144" i="7"/>
  <c r="G1140" i="7"/>
  <c r="F1140" i="7"/>
  <c r="G1136" i="7"/>
  <c r="F1136" i="7"/>
  <c r="G1132" i="7"/>
  <c r="F1132" i="7"/>
  <c r="G1128" i="7"/>
  <c r="F1128" i="7"/>
  <c r="G1124" i="7"/>
  <c r="F1124" i="7"/>
  <c r="G1120" i="7"/>
  <c r="F1120" i="7"/>
  <c r="G1116" i="7"/>
  <c r="F1116" i="7"/>
  <c r="G1112" i="7"/>
  <c r="F1112" i="7"/>
  <c r="G1108" i="7"/>
  <c r="F1108" i="7"/>
  <c r="G1104" i="7"/>
  <c r="F1104" i="7"/>
  <c r="G1100" i="7"/>
  <c r="F1100" i="7"/>
  <c r="G1096" i="7"/>
  <c r="F1096" i="7"/>
  <c r="G1092" i="7"/>
  <c r="F1092" i="7"/>
  <c r="G1088" i="7"/>
  <c r="F1088" i="7"/>
  <c r="G1084" i="7"/>
  <c r="F1084" i="7"/>
  <c r="G1080" i="7"/>
  <c r="F1080" i="7"/>
  <c r="G1076" i="7"/>
  <c r="F1076" i="7"/>
  <c r="G1072" i="7"/>
  <c r="F1072" i="7"/>
  <c r="G1068" i="7"/>
  <c r="F1068" i="7"/>
  <c r="G1064" i="7"/>
  <c r="F1064" i="7"/>
  <c r="G1060" i="7"/>
  <c r="F1060" i="7"/>
  <c r="G1056" i="7"/>
  <c r="F1056" i="7"/>
  <c r="G1052" i="7"/>
  <c r="F1052" i="7"/>
  <c r="G1048" i="7"/>
  <c r="F1048" i="7"/>
  <c r="G1044" i="7"/>
  <c r="F1044" i="7"/>
  <c r="G1040" i="7"/>
  <c r="F1040" i="7"/>
  <c r="G1036" i="7"/>
  <c r="F1036" i="7"/>
  <c r="G1032" i="7"/>
  <c r="F1032" i="7"/>
  <c r="G1028" i="7"/>
  <c r="F1028" i="7"/>
  <c r="G1024" i="7"/>
  <c r="F1024" i="7"/>
  <c r="G1020" i="7"/>
  <c r="F1020" i="7"/>
  <c r="G1016" i="7"/>
  <c r="F1016" i="7"/>
  <c r="G1012" i="7"/>
  <c r="F1012" i="7"/>
  <c r="G1008" i="7"/>
  <c r="F1008" i="7"/>
  <c r="G1004" i="7"/>
  <c r="F1004" i="7"/>
  <c r="G1000" i="7"/>
  <c r="F1000" i="7"/>
  <c r="G996" i="7"/>
  <c r="F996" i="7"/>
  <c r="G992" i="7"/>
  <c r="F992" i="7"/>
  <c r="G988" i="7"/>
  <c r="F988" i="7"/>
  <c r="G984" i="7"/>
  <c r="F984" i="7"/>
  <c r="G980" i="7"/>
  <c r="F980" i="7"/>
  <c r="G976" i="7"/>
  <c r="F976" i="7"/>
  <c r="G972" i="7"/>
  <c r="F972" i="7"/>
  <c r="G968" i="7"/>
  <c r="F968" i="7"/>
  <c r="G964" i="7"/>
  <c r="F964" i="7"/>
  <c r="G960" i="7"/>
  <c r="F960" i="7"/>
  <c r="G956" i="7"/>
  <c r="F956" i="7"/>
  <c r="G952" i="7"/>
  <c r="F952" i="7"/>
  <c r="G948" i="7"/>
  <c r="F948" i="7"/>
  <c r="G944" i="7"/>
  <c r="F944" i="7"/>
  <c r="G940" i="7"/>
  <c r="F940" i="7"/>
  <c r="G936" i="7"/>
  <c r="F936" i="7"/>
  <c r="G932" i="7"/>
  <c r="F932" i="7"/>
  <c r="G928" i="7"/>
  <c r="F928" i="7"/>
  <c r="G924" i="7"/>
  <c r="F924" i="7"/>
  <c r="G920" i="7"/>
  <c r="F920" i="7"/>
  <c r="G916" i="7"/>
  <c r="F916" i="7"/>
  <c r="G912" i="7"/>
  <c r="F912" i="7"/>
  <c r="G908" i="7"/>
  <c r="F908" i="7"/>
  <c r="G904" i="7"/>
  <c r="F904" i="7"/>
  <c r="G900" i="7"/>
  <c r="F900" i="7"/>
  <c r="G896" i="7"/>
  <c r="F896" i="7"/>
  <c r="G892" i="7"/>
  <c r="F892" i="7"/>
  <c r="G888" i="7"/>
  <c r="F888" i="7"/>
  <c r="G884" i="7"/>
  <c r="F884" i="7"/>
  <c r="G880" i="7"/>
  <c r="F880" i="7"/>
  <c r="G876" i="7"/>
  <c r="F876" i="7"/>
  <c r="G872" i="7"/>
  <c r="F872" i="7"/>
  <c r="G868" i="7"/>
  <c r="F868" i="7"/>
  <c r="G864" i="7"/>
  <c r="F864" i="7"/>
  <c r="G860" i="7"/>
  <c r="F860" i="7"/>
  <c r="G856" i="7"/>
  <c r="F856" i="7"/>
  <c r="G852" i="7"/>
  <c r="F852" i="7"/>
  <c r="G848" i="7"/>
  <c r="F848" i="7"/>
  <c r="G844" i="7"/>
  <c r="F844" i="7"/>
  <c r="G840" i="7"/>
  <c r="F840" i="7"/>
  <c r="G836" i="7"/>
  <c r="F836" i="7"/>
  <c r="G832" i="7"/>
  <c r="F832" i="7"/>
  <c r="G828" i="7"/>
  <c r="F828" i="7"/>
  <c r="G824" i="7"/>
  <c r="F824" i="7"/>
  <c r="G820" i="7"/>
  <c r="F820" i="7"/>
  <c r="G816" i="7"/>
  <c r="F816" i="7"/>
  <c r="G812" i="7"/>
  <c r="F812" i="7"/>
  <c r="G808" i="7"/>
  <c r="F808" i="7"/>
  <c r="G804" i="7"/>
  <c r="F804" i="7"/>
  <c r="G800" i="7"/>
  <c r="F800" i="7"/>
  <c r="G796" i="7"/>
  <c r="F796" i="7"/>
  <c r="G792" i="7"/>
  <c r="F792" i="7"/>
  <c r="G788" i="7"/>
  <c r="F788" i="7"/>
  <c r="G784" i="7"/>
  <c r="F784" i="7"/>
  <c r="G780" i="7"/>
  <c r="F780" i="7"/>
  <c r="G776" i="7"/>
  <c r="F776" i="7"/>
  <c r="G772" i="7"/>
  <c r="F772" i="7"/>
  <c r="G768" i="7"/>
  <c r="F768" i="7"/>
  <c r="G764" i="7"/>
  <c r="F764" i="7"/>
  <c r="G760" i="7"/>
  <c r="F760" i="7"/>
  <c r="G756" i="7"/>
  <c r="F756" i="7"/>
  <c r="G752" i="7"/>
  <c r="F752" i="7"/>
  <c r="G748" i="7"/>
  <c r="F748" i="7"/>
  <c r="G744" i="7"/>
  <c r="F744" i="7"/>
  <c r="G740" i="7"/>
  <c r="F740" i="7"/>
  <c r="G736" i="7"/>
  <c r="F736" i="7"/>
  <c r="G732" i="7"/>
  <c r="F732" i="7"/>
  <c r="G728" i="7"/>
  <c r="F728" i="7"/>
  <c r="G724" i="7"/>
  <c r="F724" i="7"/>
  <c r="G720" i="7"/>
  <c r="F720" i="7"/>
  <c r="G716" i="7"/>
  <c r="F716" i="7"/>
  <c r="G712" i="7"/>
  <c r="F712" i="7"/>
  <c r="G708" i="7"/>
  <c r="F708" i="7"/>
  <c r="G704" i="7"/>
  <c r="F704" i="7"/>
  <c r="G700" i="7"/>
  <c r="F700" i="7"/>
  <c r="G696" i="7"/>
  <c r="F696" i="7"/>
  <c r="G692" i="7"/>
  <c r="F692" i="7"/>
  <c r="G688" i="7"/>
  <c r="F688" i="7"/>
  <c r="G684" i="7"/>
  <c r="F684" i="7"/>
  <c r="G680" i="7"/>
  <c r="F680" i="7"/>
  <c r="G676" i="7"/>
  <c r="F676" i="7"/>
  <c r="G672" i="7"/>
  <c r="F672" i="7"/>
  <c r="G668" i="7"/>
  <c r="F668" i="7"/>
  <c r="G664" i="7"/>
  <c r="F664" i="7"/>
  <c r="G660" i="7"/>
  <c r="F660" i="7"/>
  <c r="G656" i="7"/>
  <c r="F656" i="7"/>
  <c r="G652" i="7"/>
  <c r="F652" i="7"/>
  <c r="G648" i="7"/>
  <c r="F648" i="7"/>
  <c r="G644" i="7"/>
  <c r="F644" i="7"/>
  <c r="G640" i="7"/>
  <c r="F640" i="7"/>
  <c r="G636" i="7"/>
  <c r="F636" i="7"/>
  <c r="G632" i="7"/>
  <c r="F632" i="7"/>
  <c r="G628" i="7"/>
  <c r="F628" i="7"/>
  <c r="G624" i="7"/>
  <c r="F624" i="7"/>
  <c r="G620" i="7"/>
  <c r="F620" i="7"/>
  <c r="G616" i="7"/>
  <c r="F616" i="7"/>
  <c r="G612" i="7"/>
  <c r="F612" i="7"/>
  <c r="G608" i="7"/>
  <c r="F608" i="7"/>
  <c r="G604" i="7"/>
  <c r="F604" i="7"/>
  <c r="G600" i="7"/>
  <c r="F600" i="7"/>
  <c r="G596" i="7"/>
  <c r="F596" i="7"/>
  <c r="G592" i="7"/>
  <c r="F592" i="7"/>
  <c r="G588" i="7"/>
  <c r="F588" i="7"/>
  <c r="G584" i="7"/>
  <c r="F584" i="7"/>
  <c r="G580" i="7"/>
  <c r="F580" i="7"/>
  <c r="G576" i="7"/>
  <c r="F576" i="7"/>
  <c r="G572" i="7"/>
  <c r="F572" i="7"/>
  <c r="G568" i="7"/>
  <c r="F568" i="7"/>
  <c r="G564" i="7"/>
  <c r="F564" i="7"/>
  <c r="G560" i="7"/>
  <c r="F560" i="7"/>
  <c r="G556" i="7"/>
  <c r="F556" i="7"/>
  <c r="G552" i="7"/>
  <c r="F552" i="7"/>
  <c r="G548" i="7"/>
  <c r="F548" i="7"/>
  <c r="G544" i="7"/>
  <c r="F544" i="7"/>
  <c r="G540" i="7"/>
  <c r="F540" i="7"/>
  <c r="G536" i="7"/>
  <c r="F536" i="7"/>
  <c r="G532" i="7"/>
  <c r="F532" i="7"/>
  <c r="G528" i="7"/>
  <c r="F528" i="7"/>
  <c r="G524" i="7"/>
  <c r="F524" i="7"/>
  <c r="G520" i="7"/>
  <c r="F520" i="7"/>
  <c r="G516" i="7"/>
  <c r="F516" i="7"/>
  <c r="G512" i="7"/>
  <c r="F512" i="7"/>
  <c r="G508" i="7"/>
  <c r="F508" i="7"/>
  <c r="G504" i="7"/>
  <c r="F504" i="7"/>
  <c r="G500" i="7"/>
  <c r="F500" i="7"/>
  <c r="G496" i="7"/>
  <c r="F496" i="7"/>
  <c r="G492" i="7"/>
  <c r="F492" i="7"/>
  <c r="G488" i="7"/>
  <c r="F488" i="7"/>
  <c r="G484" i="7"/>
  <c r="F484" i="7"/>
  <c r="G480" i="7"/>
  <c r="F480" i="7"/>
  <c r="G476" i="7"/>
  <c r="F476" i="7"/>
  <c r="G472" i="7"/>
  <c r="F472" i="7"/>
  <c r="G468" i="7"/>
  <c r="F468" i="7"/>
  <c r="G464" i="7"/>
  <c r="F464" i="7"/>
  <c r="G460" i="7"/>
  <c r="F460" i="7"/>
  <c r="G456" i="7"/>
  <c r="F456" i="7"/>
  <c r="G452" i="7"/>
  <c r="F452" i="7"/>
  <c r="G448" i="7"/>
  <c r="F448" i="7"/>
  <c r="G444" i="7"/>
  <c r="F444" i="7"/>
  <c r="G440" i="7"/>
  <c r="F440" i="7"/>
  <c r="G436" i="7"/>
  <c r="F436" i="7"/>
  <c r="G432" i="7"/>
  <c r="F432" i="7"/>
  <c r="G428" i="7"/>
  <c r="F428" i="7"/>
  <c r="G424" i="7"/>
  <c r="F424" i="7"/>
  <c r="G420" i="7"/>
  <c r="F420" i="7"/>
  <c r="G416" i="7"/>
  <c r="F416" i="7"/>
  <c r="G412" i="7"/>
  <c r="F412" i="7"/>
  <c r="G408" i="7"/>
  <c r="F408" i="7"/>
  <c r="G404" i="7"/>
  <c r="F404" i="7"/>
  <c r="G400" i="7"/>
  <c r="F400" i="7"/>
  <c r="G396" i="7"/>
  <c r="F396" i="7"/>
  <c r="G392" i="7"/>
  <c r="F392" i="7"/>
  <c r="G388" i="7"/>
  <c r="F388" i="7"/>
  <c r="G384" i="7"/>
  <c r="F384" i="7"/>
  <c r="G380" i="7"/>
  <c r="F380" i="7"/>
  <c r="G376" i="7"/>
  <c r="F376" i="7"/>
  <c r="G372" i="7"/>
  <c r="F372" i="7"/>
  <c r="G368" i="7"/>
  <c r="F368" i="7"/>
  <c r="G364" i="7"/>
  <c r="F364" i="7"/>
  <c r="G360" i="7"/>
  <c r="F360" i="7"/>
  <c r="G356" i="7"/>
  <c r="F356" i="7"/>
  <c r="G352" i="7"/>
  <c r="F352" i="7"/>
  <c r="G348" i="7"/>
  <c r="F348" i="7"/>
  <c r="G344" i="7"/>
  <c r="F344" i="7"/>
  <c r="G340" i="7"/>
  <c r="F340" i="7"/>
  <c r="G336" i="7"/>
  <c r="F336" i="7"/>
  <c r="G332" i="7"/>
  <c r="F332" i="7"/>
  <c r="G328" i="7"/>
  <c r="F328" i="7"/>
  <c r="G324" i="7"/>
  <c r="F324" i="7"/>
  <c r="G320" i="7"/>
  <c r="F320" i="7"/>
  <c r="G316" i="7"/>
  <c r="F316" i="7"/>
  <c r="G312" i="7"/>
  <c r="F312" i="7"/>
  <c r="G308" i="7"/>
  <c r="F308" i="7"/>
  <c r="G304" i="7"/>
  <c r="F304" i="7"/>
  <c r="G300" i="7"/>
  <c r="F300" i="7"/>
  <c r="G296" i="7"/>
  <c r="F296" i="7"/>
  <c r="G292" i="7"/>
  <c r="F292" i="7"/>
  <c r="G288" i="7"/>
  <c r="F288" i="7"/>
  <c r="G284" i="7"/>
  <c r="F284" i="7"/>
  <c r="G280" i="7"/>
  <c r="F280" i="7"/>
  <c r="G276" i="7"/>
  <c r="F276" i="7"/>
  <c r="G272" i="7"/>
  <c r="F272" i="7"/>
  <c r="E272" i="7" s="1"/>
  <c r="G268" i="7"/>
  <c r="F268" i="7"/>
  <c r="G264" i="7"/>
  <c r="F264" i="7"/>
  <c r="G260" i="7"/>
  <c r="F260" i="7"/>
  <c r="G256" i="7"/>
  <c r="F256" i="7"/>
  <c r="E256" i="7" s="1"/>
  <c r="G252" i="7"/>
  <c r="F252" i="7"/>
  <c r="G248" i="7"/>
  <c r="F248" i="7"/>
  <c r="G244" i="7"/>
  <c r="F244" i="7"/>
  <c r="G240" i="7"/>
  <c r="F240" i="7"/>
  <c r="E240" i="7" s="1"/>
  <c r="G236" i="7"/>
  <c r="F236" i="7"/>
  <c r="G232" i="7"/>
  <c r="F232" i="7"/>
  <c r="G228" i="7"/>
  <c r="F228" i="7"/>
  <c r="G224" i="7"/>
  <c r="F224" i="7"/>
  <c r="E224" i="7" s="1"/>
  <c r="G220" i="7"/>
  <c r="F220" i="7"/>
  <c r="G216" i="7"/>
  <c r="F216" i="7"/>
  <c r="G212" i="7"/>
  <c r="F212" i="7"/>
  <c r="G208" i="7"/>
  <c r="F208" i="7"/>
  <c r="E208" i="7" s="1"/>
  <c r="G204" i="7"/>
  <c r="F204" i="7"/>
  <c r="G200" i="7"/>
  <c r="F200" i="7"/>
  <c r="G196" i="7"/>
  <c r="F196" i="7"/>
  <c r="G192" i="7"/>
  <c r="F192" i="7"/>
  <c r="E192" i="7" s="1"/>
  <c r="G188" i="7"/>
  <c r="F188" i="7"/>
  <c r="G184" i="7"/>
  <c r="F184" i="7"/>
  <c r="G180" i="7"/>
  <c r="F180" i="7"/>
  <c r="G176" i="7"/>
  <c r="F176" i="7"/>
  <c r="E176" i="7" s="1"/>
  <c r="G172" i="7"/>
  <c r="F172" i="7"/>
  <c r="G168" i="7"/>
  <c r="F168" i="7"/>
  <c r="G164" i="7"/>
  <c r="F164" i="7"/>
  <c r="G160" i="7"/>
  <c r="F160" i="7"/>
  <c r="E160" i="7" s="1"/>
  <c r="G156" i="7"/>
  <c r="F156" i="7"/>
  <c r="G152" i="7"/>
  <c r="F152" i="7"/>
  <c r="G148" i="7"/>
  <c r="F148" i="7"/>
  <c r="G144" i="7"/>
  <c r="F144" i="7"/>
  <c r="E144" i="7" s="1"/>
  <c r="G140" i="7"/>
  <c r="F140" i="7"/>
  <c r="G136" i="7"/>
  <c r="F136" i="7"/>
  <c r="G132" i="7"/>
  <c r="F132" i="7"/>
  <c r="G128" i="7"/>
  <c r="F128" i="7"/>
  <c r="E128" i="7" s="1"/>
  <c r="G124" i="7"/>
  <c r="F124" i="7"/>
  <c r="G120" i="7"/>
  <c r="F120" i="7"/>
  <c r="G116" i="7"/>
  <c r="F116" i="7"/>
  <c r="G112" i="7"/>
  <c r="F112" i="7"/>
  <c r="E112" i="7" s="1"/>
  <c r="G108" i="7"/>
  <c r="F108" i="7"/>
  <c r="G104" i="7"/>
  <c r="F104" i="7"/>
  <c r="G100" i="7"/>
  <c r="F100" i="7"/>
  <c r="G96" i="7"/>
  <c r="F96" i="7"/>
  <c r="E96" i="7" s="1"/>
  <c r="G92" i="7"/>
  <c r="F92" i="7"/>
  <c r="G88" i="7"/>
  <c r="F88" i="7"/>
  <c r="G84" i="7"/>
  <c r="F84" i="7"/>
  <c r="G80" i="7"/>
  <c r="F80" i="7"/>
  <c r="E80" i="7" s="1"/>
  <c r="G76" i="7"/>
  <c r="F76" i="7"/>
  <c r="G72" i="7"/>
  <c r="F72" i="7"/>
  <c r="G68" i="7"/>
  <c r="F68" i="7"/>
  <c r="G64" i="7"/>
  <c r="F64" i="7"/>
  <c r="E64" i="7" s="1"/>
  <c r="G60" i="7"/>
  <c r="F60" i="7"/>
  <c r="G56" i="7"/>
  <c r="F56" i="7"/>
  <c r="G52" i="7"/>
  <c r="F52" i="7"/>
  <c r="G48" i="7"/>
  <c r="F48" i="7"/>
  <c r="E48" i="7" s="1"/>
  <c r="G44" i="7"/>
  <c r="F44" i="7"/>
  <c r="G40" i="7"/>
  <c r="F40" i="7"/>
  <c r="G36" i="7"/>
  <c r="F36" i="7"/>
  <c r="G32" i="7"/>
  <c r="F32" i="7"/>
  <c r="E32" i="7" s="1"/>
  <c r="G28" i="7"/>
  <c r="F28" i="7"/>
  <c r="G24" i="7"/>
  <c r="F24" i="7"/>
  <c r="G20" i="7"/>
  <c r="F20" i="7"/>
  <c r="G16" i="7"/>
  <c r="F16" i="7"/>
  <c r="E16" i="7" s="1"/>
  <c r="G12" i="7"/>
  <c r="F12" i="7"/>
  <c r="G8" i="7"/>
  <c r="F8" i="7"/>
  <c r="G4" i="7"/>
  <c r="F4" i="7"/>
  <c r="G2010" i="7"/>
  <c r="F2010" i="7"/>
  <c r="E2010" i="7" s="1"/>
  <c r="F2008" i="7"/>
  <c r="G2008" i="7"/>
  <c r="G2004" i="7"/>
  <c r="F2004" i="7"/>
  <c r="G1996" i="7"/>
  <c r="F1996" i="7"/>
  <c r="G1992" i="7"/>
  <c r="F1992" i="7"/>
  <c r="E1992" i="7" s="1"/>
  <c r="G1984" i="7"/>
  <c r="F1984" i="7"/>
  <c r="G1980" i="7"/>
  <c r="F1980" i="7"/>
  <c r="G1972" i="7"/>
  <c r="F1972" i="7"/>
  <c r="G1968" i="7"/>
  <c r="F1968" i="7"/>
  <c r="E1968" i="7" s="1"/>
  <c r="G1960" i="7"/>
  <c r="F1960" i="7"/>
  <c r="G1956" i="7"/>
  <c r="F1956" i="7"/>
  <c r="G1948" i="7"/>
  <c r="F1948" i="7"/>
  <c r="F1944" i="7"/>
  <c r="G1944" i="7"/>
  <c r="G1936" i="7"/>
  <c r="F1936" i="7"/>
  <c r="G1932" i="7"/>
  <c r="F1932" i="7"/>
  <c r="G1924" i="7"/>
  <c r="F1924" i="7"/>
  <c r="G1920" i="7"/>
  <c r="F1920" i="7"/>
  <c r="E1920" i="7" s="1"/>
  <c r="G1916" i="7"/>
  <c r="F1916" i="7"/>
  <c r="G1908" i="7"/>
  <c r="F1908" i="7"/>
  <c r="G1904" i="7"/>
  <c r="F1904" i="7"/>
  <c r="G1896" i="7"/>
  <c r="F1896" i="7"/>
  <c r="E1896" i="7" s="1"/>
  <c r="G1892" i="7"/>
  <c r="F1892" i="7"/>
  <c r="G1884" i="7"/>
  <c r="F1884" i="7"/>
  <c r="F1880" i="7"/>
  <c r="G1880" i="7"/>
  <c r="G1872" i="7"/>
  <c r="F1872" i="7"/>
  <c r="E1872" i="7" s="1"/>
  <c r="G1868" i="7"/>
  <c r="F1868" i="7"/>
  <c r="G1864" i="7"/>
  <c r="F1864" i="7"/>
  <c r="G1856" i="7"/>
  <c r="F1856" i="7"/>
  <c r="G1852" i="7"/>
  <c r="F1852" i="7"/>
  <c r="E1852" i="7" s="1"/>
  <c r="G1844" i="7"/>
  <c r="F1844" i="7"/>
  <c r="G1836" i="7"/>
  <c r="F1836" i="7"/>
  <c r="G1828" i="7"/>
  <c r="F1828" i="7"/>
  <c r="G1820" i="7"/>
  <c r="F1820" i="7"/>
  <c r="E1820" i="7" s="1"/>
  <c r="F1816" i="7"/>
  <c r="G1816" i="7"/>
  <c r="G1808" i="7"/>
  <c r="F1808" i="7"/>
  <c r="G1804" i="7"/>
  <c r="F1804" i="7"/>
  <c r="G1800" i="7"/>
  <c r="F1800" i="7"/>
  <c r="E1800" i="7" s="1"/>
  <c r="G1792" i="7"/>
  <c r="F1792" i="7"/>
  <c r="F1784" i="7"/>
  <c r="G1784" i="7"/>
  <c r="G1780" i="7"/>
  <c r="F1780" i="7"/>
  <c r="G1772" i="7"/>
  <c r="F1772" i="7"/>
  <c r="E1772" i="7" s="1"/>
  <c r="G1768" i="7"/>
  <c r="F1768" i="7"/>
  <c r="G1760" i="7"/>
  <c r="F1760" i="7"/>
  <c r="G1752" i="7"/>
  <c r="F1752" i="7"/>
  <c r="G1748" i="7"/>
  <c r="F1748" i="7"/>
  <c r="E1748" i="7" s="1"/>
  <c r="G1740" i="7"/>
  <c r="F1740" i="7"/>
  <c r="G1728" i="7"/>
  <c r="F1728" i="7"/>
  <c r="G1692" i="7"/>
  <c r="F1692" i="7"/>
  <c r="G2007" i="7"/>
  <c r="F2007" i="7"/>
  <c r="E2007" i="7" s="1"/>
  <c r="G2003" i="7"/>
  <c r="F2003" i="7"/>
  <c r="F1999" i="7"/>
  <c r="G1999" i="7"/>
  <c r="G1995" i="7"/>
  <c r="F1995" i="7"/>
  <c r="G1991" i="7"/>
  <c r="F1991" i="7"/>
  <c r="E1991" i="7" s="1"/>
  <c r="G1987" i="7"/>
  <c r="F1987" i="7"/>
  <c r="F1983" i="7"/>
  <c r="G1983" i="7"/>
  <c r="G1979" i="7"/>
  <c r="F1979" i="7"/>
  <c r="G1975" i="7"/>
  <c r="F1975" i="7"/>
  <c r="E1975" i="7" s="1"/>
  <c r="G1971" i="7"/>
  <c r="F1971" i="7"/>
  <c r="F1967" i="7"/>
  <c r="G1967" i="7"/>
  <c r="G1963" i="7"/>
  <c r="F1963" i="7"/>
  <c r="G1959" i="7"/>
  <c r="F1959" i="7"/>
  <c r="E1959" i="7" s="1"/>
  <c r="G1955" i="7"/>
  <c r="F1955" i="7"/>
  <c r="F1951" i="7"/>
  <c r="G1951" i="7"/>
  <c r="G1947" i="7"/>
  <c r="F1947" i="7"/>
  <c r="G1943" i="7"/>
  <c r="F1943" i="7"/>
  <c r="E1943" i="7" s="1"/>
  <c r="G1939" i="7"/>
  <c r="F1939" i="7"/>
  <c r="F1935" i="7"/>
  <c r="G1935" i="7"/>
  <c r="G1931" i="7"/>
  <c r="F1931" i="7"/>
  <c r="G1927" i="7"/>
  <c r="F1927" i="7"/>
  <c r="E1927" i="7" s="1"/>
  <c r="G1923" i="7"/>
  <c r="F1923" i="7"/>
  <c r="F1919" i="7"/>
  <c r="G1919" i="7"/>
  <c r="G1915" i="7"/>
  <c r="F1915" i="7"/>
  <c r="G1911" i="7"/>
  <c r="F1911" i="7"/>
  <c r="E1911" i="7" s="1"/>
  <c r="G1907" i="7"/>
  <c r="F1907" i="7"/>
  <c r="F1903" i="7"/>
  <c r="G1903" i="7"/>
  <c r="G1899" i="7"/>
  <c r="F1899" i="7"/>
  <c r="G1895" i="7"/>
  <c r="F1895" i="7"/>
  <c r="E1895" i="7" s="1"/>
  <c r="G1891" i="7"/>
  <c r="F1891" i="7"/>
  <c r="F1887" i="7"/>
  <c r="G1887" i="7"/>
  <c r="G1883" i="7"/>
  <c r="F1883" i="7"/>
  <c r="G1879" i="7"/>
  <c r="F1879" i="7"/>
  <c r="E1879" i="7" s="1"/>
  <c r="G1875" i="7"/>
  <c r="F1875" i="7"/>
  <c r="F1871" i="7"/>
  <c r="G1871" i="7"/>
  <c r="G1867" i="7"/>
  <c r="F1867" i="7"/>
  <c r="G1863" i="7"/>
  <c r="F1863" i="7"/>
  <c r="E1863" i="7" s="1"/>
  <c r="G1859" i="7"/>
  <c r="F1859" i="7"/>
  <c r="F1855" i="7"/>
  <c r="G1855" i="7"/>
  <c r="G1851" i="7"/>
  <c r="F1851" i="7"/>
  <c r="G1847" i="7"/>
  <c r="F1847" i="7"/>
  <c r="E1847" i="7" s="1"/>
  <c r="G1843" i="7"/>
  <c r="F1843" i="7"/>
  <c r="F1839" i="7"/>
  <c r="G1839" i="7"/>
  <c r="G1835" i="7"/>
  <c r="F1835" i="7"/>
  <c r="G1831" i="7"/>
  <c r="F1831" i="7"/>
  <c r="E1831" i="7" s="1"/>
  <c r="G1827" i="7"/>
  <c r="F1827" i="7"/>
  <c r="F1823" i="7"/>
  <c r="G1823" i="7"/>
  <c r="G1819" i="7"/>
  <c r="F1819" i="7"/>
  <c r="G1815" i="7"/>
  <c r="F1815" i="7"/>
  <c r="E1815" i="7" s="1"/>
  <c r="G1811" i="7"/>
  <c r="F1811" i="7"/>
  <c r="F1807" i="7"/>
  <c r="G1807" i="7"/>
  <c r="G1803" i="7"/>
  <c r="F1803" i="7"/>
  <c r="G1799" i="7"/>
  <c r="F1799" i="7"/>
  <c r="E1799" i="7" s="1"/>
  <c r="G1795" i="7"/>
  <c r="F1795" i="7"/>
  <c r="F1791" i="7"/>
  <c r="G1791" i="7"/>
  <c r="G1787" i="7"/>
  <c r="F1787" i="7"/>
  <c r="G1783" i="7"/>
  <c r="F1783" i="7"/>
  <c r="E1783" i="7" s="1"/>
  <c r="G1779" i="7"/>
  <c r="F1779" i="7"/>
  <c r="F1775" i="7"/>
  <c r="G1775" i="7"/>
  <c r="G1771" i="7"/>
  <c r="F1771" i="7"/>
  <c r="G1767" i="7"/>
  <c r="F1767" i="7"/>
  <c r="E1767" i="7" s="1"/>
  <c r="G1763" i="7"/>
  <c r="F1763" i="7"/>
  <c r="G1759" i="7"/>
  <c r="F1759" i="7"/>
  <c r="G1755" i="7"/>
  <c r="F1755" i="7"/>
  <c r="G1751" i="7"/>
  <c r="F1751" i="7"/>
  <c r="E1751" i="7" s="1"/>
  <c r="G1747" i="7"/>
  <c r="F1747" i="7"/>
  <c r="G1743" i="7"/>
  <c r="F1743" i="7"/>
  <c r="G1739" i="7"/>
  <c r="F1739" i="7"/>
  <c r="F1735" i="7"/>
  <c r="G1735" i="7"/>
  <c r="G1731" i="7"/>
  <c r="F1731" i="7"/>
  <c r="G1727" i="7"/>
  <c r="F1727" i="7"/>
  <c r="G1723" i="7"/>
  <c r="F1723" i="7"/>
  <c r="G1719" i="7"/>
  <c r="F1719" i="7"/>
  <c r="E1719" i="7" s="1"/>
  <c r="G1715" i="7"/>
  <c r="F1715" i="7"/>
  <c r="G1711" i="7"/>
  <c r="F1711" i="7"/>
  <c r="G1707" i="7"/>
  <c r="F1707" i="7"/>
  <c r="G1703" i="7"/>
  <c r="F1703" i="7"/>
  <c r="E1703" i="7" s="1"/>
  <c r="G1699" i="7"/>
  <c r="F1699" i="7"/>
  <c r="G1695" i="7"/>
  <c r="F1695" i="7"/>
  <c r="G1691" i="7"/>
  <c r="F1691" i="7"/>
  <c r="G1687" i="7"/>
  <c r="F1687" i="7"/>
  <c r="E1687" i="7" s="1"/>
  <c r="G1683" i="7"/>
  <c r="F1683" i="7"/>
  <c r="G1679" i="7"/>
  <c r="F1679" i="7"/>
  <c r="G1675" i="7"/>
  <c r="F1675" i="7"/>
  <c r="F1671" i="7"/>
  <c r="G1671" i="7"/>
  <c r="G1667" i="7"/>
  <c r="F1667" i="7"/>
  <c r="G1663" i="7"/>
  <c r="F1663" i="7"/>
  <c r="G1659" i="7"/>
  <c r="F1659" i="7"/>
  <c r="G1655" i="7"/>
  <c r="F1655" i="7"/>
  <c r="E1655" i="7" s="1"/>
  <c r="G1651" i="7"/>
  <c r="F1651" i="7"/>
  <c r="G1647" i="7"/>
  <c r="F1647" i="7"/>
  <c r="G1643" i="7"/>
  <c r="F1643" i="7"/>
  <c r="G1639" i="7"/>
  <c r="F1639" i="7"/>
  <c r="E1639" i="7" s="1"/>
  <c r="G1635" i="7"/>
  <c r="F1635" i="7"/>
  <c r="G1631" i="7"/>
  <c r="F1631" i="7"/>
  <c r="G1627" i="7"/>
  <c r="F1627" i="7"/>
  <c r="G1623" i="7"/>
  <c r="F1623" i="7"/>
  <c r="E1623" i="7" s="1"/>
  <c r="G1619" i="7"/>
  <c r="F1619" i="7"/>
  <c r="G1615" i="7"/>
  <c r="F1615" i="7"/>
  <c r="G1611" i="7"/>
  <c r="F1611" i="7"/>
  <c r="G1607" i="7"/>
  <c r="F1607" i="7"/>
  <c r="E1607" i="7" s="1"/>
  <c r="G1603" i="7"/>
  <c r="F1603" i="7"/>
  <c r="G1599" i="7"/>
  <c r="F1599" i="7"/>
  <c r="G1595" i="7"/>
  <c r="F1595" i="7"/>
  <c r="G1591" i="7"/>
  <c r="F1591" i="7"/>
  <c r="E1591" i="7" s="1"/>
  <c r="G1587" i="7"/>
  <c r="F1587" i="7"/>
  <c r="G1583" i="7"/>
  <c r="F1583" i="7"/>
  <c r="G1579" i="7"/>
  <c r="F1579" i="7"/>
  <c r="G1575" i="7"/>
  <c r="F1575" i="7"/>
  <c r="E1575" i="7" s="1"/>
  <c r="G1571" i="7"/>
  <c r="F1571" i="7"/>
  <c r="G1567" i="7"/>
  <c r="F1567" i="7"/>
  <c r="G1563" i="7"/>
  <c r="F1563" i="7"/>
  <c r="G1559" i="7"/>
  <c r="F1559" i="7"/>
  <c r="E1559" i="7" s="1"/>
  <c r="G1555" i="7"/>
  <c r="F1555" i="7"/>
  <c r="G1551" i="7"/>
  <c r="F1551" i="7"/>
  <c r="G1547" i="7"/>
  <c r="F1547" i="7"/>
  <c r="F1543" i="7"/>
  <c r="G1543" i="7"/>
  <c r="G1539" i="7"/>
  <c r="F1539" i="7"/>
  <c r="G1535" i="7"/>
  <c r="F1535" i="7"/>
  <c r="G1531" i="7"/>
  <c r="F1531" i="7"/>
  <c r="G1527" i="7"/>
  <c r="F1527" i="7"/>
  <c r="E1527" i="7" s="1"/>
  <c r="G1523" i="7"/>
  <c r="F1523" i="7"/>
  <c r="G1519" i="7"/>
  <c r="F1519" i="7"/>
  <c r="G1515" i="7"/>
  <c r="F1515" i="7"/>
  <c r="G1511" i="7"/>
  <c r="F1511" i="7"/>
  <c r="E1511" i="7" s="1"/>
  <c r="G1507" i="7"/>
  <c r="F1507" i="7"/>
  <c r="G1503" i="7"/>
  <c r="F1503" i="7"/>
  <c r="G1499" i="7"/>
  <c r="F1499" i="7"/>
  <c r="G1495" i="7"/>
  <c r="F1495" i="7"/>
  <c r="E1495" i="7" s="1"/>
  <c r="G1491" i="7"/>
  <c r="F1491" i="7"/>
  <c r="G1487" i="7"/>
  <c r="F1487" i="7"/>
  <c r="G1483" i="7"/>
  <c r="F1483" i="7"/>
  <c r="F1479" i="7"/>
  <c r="G1479" i="7"/>
  <c r="G1475" i="7"/>
  <c r="F1475" i="7"/>
  <c r="G1471" i="7"/>
  <c r="F1471" i="7"/>
  <c r="G1467" i="7"/>
  <c r="F1467" i="7"/>
  <c r="G1463" i="7"/>
  <c r="F1463" i="7"/>
  <c r="E1463" i="7" s="1"/>
  <c r="G1459" i="7"/>
  <c r="F1459" i="7"/>
  <c r="G1455" i="7"/>
  <c r="F1455" i="7"/>
  <c r="G1451" i="7"/>
  <c r="F1451" i="7"/>
  <c r="G1447" i="7"/>
  <c r="F1447" i="7"/>
  <c r="E1447" i="7" s="1"/>
  <c r="G1443" i="7"/>
  <c r="F1443" i="7"/>
  <c r="G1439" i="7"/>
  <c r="F1439" i="7"/>
  <c r="G1435" i="7"/>
  <c r="F1435" i="7"/>
  <c r="G1431" i="7"/>
  <c r="F1431" i="7"/>
  <c r="E1431" i="7" s="1"/>
  <c r="G1427" i="7"/>
  <c r="F1427" i="7"/>
  <c r="G1423" i="7"/>
  <c r="F1423" i="7"/>
  <c r="G1419" i="7"/>
  <c r="F1419" i="7"/>
  <c r="F1415" i="7"/>
  <c r="G1415" i="7"/>
  <c r="G1411" i="7"/>
  <c r="F1411" i="7"/>
  <c r="G1407" i="7"/>
  <c r="F1407" i="7"/>
  <c r="G1403" i="7"/>
  <c r="F1403" i="7"/>
  <c r="G1399" i="7"/>
  <c r="F1399" i="7"/>
  <c r="E1399" i="7" s="1"/>
  <c r="G1395" i="7"/>
  <c r="F1395" i="7"/>
  <c r="G1391" i="7"/>
  <c r="F1391" i="7"/>
  <c r="G1387" i="7"/>
  <c r="F1387" i="7"/>
  <c r="G1383" i="7"/>
  <c r="F1383" i="7"/>
  <c r="E1383" i="7" s="1"/>
  <c r="G1379" i="7"/>
  <c r="F1379" i="7"/>
  <c r="G1375" i="7"/>
  <c r="F1375" i="7"/>
  <c r="G1371" i="7"/>
  <c r="F1371" i="7"/>
  <c r="G1367" i="7"/>
  <c r="F1367" i="7"/>
  <c r="E1367" i="7" s="1"/>
  <c r="G1363" i="7"/>
  <c r="F1363" i="7"/>
  <c r="G1359" i="7"/>
  <c r="F1359" i="7"/>
  <c r="G1355" i="7"/>
  <c r="F1355" i="7"/>
  <c r="G1351" i="7"/>
  <c r="F1351" i="7"/>
  <c r="E1351" i="7" s="1"/>
  <c r="G1347" i="7"/>
  <c r="F1347" i="7"/>
  <c r="G1343" i="7"/>
  <c r="F1343" i="7"/>
  <c r="G1339" i="7"/>
  <c r="F1339" i="7"/>
  <c r="G1335" i="7"/>
  <c r="F1335" i="7"/>
  <c r="E1335" i="7" s="1"/>
  <c r="G1331" i="7"/>
  <c r="F1331" i="7"/>
  <c r="G1327" i="7"/>
  <c r="F1327" i="7"/>
  <c r="G1323" i="7"/>
  <c r="F1323" i="7"/>
  <c r="G1319" i="7"/>
  <c r="F1319" i="7"/>
  <c r="E1319" i="7" s="1"/>
  <c r="G1315" i="7"/>
  <c r="F1315" i="7"/>
  <c r="G1311" i="7"/>
  <c r="F1311" i="7"/>
  <c r="G1307" i="7"/>
  <c r="F1307" i="7"/>
  <c r="G1303" i="7"/>
  <c r="F1303" i="7"/>
  <c r="E1303" i="7" s="1"/>
  <c r="G1299" i="7"/>
  <c r="F1299" i="7"/>
  <c r="G1295" i="7"/>
  <c r="F1295" i="7"/>
  <c r="G1291" i="7"/>
  <c r="F1291" i="7"/>
  <c r="F1287" i="7"/>
  <c r="G1287" i="7"/>
  <c r="G1283" i="7"/>
  <c r="F1283" i="7"/>
  <c r="G1279" i="7"/>
  <c r="F1279" i="7"/>
  <c r="G1275" i="7"/>
  <c r="F1275" i="7"/>
  <c r="G1271" i="7"/>
  <c r="F1271" i="7"/>
  <c r="E1271" i="7" s="1"/>
  <c r="G1267" i="7"/>
  <c r="F1267" i="7"/>
  <c r="G1263" i="7"/>
  <c r="F1263" i="7"/>
  <c r="G1259" i="7"/>
  <c r="F1259" i="7"/>
  <c r="G1255" i="7"/>
  <c r="F1255" i="7"/>
  <c r="E1255" i="7" s="1"/>
  <c r="G1251" i="7"/>
  <c r="F1251" i="7"/>
  <c r="G1247" i="7"/>
  <c r="F1247" i="7"/>
  <c r="G1243" i="7"/>
  <c r="F1243" i="7"/>
  <c r="G1239" i="7"/>
  <c r="F1239" i="7"/>
  <c r="E1239" i="7" s="1"/>
  <c r="G1235" i="7"/>
  <c r="F1235" i="7"/>
  <c r="G1231" i="7"/>
  <c r="F1231" i="7"/>
  <c r="G1227" i="7"/>
  <c r="F1227" i="7"/>
  <c r="F1223" i="7"/>
  <c r="G1223" i="7"/>
  <c r="G1219" i="7"/>
  <c r="F1219" i="7"/>
  <c r="G1215" i="7"/>
  <c r="F1215" i="7"/>
  <c r="G1211" i="7"/>
  <c r="F1211" i="7"/>
  <c r="G1207" i="7"/>
  <c r="F1207" i="7"/>
  <c r="E1207" i="7" s="1"/>
  <c r="G1203" i="7"/>
  <c r="F1203" i="7"/>
  <c r="G1199" i="7"/>
  <c r="F1199" i="7"/>
  <c r="G1195" i="7"/>
  <c r="F1195" i="7"/>
  <c r="G1191" i="7"/>
  <c r="F1191" i="7"/>
  <c r="E1191" i="7" s="1"/>
  <c r="G1187" i="7"/>
  <c r="F1187" i="7"/>
  <c r="G1183" i="7"/>
  <c r="F1183" i="7"/>
  <c r="G1179" i="7"/>
  <c r="F1179" i="7"/>
  <c r="G1175" i="7"/>
  <c r="F1175" i="7"/>
  <c r="E1175" i="7" s="1"/>
  <c r="G1171" i="7"/>
  <c r="F1171" i="7"/>
  <c r="G1167" i="7"/>
  <c r="F1167" i="7"/>
  <c r="G1163" i="7"/>
  <c r="F1163" i="7"/>
  <c r="F1159" i="7"/>
  <c r="G1159" i="7"/>
  <c r="G1155" i="7"/>
  <c r="F1155" i="7"/>
  <c r="G1151" i="7"/>
  <c r="F1151" i="7"/>
  <c r="G1147" i="7"/>
  <c r="F1147" i="7"/>
  <c r="G1143" i="7"/>
  <c r="F1143" i="7"/>
  <c r="E1143" i="7" s="1"/>
  <c r="G1139" i="7"/>
  <c r="F1139" i="7"/>
  <c r="G1135" i="7"/>
  <c r="F1135" i="7"/>
  <c r="G1131" i="7"/>
  <c r="F1131" i="7"/>
  <c r="G1127" i="7"/>
  <c r="F1127" i="7"/>
  <c r="E1127" i="7" s="1"/>
  <c r="G1123" i="7"/>
  <c r="F1123" i="7"/>
  <c r="G1119" i="7"/>
  <c r="F1119" i="7"/>
  <c r="G1115" i="7"/>
  <c r="F1115" i="7"/>
  <c r="G1111" i="7"/>
  <c r="F1111" i="7"/>
  <c r="E1111" i="7" s="1"/>
  <c r="G1107" i="7"/>
  <c r="F1107" i="7"/>
  <c r="G1103" i="7"/>
  <c r="F1103" i="7"/>
  <c r="G1099" i="7"/>
  <c r="F1099" i="7"/>
  <c r="G1095" i="7"/>
  <c r="F1095" i="7"/>
  <c r="E1095" i="7" s="1"/>
  <c r="G1091" i="7"/>
  <c r="F1091" i="7"/>
  <c r="G1087" i="7"/>
  <c r="F1087" i="7"/>
  <c r="G1083" i="7"/>
  <c r="F1083" i="7"/>
  <c r="G1079" i="7"/>
  <c r="F1079" i="7"/>
  <c r="E1079" i="7" s="1"/>
  <c r="G1075" i="7"/>
  <c r="F1075" i="7"/>
  <c r="G1071" i="7"/>
  <c r="F1071" i="7"/>
  <c r="G1067" i="7"/>
  <c r="F1067" i="7"/>
  <c r="G1063" i="7"/>
  <c r="F1063" i="7"/>
  <c r="E1063" i="7" s="1"/>
  <c r="G1059" i="7"/>
  <c r="F1059" i="7"/>
  <c r="G1055" i="7"/>
  <c r="F1055" i="7"/>
  <c r="G1051" i="7"/>
  <c r="F1051" i="7"/>
  <c r="G1047" i="7"/>
  <c r="F1047" i="7"/>
  <c r="E1047" i="7" s="1"/>
  <c r="G1043" i="7"/>
  <c r="F1043" i="7"/>
  <c r="G1039" i="7"/>
  <c r="F1039" i="7"/>
  <c r="G1035" i="7"/>
  <c r="F1035" i="7"/>
  <c r="F1031" i="7"/>
  <c r="G1031" i="7"/>
  <c r="G1027" i="7"/>
  <c r="F1027" i="7"/>
  <c r="G1023" i="7"/>
  <c r="F1023" i="7"/>
  <c r="G1019" i="7"/>
  <c r="F1019" i="7"/>
  <c r="G1015" i="7"/>
  <c r="F1015" i="7"/>
  <c r="E1015" i="7" s="1"/>
  <c r="G1011" i="7"/>
  <c r="F1011" i="7"/>
  <c r="G1007" i="7"/>
  <c r="F1007" i="7"/>
  <c r="G1003" i="7"/>
  <c r="F1003" i="7"/>
  <c r="G999" i="7"/>
  <c r="F999" i="7"/>
  <c r="E999" i="7" s="1"/>
  <c r="G995" i="7"/>
  <c r="F995" i="7"/>
  <c r="G991" i="7"/>
  <c r="F991" i="7"/>
  <c r="G987" i="7"/>
  <c r="F987" i="7"/>
  <c r="G983" i="7"/>
  <c r="F983" i="7"/>
  <c r="E983" i="7" s="1"/>
  <c r="G979" i="7"/>
  <c r="F979" i="7"/>
  <c r="G975" i="7"/>
  <c r="F975" i="7"/>
  <c r="G971" i="7"/>
  <c r="F971" i="7"/>
  <c r="F967" i="7"/>
  <c r="G967" i="7"/>
  <c r="G963" i="7"/>
  <c r="F963" i="7"/>
  <c r="G959" i="7"/>
  <c r="F959" i="7"/>
  <c r="G955" i="7"/>
  <c r="F955" i="7"/>
  <c r="G951" i="7"/>
  <c r="F951" i="7"/>
  <c r="E951" i="7" s="1"/>
  <c r="G947" i="7"/>
  <c r="F947" i="7"/>
  <c r="G943" i="7"/>
  <c r="F943" i="7"/>
  <c r="G939" i="7"/>
  <c r="F939" i="7"/>
  <c r="G935" i="7"/>
  <c r="F935" i="7"/>
  <c r="E935" i="7" s="1"/>
  <c r="G931" i="7"/>
  <c r="F931" i="7"/>
  <c r="G927" i="7"/>
  <c r="F927" i="7"/>
  <c r="G923" i="7"/>
  <c r="F923" i="7"/>
  <c r="G919" i="7"/>
  <c r="F919" i="7"/>
  <c r="E919" i="7" s="1"/>
  <c r="G915" i="7"/>
  <c r="F915" i="7"/>
  <c r="G911" i="7"/>
  <c r="F911" i="7"/>
  <c r="G907" i="7"/>
  <c r="F907" i="7"/>
  <c r="F903" i="7"/>
  <c r="G903" i="7"/>
  <c r="G899" i="7"/>
  <c r="F899" i="7"/>
  <c r="G895" i="7"/>
  <c r="F895" i="7"/>
  <c r="G891" i="7"/>
  <c r="F891" i="7"/>
  <c r="G887" i="7"/>
  <c r="F887" i="7"/>
  <c r="E887" i="7" s="1"/>
  <c r="G883" i="7"/>
  <c r="F883" i="7"/>
  <c r="G879" i="7"/>
  <c r="F879" i="7"/>
  <c r="G875" i="7"/>
  <c r="F875" i="7"/>
  <c r="G871" i="7"/>
  <c r="F871" i="7"/>
  <c r="E871" i="7" s="1"/>
  <c r="G867" i="7"/>
  <c r="F867" i="7"/>
  <c r="G863" i="7"/>
  <c r="F863" i="7"/>
  <c r="G859" i="7"/>
  <c r="F859" i="7"/>
  <c r="G855" i="7"/>
  <c r="F855" i="7"/>
  <c r="E855" i="7" s="1"/>
  <c r="G851" i="7"/>
  <c r="F851" i="7"/>
  <c r="G847" i="7"/>
  <c r="F847" i="7"/>
  <c r="G843" i="7"/>
  <c r="F843" i="7"/>
  <c r="G839" i="7"/>
  <c r="F839" i="7"/>
  <c r="E839" i="7" s="1"/>
  <c r="G835" i="7"/>
  <c r="F835" i="7"/>
  <c r="G831" i="7"/>
  <c r="F831" i="7"/>
  <c r="G827" i="7"/>
  <c r="F827" i="7"/>
  <c r="G823" i="7"/>
  <c r="F823" i="7"/>
  <c r="E823" i="7" s="1"/>
  <c r="G819" i="7"/>
  <c r="F819" i="7"/>
  <c r="G815" i="7"/>
  <c r="F815" i="7"/>
  <c r="G811" i="7"/>
  <c r="F811" i="7"/>
  <c r="G807" i="7"/>
  <c r="F807" i="7"/>
  <c r="E807" i="7" s="1"/>
  <c r="G803" i="7"/>
  <c r="F803" i="7"/>
  <c r="G799" i="7"/>
  <c r="F799" i="7"/>
  <c r="G795" i="7"/>
  <c r="F795" i="7"/>
  <c r="G791" i="7"/>
  <c r="F791" i="7"/>
  <c r="E791" i="7" s="1"/>
  <c r="G787" i="7"/>
  <c r="F787" i="7"/>
  <c r="G783" i="7"/>
  <c r="F783" i="7"/>
  <c r="G779" i="7"/>
  <c r="F779" i="7"/>
  <c r="F775" i="7"/>
  <c r="G775" i="7"/>
  <c r="G771" i="7"/>
  <c r="F771" i="7"/>
  <c r="G767" i="7"/>
  <c r="F767" i="7"/>
  <c r="G763" i="7"/>
  <c r="F763" i="7"/>
  <c r="G759" i="7"/>
  <c r="F759" i="7"/>
  <c r="E759" i="7" s="1"/>
  <c r="G755" i="7"/>
  <c r="F755" i="7"/>
  <c r="G751" i="7"/>
  <c r="F751" i="7"/>
  <c r="G747" i="7"/>
  <c r="F747" i="7"/>
  <c r="G743" i="7"/>
  <c r="F743" i="7"/>
  <c r="E743" i="7" s="1"/>
  <c r="G739" i="7"/>
  <c r="F739" i="7"/>
  <c r="G735" i="7"/>
  <c r="F735" i="7"/>
  <c r="G731" i="7"/>
  <c r="F731" i="7"/>
  <c r="G727" i="7"/>
  <c r="F727" i="7"/>
  <c r="E727" i="7" s="1"/>
  <c r="G723" i="7"/>
  <c r="F723" i="7"/>
  <c r="G719" i="7"/>
  <c r="F719" i="7"/>
  <c r="G715" i="7"/>
  <c r="F715" i="7"/>
  <c r="F711" i="7"/>
  <c r="G711" i="7"/>
  <c r="G707" i="7"/>
  <c r="F707" i="7"/>
  <c r="G703" i="7"/>
  <c r="F703" i="7"/>
  <c r="G699" i="7"/>
  <c r="F699" i="7"/>
  <c r="G695" i="7"/>
  <c r="F695" i="7"/>
  <c r="E695" i="7" s="1"/>
  <c r="G691" i="7"/>
  <c r="F691" i="7"/>
  <c r="G687" i="7"/>
  <c r="F687" i="7"/>
  <c r="G683" i="7"/>
  <c r="F683" i="7"/>
  <c r="G679" i="7"/>
  <c r="F679" i="7"/>
  <c r="E679" i="7" s="1"/>
  <c r="G675" i="7"/>
  <c r="F675" i="7"/>
  <c r="G671" i="7"/>
  <c r="F671" i="7"/>
  <c r="G667" i="7"/>
  <c r="F667" i="7"/>
  <c r="G663" i="7"/>
  <c r="F663" i="7"/>
  <c r="E663" i="7" s="1"/>
  <c r="G659" i="7"/>
  <c r="F659" i="7"/>
  <c r="G655" i="7"/>
  <c r="F655" i="7"/>
  <c r="G651" i="7"/>
  <c r="F651" i="7"/>
  <c r="F647" i="7"/>
  <c r="G647" i="7"/>
  <c r="G643" i="7"/>
  <c r="F643" i="7"/>
  <c r="G639" i="7"/>
  <c r="F639" i="7"/>
  <c r="G635" i="7"/>
  <c r="F635" i="7"/>
  <c r="G631" i="7"/>
  <c r="F631" i="7"/>
  <c r="E631" i="7" s="1"/>
  <c r="G627" i="7"/>
  <c r="F627" i="7"/>
  <c r="G623" i="7"/>
  <c r="F623" i="7"/>
  <c r="G619" i="7"/>
  <c r="F619" i="7"/>
  <c r="G615" i="7"/>
  <c r="F615" i="7"/>
  <c r="E615" i="7" s="1"/>
  <c r="G611" i="7"/>
  <c r="F611" i="7"/>
  <c r="G607" i="7"/>
  <c r="F607" i="7"/>
  <c r="G603" i="7"/>
  <c r="F603" i="7"/>
  <c r="G599" i="7"/>
  <c r="F599" i="7"/>
  <c r="E599" i="7" s="1"/>
  <c r="G595" i="7"/>
  <c r="F595" i="7"/>
  <c r="G591" i="7"/>
  <c r="F591" i="7"/>
  <c r="G587" i="7"/>
  <c r="F587" i="7"/>
  <c r="G583" i="7"/>
  <c r="F583" i="7"/>
  <c r="E583" i="7" s="1"/>
  <c r="G579" i="7"/>
  <c r="F579" i="7"/>
  <c r="G575" i="7"/>
  <c r="F575" i="7"/>
  <c r="G571" i="7"/>
  <c r="F571" i="7"/>
  <c r="G567" i="7"/>
  <c r="F567" i="7"/>
  <c r="E567" i="7" s="1"/>
  <c r="G563" i="7"/>
  <c r="F563" i="7"/>
  <c r="G559" i="7"/>
  <c r="F559" i="7"/>
  <c r="G555" i="7"/>
  <c r="F555" i="7"/>
  <c r="G551" i="7"/>
  <c r="F551" i="7"/>
  <c r="E551" i="7" s="1"/>
  <c r="G547" i="7"/>
  <c r="F547" i="7"/>
  <c r="G543" i="7"/>
  <c r="F543" i="7"/>
  <c r="G539" i="7"/>
  <c r="F539" i="7"/>
  <c r="G535" i="7"/>
  <c r="F535" i="7"/>
  <c r="E535" i="7" s="1"/>
  <c r="G531" i="7"/>
  <c r="F531" i="7"/>
  <c r="G527" i="7"/>
  <c r="F527" i="7"/>
  <c r="G523" i="7"/>
  <c r="F523" i="7"/>
  <c r="F519" i="7"/>
  <c r="G519" i="7"/>
  <c r="G515" i="7"/>
  <c r="F515" i="7"/>
  <c r="G511" i="7"/>
  <c r="F511" i="7"/>
  <c r="G507" i="7"/>
  <c r="F507" i="7"/>
  <c r="G503" i="7"/>
  <c r="F503" i="7"/>
  <c r="E503" i="7" s="1"/>
  <c r="G499" i="7"/>
  <c r="F499" i="7"/>
  <c r="G495" i="7"/>
  <c r="F495" i="7"/>
  <c r="G491" i="7"/>
  <c r="F491" i="7"/>
  <c r="G487" i="7"/>
  <c r="F487" i="7"/>
  <c r="E487" i="7" s="1"/>
  <c r="G483" i="7"/>
  <c r="F483" i="7"/>
  <c r="G479" i="7"/>
  <c r="F479" i="7"/>
  <c r="G475" i="7"/>
  <c r="F475" i="7"/>
  <c r="G471" i="7"/>
  <c r="F471" i="7"/>
  <c r="E471" i="7" s="1"/>
  <c r="G467" i="7"/>
  <c r="F467" i="7"/>
  <c r="G463" i="7"/>
  <c r="F463" i="7"/>
  <c r="G459" i="7"/>
  <c r="F459" i="7"/>
  <c r="F455" i="7"/>
  <c r="G455" i="7"/>
  <c r="G451" i="7"/>
  <c r="F451" i="7"/>
  <c r="G447" i="7"/>
  <c r="F447" i="7"/>
  <c r="G443" i="7"/>
  <c r="F443" i="7"/>
  <c r="G439" i="7"/>
  <c r="F439" i="7"/>
  <c r="E439" i="7" s="1"/>
  <c r="G435" i="7"/>
  <c r="F435" i="7"/>
  <c r="G431" i="7"/>
  <c r="F431" i="7"/>
  <c r="G427" i="7"/>
  <c r="F427" i="7"/>
  <c r="G423" i="7"/>
  <c r="F423" i="7"/>
  <c r="E423" i="7" s="1"/>
  <c r="G419" i="7"/>
  <c r="F419" i="7"/>
  <c r="G415" i="7"/>
  <c r="F415" i="7"/>
  <c r="G411" i="7"/>
  <c r="F411" i="7"/>
  <c r="G407" i="7"/>
  <c r="F407" i="7"/>
  <c r="E407" i="7" s="1"/>
  <c r="G403" i="7"/>
  <c r="F403" i="7"/>
  <c r="G399" i="7"/>
  <c r="F399" i="7"/>
  <c r="G395" i="7"/>
  <c r="F395" i="7"/>
  <c r="F391" i="7"/>
  <c r="G391" i="7"/>
  <c r="G387" i="7"/>
  <c r="F387" i="7"/>
  <c r="G383" i="7"/>
  <c r="F383" i="7"/>
  <c r="G379" i="7"/>
  <c r="F379" i="7"/>
  <c r="G375" i="7"/>
  <c r="F375" i="7"/>
  <c r="E375" i="7" s="1"/>
  <c r="G371" i="7"/>
  <c r="F371" i="7"/>
  <c r="G367" i="7"/>
  <c r="F367" i="7"/>
  <c r="G363" i="7"/>
  <c r="F363" i="7"/>
  <c r="G359" i="7"/>
  <c r="F359" i="7"/>
  <c r="E359" i="7" s="1"/>
  <c r="G355" i="7"/>
  <c r="F355" i="7"/>
  <c r="G351" i="7"/>
  <c r="F351" i="7"/>
  <c r="G347" i="7"/>
  <c r="F347" i="7"/>
  <c r="G343" i="7"/>
  <c r="F343" i="7"/>
  <c r="E343" i="7" s="1"/>
  <c r="G339" i="7"/>
  <c r="F339" i="7"/>
  <c r="G335" i="7"/>
  <c r="F335" i="7"/>
  <c r="G331" i="7"/>
  <c r="F331" i="7"/>
  <c r="G327" i="7"/>
  <c r="F327" i="7"/>
  <c r="E327" i="7" s="1"/>
  <c r="G323" i="7"/>
  <c r="F323" i="7"/>
  <c r="G319" i="7"/>
  <c r="F319" i="7"/>
  <c r="G315" i="7"/>
  <c r="F315" i="7"/>
  <c r="G311" i="7"/>
  <c r="F311" i="7"/>
  <c r="E311" i="7" s="1"/>
  <c r="G307" i="7"/>
  <c r="F307" i="7"/>
  <c r="G303" i="7"/>
  <c r="F303" i="7"/>
  <c r="G299" i="7"/>
  <c r="F299" i="7"/>
  <c r="G295" i="7"/>
  <c r="F295" i="7"/>
  <c r="E295" i="7" s="1"/>
  <c r="G291" i="7"/>
  <c r="F291" i="7"/>
  <c r="G287" i="7"/>
  <c r="F287" i="7"/>
  <c r="G283" i="7"/>
  <c r="F283" i="7"/>
  <c r="G279" i="7"/>
  <c r="F279" i="7"/>
  <c r="E279" i="7" s="1"/>
  <c r="G275" i="7"/>
  <c r="F275" i="7"/>
  <c r="G271" i="7"/>
  <c r="F271" i="7"/>
  <c r="G267" i="7"/>
  <c r="F267" i="7"/>
  <c r="G263" i="7"/>
  <c r="F263" i="7"/>
  <c r="E263" i="7" s="1"/>
  <c r="G259" i="7"/>
  <c r="F259" i="7"/>
  <c r="G255" i="7"/>
  <c r="F255" i="7"/>
  <c r="G251" i="7"/>
  <c r="F251" i="7"/>
  <c r="G247" i="7"/>
  <c r="F247" i="7"/>
  <c r="E247" i="7" s="1"/>
  <c r="G243" i="7"/>
  <c r="F243" i="7"/>
  <c r="G239" i="7"/>
  <c r="F239" i="7"/>
  <c r="G235" i="7"/>
  <c r="F235" i="7"/>
  <c r="G231" i="7"/>
  <c r="F231" i="7"/>
  <c r="E231" i="7" s="1"/>
  <c r="G227" i="7"/>
  <c r="F227" i="7"/>
  <c r="G223" i="7"/>
  <c r="F223" i="7"/>
  <c r="G219" i="7"/>
  <c r="F219" i="7"/>
  <c r="G215" i="7"/>
  <c r="F215" i="7"/>
  <c r="E215" i="7" s="1"/>
  <c r="G211" i="7"/>
  <c r="F211" i="7"/>
  <c r="G207" i="7"/>
  <c r="F207" i="7"/>
  <c r="G203" i="7"/>
  <c r="F203" i="7"/>
  <c r="G199" i="7"/>
  <c r="F199" i="7"/>
  <c r="E199" i="7" s="1"/>
  <c r="G195" i="7"/>
  <c r="F195" i="7"/>
  <c r="G191" i="7"/>
  <c r="F191" i="7"/>
  <c r="G187" i="7"/>
  <c r="F187" i="7"/>
  <c r="G183" i="7"/>
  <c r="F183" i="7"/>
  <c r="E183" i="7" s="1"/>
  <c r="G179" i="7"/>
  <c r="F179" i="7"/>
  <c r="G175" i="7"/>
  <c r="F175" i="7"/>
  <c r="G171" i="7"/>
  <c r="F171" i="7"/>
  <c r="E171" i="7" s="1"/>
  <c r="G167" i="7"/>
  <c r="F167" i="7"/>
  <c r="E167" i="7" s="1"/>
  <c r="G163" i="7"/>
  <c r="F163" i="7"/>
  <c r="G159" i="7"/>
  <c r="F159" i="7"/>
  <c r="G155" i="7"/>
  <c r="F155" i="7"/>
  <c r="E155" i="7" s="1"/>
  <c r="G151" i="7"/>
  <c r="F151" i="7"/>
  <c r="E151" i="7" s="1"/>
  <c r="G147" i="7"/>
  <c r="F147" i="7"/>
  <c r="G143" i="7"/>
  <c r="F143" i="7"/>
  <c r="G139" i="7"/>
  <c r="F139" i="7"/>
  <c r="E139" i="7" s="1"/>
  <c r="G135" i="7"/>
  <c r="F135" i="7"/>
  <c r="E135" i="7" s="1"/>
  <c r="G131" i="7"/>
  <c r="F131" i="7"/>
  <c r="G127" i="7"/>
  <c r="F127" i="7"/>
  <c r="G123" i="7"/>
  <c r="F123" i="7"/>
  <c r="E123" i="7" s="1"/>
  <c r="G119" i="7"/>
  <c r="F119" i="7"/>
  <c r="E119" i="7" s="1"/>
  <c r="G115" i="7"/>
  <c r="F115" i="7"/>
  <c r="G111" i="7"/>
  <c r="F111" i="7"/>
  <c r="G107" i="7"/>
  <c r="F107" i="7"/>
  <c r="E107" i="7" s="1"/>
  <c r="G103" i="7"/>
  <c r="F103" i="7"/>
  <c r="E103" i="7" s="1"/>
  <c r="G99" i="7"/>
  <c r="F99" i="7"/>
  <c r="G95" i="7"/>
  <c r="F95" i="7"/>
  <c r="G91" i="7"/>
  <c r="F91" i="7"/>
  <c r="E91" i="7" s="1"/>
  <c r="G87" i="7"/>
  <c r="F87" i="7"/>
  <c r="E87" i="7" s="1"/>
  <c r="G83" i="7"/>
  <c r="F83" i="7"/>
  <c r="G79" i="7"/>
  <c r="F79" i="7"/>
  <c r="G75" i="7"/>
  <c r="F75" i="7"/>
  <c r="E75" i="7" s="1"/>
  <c r="G71" i="7"/>
  <c r="F71" i="7"/>
  <c r="E71" i="7" s="1"/>
  <c r="G67" i="7"/>
  <c r="F67" i="7"/>
  <c r="G63" i="7"/>
  <c r="F63" i="7"/>
  <c r="G59" i="7"/>
  <c r="F59" i="7"/>
  <c r="E59" i="7" s="1"/>
  <c r="G55" i="7"/>
  <c r="F55" i="7"/>
  <c r="E55" i="7" s="1"/>
  <c r="G51" i="7"/>
  <c r="F51" i="7"/>
  <c r="G47" i="7"/>
  <c r="F47" i="7"/>
  <c r="G43" i="7"/>
  <c r="F43" i="7"/>
  <c r="E43" i="7" s="1"/>
  <c r="G39" i="7"/>
  <c r="F39" i="7"/>
  <c r="E39" i="7" s="1"/>
  <c r="G35" i="7"/>
  <c r="F35" i="7"/>
  <c r="G31" i="7"/>
  <c r="F31" i="7"/>
  <c r="G27" i="7"/>
  <c r="F27" i="7"/>
  <c r="E27" i="7" s="1"/>
  <c r="G23" i="7"/>
  <c r="F23" i="7"/>
  <c r="E23" i="7" s="1"/>
  <c r="G19" i="7"/>
  <c r="F19" i="7"/>
  <c r="G15" i="7"/>
  <c r="F15" i="7"/>
  <c r="G11" i="7"/>
  <c r="F11" i="7"/>
  <c r="E11" i="7" s="1"/>
  <c r="G7" i="7"/>
  <c r="F7" i="7"/>
  <c r="E7" i="7" s="1"/>
  <c r="G3" i="7"/>
  <c r="F3" i="7"/>
  <c r="G2002" i="7"/>
  <c r="F2002" i="7"/>
  <c r="G1990" i="7"/>
  <c r="F1990" i="7"/>
  <c r="E1990" i="7" s="1"/>
  <c r="G1978" i="7"/>
  <c r="F1978" i="7"/>
  <c r="E1978" i="7" s="1"/>
  <c r="G1970" i="7"/>
  <c r="F1970" i="7"/>
  <c r="G1962" i="7"/>
  <c r="F1962" i="7"/>
  <c r="G1954" i="7"/>
  <c r="F1954" i="7"/>
  <c r="E1954" i="7" s="1"/>
  <c r="G1946" i="7"/>
  <c r="F1946" i="7"/>
  <c r="E1946" i="7" s="1"/>
  <c r="G1938" i="7"/>
  <c r="F1938" i="7"/>
  <c r="G1930" i="7"/>
  <c r="F1930" i="7"/>
  <c r="G1922" i="7"/>
  <c r="F1922" i="7"/>
  <c r="E1922" i="7" s="1"/>
  <c r="G1910" i="7"/>
  <c r="F1910" i="7"/>
  <c r="E1910" i="7" s="1"/>
  <c r="G1898" i="7"/>
  <c r="F1898" i="7"/>
  <c r="G1890" i="7"/>
  <c r="F1890" i="7"/>
  <c r="G1882" i="7"/>
  <c r="F1882" i="7"/>
  <c r="E1882" i="7" s="1"/>
  <c r="G1874" i="7"/>
  <c r="F1874" i="7"/>
  <c r="E1874" i="7" s="1"/>
  <c r="G1866" i="7"/>
  <c r="F1866" i="7"/>
  <c r="G1858" i="7"/>
  <c r="F1858" i="7"/>
  <c r="G1846" i="7"/>
  <c r="F1846" i="7"/>
  <c r="E1846" i="7" s="1"/>
  <c r="G1834" i="7"/>
  <c r="F1834" i="7"/>
  <c r="E1834" i="7" s="1"/>
  <c r="G1826" i="7"/>
  <c r="F1826" i="7"/>
  <c r="G1814" i="7"/>
  <c r="F1814" i="7"/>
  <c r="G1806" i="7"/>
  <c r="F1806" i="7"/>
  <c r="E1806" i="7" s="1"/>
  <c r="G1798" i="7"/>
  <c r="F1798" i="7"/>
  <c r="E1798" i="7" s="1"/>
  <c r="G1790" i="7"/>
  <c r="F1790" i="7"/>
  <c r="G1782" i="7"/>
  <c r="F1782" i="7"/>
  <c r="G1770" i="7"/>
  <c r="F1770" i="7"/>
  <c r="E1770" i="7" s="1"/>
  <c r="G1758" i="7"/>
  <c r="F1758" i="7"/>
  <c r="E1758" i="7" s="1"/>
  <c r="G1750" i="7"/>
  <c r="F1750" i="7"/>
  <c r="G1742" i="7"/>
  <c r="F1742" i="7"/>
  <c r="G1734" i="7"/>
  <c r="F1734" i="7"/>
  <c r="E1734" i="7" s="1"/>
  <c r="G1730" i="7"/>
  <c r="F1730" i="7"/>
  <c r="E1730" i="7" s="1"/>
  <c r="G1722" i="7"/>
  <c r="F1722" i="7"/>
  <c r="G1718" i="7"/>
  <c r="F1718" i="7"/>
  <c r="F1714" i="7"/>
  <c r="G1714" i="7"/>
  <c r="G1710" i="7"/>
  <c r="F1710" i="7"/>
  <c r="E1710" i="7" s="1"/>
  <c r="G1706" i="7"/>
  <c r="F1706" i="7"/>
  <c r="G1702" i="7"/>
  <c r="F1702" i="7"/>
  <c r="G1698" i="7"/>
  <c r="F1698" i="7"/>
  <c r="E1698" i="7" s="1"/>
  <c r="G1690" i="7"/>
  <c r="F1690" i="7"/>
  <c r="E1690" i="7" s="1"/>
  <c r="G1686" i="7"/>
  <c r="F1686" i="7"/>
  <c r="G1682" i="7"/>
  <c r="F1682" i="7"/>
  <c r="G1678" i="7"/>
  <c r="F1678" i="7"/>
  <c r="E1678" i="7" s="1"/>
  <c r="G1674" i="7"/>
  <c r="F1674" i="7"/>
  <c r="E1674" i="7" s="1"/>
  <c r="G1670" i="7"/>
  <c r="F1670" i="7"/>
  <c r="G1666" i="7"/>
  <c r="F1666" i="7"/>
  <c r="F1662" i="7"/>
  <c r="G1662" i="7"/>
  <c r="G1658" i="7"/>
  <c r="F1658" i="7"/>
  <c r="E1658" i="7" s="1"/>
  <c r="G1654" i="7"/>
  <c r="F1654" i="7"/>
  <c r="F1650" i="7"/>
  <c r="G1650" i="7"/>
  <c r="G1646" i="7"/>
  <c r="F1646" i="7"/>
  <c r="E1646" i="7" s="1"/>
  <c r="G1642" i="7"/>
  <c r="F1642" i="7"/>
  <c r="E1642" i="7" s="1"/>
  <c r="G1638" i="7"/>
  <c r="F1638" i="7"/>
  <c r="G1634" i="7"/>
  <c r="F1634" i="7"/>
  <c r="G1630" i="7"/>
  <c r="F1630" i="7"/>
  <c r="E1630" i="7" s="1"/>
  <c r="G1626" i="7"/>
  <c r="F1626" i="7"/>
  <c r="E1626" i="7" s="1"/>
  <c r="G1622" i="7"/>
  <c r="F1622" i="7"/>
  <c r="G1618" i="7"/>
  <c r="F1618" i="7"/>
  <c r="G1614" i="7"/>
  <c r="F1614" i="7"/>
  <c r="E1614" i="7" s="1"/>
  <c r="G1610" i="7"/>
  <c r="F1610" i="7"/>
  <c r="E1610" i="7" s="1"/>
  <c r="G1606" i="7"/>
  <c r="F1606" i="7"/>
  <c r="G1602" i="7"/>
  <c r="F1602" i="7"/>
  <c r="F1598" i="7"/>
  <c r="G1598" i="7"/>
  <c r="G1594" i="7"/>
  <c r="F1594" i="7"/>
  <c r="E1594" i="7" s="1"/>
  <c r="G1590" i="7"/>
  <c r="F1590" i="7"/>
  <c r="F1586" i="7"/>
  <c r="G1586" i="7"/>
  <c r="G1582" i="7"/>
  <c r="F1582" i="7"/>
  <c r="E1582" i="7" s="1"/>
  <c r="G1578" i="7"/>
  <c r="F1578" i="7"/>
  <c r="E1578" i="7" s="1"/>
  <c r="G1574" i="7"/>
  <c r="F1574" i="7"/>
  <c r="G1570" i="7"/>
  <c r="F1570" i="7"/>
  <c r="G1566" i="7"/>
  <c r="F1566" i="7"/>
  <c r="E1566" i="7" s="1"/>
  <c r="G1562" i="7"/>
  <c r="F1562" i="7"/>
  <c r="E1562" i="7" s="1"/>
  <c r="G1558" i="7"/>
  <c r="F1558" i="7"/>
  <c r="G1554" i="7"/>
  <c r="F1554" i="7"/>
  <c r="G1550" i="7"/>
  <c r="F1550" i="7"/>
  <c r="E1550" i="7" s="1"/>
  <c r="G1546" i="7"/>
  <c r="F1546" i="7"/>
  <c r="E1546" i="7" s="1"/>
  <c r="G1542" i="7"/>
  <c r="F1542" i="7"/>
  <c r="G1538" i="7"/>
  <c r="F1538" i="7"/>
  <c r="F1534" i="7"/>
  <c r="G1534" i="7"/>
  <c r="G1530" i="7"/>
  <c r="F1530" i="7"/>
  <c r="E1530" i="7" s="1"/>
  <c r="G1526" i="7"/>
  <c r="F1526" i="7"/>
  <c r="F1522" i="7"/>
  <c r="G1522" i="7"/>
  <c r="G1518" i="7"/>
  <c r="F1518" i="7"/>
  <c r="E1518" i="7" s="1"/>
  <c r="G1514" i="7"/>
  <c r="F1514" i="7"/>
  <c r="E1514" i="7" s="1"/>
  <c r="G1510" i="7"/>
  <c r="F1510" i="7"/>
  <c r="G1506" i="7"/>
  <c r="F1506" i="7"/>
  <c r="G1502" i="7"/>
  <c r="F1502" i="7"/>
  <c r="E1502" i="7" s="1"/>
  <c r="G1498" i="7"/>
  <c r="F1498" i="7"/>
  <c r="E1498" i="7" s="1"/>
  <c r="G1494" i="7"/>
  <c r="F1494" i="7"/>
  <c r="G1490" i="7"/>
  <c r="F1490" i="7"/>
  <c r="G1486" i="7"/>
  <c r="F1486" i="7"/>
  <c r="E1486" i="7" s="1"/>
  <c r="G1482" i="7"/>
  <c r="F1482" i="7"/>
  <c r="E1482" i="7" s="1"/>
  <c r="G1478" i="7"/>
  <c r="F1478" i="7"/>
  <c r="G1474" i="7"/>
  <c r="F1474" i="7"/>
  <c r="F1470" i="7"/>
  <c r="G1470" i="7"/>
  <c r="G1466" i="7"/>
  <c r="F1466" i="7"/>
  <c r="E1466" i="7" s="1"/>
  <c r="G1462" i="7"/>
  <c r="F1462" i="7"/>
  <c r="F1458" i="7"/>
  <c r="G1458" i="7"/>
  <c r="G1454" i="7"/>
  <c r="F1454" i="7"/>
  <c r="E1454" i="7" s="1"/>
  <c r="G1450" i="7"/>
  <c r="F1450" i="7"/>
  <c r="E1450" i="7" s="1"/>
  <c r="G1446" i="7"/>
  <c r="F1446" i="7"/>
  <c r="G1442" i="7"/>
  <c r="F1442" i="7"/>
  <c r="G1438" i="7"/>
  <c r="F1438" i="7"/>
  <c r="E1438" i="7" s="1"/>
  <c r="G1434" i="7"/>
  <c r="F1434" i="7"/>
  <c r="E1434" i="7" s="1"/>
  <c r="G1430" i="7"/>
  <c r="F1430" i="7"/>
  <c r="G1426" i="7"/>
  <c r="F1426" i="7"/>
  <c r="G1422" i="7"/>
  <c r="F1422" i="7"/>
  <c r="E1422" i="7" s="1"/>
  <c r="G1418" i="7"/>
  <c r="F1418" i="7"/>
  <c r="E1418" i="7" s="1"/>
  <c r="G1414" i="7"/>
  <c r="F1414" i="7"/>
  <c r="G1410" i="7"/>
  <c r="F1410" i="7"/>
  <c r="F1406" i="7"/>
  <c r="G1406" i="7"/>
  <c r="G1402" i="7"/>
  <c r="F1402" i="7"/>
  <c r="E1402" i="7" s="1"/>
  <c r="G1398" i="7"/>
  <c r="F1398" i="7"/>
  <c r="F1394" i="7"/>
  <c r="G1394" i="7"/>
  <c r="G1390" i="7"/>
  <c r="F1390" i="7"/>
  <c r="E1390" i="7" s="1"/>
  <c r="G1386" i="7"/>
  <c r="F1386" i="7"/>
  <c r="E1386" i="7" s="1"/>
  <c r="G1382" i="7"/>
  <c r="F1382" i="7"/>
  <c r="G1378" i="7"/>
  <c r="F1378" i="7"/>
  <c r="G1374" i="7"/>
  <c r="F1374" i="7"/>
  <c r="E1374" i="7" s="1"/>
  <c r="G1370" i="7"/>
  <c r="F1370" i="7"/>
  <c r="E1370" i="7" s="1"/>
  <c r="G1366" i="7"/>
  <c r="F1366" i="7"/>
  <c r="G1362" i="7"/>
  <c r="F1362" i="7"/>
  <c r="G1358" i="7"/>
  <c r="F1358" i="7"/>
  <c r="E1358" i="7" s="1"/>
  <c r="G1354" i="7"/>
  <c r="F1354" i="7"/>
  <c r="E1354" i="7" s="1"/>
  <c r="G1350" i="7"/>
  <c r="F1350" i="7"/>
  <c r="G1346" i="7"/>
  <c r="F1346" i="7"/>
  <c r="F1342" i="7"/>
  <c r="G1342" i="7"/>
  <c r="G1338" i="7"/>
  <c r="F1338" i="7"/>
  <c r="E1338" i="7" s="1"/>
  <c r="G1334" i="7"/>
  <c r="F1334" i="7"/>
  <c r="F1330" i="7"/>
  <c r="G1330" i="7"/>
  <c r="G1326" i="7"/>
  <c r="F1326" i="7"/>
  <c r="E1326" i="7" s="1"/>
  <c r="G1322" i="7"/>
  <c r="F1322" i="7"/>
  <c r="E1322" i="7" s="1"/>
  <c r="G1318" i="7"/>
  <c r="F1318" i="7"/>
  <c r="G1314" i="7"/>
  <c r="F1314" i="7"/>
  <c r="G1310" i="7"/>
  <c r="F1310" i="7"/>
  <c r="E1310" i="7" s="1"/>
  <c r="G1306" i="7"/>
  <c r="F1306" i="7"/>
  <c r="E1306" i="7" s="1"/>
  <c r="G1302" i="7"/>
  <c r="F1302" i="7"/>
  <c r="G1298" i="7"/>
  <c r="F1298" i="7"/>
  <c r="G1294" i="7"/>
  <c r="F1294" i="7"/>
  <c r="E1294" i="7" s="1"/>
  <c r="G1290" i="7"/>
  <c r="F1290" i="7"/>
  <c r="E1290" i="7" s="1"/>
  <c r="G1286" i="7"/>
  <c r="F1286" i="7"/>
  <c r="G1282" i="7"/>
  <c r="F1282" i="7"/>
  <c r="F1278" i="7"/>
  <c r="G1278" i="7"/>
  <c r="G1274" i="7"/>
  <c r="F1274" i="7"/>
  <c r="E1274" i="7" s="1"/>
  <c r="G1270" i="7"/>
  <c r="F1270" i="7"/>
  <c r="F1266" i="7"/>
  <c r="G1266" i="7"/>
  <c r="G1262" i="7"/>
  <c r="F1262" i="7"/>
  <c r="E1262" i="7" s="1"/>
  <c r="G1258" i="7"/>
  <c r="F1258" i="7"/>
  <c r="E1258" i="7" s="1"/>
  <c r="G1254" i="7"/>
  <c r="F1254" i="7"/>
  <c r="G1250" i="7"/>
  <c r="F1250" i="7"/>
  <c r="G1246" i="7"/>
  <c r="F1246" i="7"/>
  <c r="E1246" i="7" s="1"/>
  <c r="G1242" i="7"/>
  <c r="F1242" i="7"/>
  <c r="E1242" i="7" s="1"/>
  <c r="G1238" i="7"/>
  <c r="F1238" i="7"/>
  <c r="G1234" i="7"/>
  <c r="F1234" i="7"/>
  <c r="G1230" i="7"/>
  <c r="F1230" i="7"/>
  <c r="E1230" i="7" s="1"/>
  <c r="G1226" i="7"/>
  <c r="F1226" i="7"/>
  <c r="E1226" i="7" s="1"/>
  <c r="G1222" i="7"/>
  <c r="F1222" i="7"/>
  <c r="G1218" i="7"/>
  <c r="F1218" i="7"/>
  <c r="F1214" i="7"/>
  <c r="G1214" i="7"/>
  <c r="G1210" i="7"/>
  <c r="F1210" i="7"/>
  <c r="E1210" i="7" s="1"/>
  <c r="G1206" i="7"/>
  <c r="F1206" i="7"/>
  <c r="F1202" i="7"/>
  <c r="G1202" i="7"/>
  <c r="G1198" i="7"/>
  <c r="F1198" i="7"/>
  <c r="E1198" i="7" s="1"/>
  <c r="G1194" i="7"/>
  <c r="F1194" i="7"/>
  <c r="E1194" i="7" s="1"/>
  <c r="G1190" i="7"/>
  <c r="F1190" i="7"/>
  <c r="G1186" i="7"/>
  <c r="F1186" i="7"/>
  <c r="G1182" i="7"/>
  <c r="F1182" i="7"/>
  <c r="E1182" i="7" s="1"/>
  <c r="G1178" i="7"/>
  <c r="F1178" i="7"/>
  <c r="E1178" i="7" s="1"/>
  <c r="G1174" i="7"/>
  <c r="F1174" i="7"/>
  <c r="G1170" i="7"/>
  <c r="F1170" i="7"/>
  <c r="G1166" i="7"/>
  <c r="F1166" i="7"/>
  <c r="E1166" i="7" s="1"/>
  <c r="G1162" i="7"/>
  <c r="F1162" i="7"/>
  <c r="E1162" i="7" s="1"/>
  <c r="G1158" i="7"/>
  <c r="F1158" i="7"/>
  <c r="G1154" i="7"/>
  <c r="F1154" i="7"/>
  <c r="F1150" i="7"/>
  <c r="G1150" i="7"/>
  <c r="G1146" i="7"/>
  <c r="F1146" i="7"/>
  <c r="E1146" i="7" s="1"/>
  <c r="G1142" i="7"/>
  <c r="F1142" i="7"/>
  <c r="F1138" i="7"/>
  <c r="G1138" i="7"/>
  <c r="G1134" i="7"/>
  <c r="F1134" i="7"/>
  <c r="E1134" i="7" s="1"/>
  <c r="G1130" i="7"/>
  <c r="F1130" i="7"/>
  <c r="E1130" i="7" s="1"/>
  <c r="G1126" i="7"/>
  <c r="F1126" i="7"/>
  <c r="G1122" i="7"/>
  <c r="F1122" i="7"/>
  <c r="G1118" i="7"/>
  <c r="F1118" i="7"/>
  <c r="E1118" i="7" s="1"/>
  <c r="G1114" i="7"/>
  <c r="F1114" i="7"/>
  <c r="E1114" i="7" s="1"/>
  <c r="G1110" i="7"/>
  <c r="F1110" i="7"/>
  <c r="G1106" i="7"/>
  <c r="F1106" i="7"/>
  <c r="G1102" i="7"/>
  <c r="F1102" i="7"/>
  <c r="E1102" i="7" s="1"/>
  <c r="G1098" i="7"/>
  <c r="F1098" i="7"/>
  <c r="E1098" i="7" s="1"/>
  <c r="G1094" i="7"/>
  <c r="F1094" i="7"/>
  <c r="G1090" i="7"/>
  <c r="F1090" i="7"/>
  <c r="F1086" i="7"/>
  <c r="G1086" i="7"/>
  <c r="G1082" i="7"/>
  <c r="F1082" i="7"/>
  <c r="E1082" i="7" s="1"/>
  <c r="G1078" i="7"/>
  <c r="F1078" i="7"/>
  <c r="F1074" i="7"/>
  <c r="G1074" i="7"/>
  <c r="G1070" i="7"/>
  <c r="F1070" i="7"/>
  <c r="E1070" i="7" s="1"/>
  <c r="G1066" i="7"/>
  <c r="F1066" i="7"/>
  <c r="E1066" i="7" s="1"/>
  <c r="G1062" i="7"/>
  <c r="F1062" i="7"/>
  <c r="G1058" i="7"/>
  <c r="F1058" i="7"/>
  <c r="G1054" i="7"/>
  <c r="F1054" i="7"/>
  <c r="E1054" i="7" s="1"/>
  <c r="G1050" i="7"/>
  <c r="F1050" i="7"/>
  <c r="E1050" i="7" s="1"/>
  <c r="G1046" i="7"/>
  <c r="F1046" i="7"/>
  <c r="G1042" i="7"/>
  <c r="F1042" i="7"/>
  <c r="G1038" i="7"/>
  <c r="F1038" i="7"/>
  <c r="E1038" i="7" s="1"/>
  <c r="G1034" i="7"/>
  <c r="F1034" i="7"/>
  <c r="E1034" i="7" s="1"/>
  <c r="G1030" i="7"/>
  <c r="F1030" i="7"/>
  <c r="G1026" i="7"/>
  <c r="F1026" i="7"/>
  <c r="F1022" i="7"/>
  <c r="G1022" i="7"/>
  <c r="G1018" i="7"/>
  <c r="F1018" i="7"/>
  <c r="E1018" i="7" s="1"/>
  <c r="G1014" i="7"/>
  <c r="F1014" i="7"/>
  <c r="F1010" i="7"/>
  <c r="G1010" i="7"/>
  <c r="G1006" i="7"/>
  <c r="F1006" i="7"/>
  <c r="E1006" i="7" s="1"/>
  <c r="G1002" i="7"/>
  <c r="F1002" i="7"/>
  <c r="E1002" i="7" s="1"/>
  <c r="G998" i="7"/>
  <c r="F998" i="7"/>
  <c r="G994" i="7"/>
  <c r="F994" i="7"/>
  <c r="G990" i="7"/>
  <c r="F990" i="7"/>
  <c r="E990" i="7" s="1"/>
  <c r="G986" i="7"/>
  <c r="F986" i="7"/>
  <c r="E986" i="7" s="1"/>
  <c r="G982" i="7"/>
  <c r="F982" i="7"/>
  <c r="G978" i="7"/>
  <c r="F978" i="7"/>
  <c r="G974" i="7"/>
  <c r="F974" i="7"/>
  <c r="E974" i="7" s="1"/>
  <c r="G970" i="7"/>
  <c r="F970" i="7"/>
  <c r="E970" i="7" s="1"/>
  <c r="G966" i="7"/>
  <c r="F966" i="7"/>
  <c r="G962" i="7"/>
  <c r="F962" i="7"/>
  <c r="F958" i="7"/>
  <c r="G958" i="7"/>
  <c r="G954" i="7"/>
  <c r="F954" i="7"/>
  <c r="E954" i="7" s="1"/>
  <c r="G950" i="7"/>
  <c r="F950" i="7"/>
  <c r="F946" i="7"/>
  <c r="G946" i="7"/>
  <c r="G942" i="7"/>
  <c r="F942" i="7"/>
  <c r="E942" i="7" s="1"/>
  <c r="G938" i="7"/>
  <c r="F938" i="7"/>
  <c r="E938" i="7" s="1"/>
  <c r="G934" i="7"/>
  <c r="F934" i="7"/>
  <c r="G930" i="7"/>
  <c r="F930" i="7"/>
  <c r="G926" i="7"/>
  <c r="F926" i="7"/>
  <c r="E926" i="7" s="1"/>
  <c r="G922" i="7"/>
  <c r="F922" i="7"/>
  <c r="E922" i="7" s="1"/>
  <c r="G918" i="7"/>
  <c r="F918" i="7"/>
  <c r="G914" i="7"/>
  <c r="F914" i="7"/>
  <c r="G910" i="7"/>
  <c r="F910" i="7"/>
  <c r="E910" i="7" s="1"/>
  <c r="G906" i="7"/>
  <c r="F906" i="7"/>
  <c r="E906" i="7" s="1"/>
  <c r="G902" i="7"/>
  <c r="F902" i="7"/>
  <c r="G898" i="7"/>
  <c r="F898" i="7"/>
  <c r="F894" i="7"/>
  <c r="G894" i="7"/>
  <c r="G890" i="7"/>
  <c r="F890" i="7"/>
  <c r="E890" i="7" s="1"/>
  <c r="G886" i="7"/>
  <c r="F886" i="7"/>
  <c r="F882" i="7"/>
  <c r="G882" i="7"/>
  <c r="G878" i="7"/>
  <c r="F878" i="7"/>
  <c r="E878" i="7" s="1"/>
  <c r="G874" i="7"/>
  <c r="F874" i="7"/>
  <c r="E874" i="7" s="1"/>
  <c r="G870" i="7"/>
  <c r="F870" i="7"/>
  <c r="G866" i="7"/>
  <c r="F866" i="7"/>
  <c r="G862" i="7"/>
  <c r="F862" i="7"/>
  <c r="E862" i="7" s="1"/>
  <c r="G858" i="7"/>
  <c r="F858" i="7"/>
  <c r="E858" i="7" s="1"/>
  <c r="G854" i="7"/>
  <c r="F854" i="7"/>
  <c r="G850" i="7"/>
  <c r="F850" i="7"/>
  <c r="G846" i="7"/>
  <c r="F846" i="7"/>
  <c r="E846" i="7" s="1"/>
  <c r="G842" i="7"/>
  <c r="F842" i="7"/>
  <c r="E842" i="7" s="1"/>
  <c r="G838" i="7"/>
  <c r="F838" i="7"/>
  <c r="G834" i="7"/>
  <c r="F834" i="7"/>
  <c r="F830" i="7"/>
  <c r="G830" i="7"/>
  <c r="G826" i="7"/>
  <c r="F826" i="7"/>
  <c r="E826" i="7" s="1"/>
  <c r="G822" i="7"/>
  <c r="F822" i="7"/>
  <c r="F818" i="7"/>
  <c r="G818" i="7"/>
  <c r="G814" i="7"/>
  <c r="F814" i="7"/>
  <c r="E814" i="7" s="1"/>
  <c r="G810" i="7"/>
  <c r="F810" i="7"/>
  <c r="E810" i="7" s="1"/>
  <c r="G806" i="7"/>
  <c r="F806" i="7"/>
  <c r="G802" i="7"/>
  <c r="F802" i="7"/>
  <c r="G798" i="7"/>
  <c r="F798" i="7"/>
  <c r="E798" i="7" s="1"/>
  <c r="G794" i="7"/>
  <c r="F794" i="7"/>
  <c r="E794" i="7" s="1"/>
  <c r="G790" i="7"/>
  <c r="F790" i="7"/>
  <c r="G786" i="7"/>
  <c r="F786" i="7"/>
  <c r="G782" i="7"/>
  <c r="F782" i="7"/>
  <c r="E782" i="7" s="1"/>
  <c r="G778" i="7"/>
  <c r="F778" i="7"/>
  <c r="E778" i="7" s="1"/>
  <c r="G774" i="7"/>
  <c r="F774" i="7"/>
  <c r="G770" i="7"/>
  <c r="F770" i="7"/>
  <c r="F766" i="7"/>
  <c r="G766" i="7"/>
  <c r="G762" i="7"/>
  <c r="F762" i="7"/>
  <c r="E762" i="7" s="1"/>
  <c r="G758" i="7"/>
  <c r="F758" i="7"/>
  <c r="F754" i="7"/>
  <c r="G754" i="7"/>
  <c r="G750" i="7"/>
  <c r="F750" i="7"/>
  <c r="E750" i="7" s="1"/>
  <c r="G746" i="7"/>
  <c r="F746" i="7"/>
  <c r="E746" i="7" s="1"/>
  <c r="G742" i="7"/>
  <c r="F742" i="7"/>
  <c r="G738" i="7"/>
  <c r="F738" i="7"/>
  <c r="G734" i="7"/>
  <c r="F734" i="7"/>
  <c r="E734" i="7" s="1"/>
  <c r="G730" i="7"/>
  <c r="F730" i="7"/>
  <c r="E730" i="7" s="1"/>
  <c r="G726" i="7"/>
  <c r="F726" i="7"/>
  <c r="G722" i="7"/>
  <c r="F722" i="7"/>
  <c r="G718" i="7"/>
  <c r="F718" i="7"/>
  <c r="E718" i="7" s="1"/>
  <c r="G714" i="7"/>
  <c r="F714" i="7"/>
  <c r="E714" i="7" s="1"/>
  <c r="G710" i="7"/>
  <c r="F710" i="7"/>
  <c r="G706" i="7"/>
  <c r="F706" i="7"/>
  <c r="F702" i="7"/>
  <c r="G702" i="7"/>
  <c r="G698" i="7"/>
  <c r="F698" i="7"/>
  <c r="E698" i="7" s="1"/>
  <c r="G694" i="7"/>
  <c r="F694" i="7"/>
  <c r="F690" i="7"/>
  <c r="G690" i="7"/>
  <c r="G686" i="7"/>
  <c r="F686" i="7"/>
  <c r="E686" i="7" s="1"/>
  <c r="G682" i="7"/>
  <c r="F682" i="7"/>
  <c r="E682" i="7" s="1"/>
  <c r="G678" i="7"/>
  <c r="F678" i="7"/>
  <c r="G674" i="7"/>
  <c r="F674" i="7"/>
  <c r="G670" i="7"/>
  <c r="F670" i="7"/>
  <c r="E670" i="7" s="1"/>
  <c r="G666" i="7"/>
  <c r="F666" i="7"/>
  <c r="E666" i="7" s="1"/>
  <c r="G662" i="7"/>
  <c r="F662" i="7"/>
  <c r="G658" i="7"/>
  <c r="F658" i="7"/>
  <c r="G654" i="7"/>
  <c r="F654" i="7"/>
  <c r="E654" i="7" s="1"/>
  <c r="G650" i="7"/>
  <c r="F650" i="7"/>
  <c r="E650" i="7" s="1"/>
  <c r="G646" i="7"/>
  <c r="F646" i="7"/>
  <c r="G642" i="7"/>
  <c r="F642" i="7"/>
  <c r="F638" i="7"/>
  <c r="G638" i="7"/>
  <c r="G634" i="7"/>
  <c r="F634" i="7"/>
  <c r="E634" i="7" s="1"/>
  <c r="G630" i="7"/>
  <c r="F630" i="7"/>
  <c r="F626" i="7"/>
  <c r="G626" i="7"/>
  <c r="G622" i="7"/>
  <c r="F622" i="7"/>
  <c r="E622" i="7" s="1"/>
  <c r="G618" i="7"/>
  <c r="F618" i="7"/>
  <c r="E618" i="7" s="1"/>
  <c r="G614" i="7"/>
  <c r="F614" i="7"/>
  <c r="G610" i="7"/>
  <c r="F610" i="7"/>
  <c r="G606" i="7"/>
  <c r="F606" i="7"/>
  <c r="E606" i="7" s="1"/>
  <c r="G602" i="7"/>
  <c r="F602" i="7"/>
  <c r="E602" i="7" s="1"/>
  <c r="G598" i="7"/>
  <c r="F598" i="7"/>
  <c r="G594" i="7"/>
  <c r="F594" i="7"/>
  <c r="G590" i="7"/>
  <c r="F590" i="7"/>
  <c r="E590" i="7" s="1"/>
  <c r="G586" i="7"/>
  <c r="F586" i="7"/>
  <c r="E586" i="7" s="1"/>
  <c r="G582" i="7"/>
  <c r="F582" i="7"/>
  <c r="G578" i="7"/>
  <c r="F578" i="7"/>
  <c r="F574" i="7"/>
  <c r="G574" i="7"/>
  <c r="G570" i="7"/>
  <c r="F570" i="7"/>
  <c r="E570" i="7" s="1"/>
  <c r="G566" i="7"/>
  <c r="F566" i="7"/>
  <c r="F562" i="7"/>
  <c r="G562" i="7"/>
  <c r="G558" i="7"/>
  <c r="F558" i="7"/>
  <c r="E558" i="7" s="1"/>
  <c r="G554" i="7"/>
  <c r="F554" i="7"/>
  <c r="E554" i="7" s="1"/>
  <c r="G550" i="7"/>
  <c r="F550" i="7"/>
  <c r="G546" i="7"/>
  <c r="F546" i="7"/>
  <c r="G542" i="7"/>
  <c r="F542" i="7"/>
  <c r="E542" i="7" s="1"/>
  <c r="G538" i="7"/>
  <c r="F538" i="7"/>
  <c r="E538" i="7" s="1"/>
  <c r="G534" i="7"/>
  <c r="F534" i="7"/>
  <c r="G530" i="7"/>
  <c r="F530" i="7"/>
  <c r="G526" i="7"/>
  <c r="F526" i="7"/>
  <c r="E526" i="7" s="1"/>
  <c r="G522" i="7"/>
  <c r="F522" i="7"/>
  <c r="E522" i="7" s="1"/>
  <c r="G518" i="7"/>
  <c r="F518" i="7"/>
  <c r="G514" i="7"/>
  <c r="F514" i="7"/>
  <c r="F510" i="7"/>
  <c r="G510" i="7"/>
  <c r="G506" i="7"/>
  <c r="F506" i="7"/>
  <c r="E506" i="7" s="1"/>
  <c r="G502" i="7"/>
  <c r="F502" i="7"/>
  <c r="F498" i="7"/>
  <c r="G498" i="7"/>
  <c r="G494" i="7"/>
  <c r="F494" i="7"/>
  <c r="E494" i="7" s="1"/>
  <c r="G490" i="7"/>
  <c r="F490" i="7"/>
  <c r="E490" i="7" s="1"/>
  <c r="G486" i="7"/>
  <c r="F486" i="7"/>
  <c r="G482" i="7"/>
  <c r="F482" i="7"/>
  <c r="G478" i="7"/>
  <c r="F478" i="7"/>
  <c r="E478" i="7" s="1"/>
  <c r="G474" i="7"/>
  <c r="F474" i="7"/>
  <c r="E474" i="7" s="1"/>
  <c r="G470" i="7"/>
  <c r="F470" i="7"/>
  <c r="G466" i="7"/>
  <c r="F466" i="7"/>
  <c r="G462" i="7"/>
  <c r="F462" i="7"/>
  <c r="E462" i="7" s="1"/>
  <c r="G458" i="7"/>
  <c r="F458" i="7"/>
  <c r="E458" i="7" s="1"/>
  <c r="G454" i="7"/>
  <c r="F454" i="7"/>
  <c r="G450" i="7"/>
  <c r="F450" i="7"/>
  <c r="F446" i="7"/>
  <c r="G446" i="7"/>
  <c r="G442" i="7"/>
  <c r="F442" i="7"/>
  <c r="E442" i="7" s="1"/>
  <c r="G438" i="7"/>
  <c r="F438" i="7"/>
  <c r="F434" i="7"/>
  <c r="G434" i="7"/>
  <c r="G430" i="7"/>
  <c r="F430" i="7"/>
  <c r="E430" i="7" s="1"/>
  <c r="G426" i="7"/>
  <c r="F426" i="7"/>
  <c r="E426" i="7" s="1"/>
  <c r="G422" i="7"/>
  <c r="F422" i="7"/>
  <c r="G418" i="7"/>
  <c r="F418" i="7"/>
  <c r="G414" i="7"/>
  <c r="F414" i="7"/>
  <c r="E414" i="7" s="1"/>
  <c r="G410" i="7"/>
  <c r="F410" i="7"/>
  <c r="E410" i="7" s="1"/>
  <c r="G406" i="7"/>
  <c r="F406" i="7"/>
  <c r="G402" i="7"/>
  <c r="F402" i="7"/>
  <c r="G398" i="7"/>
  <c r="F398" i="7"/>
  <c r="E398" i="7" s="1"/>
  <c r="G394" i="7"/>
  <c r="F394" i="7"/>
  <c r="E394" i="7" s="1"/>
  <c r="G390" i="7"/>
  <c r="F390" i="7"/>
  <c r="G386" i="7"/>
  <c r="F386" i="7"/>
  <c r="G382" i="7"/>
  <c r="F382" i="7"/>
  <c r="E382" i="7" s="1"/>
  <c r="G378" i="7"/>
  <c r="F378" i="7"/>
  <c r="E378" i="7" s="1"/>
  <c r="G374" i="7"/>
  <c r="F374" i="7"/>
  <c r="G370" i="7"/>
  <c r="F370" i="7"/>
  <c r="G366" i="7"/>
  <c r="F366" i="7"/>
  <c r="E366" i="7" s="1"/>
  <c r="F362" i="7"/>
  <c r="G362" i="7"/>
  <c r="G358" i="7"/>
  <c r="F358" i="7"/>
  <c r="G354" i="7"/>
  <c r="F354" i="7"/>
  <c r="G350" i="7"/>
  <c r="F350" i="7"/>
  <c r="E350" i="7" s="1"/>
  <c r="G346" i="7"/>
  <c r="F346" i="7"/>
  <c r="E346" i="7" s="1"/>
  <c r="G342" i="7"/>
  <c r="F342" i="7"/>
  <c r="G338" i="7"/>
  <c r="F338" i="7"/>
  <c r="G334" i="7"/>
  <c r="F334" i="7"/>
  <c r="E334" i="7" s="1"/>
  <c r="F330" i="7"/>
  <c r="G330" i="7"/>
  <c r="G326" i="7"/>
  <c r="F326" i="7"/>
  <c r="G322" i="7"/>
  <c r="F322" i="7"/>
  <c r="G318" i="7"/>
  <c r="F318" i="7"/>
  <c r="E318" i="7" s="1"/>
  <c r="G314" i="7"/>
  <c r="F314" i="7"/>
  <c r="E314" i="7" s="1"/>
  <c r="G310" i="7"/>
  <c r="F310" i="7"/>
  <c r="G306" i="7"/>
  <c r="F306" i="7"/>
  <c r="G302" i="7"/>
  <c r="F302" i="7"/>
  <c r="E302" i="7" s="1"/>
  <c r="F298" i="7"/>
  <c r="G298" i="7"/>
  <c r="G294" i="7"/>
  <c r="F294" i="7"/>
  <c r="G290" i="7"/>
  <c r="F290" i="7"/>
  <c r="G286" i="7"/>
  <c r="F286" i="7"/>
  <c r="E286" i="7" s="1"/>
  <c r="G282" i="7"/>
  <c r="F282" i="7"/>
  <c r="E282" i="7" s="1"/>
  <c r="G278" i="7"/>
  <c r="F278" i="7"/>
  <c r="G274" i="7"/>
  <c r="F274" i="7"/>
  <c r="G270" i="7"/>
  <c r="F270" i="7"/>
  <c r="E270" i="7" s="1"/>
  <c r="F266" i="7"/>
  <c r="G266" i="7"/>
  <c r="G262" i="7"/>
  <c r="F262" i="7"/>
  <c r="G258" i="7"/>
  <c r="F258" i="7"/>
  <c r="G254" i="7"/>
  <c r="F254" i="7"/>
  <c r="E254" i="7" s="1"/>
  <c r="G250" i="7"/>
  <c r="F250" i="7"/>
  <c r="E250" i="7" s="1"/>
  <c r="G246" i="7"/>
  <c r="F246" i="7"/>
  <c r="G242" i="7"/>
  <c r="F242" i="7"/>
  <c r="G238" i="7"/>
  <c r="F238" i="7"/>
  <c r="E238" i="7" s="1"/>
  <c r="F234" i="7"/>
  <c r="G234" i="7"/>
  <c r="G230" i="7"/>
  <c r="F230" i="7"/>
  <c r="G226" i="7"/>
  <c r="F226" i="7"/>
  <c r="G222" i="7"/>
  <c r="F222" i="7"/>
  <c r="E222" i="7" s="1"/>
  <c r="G218" i="7"/>
  <c r="F218" i="7"/>
  <c r="E218" i="7" s="1"/>
  <c r="G214" i="7"/>
  <c r="F214" i="7"/>
  <c r="G210" i="7"/>
  <c r="F210" i="7"/>
  <c r="G206" i="7"/>
  <c r="F206" i="7"/>
  <c r="E206" i="7" s="1"/>
  <c r="F202" i="7"/>
  <c r="G202" i="7"/>
  <c r="G198" i="7"/>
  <c r="F198" i="7"/>
  <c r="G194" i="7"/>
  <c r="F194" i="7"/>
  <c r="G190" i="7"/>
  <c r="F190" i="7"/>
  <c r="E190" i="7" s="1"/>
  <c r="G186" i="7"/>
  <c r="F186" i="7"/>
  <c r="E186" i="7" s="1"/>
  <c r="G182" i="7"/>
  <c r="F182" i="7"/>
  <c r="G178" i="7"/>
  <c r="F178" i="7"/>
  <c r="G174" i="7"/>
  <c r="F174" i="7"/>
  <c r="E174" i="7" s="1"/>
  <c r="F170" i="7"/>
  <c r="G170" i="7"/>
  <c r="G166" i="7"/>
  <c r="F166" i="7"/>
  <c r="G162" i="7"/>
  <c r="F162" i="7"/>
  <c r="G158" i="7"/>
  <c r="F158" i="7"/>
  <c r="E158" i="7" s="1"/>
  <c r="G154" i="7"/>
  <c r="F154" i="7"/>
  <c r="E154" i="7" s="1"/>
  <c r="G150" i="7"/>
  <c r="F150" i="7"/>
  <c r="G146" i="7"/>
  <c r="F146" i="7"/>
  <c r="G142" i="7"/>
  <c r="F142" i="7"/>
  <c r="E142" i="7" s="1"/>
  <c r="F138" i="7"/>
  <c r="G138" i="7"/>
  <c r="G134" i="7"/>
  <c r="F134" i="7"/>
  <c r="G130" i="7"/>
  <c r="F130" i="7"/>
  <c r="G126" i="7"/>
  <c r="F126" i="7"/>
  <c r="E126" i="7" s="1"/>
  <c r="G122" i="7"/>
  <c r="F122" i="7"/>
  <c r="E122" i="7" s="1"/>
  <c r="G118" i="7"/>
  <c r="F118" i="7"/>
  <c r="G114" i="7"/>
  <c r="F114" i="7"/>
  <c r="G110" i="7"/>
  <c r="F110" i="7"/>
  <c r="E110" i="7" s="1"/>
  <c r="F106" i="7"/>
  <c r="G106" i="7"/>
  <c r="G102" i="7"/>
  <c r="F102" i="7"/>
  <c r="G98" i="7"/>
  <c r="F98" i="7"/>
  <c r="G94" i="7"/>
  <c r="F94" i="7"/>
  <c r="E94" i="7" s="1"/>
  <c r="G90" i="7"/>
  <c r="F90" i="7"/>
  <c r="E90" i="7" s="1"/>
  <c r="G86" i="7"/>
  <c r="F86" i="7"/>
  <c r="G82" i="7"/>
  <c r="F82" i="7"/>
  <c r="G78" i="7"/>
  <c r="F78" i="7"/>
  <c r="E78" i="7" s="1"/>
  <c r="F74" i="7"/>
  <c r="G74" i="7"/>
  <c r="G70" i="7"/>
  <c r="F70" i="7"/>
  <c r="G66" i="7"/>
  <c r="F66" i="7"/>
  <c r="G62" i="7"/>
  <c r="F62" i="7"/>
  <c r="E62" i="7" s="1"/>
  <c r="G58" i="7"/>
  <c r="F58" i="7"/>
  <c r="E58" i="7" s="1"/>
  <c r="G54" i="7"/>
  <c r="F54" i="7"/>
  <c r="G50" i="7"/>
  <c r="F50" i="7"/>
  <c r="G46" i="7"/>
  <c r="F46" i="7"/>
  <c r="E46" i="7" s="1"/>
  <c r="F42" i="7"/>
  <c r="G42" i="7"/>
  <c r="G38" i="7"/>
  <c r="F38" i="7"/>
  <c r="G34" i="7"/>
  <c r="F34" i="7"/>
  <c r="G30" i="7"/>
  <c r="F30" i="7"/>
  <c r="E30" i="7" s="1"/>
  <c r="G26" i="7"/>
  <c r="F26" i="7"/>
  <c r="E26" i="7" s="1"/>
  <c r="G22" i="7"/>
  <c r="F22" i="7"/>
  <c r="G18" i="7"/>
  <c r="F18" i="7"/>
  <c r="G14" i="7"/>
  <c r="F14" i="7"/>
  <c r="E14" i="7" s="1"/>
  <c r="F10" i="7"/>
  <c r="G10" i="7"/>
  <c r="G6" i="7"/>
  <c r="F6" i="7"/>
  <c r="G2" i="7"/>
  <c r="E187" i="7" l="1"/>
  <c r="E203" i="7"/>
  <c r="E219" i="7"/>
  <c r="E235" i="7"/>
  <c r="E251" i="7"/>
  <c r="E267" i="7"/>
  <c r="E283" i="7"/>
  <c r="E299" i="7"/>
  <c r="E315" i="7"/>
  <c r="E331" i="7"/>
  <c r="E347" i="7"/>
  <c r="E363" i="7"/>
  <c r="E379" i="7"/>
  <c r="E395" i="7"/>
  <c r="E411" i="7"/>
  <c r="E427" i="7"/>
  <c r="E443" i="7"/>
  <c r="E459" i="7"/>
  <c r="E475" i="7"/>
  <c r="E491" i="7"/>
  <c r="E507" i="7"/>
  <c r="E523" i="7"/>
  <c r="E539" i="7"/>
  <c r="E555" i="7"/>
  <c r="E571" i="7"/>
  <c r="E587" i="7"/>
  <c r="E603" i="7"/>
  <c r="E619" i="7"/>
  <c r="E635" i="7"/>
  <c r="E651" i="7"/>
  <c r="E667" i="7"/>
  <c r="E683" i="7"/>
  <c r="E699" i="7"/>
  <c r="E715" i="7"/>
  <c r="E731" i="7"/>
  <c r="E747" i="7"/>
  <c r="E763" i="7"/>
  <c r="E779" i="7"/>
  <c r="E795" i="7"/>
  <c r="E811" i="7"/>
  <c r="E827" i="7"/>
  <c r="E843" i="7"/>
  <c r="E859" i="7"/>
  <c r="E875" i="7"/>
  <c r="E891" i="7"/>
  <c r="E907" i="7"/>
  <c r="E923" i="7"/>
  <c r="E939" i="7"/>
  <c r="E955" i="7"/>
  <c r="E971" i="7"/>
  <c r="E987" i="7"/>
  <c r="E1003" i="7"/>
  <c r="E1019" i="7"/>
  <c r="E1035" i="7"/>
  <c r="E1051" i="7"/>
  <c r="E1067" i="7"/>
  <c r="E1083" i="7"/>
  <c r="E1099" i="7"/>
  <c r="E1115" i="7"/>
  <c r="E1131" i="7"/>
  <c r="E1147" i="7"/>
  <c r="E1163" i="7"/>
  <c r="E1179" i="7"/>
  <c r="E1195" i="7"/>
  <c r="E1211" i="7"/>
  <c r="E1227" i="7"/>
  <c r="E1243" i="7"/>
  <c r="E1259" i="7"/>
  <c r="E1275" i="7"/>
  <c r="E1291" i="7"/>
  <c r="E1307" i="7"/>
  <c r="E1323" i="7"/>
  <c r="E1339" i="7"/>
  <c r="E1355" i="7"/>
  <c r="E1371" i="7"/>
  <c r="E1387" i="7"/>
  <c r="E1403" i="7"/>
  <c r="E1419" i="7"/>
  <c r="E1435" i="7"/>
  <c r="E1451" i="7"/>
  <c r="E1467" i="7"/>
  <c r="E1483" i="7"/>
  <c r="E1499" i="7"/>
  <c r="E1515" i="7"/>
  <c r="E1531" i="7"/>
  <c r="E1547" i="7"/>
  <c r="E1563" i="7"/>
  <c r="E1579" i="7"/>
  <c r="E1595" i="7"/>
  <c r="E1611" i="7"/>
  <c r="E288" i="7"/>
  <c r="E304" i="7"/>
  <c r="E320" i="7"/>
  <c r="E336" i="7"/>
  <c r="E352" i="7"/>
  <c r="E368" i="7"/>
  <c r="E384" i="7"/>
  <c r="E400" i="7"/>
  <c r="E416" i="7"/>
  <c r="E480" i="7"/>
  <c r="E496" i="7"/>
  <c r="E512" i="7"/>
  <c r="E528" i="7"/>
  <c r="E544" i="7"/>
  <c r="E560" i="7"/>
  <c r="E576" i="7"/>
  <c r="E592" i="7"/>
  <c r="E608" i="7"/>
  <c r="E624" i="7"/>
  <c r="E640" i="7"/>
  <c r="E656" i="7"/>
  <c r="E672" i="7"/>
  <c r="E688" i="7"/>
  <c r="E704" i="7"/>
  <c r="E720" i="7"/>
  <c r="E736" i="7"/>
  <c r="E752" i="7"/>
  <c r="E768" i="7"/>
  <c r="E784" i="7"/>
  <c r="E800" i="7"/>
  <c r="E816" i="7"/>
  <c r="E832" i="7"/>
  <c r="E848" i="7"/>
  <c r="E864" i="7"/>
  <c r="E880" i="7"/>
  <c r="E896" i="7"/>
  <c r="E1627" i="7"/>
  <c r="E1643" i="7"/>
  <c r="E1659" i="7"/>
  <c r="E1675" i="7"/>
  <c r="E1691" i="7"/>
  <c r="E1707" i="7"/>
  <c r="E1723" i="7"/>
  <c r="E1739" i="7"/>
  <c r="E1755" i="7"/>
  <c r="E1771" i="7"/>
  <c r="E1787" i="7"/>
  <c r="E1803" i="7"/>
  <c r="E1819" i="7"/>
  <c r="E1835" i="7"/>
  <c r="E1851" i="7"/>
  <c r="E1867" i="7"/>
  <c r="E1883" i="7"/>
  <c r="E1899" i="7"/>
  <c r="E1915" i="7"/>
  <c r="E1931" i="7"/>
  <c r="E1947" i="7"/>
  <c r="E1963" i="7"/>
  <c r="E1979" i="7"/>
  <c r="E1995" i="7"/>
  <c r="E1692" i="7"/>
  <c r="E1752" i="7"/>
  <c r="E1780" i="7"/>
  <c r="E1804" i="7"/>
  <c r="E1828" i="7"/>
  <c r="E1856" i="7"/>
  <c r="E1904" i="7"/>
  <c r="E1924" i="7"/>
  <c r="E1948" i="7"/>
  <c r="E1972" i="7"/>
  <c r="E1996" i="7"/>
  <c r="E4" i="7"/>
  <c r="E20" i="7"/>
  <c r="E36" i="7"/>
  <c r="E52" i="7"/>
  <c r="E68" i="7"/>
  <c r="E84" i="7"/>
  <c r="E100" i="7"/>
  <c r="E116" i="7"/>
  <c r="E132" i="7"/>
  <c r="E148" i="7"/>
  <c r="E164" i="7"/>
  <c r="E180" i="7"/>
  <c r="E196" i="7"/>
  <c r="E212" i="7"/>
  <c r="E228" i="7"/>
  <c r="E244" i="7"/>
  <c r="E260" i="7"/>
  <c r="E276" i="7"/>
  <c r="E292" i="7"/>
  <c r="E308" i="7"/>
  <c r="E324" i="7"/>
  <c r="E340" i="7"/>
  <c r="E356" i="7"/>
  <c r="E372" i="7"/>
  <c r="E388" i="7"/>
  <c r="E404" i="7"/>
  <c r="E420" i="7"/>
  <c r="E436" i="7"/>
  <c r="E452" i="7"/>
  <c r="E468" i="7"/>
  <c r="E484" i="7"/>
  <c r="E500" i="7"/>
  <c r="E516" i="7"/>
  <c r="E532" i="7"/>
  <c r="E548" i="7"/>
  <c r="E564" i="7"/>
  <c r="E580" i="7"/>
  <c r="E596" i="7"/>
  <c r="E612" i="7"/>
  <c r="E628" i="7"/>
  <c r="E644" i="7"/>
  <c r="E660" i="7"/>
  <c r="E676" i="7"/>
  <c r="E692" i="7"/>
  <c r="E708" i="7"/>
  <c r="E724" i="7"/>
  <c r="E740" i="7"/>
  <c r="E756" i="7"/>
  <c r="E772" i="7"/>
  <c r="E788" i="7"/>
  <c r="E1472" i="7"/>
  <c r="E1488" i="7"/>
  <c r="E1504" i="7"/>
  <c r="E1520" i="7"/>
  <c r="E1536" i="7"/>
  <c r="E1552" i="7"/>
  <c r="E1568" i="7"/>
  <c r="E1584" i="7"/>
  <c r="E1600" i="7"/>
  <c r="E1616" i="7"/>
  <c r="E1632" i="7"/>
  <c r="E1648" i="7"/>
  <c r="E1664" i="7"/>
  <c r="E1680" i="7"/>
  <c r="E1700" i="7"/>
  <c r="E1716" i="7"/>
  <c r="E1736" i="7"/>
  <c r="E1776" i="7"/>
  <c r="E1824" i="7"/>
  <c r="E1964" i="7"/>
  <c r="E5" i="7"/>
  <c r="E432" i="7"/>
  <c r="E448" i="7"/>
  <c r="E464" i="7"/>
  <c r="E804" i="7"/>
  <c r="E820" i="7"/>
  <c r="E836" i="7"/>
  <c r="E852" i="7"/>
  <c r="E868" i="7"/>
  <c r="E884" i="7"/>
  <c r="E900" i="7"/>
  <c r="E916" i="7"/>
  <c r="E932" i="7"/>
  <c r="E948" i="7"/>
  <c r="E964" i="7"/>
  <c r="E980" i="7"/>
  <c r="E996" i="7"/>
  <c r="E1012" i="7"/>
  <c r="E1028" i="7"/>
  <c r="E1044" i="7"/>
  <c r="E1060" i="7"/>
  <c r="E1076" i="7"/>
  <c r="E1092" i="7"/>
  <c r="E1108" i="7"/>
  <c r="E1124" i="7"/>
  <c r="E1140" i="7"/>
  <c r="E1156" i="7"/>
  <c r="E1172" i="7"/>
  <c r="E1188" i="7"/>
  <c r="E1204" i="7"/>
  <c r="E1220" i="7"/>
  <c r="E1236" i="7"/>
  <c r="E1252" i="7"/>
  <c r="E1268" i="7"/>
  <c r="E1284" i="7"/>
  <c r="E1300" i="7"/>
  <c r="E1316" i="7"/>
  <c r="E1332" i="7"/>
  <c r="E1348" i="7"/>
  <c r="E1364" i="7"/>
  <c r="E1380" i="7"/>
  <c r="E1396" i="7"/>
  <c r="E1412" i="7"/>
  <c r="E1428" i="7"/>
  <c r="E1444" i="7"/>
  <c r="E1460" i="7"/>
  <c r="E1476" i="7"/>
  <c r="E1492" i="7"/>
  <c r="E1508" i="7"/>
  <c r="E1524" i="7"/>
  <c r="E1540" i="7"/>
  <c r="E1556" i="7"/>
  <c r="E1572" i="7"/>
  <c r="E1588" i="7"/>
  <c r="E1604" i="7"/>
  <c r="E1620" i="7"/>
  <c r="E1636" i="7"/>
  <c r="E1652" i="7"/>
  <c r="E1668" i="7"/>
  <c r="E1684" i="7"/>
  <c r="E1704" i="7"/>
  <c r="E912" i="7"/>
  <c r="E928" i="7"/>
  <c r="E944" i="7"/>
  <c r="E960" i="7"/>
  <c r="E976" i="7"/>
  <c r="E992" i="7"/>
  <c r="E1008" i="7"/>
  <c r="E1024" i="7"/>
  <c r="E1040" i="7"/>
  <c r="E1056" i="7"/>
  <c r="E1072" i="7"/>
  <c r="E1088" i="7"/>
  <c r="E1104" i="7"/>
  <c r="E1120" i="7"/>
  <c r="E1136" i="7"/>
  <c r="E1152" i="7"/>
  <c r="E1168" i="7"/>
  <c r="E1184" i="7"/>
  <c r="E1200" i="7"/>
  <c r="E1216" i="7"/>
  <c r="E1232" i="7"/>
  <c r="E1248" i="7"/>
  <c r="E1264" i="7"/>
  <c r="E1280" i="7"/>
  <c r="E1296" i="7"/>
  <c r="E1312" i="7"/>
  <c r="E1328" i="7"/>
  <c r="E1344" i="7"/>
  <c r="E1360" i="7"/>
  <c r="E1376" i="7"/>
  <c r="E1392" i="7"/>
  <c r="E1408" i="7"/>
  <c r="E1424" i="7"/>
  <c r="E1440" i="7"/>
  <c r="E1456" i="7"/>
  <c r="E1720" i="7"/>
  <c r="E1744" i="7"/>
  <c r="E1788" i="7"/>
  <c r="E1832" i="7"/>
  <c r="E1876" i="7"/>
  <c r="E1928" i="7"/>
  <c r="E9" i="7"/>
  <c r="E25" i="7"/>
  <c r="E41" i="7"/>
  <c r="E57" i="7"/>
  <c r="E73" i="7"/>
  <c r="E89" i="7"/>
  <c r="E105" i="7"/>
  <c r="E121" i="7"/>
  <c r="E137" i="7"/>
  <c r="E153" i="7"/>
  <c r="E169" i="7"/>
  <c r="E185" i="7"/>
  <c r="E201" i="7"/>
  <c r="E217" i="7"/>
  <c r="E233" i="7"/>
  <c r="E249" i="7"/>
  <c r="E265" i="7"/>
  <c r="E281" i="7"/>
  <c r="E297" i="7"/>
  <c r="E313" i="7"/>
  <c r="E329" i="7"/>
  <c r="E345" i="7"/>
  <c r="E361" i="7"/>
  <c r="E377" i="7"/>
  <c r="E393" i="7"/>
  <c r="E409" i="7"/>
  <c r="E441" i="7"/>
  <c r="E457" i="7"/>
  <c r="E473" i="7"/>
  <c r="E505" i="7"/>
  <c r="E521" i="7"/>
  <c r="E537" i="7"/>
  <c r="E569" i="7"/>
  <c r="E585" i="7"/>
  <c r="E601" i="7"/>
  <c r="E633" i="7"/>
  <c r="E649" i="7"/>
  <c r="E665" i="7"/>
  <c r="E697" i="7"/>
  <c r="E713" i="7"/>
  <c r="E729" i="7"/>
  <c r="E761" i="7"/>
  <c r="E777" i="7"/>
  <c r="E793" i="7"/>
  <c r="E825" i="7"/>
  <c r="E841" i="7"/>
  <c r="E857" i="7"/>
  <c r="E889" i="7"/>
  <c r="E905" i="7"/>
  <c r="E921" i="7"/>
  <c r="E953" i="7"/>
  <c r="E969" i="7"/>
  <c r="E985" i="7"/>
  <c r="E1017" i="7"/>
  <c r="E1033" i="7"/>
  <c r="E1049" i="7"/>
  <c r="E1081" i="7"/>
  <c r="E1097" i="7"/>
  <c r="E1113" i="7"/>
  <c r="E1145" i="7"/>
  <c r="E1161" i="7"/>
  <c r="E1177" i="7"/>
  <c r="E1209" i="7"/>
  <c r="E1225" i="7"/>
  <c r="E1241" i="7"/>
  <c r="E1273" i="7"/>
  <c r="E1289" i="7"/>
  <c r="E1337" i="7"/>
  <c r="E1353" i="7"/>
  <c r="E1401" i="7"/>
  <c r="E1417" i="7"/>
  <c r="E1433" i="7"/>
  <c r="E1465" i="7"/>
  <c r="E1481" i="7"/>
  <c r="E1497" i="7"/>
  <c r="E1529" i="7"/>
  <c r="E1545" i="7"/>
  <c r="E1561" i="7"/>
  <c r="E1593" i="7"/>
  <c r="E18" i="7"/>
  <c r="E34" i="7"/>
  <c r="E50" i="7"/>
  <c r="E66" i="7"/>
  <c r="E82" i="7"/>
  <c r="E98" i="7"/>
  <c r="E114" i="7"/>
  <c r="E130" i="7"/>
  <c r="E146" i="7"/>
  <c r="E162" i="7"/>
  <c r="E178" i="7"/>
  <c r="E194" i="7"/>
  <c r="E210" i="7"/>
  <c r="E226" i="7"/>
  <c r="E242" i="7"/>
  <c r="E258" i="7"/>
  <c r="E274" i="7"/>
  <c r="E290" i="7"/>
  <c r="E306" i="7"/>
  <c r="E322" i="7"/>
  <c r="E338" i="7"/>
  <c r="E354" i="7"/>
  <c r="E370" i="7"/>
  <c r="E386" i="7"/>
  <c r="E402" i="7"/>
  <c r="E418" i="7"/>
  <c r="E450" i="7"/>
  <c r="E466" i="7"/>
  <c r="E482" i="7"/>
  <c r="E514" i="7"/>
  <c r="E530" i="7"/>
  <c r="E546" i="7"/>
  <c r="E578" i="7"/>
  <c r="E594" i="7"/>
  <c r="E610" i="7"/>
  <c r="E642" i="7"/>
  <c r="E658" i="7"/>
  <c r="E674" i="7"/>
  <c r="E706" i="7"/>
  <c r="E722" i="7"/>
  <c r="E738" i="7"/>
  <c r="E770" i="7"/>
  <c r="E786" i="7"/>
  <c r="E802" i="7"/>
  <c r="E834" i="7"/>
  <c r="E850" i="7"/>
  <c r="E866" i="7"/>
  <c r="E898" i="7"/>
  <c r="E914" i="7"/>
  <c r="E930" i="7"/>
  <c r="E962" i="7"/>
  <c r="E978" i="7"/>
  <c r="E994" i="7"/>
  <c r="E1026" i="7"/>
  <c r="E1042" i="7"/>
  <c r="E1058" i="7"/>
  <c r="E1090" i="7"/>
  <c r="E1106" i="7"/>
  <c r="E1122" i="7"/>
  <c r="E1154" i="7"/>
  <c r="E1170" i="7"/>
  <c r="E1186" i="7"/>
  <c r="E1218" i="7"/>
  <c r="E1234" i="7"/>
  <c r="E1250" i="7"/>
  <c r="E1282" i="7"/>
  <c r="E1298" i="7"/>
  <c r="E1314" i="7"/>
  <c r="E1346" i="7"/>
  <c r="E1362" i="7"/>
  <c r="E1378" i="7"/>
  <c r="E1410" i="7"/>
  <c r="E1426" i="7"/>
  <c r="E1442" i="7"/>
  <c r="E1474" i="7"/>
  <c r="E1490" i="7"/>
  <c r="E1506" i="7"/>
  <c r="E1538" i="7"/>
  <c r="E1554" i="7"/>
  <c r="E1570" i="7"/>
  <c r="E1602" i="7"/>
  <c r="E1618" i="7"/>
  <c r="E1634" i="7"/>
  <c r="E1666" i="7"/>
  <c r="E1682" i="7"/>
  <c r="E1702" i="7"/>
  <c r="E1718" i="7"/>
  <c r="E1742" i="7"/>
  <c r="E1782" i="7"/>
  <c r="E1814" i="7"/>
  <c r="E1858" i="7"/>
  <c r="E1890" i="7"/>
  <c r="E1930" i="7"/>
  <c r="E1962" i="7"/>
  <c r="E2002" i="7"/>
  <c r="E15" i="7"/>
  <c r="E31" i="7"/>
  <c r="E47" i="7"/>
  <c r="E63" i="7"/>
  <c r="E79" i="7"/>
  <c r="E95" i="7"/>
  <c r="E111" i="7"/>
  <c r="E127" i="7"/>
  <c r="E143" i="7"/>
  <c r="E159" i="7"/>
  <c r="E175" i="7"/>
  <c r="E191" i="7"/>
  <c r="E207" i="7"/>
  <c r="E223" i="7"/>
  <c r="E239" i="7"/>
  <c r="E255" i="7"/>
  <c r="E271" i="7"/>
  <c r="E287" i="7"/>
  <c r="E303" i="7"/>
  <c r="E319" i="7"/>
  <c r="E335" i="7"/>
  <c r="E351" i="7"/>
  <c r="E367" i="7"/>
  <c r="E383" i="7"/>
  <c r="E399" i="7"/>
  <c r="E415" i="7"/>
  <c r="E431" i="7"/>
  <c r="E447" i="7"/>
  <c r="E463" i="7"/>
  <c r="E479" i="7"/>
  <c r="E495" i="7"/>
  <c r="E511" i="7"/>
  <c r="E527" i="7"/>
  <c r="E543" i="7"/>
  <c r="E559" i="7"/>
  <c r="E575" i="7"/>
  <c r="E591" i="7"/>
  <c r="E607" i="7"/>
  <c r="E623" i="7"/>
  <c r="E639" i="7"/>
  <c r="E655" i="7"/>
  <c r="E671" i="7"/>
  <c r="E687" i="7"/>
  <c r="E703" i="7"/>
  <c r="E719" i="7"/>
  <c r="E735" i="7"/>
  <c r="E751" i="7"/>
  <c r="E767" i="7"/>
  <c r="E783" i="7"/>
  <c r="E799" i="7"/>
  <c r="E815" i="7"/>
  <c r="E831" i="7"/>
  <c r="E847" i="7"/>
  <c r="E863" i="7"/>
  <c r="E879" i="7"/>
  <c r="E895" i="7"/>
  <c r="E911" i="7"/>
  <c r="E927" i="7"/>
  <c r="E943" i="7"/>
  <c r="E959" i="7"/>
  <c r="E975" i="7"/>
  <c r="E991" i="7"/>
  <c r="E1007" i="7"/>
  <c r="E1023" i="7"/>
  <c r="E1039" i="7"/>
  <c r="E1055" i="7"/>
  <c r="E1071" i="7"/>
  <c r="E1087" i="7"/>
  <c r="E1103" i="7"/>
  <c r="E1119" i="7"/>
  <c r="E1135" i="7"/>
  <c r="E1151" i="7"/>
  <c r="E1167" i="7"/>
  <c r="E1183" i="7"/>
  <c r="E1199" i="7"/>
  <c r="E1215" i="7"/>
  <c r="E1231" i="7"/>
  <c r="E1247" i="7"/>
  <c r="E1263" i="7"/>
  <c r="E1279" i="7"/>
  <c r="E1295" i="7"/>
  <c r="E1311" i="7"/>
  <c r="E1327" i="7"/>
  <c r="E1343" i="7"/>
  <c r="E1359" i="7"/>
  <c r="E1375" i="7"/>
  <c r="E1391" i="7"/>
  <c r="E1407" i="7"/>
  <c r="E1423" i="7"/>
  <c r="E1439" i="7"/>
  <c r="E1455" i="7"/>
  <c r="E1471" i="7"/>
  <c r="E1487" i="7"/>
  <c r="E1503" i="7"/>
  <c r="E1519" i="7"/>
  <c r="E1535" i="7"/>
  <c r="E1551" i="7"/>
  <c r="E1567" i="7"/>
  <c r="E1583" i="7"/>
  <c r="E1599" i="7"/>
  <c r="E1615" i="7"/>
  <c r="E1631" i="7"/>
  <c r="E1647" i="7"/>
  <c r="E1663" i="7"/>
  <c r="E1679" i="7"/>
  <c r="E1695" i="7"/>
  <c r="E1711" i="7"/>
  <c r="E1727" i="7"/>
  <c r="E1743" i="7"/>
  <c r="E1759" i="7"/>
  <c r="E600" i="7"/>
  <c r="E616" i="7"/>
  <c r="E632" i="7"/>
  <c r="E648" i="7"/>
  <c r="E664" i="7"/>
  <c r="E680" i="7"/>
  <c r="E696" i="7"/>
  <c r="E712" i="7"/>
  <c r="E728" i="7"/>
  <c r="E744" i="7"/>
  <c r="E760" i="7"/>
  <c r="E776" i="7"/>
  <c r="E792" i="7"/>
  <c r="E808" i="7"/>
  <c r="E824" i="7"/>
  <c r="E840" i="7"/>
  <c r="E856" i="7"/>
  <c r="E872" i="7"/>
  <c r="E888" i="7"/>
  <c r="E904" i="7"/>
  <c r="E920" i="7"/>
  <c r="E936" i="7"/>
  <c r="E952" i="7"/>
  <c r="E968" i="7"/>
  <c r="E984" i="7"/>
  <c r="E1000" i="7"/>
  <c r="E1016" i="7"/>
  <c r="E1032" i="7"/>
  <c r="E1048" i="7"/>
  <c r="E1064" i="7"/>
  <c r="E1080" i="7"/>
  <c r="E1096" i="7"/>
  <c r="E1112" i="7"/>
  <c r="E1128" i="7"/>
  <c r="E1144" i="7"/>
  <c r="E1160" i="7"/>
  <c r="E1176" i="7"/>
  <c r="E1192" i="7"/>
  <c r="E1208" i="7"/>
  <c r="E1224" i="7"/>
  <c r="E1240" i="7"/>
  <c r="E1256" i="7"/>
  <c r="E1272" i="7"/>
  <c r="E1288" i="7"/>
  <c r="E1304" i="7"/>
  <c r="E1320" i="7"/>
  <c r="E1336" i="7"/>
  <c r="E1352" i="7"/>
  <c r="E1368" i="7"/>
  <c r="E1384" i="7"/>
  <c r="E1400" i="7"/>
  <c r="E1416" i="7"/>
  <c r="E1432" i="7"/>
  <c r="E1448" i="7"/>
  <c r="E1464" i="7"/>
  <c r="E1480" i="7"/>
  <c r="E1496" i="7"/>
  <c r="E1512" i="7"/>
  <c r="E1528" i="7"/>
  <c r="E1544" i="7"/>
  <c r="E1560" i="7"/>
  <c r="E1576" i="7"/>
  <c r="E1592" i="7"/>
  <c r="E1608" i="7"/>
  <c r="E1624" i="7"/>
  <c r="E1640" i="7"/>
  <c r="E1656" i="7"/>
  <c r="E1672" i="7"/>
  <c r="E1688" i="7"/>
  <c r="E1708" i="7"/>
  <c r="E1724" i="7"/>
  <c r="E1756" i="7"/>
  <c r="E1796" i="7"/>
  <c r="E1840" i="7"/>
  <c r="E1888" i="7"/>
  <c r="E1940" i="7"/>
  <c r="E1988" i="7"/>
  <c r="E13" i="7"/>
  <c r="E29" i="7"/>
  <c r="E45" i="7"/>
  <c r="E61" i="7"/>
  <c r="E77" i="7"/>
  <c r="E93" i="7"/>
  <c r="E109" i="7"/>
  <c r="E125" i="7"/>
  <c r="E141" i="7"/>
  <c r="E157" i="7"/>
  <c r="E173" i="7"/>
  <c r="E189" i="7"/>
  <c r="E205" i="7"/>
  <c r="E221" i="7"/>
  <c r="E237" i="7"/>
  <c r="E253" i="7"/>
  <c r="E269" i="7"/>
  <c r="E285" i="7"/>
  <c r="E301" i="7"/>
  <c r="E317" i="7"/>
  <c r="E333" i="7"/>
  <c r="E349" i="7"/>
  <c r="E365" i="7"/>
  <c r="E381" i="7"/>
  <c r="E397" i="7"/>
  <c r="E429" i="7"/>
  <c r="E461" i="7"/>
  <c r="E493" i="7"/>
  <c r="E525" i="7"/>
  <c r="E557" i="7"/>
  <c r="E589" i="7"/>
  <c r="E621" i="7"/>
  <c r="E653" i="7"/>
  <c r="E685" i="7"/>
  <c r="E717" i="7"/>
  <c r="E749" i="7"/>
  <c r="E781" i="7"/>
  <c r="E813" i="7"/>
  <c r="E845" i="7"/>
  <c r="E877" i="7"/>
  <c r="E909" i="7"/>
  <c r="E941" i="7"/>
  <c r="E973" i="7"/>
  <c r="E1005" i="7"/>
  <c r="E1609" i="7"/>
  <c r="E1625" i="7"/>
  <c r="E1657" i="7"/>
  <c r="E1673" i="7"/>
  <c r="E1689" i="7"/>
  <c r="E1721" i="7"/>
  <c r="E1737" i="7"/>
  <c r="E1753" i="7"/>
  <c r="E1769" i="7"/>
  <c r="E1785" i="7"/>
  <c r="E1801" i="7"/>
  <c r="E1817" i="7"/>
  <c r="E1833" i="7"/>
  <c r="E1849" i="7"/>
  <c r="E1865" i="7"/>
  <c r="E1881" i="7"/>
  <c r="E1897" i="7"/>
  <c r="E1913" i="7"/>
  <c r="E1929" i="7"/>
  <c r="E1945" i="7"/>
  <c r="E1961" i="7"/>
  <c r="E1977" i="7"/>
  <c r="E1993" i="7"/>
  <c r="E2009" i="7"/>
  <c r="E1746" i="7"/>
  <c r="E1774" i="7"/>
  <c r="E1802" i="7"/>
  <c r="E1830" i="7"/>
  <c r="E1854" i="7"/>
  <c r="E1886" i="7"/>
  <c r="E1914" i="7"/>
  <c r="E1942" i="7"/>
  <c r="E1974" i="7"/>
  <c r="E1037" i="7"/>
  <c r="E1069" i="7"/>
  <c r="E1101" i="7"/>
  <c r="E1998" i="7"/>
  <c r="E6" i="7"/>
  <c r="E22" i="7"/>
  <c r="E38" i="7"/>
  <c r="E54" i="7"/>
  <c r="E70" i="7"/>
  <c r="E86" i="7"/>
  <c r="E102" i="7"/>
  <c r="E118" i="7"/>
  <c r="E134" i="7"/>
  <c r="E150" i="7"/>
  <c r="E166" i="7"/>
  <c r="E182" i="7"/>
  <c r="E198" i="7"/>
  <c r="E214" i="7"/>
  <c r="E230" i="7"/>
  <c r="E246" i="7"/>
  <c r="E262" i="7"/>
  <c r="E278" i="7"/>
  <c r="E294" i="7"/>
  <c r="E310" i="7"/>
  <c r="E326" i="7"/>
  <c r="E342" i="7"/>
  <c r="E358" i="7"/>
  <c r="E374" i="7"/>
  <c r="E390" i="7"/>
  <c r="E406" i="7"/>
  <c r="E422" i="7"/>
  <c r="E438" i="7"/>
  <c r="E1728" i="7"/>
  <c r="E1760" i="7"/>
  <c r="E1808" i="7"/>
  <c r="E1836" i="7"/>
  <c r="E1864" i="7"/>
  <c r="E1884" i="7"/>
  <c r="E1908" i="7"/>
  <c r="E1932" i="7"/>
  <c r="E1956" i="7"/>
  <c r="E1980" i="7"/>
  <c r="E2004" i="7"/>
  <c r="E8" i="7"/>
  <c r="E24" i="7"/>
  <c r="E40" i="7"/>
  <c r="E56" i="7"/>
  <c r="E72" i="7"/>
  <c r="E88" i="7"/>
  <c r="E104" i="7"/>
  <c r="E120" i="7"/>
  <c r="E136" i="7"/>
  <c r="E152" i="7"/>
  <c r="E168" i="7"/>
  <c r="E184" i="7"/>
  <c r="E200" i="7"/>
  <c r="E216" i="7"/>
  <c r="E232" i="7"/>
  <c r="E248" i="7"/>
  <c r="E264" i="7"/>
  <c r="E280" i="7"/>
  <c r="E296" i="7"/>
  <c r="E312" i="7"/>
  <c r="E328" i="7"/>
  <c r="E344" i="7"/>
  <c r="E360" i="7"/>
  <c r="E376" i="7"/>
  <c r="E392" i="7"/>
  <c r="E408" i="7"/>
  <c r="E424" i="7"/>
  <c r="E440" i="7"/>
  <c r="E456" i="7"/>
  <c r="E472" i="7"/>
  <c r="E488" i="7"/>
  <c r="E504" i="7"/>
  <c r="E520" i="7"/>
  <c r="E536" i="7"/>
  <c r="E552" i="7"/>
  <c r="E568" i="7"/>
  <c r="E584" i="7"/>
  <c r="E545" i="7"/>
  <c r="E561" i="7"/>
  <c r="E577" i="7"/>
  <c r="E593" i="7"/>
  <c r="E609" i="7"/>
  <c r="E625" i="7"/>
  <c r="E641" i="7"/>
  <c r="E657" i="7"/>
  <c r="E673" i="7"/>
  <c r="E689" i="7"/>
  <c r="E705" i="7"/>
  <c r="E721" i="7"/>
  <c r="E737" i="7"/>
  <c r="E753" i="7"/>
  <c r="E769" i="7"/>
  <c r="E785" i="7"/>
  <c r="E1860" i="7"/>
  <c r="E1305" i="7"/>
  <c r="E1369" i="7"/>
  <c r="E801" i="7"/>
  <c r="E817" i="7"/>
  <c r="E833" i="7"/>
  <c r="E849" i="7"/>
  <c r="E865" i="7"/>
  <c r="E881" i="7"/>
  <c r="E897" i="7"/>
  <c r="E913" i="7"/>
  <c r="E929" i="7"/>
  <c r="E945" i="7"/>
  <c r="E961" i="7"/>
  <c r="E977" i="7"/>
  <c r="E993" i="7"/>
  <c r="E1009" i="7"/>
  <c r="E1025" i="7"/>
  <c r="E1041" i="7"/>
  <c r="E1057" i="7"/>
  <c r="E1073" i="7"/>
  <c r="E1089" i="7"/>
  <c r="E1105" i="7"/>
  <c r="E1121" i="7"/>
  <c r="E1137" i="7"/>
  <c r="E1153" i="7"/>
  <c r="E1169" i="7"/>
  <c r="E1185" i="7"/>
  <c r="E1201" i="7"/>
  <c r="E1217" i="7"/>
  <c r="E1233" i="7"/>
  <c r="E1249" i="7"/>
  <c r="E1265" i="7"/>
  <c r="E1281" i="7"/>
  <c r="E1297" i="7"/>
  <c r="E1313" i="7"/>
  <c r="E1329" i="7"/>
  <c r="E1345" i="7"/>
  <c r="E1361" i="7"/>
  <c r="E1377" i="7"/>
  <c r="E1393" i="7"/>
  <c r="E1409" i="7"/>
  <c r="E1425" i="7"/>
  <c r="E1441" i="7"/>
  <c r="E1457" i="7"/>
  <c r="E1473" i="7"/>
  <c r="E1489" i="7"/>
  <c r="E1505" i="7"/>
  <c r="E1521" i="7"/>
  <c r="E1537" i="7"/>
  <c r="E1553" i="7"/>
  <c r="E1569" i="7"/>
  <c r="E1585" i="7"/>
  <c r="E1601" i="7"/>
  <c r="E1617" i="7"/>
  <c r="E1633" i="7"/>
  <c r="E1649" i="7"/>
  <c r="E1665" i="7"/>
  <c r="E1681" i="7"/>
  <c r="E1697" i="7"/>
  <c r="E1713" i="7"/>
  <c r="E1729" i="7"/>
  <c r="E1745" i="7"/>
  <c r="E1761" i="7"/>
  <c r="E1777" i="7"/>
  <c r="E1793" i="7"/>
  <c r="E1809" i="7"/>
  <c r="E1825" i="7"/>
  <c r="E1841" i="7"/>
  <c r="E1857" i="7"/>
  <c r="E1873" i="7"/>
  <c r="E1889" i="7"/>
  <c r="E1905" i="7"/>
  <c r="E1921" i="7"/>
  <c r="E1937" i="7"/>
  <c r="E1953" i="7"/>
  <c r="E454" i="7"/>
  <c r="E470" i="7"/>
  <c r="E486" i="7"/>
  <c r="E502" i="7"/>
  <c r="E518" i="7"/>
  <c r="E534" i="7"/>
  <c r="E550" i="7"/>
  <c r="E566" i="7"/>
  <c r="E582" i="7"/>
  <c r="E598" i="7"/>
  <c r="E614" i="7"/>
  <c r="E630" i="7"/>
  <c r="E646" i="7"/>
  <c r="E662" i="7"/>
  <c r="E678" i="7"/>
  <c r="E694" i="7"/>
  <c r="E710" i="7"/>
  <c r="E726" i="7"/>
  <c r="E742" i="7"/>
  <c r="E758" i="7"/>
  <c r="E774" i="7"/>
  <c r="E790" i="7"/>
  <c r="E806" i="7"/>
  <c r="E822" i="7"/>
  <c r="E838" i="7"/>
  <c r="E854" i="7"/>
  <c r="E870" i="7"/>
  <c r="E886" i="7"/>
  <c r="E902" i="7"/>
  <c r="E918" i="7"/>
  <c r="E934" i="7"/>
  <c r="E950" i="7"/>
  <c r="E966" i="7"/>
  <c r="E982" i="7"/>
  <c r="E998" i="7"/>
  <c r="E1014" i="7"/>
  <c r="E1030" i="7"/>
  <c r="E1046" i="7"/>
  <c r="E1062" i="7"/>
  <c r="E1078" i="7"/>
  <c r="E1094" i="7"/>
  <c r="E1110" i="7"/>
  <c r="E1126" i="7"/>
  <c r="E1142" i="7"/>
  <c r="E1158" i="7"/>
  <c r="E1174" i="7"/>
  <c r="E1190" i="7"/>
  <c r="E1206" i="7"/>
  <c r="E1222" i="7"/>
  <c r="E1238" i="7"/>
  <c r="E1254" i="7"/>
  <c r="E1270" i="7"/>
  <c r="E1286" i="7"/>
  <c r="E1302" i="7"/>
  <c r="E1318" i="7"/>
  <c r="E1334" i="7"/>
  <c r="E1350" i="7"/>
  <c r="E1366" i="7"/>
  <c r="E1382" i="7"/>
  <c r="E1398" i="7"/>
  <c r="E1414" i="7"/>
  <c r="E1430" i="7"/>
  <c r="E1446" i="7"/>
  <c r="E1462" i="7"/>
  <c r="E1478" i="7"/>
  <c r="E1494" i="7"/>
  <c r="E1510" i="7"/>
  <c r="E1526" i="7"/>
  <c r="E1542" i="7"/>
  <c r="E1558" i="7"/>
  <c r="E1574" i="7"/>
  <c r="E1590" i="7"/>
  <c r="E1606" i="7"/>
  <c r="E1622" i="7"/>
  <c r="E1638" i="7"/>
  <c r="E1654" i="7"/>
  <c r="E1670" i="7"/>
  <c r="E1686" i="7"/>
  <c r="E1706" i="7"/>
  <c r="E1722" i="7"/>
  <c r="E1750" i="7"/>
  <c r="E1790" i="7"/>
  <c r="E1826" i="7"/>
  <c r="E1866" i="7"/>
  <c r="E1898" i="7"/>
  <c r="E1938" i="7"/>
  <c r="E1970" i="7"/>
  <c r="E3" i="7"/>
  <c r="E19" i="7"/>
  <c r="E35" i="7"/>
  <c r="E51" i="7"/>
  <c r="E67" i="7"/>
  <c r="E83" i="7"/>
  <c r="E99" i="7"/>
  <c r="E115" i="7"/>
  <c r="E131" i="7"/>
  <c r="E147" i="7"/>
  <c r="E163" i="7"/>
  <c r="E179" i="7"/>
  <c r="E195" i="7"/>
  <c r="E211" i="7"/>
  <c r="E227" i="7"/>
  <c r="E243" i="7"/>
  <c r="E259" i="7"/>
  <c r="E275" i="7"/>
  <c r="E291" i="7"/>
  <c r="E307" i="7"/>
  <c r="E323" i="7"/>
  <c r="E339" i="7"/>
  <c r="E355" i="7"/>
  <c r="E371" i="7"/>
  <c r="E387" i="7"/>
  <c r="E403" i="7"/>
  <c r="E419" i="7"/>
  <c r="E435" i="7"/>
  <c r="E451" i="7"/>
  <c r="E467" i="7"/>
  <c r="E483" i="7"/>
  <c r="E499" i="7"/>
  <c r="E515" i="7"/>
  <c r="E531" i="7"/>
  <c r="E547" i="7"/>
  <c r="E563" i="7"/>
  <c r="E579" i="7"/>
  <c r="E595" i="7"/>
  <c r="E611" i="7"/>
  <c r="E627" i="7"/>
  <c r="E643" i="7"/>
  <c r="E659" i="7"/>
  <c r="E675" i="7"/>
  <c r="E691" i="7"/>
  <c r="E707" i="7"/>
  <c r="E723" i="7"/>
  <c r="E739" i="7"/>
  <c r="E755" i="7"/>
  <c r="E771" i="7"/>
  <c r="E787" i="7"/>
  <c r="E803" i="7"/>
  <c r="E819" i="7"/>
  <c r="E835" i="7"/>
  <c r="E851" i="7"/>
  <c r="E867" i="7"/>
  <c r="E883" i="7"/>
  <c r="E899" i="7"/>
  <c r="E915" i="7"/>
  <c r="E931" i="7"/>
  <c r="E947" i="7"/>
  <c r="E963" i="7"/>
  <c r="E979" i="7"/>
  <c r="E995" i="7"/>
  <c r="E1011" i="7"/>
  <c r="E1027" i="7"/>
  <c r="E1043" i="7"/>
  <c r="E1059" i="7"/>
  <c r="E1075" i="7"/>
  <c r="E1091" i="7"/>
  <c r="E1107" i="7"/>
  <c r="E1123" i="7"/>
  <c r="E1139" i="7"/>
  <c r="E1155" i="7"/>
  <c r="E1171" i="7"/>
  <c r="E1187" i="7"/>
  <c r="E1203" i="7"/>
  <c r="E1219" i="7"/>
  <c r="E1235" i="7"/>
  <c r="E1251" i="7"/>
  <c r="E1267" i="7"/>
  <c r="E1283" i="7"/>
  <c r="E1299" i="7"/>
  <c r="E1315" i="7"/>
  <c r="E1331" i="7"/>
  <c r="E1347" i="7"/>
  <c r="E1363" i="7"/>
  <c r="E1379" i="7"/>
  <c r="E1395" i="7"/>
  <c r="E1411" i="7"/>
  <c r="E1427" i="7"/>
  <c r="E1443" i="7"/>
  <c r="E1459" i="7"/>
  <c r="E1475" i="7"/>
  <c r="E1491" i="7"/>
  <c r="E1507" i="7"/>
  <c r="E1523" i="7"/>
  <c r="E1539" i="7"/>
  <c r="E1555" i="7"/>
  <c r="E1571" i="7"/>
  <c r="E1587" i="7"/>
  <c r="E1603" i="7"/>
  <c r="E1619" i="7"/>
  <c r="E1635" i="7"/>
  <c r="E1651" i="7"/>
  <c r="E1667" i="7"/>
  <c r="E1683" i="7"/>
  <c r="E1699" i="7"/>
  <c r="E1715" i="7"/>
  <c r="E1731" i="7"/>
  <c r="E1747" i="7"/>
  <c r="E1763" i="7"/>
  <c r="E1779" i="7"/>
  <c r="E1795" i="7"/>
  <c r="E1811" i="7"/>
  <c r="E1827" i="7"/>
  <c r="E1843" i="7"/>
  <c r="E1859" i="7"/>
  <c r="E1875" i="7"/>
  <c r="E1891" i="7"/>
  <c r="E1907" i="7"/>
  <c r="E1923" i="7"/>
  <c r="E1939" i="7"/>
  <c r="E1955" i="7"/>
  <c r="E1971" i="7"/>
  <c r="E1987" i="7"/>
  <c r="E2003" i="7"/>
  <c r="E1740" i="7"/>
  <c r="E1768" i="7"/>
  <c r="E1792" i="7"/>
  <c r="E1844" i="7"/>
  <c r="E1868" i="7"/>
  <c r="E1892" i="7"/>
  <c r="E1916" i="7"/>
  <c r="E1936" i="7"/>
  <c r="E1960" i="7"/>
  <c r="E1984" i="7"/>
  <c r="E12" i="7"/>
  <c r="E28" i="7"/>
  <c r="E44" i="7"/>
  <c r="E60" i="7"/>
  <c r="E76" i="7"/>
  <c r="E92" i="7"/>
  <c r="E108" i="7"/>
  <c r="E124" i="7"/>
  <c r="E140" i="7"/>
  <c r="E156" i="7"/>
  <c r="E172" i="7"/>
  <c r="E188" i="7"/>
  <c r="E204" i="7"/>
  <c r="E220" i="7"/>
  <c r="E236" i="7"/>
  <c r="E252" i="7"/>
  <c r="E268" i="7"/>
  <c r="E284" i="7"/>
  <c r="E300" i="7"/>
  <c r="E316" i="7"/>
  <c r="E332" i="7"/>
  <c r="E348" i="7"/>
  <c r="E364" i="7"/>
  <c r="E380" i="7"/>
  <c r="E396" i="7"/>
  <c r="E412" i="7"/>
  <c r="E428" i="7"/>
  <c r="E444" i="7"/>
  <c r="E460" i="7"/>
  <c r="E476" i="7"/>
  <c r="E492" i="7"/>
  <c r="E508" i="7"/>
  <c r="E524" i="7"/>
  <c r="E540" i="7"/>
  <c r="E556" i="7"/>
  <c r="E572" i="7"/>
  <c r="E588" i="7"/>
  <c r="E604" i="7"/>
  <c r="E620" i="7"/>
  <c r="E636" i="7"/>
  <c r="E652" i="7"/>
  <c r="E668" i="7"/>
  <c r="E684" i="7"/>
  <c r="E700" i="7"/>
  <c r="E716" i="7"/>
  <c r="E732" i="7"/>
  <c r="E748" i="7"/>
  <c r="E764" i="7"/>
  <c r="E780" i="7"/>
  <c r="E796" i="7"/>
  <c r="E812" i="7"/>
  <c r="E828" i="7"/>
  <c r="E844" i="7"/>
  <c r="E860" i="7"/>
  <c r="E876" i="7"/>
  <c r="E892" i="7"/>
  <c r="E908" i="7"/>
  <c r="E924" i="7"/>
  <c r="E940" i="7"/>
  <c r="E956" i="7"/>
  <c r="E972" i="7"/>
  <c r="E21" i="7"/>
  <c r="E37" i="7"/>
  <c r="E53" i="7"/>
  <c r="E69" i="7"/>
  <c r="E85" i="7"/>
  <c r="E101" i="7"/>
  <c r="E117" i="7"/>
  <c r="E133" i="7"/>
  <c r="E149" i="7"/>
  <c r="E165" i="7"/>
  <c r="E181" i="7"/>
  <c r="E197" i="7"/>
  <c r="E213" i="7"/>
  <c r="E229" i="7"/>
  <c r="E245" i="7"/>
  <c r="E261" i="7"/>
  <c r="E277" i="7"/>
  <c r="E293" i="7"/>
  <c r="E309" i="7"/>
  <c r="E325" i="7"/>
  <c r="E341" i="7"/>
  <c r="E357" i="7"/>
  <c r="E373" i="7"/>
  <c r="E389" i="7"/>
  <c r="E405" i="7"/>
  <c r="E421" i="7"/>
  <c r="E437" i="7"/>
  <c r="E453" i="7"/>
  <c r="E469" i="7"/>
  <c r="E485" i="7"/>
  <c r="E501" i="7"/>
  <c r="E517" i="7"/>
  <c r="E533" i="7"/>
  <c r="E549" i="7"/>
  <c r="E565" i="7"/>
  <c r="E581" i="7"/>
  <c r="E597" i="7"/>
  <c r="E613" i="7"/>
  <c r="E629" i="7"/>
  <c r="E645" i="7"/>
  <c r="E661" i="7"/>
  <c r="E677" i="7"/>
  <c r="E693" i="7"/>
  <c r="E709" i="7"/>
  <c r="E725" i="7"/>
  <c r="E741" i="7"/>
  <c r="E757" i="7"/>
  <c r="E773" i="7"/>
  <c r="E789" i="7"/>
  <c r="E988" i="7"/>
  <c r="E1004" i="7"/>
  <c r="E1020" i="7"/>
  <c r="E1036" i="7"/>
  <c r="E1052" i="7"/>
  <c r="E1068" i="7"/>
  <c r="E1084" i="7"/>
  <c r="E1100" i="7"/>
  <c r="E1116" i="7"/>
  <c r="E1132" i="7"/>
  <c r="E1148" i="7"/>
  <c r="E1164" i="7"/>
  <c r="E1180" i="7"/>
  <c r="E1196" i="7"/>
  <c r="E1212" i="7"/>
  <c r="E1228" i="7"/>
  <c r="E1244" i="7"/>
  <c r="E1260" i="7"/>
  <c r="E1276" i="7"/>
  <c r="E1292" i="7"/>
  <c r="E1308" i="7"/>
  <c r="E1324" i="7"/>
  <c r="E1340" i="7"/>
  <c r="E1356" i="7"/>
  <c r="E1372" i="7"/>
  <c r="E1388" i="7"/>
  <c r="E1404" i="7"/>
  <c r="E1420" i="7"/>
  <c r="E1436" i="7"/>
  <c r="E1452" i="7"/>
  <c r="E1468" i="7"/>
  <c r="E1484" i="7"/>
  <c r="E1500" i="7"/>
  <c r="E1516" i="7"/>
  <c r="E1532" i="7"/>
  <c r="E1548" i="7"/>
  <c r="E1564" i="7"/>
  <c r="E1580" i="7"/>
  <c r="E1596" i="7"/>
  <c r="E1612" i="7"/>
  <c r="E1628" i="7"/>
  <c r="E1644" i="7"/>
  <c r="E1660" i="7"/>
  <c r="E1676" i="7"/>
  <c r="E1696" i="7"/>
  <c r="E1712" i="7"/>
  <c r="E1732" i="7"/>
  <c r="E1764" i="7"/>
  <c r="E1812" i="7"/>
  <c r="E1900" i="7"/>
  <c r="E1952" i="7"/>
  <c r="E2000" i="7"/>
  <c r="E17" i="7"/>
  <c r="E33" i="7"/>
  <c r="E49" i="7"/>
  <c r="E65" i="7"/>
  <c r="E81" i="7"/>
  <c r="E97" i="7"/>
  <c r="E113" i="7"/>
  <c r="E129" i="7"/>
  <c r="E145" i="7"/>
  <c r="E161" i="7"/>
  <c r="E177" i="7"/>
  <c r="E193" i="7"/>
  <c r="E209" i="7"/>
  <c r="E225" i="7"/>
  <c r="E241" i="7"/>
  <c r="E257" i="7"/>
  <c r="E273" i="7"/>
  <c r="E289" i="7"/>
  <c r="E305" i="7"/>
  <c r="E321" i="7"/>
  <c r="E337" i="7"/>
  <c r="E353" i="7"/>
  <c r="E369" i="7"/>
  <c r="E385" i="7"/>
  <c r="E401" i="7"/>
  <c r="E417" i="7"/>
  <c r="E433" i="7"/>
  <c r="E449" i="7"/>
  <c r="E465" i="7"/>
  <c r="E481" i="7"/>
  <c r="E497" i="7"/>
  <c r="E513" i="7"/>
  <c r="E529" i="7"/>
  <c r="E805" i="7"/>
  <c r="E821" i="7"/>
  <c r="E837" i="7"/>
  <c r="E853" i="7"/>
  <c r="E869" i="7"/>
  <c r="E885" i="7"/>
  <c r="E901" i="7"/>
  <c r="E917" i="7"/>
  <c r="E933" i="7"/>
  <c r="E949" i="7"/>
  <c r="E965" i="7"/>
  <c r="E981" i="7"/>
  <c r="E997" i="7"/>
  <c r="E1013" i="7"/>
  <c r="E1029" i="7"/>
  <c r="E1045" i="7"/>
  <c r="E1061" i="7"/>
  <c r="E1077" i="7"/>
  <c r="E1093" i="7"/>
  <c r="E1109" i="7"/>
  <c r="E1125" i="7"/>
  <c r="E1141" i="7"/>
  <c r="E1157" i="7"/>
  <c r="E1173" i="7"/>
  <c r="E1189" i="7"/>
  <c r="E1205" i="7"/>
  <c r="E1221" i="7"/>
  <c r="E1237" i="7"/>
  <c r="E1253" i="7"/>
  <c r="E1269" i="7"/>
  <c r="E1285" i="7"/>
  <c r="E1301" i="7"/>
  <c r="E1317" i="7"/>
  <c r="E1333" i="7"/>
  <c r="E1349" i="7"/>
  <c r="E1365" i="7"/>
  <c r="E1381" i="7"/>
  <c r="E1397" i="7"/>
  <c r="E1413" i="7"/>
  <c r="E1429" i="7"/>
  <c r="E1445" i="7"/>
  <c r="E1461" i="7"/>
  <c r="E1477" i="7"/>
  <c r="E1493" i="7"/>
  <c r="E1509" i="7"/>
  <c r="E1525" i="7"/>
  <c r="E1541" i="7"/>
  <c r="E1557" i="7"/>
  <c r="E1573" i="7"/>
  <c r="E1589" i="7"/>
  <c r="E1605" i="7"/>
  <c r="E1621" i="7"/>
  <c r="E1637" i="7"/>
  <c r="E1653" i="7"/>
  <c r="E1669" i="7"/>
  <c r="E1685" i="7"/>
  <c r="E1701" i="7"/>
  <c r="E1717" i="7"/>
  <c r="E1733" i="7"/>
  <c r="E1749" i="7"/>
  <c r="E1765" i="7"/>
  <c r="E1781" i="7"/>
  <c r="E1797" i="7"/>
  <c r="E1813" i="7"/>
  <c r="E1829" i="7"/>
  <c r="E1845" i="7"/>
  <c r="E1861" i="7"/>
  <c r="E1877" i="7"/>
  <c r="E1893" i="7"/>
  <c r="E1909" i="7"/>
  <c r="E1925" i="7"/>
  <c r="E1941" i="7"/>
  <c r="E1957" i="7"/>
  <c r="E1973" i="7"/>
  <c r="E1989" i="7"/>
  <c r="E2005" i="7"/>
  <c r="E1738" i="7"/>
  <c r="E1766" i="7"/>
  <c r="E1794" i="7"/>
  <c r="E1822" i="7"/>
  <c r="E1850" i="7"/>
  <c r="E1878" i="7"/>
  <c r="E1906" i="7"/>
  <c r="E1934" i="7"/>
  <c r="E1966" i="7"/>
  <c r="E1133" i="7"/>
  <c r="E1165" i="7"/>
  <c r="E1197" i="7"/>
  <c r="E1229" i="7"/>
  <c r="E1261" i="7"/>
  <c r="E1293" i="7"/>
  <c r="E1325" i="7"/>
  <c r="E1357" i="7"/>
  <c r="E1389" i="7"/>
  <c r="E1421" i="7"/>
  <c r="E1453" i="7"/>
  <c r="E1485" i="7"/>
  <c r="E1517" i="7"/>
  <c r="E1549" i="7"/>
  <c r="E1581" i="7"/>
  <c r="E1613" i="7"/>
  <c r="E1645" i="7"/>
  <c r="E1677" i="7"/>
  <c r="E1709" i="7"/>
  <c r="E1741" i="7"/>
  <c r="E1773" i="7"/>
  <c r="E1789" i="7"/>
  <c r="E1805" i="7"/>
  <c r="E1821" i="7"/>
  <c r="E1837" i="7"/>
  <c r="E1853" i="7"/>
  <c r="E1869" i="7"/>
  <c r="E1885" i="7"/>
  <c r="E1901" i="7"/>
  <c r="E1917" i="7"/>
  <c r="E1933" i="7"/>
  <c r="E1949" i="7"/>
  <c r="E1965" i="7"/>
  <c r="E1981" i="7"/>
  <c r="E1997" i="7"/>
  <c r="E1694" i="7"/>
  <c r="E1754" i="7"/>
  <c r="E1778" i="7"/>
  <c r="E1810" i="7"/>
  <c r="E1838" i="7"/>
  <c r="E1862" i="7"/>
  <c r="E1894" i="7"/>
  <c r="E1918" i="7"/>
  <c r="E1950" i="7"/>
  <c r="E1982" i="7"/>
  <c r="E1969" i="7"/>
  <c r="E1985" i="7"/>
  <c r="E2001" i="7"/>
  <c r="E1762" i="7"/>
  <c r="E1786" i="7"/>
  <c r="E1818" i="7"/>
  <c r="E1842" i="7"/>
  <c r="E1870" i="7"/>
  <c r="E1902" i="7"/>
  <c r="E1926" i="7"/>
  <c r="E1958" i="7"/>
  <c r="E1986" i="7"/>
  <c r="E1816" i="7"/>
  <c r="E2008" i="7"/>
  <c r="E1848" i="7"/>
  <c r="E1726" i="7"/>
  <c r="E1994" i="7"/>
  <c r="E10" i="7"/>
  <c r="E42" i="7"/>
  <c r="E74" i="7"/>
  <c r="E106" i="7"/>
  <c r="E138" i="7"/>
  <c r="E170" i="7"/>
  <c r="E202" i="7"/>
  <c r="E234" i="7"/>
  <c r="E266" i="7"/>
  <c r="E298" i="7"/>
  <c r="E330" i="7"/>
  <c r="E362" i="7"/>
  <c r="E391" i="7"/>
  <c r="E455" i="7"/>
  <c r="E519" i="7"/>
  <c r="E647" i="7"/>
  <c r="E711" i="7"/>
  <c r="E775" i="7"/>
  <c r="E903" i="7"/>
  <c r="E967" i="7"/>
  <c r="E1031" i="7"/>
  <c r="E1159" i="7"/>
  <c r="E1223" i="7"/>
  <c r="E1287" i="7"/>
  <c r="E1415" i="7"/>
  <c r="E1479" i="7"/>
  <c r="E1543" i="7"/>
  <c r="E1671" i="7"/>
  <c r="E1735" i="7"/>
  <c r="E1944" i="7"/>
  <c r="E1912" i="7"/>
  <c r="E446" i="7"/>
  <c r="E510" i="7"/>
  <c r="E574" i="7"/>
  <c r="E638" i="7"/>
  <c r="E702" i="7"/>
  <c r="E766" i="7"/>
  <c r="E830" i="7"/>
  <c r="E894" i="7"/>
  <c r="E958" i="7"/>
  <c r="E1022" i="7"/>
  <c r="E1086" i="7"/>
  <c r="E1150" i="7"/>
  <c r="E1214" i="7"/>
  <c r="E1278" i="7"/>
  <c r="E1342" i="7"/>
  <c r="E1406" i="7"/>
  <c r="E1470" i="7"/>
  <c r="E1534" i="7"/>
  <c r="E1598" i="7"/>
  <c r="E1662" i="7"/>
  <c r="E1714" i="7"/>
  <c r="E1880" i="7"/>
  <c r="E1976" i="7"/>
  <c r="E425" i="7"/>
  <c r="E489" i="7"/>
  <c r="E553" i="7"/>
  <c r="E617" i="7"/>
  <c r="E681" i="7"/>
  <c r="E745" i="7"/>
  <c r="E809" i="7"/>
  <c r="E873" i="7"/>
  <c r="E937" i="7"/>
  <c r="E1001" i="7"/>
  <c r="E1065" i="7"/>
  <c r="E1129" i="7"/>
  <c r="E1193" i="7"/>
  <c r="E1257" i="7"/>
  <c r="E1321" i="7"/>
  <c r="E1385" i="7"/>
  <c r="E1449" i="7"/>
  <c r="E1513" i="7"/>
  <c r="E1577" i="7"/>
  <c r="E1641" i="7"/>
  <c r="E1705" i="7"/>
  <c r="E2006" i="7"/>
  <c r="E434" i="7"/>
  <c r="E498" i="7"/>
  <c r="E562" i="7"/>
  <c r="E626" i="7"/>
  <c r="E690" i="7"/>
  <c r="E754" i="7"/>
  <c r="E818" i="7"/>
  <c r="E882" i="7"/>
  <c r="E946" i="7"/>
  <c r="E1010" i="7"/>
  <c r="E1074" i="7"/>
  <c r="E1138" i="7"/>
  <c r="E1202" i="7"/>
  <c r="E1266" i="7"/>
  <c r="E1330" i="7"/>
  <c r="E1394" i="7"/>
  <c r="E1458" i="7"/>
  <c r="E1522" i="7"/>
  <c r="E1586" i="7"/>
  <c r="E1650" i="7"/>
  <c r="E1775" i="7"/>
  <c r="E1791" i="7"/>
  <c r="E1807" i="7"/>
  <c r="E1823" i="7"/>
  <c r="E1839" i="7"/>
  <c r="E1855" i="7"/>
  <c r="E1871" i="7"/>
  <c r="E1887" i="7"/>
  <c r="E1903" i="7"/>
  <c r="E1919" i="7"/>
  <c r="E1935" i="7"/>
  <c r="E1951" i="7"/>
  <c r="E1967" i="7"/>
  <c r="E1983" i="7"/>
  <c r="E1999" i="7"/>
  <c r="E1784" i="7"/>
  <c r="E413" i="7"/>
  <c r="E445" i="7"/>
  <c r="E477" i="7"/>
  <c r="E509" i="7"/>
  <c r="E541" i="7"/>
  <c r="E573" i="7"/>
  <c r="E605" i="7"/>
  <c r="E637" i="7"/>
  <c r="E669" i="7"/>
  <c r="E701" i="7"/>
  <c r="E733" i="7"/>
  <c r="E765" i="7"/>
  <c r="E797" i="7"/>
  <c r="E829" i="7"/>
  <c r="E861" i="7"/>
  <c r="E893" i="7"/>
  <c r="E925" i="7"/>
  <c r="E957" i="7"/>
  <c r="E989" i="7"/>
  <c r="E1021" i="7"/>
  <c r="E1053" i="7"/>
  <c r="E1085" i="7"/>
  <c r="E1117" i="7"/>
  <c r="E1149" i="7"/>
  <c r="E1181" i="7"/>
  <c r="E1213" i="7"/>
  <c r="E1245" i="7"/>
  <c r="E1277" i="7"/>
  <c r="E1309" i="7"/>
  <c r="E1341" i="7"/>
  <c r="E1373" i="7"/>
  <c r="E1405" i="7"/>
  <c r="E1437" i="7"/>
  <c r="E1469" i="7"/>
  <c r="E1501" i="7"/>
  <c r="E1533" i="7"/>
  <c r="E1565" i="7"/>
  <c r="E1597" i="7"/>
  <c r="E1629" i="7"/>
  <c r="E1661" i="7"/>
  <c r="E1693" i="7"/>
  <c r="E1725" i="7"/>
  <c r="E1757" i="7"/>
  <c r="E2" i="7"/>
  <c r="B1832" i="7" l="1"/>
  <c r="B1394" i="7"/>
  <c r="B1037" i="7"/>
  <c r="B1058" i="7"/>
  <c r="B77" i="7"/>
  <c r="B493" i="7"/>
  <c r="B1791" i="7"/>
  <c r="B1686" i="7"/>
  <c r="B1931" i="7"/>
  <c r="B1283" i="7"/>
  <c r="B629" i="7"/>
  <c r="B1567" i="7"/>
  <c r="I1567" i="7" s="1"/>
  <c r="B310" i="7"/>
  <c r="B218" i="7"/>
  <c r="I218" i="7" s="1"/>
  <c r="B699" i="7"/>
  <c r="B173" i="7"/>
  <c r="B730" i="7"/>
  <c r="I730" i="7" s="1"/>
  <c r="B1264" i="7"/>
  <c r="B1248" i="7"/>
  <c r="B113" i="7"/>
  <c r="B784" i="7"/>
  <c r="I784" i="7" s="1"/>
  <c r="B1589" i="7"/>
  <c r="B1077" i="7"/>
  <c r="B1228" i="7"/>
  <c r="B169" i="7"/>
  <c r="I169" i="7" s="1"/>
  <c r="B326" i="7"/>
  <c r="B832" i="7"/>
  <c r="I832" i="7" s="1"/>
  <c r="B1135" i="7"/>
  <c r="I1135" i="7" s="1"/>
  <c r="B13" i="7"/>
  <c r="B728" i="7"/>
  <c r="B1986" i="7"/>
  <c r="B291" i="7"/>
  <c r="B1064" i="7"/>
  <c r="I1064" i="7" s="1"/>
  <c r="B1546" i="7"/>
  <c r="B1677" i="7"/>
  <c r="B713" i="7"/>
  <c r="B562" i="7"/>
  <c r="B1918" i="7"/>
  <c r="B248" i="7"/>
  <c r="B145" i="7"/>
  <c r="B445" i="7"/>
  <c r="I445" i="7" s="1"/>
  <c r="B1271" i="7"/>
  <c r="H1271" i="7" s="1"/>
  <c r="B1737" i="7"/>
  <c r="B1968" i="7"/>
  <c r="B1500" i="7"/>
  <c r="H1500" i="7" s="1"/>
  <c r="B259" i="7"/>
  <c r="I259" i="7" s="1"/>
  <c r="B821" i="7"/>
  <c r="I821" i="7" s="1"/>
  <c r="B1078" i="7"/>
  <c r="I1078" i="7" s="1"/>
  <c r="B339" i="7"/>
  <c r="B879" i="7"/>
  <c r="B349" i="7"/>
  <c r="B1029" i="7"/>
  <c r="I1029" i="7" s="1"/>
  <c r="B1395" i="7"/>
  <c r="I1395" i="7" s="1"/>
  <c r="B159" i="7"/>
  <c r="H159" i="7" s="1"/>
  <c r="B1947" i="7"/>
  <c r="I1947" i="7" s="1"/>
  <c r="B488" i="7"/>
  <c r="B871" i="7"/>
  <c r="B438" i="7"/>
  <c r="H438" i="7" s="1"/>
  <c r="B25" i="7"/>
  <c r="B320" i="7"/>
  <c r="I320" i="7" s="1"/>
  <c r="B1933" i="7"/>
  <c r="B465" i="7"/>
  <c r="I465" i="7" s="1"/>
  <c r="B662" i="7"/>
  <c r="I662" i="7" s="1"/>
  <c r="B592" i="7"/>
  <c r="B202" i="7"/>
  <c r="B1528" i="7"/>
  <c r="I1528" i="7" s="1"/>
  <c r="B269" i="7"/>
  <c r="I269" i="7" s="1"/>
  <c r="B1114" i="7"/>
  <c r="B481" i="7"/>
  <c r="H481" i="7" s="1"/>
  <c r="B1346" i="7"/>
  <c r="H1346" i="7" s="1"/>
  <c r="B273" i="7"/>
  <c r="H273" i="7" s="1"/>
  <c r="B8" i="7"/>
  <c r="B317" i="7"/>
  <c r="I317" i="7" s="1"/>
  <c r="B1894" i="7"/>
  <c r="I1894" i="7" s="1"/>
  <c r="B1939" i="7"/>
  <c r="B1744" i="7"/>
  <c r="B49" i="7"/>
  <c r="B1734" i="7"/>
  <c r="H1734" i="7" s="1"/>
  <c r="B345" i="7"/>
  <c r="I345" i="7" s="1"/>
  <c r="B1591" i="7"/>
  <c r="H1591" i="7" s="1"/>
  <c r="B297" i="7"/>
  <c r="B101" i="7"/>
  <c r="B932" i="7"/>
  <c r="B450" i="7"/>
  <c r="H450" i="7" s="1"/>
  <c r="B1449" i="7"/>
  <c r="B139" i="7"/>
  <c r="I139" i="7" s="1"/>
  <c r="B1047" i="7"/>
  <c r="B1171" i="7"/>
  <c r="I1171" i="7" s="1"/>
  <c r="B956" i="7"/>
  <c r="B833" i="7"/>
  <c r="H833" i="7" s="1"/>
  <c r="B887" i="7"/>
  <c r="B1776" i="7"/>
  <c r="B417" i="7"/>
  <c r="B1678" i="7"/>
  <c r="B1529" i="7"/>
  <c r="B90" i="7"/>
  <c r="I90" i="7" s="1"/>
  <c r="B1778" i="7"/>
  <c r="B1075" i="7"/>
  <c r="B1345" i="7"/>
  <c r="I1345" i="7" s="1"/>
  <c r="B236" i="7"/>
  <c r="H236" i="7" s="1"/>
  <c r="B1928" i="7"/>
  <c r="I1928" i="7" s="1"/>
  <c r="B137" i="7"/>
  <c r="B1616" i="7"/>
  <c r="H1616" i="7" s="1"/>
  <c r="B1873" i="7"/>
  <c r="I1873" i="7" s="1"/>
  <c r="B1987" i="7"/>
  <c r="B1542" i="7"/>
  <c r="B1935" i="7"/>
  <c r="I1935" i="7" s="1"/>
  <c r="B676" i="7"/>
  <c r="B460" i="7"/>
  <c r="H460" i="7" s="1"/>
  <c r="B390" i="7"/>
  <c r="I390" i="7" s="1"/>
  <c r="B121" i="7"/>
  <c r="I121" i="7" s="1"/>
  <c r="B917" i="7"/>
  <c r="I917" i="7" s="1"/>
  <c r="B729" i="7"/>
  <c r="B63" i="7"/>
  <c r="B28" i="7"/>
  <c r="B619" i="7"/>
  <c r="B1995" i="7"/>
  <c r="H1995" i="7" s="1"/>
  <c r="B898" i="7"/>
  <c r="B1559" i="7"/>
  <c r="B252" i="7"/>
  <c r="B204" i="7"/>
  <c r="I204" i="7" s="1"/>
  <c r="B1602" i="7"/>
  <c r="H1602" i="7" s="1"/>
  <c r="B203" i="7"/>
  <c r="I203" i="7" s="1"/>
  <c r="B1017" i="7"/>
  <c r="B1881" i="7"/>
  <c r="B1315" i="7"/>
  <c r="B1799" i="7"/>
  <c r="I1799" i="7" s="1"/>
  <c r="B595" i="7"/>
  <c r="B1816" i="7"/>
  <c r="B866" i="7"/>
  <c r="B1232" i="7"/>
  <c r="I1232" i="7" s="1"/>
  <c r="B535" i="7"/>
  <c r="I535" i="7" s="1"/>
  <c r="B913" i="7"/>
  <c r="H913" i="7" s="1"/>
  <c r="B149" i="7"/>
  <c r="I149" i="7" s="1"/>
  <c r="B1409" i="7"/>
  <c r="B631" i="7"/>
  <c r="B1660" i="7"/>
  <c r="I1660" i="7" s="1"/>
  <c r="B45" i="7"/>
  <c r="B1295" i="7"/>
  <c r="H1295" i="7" s="1"/>
  <c r="B820" i="7"/>
  <c r="B1070" i="7"/>
  <c r="I1070" i="7" s="1"/>
  <c r="B575" i="7"/>
  <c r="B1259" i="7"/>
  <c r="I1259" i="7" s="1"/>
  <c r="B227" i="7"/>
  <c r="B1109" i="7"/>
  <c r="B961" i="7"/>
  <c r="B1911" i="7"/>
  <c r="B449" i="7"/>
  <c r="B191" i="7"/>
  <c r="B747" i="7"/>
  <c r="B1688" i="7"/>
  <c r="B205" i="7"/>
  <c r="I205" i="7" s="1"/>
  <c r="B1251" i="7"/>
  <c r="B1137" i="7"/>
  <c r="B51" i="7"/>
  <c r="I51" i="7" s="1"/>
  <c r="B414" i="7"/>
  <c r="I414" i="7" s="1"/>
  <c r="B499" i="7"/>
  <c r="B207" i="7"/>
  <c r="I207" i="7" s="1"/>
  <c r="B764" i="7"/>
  <c r="B970" i="7"/>
  <c r="B60" i="7"/>
  <c r="B232" i="7"/>
  <c r="B47" i="7"/>
  <c r="H47" i="7" s="1"/>
  <c r="B99" i="7"/>
  <c r="B922" i="7"/>
  <c r="B1181" i="7"/>
  <c r="B1538" i="7"/>
  <c r="B177" i="7"/>
  <c r="I177" i="7" s="1"/>
  <c r="B1306" i="7"/>
  <c r="B1627" i="7"/>
  <c r="B658" i="7"/>
  <c r="B541" i="7"/>
  <c r="B875" i="7"/>
  <c r="B253" i="7"/>
  <c r="B86" i="7"/>
  <c r="B659" i="7"/>
  <c r="B882" i="7"/>
  <c r="B1976" i="7"/>
  <c r="B1900" i="7"/>
  <c r="I1900" i="7" s="1"/>
  <c r="B1831" i="7"/>
  <c r="B472" i="7"/>
  <c r="I472" i="7" s="1"/>
  <c r="B258" i="7"/>
  <c r="I258" i="7" s="1"/>
  <c r="B1388" i="7"/>
  <c r="B1964" i="7"/>
  <c r="B1940" i="7"/>
  <c r="B1086" i="7"/>
  <c r="B74" i="7"/>
  <c r="B211" i="7"/>
  <c r="B929" i="7"/>
  <c r="B1263" i="7"/>
  <c r="I1263" i="7" s="1"/>
  <c r="B262" i="7"/>
  <c r="H262" i="7" s="1"/>
  <c r="B1201" i="7"/>
  <c r="B315" i="7"/>
  <c r="B639" i="7"/>
  <c r="B1853" i="7"/>
  <c r="B491" i="7"/>
  <c r="H491" i="7" s="1"/>
  <c r="B1824" i="7"/>
  <c r="H1824" i="7" s="1"/>
  <c r="B76" i="7"/>
  <c r="I76" i="7" s="1"/>
  <c r="B1520" i="7"/>
  <c r="B1655" i="7"/>
  <c r="B1156" i="7"/>
  <c r="I1156" i="7" s="1"/>
  <c r="B973" i="7"/>
  <c r="I973" i="7" s="1"/>
  <c r="B1304" i="7"/>
  <c r="B1979" i="7"/>
  <c r="I1979" i="7" s="1"/>
  <c r="B1658" i="7"/>
  <c r="I1658" i="7" s="1"/>
  <c r="B876" i="7"/>
  <c r="I876" i="7" s="1"/>
  <c r="B1795" i="7"/>
  <c r="B1220" i="7"/>
  <c r="I1220" i="7" s="1"/>
  <c r="B897" i="7"/>
  <c r="H897" i="7" s="1"/>
  <c r="B701" i="7"/>
  <c r="B276" i="7"/>
  <c r="B81" i="7"/>
  <c r="B1565" i="7"/>
  <c r="B290" i="7"/>
  <c r="B123" i="7"/>
  <c r="B742" i="7"/>
  <c r="B1721" i="7"/>
  <c r="B1506" i="7"/>
  <c r="I1506" i="7" s="1"/>
  <c r="B219" i="7"/>
  <c r="I219" i="7" s="1"/>
  <c r="B1444" i="7"/>
  <c r="H1444" i="7" s="1"/>
  <c r="B739" i="7"/>
  <c r="H739" i="7" s="1"/>
  <c r="B263" i="7"/>
  <c r="B1719" i="7"/>
  <c r="H1719" i="7" s="1"/>
  <c r="B899" i="7"/>
  <c r="B399" i="7"/>
  <c r="B1977" i="7"/>
  <c r="B1026" i="7"/>
  <c r="I1026" i="7" s="1"/>
  <c r="B1057" i="7"/>
  <c r="I1057" i="7" s="1"/>
  <c r="B117" i="7"/>
  <c r="I117" i="7" s="1"/>
  <c r="B590" i="7"/>
  <c r="I590" i="7" s="1"/>
  <c r="B1088" i="7"/>
  <c r="B708" i="7"/>
  <c r="B1763" i="7"/>
  <c r="B375" i="7"/>
  <c r="B1210" i="7"/>
  <c r="B1670" i="7"/>
  <c r="B102" i="7"/>
  <c r="I102" i="7" s="1"/>
  <c r="B223" i="7"/>
  <c r="B556" i="7"/>
  <c r="I556" i="7" s="1"/>
  <c r="B1662" i="7"/>
  <c r="B442" i="7"/>
  <c r="B1613" i="7"/>
  <c r="B1284" i="7"/>
  <c r="B1136" i="7"/>
  <c r="B1684" i="7"/>
  <c r="B451" i="7"/>
  <c r="B902" i="7"/>
  <c r="B1432" i="7"/>
  <c r="B1606" i="7"/>
  <c r="B1066" i="7"/>
  <c r="B300" i="7"/>
  <c r="B584" i="7"/>
  <c r="B457" i="7"/>
  <c r="I457" i="7" s="1"/>
  <c r="B93" i="7"/>
  <c r="B392" i="7"/>
  <c r="I392" i="7" s="1"/>
  <c r="B41" i="7"/>
  <c r="I41" i="7" s="1"/>
  <c r="B1476" i="7"/>
  <c r="H1476" i="7" s="1"/>
  <c r="B376" i="7"/>
  <c r="B1879" i="7"/>
  <c r="B1843" i="7"/>
  <c r="B1261" i="7"/>
  <c r="B179" i="7"/>
  <c r="I179" i="7" s="1"/>
  <c r="B118" i="7"/>
  <c r="H118" i="7" s="1"/>
  <c r="B1731" i="7"/>
  <c r="B1356" i="7"/>
  <c r="H1356" i="7" s="1"/>
  <c r="B950" i="7"/>
  <c r="B752" i="7"/>
  <c r="B1055" i="7"/>
  <c r="B1532" i="7"/>
  <c r="B1661" i="7"/>
  <c r="B1679" i="7"/>
  <c r="H1679" i="7" s="1"/>
  <c r="B1622" i="7"/>
  <c r="B237" i="7"/>
  <c r="B1147" i="7"/>
  <c r="I1147" i="7" s="1"/>
  <c r="B1350" i="7"/>
  <c r="H1350" i="7" s="1"/>
  <c r="B1765" i="7"/>
  <c r="B115" i="7"/>
  <c r="B1266" i="7"/>
  <c r="B1533" i="7"/>
  <c r="B1522" i="7"/>
  <c r="H1522" i="7" s="1"/>
  <c r="B1379" i="7"/>
  <c r="B783" i="7"/>
  <c r="B306" i="7"/>
  <c r="B1152" i="7"/>
  <c r="I1152" i="7" s="1"/>
  <c r="B1087" i="7"/>
  <c r="B1123" i="7"/>
  <c r="I1123" i="7" s="1"/>
  <c r="B1020" i="7"/>
  <c r="H1020" i="7" s="1"/>
  <c r="B802" i="7"/>
  <c r="I802" i="7" s="1"/>
  <c r="B31" i="7"/>
  <c r="B1322" i="7"/>
  <c r="B83" i="7"/>
  <c r="B43" i="7"/>
  <c r="B911" i="7"/>
  <c r="I911" i="7" s="1"/>
  <c r="B1952" i="7"/>
  <c r="B1689" i="7"/>
  <c r="B564" i="7"/>
  <c r="B776" i="7"/>
  <c r="B910" i="7"/>
  <c r="B1842" i="7"/>
  <c r="B712" i="7"/>
  <c r="B119" i="7"/>
  <c r="I119" i="7" s="1"/>
  <c r="B1431" i="7"/>
  <c r="B1182" i="7"/>
  <c r="I1182" i="7" s="1"/>
  <c r="B1385" i="7"/>
  <c r="B2000" i="7"/>
  <c r="B814" i="7"/>
  <c r="I814" i="7" s="1"/>
  <c r="B1503" i="7"/>
  <c r="B1806" i="7"/>
  <c r="B95" i="7"/>
  <c r="B1905" i="7"/>
  <c r="I1905" i="7" s="1"/>
  <c r="B510" i="7"/>
  <c r="B1451" i="7"/>
  <c r="B1463" i="7"/>
  <c r="B163" i="7"/>
  <c r="B544" i="7"/>
  <c r="B1553" i="7"/>
  <c r="H1553" i="7" s="1"/>
  <c r="B511" i="7"/>
  <c r="B1517" i="7"/>
  <c r="B1308" i="7"/>
  <c r="B1044" i="7"/>
  <c r="I1044" i="7" s="1"/>
  <c r="B1954" i="7"/>
  <c r="B1764" i="7"/>
  <c r="H1764" i="7" s="1"/>
  <c r="B120" i="7"/>
  <c r="I120" i="7" s="1"/>
  <c r="B1996" i="7"/>
  <c r="I1996" i="7" s="1"/>
  <c r="B87" i="7"/>
  <c r="H87" i="7" s="1"/>
  <c r="B1518" i="7"/>
  <c r="B400" i="7"/>
  <c r="B548" i="7"/>
  <c r="I548" i="7" s="1"/>
  <c r="B1118" i="7"/>
  <c r="B35" i="7"/>
  <c r="B720" i="7"/>
  <c r="B1372" i="7"/>
  <c r="H1372" i="7" s="1"/>
  <c r="B543" i="7"/>
  <c r="H543" i="7" s="1"/>
  <c r="B268" i="7"/>
  <c r="B579" i="7"/>
  <c r="B185" i="7"/>
  <c r="H185" i="7" s="1"/>
  <c r="B884" i="7"/>
  <c r="I884" i="7" s="1"/>
  <c r="B957" i="7"/>
  <c r="B721" i="7"/>
  <c r="I721" i="7" s="1"/>
  <c r="B586" i="7"/>
  <c r="B1433" i="7"/>
  <c r="B1774" i="7"/>
  <c r="B1792" i="7"/>
  <c r="B1138" i="7"/>
  <c r="B156" i="7"/>
  <c r="B106" i="7"/>
  <c r="H106" i="7" s="1"/>
  <c r="B1578" i="7"/>
  <c r="B593" i="7"/>
  <c r="B746" i="7"/>
  <c r="B718" i="7"/>
  <c r="B134" i="7"/>
  <c r="H134" i="7" s="1"/>
  <c r="B439" i="7"/>
  <c r="B27" i="7"/>
  <c r="I27" i="7" s="1"/>
  <c r="B1938" i="7"/>
  <c r="I1938" i="7" s="1"/>
  <c r="B1907" i="7"/>
  <c r="H1907" i="7" s="1"/>
  <c r="B341" i="7"/>
  <c r="B37" i="7"/>
  <c r="H37" i="7" s="1"/>
  <c r="B1303" i="7"/>
  <c r="I1303" i="7" s="1"/>
  <c r="B855" i="7"/>
  <c r="B1317" i="7"/>
  <c r="B466" i="7"/>
  <c r="B998" i="7"/>
  <c r="I998" i="7" s="1"/>
  <c r="B294" i="7"/>
  <c r="B1062" i="7"/>
  <c r="B1709" i="7"/>
  <c r="H1709" i="7" s="1"/>
  <c r="B85" i="7"/>
  <c r="B454" i="7"/>
  <c r="H454" i="7" s="1"/>
  <c r="B1490" i="7"/>
  <c r="B1443" i="7"/>
  <c r="B379" i="7"/>
  <c r="B767" i="7"/>
  <c r="B1340" i="7"/>
  <c r="H1340" i="7" s="1"/>
  <c r="B790" i="7"/>
  <c r="B1071" i="7"/>
  <c r="B193" i="7"/>
  <c r="B1285" i="7"/>
  <c r="B1753" i="7"/>
  <c r="I1753" i="7" s="1"/>
  <c r="B1352" i="7"/>
  <c r="H1352" i="7" s="1"/>
  <c r="B1497" i="7"/>
  <c r="B690" i="7"/>
  <c r="H690" i="7" s="1"/>
  <c r="B265" i="7"/>
  <c r="H265" i="7" s="1"/>
  <c r="B688" i="7"/>
  <c r="B1897" i="7"/>
  <c r="B644" i="7"/>
  <c r="B382" i="7"/>
  <c r="I382" i="7" s="1"/>
  <c r="B1802" i="7"/>
  <c r="I1802" i="7" s="1"/>
  <c r="B671" i="7"/>
  <c r="H671" i="7" s="1"/>
  <c r="B637" i="7"/>
  <c r="B22" i="7"/>
  <c r="B9" i="7"/>
  <c r="B1639" i="7"/>
  <c r="B283" i="7"/>
  <c r="B1570" i="7"/>
  <c r="I1570" i="7" s="1"/>
  <c r="B1934" i="7"/>
  <c r="B597" i="7"/>
  <c r="B1144" i="7"/>
  <c r="I1144" i="7" s="1"/>
  <c r="B2003" i="7"/>
  <c r="H2003" i="7" s="1"/>
  <c r="B655" i="7"/>
  <c r="B1089" i="7"/>
  <c r="B1769" i="7"/>
  <c r="I1769" i="7" s="1"/>
  <c r="B1886" i="7"/>
  <c r="H1886" i="7" s="1"/>
  <c r="B1975" i="7"/>
  <c r="B680" i="7"/>
  <c r="B1231" i="7"/>
  <c r="H1231" i="7" s="1"/>
  <c r="B172" i="7"/>
  <c r="B735" i="7"/>
  <c r="I735" i="7" s="1"/>
  <c r="B1852" i="7"/>
  <c r="B231" i="7"/>
  <c r="B1227" i="7"/>
  <c r="I1227" i="7" s="1"/>
  <c r="B1302" i="7"/>
  <c r="B1131" i="7"/>
  <c r="B1401" i="7"/>
  <c r="B901" i="7"/>
  <c r="B304" i="7"/>
  <c r="H304" i="7" s="1"/>
  <c r="B398" i="7"/>
  <c r="I398" i="7" s="1"/>
  <c r="B1993" i="7"/>
  <c r="I1993" i="7" s="1"/>
  <c r="B1535" i="7"/>
  <c r="B391" i="7"/>
  <c r="B1512" i="7"/>
  <c r="B186" i="7"/>
  <c r="B914" i="7"/>
  <c r="B796" i="7"/>
  <c r="B58" i="7"/>
  <c r="B1094" i="7"/>
  <c r="H1094" i="7" s="1"/>
  <c r="B933" i="7"/>
  <c r="B1355" i="7"/>
  <c r="B1845" i="7"/>
  <c r="B540" i="7"/>
  <c r="B1450" i="7"/>
  <c r="B1644" i="7"/>
  <c r="B57" i="7"/>
  <c r="I57" i="7" s="1"/>
  <c r="B153" i="7"/>
  <c r="B474" i="7"/>
  <c r="B622" i="7"/>
  <c r="B288" i="7"/>
  <c r="B1027" i="7"/>
  <c r="B1478" i="7"/>
  <c r="H1478" i="7" s="1"/>
  <c r="B432" i="7"/>
  <c r="B653" i="7"/>
  <c r="B1278" i="7"/>
  <c r="I1278" i="7" s="1"/>
  <c r="B441" i="7"/>
  <c r="B369" i="7"/>
  <c r="B42" i="7"/>
  <c r="B199" i="7"/>
  <c r="I199" i="7" s="1"/>
  <c r="B1299" i="7"/>
  <c r="H1299" i="7" s="1"/>
  <c r="B827" i="7"/>
  <c r="B1623" i="7"/>
  <c r="B990" i="7"/>
  <c r="B1525" i="7"/>
  <c r="B684" i="7"/>
  <c r="B124" i="7"/>
  <c r="I124" i="7" s="1"/>
  <c r="B1166" i="7"/>
  <c r="H1166" i="7" s="1"/>
  <c r="B1174" i="7"/>
  <c r="B368" i="7"/>
  <c r="I368" i="7" s="1"/>
  <c r="B1297" i="7"/>
  <c r="B1314" i="7"/>
  <c r="B675" i="7"/>
  <c r="H675" i="7" s="1"/>
  <c r="B157" i="7"/>
  <c r="H157" i="7" s="1"/>
  <c r="B1783" i="7"/>
  <c r="B657" i="7"/>
  <c r="B1286" i="7"/>
  <c r="I1286" i="7" s="1"/>
  <c r="B602" i="7"/>
  <c r="I602" i="7" s="1"/>
  <c r="B1664" i="7"/>
  <c r="B1316" i="7"/>
  <c r="B1994" i="7"/>
  <c r="B504" i="7"/>
  <c r="H504" i="7" s="1"/>
  <c r="B1801" i="7"/>
  <c r="H1801" i="7" s="1"/>
  <c r="B1723" i="7"/>
  <c r="H1723" i="7" s="1"/>
  <c r="B886" i="7"/>
  <c r="B308" i="7"/>
  <c r="B1596" i="7"/>
  <c r="B1279" i="7"/>
  <c r="H1279" i="7" s="1"/>
  <c r="B799" i="7"/>
  <c r="B685" i="7"/>
  <c r="B533" i="7"/>
  <c r="B250" i="7"/>
  <c r="I250" i="7" s="1"/>
  <c r="B11" i="7"/>
  <c r="I11" i="7" s="1"/>
  <c r="B1335" i="7"/>
  <c r="B1252" i="7"/>
  <c r="I1252" i="7" s="1"/>
  <c r="B785" i="7"/>
  <c r="B15" i="7"/>
  <c r="B775" i="7"/>
  <c r="H775" i="7" s="1"/>
  <c r="B1101" i="7"/>
  <c r="B983" i="7"/>
  <c r="B44" i="7"/>
  <c r="I44" i="7" s="1"/>
  <c r="B1807" i="7"/>
  <c r="I1807" i="7" s="1"/>
  <c r="B1521" i="7"/>
  <c r="H1521" i="7" s="1"/>
  <c r="B1448" i="7"/>
  <c r="B1393" i="7"/>
  <c r="I1393" i="7" s="1"/>
  <c r="B1493" i="7"/>
  <c r="B986" i="7"/>
  <c r="H986" i="7" s="1"/>
  <c r="B1716" i="7"/>
  <c r="B654" i="7"/>
  <c r="B1313" i="7"/>
  <c r="H1313" i="7" s="1"/>
  <c r="B1429" i="7"/>
  <c r="I1429" i="7" s="1"/>
  <c r="B38" i="7"/>
  <c r="H38" i="7" s="1"/>
  <c r="B1494" i="7"/>
  <c r="B786" i="7"/>
  <c r="B643" i="7"/>
  <c r="B158" i="7"/>
  <c r="B278" i="7"/>
  <c r="B1864" i="7"/>
  <c r="I1864" i="7" s="1"/>
  <c r="B812" i="7"/>
  <c r="B164" i="7"/>
  <c r="B1326" i="7"/>
  <c r="B817" i="7"/>
  <c r="B1310" i="7"/>
  <c r="H1310" i="7" s="1"/>
  <c r="B1056" i="7"/>
  <c r="H1056" i="7" s="1"/>
  <c r="B854" i="7"/>
  <c r="B837" i="7"/>
  <c r="B88" i="7"/>
  <c r="B1452" i="7"/>
  <c r="B525" i="7"/>
  <c r="B921" i="7"/>
  <c r="B351" i="7"/>
  <c r="B1973" i="7"/>
  <c r="B1309" i="7"/>
  <c r="H1309" i="7" s="1"/>
  <c r="B366" i="7"/>
  <c r="B857" i="7"/>
  <c r="B235" i="7"/>
  <c r="B1176" i="7"/>
  <c r="B1846" i="7"/>
  <c r="B437" i="7"/>
  <c r="I437" i="7" s="1"/>
  <c r="B1673" i="7"/>
  <c r="B136" i="7"/>
  <c r="I136" i="7" s="1"/>
  <c r="B295" i="7"/>
  <c r="I295" i="7" s="1"/>
  <c r="B626" i="7"/>
  <c r="B122" i="7"/>
  <c r="B1219" i="7"/>
  <c r="B1254" i="7"/>
  <c r="H1254" i="7" s="1"/>
  <c r="B19" i="7"/>
  <c r="B1770" i="7"/>
  <c r="I1770" i="7" s="1"/>
  <c r="B895" i="7"/>
  <c r="I895" i="7" s="1"/>
  <c r="B389" i="7"/>
  <c r="B1050" i="7"/>
  <c r="B667" i="7"/>
  <c r="I667" i="7" s="1"/>
  <c r="B1797" i="7"/>
  <c r="B1621" i="7"/>
  <c r="I1621" i="7" s="1"/>
  <c r="B229" i="7"/>
  <c r="I229" i="7" s="1"/>
  <c r="B1225" i="7"/>
  <c r="I1225" i="7" s="1"/>
  <c r="B1342" i="7"/>
  <c r="B1108" i="7"/>
  <c r="B1416" i="7"/>
  <c r="H1416" i="7" s="1"/>
  <c r="B757" i="7"/>
  <c r="B1915" i="7"/>
  <c r="I1915" i="7" s="1"/>
  <c r="B515" i="7"/>
  <c r="B1110" i="7"/>
  <c r="B514" i="7"/>
  <c r="B770" i="7"/>
  <c r="H770" i="7" s="1"/>
  <c r="B411" i="7"/>
  <c r="B71" i="7"/>
  <c r="B582" i="7"/>
  <c r="B1714" i="7"/>
  <c r="B492" i="7"/>
  <c r="I492" i="7" s="1"/>
  <c r="B1649" i="7"/>
  <c r="H1649" i="7" s="1"/>
  <c r="B1747" i="7"/>
  <c r="I1747" i="7" s="1"/>
  <c r="B715" i="7"/>
  <c r="I715" i="7" s="1"/>
  <c r="B578" i="7"/>
  <c r="B607" i="7"/>
  <c r="H607" i="7" s="1"/>
  <c r="B1641" i="7"/>
  <c r="B1485" i="7"/>
  <c r="I1485" i="7" s="1"/>
  <c r="B765" i="7"/>
  <c r="I765" i="7" s="1"/>
  <c r="B1914" i="7"/>
  <c r="B981" i="7"/>
  <c r="I981" i="7" s="1"/>
  <c r="B1083" i="7"/>
  <c r="B878" i="7"/>
  <c r="B1510" i="7"/>
  <c r="H1510" i="7" s="1"/>
  <c r="B609" i="7"/>
  <c r="B1258" i="7"/>
  <c r="H1258" i="7" s="1"/>
  <c r="B883" i="7"/>
  <c r="B183" i="7"/>
  <c r="B1482" i="7"/>
  <c r="I1482" i="7" s="1"/>
  <c r="B69" i="7"/>
  <c r="H69" i="7" s="1"/>
  <c r="B1260" i="7"/>
  <c r="B111" i="7"/>
  <c r="I111" i="7" s="1"/>
  <c r="B143" i="7"/>
  <c r="H143" i="7" s="1"/>
  <c r="B221" i="7"/>
  <c r="I221" i="7" s="1"/>
  <c r="B385" i="7"/>
  <c r="I385" i="7" s="1"/>
  <c r="B634" i="7"/>
  <c r="B948" i="7"/>
  <c r="I948" i="7" s="1"/>
  <c r="B707" i="7"/>
  <c r="I707" i="7" s="1"/>
  <c r="B353" i="7"/>
  <c r="I353" i="7" s="1"/>
  <c r="B1406" i="7"/>
  <c r="B213" i="7"/>
  <c r="I213" i="7" s="1"/>
  <c r="B331" i="7"/>
  <c r="I331" i="7" s="1"/>
  <c r="B941" i="7"/>
  <c r="B21" i="7"/>
  <c r="B214" i="7"/>
  <c r="I214" i="7" s="1"/>
  <c r="B1097" i="7"/>
  <c r="I1097" i="7" s="1"/>
  <c r="B1459" i="7"/>
  <c r="I1459" i="7" s="1"/>
  <c r="B1307" i="7"/>
  <c r="I1307" i="7" s="1"/>
  <c r="B999" i="7"/>
  <c r="B1116" i="7"/>
  <c r="I1116" i="7" s="1"/>
  <c r="B1158" i="7"/>
  <c r="I1158" i="7" s="1"/>
  <c r="B962" i="7"/>
  <c r="H962" i="7" s="1"/>
  <c r="B1625" i="7"/>
  <c r="B26" i="7"/>
  <c r="H26" i="7" s="1"/>
  <c r="B70" i="7"/>
  <c r="B1813" i="7"/>
  <c r="B1294" i="7"/>
  <c r="I1294" i="7" s="1"/>
  <c r="B873" i="7"/>
  <c r="I873" i="7" s="1"/>
  <c r="B500" i="7"/>
  <c r="B1347" i="7"/>
  <c r="B1102" i="7"/>
  <c r="I1102" i="7" s="1"/>
  <c r="B292" i="7"/>
  <c r="B935" i="7"/>
  <c r="I935" i="7" s="1"/>
  <c r="B2" i="7"/>
  <c r="B1198" i="7"/>
  <c r="H1198" i="7" s="1"/>
  <c r="B1742" i="7"/>
  <c r="B1376" i="7"/>
  <c r="B476" i="7"/>
  <c r="I476" i="7" s="1"/>
  <c r="B731" i="7"/>
  <c r="I731" i="7" s="1"/>
  <c r="B1927" i="7"/>
  <c r="B1539" i="7"/>
  <c r="B484" i="7"/>
  <c r="B234" i="7"/>
  <c r="I234" i="7" s="1"/>
  <c r="B888" i="7"/>
  <c r="B215" i="7"/>
  <c r="B54" i="7"/>
  <c r="H54" i="7" s="1"/>
  <c r="B12" i="7"/>
  <c r="H12" i="7" s="1"/>
  <c r="B1048" i="7"/>
  <c r="B224" i="7"/>
  <c r="I224" i="7" s="1"/>
  <c r="B1573" i="7"/>
  <c r="I1573" i="7" s="1"/>
  <c r="B1204" i="7"/>
  <c r="B142" i="7"/>
  <c r="B52" i="7"/>
  <c r="B1339" i="7"/>
  <c r="B1812" i="7"/>
  <c r="I1812" i="7" s="1"/>
  <c r="B1424" i="7"/>
  <c r="B1948" i="7"/>
  <c r="B782" i="7"/>
  <c r="I782" i="7" s="1"/>
  <c r="B147" i="7"/>
  <c r="B130" i="7"/>
  <c r="B105" i="7"/>
  <c r="H105" i="7" s="1"/>
  <c r="B14" i="7"/>
  <c r="B79" i="7"/>
  <c r="B1190" i="7"/>
  <c r="B126" i="7"/>
  <c r="B549" i="7"/>
  <c r="B1708" i="7"/>
  <c r="B433" i="7"/>
  <c r="B1869" i="7"/>
  <c r="I1869" i="7" s="1"/>
  <c r="B260" i="7"/>
  <c r="B1798" i="7"/>
  <c r="B1139" i="7"/>
  <c r="B811" i="7"/>
  <c r="I811" i="7" s="1"/>
  <c r="B687" i="7"/>
  <c r="B1671" i="7"/>
  <c r="B1823" i="7"/>
  <c r="B1016" i="7"/>
  <c r="B296" i="7"/>
  <c r="B195" i="7"/>
  <c r="B91" i="7"/>
  <c r="B1685" i="7"/>
  <c r="I1685" i="7" s="1"/>
  <c r="B1736" i="7"/>
  <c r="B523" i="7"/>
  <c r="B1169" i="7"/>
  <c r="B529" i="7"/>
  <c r="B187" i="7"/>
  <c r="B635" i="7"/>
  <c r="B1272" i="7"/>
  <c r="I1272" i="7" s="1"/>
  <c r="B617" i="7"/>
  <c r="B648" i="7"/>
  <c r="B1447" i="7"/>
  <c r="B286" i="7"/>
  <c r="B170" i="7"/>
  <c r="B1331" i="7"/>
  <c r="H1331" i="7" s="1"/>
  <c r="B1023" i="7"/>
  <c r="I1023" i="7" s="1"/>
  <c r="B1239" i="7"/>
  <c r="I1239" i="7" s="1"/>
  <c r="B53" i="7"/>
  <c r="I53" i="7" s="1"/>
  <c r="B1844" i="7"/>
  <c r="H1844" i="7" s="1"/>
  <c r="B264" i="7"/>
  <c r="B1669" i="7"/>
  <c r="I1669" i="7" s="1"/>
  <c r="B813" i="7"/>
  <c r="I813" i="7" s="1"/>
  <c r="B1913" i="7"/>
  <c r="I1913" i="7" s="1"/>
  <c r="B777" i="7"/>
  <c r="H777" i="7" s="1"/>
  <c r="B456" i="7"/>
  <c r="B1053" i="7"/>
  <c r="I1053" i="7" s="1"/>
  <c r="B1572" i="7"/>
  <c r="I1572" i="7" s="1"/>
  <c r="B434" i="7"/>
  <c r="B171" i="7"/>
  <c r="I171" i="7" s="1"/>
  <c r="B587" i="7"/>
  <c r="I587" i="7" s="1"/>
  <c r="B1006" i="7"/>
  <c r="H1006" i="7" s="1"/>
  <c r="B1051" i="7"/>
  <c r="B521" i="7"/>
  <c r="I521" i="7" s="1"/>
  <c r="B325" i="7"/>
  <c r="B1692" i="7"/>
  <c r="B1440" i="7"/>
  <c r="B150" i="7"/>
  <c r="I150" i="7" s="1"/>
  <c r="B323" i="7"/>
  <c r="I323" i="7" s="1"/>
  <c r="B1012" i="7"/>
  <c r="B807" i="7"/>
  <c r="I807" i="7" s="1"/>
  <c r="B182" i="7"/>
  <c r="H182" i="7" s="1"/>
  <c r="B140" i="7"/>
  <c r="B383" i="7"/>
  <c r="B846" i="7"/>
  <c r="B1234" i="7"/>
  <c r="H1234" i="7" s="1"/>
  <c r="B1504" i="7"/>
  <c r="I1504" i="7" s="1"/>
  <c r="B915" i="7"/>
  <c r="I915" i="7" s="1"/>
  <c r="B1620" i="7"/>
  <c r="I1620" i="7" s="1"/>
  <c r="B678" i="7"/>
  <c r="B166" i="7"/>
  <c r="B954" i="7"/>
  <c r="B33" i="7"/>
  <c r="B1818" i="7"/>
  <c r="I1818" i="7" s="1"/>
  <c r="B1025" i="7"/>
  <c r="B1226" i="7"/>
  <c r="B131" i="7"/>
  <c r="I131" i="7" s="1"/>
  <c r="B256" i="7"/>
  <c r="I256" i="7" s="1"/>
  <c r="B1965" i="7"/>
  <c r="I1965" i="7" s="1"/>
  <c r="B1113" i="7"/>
  <c r="B255" i="7"/>
  <c r="H255" i="7" s="1"/>
  <c r="B1840" i="7"/>
  <c r="B1421" i="7"/>
  <c r="B59" i="7"/>
  <c r="B1096" i="7"/>
  <c r="B1885" i="7"/>
  <c r="H1885" i="7" s="1"/>
  <c r="B1735" i="7"/>
  <c r="I1735" i="7" s="1"/>
  <c r="B1143" i="7"/>
  <c r="H1143" i="7" s="1"/>
  <c r="B849" i="7"/>
  <c r="I849" i="7" s="1"/>
  <c r="B1645" i="7"/>
  <c r="I1645" i="7" s="1"/>
  <c r="B1274" i="7"/>
  <c r="B1381" i="7"/>
  <c r="B536" i="7"/>
  <c r="B30" i="7"/>
  <c r="B1276" i="7"/>
  <c r="B6" i="7"/>
  <c r="I6" i="7" s="1"/>
  <c r="B615" i="7"/>
  <c r="H615" i="7" s="1"/>
  <c r="B36" i="7"/>
  <c r="B916" i="7"/>
  <c r="B210" i="7"/>
  <c r="I210" i="7" s="1"/>
  <c r="B1626" i="7"/>
  <c r="I1626" i="7" s="1"/>
  <c r="B600" i="7"/>
  <c r="H600" i="7" s="1"/>
  <c r="B216" i="7"/>
  <c r="B1704" i="7"/>
  <c r="B1793" i="7"/>
  <c r="B155" i="7"/>
  <c r="I155" i="7" s="1"/>
  <c r="B1455" i="7"/>
  <c r="I1455" i="7" s="1"/>
  <c r="B73" i="7"/>
  <c r="B723" i="7"/>
  <c r="B1172" i="7"/>
  <c r="B1635" i="7"/>
  <c r="I1635" i="7" s="1"/>
  <c r="B646" i="7"/>
  <c r="I646" i="7" s="1"/>
  <c r="B133" i="7"/>
  <c r="H133" i="7" s="1"/>
  <c r="B650" i="7"/>
  <c r="I650" i="7" s="1"/>
  <c r="B1207" i="7"/>
  <c r="B75" i="7"/>
  <c r="I75" i="7" s="1"/>
  <c r="B154" i="7"/>
  <c r="B333" i="7"/>
  <c r="I333" i="7" s="1"/>
  <c r="B1040" i="7"/>
  <c r="B188" i="7"/>
  <c r="H188" i="7" s="1"/>
  <c r="B318" i="7"/>
  <c r="I318" i="7" s="1"/>
  <c r="B1969" i="7"/>
  <c r="B1756" i="7"/>
  <c r="B547" i="7"/>
  <c r="B1667" i="7"/>
  <c r="B630" i="7"/>
  <c r="H630" i="7" s="1"/>
  <c r="B919" i="7"/>
  <c r="H919" i="7" s="1"/>
  <c r="B900" i="7"/>
  <c r="B1085" i="7"/>
  <c r="B1695" i="7"/>
  <c r="B197" i="7"/>
  <c r="B1523" i="7"/>
  <c r="B407" i="7"/>
  <c r="H407" i="7" s="1"/>
  <c r="B1446" i="7"/>
  <c r="I1446" i="7" s="1"/>
  <c r="B387" i="7"/>
  <c r="B285" i="7"/>
  <c r="B453" i="7"/>
  <c r="B1972" i="7"/>
  <c r="B1413" i="7"/>
  <c r="B1519" i="7"/>
  <c r="B461" i="7"/>
  <c r="I461" i="7" s="1"/>
  <c r="B625" i="7"/>
  <c r="B1369" i="7"/>
  <c r="H1369" i="7" s="1"/>
  <c r="B610" i="7"/>
  <c r="I610" i="7" s="1"/>
  <c r="B1536" i="7"/>
  <c r="B459" i="7"/>
  <c r="H459" i="7" s="1"/>
  <c r="B198" i="7"/>
  <c r="H198" i="7" s="1"/>
  <c r="B92" i="7"/>
  <c r="B1740" i="7"/>
  <c r="B1758" i="7"/>
  <c r="B1462" i="7"/>
  <c r="B1754" i="7"/>
  <c r="I1754" i="7" s="1"/>
  <c r="B1830" i="7"/>
  <c r="I1830" i="7" s="1"/>
  <c r="B572" i="7"/>
  <c r="I572" i="7" s="1"/>
  <c r="B1651" i="7"/>
  <c r="B1836" i="7"/>
  <c r="H1836" i="7" s="1"/>
  <c r="B108" i="7"/>
  <c r="I108" i="7" s="1"/>
  <c r="B1534" i="7"/>
  <c r="I1534" i="7" s="1"/>
  <c r="B1631" i="7"/>
  <c r="I1631" i="7" s="1"/>
  <c r="B567" i="7"/>
  <c r="I567" i="7" s="1"/>
  <c r="B733" i="7"/>
  <c r="H733" i="7" s="1"/>
  <c r="B1849" i="7"/>
  <c r="I1849" i="7" s="1"/>
  <c r="B614" i="7"/>
  <c r="B1950" i="7"/>
  <c r="B209" i="7"/>
  <c r="I209" i="7" s="1"/>
  <c r="B1746" i="7"/>
  <c r="B138" i="7"/>
  <c r="B994" i="7"/>
  <c r="B865" i="7"/>
  <c r="B1865" i="7"/>
  <c r="B311" i="7"/>
  <c r="B10" i="7"/>
  <c r="H10" i="7" s="1"/>
  <c r="B682" i="7"/>
  <c r="B239" i="7"/>
  <c r="B1612" i="7"/>
  <c r="H1612" i="7" s="1"/>
  <c r="B97" i="7"/>
  <c r="B1698" i="7"/>
  <c r="B1630" i="7"/>
  <c r="B201" i="7"/>
  <c r="B616" i="7"/>
  <c r="B608" i="7"/>
  <c r="B247" i="7"/>
  <c r="B1982" i="7"/>
  <c r="B1654" i="7"/>
  <c r="B1861" i="7"/>
  <c r="I1861" i="7" s="1"/>
  <c r="B1508" i="7"/>
  <c r="B103" i="7"/>
  <c r="B125" i="7"/>
  <c r="H125" i="7" s="1"/>
  <c r="B17" i="7"/>
  <c r="I17" i="7" s="1"/>
  <c r="B220" i="7"/>
  <c r="B880" i="7"/>
  <c r="B1582" i="7"/>
  <c r="H1582" i="7" s="1"/>
  <c r="B696" i="7"/>
  <c r="B261" i="7"/>
  <c r="B129" i="7"/>
  <c r="H129" i="7" s="1"/>
  <c r="B719" i="7"/>
  <c r="B1554" i="7"/>
  <c r="B1162" i="7"/>
  <c r="B1496" i="7"/>
  <c r="B604" i="7"/>
  <c r="I604" i="7" s="1"/>
  <c r="B1042" i="7"/>
  <c r="I1042" i="7" s="1"/>
  <c r="B477" i="7"/>
  <c r="B1555" i="7"/>
  <c r="H1555" i="7" s="1"/>
  <c r="B1703" i="7"/>
  <c r="B856" i="7"/>
  <c r="H856" i="7" s="1"/>
  <c r="B1951" i="7"/>
  <c r="I1951" i="7" s="1"/>
  <c r="B1273" i="7"/>
  <c r="B1458" i="7"/>
  <c r="B1705" i="7"/>
  <c r="I1705" i="7" s="1"/>
  <c r="B1835" i="7"/>
  <c r="B1368" i="7"/>
  <c r="B180" i="7"/>
  <c r="I180" i="7" s="1"/>
  <c r="B621" i="7"/>
  <c r="H621" i="7" s="1"/>
  <c r="B779" i="7"/>
  <c r="H779" i="7" s="1"/>
  <c r="B98" i="7"/>
  <c r="B1389" i="7"/>
  <c r="H1389" i="7" s="1"/>
  <c r="B1932" i="7"/>
  <c r="B1910" i="7"/>
  <c r="I1910" i="7" s="1"/>
  <c r="B995" i="7"/>
  <c r="I995" i="7" s="1"/>
  <c r="B266" i="7"/>
  <c r="B380" i="7"/>
  <c r="B894" i="7"/>
  <c r="B1411" i="7"/>
  <c r="I1411" i="7" s="1"/>
  <c r="B964" i="7"/>
  <c r="B1956" i="7"/>
  <c r="H1956" i="7" s="1"/>
  <c r="B452" i="7"/>
  <c r="B1036" i="7"/>
  <c r="B1809" i="7"/>
  <c r="B795" i="7"/>
  <c r="B257" i="7"/>
  <c r="B1418" i="7"/>
  <c r="B174" i="7"/>
  <c r="I174" i="7" s="1"/>
  <c r="B148" i="7"/>
  <c r="B1953" i="7"/>
  <c r="B1941" i="7"/>
  <c r="B1325" i="7"/>
  <c r="B506" i="7"/>
  <c r="B930" i="7"/>
  <c r="B1642" i="7"/>
  <c r="B225" i="7"/>
  <c r="H225" i="7" s="1"/>
  <c r="B1899" i="7"/>
  <c r="B1717" i="7"/>
  <c r="B1046" i="7"/>
  <c r="I1046" i="7" s="1"/>
  <c r="B56" i="7"/>
  <c r="B1163" i="7"/>
  <c r="I1163" i="7" s="1"/>
  <c r="B1270" i="7"/>
  <c r="I1270" i="7" s="1"/>
  <c r="B1683" i="7"/>
  <c r="B2008" i="7"/>
  <c r="B538" i="7"/>
  <c r="H538" i="7" s="1"/>
  <c r="B819" i="7"/>
  <c r="B282" i="7"/>
  <c r="I282" i="7" s="1"/>
  <c r="B763" i="7"/>
  <c r="B67" i="7"/>
  <c r="B2006" i="7"/>
  <c r="B949" i="7"/>
  <c r="B1321" i="7"/>
  <c r="B132" i="7"/>
  <c r="I132" i="7" s="1"/>
  <c r="B1937" i="7"/>
  <c r="B1516" i="7"/>
  <c r="B1148" i="7"/>
  <c r="B1427" i="7"/>
  <c r="B65" i="7"/>
  <c r="B1761" i="7"/>
  <c r="H1761" i="7" s="1"/>
  <c r="B551" i="7"/>
  <c r="B1059" i="7"/>
  <c r="B167" i="7"/>
  <c r="B1751" i="7"/>
  <c r="I1751" i="7" s="1"/>
  <c r="B1282" i="7"/>
  <c r="B1789" i="7"/>
  <c r="B1531" i="7"/>
  <c r="I1531" i="7" s="1"/>
  <c r="B279" i="7"/>
  <c r="B1268" i="7"/>
  <c r="B1344" i="7"/>
  <c r="I1344" i="7" s="1"/>
  <c r="B566" i="7"/>
  <c r="B706" i="7"/>
  <c r="B46" i="7"/>
  <c r="B1728" i="7"/>
  <c r="B1560" i="7"/>
  <c r="I1560" i="7" s="1"/>
  <c r="B1610" i="7"/>
  <c r="B165" i="7"/>
  <c r="B606" i="7"/>
  <c r="B1732" i="7"/>
  <c r="I1732" i="7" s="1"/>
  <c r="B55" i="7"/>
  <c r="I55" i="7" s="1"/>
  <c r="B240" i="7"/>
  <c r="I240" i="7" s="1"/>
  <c r="B181" i="7"/>
  <c r="H181" i="7" s="1"/>
  <c r="B1249" i="7"/>
  <c r="B955" i="7"/>
  <c r="B1702" i="7"/>
  <c r="I1702" i="7" s="1"/>
  <c r="B1700" i="7"/>
  <c r="I1700" i="7" s="1"/>
  <c r="B82" i="7"/>
  <c r="B1079" i="7"/>
  <c r="H1079" i="7" s="1"/>
  <c r="B645" i="7"/>
  <c r="H645" i="7" s="1"/>
  <c r="B1183" i="7"/>
  <c r="B20" i="7"/>
  <c r="B354" i="7"/>
  <c r="H354" i="7" s="1"/>
  <c r="B674" i="7"/>
  <c r="B1377" i="7"/>
  <c r="B1038" i="7"/>
  <c r="I1038" i="7" s="1"/>
  <c r="B710" i="7"/>
  <c r="B1106" i="7"/>
  <c r="I1106" i="7" s="1"/>
  <c r="B114" i="7"/>
  <c r="B480" i="7"/>
  <c r="H480" i="7" s="1"/>
  <c r="B1119" i="7"/>
  <c r="H1119" i="7" s="1"/>
  <c r="B1916" i="7"/>
  <c r="B243" i="7"/>
  <c r="B302" i="7"/>
  <c r="B249" i="7"/>
  <c r="H249" i="7" s="1"/>
  <c r="B1637" i="7"/>
  <c r="B1936" i="7"/>
  <c r="H1936" i="7" s="1"/>
  <c r="B853" i="7"/>
  <c r="H853" i="7" s="1"/>
  <c r="B1222" i="7"/>
  <c r="I1222" i="7" s="1"/>
  <c r="B633" i="7"/>
  <c r="B563" i="7"/>
  <c r="B100" i="7"/>
  <c r="I100" i="7" s="1"/>
  <c r="B1680" i="7"/>
  <c r="H1680" i="7" s="1"/>
  <c r="B402" i="7"/>
  <c r="I402" i="7" s="1"/>
  <c r="B346" i="7"/>
  <c r="B489" i="7"/>
  <c r="B1750" i="7"/>
  <c r="B1167" i="7"/>
  <c r="H1167" i="7" s="1"/>
  <c r="B1871" i="7"/>
  <c r="B1192" i="7"/>
  <c r="B599" i="7"/>
  <c r="B1124" i="7"/>
  <c r="I1124" i="7" s="1"/>
  <c r="B110" i="7"/>
  <c r="I110" i="7" s="1"/>
  <c r="B1439" i="7"/>
  <c r="H1439" i="7" s="1"/>
  <c r="B516" i="7"/>
  <c r="H516" i="7" s="1"/>
  <c r="B424" i="7"/>
  <c r="B918" i="7"/>
  <c r="I918" i="7" s="1"/>
  <c r="B598" i="7"/>
  <c r="B217" i="7"/>
  <c r="B1828" i="7"/>
  <c r="I1828" i="7" s="1"/>
  <c r="B327" i="7"/>
  <c r="B1076" i="7"/>
  <c r="I1076" i="7" s="1"/>
  <c r="B1550" i="7"/>
  <c r="I1550" i="7" s="1"/>
  <c r="B1213" i="7"/>
  <c r="B848" i="7"/>
  <c r="I848" i="7" s="1"/>
  <c r="B1599" i="7"/>
  <c r="I1599" i="7" s="1"/>
  <c r="B226" i="7"/>
  <c r="B810" i="7"/>
  <c r="H810" i="7" s="1"/>
  <c r="B435" i="7"/>
  <c r="I435" i="7" s="1"/>
  <c r="B1600" i="7"/>
  <c r="B1697" i="7"/>
  <c r="I1697" i="7" s="1"/>
  <c r="B885" i="7"/>
  <c r="B1594" i="7"/>
  <c r="I1594" i="7" s="1"/>
  <c r="B1197" i="7"/>
  <c r="B1351" i="7"/>
  <c r="I1351" i="7" s="1"/>
  <c r="B519" i="7"/>
  <c r="B200" i="7"/>
  <c r="I200" i="7" s="1"/>
  <c r="B618" i="7"/>
  <c r="I618" i="7" s="1"/>
  <c r="B1199" i="7"/>
  <c r="I1199" i="7" s="1"/>
  <c r="B841" i="7"/>
  <c r="B822" i="7"/>
  <c r="I822" i="7" s="1"/>
  <c r="B1985" i="7"/>
  <c r="I1985" i="7" s="1"/>
  <c r="B1453" i="7"/>
  <c r="H1453" i="7" s="1"/>
  <c r="B1595" i="7"/>
  <c r="H1595" i="7" s="1"/>
  <c r="B1487" i="7"/>
  <c r="B1571" i="7"/>
  <c r="B946" i="7"/>
  <c r="H946" i="7" s="1"/>
  <c r="B542" i="7"/>
  <c r="I542" i="7" s="1"/>
  <c r="B2001" i="7"/>
  <c r="B691" i="7"/>
  <c r="B1863" i="7"/>
  <c r="B2009" i="7"/>
  <c r="B1581" i="7"/>
  <c r="B1805" i="7"/>
  <c r="H1805" i="7" s="1"/>
  <c r="B1691" i="7"/>
  <c r="I1691" i="7" s="1"/>
  <c r="B1971" i="7"/>
  <c r="B1803" i="7"/>
  <c r="I1803" i="7" s="1"/>
  <c r="B1780" i="7"/>
  <c r="B1157" i="7"/>
  <c r="B1134" i="7"/>
  <c r="B284" i="7"/>
  <c r="B94" i="7"/>
  <c r="I94" i="7" s="1"/>
  <c r="B135" i="7"/>
  <c r="B1319" i="7"/>
  <c r="B127" i="7"/>
  <c r="B573" i="7"/>
  <c r="B1569" i="7"/>
  <c r="B830" i="7"/>
  <c r="B146" i="7"/>
  <c r="H146" i="7" s="1"/>
  <c r="B467" i="7"/>
  <c r="H467" i="7" s="1"/>
  <c r="B1384" i="7"/>
  <c r="I1384" i="7" s="1"/>
  <c r="B743" i="7"/>
  <c r="B861" i="7"/>
  <c r="H861" i="7" s="1"/>
  <c r="B1549" i="7"/>
  <c r="B1766" i="7"/>
  <c r="I1766" i="7" s="1"/>
  <c r="B1464" i="7"/>
  <c r="I1464" i="7" s="1"/>
  <c r="B16" i="7"/>
  <c r="B1822" i="7"/>
  <c r="B1889" i="7"/>
  <c r="H1889" i="7" s="1"/>
  <c r="B363" i="7"/>
  <c r="B661" i="7"/>
  <c r="B697" i="7"/>
  <c r="B293" i="7"/>
  <c r="B267" i="7"/>
  <c r="B68" i="7"/>
  <c r="B342" i="7"/>
  <c r="B168" i="7"/>
  <c r="B1693" i="7"/>
  <c r="B842" i="7"/>
  <c r="H842" i="7" s="1"/>
  <c r="B1558" i="7"/>
  <c r="I1558" i="7" s="1"/>
  <c r="B496" i="7"/>
  <c r="B1364" i="7"/>
  <c r="B1557" i="7"/>
  <c r="H1557" i="7" s="1"/>
  <c r="B1998" i="7"/>
  <c r="H1998" i="7" s="1"/>
  <c r="B230" i="7"/>
  <c r="I230" i="7" s="1"/>
  <c r="B1170" i="7"/>
  <c r="B1643" i="7"/>
  <c r="B1430" i="7"/>
  <c r="H1430" i="7" s="1"/>
  <c r="B603" i="7"/>
  <c r="H603" i="7" s="1"/>
  <c r="B532" i="7"/>
  <c r="I532" i="7" s="1"/>
  <c r="B926" i="7"/>
  <c r="I926" i="7" s="1"/>
  <c r="B1628" i="7"/>
  <c r="H1628" i="7" s="1"/>
  <c r="B1562" i="7"/>
  <c r="B769" i="7"/>
  <c r="I769" i="7" s="1"/>
  <c r="B32" i="7"/>
  <c r="B1839" i="7"/>
  <c r="B1888" i="7"/>
  <c r="B1990" i="7"/>
  <c r="H1990" i="7" s="1"/>
  <c r="B613" i="7"/>
  <c r="B1922" i="7"/>
  <c r="B1217" i="7"/>
  <c r="B1428" i="7"/>
  <c r="I1428" i="7" s="1"/>
  <c r="B1243" i="7"/>
  <c r="I1243" i="7" s="1"/>
  <c r="B78" i="7"/>
  <c r="I78" i="7" s="1"/>
  <c r="B1332" i="7"/>
  <c r="B803" i="7"/>
  <c r="I803" i="7" s="1"/>
  <c r="B967" i="7"/>
  <c r="H967" i="7" s="1"/>
  <c r="B1298" i="7"/>
  <c r="B1574" i="7"/>
  <c r="I1574" i="7" s="1"/>
  <c r="B1752" i="7"/>
  <c r="I1752" i="7" s="1"/>
  <c r="B427" i="7"/>
  <c r="B50" i="7"/>
  <c r="B1544" i="7"/>
  <c r="H1544" i="7" s="1"/>
  <c r="B1177" i="7"/>
  <c r="B1619" i="7"/>
  <c r="B1035" i="7"/>
  <c r="B996" i="7"/>
  <c r="B1815" i="7"/>
  <c r="H1815" i="7" s="1"/>
  <c r="B1898" i="7"/>
  <c r="B1676" i="7"/>
  <c r="I1676" i="7" s="1"/>
  <c r="B485" i="7"/>
  <c r="B963" i="7"/>
  <c r="H963" i="7" s="1"/>
  <c r="B162" i="7"/>
  <c r="B1039" i="7"/>
  <c r="B1575" i="7"/>
  <c r="B5" i="7"/>
  <c r="B1593" i="7"/>
  <c r="I1593" i="7" s="1"/>
  <c r="B1414" i="7"/>
  <c r="I1414" i="7" s="1"/>
  <c r="B422" i="7"/>
  <c r="I422" i="7" s="1"/>
  <c r="B1615" i="7"/>
  <c r="H1615" i="7" s="1"/>
  <c r="B340" i="7"/>
  <c r="B1404" i="7"/>
  <c r="H1404" i="7" s="1"/>
  <c r="B1349" i="7"/>
  <c r="I1349" i="7" s="1"/>
  <c r="B471" i="7"/>
  <c r="B1629" i="7"/>
  <c r="B612" i="7"/>
  <c r="B530" i="7"/>
  <c r="B1288" i="7"/>
  <c r="B1481" i="7"/>
  <c r="B862" i="7"/>
  <c r="B1580" i="7"/>
  <c r="B1269" i="7"/>
  <c r="I1269" i="7" s="1"/>
  <c r="B781" i="7"/>
  <c r="H781" i="7" s="1"/>
  <c r="B924" i="7"/>
  <c r="B1361" i="7"/>
  <c r="I1361" i="7" s="1"/>
  <c r="B831" i="7"/>
  <c r="B891" i="7"/>
  <c r="I891" i="7" s="1"/>
  <c r="B1829" i="7"/>
  <c r="B809" i="7"/>
  <c r="I809" i="7" s="1"/>
  <c r="B361" i="7"/>
  <c r="B744" i="7"/>
  <c r="B144" i="7"/>
  <c r="H144" i="7" s="1"/>
  <c r="B1028" i="7"/>
  <c r="B1854" i="7"/>
  <c r="H1854" i="7" s="1"/>
  <c r="B738" i="7"/>
  <c r="H738" i="7" s="1"/>
  <c r="B1834" i="7"/>
  <c r="H1834" i="7" s="1"/>
  <c r="B903" i="7"/>
  <c r="H903" i="7" s="1"/>
  <c r="B1457" i="7"/>
  <c r="H1457" i="7" s="1"/>
  <c r="B350" i="7"/>
  <c r="B1648" i="7"/>
  <c r="B1588" i="7"/>
  <c r="I1588" i="7" s="1"/>
  <c r="B703" i="7"/>
  <c r="B651" i="7"/>
  <c r="I651" i="7" s="1"/>
  <c r="B1944" i="7"/>
  <c r="I1944" i="7" s="1"/>
  <c r="B1224" i="7"/>
  <c r="H1224" i="7" s="1"/>
  <c r="B2002" i="7"/>
  <c r="B151" i="7"/>
  <c r="H151" i="7" s="1"/>
  <c r="B734" i="7"/>
  <c r="B66" i="7"/>
  <c r="B418" i="7"/>
  <c r="B797" i="7"/>
  <c r="I797" i="7" s="1"/>
  <c r="B991" i="7"/>
  <c r="I991" i="7" s="1"/>
  <c r="B18" i="7"/>
  <c r="B806" i="7"/>
  <c r="I806" i="7" s="1"/>
  <c r="B787" i="7"/>
  <c r="H787" i="7" s="1"/>
  <c r="B711" i="7"/>
  <c r="H711" i="7" s="1"/>
  <c r="B1771" i="7"/>
  <c r="B34" i="7"/>
  <c r="B1240" i="7"/>
  <c r="B1902" i="7"/>
  <c r="B1212" i="7"/>
  <c r="B642" i="7"/>
  <c r="B444" i="7"/>
  <c r="B397" i="7"/>
  <c r="I397" i="7" s="1"/>
  <c r="B1505" i="7"/>
  <c r="B196" i="7"/>
  <c r="H196" i="7" s="1"/>
  <c r="B868" i="7"/>
  <c r="H868" i="7" s="1"/>
  <c r="B1713" i="7"/>
  <c r="H1713" i="7" s="1"/>
  <c r="B189" i="7"/>
  <c r="B72" i="7"/>
  <c r="B1656" i="7"/>
  <c r="B1727" i="7"/>
  <c r="B394" i="7"/>
  <c r="I394" i="7" s="1"/>
  <c r="B1008" i="7"/>
  <c r="H1008" i="7" s="1"/>
  <c r="B1292" i="7"/>
  <c r="B152" i="7"/>
  <c r="B272" i="7"/>
  <c r="I272" i="7" s="1"/>
  <c r="B624" i="7"/>
  <c r="B364" i="7"/>
  <c r="B1010" i="7"/>
  <c r="B934" i="7"/>
  <c r="B431" i="7"/>
  <c r="B1211" i="7"/>
  <c r="H1211" i="7" s="1"/>
  <c r="B1151" i="7"/>
  <c r="B912" i="7"/>
  <c r="B1422" i="7"/>
  <c r="B1855" i="7"/>
  <c r="I1855" i="7" s="1"/>
  <c r="B877" i="7"/>
  <c r="B1782" i="7"/>
  <c r="B928" i="7"/>
  <c r="H928" i="7" s="1"/>
  <c r="B1180" i="7"/>
  <c r="B1074" i="7"/>
  <c r="B1878" i="7"/>
  <c r="B1739" i="7"/>
  <c r="I1739" i="7" s="1"/>
  <c r="B1821" i="7"/>
  <c r="B1218" i="7"/>
  <c r="H1218" i="7" s="1"/>
  <c r="B966" i="7"/>
  <c r="I966" i="7" s="1"/>
  <c r="B1681" i="7"/>
  <c r="B1568" i="7"/>
  <c r="B1527" i="7"/>
  <c r="B371" i="7"/>
  <c r="B1541" i="7"/>
  <c r="B636" i="7"/>
  <c r="B1983" i="7"/>
  <c r="B1663" i="7"/>
  <c r="H1663" i="7" s="1"/>
  <c r="B206" i="7"/>
  <c r="B1773" i="7"/>
  <c r="B1682" i="7"/>
  <c r="B251" i="7"/>
  <c r="B1908" i="7"/>
  <c r="B24" i="7"/>
  <c r="I24" i="7" s="1"/>
  <c r="B190" i="7"/>
  <c r="I190" i="7" s="1"/>
  <c r="B681" i="7"/>
  <c r="B109" i="7"/>
  <c r="I109" i="7" s="1"/>
  <c r="B623" i="7"/>
  <c r="B1407" i="7"/>
  <c r="I1407" i="7" s="1"/>
  <c r="B1715" i="7"/>
  <c r="B1514" i="7"/>
  <c r="B524" i="7"/>
  <c r="B1733" i="7"/>
  <c r="B141" i="7"/>
  <c r="B632" i="7"/>
  <c r="B778" i="7"/>
  <c r="B244" i="7"/>
  <c r="B766" i="7"/>
  <c r="B212" i="7"/>
  <c r="B816" i="7"/>
  <c r="H816" i="7" s="1"/>
  <c r="B228" i="7"/>
  <c r="B1063" i="7"/>
  <c r="I1063" i="7" s="1"/>
  <c r="B1256" i="7"/>
  <c r="B748" i="7"/>
  <c r="B29" i="7"/>
  <c r="I29" i="7" s="1"/>
  <c r="B531" i="7"/>
  <c r="B1989" i="7"/>
  <c r="H1989" i="7" s="1"/>
  <c r="B61" i="7"/>
  <c r="I61" i="7" s="1"/>
  <c r="B175" i="7"/>
  <c r="B1186" i="7"/>
  <c r="B478" i="7"/>
  <c r="B668" i="7"/>
  <c r="B611" i="7"/>
  <c r="H611" i="7" s="1"/>
  <c r="B732" i="7"/>
  <c r="H732" i="7" s="1"/>
  <c r="B761" i="7"/>
  <c r="B749" i="7"/>
  <c r="B242" i="7"/>
  <c r="B479" i="7"/>
  <c r="B245" i="7"/>
  <c r="B1311" i="7"/>
  <c r="B410" i="7"/>
  <c r="H410" i="7" s="1"/>
  <c r="B1890" i="7"/>
  <c r="B1647" i="7"/>
  <c r="I1647" i="7" s="1"/>
  <c r="B1005" i="7"/>
  <c r="B1290" i="7"/>
  <c r="B254" i="7"/>
  <c r="I254" i="7" s="1"/>
  <c r="B359" i="7"/>
  <c r="B774" i="7"/>
  <c r="B275" i="7"/>
  <c r="B1499" i="7"/>
  <c r="B698" i="7"/>
  <c r="B1465" i="7"/>
  <c r="I1465" i="7" s="1"/>
  <c r="B502" i="7"/>
  <c r="B1277" i="7"/>
  <c r="H1277" i="7" s="1"/>
  <c r="B1827" i="7"/>
  <c r="B1126" i="7"/>
  <c r="I1126" i="7" s="1"/>
  <c r="B2007" i="7"/>
  <c r="I2007" i="7" s="1"/>
  <c r="B867" i="7"/>
  <c r="B641" i="7"/>
  <c r="H641" i="7" s="1"/>
  <c r="B1564" i="7"/>
  <c r="H1564" i="7" s="1"/>
  <c r="B1711" i="7"/>
  <c r="B1755" i="7"/>
  <c r="B1353" i="7"/>
  <c r="I1353" i="7" s="1"/>
  <c r="B1826" i="7"/>
  <c r="B287" i="7"/>
  <c r="B1209" i="7"/>
  <c r="B1955" i="7"/>
  <c r="B1926" i="7"/>
  <c r="B666" i="7"/>
  <c r="H666" i="7" s="1"/>
  <c r="B1605" i="7"/>
  <c r="B1597" i="7"/>
  <c r="B1236" i="7"/>
  <c r="I1236" i="7" s="1"/>
  <c r="B48" i="7"/>
  <c r="B319" i="7"/>
  <c r="B1150" i="7"/>
  <c r="B1903" i="7"/>
  <c r="B321" i="7"/>
  <c r="I321" i="7" s="1"/>
  <c r="B692" i="7"/>
  <c r="B329" i="7"/>
  <c r="B987" i="7"/>
  <c r="I987" i="7" s="1"/>
  <c r="B1729" i="7"/>
  <c r="B1244" i="7"/>
  <c r="H1244" i="7" s="1"/>
  <c r="B574" i="7"/>
  <c r="I574" i="7" s="1"/>
  <c r="B518" i="7"/>
  <c r="I518" i="7" s="1"/>
  <c r="B1665" i="7"/>
  <c r="B665" i="7"/>
  <c r="H665" i="7" s="1"/>
  <c r="B1175" i="7"/>
  <c r="B84" i="7"/>
  <c r="B2004" i="7"/>
  <c r="H2004" i="7" s="1"/>
  <c r="B89" i="7"/>
  <c r="I89" i="7" s="1"/>
  <c r="B495" i="7"/>
  <c r="I495" i="7" s="1"/>
  <c r="B1129" i="7"/>
  <c r="B553" i="7"/>
  <c r="B1472" i="7"/>
  <c r="I1472" i="7" s="1"/>
  <c r="B1875" i="7"/>
  <c r="H1875" i="7" s="1"/>
  <c r="B1403" i="7"/>
  <c r="B1235" i="7"/>
  <c r="B679" i="7"/>
  <c r="B1895" i="7"/>
  <c r="I1895" i="7" s="1"/>
  <c r="B940" i="7"/>
  <c r="I940" i="7" s="1"/>
  <c r="B1473" i="7"/>
  <c r="B107" i="7"/>
  <c r="B1287" i="7"/>
  <c r="I1287" i="7" s="1"/>
  <c r="B393" i="7"/>
  <c r="H393" i="7" s="1"/>
  <c r="B745" i="7"/>
  <c r="I745" i="7" s="1"/>
  <c r="B23" i="7"/>
  <c r="B194" i="7"/>
  <c r="B356" i="7"/>
  <c r="B161" i="7"/>
  <c r="I161" i="7" s="1"/>
  <c r="B62" i="7"/>
  <c r="B1334" i="7"/>
  <c r="B178" i="7"/>
  <c r="I178" i="7" s="1"/>
  <c r="B404" i="7"/>
  <c r="I404" i="7" s="1"/>
  <c r="B314" i="7"/>
  <c r="H314" i="7" s="1"/>
  <c r="B1419" i="7"/>
  <c r="B1657" i="7"/>
  <c r="H1657" i="7" s="1"/>
  <c r="B322" i="7"/>
  <c r="I322" i="7" s="1"/>
  <c r="B1584" i="7"/>
  <c r="I1584" i="7" s="1"/>
  <c r="B1179" i="7"/>
  <c r="B1360" i="7"/>
  <c r="B758" i="7"/>
  <c r="B271" i="7"/>
  <c r="B463" i="7"/>
  <c r="B1399" i="7"/>
  <c r="I1399" i="7" s="1"/>
  <c r="B1892" i="7"/>
  <c r="B343" i="7"/>
  <c r="B458" i="7"/>
  <c r="B1543" i="7"/>
  <c r="B1067" i="7"/>
  <c r="H1067" i="7" s="1"/>
  <c r="B377" i="7"/>
  <c r="B663" i="7"/>
  <c r="I663" i="7" s="1"/>
  <c r="B1981" i="7"/>
  <c r="B859" i="7"/>
  <c r="H859" i="7" s="1"/>
  <c r="B947" i="7"/>
  <c r="I947" i="7" s="1"/>
  <c r="B332" i="7"/>
  <c r="B419" i="7"/>
  <c r="B241" i="7"/>
  <c r="H241" i="7" s="1"/>
  <c r="B378" i="7"/>
  <c r="H378" i="7" s="1"/>
  <c r="B386" i="7"/>
  <c r="B1412" i="7"/>
  <c r="B1880" i="7"/>
  <c r="I1880" i="7" s="1"/>
  <c r="B1962" i="7"/>
  <c r="B550" i="7"/>
  <c r="B762" i="7"/>
  <c r="I762" i="7" s="1"/>
  <c r="B1343" i="7"/>
  <c r="B527" i="7"/>
  <c r="B753" i="7"/>
  <c r="B1142" i="7"/>
  <c r="H1142" i="7" s="1"/>
  <c r="B800" i="7"/>
  <c r="H800" i="7" s="1"/>
  <c r="B1775" i="7"/>
  <c r="I1775" i="7" s="1"/>
  <c r="B475" i="7"/>
  <c r="B944" i="7"/>
  <c r="H944" i="7" s="1"/>
  <c r="B1125" i="7"/>
  <c r="B789" i="7"/>
  <c r="H789" i="7" s="1"/>
  <c r="B233" i="7"/>
  <c r="B503" i="7"/>
  <c r="I503" i="7" s="1"/>
  <c r="B1034" i="7"/>
  <c r="B1563" i="7"/>
  <c r="I1563" i="7" s="1"/>
  <c r="B1800" i="7"/>
  <c r="B116" i="7"/>
  <c r="B1105" i="7"/>
  <c r="B447" i="7"/>
  <c r="B1019" i="7"/>
  <c r="I1019" i="7" s="1"/>
  <c r="B1338" i="7"/>
  <c r="I1338" i="7" s="1"/>
  <c r="B1814" i="7"/>
  <c r="I1814" i="7" s="1"/>
  <c r="B1460" i="7"/>
  <c r="B1957" i="7"/>
  <c r="B1607" i="7"/>
  <c r="B1423" i="7"/>
  <c r="I1423" i="7" s="1"/>
  <c r="B462" i="7"/>
  <c r="I462" i="7" s="1"/>
  <c r="B798" i="7"/>
  <c r="H798" i="7" s="1"/>
  <c r="B39" i="7"/>
  <c r="H39" i="7" s="1"/>
  <c r="B1061" i="7"/>
  <c r="I1061" i="7" s="1"/>
  <c r="B1509" i="7"/>
  <c r="H1509" i="7" s="1"/>
  <c r="B222" i="7"/>
  <c r="I222" i="7" s="1"/>
  <c r="B1868" i="7"/>
  <c r="B408" i="7"/>
  <c r="B1469" i="7"/>
  <c r="I1469" i="7" s="1"/>
  <c r="B1810" i="7"/>
  <c r="B1608" i="7"/>
  <c r="H1608" i="7" s="1"/>
  <c r="B1498" i="7"/>
  <c r="B1545" i="7"/>
  <c r="H1545" i="7" s="1"/>
  <c r="B409" i="7"/>
  <c r="B270" i="7"/>
  <c r="B1817" i="7"/>
  <c r="B818" i="7"/>
  <c r="H818" i="7" s="1"/>
  <c r="B704" i="7"/>
  <c r="B1726" i="7"/>
  <c r="I1726" i="7" s="1"/>
  <c r="B1159" i="7"/>
  <c r="B1561" i="7"/>
  <c r="B974" i="7"/>
  <c r="H974" i="7" s="1"/>
  <c r="B1426" i="7"/>
  <c r="B828" i="7"/>
  <c r="I828" i="7" s="1"/>
  <c r="B1896" i="7"/>
  <c r="B1214" i="7"/>
  <c r="B1387" i="7"/>
  <c r="I1387" i="7" s="1"/>
  <c r="B756" i="7"/>
  <c r="B280" i="7"/>
  <c r="I280" i="7" s="1"/>
  <c r="B348" i="7"/>
  <c r="B1696" i="7"/>
  <c r="I1696" i="7" s="1"/>
  <c r="B1730" i="7"/>
  <c r="I1730" i="7" s="1"/>
  <c r="B412" i="7"/>
  <c r="H412" i="7" s="1"/>
  <c r="B627" i="7"/>
  <c r="B1511" i="7"/>
  <c r="B537" i="7"/>
  <c r="H537" i="7" s="1"/>
  <c r="B1917" i="7"/>
  <c r="B1638" i="7"/>
  <c r="H1638" i="7" s="1"/>
  <c r="B736" i="7"/>
  <c r="H736" i="7" s="1"/>
  <c r="B909" i="7"/>
  <c r="H909" i="7" s="1"/>
  <c r="B792" i="7"/>
  <c r="B1382" i="7"/>
  <c r="H1382" i="7" s="1"/>
  <c r="B716" i="7"/>
  <c r="B869" i="7"/>
  <c r="I869" i="7" s="1"/>
  <c r="B517" i="7"/>
  <c r="B1194" i="7"/>
  <c r="B1617" i="7"/>
  <c r="H1617" i="7" s="1"/>
  <c r="B847" i="7"/>
  <c r="B1741" i="7"/>
  <c r="B1745" i="7"/>
  <c r="I1745" i="7" s="1"/>
  <c r="B1470" i="7"/>
  <c r="B1229" i="7"/>
  <c r="B429" i="7"/>
  <c r="I429" i="7" s="1"/>
  <c r="B1301" i="7"/>
  <c r="B936" i="7"/>
  <c r="B1507" i="7"/>
  <c r="B1585" i="7"/>
  <c r="B788" i="7"/>
  <c r="B1003" i="7"/>
  <c r="B1603" i="7"/>
  <c r="B1480" i="7"/>
  <c r="B1191" i="7"/>
  <c r="I1191" i="7" s="1"/>
  <c r="B925" i="7"/>
  <c r="B1031" i="7"/>
  <c r="B1722" i="7"/>
  <c r="H1722" i="7" s="1"/>
  <c r="B826" i="7"/>
  <c r="I826" i="7" s="1"/>
  <c r="B1526" i="7"/>
  <c r="I1526" i="7" s="1"/>
  <c r="B952" i="7"/>
  <c r="B722" i="7"/>
  <c r="B372" i="7"/>
  <c r="I372" i="7" s="1"/>
  <c r="B1483" i="7"/>
  <c r="B335" i="7"/>
  <c r="B1467" i="7"/>
  <c r="B64" i="7"/>
  <c r="I64" i="7" s="1"/>
  <c r="B381" i="7"/>
  <c r="I381" i="7" s="1"/>
  <c r="B307" i="7"/>
  <c r="B1492" i="7"/>
  <c r="B347" i="7"/>
  <c r="B1208" i="7"/>
  <c r="B1238" i="7"/>
  <c r="H1238" i="7" s="1"/>
  <c r="B1724" i="7"/>
  <c r="B1856" i="7"/>
  <c r="B1958" i="7"/>
  <c r="B1882" i="7"/>
  <c r="B423" i="7"/>
  <c r="B750" i="7"/>
  <c r="H750" i="7" s="1"/>
  <c r="B620" i="7"/>
  <c r="H620" i="7" s="1"/>
  <c r="B395" i="7"/>
  <c r="B7" i="7"/>
  <c r="I7" i="7" s="1"/>
  <c r="B683" i="7"/>
  <c r="B1233" i="7"/>
  <c r="B1250" i="7"/>
  <c r="I1250" i="7" s="1"/>
  <c r="B357" i="7"/>
  <c r="H357" i="7" s="1"/>
  <c r="B1011" i="7"/>
  <c r="H1011" i="7" s="1"/>
  <c r="B1161" i="7"/>
  <c r="I1161" i="7" s="1"/>
  <c r="B1946" i="7"/>
  <c r="I1946" i="7" s="1"/>
  <c r="B872" i="7"/>
  <c r="B1461" i="7"/>
  <c r="H1461" i="7" s="1"/>
  <c r="B815" i="7"/>
  <c r="B539" i="7"/>
  <c r="B978" i="7"/>
  <c r="B2043" i="7"/>
  <c r="H2043" i="7" s="1"/>
  <c r="B1904" i="7"/>
  <c r="I1904" i="7" s="1"/>
  <c r="B1970" i="7"/>
  <c r="H1970" i="7" s="1"/>
  <c r="B1366" i="7"/>
  <c r="B490" i="7"/>
  <c r="B1133" i="7"/>
  <c r="B860" i="7"/>
  <c r="B1486" i="7"/>
  <c r="B1768" i="7"/>
  <c r="B464" i="7"/>
  <c r="B1540" i="7"/>
  <c r="I1540" i="7" s="1"/>
  <c r="B104" i="7"/>
  <c r="B1141" i="7"/>
  <c r="I1141" i="7" s="1"/>
  <c r="B1841" i="7"/>
  <c r="B1253" i="7"/>
  <c r="B1672" i="7"/>
  <c r="B1468" i="7"/>
  <c r="B1909" i="7"/>
  <c r="B605" i="7"/>
  <c r="H605" i="7" s="1"/>
  <c r="B1592" i="7"/>
  <c r="I1592" i="7" s="1"/>
  <c r="B823" i="7"/>
  <c r="I823" i="7" s="1"/>
  <c r="B1566" i="7"/>
  <c r="I1566" i="7" s="1"/>
  <c r="B1155" i="7"/>
  <c r="H1155" i="7" s="1"/>
  <c r="B1997" i="7"/>
  <c r="I1997" i="7" s="1"/>
  <c r="B1920" i="7"/>
  <c r="H1920" i="7" s="1"/>
  <c r="B839" i="7"/>
  <c r="B1262" i="7"/>
  <c r="H1262" i="7" s="1"/>
  <c r="B1242" i="7"/>
  <c r="H1242" i="7" s="1"/>
  <c r="B482" i="7"/>
  <c r="B677" i="7"/>
  <c r="I677" i="7" s="1"/>
  <c r="B1281" i="7"/>
  <c r="I1281" i="7" s="1"/>
  <c r="B507" i="7"/>
  <c r="B1858" i="7"/>
  <c r="I1858" i="7" s="1"/>
  <c r="B1099" i="7"/>
  <c r="H1099" i="7" s="1"/>
  <c r="B1289" i="7"/>
  <c r="B628" i="7"/>
  <c r="B526" i="7"/>
  <c r="B80" i="7"/>
  <c r="B843" i="7"/>
  <c r="H843" i="7" s="1"/>
  <c r="B737" i="7"/>
  <c r="H737" i="7" s="1"/>
  <c r="B741" i="7"/>
  <c r="I741" i="7" s="1"/>
  <c r="B1098" i="7"/>
  <c r="B805" i="7"/>
  <c r="H805" i="7" s="1"/>
  <c r="B1018" i="7"/>
  <c r="H1018" i="7" s="1"/>
  <c r="B1577" i="7"/>
  <c r="I1577" i="7" s="1"/>
  <c r="B4" i="7"/>
  <c r="H4" i="7" s="1"/>
  <c r="B1130" i="7"/>
  <c r="B1757" i="7"/>
  <c r="H1757" i="7" s="1"/>
  <c r="B751" i="7"/>
  <c r="B1293" i="7"/>
  <c r="B1502" i="7"/>
  <c r="H1502" i="7" s="1"/>
  <c r="B1825" i="7"/>
  <c r="I1825" i="7" s="1"/>
  <c r="B851" i="7"/>
  <c r="H851" i="7" s="1"/>
  <c r="B907" i="7"/>
  <c r="B344" i="7"/>
  <c r="H344" i="7" s="1"/>
  <c r="B768" i="7"/>
  <c r="B1082" i="7"/>
  <c r="I1082" i="7" s="1"/>
  <c r="B2068" i="7"/>
  <c r="H2068" i="7" s="1"/>
  <c r="B1877" i="7"/>
  <c r="H1877" i="7" s="1"/>
  <c r="B1359" i="7"/>
  <c r="I1359" i="7" s="1"/>
  <c r="B1586" i="7"/>
  <c r="H1586" i="7" s="1"/>
  <c r="B2010" i="7"/>
  <c r="I2010" i="7" s="1"/>
  <c r="B401" i="7"/>
  <c r="B835" i="7"/>
  <c r="I835" i="7" s="1"/>
  <c r="B316" i="7"/>
  <c r="B440" i="7"/>
  <c r="B2100" i="7"/>
  <c r="I2100" i="7" s="1"/>
  <c r="B281" i="7"/>
  <c r="B1024" i="7"/>
  <c r="H1024" i="7" s="1"/>
  <c r="B1397" i="7"/>
  <c r="I1397" i="7" s="1"/>
  <c r="B700" i="7"/>
  <c r="H700" i="7" s="1"/>
  <c r="B893" i="7"/>
  <c r="I893" i="7" s="1"/>
  <c r="B1530" i="7"/>
  <c r="I1530" i="7" s="1"/>
  <c r="B1598" i="7"/>
  <c r="B959" i="7"/>
  <c r="I959" i="7" s="1"/>
  <c r="B1203" i="7"/>
  <c r="I1203" i="7" s="1"/>
  <c r="B238" i="7"/>
  <c r="B714" i="7"/>
  <c r="B569" i="7"/>
  <c r="B889" i="7"/>
  <c r="H889" i="7" s="1"/>
  <c r="B1785" i="7"/>
  <c r="I1785" i="7" s="1"/>
  <c r="B1415" i="7"/>
  <c r="H1415" i="7" s="1"/>
  <c r="B1706" i="7"/>
  <c r="B1743" i="7"/>
  <c r="B1434" i="7"/>
  <c r="H1434" i="7" s="1"/>
  <c r="B1489" i="7"/>
  <c r="B836" i="7"/>
  <c r="H836" i="7" s="1"/>
  <c r="B580" i="7"/>
  <c r="I580" i="7" s="1"/>
  <c r="B1370" i="7"/>
  <c r="B754" i="7"/>
  <c r="B1633" i="7"/>
  <c r="B829" i="7"/>
  <c r="I829" i="7" s="1"/>
  <c r="B1547" i="7"/>
  <c r="I1547" i="7" s="1"/>
  <c r="B1386" i="7"/>
  <c r="B561" i="7"/>
  <c r="I561" i="7" s="1"/>
  <c r="B1767" i="7"/>
  <c r="I1767" i="7" s="1"/>
  <c r="B1107" i="7"/>
  <c r="H1107" i="7" s="1"/>
  <c r="B1068" i="7"/>
  <c r="I1068" i="7" s="1"/>
  <c r="B1883" i="7"/>
  <c r="I1883" i="7" s="1"/>
  <c r="B443" i="7"/>
  <c r="B656" i="7"/>
  <c r="B727" i="7"/>
  <c r="I727" i="7" s="1"/>
  <c r="B1149" i="7"/>
  <c r="H1149" i="7" s="1"/>
  <c r="B455" i="7"/>
  <c r="H455" i="7" s="1"/>
  <c r="B1365" i="7"/>
  <c r="B384" i="7"/>
  <c r="B702" i="7"/>
  <c r="B1111" i="7"/>
  <c r="B1445" i="7"/>
  <c r="H1445" i="7" s="1"/>
  <c r="B1906" i="7"/>
  <c r="I1906" i="7" s="1"/>
  <c r="B942" i="7"/>
  <c r="H942" i="7" s="1"/>
  <c r="B1103" i="7"/>
  <c r="B1833" i="7"/>
  <c r="H1833" i="7" s="1"/>
  <c r="B355" i="7"/>
  <c r="I355" i="7" s="1"/>
  <c r="B1160" i="7"/>
  <c r="B988" i="7"/>
  <c r="B1420" i="7"/>
  <c r="B571" i="7"/>
  <c r="B972" i="7"/>
  <c r="B1999" i="7"/>
  <c r="I1999" i="7" s="1"/>
  <c r="B2120" i="7"/>
  <c r="I2120" i="7" s="1"/>
  <c r="B1587" i="7"/>
  <c r="H1587" i="7" s="1"/>
  <c r="B672" i="7"/>
  <c r="I672" i="7" s="1"/>
  <c r="B324" i="7"/>
  <c r="I324" i="7" s="1"/>
  <c r="B1466" i="7"/>
  <c r="B2112" i="7"/>
  <c r="H2112" i="7" s="1"/>
  <c r="B1033" i="7"/>
  <c r="I1033" i="7" s="1"/>
  <c r="B1762" i="7"/>
  <c r="I1762" i="7" s="1"/>
  <c r="B470" i="7"/>
  <c r="H470" i="7" s="1"/>
  <c r="B1072" i="7"/>
  <c r="B528" i="7"/>
  <c r="B881" i="7"/>
  <c r="I881" i="7" s="1"/>
  <c r="B112" i="7"/>
  <c r="I112" i="7" s="1"/>
  <c r="B1004" i="7"/>
  <c r="B1128" i="7"/>
  <c r="I1128" i="7" s="1"/>
  <c r="B1195" i="7"/>
  <c r="H1195" i="7" s="1"/>
  <c r="B890" i="7"/>
  <c r="B1014" i="7"/>
  <c r="I1014" i="7" s="1"/>
  <c r="B1942" i="7"/>
  <c r="B1712" i="7"/>
  <c r="H1712" i="7" s="1"/>
  <c r="B1320" i="7"/>
  <c r="B951" i="7"/>
  <c r="I951" i="7" s="1"/>
  <c r="B362" i="7"/>
  <c r="B1609" i="7"/>
  <c r="I1609" i="7" s="1"/>
  <c r="B2005" i="7"/>
  <c r="I2005" i="7" s="1"/>
  <c r="B1164" i="7"/>
  <c r="I1164" i="7" s="1"/>
  <c r="B1930" i="7"/>
  <c r="B1495" i="7"/>
  <c r="I1495" i="7" s="1"/>
  <c r="B1015" i="7"/>
  <c r="H1015" i="7" s="1"/>
  <c r="B1601" i="7"/>
  <c r="B184" i="7"/>
  <c r="H184" i="7" s="1"/>
  <c r="B874" i="7"/>
  <c r="I874" i="7" s="1"/>
  <c r="B40" i="7"/>
  <c r="B176" i="7"/>
  <c r="B904" i="7"/>
  <c r="I904" i="7" s="1"/>
  <c r="B664" i="7"/>
  <c r="I664" i="7" s="1"/>
  <c r="B1230" i="7"/>
  <c r="H1230" i="7" s="1"/>
  <c r="B1862" i="7"/>
  <c r="B1188" i="7"/>
  <c r="H1188" i="7" s="1"/>
  <c r="B352" i="7"/>
  <c r="H352" i="7" s="1"/>
  <c r="B358" i="7"/>
  <c r="B1000" i="7"/>
  <c r="B1515" i="7"/>
  <c r="H1515" i="7" s="1"/>
  <c r="B1634" i="7"/>
  <c r="B740" i="7"/>
  <c r="H740" i="7" s="1"/>
  <c r="B1354" i="7"/>
  <c r="H1354" i="7" s="1"/>
  <c r="B892" i="7"/>
  <c r="H892" i="7" s="1"/>
  <c r="B1002" i="7"/>
  <c r="B652" i="7"/>
  <c r="I652" i="7" s="1"/>
  <c r="B709" i="7"/>
  <c r="B1857" i="7"/>
  <c r="B370" i="7"/>
  <c r="H370" i="7" s="1"/>
  <c r="B512" i="7"/>
  <c r="B1966" i="7"/>
  <c r="B1456" i="7"/>
  <c r="I1456" i="7" s="1"/>
  <c r="B1454" i="7"/>
  <c r="I1454" i="7" s="1"/>
  <c r="B1001" i="7"/>
  <c r="H1001" i="7" s="1"/>
  <c r="B1400" i="7"/>
  <c r="I1400" i="7" s="1"/>
  <c r="B1488" i="7"/>
  <c r="I1488" i="7" s="1"/>
  <c r="B1992" i="7"/>
  <c r="B1069" i="7"/>
  <c r="B1653" i="7"/>
  <c r="B725" i="7"/>
  <c r="B552" i="7"/>
  <c r="B1060" i="7"/>
  <c r="B421" i="7"/>
  <c r="I421" i="7" s="1"/>
  <c r="B497" i="7"/>
  <c r="H497" i="7" s="1"/>
  <c r="B558" i="7"/>
  <c r="B845" i="7"/>
  <c r="I845" i="7" s="1"/>
  <c r="B1945" i="7"/>
  <c r="B1318" i="7"/>
  <c r="H1318" i="7" s="1"/>
  <c r="B1777" i="7"/>
  <c r="H1777" i="7" s="1"/>
  <c r="B2037" i="7"/>
  <c r="I2037" i="7" s="1"/>
  <c r="B1205" i="7"/>
  <c r="I1205" i="7" s="1"/>
  <c r="B1185" i="7"/>
  <c r="H1185" i="7" s="1"/>
  <c r="B534" i="7"/>
  <c r="B403" i="7"/>
  <c r="I403" i="7" s="1"/>
  <c r="B1122" i="7"/>
  <c r="H1122" i="7" s="1"/>
  <c r="B1772" i="7"/>
  <c r="I1772" i="7" s="1"/>
  <c r="B160" i="7"/>
  <c r="B1624" i="7"/>
  <c r="H1624" i="7" s="1"/>
  <c r="B1206" i="7"/>
  <c r="I1206" i="7" s="1"/>
  <c r="B373" i="7"/>
  <c r="I373" i="7" s="1"/>
  <c r="B1548" i="7"/>
  <c r="B3" i="7"/>
  <c r="H3" i="7" s="1"/>
  <c r="B374" i="7"/>
  <c r="H374" i="7" s="1"/>
  <c r="B1092" i="7"/>
  <c r="I1092" i="7" s="1"/>
  <c r="B1491" i="7"/>
  <c r="I1491" i="7" s="1"/>
  <c r="B1949" i="7"/>
  <c r="B328" i="7"/>
  <c r="B128" i="7"/>
  <c r="B724" i="7"/>
  <c r="B647" i="7"/>
  <c r="B905" i="7"/>
  <c r="I905" i="7" s="1"/>
  <c r="B1324" i="7"/>
  <c r="B850" i="7"/>
  <c r="B520" i="7"/>
  <c r="B1632" i="7"/>
  <c r="I1632" i="7" s="1"/>
  <c r="B705" i="7"/>
  <c r="B689" i="7"/>
  <c r="H689" i="7" s="1"/>
  <c r="B965" i="7"/>
  <c r="B773" i="7"/>
  <c r="B1202" i="7"/>
  <c r="I1202" i="7" s="1"/>
  <c r="B937" i="7"/>
  <c r="B336" i="7"/>
  <c r="B1007" i="7"/>
  <c r="B1363" i="7"/>
  <c r="B695" i="7"/>
  <c r="H695" i="7" s="1"/>
  <c r="B1860" i="7"/>
  <c r="B1022" i="7"/>
  <c r="H1022" i="7" s="1"/>
  <c r="B825" i="7"/>
  <c r="H825" i="7" s="1"/>
  <c r="B1173" i="7"/>
  <c r="H1173" i="7" s="1"/>
  <c r="B277" i="7"/>
  <c r="B1383" i="7"/>
  <c r="B1245" i="7"/>
  <c r="H1245" i="7" s="1"/>
  <c r="B1265" i="7"/>
  <c r="B1140" i="7"/>
  <c r="H1140" i="7" s="1"/>
  <c r="B1893" i="7"/>
  <c r="I1893" i="7" s="1"/>
  <c r="B726" i="7"/>
  <c r="H726" i="7" s="1"/>
  <c r="B1348" i="7"/>
  <c r="I1348" i="7" s="1"/>
  <c r="B436" i="7"/>
  <c r="B1929" i="7"/>
  <c r="B1811" i="7"/>
  <c r="B1636" i="7"/>
  <c r="I1636" i="7" s="1"/>
  <c r="B425" i="7"/>
  <c r="I425" i="7" s="1"/>
  <c r="B487" i="7"/>
  <c r="I487" i="7" s="1"/>
  <c r="B577" i="7"/>
  <c r="B2049" i="7"/>
  <c r="B298" i="7"/>
  <c r="H298" i="7" s="1"/>
  <c r="B971" i="7"/>
  <c r="I971" i="7" s="1"/>
  <c r="B1699" i="7"/>
  <c r="B1477" i="7"/>
  <c r="B1375" i="7"/>
  <c r="B804" i="7"/>
  <c r="B1247" i="7"/>
  <c r="I1247" i="7" s="1"/>
  <c r="B1009" i="7"/>
  <c r="I1009" i="7" s="1"/>
  <c r="B1396" i="7"/>
  <c r="I1396" i="7" s="1"/>
  <c r="B299" i="7"/>
  <c r="B1796" i="7"/>
  <c r="B985" i="7"/>
  <c r="B1974" i="7"/>
  <c r="B1804" i="7"/>
  <c r="I1804" i="7" s="1"/>
  <c r="B906" i="7"/>
  <c r="H906" i="7" s="1"/>
  <c r="B513" i="7"/>
  <c r="H513" i="7" s="1"/>
  <c r="B1788" i="7"/>
  <c r="I1788" i="7" s="1"/>
  <c r="B545" i="7"/>
  <c r="B824" i="7"/>
  <c r="B982" i="7"/>
  <c r="B649" i="7"/>
  <c r="H649" i="7" s="1"/>
  <c r="B834" i="7"/>
  <c r="B585" i="7"/>
  <c r="I585" i="7" s="1"/>
  <c r="B554" i="7"/>
  <c r="I554" i="7" s="1"/>
  <c r="B1794" i="7"/>
  <c r="B694" i="7"/>
  <c r="H694" i="7" s="1"/>
  <c r="B1694" i="7"/>
  <c r="H1694" i="7" s="1"/>
  <c r="B1168" i="7"/>
  <c r="I1168" i="7" s="1"/>
  <c r="B1296" i="7"/>
  <c r="B1300" i="7"/>
  <c r="B1438" i="7"/>
  <c r="B1408" i="7"/>
  <c r="B1257" i="7"/>
  <c r="B576" i="7"/>
  <c r="H576" i="7" s="1"/>
  <c r="B1121" i="7"/>
  <c r="H1121" i="7" s="1"/>
  <c r="B1650" i="7"/>
  <c r="B945" i="7"/>
  <c r="B1614" i="7"/>
  <c r="B997" i="7"/>
  <c r="I997" i="7" s="1"/>
  <c r="B1112" i="7"/>
  <c r="H1112" i="7" s="1"/>
  <c r="B1901" i="7"/>
  <c r="B1556" i="7"/>
  <c r="B801" i="7"/>
  <c r="B555" i="7"/>
  <c r="B1501" i="7"/>
  <c r="I1501" i="7" s="1"/>
  <c r="B1838" i="7"/>
  <c r="B1991" i="7"/>
  <c r="H1991" i="7" s="1"/>
  <c r="B1081" i="7"/>
  <c r="B1963" i="7"/>
  <c r="B1216" i="7"/>
  <c r="B1513" i="7"/>
  <c r="I1513" i="7" s="1"/>
  <c r="B96" i="7"/>
  <c r="H96" i="7" s="1"/>
  <c r="B1925" i="7"/>
  <c r="H1925" i="7" s="1"/>
  <c r="B923" i="7"/>
  <c r="B330" i="7"/>
  <c r="I330" i="7" s="1"/>
  <c r="B953" i="7"/>
  <c r="B1583" i="7"/>
  <c r="I1583" i="7" s="1"/>
  <c r="B759" i="7"/>
  <c r="I759" i="7" s="1"/>
  <c r="B1117" i="7"/>
  <c r="H1117" i="7" s="1"/>
  <c r="B1358" i="7"/>
  <c r="H1358" i="7" s="1"/>
  <c r="B565" i="7"/>
  <c r="I565" i="7" s="1"/>
  <c r="B1786" i="7"/>
  <c r="H1786" i="7" s="1"/>
  <c r="B1337" i="7"/>
  <c r="B1604" i="7"/>
  <c r="H1604" i="7" s="1"/>
  <c r="B1362" i="7"/>
  <c r="B1073" i="7"/>
  <c r="I1073" i="7" s="1"/>
  <c r="B1701" i="7"/>
  <c r="B1707" i="7"/>
  <c r="B1819" i="7"/>
  <c r="H1819" i="7" s="1"/>
  <c r="B192" i="7"/>
  <c r="H192" i="7" s="1"/>
  <c r="B428" i="7"/>
  <c r="B772" i="7"/>
  <c r="B1328" i="7"/>
  <c r="H1328" i="7" s="1"/>
  <c r="B1200" i="7"/>
  <c r="B858" i="7"/>
  <c r="I858" i="7" s="1"/>
  <c r="B1052" i="7"/>
  <c r="I1052" i="7" s="1"/>
  <c r="B309" i="7"/>
  <c r="H309" i="7" s="1"/>
  <c r="B1872" i="7"/>
  <c r="I1872" i="7" s="1"/>
  <c r="B1924" i="7"/>
  <c r="B984" i="7"/>
  <c r="H984" i="7" s="1"/>
  <c r="B1323" i="7"/>
  <c r="I1323" i="7" s="1"/>
  <c r="B1710" i="7"/>
  <c r="B1380" i="7"/>
  <c r="B546" i="7"/>
  <c r="B246" i="7"/>
  <c r="B568" i="7"/>
  <c r="B660" i="7"/>
  <c r="B1611" i="7"/>
  <c r="I1611" i="7" s="1"/>
  <c r="B2090" i="7"/>
  <c r="I2090" i="7" s="1"/>
  <c r="B1787" i="7"/>
  <c r="B969" i="7"/>
  <c r="B771" i="7"/>
  <c r="B864" i="7"/>
  <c r="I864" i="7" s="1"/>
  <c r="B1867" i="7"/>
  <c r="H1867" i="7" s="1"/>
  <c r="B601" i="7"/>
  <c r="H601" i="7" s="1"/>
  <c r="B1850" i="7"/>
  <c r="B1919" i="7"/>
  <c r="B1690" i="7"/>
  <c r="I1690" i="7" s="1"/>
  <c r="B1668" i="7"/>
  <c r="B1437" i="7"/>
  <c r="B1330" i="7"/>
  <c r="B560" i="7"/>
  <c r="B1237" i="7"/>
  <c r="H1237" i="7" s="1"/>
  <c r="B1091" i="7"/>
  <c r="I1091" i="7" s="1"/>
  <c r="B416" i="7"/>
  <c r="B2020" i="7"/>
  <c r="B1312" i="7"/>
  <c r="B2099" i="7"/>
  <c r="B2040" i="7"/>
  <c r="B2069" i="7"/>
  <c r="B1484" i="7"/>
  <c r="B498" i="7"/>
  <c r="B943" i="7"/>
  <c r="B1870" i="7"/>
  <c r="B301" i="7"/>
  <c r="B1760" i="7"/>
  <c r="B1267" i="7"/>
  <c r="B1759" i="7"/>
  <c r="H1759" i="7" s="1"/>
  <c r="B2073" i="7"/>
  <c r="B2114" i="7"/>
  <c r="H2114" i="7" s="1"/>
  <c r="B1967" i="7"/>
  <c r="B406" i="7"/>
  <c r="I406" i="7" s="1"/>
  <c r="B1405" i="7"/>
  <c r="I1405" i="7" s="1"/>
  <c r="B1675" i="7"/>
  <c r="I1675" i="7" s="1"/>
  <c r="B1552" i="7"/>
  <c r="I1552" i="7" s="1"/>
  <c r="B1646" i="7"/>
  <c r="I1646" i="7" s="1"/>
  <c r="B1333" i="7"/>
  <c r="B1923" i="7"/>
  <c r="I1923" i="7" s="1"/>
  <c r="B1391" i="7"/>
  <c r="I1391" i="7" s="1"/>
  <c r="B1959" i="7"/>
  <c r="I1959" i="7" s="1"/>
  <c r="B870" i="7"/>
  <c r="H870" i="7" s="1"/>
  <c r="B2116" i="7"/>
  <c r="H2116" i="7" s="1"/>
  <c r="B1417" i="7"/>
  <c r="B588" i="7"/>
  <c r="B305" i="7"/>
  <c r="B1674" i="7"/>
  <c r="I1674" i="7" s="1"/>
  <c r="B1851" i="7"/>
  <c r="H1851" i="7" s="1"/>
  <c r="B686" i="7"/>
  <c r="B2118" i="7"/>
  <c r="H2118" i="7" s="1"/>
  <c r="B1442" i="7"/>
  <c r="B570" i="7"/>
  <c r="B1221" i="7"/>
  <c r="B1887" i="7"/>
  <c r="H1887" i="7" s="1"/>
  <c r="B1090" i="7"/>
  <c r="B863" i="7"/>
  <c r="H863" i="7" s="1"/>
  <c r="B2045" i="7"/>
  <c r="B208" i="7"/>
  <c r="B1104" i="7"/>
  <c r="H1104" i="7" s="1"/>
  <c r="B1371" i="7"/>
  <c r="B469" i="7"/>
  <c r="H469" i="7" s="1"/>
  <c r="B483" i="7"/>
  <c r="B1912" i="7"/>
  <c r="I1912" i="7" s="1"/>
  <c r="B2039" i="7"/>
  <c r="B670" i="7"/>
  <c r="B1475" i="7"/>
  <c r="B1215" i="7"/>
  <c r="B1187" i="7"/>
  <c r="B755" i="7"/>
  <c r="I755" i="7" s="1"/>
  <c r="B1178" i="7"/>
  <c r="I1178" i="7" s="1"/>
  <c r="B1291" i="7"/>
  <c r="B1146" i="7"/>
  <c r="B1378" i="7"/>
  <c r="I1378" i="7" s="1"/>
  <c r="B2092" i="7"/>
  <c r="I2092" i="7" s="1"/>
  <c r="B669" i="7"/>
  <c r="I669" i="7" s="1"/>
  <c r="B1436" i="7"/>
  <c r="B420" i="7"/>
  <c r="B1524" i="7"/>
  <c r="B1280" i="7"/>
  <c r="B1984" i="7"/>
  <c r="B1392" i="7"/>
  <c r="B976" i="7"/>
  <c r="B1718" i="7"/>
  <c r="H1718" i="7" s="1"/>
  <c r="B693" i="7"/>
  <c r="H693" i="7" s="1"/>
  <c r="B1640" i="7"/>
  <c r="I1640" i="7" s="1"/>
  <c r="B2070" i="7"/>
  <c r="H2070" i="7" s="1"/>
  <c r="B968" i="7"/>
  <c r="B673" i="7"/>
  <c r="B581" i="7"/>
  <c r="H581" i="7" s="1"/>
  <c r="B1848" i="7"/>
  <c r="I1848" i="7" s="1"/>
  <c r="B938" i="7"/>
  <c r="B931" i="7"/>
  <c r="I931" i="7" s="1"/>
  <c r="B2119" i="7"/>
  <c r="H2119" i="7" s="1"/>
  <c r="B338" i="7"/>
  <c r="I338" i="7" s="1"/>
  <c r="B791" i="7"/>
  <c r="H791" i="7" s="1"/>
  <c r="B1590" i="7"/>
  <c r="I1590" i="7" s="1"/>
  <c r="B1652" i="7"/>
  <c r="B1193" i="7"/>
  <c r="B1165" i="7"/>
  <c r="B583" i="7"/>
  <c r="H583" i="7" s="1"/>
  <c r="B1943" i="7"/>
  <c r="I1943" i="7" s="1"/>
  <c r="B2056" i="7"/>
  <c r="I2056" i="7" s="1"/>
  <c r="B2109" i="7"/>
  <c r="B1874" i="7"/>
  <c r="I1874" i="7" s="1"/>
  <c r="B939" i="7"/>
  <c r="B1241" i="7"/>
  <c r="B960" i="7"/>
  <c r="B1065" i="7"/>
  <c r="H1065" i="7" s="1"/>
  <c r="B992" i="7"/>
  <c r="B1725" i="7"/>
  <c r="I1725" i="7" s="1"/>
  <c r="B638" i="7"/>
  <c r="B1980" i="7"/>
  <c r="B509" i="7"/>
  <c r="B2034" i="7"/>
  <c r="B844" i="7"/>
  <c r="I844" i="7" s="1"/>
  <c r="B989" i="7"/>
  <c r="I989" i="7" s="1"/>
  <c r="B1093" i="7"/>
  <c r="B2051" i="7"/>
  <c r="B1032" i="7"/>
  <c r="I1032" i="7" s="1"/>
  <c r="B1120" i="7"/>
  <c r="B908" i="7"/>
  <c r="B596" i="7"/>
  <c r="B2078" i="7"/>
  <c r="H2078" i="7" s="1"/>
  <c r="B2031" i="7"/>
  <c r="I2031" i="7" s="1"/>
  <c r="B1021" i="7"/>
  <c r="B289" i="7"/>
  <c r="I289" i="7" s="1"/>
  <c r="B979" i="7"/>
  <c r="B1341" i="7"/>
  <c r="H1341" i="7" s="1"/>
  <c r="B522" i="7"/>
  <c r="I522" i="7" s="1"/>
  <c r="B508" i="7"/>
  <c r="B334" i="7"/>
  <c r="B760" i="7"/>
  <c r="I760" i="7" s="1"/>
  <c r="B274" i="7"/>
  <c r="H274" i="7" s="1"/>
  <c r="B589" i="7"/>
  <c r="B1921" i="7"/>
  <c r="B313" i="7"/>
  <c r="B468" i="7"/>
  <c r="I468" i="7" s="1"/>
  <c r="B1738" i="7"/>
  <c r="I1738" i="7" s="1"/>
  <c r="B2017" i="7"/>
  <c r="B977" i="7"/>
  <c r="B1479" i="7"/>
  <c r="B448" i="7"/>
  <c r="H448" i="7" s="1"/>
  <c r="B1045" i="7"/>
  <c r="H1045" i="7" s="1"/>
  <c r="B1537" i="7"/>
  <c r="B559" i="7"/>
  <c r="B980" i="7"/>
  <c r="B312" i="7"/>
  <c r="B2098" i="7"/>
  <c r="B993" i="7"/>
  <c r="B426" i="7"/>
  <c r="H426" i="7" s="1"/>
  <c r="B1327" i="7"/>
  <c r="I1327" i="7" s="1"/>
  <c r="B473" i="7"/>
  <c r="H473" i="7" s="1"/>
  <c r="B1781" i="7"/>
  <c r="H1781" i="7" s="1"/>
  <c r="B1336" i="7"/>
  <c r="I1336" i="7" s="1"/>
  <c r="B2033" i="7"/>
  <c r="I2033" i="7" s="1"/>
  <c r="B360" i="7"/>
  <c r="I360" i="7" s="1"/>
  <c r="B1435" i="7"/>
  <c r="I1435" i="7" s="1"/>
  <c r="B1687" i="7"/>
  <c r="B840" i="7"/>
  <c r="H840" i="7" s="1"/>
  <c r="B1041" i="7"/>
  <c r="B780" i="7"/>
  <c r="I780" i="7" s="1"/>
  <c r="B1876" i="7"/>
  <c r="I1876" i="7" s="1"/>
  <c r="B2105" i="7"/>
  <c r="H2105" i="7" s="1"/>
  <c r="B1837" i="7"/>
  <c r="H1837" i="7" s="1"/>
  <c r="B1576" i="7"/>
  <c r="I1576" i="7" s="1"/>
  <c r="B1367" i="7"/>
  <c r="H1367" i="7" s="1"/>
  <c r="B1184" i="7"/>
  <c r="H1184" i="7" s="1"/>
  <c r="B557" i="7"/>
  <c r="H557" i="7" s="1"/>
  <c r="B1132" i="7"/>
  <c r="I1132" i="7" s="1"/>
  <c r="B1551" i="7"/>
  <c r="H1551" i="7" s="1"/>
  <c r="B640" i="7"/>
  <c r="H640" i="7" s="1"/>
  <c r="B1402" i="7"/>
  <c r="B958" i="7"/>
  <c r="B1246" i="7"/>
  <c r="H1246" i="7" s="1"/>
  <c r="B1659" i="7"/>
  <c r="I1659" i="7" s="1"/>
  <c r="B793" i="7"/>
  <c r="I793" i="7" s="1"/>
  <c r="B1145" i="7"/>
  <c r="I1145" i="7" s="1"/>
  <c r="B1080" i="7"/>
  <c r="B501" i="7"/>
  <c r="I501" i="7" s="1"/>
  <c r="B1275" i="7"/>
  <c r="I1275" i="7" s="1"/>
  <c r="B1223" i="7"/>
  <c r="B1820" i="7"/>
  <c r="B920" i="7"/>
  <c r="H920" i="7" s="1"/>
  <c r="B852" i="7"/>
  <c r="B1153" i="7"/>
  <c r="B505" i="7"/>
  <c r="I505" i="7" s="1"/>
  <c r="B2082" i="7"/>
  <c r="B1030" i="7"/>
  <c r="B2117" i="7"/>
  <c r="I2117" i="7" s="1"/>
  <c r="B591" i="7"/>
  <c r="B1720" i="7"/>
  <c r="H1720" i="7" s="1"/>
  <c r="B1960" i="7"/>
  <c r="H1960" i="7" s="1"/>
  <c r="B430" i="7"/>
  <c r="H430" i="7" s="1"/>
  <c r="B1154" i="7"/>
  <c r="B303" i="7"/>
  <c r="I303" i="7" s="1"/>
  <c r="B808" i="7"/>
  <c r="B927" i="7"/>
  <c r="B2086" i="7"/>
  <c r="B2066" i="7"/>
  <c r="H2066" i="7" s="1"/>
  <c r="B1357" i="7"/>
  <c r="I1357" i="7" s="1"/>
  <c r="B1398" i="7"/>
  <c r="B2081" i="7"/>
  <c r="B1373" i="7"/>
  <c r="B1866" i="7"/>
  <c r="B405" i="7"/>
  <c r="I405" i="7" s="1"/>
  <c r="B1847" i="7"/>
  <c r="B1100" i="7"/>
  <c r="I1100" i="7" s="1"/>
  <c r="B2018" i="7"/>
  <c r="I2018" i="7" s="1"/>
  <c r="B1859" i="7"/>
  <c r="I1859" i="7" s="1"/>
  <c r="B1127" i="7"/>
  <c r="B1749" i="7"/>
  <c r="H1749" i="7" s="1"/>
  <c r="B2028" i="7"/>
  <c r="B1189" i="7"/>
  <c r="H1189" i="7" s="1"/>
  <c r="B1474" i="7"/>
  <c r="H1474" i="7" s="1"/>
  <c r="B1808" i="7"/>
  <c r="H1808" i="7" s="1"/>
  <c r="B1618" i="7"/>
  <c r="I1618" i="7" s="1"/>
  <c r="B1666" i="7"/>
  <c r="I1666" i="7" s="1"/>
  <c r="B1043" i="7"/>
  <c r="I1043" i="7" s="1"/>
  <c r="B1049" i="7"/>
  <c r="I1049" i="7" s="1"/>
  <c r="B1013" i="7"/>
  <c r="B1471" i="7"/>
  <c r="B2076" i="7"/>
  <c r="I2076" i="7" s="1"/>
  <c r="B896" i="7"/>
  <c r="B494" i="7"/>
  <c r="B2115" i="7"/>
  <c r="H2115" i="7" s="1"/>
  <c r="B396" i="7"/>
  <c r="H396" i="7" s="1"/>
  <c r="B2124" i="7"/>
  <c r="B2058" i="7"/>
  <c r="B2059" i="7"/>
  <c r="I2059" i="7" s="1"/>
  <c r="B1988" i="7"/>
  <c r="B1441" i="7"/>
  <c r="I1441" i="7" s="1"/>
  <c r="B2035" i="7"/>
  <c r="B367" i="7"/>
  <c r="B2055" i="7"/>
  <c r="B1790" i="7"/>
  <c r="I1790" i="7" s="1"/>
  <c r="B1374" i="7"/>
  <c r="B838" i="7"/>
  <c r="H838" i="7" s="1"/>
  <c r="B1891" i="7"/>
  <c r="B2013" i="7"/>
  <c r="H2013" i="7" s="1"/>
  <c r="B2083" i="7"/>
  <c r="I2083" i="7" s="1"/>
  <c r="B2036" i="7"/>
  <c r="B1196" i="7"/>
  <c r="H1196" i="7" s="1"/>
  <c r="B2095" i="7"/>
  <c r="I2095" i="7" s="1"/>
  <c r="B2046" i="7"/>
  <c r="H2046" i="7" s="1"/>
  <c r="B1054" i="7"/>
  <c r="B2024" i="7"/>
  <c r="B1095" i="7"/>
  <c r="I1095" i="7" s="1"/>
  <c r="B2021" i="7"/>
  <c r="B415" i="7"/>
  <c r="B2097" i="7"/>
  <c r="B2093" i="7"/>
  <c r="I2093" i="7" s="1"/>
  <c r="B2050" i="7"/>
  <c r="I2050" i="7" s="1"/>
  <c r="B2102" i="7"/>
  <c r="B1390" i="7"/>
  <c r="H1390" i="7" s="1"/>
  <c r="B2052" i="7"/>
  <c r="B2106" i="7"/>
  <c r="B1579" i="7"/>
  <c r="H1579" i="7" s="1"/>
  <c r="B717" i="7"/>
  <c r="B2057" i="7"/>
  <c r="B2104" i="7"/>
  <c r="I2104" i="7" s="1"/>
  <c r="B2089" i="7"/>
  <c r="B1255" i="7"/>
  <c r="I1255" i="7" s="1"/>
  <c r="B1329" i="7"/>
  <c r="B1779" i="7"/>
  <c r="B2094" i="7"/>
  <c r="H2094" i="7" s="1"/>
  <c r="B2011" i="7"/>
  <c r="I2011" i="7" s="1"/>
  <c r="B2077" i="7"/>
  <c r="B2113" i="7"/>
  <c r="B1410" i="7"/>
  <c r="B2123" i="7"/>
  <c r="B388" i="7"/>
  <c r="B1115" i="7"/>
  <c r="B2014" i="7"/>
  <c r="B2084" i="7"/>
  <c r="H2084" i="7" s="1"/>
  <c r="B2061" i="7"/>
  <c r="B337" i="7"/>
  <c r="B2026" i="7"/>
  <c r="B1084" i="7"/>
  <c r="B1748" i="7"/>
  <c r="I1748" i="7" s="1"/>
  <c r="B2030" i="7"/>
  <c r="B2047" i="7"/>
  <c r="B2063" i="7"/>
  <c r="I2063" i="7" s="1"/>
  <c r="B2101" i="7"/>
  <c r="I2101" i="7" s="1"/>
  <c r="B2071" i="7"/>
  <c r="B2032" i="7"/>
  <c r="I2032" i="7" s="1"/>
  <c r="B365" i="7"/>
  <c r="B2088" i="7"/>
  <c r="B1305" i="7"/>
  <c r="B2015" i="7"/>
  <c r="I2015" i="7" s="1"/>
  <c r="B446" i="7"/>
  <c r="I446" i="7" s="1"/>
  <c r="B1978" i="7"/>
  <c r="B1784" i="7"/>
  <c r="B1425" i="7"/>
  <c r="B975" i="7"/>
  <c r="I975" i="7" s="1"/>
  <c r="B594" i="7"/>
  <c r="H594" i="7" s="1"/>
  <c r="B486" i="7"/>
  <c r="B1961" i="7"/>
  <c r="B2091" i="7"/>
  <c r="I2091" i="7" s="1"/>
  <c r="B413" i="7"/>
  <c r="B2062" i="7"/>
  <c r="I2062" i="7" s="1"/>
  <c r="B1884" i="7"/>
  <c r="B2048" i="7"/>
  <c r="B2054" i="7"/>
  <c r="B2038" i="7"/>
  <c r="B2111" i="7"/>
  <c r="B2029" i="7"/>
  <c r="B2023" i="7"/>
  <c r="B2108" i="7"/>
  <c r="B2025" i="7"/>
  <c r="H2025" i="7" s="1"/>
  <c r="B2022" i="7"/>
  <c r="H2022" i="7" s="1"/>
  <c r="B794" i="7"/>
  <c r="H794" i="7" s="1"/>
  <c r="B2079" i="7"/>
  <c r="I2079" i="7" s="1"/>
  <c r="B2075" i="7"/>
  <c r="I2075" i="7" s="1"/>
  <c r="B2042" i="7"/>
  <c r="B2080" i="7"/>
  <c r="B2103" i="7"/>
  <c r="H2103" i="7" s="1"/>
  <c r="B2074" i="7"/>
  <c r="B2107" i="7"/>
  <c r="B2041" i="7"/>
  <c r="B2096" i="7"/>
  <c r="I2096" i="7" s="1"/>
  <c r="B2072" i="7"/>
  <c r="B2016" i="7"/>
  <c r="B2027" i="7"/>
  <c r="B2064" i="7"/>
  <c r="I2064" i="7" s="1"/>
  <c r="B2019" i="7"/>
  <c r="H2019" i="7" s="1"/>
  <c r="B2053" i="7"/>
  <c r="H2053" i="7" s="1"/>
  <c r="B2012" i="7"/>
  <c r="I2012" i="7" s="1"/>
  <c r="B2122" i="7"/>
  <c r="H2122" i="7" s="1"/>
  <c r="B2060" i="7"/>
  <c r="B2065" i="7"/>
  <c r="H2065" i="7" s="1"/>
  <c r="B2044" i="7"/>
  <c r="I2044" i="7" s="1"/>
  <c r="B2110" i="7"/>
  <c r="B2085" i="7"/>
  <c r="I2085" i="7" s="1"/>
  <c r="B2067" i="7"/>
  <c r="B2087" i="7"/>
  <c r="B2121" i="7"/>
  <c r="I393" i="7" l="1"/>
  <c r="J393" i="7" s="1"/>
  <c r="F13" i="31"/>
  <c r="D9" i="55"/>
  <c r="F26" i="31"/>
  <c r="AO26" i="31" s="1"/>
  <c r="F23" i="31"/>
  <c r="AO23" i="31" s="1"/>
  <c r="F25" i="31"/>
  <c r="D8" i="55"/>
  <c r="I1914" i="7"/>
  <c r="F22" i="31"/>
  <c r="F20" i="31"/>
  <c r="AO20" i="31" s="1"/>
  <c r="D7" i="55"/>
  <c r="F17" i="31"/>
  <c r="AO17" i="31" s="1"/>
  <c r="F19" i="31"/>
  <c r="D6" i="55"/>
  <c r="I1704" i="7"/>
  <c r="D5" i="55"/>
  <c r="F14" i="31"/>
  <c r="AO14" i="31" s="1"/>
  <c r="F16" i="31"/>
  <c r="F11" i="31"/>
  <c r="AO11" i="31" s="1"/>
  <c r="D4" i="55"/>
  <c r="F8" i="31"/>
  <c r="AO8" i="31" s="1"/>
  <c r="D3" i="55"/>
  <c r="F10" i="31"/>
  <c r="F7" i="31"/>
  <c r="D2" i="55"/>
  <c r="I1801" i="7"/>
  <c r="J1801" i="7" s="1"/>
  <c r="I1065" i="7"/>
  <c r="J1065" i="7" s="1"/>
  <c r="I537" i="7"/>
  <c r="J537" i="7" s="1"/>
  <c r="H1387" i="7"/>
  <c r="J1387" i="7" s="1"/>
  <c r="H1038" i="7"/>
  <c r="J1038" i="7" s="1"/>
  <c r="H1550" i="7"/>
  <c r="I133" i="7"/>
  <c r="J133" i="7" s="1"/>
  <c r="H797" i="7"/>
  <c r="J797" i="7" s="1"/>
  <c r="H2005" i="7"/>
  <c r="J2005" i="7" s="1"/>
  <c r="H53" i="7"/>
  <c r="J53" i="7" s="1"/>
  <c r="H1573" i="7"/>
  <c r="J1573" i="7" s="1"/>
  <c r="I38" i="7"/>
  <c r="J38" i="7" s="1"/>
  <c r="H1147" i="7"/>
  <c r="J1147" i="7" s="1"/>
  <c r="I1107" i="7"/>
  <c r="J1107" i="7" s="1"/>
  <c r="H1904" i="7"/>
  <c r="J1904" i="7" s="1"/>
  <c r="H24" i="7"/>
  <c r="J24" i="7" s="1"/>
  <c r="I1015" i="7"/>
  <c r="J1015" i="7" s="1"/>
  <c r="I455" i="7"/>
  <c r="J455" i="7" s="1"/>
  <c r="I1453" i="7"/>
  <c r="J1453" i="7" s="1"/>
  <c r="I1582" i="7"/>
  <c r="J1582" i="7" s="1"/>
  <c r="H802" i="7"/>
  <c r="J802" i="7" s="1"/>
  <c r="H269" i="7"/>
  <c r="J269" i="7" s="1"/>
  <c r="I833" i="7"/>
  <c r="J833" i="7" s="1"/>
  <c r="H44" i="7"/>
  <c r="J44" i="7" s="1"/>
  <c r="I1579" i="7"/>
  <c r="J1579" i="7" s="1"/>
  <c r="I1142" i="7"/>
  <c r="J1142" i="7" s="1"/>
  <c r="I967" i="7"/>
  <c r="J967" i="7" s="1"/>
  <c r="H2062" i="7"/>
  <c r="J2062" i="7" s="1"/>
  <c r="I396" i="7"/>
  <c r="J396" i="7" s="1"/>
  <c r="I825" i="7"/>
  <c r="J825" i="7" s="1"/>
  <c r="H1609" i="7"/>
  <c r="J1609" i="7" s="1"/>
  <c r="H29" i="7"/>
  <c r="J29" i="7" s="1"/>
  <c r="H240" i="7"/>
  <c r="J240" i="7" s="1"/>
  <c r="H873" i="7"/>
  <c r="J873" i="7" s="1"/>
  <c r="H1054" i="7"/>
  <c r="I1054" i="7"/>
  <c r="H512" i="7"/>
  <c r="I512" i="7"/>
  <c r="I271" i="7"/>
  <c r="H271" i="7"/>
  <c r="H486" i="7"/>
  <c r="I486" i="7"/>
  <c r="H1779" i="7"/>
  <c r="I1779" i="7"/>
  <c r="H1229" i="7"/>
  <c r="I1229" i="7"/>
  <c r="H1000" i="7"/>
  <c r="I1000" i="7"/>
  <c r="I1426" i="7"/>
  <c r="H1426" i="7"/>
  <c r="H1897" i="7"/>
  <c r="I1897" i="7"/>
  <c r="H773" i="7"/>
  <c r="I773" i="7"/>
  <c r="H494" i="7"/>
  <c r="I494" i="7"/>
  <c r="H1103" i="7"/>
  <c r="I1103" i="7"/>
  <c r="I1335" i="7"/>
  <c r="H1335" i="7"/>
  <c r="H680" i="7"/>
  <c r="I680" i="7"/>
  <c r="H1653" i="7"/>
  <c r="I1653" i="7"/>
  <c r="H613" i="7"/>
  <c r="I613" i="7"/>
  <c r="H772" i="7"/>
  <c r="I772" i="7"/>
  <c r="I1811" i="7"/>
  <c r="H1811" i="7"/>
  <c r="H1883" i="7"/>
  <c r="J1883" i="7" s="1"/>
  <c r="I357" i="7"/>
  <c r="J357" i="7" s="1"/>
  <c r="H1754" i="7"/>
  <c r="J1754" i="7" s="1"/>
  <c r="I1258" i="7"/>
  <c r="J1258" i="7" s="1"/>
  <c r="H715" i="7"/>
  <c r="J715" i="7" s="1"/>
  <c r="H437" i="7"/>
  <c r="J437" i="7" s="1"/>
  <c r="I986" i="7"/>
  <c r="J986" i="7" s="1"/>
  <c r="H1286" i="7"/>
  <c r="J1286" i="7" s="1"/>
  <c r="H414" i="7"/>
  <c r="J414" i="7" s="1"/>
  <c r="H2083" i="7"/>
  <c r="J2083" i="7" s="1"/>
  <c r="H2018" i="7"/>
  <c r="J2018" i="7" s="1"/>
  <c r="H289" i="7"/>
  <c r="J289" i="7" s="1"/>
  <c r="H1456" i="7"/>
  <c r="J1456" i="7" s="1"/>
  <c r="I1195" i="7"/>
  <c r="J1195" i="7" s="1"/>
  <c r="H672" i="7"/>
  <c r="J672" i="7" s="1"/>
  <c r="I620" i="7"/>
  <c r="J620" i="7" s="1"/>
  <c r="I928" i="7"/>
  <c r="J928" i="7" s="1"/>
  <c r="I1595" i="7"/>
  <c r="J1595" i="7" s="1"/>
  <c r="H1700" i="7"/>
  <c r="J1700" i="7" s="1"/>
  <c r="H75" i="7"/>
  <c r="J75" i="7" s="1"/>
  <c r="H1225" i="7"/>
  <c r="J1225" i="7" s="1"/>
  <c r="H895" i="7"/>
  <c r="J895" i="7" s="1"/>
  <c r="I1166" i="7"/>
  <c r="J1166" i="7" s="1"/>
  <c r="H1278" i="7"/>
  <c r="J1278" i="7" s="1"/>
  <c r="I159" i="7"/>
  <c r="J159" i="7" s="1"/>
  <c r="H1391" i="7"/>
  <c r="J1391" i="7" s="1"/>
  <c r="I1445" i="7"/>
  <c r="J1445" i="7" s="1"/>
  <c r="H429" i="7"/>
  <c r="J429" i="7" s="1"/>
  <c r="H1814" i="7"/>
  <c r="J1814" i="7" s="1"/>
  <c r="I903" i="7"/>
  <c r="J903" i="7" s="1"/>
  <c r="I1430" i="7"/>
  <c r="J1430" i="7" s="1"/>
  <c r="H1106" i="7"/>
  <c r="J1106" i="7" s="1"/>
  <c r="H1849" i="7"/>
  <c r="J1849" i="7" s="1"/>
  <c r="H385" i="7"/>
  <c r="H295" i="7"/>
  <c r="J295" i="7" s="1"/>
  <c r="I1907" i="7"/>
  <c r="J1907" i="7" s="1"/>
  <c r="H199" i="7"/>
  <c r="J199" i="7" s="1"/>
  <c r="H1753" i="7"/>
  <c r="J1753" i="7" s="1"/>
  <c r="I2038" i="7"/>
  <c r="H2038" i="7"/>
  <c r="I1442" i="7"/>
  <c r="H1442" i="7"/>
  <c r="H979" i="7"/>
  <c r="I979" i="7"/>
  <c r="H334" i="7"/>
  <c r="I334" i="7"/>
  <c r="I413" i="7"/>
  <c r="H413" i="7"/>
  <c r="I1267" i="7"/>
  <c r="H1267" i="7"/>
  <c r="I509" i="7"/>
  <c r="H509" i="7"/>
  <c r="I2045" i="7"/>
  <c r="H2045" i="7"/>
  <c r="H1870" i="7"/>
  <c r="I1870" i="7"/>
  <c r="I656" i="7"/>
  <c r="H656" i="7"/>
  <c r="I907" i="7"/>
  <c r="H907" i="7"/>
  <c r="I1821" i="7"/>
  <c r="H1821" i="7"/>
  <c r="I170" i="7"/>
  <c r="H170" i="7"/>
  <c r="I2122" i="7"/>
  <c r="J2122" i="7" s="1"/>
  <c r="I1551" i="7"/>
  <c r="J1551" i="7" s="1"/>
  <c r="I328" i="7"/>
  <c r="H328" i="7"/>
  <c r="H1470" i="7"/>
  <c r="I1470" i="7"/>
  <c r="I475" i="7"/>
  <c r="H475" i="7"/>
  <c r="I329" i="7"/>
  <c r="H329" i="7"/>
  <c r="I212" i="7"/>
  <c r="H212" i="7"/>
  <c r="I30" i="7"/>
  <c r="H30" i="7"/>
  <c r="H70" i="7"/>
  <c r="I70" i="7"/>
  <c r="H42" i="7"/>
  <c r="I42" i="7"/>
  <c r="H1463" i="7"/>
  <c r="I1463" i="7"/>
  <c r="I631" i="7"/>
  <c r="H631" i="7"/>
  <c r="H2059" i="7"/>
  <c r="J2059" i="7" s="1"/>
  <c r="H1100" i="7"/>
  <c r="J1100" i="7" s="1"/>
  <c r="H760" i="7"/>
  <c r="J760" i="7" s="1"/>
  <c r="I2078" i="7"/>
  <c r="J2078" i="7" s="1"/>
  <c r="H1725" i="7"/>
  <c r="J1725" i="7" s="1"/>
  <c r="H759" i="7"/>
  <c r="J759" i="7" s="1"/>
  <c r="I850" i="7"/>
  <c r="H850" i="7"/>
  <c r="I1706" i="7"/>
  <c r="H1706" i="7"/>
  <c r="I736" i="7"/>
  <c r="J736" i="7" s="1"/>
  <c r="H1775" i="7"/>
  <c r="J1775" i="7" s="1"/>
  <c r="H940" i="7"/>
  <c r="J940" i="7" s="1"/>
  <c r="I1016" i="7"/>
  <c r="H1016" i="7"/>
  <c r="H1450" i="7"/>
  <c r="I1450" i="7"/>
  <c r="I805" i="7"/>
  <c r="J805" i="7" s="1"/>
  <c r="I756" i="7"/>
  <c r="H756" i="7"/>
  <c r="I749" i="7"/>
  <c r="H749" i="7"/>
  <c r="I244" i="7"/>
  <c r="H244" i="7"/>
  <c r="I1240" i="7"/>
  <c r="H1240" i="7"/>
  <c r="I1376" i="7"/>
  <c r="H1376" i="7"/>
  <c r="I1196" i="7"/>
  <c r="J1196" i="7" s="1"/>
  <c r="I557" i="7"/>
  <c r="J557" i="7" s="1"/>
  <c r="H522" i="7"/>
  <c r="J522" i="7" s="1"/>
  <c r="I192" i="7"/>
  <c r="J192" i="7" s="1"/>
  <c r="I1991" i="7"/>
  <c r="J1991" i="7" s="1"/>
  <c r="I906" i="7"/>
  <c r="J906" i="7" s="1"/>
  <c r="I1877" i="7"/>
  <c r="J1877" i="7" s="1"/>
  <c r="H526" i="7"/>
  <c r="I526" i="7"/>
  <c r="I1920" i="7"/>
  <c r="J1920" i="7" s="1"/>
  <c r="I409" i="7"/>
  <c r="H409" i="7"/>
  <c r="H1151" i="7"/>
  <c r="I1151" i="7"/>
  <c r="H1656" i="7"/>
  <c r="I1656" i="7"/>
  <c r="I34" i="7"/>
  <c r="H34" i="7"/>
  <c r="I1213" i="7"/>
  <c r="H1213" i="7"/>
  <c r="I2013" i="7"/>
  <c r="J2013" i="7" s="1"/>
  <c r="I1867" i="7"/>
  <c r="J1867" i="7" s="1"/>
  <c r="H1611" i="7"/>
  <c r="J1611" i="7" s="1"/>
  <c r="H1009" i="7"/>
  <c r="J1009" i="7" s="1"/>
  <c r="H1530" i="7"/>
  <c r="J1530" i="7" s="1"/>
  <c r="I789" i="7"/>
  <c r="J789" i="7" s="1"/>
  <c r="H1703" i="7"/>
  <c r="I1703" i="7"/>
  <c r="I1933" i="7"/>
  <c r="H1933" i="7"/>
  <c r="I1421" i="7"/>
  <c r="H1421" i="7"/>
  <c r="I794" i="7"/>
  <c r="J794" i="7" s="1"/>
  <c r="H2076" i="7"/>
  <c r="J2076" i="7" s="1"/>
  <c r="H1618" i="7"/>
  <c r="J1618" i="7" s="1"/>
  <c r="H2033" i="7"/>
  <c r="H468" i="7"/>
  <c r="J468" i="7" s="1"/>
  <c r="H1943" i="7"/>
  <c r="J1943" i="7" s="1"/>
  <c r="I2118" i="7"/>
  <c r="J2118" i="7" s="1"/>
  <c r="H40" i="7"/>
  <c r="I40" i="7"/>
  <c r="I316" i="7"/>
  <c r="H316" i="7"/>
  <c r="H517" i="7"/>
  <c r="I517" i="7"/>
  <c r="I16" i="7"/>
  <c r="H16" i="7"/>
  <c r="I817" i="7"/>
  <c r="H817" i="7"/>
  <c r="I684" i="7"/>
  <c r="H684" i="7"/>
  <c r="H1181" i="7"/>
  <c r="I1181" i="7"/>
  <c r="H1577" i="7"/>
  <c r="J1577" i="7" s="1"/>
  <c r="I1412" i="7"/>
  <c r="H1412" i="7"/>
  <c r="I66" i="7"/>
  <c r="H66" i="7"/>
  <c r="I247" i="7"/>
  <c r="H247" i="7"/>
  <c r="H1639" i="7"/>
  <c r="I1639" i="7"/>
  <c r="I1055" i="7"/>
  <c r="H1055" i="7"/>
  <c r="H891" i="7"/>
  <c r="J891" i="7" s="1"/>
  <c r="I853" i="7"/>
  <c r="J853" i="7" s="1"/>
  <c r="H1702" i="7"/>
  <c r="J1702" i="7" s="1"/>
  <c r="H1751" i="7"/>
  <c r="J1751" i="7" s="1"/>
  <c r="I1198" i="7"/>
  <c r="J1198" i="7" s="1"/>
  <c r="H1747" i="7"/>
  <c r="J1747" i="7" s="1"/>
  <c r="H136" i="7"/>
  <c r="J136" i="7" s="1"/>
  <c r="H884" i="7"/>
  <c r="J884" i="7" s="1"/>
  <c r="H1506" i="7"/>
  <c r="J1506" i="7" s="1"/>
  <c r="H280" i="7"/>
  <c r="J280" i="7" s="1"/>
  <c r="I1545" i="7"/>
  <c r="J1545" i="7" s="1"/>
  <c r="I800" i="7"/>
  <c r="J800" i="7" s="1"/>
  <c r="H762" i="7"/>
  <c r="J762" i="7" s="1"/>
  <c r="I859" i="7"/>
  <c r="J859" i="7" s="1"/>
  <c r="H574" i="7"/>
  <c r="J574" i="7" s="1"/>
  <c r="H1428" i="7"/>
  <c r="J1428" i="7" s="1"/>
  <c r="H94" i="7"/>
  <c r="J94" i="7" s="1"/>
  <c r="H918" i="7"/>
  <c r="J918" i="7" s="1"/>
  <c r="I1119" i="7"/>
  <c r="J1119" i="7" s="1"/>
  <c r="I645" i="7"/>
  <c r="J645" i="7" s="1"/>
  <c r="I198" i="7"/>
  <c r="J198" i="7" s="1"/>
  <c r="H1158" i="7"/>
  <c r="J1158" i="7" s="1"/>
  <c r="I770" i="7"/>
  <c r="J770" i="7" s="1"/>
  <c r="I1478" i="7"/>
  <c r="J1478" i="7" s="1"/>
  <c r="H90" i="7"/>
  <c r="J90" i="7" s="1"/>
  <c r="I225" i="7"/>
  <c r="J225" i="7" s="1"/>
  <c r="H209" i="7"/>
  <c r="J209" i="7" s="1"/>
  <c r="I919" i="7"/>
  <c r="J919" i="7" s="1"/>
  <c r="H210" i="7"/>
  <c r="J210" i="7" s="1"/>
  <c r="H256" i="7"/>
  <c r="J256" i="7" s="1"/>
  <c r="H782" i="7"/>
  <c r="J782" i="7" s="1"/>
  <c r="H224" i="7"/>
  <c r="J224" i="7" s="1"/>
  <c r="H111" i="7"/>
  <c r="J111" i="7" s="1"/>
  <c r="H124" i="7"/>
  <c r="H27" i="7"/>
  <c r="J27" i="7" s="1"/>
  <c r="I12" i="7"/>
  <c r="J12" i="7" s="1"/>
  <c r="H11" i="7"/>
  <c r="J11" i="7" s="1"/>
  <c r="I2067" i="7"/>
  <c r="H2067" i="7"/>
  <c r="I2087" i="7"/>
  <c r="H2087" i="7"/>
  <c r="I2027" i="7"/>
  <c r="H2027" i="7"/>
  <c r="I2074" i="7"/>
  <c r="H2074" i="7"/>
  <c r="H2075" i="7"/>
  <c r="J2075" i="7" s="1"/>
  <c r="I2107" i="7"/>
  <c r="H2107" i="7"/>
  <c r="H2012" i="7"/>
  <c r="J2012" i="7" s="1"/>
  <c r="I365" i="7"/>
  <c r="H365" i="7"/>
  <c r="I2103" i="7"/>
  <c r="J2103" i="7" s="1"/>
  <c r="I2048" i="7"/>
  <c r="H2048" i="7"/>
  <c r="I2053" i="7"/>
  <c r="J2053" i="7" s="1"/>
  <c r="H2029" i="7"/>
  <c r="I2029" i="7"/>
  <c r="H2071" i="7"/>
  <c r="I2071" i="7"/>
  <c r="H2030" i="7"/>
  <c r="I2030" i="7"/>
  <c r="H2042" i="7"/>
  <c r="I2042" i="7"/>
  <c r="H446" i="7"/>
  <c r="J446" i="7" s="1"/>
  <c r="H388" i="7"/>
  <c r="I388" i="7"/>
  <c r="H1333" i="7"/>
  <c r="I1333" i="7"/>
  <c r="I1760" i="7"/>
  <c r="H1760" i="7"/>
  <c r="I2052" i="7"/>
  <c r="H2052" i="7"/>
  <c r="H2015" i="7"/>
  <c r="J2015" i="7" s="1"/>
  <c r="I2088" i="7"/>
  <c r="H2088" i="7"/>
  <c r="H2063" i="7"/>
  <c r="J2063" i="7" s="1"/>
  <c r="H2024" i="7"/>
  <c r="I2024" i="7"/>
  <c r="I2040" i="7"/>
  <c r="H2040" i="7"/>
  <c r="H2055" i="7"/>
  <c r="I2055" i="7"/>
  <c r="I1707" i="7"/>
  <c r="H1707" i="7"/>
  <c r="I1466" i="7"/>
  <c r="H1466" i="7"/>
  <c r="H975" i="7"/>
  <c r="J975" i="7" s="1"/>
  <c r="I2035" i="7"/>
  <c r="H2035" i="7"/>
  <c r="H1471" i="7"/>
  <c r="I1471" i="7"/>
  <c r="I801" i="7"/>
  <c r="H801" i="7"/>
  <c r="H2021" i="7"/>
  <c r="I2021" i="7"/>
  <c r="H1153" i="7"/>
  <c r="I1153" i="7"/>
  <c r="H1080" i="7"/>
  <c r="I1080" i="7"/>
  <c r="I520" i="7"/>
  <c r="H520" i="7"/>
  <c r="H2058" i="7"/>
  <c r="I2058" i="7"/>
  <c r="I1484" i="7"/>
  <c r="H1484" i="7"/>
  <c r="I299" i="7"/>
  <c r="H299" i="7"/>
  <c r="H1666" i="7"/>
  <c r="J1666" i="7" s="1"/>
  <c r="H1145" i="7"/>
  <c r="J1145" i="7" s="1"/>
  <c r="I1837" i="7"/>
  <c r="J1837" i="7" s="1"/>
  <c r="I840" i="7"/>
  <c r="J840" i="7" s="1"/>
  <c r="H1640" i="7"/>
  <c r="I1887" i="7"/>
  <c r="J1887" i="7" s="1"/>
  <c r="H1073" i="7"/>
  <c r="H1092" i="7"/>
  <c r="J1092" i="7" s="1"/>
  <c r="H1400" i="7"/>
  <c r="J1400" i="7" s="1"/>
  <c r="H1601" i="7"/>
  <c r="I1601" i="7"/>
  <c r="H1033" i="7"/>
  <c r="J1033" i="7" s="1"/>
  <c r="I982" i="7"/>
  <c r="H982" i="7"/>
  <c r="H804" i="7"/>
  <c r="I804" i="7"/>
  <c r="I965" i="7"/>
  <c r="H965" i="7"/>
  <c r="I528" i="7"/>
  <c r="H528" i="7"/>
  <c r="I1370" i="7"/>
  <c r="H1370" i="7"/>
  <c r="I482" i="7"/>
  <c r="H482" i="7"/>
  <c r="I1467" i="7"/>
  <c r="H1467" i="7"/>
  <c r="H1603" i="7"/>
  <c r="I1603" i="7"/>
  <c r="I116" i="7"/>
  <c r="H116" i="7"/>
  <c r="I1209" i="7"/>
  <c r="H1209" i="7"/>
  <c r="I1850" i="7"/>
  <c r="H1850" i="7"/>
  <c r="I436" i="7"/>
  <c r="H436" i="7"/>
  <c r="I725" i="7"/>
  <c r="H725" i="7"/>
  <c r="H423" i="7"/>
  <c r="I423" i="7"/>
  <c r="H1003" i="7"/>
  <c r="I1003" i="7"/>
  <c r="H501" i="7"/>
  <c r="J501" i="7" s="1"/>
  <c r="H844" i="7"/>
  <c r="J844" i="7" s="1"/>
  <c r="I583" i="7"/>
  <c r="J583" i="7" s="1"/>
  <c r="H669" i="7"/>
  <c r="J669" i="7" s="1"/>
  <c r="I863" i="7"/>
  <c r="J863" i="7" s="1"/>
  <c r="H1674" i="7"/>
  <c r="J1674" i="7" s="1"/>
  <c r="H2090" i="7"/>
  <c r="J2090" i="7" s="1"/>
  <c r="I1358" i="7"/>
  <c r="J1358" i="7" s="1"/>
  <c r="H330" i="7"/>
  <c r="J330" i="7" s="1"/>
  <c r="H554" i="7"/>
  <c r="J554" i="7" s="1"/>
  <c r="H1348" i="7"/>
  <c r="I2099" i="7"/>
  <c r="H2099" i="7"/>
  <c r="H1200" i="7"/>
  <c r="I1200" i="7"/>
  <c r="I309" i="7"/>
  <c r="J309" i="7" s="1"/>
  <c r="I1949" i="7"/>
  <c r="H1949" i="7"/>
  <c r="H358" i="7"/>
  <c r="I358" i="7"/>
  <c r="I1420" i="7"/>
  <c r="H1420" i="7"/>
  <c r="I401" i="7"/>
  <c r="H401" i="7"/>
  <c r="H395" i="7"/>
  <c r="I395" i="7"/>
  <c r="H997" i="7"/>
  <c r="J997" i="7" s="1"/>
  <c r="I1022" i="7"/>
  <c r="J1022" i="7" s="1"/>
  <c r="I647" i="7"/>
  <c r="H647" i="7"/>
  <c r="H1491" i="7"/>
  <c r="J1491" i="7" s="1"/>
  <c r="I695" i="7"/>
  <c r="J695" i="7" s="1"/>
  <c r="I352" i="7"/>
  <c r="J352" i="7" s="1"/>
  <c r="I184" i="7"/>
  <c r="J184" i="7" s="1"/>
  <c r="H373" i="7"/>
  <c r="J373" i="7" s="1"/>
  <c r="H1014" i="7"/>
  <c r="J1014" i="7" s="1"/>
  <c r="I440" i="7"/>
  <c r="H440" i="7"/>
  <c r="I839" i="7"/>
  <c r="H839" i="7"/>
  <c r="H792" i="7"/>
  <c r="I792" i="7"/>
  <c r="H1917" i="7"/>
  <c r="I1917" i="7"/>
  <c r="H2093" i="7"/>
  <c r="J2093" i="7" s="1"/>
  <c r="I838" i="7"/>
  <c r="J838" i="7" s="1"/>
  <c r="H1441" i="7"/>
  <c r="J1441" i="7" s="1"/>
  <c r="I2069" i="7"/>
  <c r="H2069" i="7"/>
  <c r="I1312" i="7"/>
  <c r="H1312" i="7"/>
  <c r="H1930" i="7"/>
  <c r="I1930" i="7"/>
  <c r="H1004" i="7"/>
  <c r="I1004" i="7"/>
  <c r="I972" i="7"/>
  <c r="H972" i="7"/>
  <c r="H714" i="7"/>
  <c r="I714" i="7"/>
  <c r="H872" i="7"/>
  <c r="I872" i="7"/>
  <c r="I704" i="7"/>
  <c r="H704" i="7"/>
  <c r="H403" i="7"/>
  <c r="J403" i="7" s="1"/>
  <c r="H709" i="7"/>
  <c r="I709" i="7"/>
  <c r="I1633" i="7"/>
  <c r="H1633" i="7"/>
  <c r="I1105" i="7"/>
  <c r="H1105" i="7"/>
  <c r="I692" i="7"/>
  <c r="H692" i="7"/>
  <c r="H778" i="7"/>
  <c r="I778" i="7"/>
  <c r="I431" i="7"/>
  <c r="H431" i="7"/>
  <c r="I1282" i="7"/>
  <c r="H1282" i="7"/>
  <c r="H506" i="7"/>
  <c r="I506" i="7"/>
  <c r="I257" i="7"/>
  <c r="H257" i="7"/>
  <c r="I1835" i="7"/>
  <c r="H1835" i="7"/>
  <c r="I1508" i="7"/>
  <c r="H1508" i="7"/>
  <c r="I1667" i="7"/>
  <c r="H1667" i="7"/>
  <c r="H140" i="7"/>
  <c r="I140" i="7"/>
  <c r="H484" i="7"/>
  <c r="I484" i="7"/>
  <c r="I1112" i="7"/>
  <c r="I1694" i="7"/>
  <c r="J1694" i="7" s="1"/>
  <c r="H425" i="7"/>
  <c r="J425" i="7" s="1"/>
  <c r="I1245" i="7"/>
  <c r="J1245" i="7" s="1"/>
  <c r="H421" i="7"/>
  <c r="J421" i="7" s="1"/>
  <c r="H1454" i="7"/>
  <c r="J1454" i="7" s="1"/>
  <c r="I1515" i="7"/>
  <c r="J1515" i="7" s="1"/>
  <c r="H664" i="7"/>
  <c r="J664" i="7" s="1"/>
  <c r="H874" i="7"/>
  <c r="J874" i="7" s="1"/>
  <c r="H1164" i="7"/>
  <c r="J1164" i="7" s="1"/>
  <c r="H959" i="7"/>
  <c r="J959" i="7" s="1"/>
  <c r="H1858" i="7"/>
  <c r="J1858" i="7" s="1"/>
  <c r="I1238" i="7"/>
  <c r="J1238" i="7" s="1"/>
  <c r="I1608" i="7"/>
  <c r="J1608" i="7" s="1"/>
  <c r="H1061" i="7"/>
  <c r="J1061" i="7" s="1"/>
  <c r="H663" i="7"/>
  <c r="J663" i="7" s="1"/>
  <c r="I1403" i="7"/>
  <c r="H1403" i="7"/>
  <c r="I1277" i="7"/>
  <c r="J1277" i="7" s="1"/>
  <c r="I251" i="7"/>
  <c r="H251" i="7"/>
  <c r="H272" i="7"/>
  <c r="J272" i="7" s="1"/>
  <c r="H991" i="7"/>
  <c r="J991" i="7" s="1"/>
  <c r="I5" i="7"/>
  <c r="H5" i="7"/>
  <c r="I710" i="7"/>
  <c r="H710" i="7"/>
  <c r="I477" i="7"/>
  <c r="H477" i="7"/>
  <c r="H1651" i="7"/>
  <c r="I1651" i="7"/>
  <c r="I19" i="7"/>
  <c r="H19" i="7"/>
  <c r="H58" i="7"/>
  <c r="I58" i="7"/>
  <c r="I1587" i="7"/>
  <c r="J1587" i="7" s="1"/>
  <c r="H727" i="7"/>
  <c r="J727" i="7" s="1"/>
  <c r="H1397" i="7"/>
  <c r="J1397" i="7" s="1"/>
  <c r="H1359" i="7"/>
  <c r="J1359" i="7" s="1"/>
  <c r="H1566" i="7"/>
  <c r="J1566" i="7" s="1"/>
  <c r="I605" i="7"/>
  <c r="J605" i="7" s="1"/>
  <c r="I1461" i="7"/>
  <c r="J1461" i="7" s="1"/>
  <c r="H1191" i="7"/>
  <c r="J1191" i="7" s="1"/>
  <c r="H1745" i="7"/>
  <c r="J1745" i="7" s="1"/>
  <c r="I332" i="7"/>
  <c r="H332" i="7"/>
  <c r="H867" i="7"/>
  <c r="I867" i="7"/>
  <c r="H1682" i="7"/>
  <c r="I1682" i="7"/>
  <c r="I371" i="7"/>
  <c r="H371" i="7"/>
  <c r="H1212" i="7"/>
  <c r="I1212" i="7"/>
  <c r="I781" i="7"/>
  <c r="I1288" i="7"/>
  <c r="H1288" i="7"/>
  <c r="H1575" i="7"/>
  <c r="I1575" i="7"/>
  <c r="H661" i="7"/>
  <c r="I661" i="7"/>
  <c r="I1569" i="7"/>
  <c r="H1569" i="7"/>
  <c r="I1571" i="7"/>
  <c r="H1571" i="7"/>
  <c r="H201" i="7"/>
  <c r="I201" i="7"/>
  <c r="I195" i="7"/>
  <c r="H195" i="7"/>
  <c r="I687" i="7"/>
  <c r="H687" i="7"/>
  <c r="I1415" i="7"/>
  <c r="J1415" i="7" s="1"/>
  <c r="H2100" i="7"/>
  <c r="J2100" i="7" s="1"/>
  <c r="I377" i="7"/>
  <c r="H377" i="7"/>
  <c r="I1729" i="7"/>
  <c r="H1729" i="7"/>
  <c r="I152" i="7"/>
  <c r="H152" i="7"/>
  <c r="I340" i="7"/>
  <c r="H340" i="7"/>
  <c r="I1039" i="7"/>
  <c r="H1039" i="7"/>
  <c r="I279" i="7"/>
  <c r="H279" i="7"/>
  <c r="I1899" i="7"/>
  <c r="H1899" i="7"/>
  <c r="I1953" i="7"/>
  <c r="H1953" i="7"/>
  <c r="H1273" i="7"/>
  <c r="I1273" i="7"/>
  <c r="I294" i="7"/>
  <c r="H294" i="7"/>
  <c r="I718" i="7"/>
  <c r="H718" i="7"/>
  <c r="I720" i="7"/>
  <c r="H720" i="7"/>
  <c r="H1726" i="7"/>
  <c r="J1726" i="7" s="1"/>
  <c r="I1343" i="7"/>
  <c r="H1343" i="7"/>
  <c r="I463" i="7"/>
  <c r="H463" i="7"/>
  <c r="I665" i="7"/>
  <c r="J665" i="7" s="1"/>
  <c r="I524" i="7"/>
  <c r="H524" i="7"/>
  <c r="I744" i="7"/>
  <c r="H744" i="7"/>
  <c r="H427" i="7"/>
  <c r="I427" i="7"/>
  <c r="H168" i="7"/>
  <c r="I168" i="7"/>
  <c r="I2009" i="7"/>
  <c r="H2009" i="7"/>
  <c r="H841" i="7"/>
  <c r="I841" i="7"/>
  <c r="H1059" i="7"/>
  <c r="I1059" i="7"/>
  <c r="I148" i="7"/>
  <c r="H148" i="7"/>
  <c r="H261" i="7"/>
  <c r="I261" i="7"/>
  <c r="H617" i="7"/>
  <c r="I617" i="7"/>
  <c r="I1934" i="7"/>
  <c r="H1934" i="7"/>
  <c r="I1607" i="7"/>
  <c r="H1607" i="7"/>
  <c r="I386" i="7"/>
  <c r="H386" i="7"/>
  <c r="I1955" i="7"/>
  <c r="H1955" i="7"/>
  <c r="H761" i="7"/>
  <c r="I761" i="7"/>
  <c r="I703" i="7"/>
  <c r="H703" i="7"/>
  <c r="H831" i="7"/>
  <c r="I831" i="7"/>
  <c r="I32" i="7"/>
  <c r="H32" i="7"/>
  <c r="H342" i="7"/>
  <c r="I342" i="7"/>
  <c r="H1691" i="7"/>
  <c r="J1691" i="7" s="1"/>
  <c r="I1496" i="7"/>
  <c r="H1496" i="7"/>
  <c r="H812" i="7"/>
  <c r="I812" i="7"/>
  <c r="H15" i="7"/>
  <c r="I15" i="7"/>
  <c r="I1852" i="7"/>
  <c r="H1852" i="7"/>
  <c r="H1767" i="7"/>
  <c r="J1767" i="7" s="1"/>
  <c r="I889" i="7"/>
  <c r="J889" i="7" s="1"/>
  <c r="I700" i="7"/>
  <c r="H1997" i="7"/>
  <c r="J1997" i="7" s="1"/>
  <c r="I750" i="7"/>
  <c r="J750" i="7" s="1"/>
  <c r="H64" i="7"/>
  <c r="J64" i="7" s="1"/>
  <c r="H869" i="7"/>
  <c r="H1810" i="7"/>
  <c r="I1810" i="7"/>
  <c r="H222" i="7"/>
  <c r="I798" i="7"/>
  <c r="J798" i="7" s="1"/>
  <c r="I1564" i="7"/>
  <c r="J1564" i="7" s="1"/>
  <c r="I732" i="7"/>
  <c r="J732" i="7" s="1"/>
  <c r="I1878" i="7"/>
  <c r="H1878" i="7"/>
  <c r="H1855" i="7"/>
  <c r="J1855" i="7" s="1"/>
  <c r="I418" i="7"/>
  <c r="H418" i="7"/>
  <c r="I361" i="7"/>
  <c r="H361" i="7"/>
  <c r="I963" i="7"/>
  <c r="J963" i="7" s="1"/>
  <c r="H78" i="7"/>
  <c r="J78" i="7" s="1"/>
  <c r="H79" i="7"/>
  <c r="I79" i="7"/>
  <c r="H1813" i="7"/>
  <c r="I1813" i="7"/>
  <c r="I1149" i="7"/>
  <c r="J1149" i="7" s="1"/>
  <c r="I344" i="7"/>
  <c r="J344" i="7" s="1"/>
  <c r="I843" i="7"/>
  <c r="J843" i="7" s="1"/>
  <c r="H677" i="7"/>
  <c r="J677" i="7" s="1"/>
  <c r="I1498" i="7"/>
  <c r="H1498" i="7"/>
  <c r="I1908" i="7"/>
  <c r="H1908" i="7"/>
  <c r="H624" i="7"/>
  <c r="I624" i="7"/>
  <c r="H394" i="7"/>
  <c r="J394" i="7" s="1"/>
  <c r="H18" i="7"/>
  <c r="I18" i="7"/>
  <c r="I1562" i="7"/>
  <c r="H1562" i="7"/>
  <c r="I885" i="7"/>
  <c r="H885" i="7"/>
  <c r="I930" i="7"/>
  <c r="H930" i="7"/>
  <c r="I1418" i="7"/>
  <c r="H1418" i="7"/>
  <c r="I1368" i="7"/>
  <c r="H1368" i="7"/>
  <c r="H36" i="7"/>
  <c r="I36" i="7"/>
  <c r="I260" i="7"/>
  <c r="H260" i="7"/>
  <c r="H941" i="7"/>
  <c r="I941" i="7"/>
  <c r="I525" i="7"/>
  <c r="H525" i="7"/>
  <c r="H391" i="7"/>
  <c r="I391" i="7"/>
  <c r="I619" i="7"/>
  <c r="H619" i="7"/>
  <c r="I676" i="7"/>
  <c r="H676" i="7"/>
  <c r="I137" i="7"/>
  <c r="H137" i="7"/>
  <c r="I956" i="7"/>
  <c r="H956" i="7"/>
  <c r="I1918" i="7"/>
  <c r="H1918" i="7"/>
  <c r="H785" i="7"/>
  <c r="I785" i="7"/>
  <c r="I637" i="7"/>
  <c r="H637" i="7"/>
  <c r="I83" i="7"/>
  <c r="H83" i="7"/>
  <c r="I742" i="7"/>
  <c r="H742" i="7"/>
  <c r="I1137" i="7"/>
  <c r="H1137" i="7"/>
  <c r="I488" i="7"/>
  <c r="H488" i="7"/>
  <c r="I146" i="7"/>
  <c r="J146" i="7" s="1"/>
  <c r="H1199" i="7"/>
  <c r="J1199" i="7" s="1"/>
  <c r="I1439" i="7"/>
  <c r="J1439" i="7" s="1"/>
  <c r="H402" i="7"/>
  <c r="J402" i="7" s="1"/>
  <c r="H55" i="7"/>
  <c r="J55" i="7" s="1"/>
  <c r="H1344" i="7"/>
  <c r="J1344" i="7" s="1"/>
  <c r="H1531" i="7"/>
  <c r="J1531" i="7" s="1"/>
  <c r="H174" i="7"/>
  <c r="I621" i="7"/>
  <c r="J621" i="7" s="1"/>
  <c r="I125" i="7"/>
  <c r="J125" i="7" s="1"/>
  <c r="I459" i="7"/>
  <c r="J459" i="7" s="1"/>
  <c r="H461" i="7"/>
  <c r="J461" i="7" s="1"/>
  <c r="I615" i="7"/>
  <c r="J615" i="7" s="1"/>
  <c r="I434" i="7"/>
  <c r="H434" i="7"/>
  <c r="H1239" i="7"/>
  <c r="I1736" i="7"/>
  <c r="H1736" i="7"/>
  <c r="H1812" i="7"/>
  <c r="J1812" i="7" s="1"/>
  <c r="H234" i="7"/>
  <c r="J234" i="7" s="1"/>
  <c r="H731" i="7"/>
  <c r="J731" i="7" s="1"/>
  <c r="H1459" i="7"/>
  <c r="J1459" i="7" s="1"/>
  <c r="I1254" i="7"/>
  <c r="J1254" i="7" s="1"/>
  <c r="H57" i="7"/>
  <c r="I1047" i="7"/>
  <c r="H1047" i="7"/>
  <c r="I8" i="7"/>
  <c r="H8" i="7"/>
  <c r="I827" i="7"/>
  <c r="H827" i="7"/>
  <c r="H602" i="7"/>
  <c r="J602" i="7" s="1"/>
  <c r="I1317" i="7"/>
  <c r="H1317" i="7"/>
  <c r="I306" i="7"/>
  <c r="H306" i="7"/>
  <c r="I1261" i="7"/>
  <c r="H1261" i="7"/>
  <c r="I1977" i="7"/>
  <c r="H1977" i="7"/>
  <c r="I1251" i="7"/>
  <c r="H1251" i="7"/>
  <c r="H1911" i="7"/>
  <c r="I1911" i="7"/>
  <c r="I417" i="7"/>
  <c r="H417" i="7"/>
  <c r="H1584" i="7"/>
  <c r="J1584" i="7" s="1"/>
  <c r="H1353" i="7"/>
  <c r="J1353" i="7" s="1"/>
  <c r="I641" i="7"/>
  <c r="I410" i="7"/>
  <c r="J410" i="7" s="1"/>
  <c r="H109" i="7"/>
  <c r="I1889" i="7"/>
  <c r="J1889" i="7" s="1"/>
  <c r="J1550" i="7"/>
  <c r="H132" i="7"/>
  <c r="J132" i="7" s="1"/>
  <c r="H604" i="7"/>
  <c r="J604" i="7" s="1"/>
  <c r="H1861" i="7"/>
  <c r="J1861" i="7" s="1"/>
  <c r="H1631" i="7"/>
  <c r="I255" i="7"/>
  <c r="J255" i="7" s="1"/>
  <c r="H811" i="7"/>
  <c r="J811" i="7" s="1"/>
  <c r="H1869" i="7"/>
  <c r="J1869" i="7" s="1"/>
  <c r="I54" i="7"/>
  <c r="J54" i="7" s="1"/>
  <c r="H1097" i="7"/>
  <c r="J1097" i="7" s="1"/>
  <c r="I1406" i="7"/>
  <c r="H1406" i="7"/>
  <c r="H221" i="7"/>
  <c r="H515" i="7"/>
  <c r="I515" i="7"/>
  <c r="I164" i="7"/>
  <c r="H164" i="7"/>
  <c r="H1314" i="7"/>
  <c r="I1314" i="7"/>
  <c r="H933" i="7"/>
  <c r="I933" i="7"/>
  <c r="H398" i="7"/>
  <c r="J398" i="7" s="1"/>
  <c r="H579" i="7"/>
  <c r="I579" i="7"/>
  <c r="I1655" i="7"/>
  <c r="H1655" i="7"/>
  <c r="H149" i="7"/>
  <c r="J149" i="7" s="1"/>
  <c r="H532" i="7"/>
  <c r="J532" i="7" s="1"/>
  <c r="H200" i="7"/>
  <c r="J200" i="7" s="1"/>
  <c r="H848" i="7"/>
  <c r="J848" i="7" s="1"/>
  <c r="H1222" i="7"/>
  <c r="J1222" i="7" s="1"/>
  <c r="I249" i="7"/>
  <c r="J249" i="7" s="1"/>
  <c r="I480" i="7"/>
  <c r="J480" i="7" s="1"/>
  <c r="I181" i="7"/>
  <c r="J181" i="7" s="1"/>
  <c r="H1732" i="7"/>
  <c r="J1732" i="7" s="1"/>
  <c r="H1270" i="7"/>
  <c r="J1270" i="7" s="1"/>
  <c r="I1555" i="7"/>
  <c r="J1555" i="7" s="1"/>
  <c r="H1830" i="7"/>
  <c r="J1830" i="7" s="1"/>
  <c r="H610" i="7"/>
  <c r="J610" i="7" s="1"/>
  <c r="H1446" i="7"/>
  <c r="J1446" i="7" s="1"/>
  <c r="I188" i="7"/>
  <c r="J188" i="7" s="1"/>
  <c r="H1620" i="7"/>
  <c r="J1620" i="7" s="1"/>
  <c r="I648" i="7"/>
  <c r="H648" i="7"/>
  <c r="J221" i="7"/>
  <c r="H1297" i="7"/>
  <c r="I1297" i="7"/>
  <c r="H268" i="7"/>
  <c r="I268" i="7"/>
  <c r="I1315" i="7"/>
  <c r="H1315" i="7"/>
  <c r="I1276" i="7"/>
  <c r="H1276" i="7"/>
  <c r="I1331" i="7"/>
  <c r="J1331" i="7" s="1"/>
  <c r="H215" i="7"/>
  <c r="I215" i="7"/>
  <c r="H707" i="7"/>
  <c r="J707" i="7" s="1"/>
  <c r="I411" i="7"/>
  <c r="H411" i="7"/>
  <c r="I122" i="7"/>
  <c r="H122" i="7"/>
  <c r="I504" i="7"/>
  <c r="I543" i="7"/>
  <c r="J543" i="7" s="1"/>
  <c r="I1385" i="7"/>
  <c r="H1385" i="7"/>
  <c r="H911" i="7"/>
  <c r="J911" i="7" s="1"/>
  <c r="I276" i="7"/>
  <c r="H276" i="7"/>
  <c r="I1086" i="7"/>
  <c r="H1086" i="7"/>
  <c r="H383" i="7"/>
  <c r="I383" i="7"/>
  <c r="I1139" i="7"/>
  <c r="H1139" i="7"/>
  <c r="I1347" i="7"/>
  <c r="H1347" i="7"/>
  <c r="I366" i="7"/>
  <c r="H366" i="7"/>
  <c r="I657" i="7"/>
  <c r="H657" i="7"/>
  <c r="H653" i="7"/>
  <c r="I653" i="7"/>
  <c r="I9" i="7"/>
  <c r="H9" i="7"/>
  <c r="H1993" i="7"/>
  <c r="J1993" i="7" s="1"/>
  <c r="I1679" i="7"/>
  <c r="J1679" i="7" s="1"/>
  <c r="H876" i="7"/>
  <c r="J876" i="7" s="1"/>
  <c r="H76" i="7"/>
  <c r="J76" i="7" s="1"/>
  <c r="H1070" i="7"/>
  <c r="J1070" i="7" s="1"/>
  <c r="H1660" i="7"/>
  <c r="J1660" i="7" s="1"/>
  <c r="H1928" i="7"/>
  <c r="J1928" i="7" s="1"/>
  <c r="H735" i="7"/>
  <c r="J735" i="7" s="1"/>
  <c r="H1044" i="7"/>
  <c r="J1044" i="7" s="1"/>
  <c r="I1553" i="7"/>
  <c r="H1057" i="7"/>
  <c r="J1057" i="7" s="1"/>
  <c r="I1444" i="7"/>
  <c r="J1444" i="7" s="1"/>
  <c r="I897" i="7"/>
  <c r="J897" i="7" s="1"/>
  <c r="I1824" i="7"/>
  <c r="J1824" i="7" s="1"/>
  <c r="H177" i="7"/>
  <c r="J177" i="7" s="1"/>
  <c r="H1799" i="7"/>
  <c r="J1799" i="7" s="1"/>
  <c r="I1602" i="7"/>
  <c r="J1602" i="7" s="1"/>
  <c r="K14" i="31"/>
  <c r="Z14" i="31" s="1"/>
  <c r="I1094" i="7"/>
  <c r="J1094" i="7" s="1"/>
  <c r="I1886" i="7"/>
  <c r="J1886" i="7" s="1"/>
  <c r="H1769" i="7"/>
  <c r="J1769" i="7" s="1"/>
  <c r="H382" i="7"/>
  <c r="J382" i="7" s="1"/>
  <c r="H548" i="7"/>
  <c r="J548" i="7" s="1"/>
  <c r="H1979" i="7"/>
  <c r="J1979" i="7" s="1"/>
  <c r="I47" i="7"/>
  <c r="J47" i="7" s="1"/>
  <c r="H1259" i="7"/>
  <c r="J1259" i="7" s="1"/>
  <c r="I1295" i="7"/>
  <c r="J1295" i="7" s="1"/>
  <c r="H139" i="7"/>
  <c r="J139" i="7" s="1"/>
  <c r="H345" i="7"/>
  <c r="J345" i="7" s="1"/>
  <c r="H317" i="7"/>
  <c r="J317" i="7" s="1"/>
  <c r="H259" i="7"/>
  <c r="J259" i="7" s="1"/>
  <c r="H445" i="7"/>
  <c r="J445" i="7" s="1"/>
  <c r="H784" i="7"/>
  <c r="J784" i="7" s="1"/>
  <c r="H120" i="7"/>
  <c r="J120" i="7" s="1"/>
  <c r="H1220" i="7"/>
  <c r="J1220" i="7" s="1"/>
  <c r="I491" i="7"/>
  <c r="J491" i="7" s="1"/>
  <c r="H207" i="7"/>
  <c r="J207" i="7" s="1"/>
  <c r="H320" i="7"/>
  <c r="J320" i="7" s="1"/>
  <c r="I2121" i="7"/>
  <c r="H2121" i="7"/>
  <c r="I2110" i="7"/>
  <c r="H2110" i="7"/>
  <c r="H2041" i="7"/>
  <c r="I2041" i="7"/>
  <c r="H2085" i="7"/>
  <c r="J2085" i="7" s="1"/>
  <c r="H2044" i="7"/>
  <c r="J2044" i="7" s="1"/>
  <c r="I2065" i="7"/>
  <c r="J2065" i="7" s="1"/>
  <c r="I2108" i="7"/>
  <c r="H2108" i="7"/>
  <c r="H1329" i="7"/>
  <c r="I1329" i="7"/>
  <c r="I2019" i="7"/>
  <c r="J2019" i="7" s="1"/>
  <c r="H2060" i="7"/>
  <c r="I2060" i="7"/>
  <c r="I2072" i="7"/>
  <c r="H2072" i="7"/>
  <c r="I2054" i="7"/>
  <c r="H2054" i="7"/>
  <c r="I1784" i="7"/>
  <c r="H1784" i="7"/>
  <c r="H2080" i="7"/>
  <c r="I2080" i="7"/>
  <c r="I2111" i="7"/>
  <c r="H2111" i="7"/>
  <c r="I1884" i="7"/>
  <c r="H1884" i="7"/>
  <c r="H2096" i="7"/>
  <c r="J2096" i="7" s="1"/>
  <c r="H2023" i="7"/>
  <c r="I2023" i="7"/>
  <c r="H2016" i="7"/>
  <c r="I2016" i="7"/>
  <c r="H2064" i="7"/>
  <c r="J2064" i="7" s="1"/>
  <c r="H1978" i="7"/>
  <c r="I1978" i="7"/>
  <c r="H2079" i="7"/>
  <c r="J2079" i="7" s="1"/>
  <c r="I2022" i="7"/>
  <c r="J2022" i="7" s="1"/>
  <c r="I1425" i="7"/>
  <c r="H1425" i="7"/>
  <c r="I337" i="7"/>
  <c r="H337" i="7"/>
  <c r="I1410" i="7"/>
  <c r="H1410" i="7"/>
  <c r="I2094" i="7"/>
  <c r="J2094" i="7" s="1"/>
  <c r="H1241" i="7"/>
  <c r="I1241" i="7"/>
  <c r="H1084" i="7"/>
  <c r="I1084" i="7"/>
  <c r="I1115" i="7"/>
  <c r="H1115" i="7"/>
  <c r="H2113" i="7"/>
  <c r="I2113" i="7"/>
  <c r="I2089" i="7"/>
  <c r="H2089" i="7"/>
  <c r="I2025" i="7"/>
  <c r="J2025" i="7" s="1"/>
  <c r="H2091" i="7"/>
  <c r="J2091" i="7" s="1"/>
  <c r="I594" i="7"/>
  <c r="J594" i="7" s="1"/>
  <c r="H2123" i="7"/>
  <c r="I2123" i="7"/>
  <c r="I1305" i="7"/>
  <c r="H1305" i="7"/>
  <c r="H2047" i="7"/>
  <c r="I2047" i="7"/>
  <c r="I2026" i="7"/>
  <c r="H2026" i="7"/>
  <c r="H2101" i="7"/>
  <c r="J2101" i="7" s="1"/>
  <c r="H1748" i="7"/>
  <c r="J1748" i="7" s="1"/>
  <c r="H2032" i="7"/>
  <c r="J2032" i="7" s="1"/>
  <c r="I2084" i="7"/>
  <c r="J2084" i="7" s="1"/>
  <c r="H2077" i="7"/>
  <c r="I2077" i="7"/>
  <c r="I1961" i="7"/>
  <c r="H1961" i="7"/>
  <c r="I2061" i="7"/>
  <c r="H2061" i="7"/>
  <c r="H2014" i="7"/>
  <c r="I2014" i="7"/>
  <c r="H2011" i="7"/>
  <c r="J2011" i="7" s="1"/>
  <c r="H1255" i="7"/>
  <c r="J1255" i="7" s="1"/>
  <c r="I1165" i="7"/>
  <c r="H1165" i="7"/>
  <c r="H2106" i="7"/>
  <c r="I2106" i="7"/>
  <c r="I2102" i="7"/>
  <c r="H2102" i="7"/>
  <c r="I2036" i="7"/>
  <c r="H2036" i="7"/>
  <c r="I2086" i="7"/>
  <c r="H2086" i="7"/>
  <c r="I638" i="7"/>
  <c r="H638" i="7"/>
  <c r="I717" i="7"/>
  <c r="H717" i="7"/>
  <c r="H2081" i="7"/>
  <c r="I2081" i="7"/>
  <c r="I591" i="7"/>
  <c r="H591" i="7"/>
  <c r="I2057" i="7"/>
  <c r="H2057" i="7"/>
  <c r="I2097" i="7"/>
  <c r="H2097" i="7"/>
  <c r="H896" i="7"/>
  <c r="I896" i="7"/>
  <c r="H2082" i="7"/>
  <c r="I2082" i="7"/>
  <c r="H415" i="7"/>
  <c r="I415" i="7"/>
  <c r="H1398" i="7"/>
  <c r="I1398" i="7"/>
  <c r="H808" i="7"/>
  <c r="I808" i="7"/>
  <c r="H2104" i="7"/>
  <c r="J2104" i="7" s="1"/>
  <c r="H2050" i="7"/>
  <c r="J2050" i="7" s="1"/>
  <c r="H673" i="7"/>
  <c r="I673" i="7"/>
  <c r="I1373" i="7"/>
  <c r="H1373" i="7"/>
  <c r="I2046" i="7"/>
  <c r="J2046" i="7" s="1"/>
  <c r="I1808" i="7"/>
  <c r="J1808" i="7" s="1"/>
  <c r="I1189" i="7"/>
  <c r="J1189" i="7" s="1"/>
  <c r="I1749" i="7"/>
  <c r="J1749" i="7" s="1"/>
  <c r="I430" i="7"/>
  <c r="J430" i="7" s="1"/>
  <c r="H505" i="7"/>
  <c r="J505" i="7" s="1"/>
  <c r="H1275" i="7"/>
  <c r="J1275" i="7" s="1"/>
  <c r="I2115" i="7"/>
  <c r="J2115" i="7" s="1"/>
  <c r="I993" i="7"/>
  <c r="H993" i="7"/>
  <c r="H1537" i="7"/>
  <c r="I1537" i="7"/>
  <c r="I2017" i="7"/>
  <c r="H2017" i="7"/>
  <c r="H1435" i="7"/>
  <c r="J1435" i="7" s="1"/>
  <c r="I589" i="7"/>
  <c r="H589" i="7"/>
  <c r="I1341" i="7"/>
  <c r="J1341" i="7" s="1"/>
  <c r="H2117" i="7"/>
  <c r="J2117" i="7" s="1"/>
  <c r="I1980" i="7"/>
  <c r="H1980" i="7"/>
  <c r="I473" i="7"/>
  <c r="J473" i="7" s="1"/>
  <c r="H2056" i="7"/>
  <c r="J2056" i="7" s="1"/>
  <c r="H938" i="7"/>
  <c r="I938" i="7"/>
  <c r="I274" i="7"/>
  <c r="J274" i="7" s="1"/>
  <c r="I1718" i="7"/>
  <c r="J1718" i="7" s="1"/>
  <c r="I2070" i="7"/>
  <c r="J2070" i="7" s="1"/>
  <c r="H755" i="7"/>
  <c r="J755" i="7" s="1"/>
  <c r="H670" i="7"/>
  <c r="I670" i="7"/>
  <c r="H483" i="7"/>
  <c r="I483" i="7"/>
  <c r="H1371" i="7"/>
  <c r="I1371" i="7"/>
  <c r="I1221" i="7"/>
  <c r="H1221" i="7"/>
  <c r="H416" i="7"/>
  <c r="I416" i="7"/>
  <c r="I1866" i="7"/>
  <c r="H1866" i="7"/>
  <c r="I2066" i="7"/>
  <c r="J2066" i="7" s="1"/>
  <c r="H303" i="7"/>
  <c r="J303" i="7" s="1"/>
  <c r="I1960" i="7"/>
  <c r="J1960" i="7" s="1"/>
  <c r="I1781" i="7"/>
  <c r="J1781" i="7" s="1"/>
  <c r="I2105" i="7"/>
  <c r="J2105" i="7" s="1"/>
  <c r="H313" i="7"/>
  <c r="I313" i="7"/>
  <c r="I596" i="7"/>
  <c r="H596" i="7"/>
  <c r="I1120" i="7"/>
  <c r="H1120" i="7"/>
  <c r="I960" i="7"/>
  <c r="H960" i="7"/>
  <c r="I939" i="7"/>
  <c r="H939" i="7"/>
  <c r="I2119" i="7"/>
  <c r="J2119" i="7" s="1"/>
  <c r="I581" i="7"/>
  <c r="J581" i="7" s="1"/>
  <c r="I1146" i="7"/>
  <c r="H1146" i="7"/>
  <c r="I1380" i="7"/>
  <c r="H1380" i="7"/>
  <c r="I1390" i="7"/>
  <c r="J1390" i="7" s="1"/>
  <c r="H1790" i="7"/>
  <c r="J1790" i="7" s="1"/>
  <c r="I2028" i="7"/>
  <c r="H2028" i="7"/>
  <c r="H1820" i="7"/>
  <c r="I1820" i="7"/>
  <c r="H1043" i="7"/>
  <c r="J1043" i="7" s="1"/>
  <c r="I1687" i="7"/>
  <c r="H1687" i="7"/>
  <c r="H2098" i="7"/>
  <c r="I2098" i="7"/>
  <c r="H312" i="7"/>
  <c r="I312" i="7"/>
  <c r="H1876" i="7"/>
  <c r="J1876" i="7" s="1"/>
  <c r="H1336" i="7"/>
  <c r="J1336" i="7" s="1"/>
  <c r="H508" i="7"/>
  <c r="I508" i="7"/>
  <c r="I1720" i="7"/>
  <c r="J1720" i="7" s="1"/>
  <c r="I992" i="7"/>
  <c r="H992" i="7"/>
  <c r="I426" i="7"/>
  <c r="J426" i="7" s="1"/>
  <c r="H968" i="7"/>
  <c r="I968" i="7"/>
  <c r="H1984" i="7"/>
  <c r="I1984" i="7"/>
  <c r="I1475" i="7"/>
  <c r="H1475" i="7"/>
  <c r="I2039" i="7"/>
  <c r="H2039" i="7"/>
  <c r="H1912" i="7"/>
  <c r="J1912" i="7" s="1"/>
  <c r="H428" i="7"/>
  <c r="I428" i="7"/>
  <c r="I1701" i="7"/>
  <c r="H1701" i="7"/>
  <c r="I1891" i="7"/>
  <c r="H1891" i="7"/>
  <c r="H2095" i="7"/>
  <c r="J2095" i="7" s="1"/>
  <c r="I1127" i="7"/>
  <c r="H1127" i="7"/>
  <c r="I1847" i="7"/>
  <c r="H1847" i="7"/>
  <c r="H1659" i="7"/>
  <c r="J1659" i="7" s="1"/>
  <c r="I1246" i="7"/>
  <c r="J1246" i="7" s="1"/>
  <c r="H780" i="7"/>
  <c r="J780" i="7" s="1"/>
  <c r="I1041" i="7"/>
  <c r="H1041" i="7"/>
  <c r="H980" i="7"/>
  <c r="I980" i="7"/>
  <c r="I1045" i="7"/>
  <c r="J1045" i="7" s="1"/>
  <c r="H1738" i="7"/>
  <c r="J1738" i="7" s="1"/>
  <c r="H360" i="7"/>
  <c r="J360" i="7" s="1"/>
  <c r="H2031" i="7"/>
  <c r="J2031" i="7" s="1"/>
  <c r="I908" i="7"/>
  <c r="H908" i="7"/>
  <c r="H1032" i="7"/>
  <c r="J1032" i="7" s="1"/>
  <c r="I2034" i="7"/>
  <c r="H2034" i="7"/>
  <c r="H1874" i="7"/>
  <c r="J1874" i="7" s="1"/>
  <c r="I791" i="7"/>
  <c r="J791" i="7" s="1"/>
  <c r="J1640" i="7"/>
  <c r="I420" i="7"/>
  <c r="H420" i="7"/>
  <c r="H208" i="7"/>
  <c r="I208" i="7"/>
  <c r="I640" i="7"/>
  <c r="J640" i="7" s="1"/>
  <c r="H923" i="7"/>
  <c r="I923" i="7"/>
  <c r="I958" i="7"/>
  <c r="H958" i="7"/>
  <c r="I559" i="7"/>
  <c r="H559" i="7"/>
  <c r="H1093" i="7"/>
  <c r="I1093" i="7"/>
  <c r="H976" i="7"/>
  <c r="I976" i="7"/>
  <c r="I1280" i="7"/>
  <c r="H1280" i="7"/>
  <c r="H1436" i="7"/>
  <c r="I1436" i="7"/>
  <c r="H1988" i="7"/>
  <c r="I1988" i="7"/>
  <c r="I2124" i="7"/>
  <c r="H2124" i="7"/>
  <c r="I1474" i="7"/>
  <c r="J1474" i="7" s="1"/>
  <c r="H1859" i="7"/>
  <c r="J1859" i="7" s="1"/>
  <c r="H405" i="7"/>
  <c r="J405" i="7" s="1"/>
  <c r="H927" i="7"/>
  <c r="I927" i="7"/>
  <c r="H1030" i="7"/>
  <c r="I1030" i="7"/>
  <c r="I1184" i="7"/>
  <c r="J1184" i="7" s="1"/>
  <c r="I1367" i="7"/>
  <c r="J1367" i="7" s="1"/>
  <c r="H1132" i="7"/>
  <c r="J1132" i="7" s="1"/>
  <c r="H1479" i="7"/>
  <c r="I1479" i="7"/>
  <c r="I1921" i="7"/>
  <c r="H1921" i="7"/>
  <c r="I1193" i="7"/>
  <c r="H1193" i="7"/>
  <c r="I1291" i="7"/>
  <c r="H1291" i="7"/>
  <c r="I1215" i="7"/>
  <c r="H1215" i="7"/>
  <c r="I920" i="7"/>
  <c r="J920" i="7" s="1"/>
  <c r="I1090" i="7"/>
  <c r="H1090" i="7"/>
  <c r="I498" i="7"/>
  <c r="H498" i="7"/>
  <c r="I660" i="7"/>
  <c r="H660" i="7"/>
  <c r="H1049" i="7"/>
  <c r="J1049" i="7" s="1"/>
  <c r="H1357" i="7"/>
  <c r="J1357" i="7" s="1"/>
  <c r="H1223" i="7"/>
  <c r="I1223" i="7"/>
  <c r="H793" i="7"/>
  <c r="J793" i="7" s="1"/>
  <c r="H1327" i="7"/>
  <c r="J1327" i="7" s="1"/>
  <c r="H989" i="7"/>
  <c r="J989" i="7" s="1"/>
  <c r="I2109" i="7"/>
  <c r="H2109" i="7"/>
  <c r="I1652" i="7"/>
  <c r="H1652" i="7"/>
  <c r="I448" i="7"/>
  <c r="J448" i="7" s="1"/>
  <c r="I693" i="7"/>
  <c r="J693" i="7" s="1"/>
  <c r="H1378" i="7"/>
  <c r="J1378" i="7" s="1"/>
  <c r="H305" i="7"/>
  <c r="I305" i="7"/>
  <c r="H1417" i="7"/>
  <c r="I1417" i="7"/>
  <c r="I953" i="7"/>
  <c r="H953" i="7"/>
  <c r="I545" i="7"/>
  <c r="H545" i="7"/>
  <c r="H1095" i="7"/>
  <c r="J1095" i="7" s="1"/>
  <c r="I1374" i="7"/>
  <c r="H1374" i="7"/>
  <c r="H367" i="7"/>
  <c r="I367" i="7"/>
  <c r="H1013" i="7"/>
  <c r="I1013" i="7"/>
  <c r="H1154" i="7"/>
  <c r="I1154" i="7"/>
  <c r="I852" i="7"/>
  <c r="H852" i="7"/>
  <c r="H1402" i="7"/>
  <c r="I1402" i="7"/>
  <c r="H1576" i="7"/>
  <c r="J1576" i="7" s="1"/>
  <c r="I977" i="7"/>
  <c r="H977" i="7"/>
  <c r="I1021" i="7"/>
  <c r="H1021" i="7"/>
  <c r="H2051" i="7"/>
  <c r="I2051" i="7"/>
  <c r="H1590" i="7"/>
  <c r="J1590" i="7" s="1"/>
  <c r="H1848" i="7"/>
  <c r="J1848" i="7" s="1"/>
  <c r="H1392" i="7"/>
  <c r="I1392" i="7"/>
  <c r="I1524" i="7"/>
  <c r="H1524" i="7"/>
  <c r="I1187" i="7"/>
  <c r="H1187" i="7"/>
  <c r="H1787" i="7"/>
  <c r="I1787" i="7"/>
  <c r="H338" i="7"/>
  <c r="J338" i="7" s="1"/>
  <c r="I469" i="7"/>
  <c r="J469" i="7" s="1"/>
  <c r="I588" i="7"/>
  <c r="H588" i="7"/>
  <c r="H1552" i="7"/>
  <c r="J1552" i="7" s="1"/>
  <c r="H1675" i="7"/>
  <c r="J1675" i="7" s="1"/>
  <c r="I2114" i="7"/>
  <c r="J2114" i="7" s="1"/>
  <c r="H1091" i="7"/>
  <c r="J1091" i="7" s="1"/>
  <c r="I601" i="7"/>
  <c r="J601" i="7" s="1"/>
  <c r="H1323" i="7"/>
  <c r="J1323" i="7" s="1"/>
  <c r="H1052" i="7"/>
  <c r="J1052" i="7" s="1"/>
  <c r="H1362" i="7"/>
  <c r="I1362" i="7"/>
  <c r="I1786" i="7"/>
  <c r="J1786" i="7" s="1"/>
  <c r="J1112" i="7"/>
  <c r="H864" i="7"/>
  <c r="J864" i="7" s="1"/>
  <c r="I1363" i="7"/>
  <c r="H1363" i="7"/>
  <c r="H1069" i="7"/>
  <c r="I1069" i="7"/>
  <c r="I988" i="7"/>
  <c r="H988" i="7"/>
  <c r="H1489" i="7"/>
  <c r="I1489" i="7"/>
  <c r="I1909" i="7"/>
  <c r="H1909" i="7"/>
  <c r="I860" i="7"/>
  <c r="H860" i="7"/>
  <c r="I1104" i="7"/>
  <c r="J1104" i="7" s="1"/>
  <c r="H1330" i="7"/>
  <c r="I1330" i="7"/>
  <c r="I1668" i="7"/>
  <c r="H1668" i="7"/>
  <c r="H969" i="7"/>
  <c r="I969" i="7"/>
  <c r="I546" i="7"/>
  <c r="H546" i="7"/>
  <c r="I1216" i="7"/>
  <c r="H1216" i="7"/>
  <c r="I834" i="7"/>
  <c r="H834" i="7"/>
  <c r="H824" i="7"/>
  <c r="I824" i="7"/>
  <c r="H985" i="7"/>
  <c r="I985" i="7"/>
  <c r="I1477" i="7"/>
  <c r="H1477" i="7"/>
  <c r="H1405" i="7"/>
  <c r="J1405" i="7" s="1"/>
  <c r="H577" i="7"/>
  <c r="I577" i="7"/>
  <c r="I1860" i="7"/>
  <c r="H1860" i="7"/>
  <c r="H1007" i="7"/>
  <c r="I1007" i="7"/>
  <c r="H1206" i="7"/>
  <c r="J1206" i="7" s="1"/>
  <c r="H751" i="7"/>
  <c r="I751" i="7"/>
  <c r="I2073" i="7"/>
  <c r="H2073" i="7"/>
  <c r="I1963" i="7"/>
  <c r="H1963" i="7"/>
  <c r="I1838" i="7"/>
  <c r="H1838" i="7"/>
  <c r="I1408" i="7"/>
  <c r="H1408" i="7"/>
  <c r="H1296" i="7"/>
  <c r="I1296" i="7"/>
  <c r="H1796" i="7"/>
  <c r="I1796" i="7"/>
  <c r="J1348" i="7"/>
  <c r="H1265" i="7"/>
  <c r="I1265" i="7"/>
  <c r="I1121" i="7"/>
  <c r="J1121" i="7" s="1"/>
  <c r="I768" i="7"/>
  <c r="H768" i="7"/>
  <c r="H683" i="7"/>
  <c r="I683" i="7"/>
  <c r="H931" i="7"/>
  <c r="J931" i="7" s="1"/>
  <c r="H686" i="7"/>
  <c r="I686" i="7"/>
  <c r="I2116" i="7"/>
  <c r="J2116" i="7" s="1"/>
  <c r="H406" i="7"/>
  <c r="J406" i="7" s="1"/>
  <c r="H2020" i="7"/>
  <c r="I2020" i="7"/>
  <c r="H1690" i="7"/>
  <c r="J1690" i="7" s="1"/>
  <c r="H1919" i="7"/>
  <c r="I1919" i="7"/>
  <c r="I984" i="7"/>
  <c r="J984" i="7" s="1"/>
  <c r="H1872" i="7"/>
  <c r="J1872" i="7" s="1"/>
  <c r="I1328" i="7"/>
  <c r="J1328" i="7" s="1"/>
  <c r="I1604" i="7"/>
  <c r="J1604" i="7" s="1"/>
  <c r="H565" i="7"/>
  <c r="J565" i="7" s="1"/>
  <c r="H1794" i="7"/>
  <c r="I1794" i="7"/>
  <c r="H1247" i="7"/>
  <c r="J1247" i="7" s="1"/>
  <c r="I1237" i="7"/>
  <c r="J1237" i="7" s="1"/>
  <c r="I336" i="7"/>
  <c r="H336" i="7"/>
  <c r="I694" i="7"/>
  <c r="J694" i="7" s="1"/>
  <c r="I1111" i="7"/>
  <c r="H1111" i="7"/>
  <c r="I443" i="7"/>
  <c r="H443" i="7"/>
  <c r="H490" i="7"/>
  <c r="I490" i="7"/>
  <c r="H1959" i="7"/>
  <c r="J1959" i="7" s="1"/>
  <c r="H1923" i="7"/>
  <c r="J1923" i="7" s="1"/>
  <c r="H1646" i="7"/>
  <c r="J1646" i="7" s="1"/>
  <c r="I1819" i="7"/>
  <c r="J1819" i="7" s="1"/>
  <c r="I96" i="7"/>
  <c r="J96" i="7" s="1"/>
  <c r="H1081" i="7"/>
  <c r="I1081" i="7"/>
  <c r="H1501" i="7"/>
  <c r="J1501" i="7" s="1"/>
  <c r="I1614" i="7"/>
  <c r="H1614" i="7"/>
  <c r="I576" i="7"/>
  <c r="J576" i="7" s="1"/>
  <c r="H1168" i="7"/>
  <c r="J1168" i="7" s="1"/>
  <c r="I649" i="7"/>
  <c r="J649" i="7" s="1"/>
  <c r="H1375" i="7"/>
  <c r="I1375" i="7"/>
  <c r="H1893" i="7"/>
  <c r="J1893" i="7" s="1"/>
  <c r="I705" i="7"/>
  <c r="H705" i="7"/>
  <c r="I128" i="7"/>
  <c r="H128" i="7"/>
  <c r="H1548" i="7"/>
  <c r="I1548" i="7"/>
  <c r="H1634" i="7"/>
  <c r="I1634" i="7"/>
  <c r="I1072" i="7"/>
  <c r="H1072" i="7"/>
  <c r="I464" i="7"/>
  <c r="H464" i="7"/>
  <c r="H1967" i="7"/>
  <c r="I1967" i="7"/>
  <c r="H943" i="7"/>
  <c r="I943" i="7"/>
  <c r="I560" i="7"/>
  <c r="H560" i="7"/>
  <c r="I568" i="7"/>
  <c r="H568" i="7"/>
  <c r="H1556" i="7"/>
  <c r="I1556" i="7"/>
  <c r="I945" i="7"/>
  <c r="H945" i="7"/>
  <c r="H1438" i="7"/>
  <c r="I1438" i="7"/>
  <c r="I2049" i="7"/>
  <c r="H2049" i="7"/>
  <c r="I1929" i="7"/>
  <c r="H1929" i="7"/>
  <c r="H1383" i="7"/>
  <c r="I1383" i="7"/>
  <c r="I937" i="7"/>
  <c r="H937" i="7"/>
  <c r="I1324" i="7"/>
  <c r="H1324" i="7"/>
  <c r="H2092" i="7"/>
  <c r="J2092" i="7" s="1"/>
  <c r="H1178" i="7"/>
  <c r="J1178" i="7" s="1"/>
  <c r="I1851" i="7"/>
  <c r="J1851" i="7" s="1"/>
  <c r="I870" i="7"/>
  <c r="J870" i="7" s="1"/>
  <c r="H1437" i="7"/>
  <c r="I1437" i="7"/>
  <c r="I771" i="7"/>
  <c r="H771" i="7"/>
  <c r="I1710" i="7"/>
  <c r="H1710" i="7"/>
  <c r="H1924" i="7"/>
  <c r="I1924" i="7"/>
  <c r="J1073" i="7"/>
  <c r="I555" i="7"/>
  <c r="H555" i="7"/>
  <c r="I1901" i="7"/>
  <c r="H1901" i="7"/>
  <c r="H1300" i="7"/>
  <c r="I1300" i="7"/>
  <c r="H1699" i="7"/>
  <c r="I1699" i="7"/>
  <c r="H534" i="7"/>
  <c r="I534" i="7"/>
  <c r="I558" i="7"/>
  <c r="H558" i="7"/>
  <c r="H1320" i="7"/>
  <c r="I1320" i="7"/>
  <c r="H384" i="7"/>
  <c r="I384" i="7"/>
  <c r="I1098" i="7"/>
  <c r="H1098" i="7"/>
  <c r="H570" i="7"/>
  <c r="I570" i="7"/>
  <c r="I301" i="7"/>
  <c r="H301" i="7"/>
  <c r="I246" i="7"/>
  <c r="H246" i="7"/>
  <c r="H858" i="7"/>
  <c r="J858" i="7" s="1"/>
  <c r="H1337" i="7"/>
  <c r="I1337" i="7"/>
  <c r="I1117" i="7"/>
  <c r="J1117" i="7" s="1"/>
  <c r="H1513" i="7"/>
  <c r="J1513" i="7" s="1"/>
  <c r="I1650" i="7"/>
  <c r="H1650" i="7"/>
  <c r="H585" i="7"/>
  <c r="J585" i="7" s="1"/>
  <c r="I513" i="7"/>
  <c r="J513" i="7" s="1"/>
  <c r="I1759" i="7"/>
  <c r="J1759" i="7" s="1"/>
  <c r="H277" i="7"/>
  <c r="I277" i="7"/>
  <c r="H1060" i="7"/>
  <c r="I1060" i="7"/>
  <c r="I1598" i="7"/>
  <c r="H1598" i="7"/>
  <c r="I160" i="7"/>
  <c r="H160" i="7"/>
  <c r="H1992" i="7"/>
  <c r="I1992" i="7"/>
  <c r="I726" i="7"/>
  <c r="J726" i="7" s="1"/>
  <c r="I1002" i="7"/>
  <c r="H1002" i="7"/>
  <c r="H845" i="7"/>
  <c r="J845" i="7" s="1"/>
  <c r="I1001" i="7"/>
  <c r="J1001" i="7" s="1"/>
  <c r="I702" i="7"/>
  <c r="H702" i="7"/>
  <c r="I370" i="7"/>
  <c r="J370" i="7" s="1"/>
  <c r="H829" i="7"/>
  <c r="J829" i="7" s="1"/>
  <c r="I1712" i="7"/>
  <c r="J1712" i="7" s="1"/>
  <c r="H1203" i="7"/>
  <c r="J1203" i="7" s="1"/>
  <c r="H2010" i="7"/>
  <c r="J2010" i="7" s="1"/>
  <c r="H1082" i="7"/>
  <c r="J1082" i="7" s="1"/>
  <c r="I851" i="7"/>
  <c r="J851" i="7" s="1"/>
  <c r="I1502" i="7"/>
  <c r="J1502" i="7" s="1"/>
  <c r="H1068" i="7"/>
  <c r="J1068" i="7" s="1"/>
  <c r="I1024" i="7"/>
  <c r="J1024" i="7" s="1"/>
  <c r="I497" i="7"/>
  <c r="J497" i="7" s="1"/>
  <c r="I1099" i="7"/>
  <c r="J1099" i="7" s="1"/>
  <c r="H507" i="7"/>
  <c r="I507" i="7"/>
  <c r="I1242" i="7"/>
  <c r="J1242" i="7" s="1"/>
  <c r="H1592" i="7"/>
  <c r="J1592" i="7" s="1"/>
  <c r="H1540" i="7"/>
  <c r="J1540" i="7" s="1"/>
  <c r="H1856" i="7"/>
  <c r="I1856" i="7"/>
  <c r="I1896" i="7"/>
  <c r="H1896" i="7"/>
  <c r="H1034" i="7"/>
  <c r="I1034" i="7"/>
  <c r="H1788" i="7"/>
  <c r="J1788" i="7" s="1"/>
  <c r="H971" i="7"/>
  <c r="J971" i="7" s="1"/>
  <c r="I362" i="7"/>
  <c r="H362" i="7"/>
  <c r="H890" i="7"/>
  <c r="I890" i="7"/>
  <c r="H1743" i="7"/>
  <c r="I1743" i="7"/>
  <c r="H238" i="7"/>
  <c r="I238" i="7"/>
  <c r="J700" i="7"/>
  <c r="H1130" i="7"/>
  <c r="I1130" i="7"/>
  <c r="I1925" i="7"/>
  <c r="J1925" i="7" s="1"/>
  <c r="H978" i="7"/>
  <c r="I978" i="7"/>
  <c r="I836" i="7"/>
  <c r="J836" i="7" s="1"/>
  <c r="H1724" i="7"/>
  <c r="I1724" i="7"/>
  <c r="H1946" i="7"/>
  <c r="J1946" i="7" s="1"/>
  <c r="I722" i="7"/>
  <c r="H722" i="7"/>
  <c r="I1741" i="7"/>
  <c r="H1741" i="7"/>
  <c r="H1159" i="7"/>
  <c r="I1159" i="7"/>
  <c r="I1817" i="7"/>
  <c r="H1817" i="7"/>
  <c r="J641" i="7"/>
  <c r="H1804" i="7"/>
  <c r="J1804" i="7" s="1"/>
  <c r="H1396" i="7"/>
  <c r="J1396" i="7" s="1"/>
  <c r="I298" i="7"/>
  <c r="J298" i="7" s="1"/>
  <c r="H1636" i="7"/>
  <c r="J1636" i="7" s="1"/>
  <c r="I1173" i="7"/>
  <c r="J1173" i="7" s="1"/>
  <c r="H1202" i="7"/>
  <c r="J1202" i="7" s="1"/>
  <c r="H1772" i="7"/>
  <c r="J1772" i="7" s="1"/>
  <c r="H1488" i="7"/>
  <c r="J1488" i="7" s="1"/>
  <c r="I892" i="7"/>
  <c r="J892" i="7" s="1"/>
  <c r="I740" i="7"/>
  <c r="J740" i="7" s="1"/>
  <c r="H176" i="7"/>
  <c r="I176" i="7"/>
  <c r="H1495" i="7"/>
  <c r="J1495" i="7" s="1"/>
  <c r="I1777" i="7"/>
  <c r="J1777" i="7" s="1"/>
  <c r="I571" i="7"/>
  <c r="H571" i="7"/>
  <c r="H324" i="7"/>
  <c r="J324" i="7" s="1"/>
  <c r="H1906" i="7"/>
  <c r="J1906" i="7" s="1"/>
  <c r="I1293" i="7"/>
  <c r="H1293" i="7"/>
  <c r="H561" i="7"/>
  <c r="J561" i="7" s="1"/>
  <c r="H893" i="7"/>
  <c r="J893" i="7" s="1"/>
  <c r="I2112" i="7"/>
  <c r="J2112" i="7" s="1"/>
  <c r="I628" i="7"/>
  <c r="H628" i="7"/>
  <c r="H1468" i="7"/>
  <c r="I1468" i="7"/>
  <c r="I1841" i="7"/>
  <c r="H1841" i="7"/>
  <c r="H1133" i="7"/>
  <c r="I1133" i="7"/>
  <c r="I1511" i="7"/>
  <c r="H1511" i="7"/>
  <c r="H270" i="7"/>
  <c r="I270" i="7"/>
  <c r="H679" i="7"/>
  <c r="I679" i="7"/>
  <c r="H1290" i="7"/>
  <c r="I1290" i="7"/>
  <c r="H1945" i="7"/>
  <c r="I1945" i="7"/>
  <c r="H1857" i="7"/>
  <c r="I1857" i="7"/>
  <c r="H1632" i="7"/>
  <c r="J1632" i="7" s="1"/>
  <c r="I1862" i="7"/>
  <c r="H1862" i="7"/>
  <c r="I1624" i="7"/>
  <c r="J1624" i="7" s="1"/>
  <c r="I1942" i="7"/>
  <c r="H1942" i="7"/>
  <c r="I1318" i="7"/>
  <c r="J1318" i="7" s="1"/>
  <c r="H355" i="7"/>
  <c r="J355" i="7" s="1"/>
  <c r="I942" i="7"/>
  <c r="J942" i="7" s="1"/>
  <c r="I1230" i="7"/>
  <c r="J1230" i="7" s="1"/>
  <c r="I569" i="7"/>
  <c r="H569" i="7"/>
  <c r="H281" i="7"/>
  <c r="I281" i="7"/>
  <c r="I1188" i="7"/>
  <c r="J1188" i="7" s="1"/>
  <c r="I1586" i="7"/>
  <c r="J1586" i="7" s="1"/>
  <c r="I4" i="7"/>
  <c r="J4" i="7" s="1"/>
  <c r="H539" i="7"/>
  <c r="I539" i="7"/>
  <c r="I307" i="7"/>
  <c r="H307" i="7"/>
  <c r="I952" i="7"/>
  <c r="H952" i="7"/>
  <c r="H1031" i="7"/>
  <c r="I1031" i="7"/>
  <c r="I1257" i="7"/>
  <c r="H1257" i="7"/>
  <c r="I724" i="7"/>
  <c r="H724" i="7"/>
  <c r="H2037" i="7"/>
  <c r="J2037" i="7" s="1"/>
  <c r="H487" i="7"/>
  <c r="J487" i="7" s="1"/>
  <c r="H951" i="7"/>
  <c r="J951" i="7" s="1"/>
  <c r="H112" i="7"/>
  <c r="J112" i="7" s="1"/>
  <c r="I470" i="7"/>
  <c r="J470" i="7" s="1"/>
  <c r="H1762" i="7"/>
  <c r="J1762" i="7" s="1"/>
  <c r="H2120" i="7"/>
  <c r="J2120" i="7" s="1"/>
  <c r="H1547" i="7"/>
  <c r="J1547" i="7" s="1"/>
  <c r="H1785" i="7"/>
  <c r="J1785" i="7" s="1"/>
  <c r="I1833" i="7"/>
  <c r="J1833" i="7" s="1"/>
  <c r="H1825" i="7"/>
  <c r="J1825" i="7" s="1"/>
  <c r="I737" i="7"/>
  <c r="J737" i="7" s="1"/>
  <c r="I80" i="7"/>
  <c r="H80" i="7"/>
  <c r="H741" i="7"/>
  <c r="J741" i="7" s="1"/>
  <c r="I2068" i="7"/>
  <c r="J2068" i="7" s="1"/>
  <c r="H1289" i="7"/>
  <c r="I1289" i="7"/>
  <c r="H1281" i="7"/>
  <c r="J1281" i="7" s="1"/>
  <c r="I1018" i="7"/>
  <c r="J1018" i="7" s="1"/>
  <c r="H823" i="7"/>
  <c r="J823" i="7" s="1"/>
  <c r="H1141" i="7"/>
  <c r="J1141" i="7" s="1"/>
  <c r="I2043" i="7"/>
  <c r="J2043" i="7" s="1"/>
  <c r="H925" i="7"/>
  <c r="I925" i="7"/>
  <c r="I1543" i="7"/>
  <c r="H1543" i="7"/>
  <c r="I107" i="7"/>
  <c r="H107" i="7"/>
  <c r="I632" i="7"/>
  <c r="H632" i="7"/>
  <c r="I552" i="7"/>
  <c r="H552" i="7"/>
  <c r="H1966" i="7"/>
  <c r="I1966" i="7"/>
  <c r="H1583" i="7"/>
  <c r="J1583" i="7" s="1"/>
  <c r="I1672" i="7"/>
  <c r="H1672" i="7"/>
  <c r="I1768" i="7"/>
  <c r="H1768" i="7"/>
  <c r="I1233" i="7"/>
  <c r="H1233" i="7"/>
  <c r="I1882" i="7"/>
  <c r="H1882" i="7"/>
  <c r="I335" i="7"/>
  <c r="H335" i="7"/>
  <c r="H716" i="7"/>
  <c r="I716" i="7"/>
  <c r="H458" i="7"/>
  <c r="I458" i="7"/>
  <c r="H1903" i="7"/>
  <c r="I1903" i="7"/>
  <c r="I1974" i="7"/>
  <c r="H1974" i="7"/>
  <c r="H905" i="7"/>
  <c r="J905" i="7" s="1"/>
  <c r="H652" i="7"/>
  <c r="J652" i="7" s="1"/>
  <c r="I1354" i="7"/>
  <c r="J1354" i="7" s="1"/>
  <c r="H881" i="7"/>
  <c r="J881" i="7" s="1"/>
  <c r="H1999" i="7"/>
  <c r="J1999" i="7" s="1"/>
  <c r="I1365" i="7"/>
  <c r="H1365" i="7"/>
  <c r="H904" i="7"/>
  <c r="J904" i="7" s="1"/>
  <c r="H580" i="7"/>
  <c r="J580" i="7" s="1"/>
  <c r="I1434" i="7"/>
  <c r="J1434" i="7" s="1"/>
  <c r="H835" i="7"/>
  <c r="J835" i="7" s="1"/>
  <c r="I1757" i="7"/>
  <c r="J1757" i="7" s="1"/>
  <c r="I1140" i="7"/>
  <c r="J1140" i="7" s="1"/>
  <c r="I689" i="7"/>
  <c r="J689" i="7" s="1"/>
  <c r="I1262" i="7"/>
  <c r="J1262" i="7" s="1"/>
  <c r="I3" i="7"/>
  <c r="J3" i="7" s="1"/>
  <c r="I104" i="7"/>
  <c r="H104" i="7"/>
  <c r="I1486" i="7"/>
  <c r="H1486" i="7"/>
  <c r="H1366" i="7"/>
  <c r="I1366" i="7"/>
  <c r="I815" i="7"/>
  <c r="H815" i="7"/>
  <c r="I347" i="7"/>
  <c r="H347" i="7"/>
  <c r="H7" i="7"/>
  <c r="J7" i="7" s="1"/>
  <c r="H826" i="7"/>
  <c r="J826" i="7" s="1"/>
  <c r="I788" i="7"/>
  <c r="H788" i="7"/>
  <c r="I758" i="7"/>
  <c r="H758" i="7"/>
  <c r="I1122" i="7"/>
  <c r="J1122" i="7" s="1"/>
  <c r="I1185" i="7"/>
  <c r="J1185" i="7" s="1"/>
  <c r="H1205" i="7"/>
  <c r="J1205" i="7" s="1"/>
  <c r="H1160" i="7"/>
  <c r="I1160" i="7"/>
  <c r="H1386" i="7"/>
  <c r="I1386" i="7"/>
  <c r="I374" i="7"/>
  <c r="J374" i="7" s="1"/>
  <c r="I754" i="7"/>
  <c r="H754" i="7"/>
  <c r="H1128" i="7"/>
  <c r="J1128" i="7" s="1"/>
  <c r="I1155" i="7"/>
  <c r="J1155" i="7" s="1"/>
  <c r="I1253" i="7"/>
  <c r="H1253" i="7"/>
  <c r="I1958" i="7"/>
  <c r="H1958" i="7"/>
  <c r="H1492" i="7"/>
  <c r="I1492" i="7"/>
  <c r="I1483" i="7"/>
  <c r="H1483" i="7"/>
  <c r="H1480" i="7"/>
  <c r="I1480" i="7"/>
  <c r="H1360" i="7"/>
  <c r="I1360" i="7"/>
  <c r="H319" i="7"/>
  <c r="I319" i="7"/>
  <c r="I502" i="7"/>
  <c r="H502" i="7"/>
  <c r="H936" i="7"/>
  <c r="I936" i="7"/>
  <c r="I1638" i="7"/>
  <c r="J1638" i="7" s="1"/>
  <c r="H828" i="7"/>
  <c r="J828" i="7" s="1"/>
  <c r="I1509" i="7"/>
  <c r="J1509" i="7" s="1"/>
  <c r="H1423" i="7"/>
  <c r="J1423" i="7" s="1"/>
  <c r="H1880" i="7"/>
  <c r="J1880" i="7" s="1"/>
  <c r="I1179" i="7"/>
  <c r="H1179" i="7"/>
  <c r="H1473" i="7"/>
  <c r="I1473" i="7"/>
  <c r="I1235" i="7"/>
  <c r="H1235" i="7"/>
  <c r="H1126" i="7"/>
  <c r="J1126" i="7" s="1"/>
  <c r="H1465" i="7"/>
  <c r="J1465" i="7" s="1"/>
  <c r="H1890" i="7"/>
  <c r="I1890" i="7"/>
  <c r="H503" i="7"/>
  <c r="J503" i="7" s="1"/>
  <c r="I241" i="7"/>
  <c r="J241" i="7" s="1"/>
  <c r="H321" i="7"/>
  <c r="J321" i="7" s="1"/>
  <c r="I912" i="7"/>
  <c r="H912" i="7"/>
  <c r="I734" i="7"/>
  <c r="H734" i="7"/>
  <c r="I996" i="7"/>
  <c r="H996" i="7"/>
  <c r="H1364" i="7"/>
  <c r="I1364" i="7"/>
  <c r="I127" i="7"/>
  <c r="H127" i="7"/>
  <c r="I348" i="7"/>
  <c r="H348" i="7"/>
  <c r="I1561" i="7"/>
  <c r="H1561" i="7"/>
  <c r="I447" i="7"/>
  <c r="H447" i="7"/>
  <c r="I419" i="7"/>
  <c r="H419" i="7"/>
  <c r="I1419" i="7"/>
  <c r="H1419" i="7"/>
  <c r="I1334" i="7"/>
  <c r="H1334" i="7"/>
  <c r="I356" i="7"/>
  <c r="H356" i="7"/>
  <c r="I553" i="7"/>
  <c r="H553" i="7"/>
  <c r="I1617" i="7"/>
  <c r="J1617" i="7" s="1"/>
  <c r="I1711" i="7"/>
  <c r="H1711" i="7"/>
  <c r="I1827" i="7"/>
  <c r="H1827" i="7"/>
  <c r="I774" i="7"/>
  <c r="H774" i="7"/>
  <c r="H479" i="7"/>
  <c r="I479" i="7"/>
  <c r="I668" i="7"/>
  <c r="H668" i="7"/>
  <c r="H1186" i="7"/>
  <c r="I1186" i="7"/>
  <c r="H531" i="7"/>
  <c r="I531" i="7"/>
  <c r="I766" i="7"/>
  <c r="H766" i="7"/>
  <c r="H1773" i="7"/>
  <c r="I1773" i="7"/>
  <c r="H1983" i="7"/>
  <c r="I1983" i="7"/>
  <c r="I1527" i="7"/>
  <c r="H1527" i="7"/>
  <c r="H1180" i="7"/>
  <c r="I1180" i="7"/>
  <c r="I1292" i="7"/>
  <c r="H1292" i="7"/>
  <c r="I1035" i="7"/>
  <c r="H1035" i="7"/>
  <c r="H1301" i="7"/>
  <c r="I1301" i="7"/>
  <c r="I847" i="7"/>
  <c r="H847" i="7"/>
  <c r="I753" i="7"/>
  <c r="H753" i="7"/>
  <c r="I550" i="7"/>
  <c r="H550" i="7"/>
  <c r="H343" i="7"/>
  <c r="I343" i="7"/>
  <c r="I1665" i="7"/>
  <c r="H1665" i="7"/>
  <c r="I1150" i="7"/>
  <c r="H1150" i="7"/>
  <c r="I48" i="7"/>
  <c r="H48" i="7"/>
  <c r="I1605" i="7"/>
  <c r="H1605" i="7"/>
  <c r="I287" i="7"/>
  <c r="H287" i="7"/>
  <c r="I412" i="7"/>
  <c r="J412" i="7" s="1"/>
  <c r="H228" i="7"/>
  <c r="I228" i="7"/>
  <c r="I314" i="7"/>
  <c r="J314" i="7" s="1"/>
  <c r="I1514" i="7"/>
  <c r="H1514" i="7"/>
  <c r="J109" i="7"/>
  <c r="I636" i="7"/>
  <c r="H636" i="7"/>
  <c r="I1568" i="7"/>
  <c r="H1568" i="7"/>
  <c r="H1505" i="7"/>
  <c r="I1505" i="7"/>
  <c r="H1771" i="7"/>
  <c r="I1771" i="7"/>
  <c r="H1161" i="7"/>
  <c r="J1161" i="7" s="1"/>
  <c r="H1250" i="7"/>
  <c r="J1250" i="7" s="1"/>
  <c r="I1585" i="7"/>
  <c r="H1585" i="7"/>
  <c r="I1382" i="7"/>
  <c r="J1382" i="7" s="1"/>
  <c r="H1730" i="7"/>
  <c r="J1730" i="7" s="1"/>
  <c r="I818" i="7"/>
  <c r="J818" i="7" s="1"/>
  <c r="H1338" i="7"/>
  <c r="J1338" i="7" s="1"/>
  <c r="H322" i="7"/>
  <c r="J322" i="7" s="1"/>
  <c r="I62" i="7"/>
  <c r="H62" i="7"/>
  <c r="I194" i="7"/>
  <c r="H194" i="7"/>
  <c r="H1287" i="7"/>
  <c r="J1287" i="7" s="1"/>
  <c r="H1895" i="7"/>
  <c r="J1895" i="7" s="1"/>
  <c r="I1129" i="7"/>
  <c r="H1129" i="7"/>
  <c r="I84" i="7"/>
  <c r="H84" i="7"/>
  <c r="H518" i="7"/>
  <c r="J518" i="7" s="1"/>
  <c r="H987" i="7"/>
  <c r="J987" i="7" s="1"/>
  <c r="H1236" i="7"/>
  <c r="J1236" i="7" s="1"/>
  <c r="I666" i="7"/>
  <c r="J666" i="7" s="1"/>
  <c r="H698" i="7"/>
  <c r="I698" i="7"/>
  <c r="I359" i="7"/>
  <c r="H359" i="7"/>
  <c r="I1005" i="7"/>
  <c r="H1005" i="7"/>
  <c r="I242" i="7"/>
  <c r="H242" i="7"/>
  <c r="I944" i="7"/>
  <c r="J944" i="7" s="1"/>
  <c r="I175" i="7"/>
  <c r="H175" i="7"/>
  <c r="I141" i="7"/>
  <c r="H141" i="7"/>
  <c r="I681" i="7"/>
  <c r="H681" i="7"/>
  <c r="I206" i="7"/>
  <c r="H206" i="7"/>
  <c r="H1681" i="7"/>
  <c r="I1681" i="7"/>
  <c r="I72" i="7"/>
  <c r="H72" i="7"/>
  <c r="I485" i="7"/>
  <c r="H485" i="7"/>
  <c r="I1970" i="7"/>
  <c r="J1970" i="7" s="1"/>
  <c r="I909" i="7"/>
  <c r="J909" i="7" s="1"/>
  <c r="I1214" i="7"/>
  <c r="H1214" i="7"/>
  <c r="H1469" i="7"/>
  <c r="J1469" i="7" s="1"/>
  <c r="I1868" i="7"/>
  <c r="H1868" i="7"/>
  <c r="H462" i="7"/>
  <c r="J462" i="7" s="1"/>
  <c r="I1125" i="7"/>
  <c r="H1125" i="7"/>
  <c r="I527" i="7"/>
  <c r="H527" i="7"/>
  <c r="I1962" i="7"/>
  <c r="H1962" i="7"/>
  <c r="I378" i="7"/>
  <c r="J378" i="7" s="1"/>
  <c r="H947" i="7"/>
  <c r="J947" i="7" s="1"/>
  <c r="H1981" i="7"/>
  <c r="I1981" i="7"/>
  <c r="H1892" i="7"/>
  <c r="I1892" i="7"/>
  <c r="H404" i="7"/>
  <c r="J404" i="7" s="1"/>
  <c r="H161" i="7"/>
  <c r="J161" i="7" s="1"/>
  <c r="I1875" i="7"/>
  <c r="J1875" i="7" s="1"/>
  <c r="H495" i="7"/>
  <c r="J495" i="7" s="1"/>
  <c r="H1826" i="7"/>
  <c r="I1826" i="7"/>
  <c r="H2007" i="7"/>
  <c r="J2007" i="7" s="1"/>
  <c r="H254" i="7"/>
  <c r="J254" i="7" s="1"/>
  <c r="H1647" i="7"/>
  <c r="J1647" i="7" s="1"/>
  <c r="I611" i="7"/>
  <c r="J611" i="7" s="1"/>
  <c r="H61" i="7"/>
  <c r="J61" i="7" s="1"/>
  <c r="I748" i="7"/>
  <c r="H748" i="7"/>
  <c r="H1399" i="7"/>
  <c r="J1399" i="7" s="1"/>
  <c r="H1715" i="7"/>
  <c r="I1715" i="7"/>
  <c r="I1782" i="7"/>
  <c r="H1782" i="7"/>
  <c r="H189" i="7"/>
  <c r="I189" i="7"/>
  <c r="H1902" i="7"/>
  <c r="I1902" i="7"/>
  <c r="I1208" i="7"/>
  <c r="H1208" i="7"/>
  <c r="H1507" i="7"/>
  <c r="I1507" i="7"/>
  <c r="J869" i="7"/>
  <c r="H627" i="7"/>
  <c r="I627" i="7"/>
  <c r="I1957" i="7"/>
  <c r="H1957" i="7"/>
  <c r="I23" i="7"/>
  <c r="H23" i="7"/>
  <c r="H1175" i="7"/>
  <c r="I1175" i="7"/>
  <c r="I1499" i="7"/>
  <c r="H1499" i="7"/>
  <c r="H1311" i="7"/>
  <c r="I1311" i="7"/>
  <c r="H1256" i="7"/>
  <c r="I1256" i="7"/>
  <c r="I1067" i="7"/>
  <c r="J1067" i="7" s="1"/>
  <c r="I1733" i="7"/>
  <c r="H1733" i="7"/>
  <c r="I1541" i="7"/>
  <c r="H1541" i="7"/>
  <c r="I877" i="7"/>
  <c r="H877" i="7"/>
  <c r="H2002" i="7"/>
  <c r="I2002" i="7"/>
  <c r="H1028" i="7"/>
  <c r="I1028" i="7"/>
  <c r="I612" i="7"/>
  <c r="H612" i="7"/>
  <c r="I1898" i="7"/>
  <c r="H1898" i="7"/>
  <c r="I1011" i="7"/>
  <c r="J1011" i="7" s="1"/>
  <c r="H381" i="7"/>
  <c r="J381" i="7" s="1"/>
  <c r="H372" i="7"/>
  <c r="J372" i="7" s="1"/>
  <c r="H1526" i="7"/>
  <c r="J1526" i="7" s="1"/>
  <c r="I1722" i="7"/>
  <c r="J1722" i="7" s="1"/>
  <c r="H1696" i="7"/>
  <c r="J1696" i="7" s="1"/>
  <c r="I974" i="7"/>
  <c r="J974" i="7" s="1"/>
  <c r="J222" i="7"/>
  <c r="I39" i="7"/>
  <c r="J39" i="7" s="1"/>
  <c r="H1019" i="7"/>
  <c r="J1019" i="7" s="1"/>
  <c r="I1657" i="7"/>
  <c r="J1657" i="7" s="1"/>
  <c r="H178" i="7"/>
  <c r="J178" i="7" s="1"/>
  <c r="H745" i="7"/>
  <c r="J745" i="7" s="1"/>
  <c r="H1472" i="7"/>
  <c r="J1472" i="7" s="1"/>
  <c r="H89" i="7"/>
  <c r="J89" i="7" s="1"/>
  <c r="I2004" i="7"/>
  <c r="J2004" i="7" s="1"/>
  <c r="I1597" i="7"/>
  <c r="H1597" i="7"/>
  <c r="I1244" i="7"/>
  <c r="J1244" i="7" s="1"/>
  <c r="I1422" i="7"/>
  <c r="H1422" i="7"/>
  <c r="H1010" i="7"/>
  <c r="I1010" i="7"/>
  <c r="H1629" i="7"/>
  <c r="I1629" i="7"/>
  <c r="I50" i="7"/>
  <c r="H50" i="7"/>
  <c r="I1194" i="7"/>
  <c r="H1194" i="7"/>
  <c r="H408" i="7"/>
  <c r="I408" i="7"/>
  <c r="I1460" i="7"/>
  <c r="H1460" i="7"/>
  <c r="I1800" i="7"/>
  <c r="H1800" i="7"/>
  <c r="I233" i="7"/>
  <c r="H233" i="7"/>
  <c r="I1926" i="7"/>
  <c r="H1926" i="7"/>
  <c r="I1755" i="7"/>
  <c r="H1755" i="7"/>
  <c r="I275" i="7"/>
  <c r="H275" i="7"/>
  <c r="I245" i="7"/>
  <c r="H245" i="7"/>
  <c r="H1563" i="7"/>
  <c r="J1563" i="7" s="1"/>
  <c r="I478" i="7"/>
  <c r="H478" i="7"/>
  <c r="H623" i="7"/>
  <c r="I623" i="7"/>
  <c r="I1074" i="7"/>
  <c r="H1074" i="7"/>
  <c r="I364" i="7"/>
  <c r="H364" i="7"/>
  <c r="I1727" i="7"/>
  <c r="H1727" i="7"/>
  <c r="I642" i="7"/>
  <c r="H642" i="7"/>
  <c r="I162" i="7"/>
  <c r="H162" i="7"/>
  <c r="H1643" i="7"/>
  <c r="I1643" i="7"/>
  <c r="H350" i="7"/>
  <c r="I350" i="7"/>
  <c r="I1218" i="7"/>
  <c r="J1218" i="7" s="1"/>
  <c r="H1481" i="7"/>
  <c r="I1481" i="7"/>
  <c r="H1414" i="7"/>
  <c r="J1414" i="7" s="1"/>
  <c r="I1834" i="7"/>
  <c r="J1834" i="7" s="1"/>
  <c r="I144" i="7"/>
  <c r="J144" i="7" s="1"/>
  <c r="I293" i="7"/>
  <c r="H293" i="7"/>
  <c r="H830" i="7"/>
  <c r="I830" i="7"/>
  <c r="I573" i="7"/>
  <c r="H573" i="7"/>
  <c r="I1134" i="7"/>
  <c r="H1134" i="7"/>
  <c r="H691" i="7"/>
  <c r="I691" i="7"/>
  <c r="I1871" i="7"/>
  <c r="H1871" i="7"/>
  <c r="H1063" i="7"/>
  <c r="J1063" i="7" s="1"/>
  <c r="H1407" i="7"/>
  <c r="J1407" i="7" s="1"/>
  <c r="I1989" i="7"/>
  <c r="J1989" i="7" s="1"/>
  <c r="H444" i="7"/>
  <c r="I444" i="7"/>
  <c r="H806" i="7"/>
  <c r="J806" i="7" s="1"/>
  <c r="H651" i="7"/>
  <c r="J651" i="7" s="1"/>
  <c r="H1676" i="7"/>
  <c r="J1676" i="7" s="1"/>
  <c r="I1544" i="7"/>
  <c r="J1544" i="7" s="1"/>
  <c r="I1713" i="7"/>
  <c r="J1713" i="7" s="1"/>
  <c r="I1217" i="7"/>
  <c r="H1217" i="7"/>
  <c r="H926" i="7"/>
  <c r="J926" i="7" s="1"/>
  <c r="H1593" i="7"/>
  <c r="J1593" i="7" s="1"/>
  <c r="I697" i="7"/>
  <c r="H697" i="7"/>
  <c r="I1008" i="7"/>
  <c r="J1008" i="7" s="1"/>
  <c r="H769" i="7"/>
  <c r="J769" i="7" s="1"/>
  <c r="H1384" i="7"/>
  <c r="J1384" i="7" s="1"/>
  <c r="I842" i="7"/>
  <c r="J842" i="7" s="1"/>
  <c r="H135" i="7"/>
  <c r="I135" i="7"/>
  <c r="I519" i="7"/>
  <c r="H519" i="7"/>
  <c r="I816" i="7"/>
  <c r="J816" i="7" s="1"/>
  <c r="I1663" i="7"/>
  <c r="J1663" i="7" s="1"/>
  <c r="H1739" i="7"/>
  <c r="J1739" i="7" s="1"/>
  <c r="I1211" i="7"/>
  <c r="J1211" i="7" s="1"/>
  <c r="I711" i="7"/>
  <c r="J711" i="7" s="1"/>
  <c r="H809" i="7"/>
  <c r="J809" i="7" s="1"/>
  <c r="H1361" i="7"/>
  <c r="J1361" i="7" s="1"/>
  <c r="H1269" i="7"/>
  <c r="J1269" i="7" s="1"/>
  <c r="H530" i="7"/>
  <c r="I530" i="7"/>
  <c r="I1615" i="7"/>
  <c r="J1615" i="7" s="1"/>
  <c r="I868" i="7"/>
  <c r="J868" i="7" s="1"/>
  <c r="H803" i="7"/>
  <c r="J803" i="7" s="1"/>
  <c r="I603" i="7"/>
  <c r="J603" i="7" s="1"/>
  <c r="I1404" i="7"/>
  <c r="J1404" i="7" s="1"/>
  <c r="H1766" i="7"/>
  <c r="J1766" i="7" s="1"/>
  <c r="I1998" i="7"/>
  <c r="J1998" i="7" s="1"/>
  <c r="H1157" i="7"/>
  <c r="I1157" i="7"/>
  <c r="I1750" i="7"/>
  <c r="H1750" i="7"/>
  <c r="H1588" i="7"/>
  <c r="J1588" i="7" s="1"/>
  <c r="I738" i="7"/>
  <c r="J738" i="7" s="1"/>
  <c r="H1349" i="7"/>
  <c r="J1349" i="7" s="1"/>
  <c r="H1574" i="7"/>
  <c r="J1574" i="7" s="1"/>
  <c r="I196" i="7"/>
  <c r="J196" i="7" s="1"/>
  <c r="H1243" i="7"/>
  <c r="J1243" i="7" s="1"/>
  <c r="I1854" i="7"/>
  <c r="J1854" i="7" s="1"/>
  <c r="I1170" i="7"/>
  <c r="H1170" i="7"/>
  <c r="H496" i="7"/>
  <c r="I496" i="7"/>
  <c r="H1558" i="7"/>
  <c r="J1558" i="7" s="1"/>
  <c r="H363" i="7"/>
  <c r="I363" i="7"/>
  <c r="I1780" i="7"/>
  <c r="H1780" i="7"/>
  <c r="H2001" i="7"/>
  <c r="I2001" i="7"/>
  <c r="I924" i="7"/>
  <c r="H924" i="7"/>
  <c r="H1580" i="7"/>
  <c r="I1580" i="7"/>
  <c r="H1332" i="7"/>
  <c r="I1332" i="7"/>
  <c r="H1888" i="7"/>
  <c r="I1888" i="7"/>
  <c r="H1822" i="7"/>
  <c r="I1822" i="7"/>
  <c r="I1557" i="7"/>
  <c r="J1557" i="7" s="1"/>
  <c r="I1863" i="7"/>
  <c r="H1863" i="7"/>
  <c r="I1487" i="7"/>
  <c r="H1487" i="7"/>
  <c r="H327" i="7"/>
  <c r="I327" i="7"/>
  <c r="H599" i="7"/>
  <c r="I599" i="7"/>
  <c r="H489" i="7"/>
  <c r="I489" i="7"/>
  <c r="H190" i="7"/>
  <c r="J190" i="7" s="1"/>
  <c r="H966" i="7"/>
  <c r="J966" i="7" s="1"/>
  <c r="H397" i="7"/>
  <c r="J397" i="7" s="1"/>
  <c r="H422" i="7"/>
  <c r="J422" i="7" s="1"/>
  <c r="I1815" i="7"/>
  <c r="J1815" i="7" s="1"/>
  <c r="I1619" i="7"/>
  <c r="H1619" i="7"/>
  <c r="I1298" i="7"/>
  <c r="H1298" i="7"/>
  <c r="I787" i="7"/>
  <c r="J787" i="7" s="1"/>
  <c r="I151" i="7"/>
  <c r="J151" i="7" s="1"/>
  <c r="I1990" i="7"/>
  <c r="J1990" i="7" s="1"/>
  <c r="I1457" i="7"/>
  <c r="J1457" i="7" s="1"/>
  <c r="I1628" i="7"/>
  <c r="J1628" i="7" s="1"/>
  <c r="H1693" i="7"/>
  <c r="I1693" i="7"/>
  <c r="H68" i="7"/>
  <c r="I68" i="7"/>
  <c r="H1464" i="7"/>
  <c r="J1464" i="7" s="1"/>
  <c r="H1549" i="7"/>
  <c r="I1549" i="7"/>
  <c r="H1803" i="7"/>
  <c r="J1803" i="7" s="1"/>
  <c r="I1805" i="7"/>
  <c r="J1805" i="7" s="1"/>
  <c r="H542" i="7"/>
  <c r="J542" i="7" s="1"/>
  <c r="H618" i="7"/>
  <c r="J618" i="7" s="1"/>
  <c r="H424" i="7"/>
  <c r="I424" i="7"/>
  <c r="H1944" i="7"/>
  <c r="J1944" i="7" s="1"/>
  <c r="I1648" i="7"/>
  <c r="H1648" i="7"/>
  <c r="J781" i="7"/>
  <c r="I862" i="7"/>
  <c r="H862" i="7"/>
  <c r="I1177" i="7"/>
  <c r="H1177" i="7"/>
  <c r="I1839" i="7"/>
  <c r="H1839" i="7"/>
  <c r="H230" i="7"/>
  <c r="J230" i="7" s="1"/>
  <c r="H267" i="7"/>
  <c r="I267" i="7"/>
  <c r="I284" i="7"/>
  <c r="H284" i="7"/>
  <c r="H1197" i="7"/>
  <c r="I1197" i="7"/>
  <c r="H346" i="7"/>
  <c r="I346" i="7"/>
  <c r="I934" i="7"/>
  <c r="H934" i="7"/>
  <c r="H1829" i="7"/>
  <c r="I1829" i="7"/>
  <c r="H471" i="7"/>
  <c r="I471" i="7"/>
  <c r="I1224" i="7"/>
  <c r="J1224" i="7" s="1"/>
  <c r="I1922" i="7"/>
  <c r="H1922" i="7"/>
  <c r="H743" i="7"/>
  <c r="I743" i="7"/>
  <c r="I1319" i="7"/>
  <c r="H1319" i="7"/>
  <c r="I1971" i="7"/>
  <c r="H1971" i="7"/>
  <c r="I1581" i="7"/>
  <c r="H1581" i="7"/>
  <c r="H1752" i="7"/>
  <c r="J1752" i="7" s="1"/>
  <c r="H822" i="7"/>
  <c r="J822" i="7" s="1"/>
  <c r="I226" i="7"/>
  <c r="H226" i="7"/>
  <c r="H1351" i="7"/>
  <c r="J1351" i="7" s="1"/>
  <c r="H435" i="7"/>
  <c r="J435" i="7" s="1"/>
  <c r="H1599" i="7"/>
  <c r="J1599" i="7" s="1"/>
  <c r="I861" i="7"/>
  <c r="J861" i="7" s="1"/>
  <c r="I1167" i="7"/>
  <c r="J1167" i="7" s="1"/>
  <c r="I46" i="7"/>
  <c r="H46" i="7"/>
  <c r="I1642" i="7"/>
  <c r="H1642" i="7"/>
  <c r="H1698" i="7"/>
  <c r="I1698" i="7"/>
  <c r="I311" i="7"/>
  <c r="H311" i="7"/>
  <c r="I217" i="7"/>
  <c r="H217" i="7"/>
  <c r="I1192" i="7"/>
  <c r="H1192" i="7"/>
  <c r="I1680" i="7"/>
  <c r="J1680" i="7" s="1"/>
  <c r="I243" i="7"/>
  <c r="H243" i="7"/>
  <c r="I1183" i="7"/>
  <c r="H1183" i="7"/>
  <c r="I1789" i="7"/>
  <c r="H1789" i="7"/>
  <c r="I1932" i="7"/>
  <c r="H1932" i="7"/>
  <c r="H1697" i="7"/>
  <c r="J1697" i="7" s="1"/>
  <c r="H1076" i="7"/>
  <c r="J1076" i="7" s="1"/>
  <c r="I516" i="7"/>
  <c r="J516" i="7" s="1"/>
  <c r="H110" i="7"/>
  <c r="J110" i="7" s="1"/>
  <c r="H1124" i="7"/>
  <c r="J1124" i="7" s="1"/>
  <c r="H100" i="7"/>
  <c r="J100" i="7" s="1"/>
  <c r="I633" i="7"/>
  <c r="H633" i="7"/>
  <c r="I1936" i="7"/>
  <c r="J1936" i="7" s="1"/>
  <c r="I165" i="7"/>
  <c r="H165" i="7"/>
  <c r="I763" i="7"/>
  <c r="H763" i="7"/>
  <c r="I452" i="7"/>
  <c r="H452" i="7"/>
  <c r="H1828" i="7"/>
  <c r="J1828" i="7" s="1"/>
  <c r="I563" i="7"/>
  <c r="H563" i="7"/>
  <c r="I1916" i="7"/>
  <c r="H1916" i="7"/>
  <c r="H674" i="7"/>
  <c r="I674" i="7"/>
  <c r="I1321" i="7"/>
  <c r="H1321" i="7"/>
  <c r="I380" i="7"/>
  <c r="H380" i="7"/>
  <c r="I946" i="7"/>
  <c r="J946" i="7" s="1"/>
  <c r="I1637" i="7"/>
  <c r="H1637" i="7"/>
  <c r="I354" i="7"/>
  <c r="J354" i="7" s="1"/>
  <c r="H1560" i="7"/>
  <c r="J1560" i="7" s="1"/>
  <c r="I1148" i="7"/>
  <c r="H1148" i="7"/>
  <c r="I810" i="7"/>
  <c r="J810" i="7" s="1"/>
  <c r="I467" i="7"/>
  <c r="J467" i="7" s="1"/>
  <c r="H1594" i="7"/>
  <c r="J1594" i="7" s="1"/>
  <c r="I955" i="7"/>
  <c r="H955" i="7"/>
  <c r="H1600" i="7"/>
  <c r="I1600" i="7"/>
  <c r="I82" i="7"/>
  <c r="H82" i="7"/>
  <c r="I1249" i="7"/>
  <c r="H1249" i="7"/>
  <c r="I1516" i="7"/>
  <c r="H1516" i="7"/>
  <c r="H1325" i="7"/>
  <c r="I1325" i="7"/>
  <c r="I795" i="7"/>
  <c r="H795" i="7"/>
  <c r="I1758" i="7"/>
  <c r="H1758" i="7"/>
  <c r="H598" i="7"/>
  <c r="I598" i="7"/>
  <c r="H1985" i="7"/>
  <c r="J1985" i="7" s="1"/>
  <c r="H167" i="7"/>
  <c r="I167" i="7"/>
  <c r="I2008" i="7"/>
  <c r="H2008" i="7"/>
  <c r="I1809" i="7"/>
  <c r="H1809" i="7"/>
  <c r="H1377" i="7"/>
  <c r="I1377" i="7"/>
  <c r="I551" i="7"/>
  <c r="H551" i="7"/>
  <c r="I1427" i="7"/>
  <c r="H1427" i="7"/>
  <c r="H67" i="7"/>
  <c r="I67" i="7"/>
  <c r="H1941" i="7"/>
  <c r="I1941" i="7"/>
  <c r="H1554" i="7"/>
  <c r="I1554" i="7"/>
  <c r="I239" i="7"/>
  <c r="H239" i="7"/>
  <c r="I1865" i="7"/>
  <c r="H1865" i="7"/>
  <c r="H614" i="7"/>
  <c r="I614" i="7"/>
  <c r="J1631" i="7"/>
  <c r="H625" i="7"/>
  <c r="I625" i="7"/>
  <c r="I453" i="7"/>
  <c r="H453" i="7"/>
  <c r="I216" i="7"/>
  <c r="H216" i="7"/>
  <c r="I1113" i="7"/>
  <c r="H1113" i="7"/>
  <c r="H56" i="7"/>
  <c r="I56" i="7"/>
  <c r="J174" i="7"/>
  <c r="H1910" i="7"/>
  <c r="J1910" i="7" s="1"/>
  <c r="H180" i="7"/>
  <c r="J180" i="7" s="1"/>
  <c r="H1705" i="7"/>
  <c r="J1705" i="7" s="1"/>
  <c r="I856" i="7"/>
  <c r="J856" i="7" s="1"/>
  <c r="I1746" i="7"/>
  <c r="H1746" i="7"/>
  <c r="H1534" i="7"/>
  <c r="J1534" i="7" s="1"/>
  <c r="H17" i="7"/>
  <c r="J17" i="7" s="1"/>
  <c r="H964" i="7"/>
  <c r="I964" i="7"/>
  <c r="H98" i="7"/>
  <c r="I98" i="7"/>
  <c r="I719" i="7"/>
  <c r="H719" i="7"/>
  <c r="H1630" i="7"/>
  <c r="I1630" i="7"/>
  <c r="I682" i="7"/>
  <c r="H682" i="7"/>
  <c r="I865" i="7"/>
  <c r="H865" i="7"/>
  <c r="I285" i="7"/>
  <c r="H285" i="7"/>
  <c r="I1523" i="7"/>
  <c r="H1523" i="7"/>
  <c r="H1756" i="7"/>
  <c r="I1756" i="7"/>
  <c r="I1040" i="7"/>
  <c r="H1040" i="7"/>
  <c r="I536" i="7"/>
  <c r="H536" i="7"/>
  <c r="H846" i="7"/>
  <c r="I846" i="7"/>
  <c r="I1012" i="7"/>
  <c r="H1012" i="7"/>
  <c r="I325" i="7"/>
  <c r="H325" i="7"/>
  <c r="H523" i="7"/>
  <c r="I523" i="7"/>
  <c r="I302" i="7"/>
  <c r="H302" i="7"/>
  <c r="H1610" i="7"/>
  <c r="I1610" i="7"/>
  <c r="I706" i="7"/>
  <c r="H706" i="7"/>
  <c r="H1268" i="7"/>
  <c r="I1268" i="7"/>
  <c r="I1761" i="7"/>
  <c r="J1761" i="7" s="1"/>
  <c r="H282" i="7"/>
  <c r="J282" i="7" s="1"/>
  <c r="H1046" i="7"/>
  <c r="J1046" i="7" s="1"/>
  <c r="I1956" i="7"/>
  <c r="J1956" i="7" s="1"/>
  <c r="I1458" i="7"/>
  <c r="H1458" i="7"/>
  <c r="I129" i="7"/>
  <c r="J129" i="7" s="1"/>
  <c r="H880" i="7"/>
  <c r="I880" i="7"/>
  <c r="I103" i="7"/>
  <c r="H103" i="7"/>
  <c r="I733" i="7"/>
  <c r="J733" i="7" s="1"/>
  <c r="H1740" i="7"/>
  <c r="I1740" i="7"/>
  <c r="I1536" i="7"/>
  <c r="H1536" i="7"/>
  <c r="I197" i="7"/>
  <c r="H197" i="7"/>
  <c r="H1381" i="7"/>
  <c r="I1381" i="7"/>
  <c r="I949" i="7"/>
  <c r="H949" i="7"/>
  <c r="I1683" i="7"/>
  <c r="H1683" i="7"/>
  <c r="H1411" i="7"/>
  <c r="J1411" i="7" s="1"/>
  <c r="I779" i="7"/>
  <c r="J779" i="7" s="1"/>
  <c r="H1042" i="7"/>
  <c r="J1042" i="7" s="1"/>
  <c r="I1654" i="7"/>
  <c r="H1654" i="7"/>
  <c r="I608" i="7"/>
  <c r="H608" i="7"/>
  <c r="I994" i="7"/>
  <c r="H994" i="7"/>
  <c r="I1519" i="7"/>
  <c r="H1519" i="7"/>
  <c r="H1695" i="7"/>
  <c r="I1695" i="7"/>
  <c r="H1969" i="7"/>
  <c r="I1969" i="7"/>
  <c r="H650" i="7"/>
  <c r="J650" i="7" s="1"/>
  <c r="I723" i="7"/>
  <c r="H723" i="7"/>
  <c r="H1051" i="7"/>
  <c r="I1051" i="7"/>
  <c r="I2006" i="7"/>
  <c r="H2006" i="7"/>
  <c r="I1162" i="7"/>
  <c r="H1162" i="7"/>
  <c r="I220" i="7"/>
  <c r="H220" i="7"/>
  <c r="H616" i="7"/>
  <c r="I616" i="7"/>
  <c r="H97" i="7"/>
  <c r="I97" i="7"/>
  <c r="H1950" i="7"/>
  <c r="I1950" i="7"/>
  <c r="I1836" i="7"/>
  <c r="J1836" i="7" s="1"/>
  <c r="H1413" i="7"/>
  <c r="I1413" i="7"/>
  <c r="H1085" i="7"/>
  <c r="I1085" i="7"/>
  <c r="H1840" i="7"/>
  <c r="I1840" i="7"/>
  <c r="I954" i="7"/>
  <c r="H954" i="7"/>
  <c r="I549" i="7"/>
  <c r="H549" i="7"/>
  <c r="H114" i="7"/>
  <c r="I114" i="7"/>
  <c r="I1079" i="7"/>
  <c r="J1079" i="7" s="1"/>
  <c r="H566" i="7"/>
  <c r="I566" i="7"/>
  <c r="J1282" i="7"/>
  <c r="H65" i="7"/>
  <c r="I65" i="7"/>
  <c r="I1937" i="7"/>
  <c r="H1937" i="7"/>
  <c r="I819" i="7"/>
  <c r="H819" i="7"/>
  <c r="H1717" i="7"/>
  <c r="I1717" i="7"/>
  <c r="I1389" i="7"/>
  <c r="J1389" i="7" s="1"/>
  <c r="I1612" i="7"/>
  <c r="J1612" i="7" s="1"/>
  <c r="I138" i="7"/>
  <c r="H138" i="7"/>
  <c r="I92" i="7"/>
  <c r="H92" i="7"/>
  <c r="H900" i="7"/>
  <c r="I900" i="7"/>
  <c r="H916" i="7"/>
  <c r="I916" i="7"/>
  <c r="I1226" i="7"/>
  <c r="H1226" i="7"/>
  <c r="I166" i="7"/>
  <c r="H166" i="7"/>
  <c r="I20" i="7"/>
  <c r="H20" i="7"/>
  <c r="I606" i="7"/>
  <c r="H606" i="7"/>
  <c r="H1728" i="7"/>
  <c r="I1728" i="7"/>
  <c r="I538" i="7"/>
  <c r="J538" i="7" s="1"/>
  <c r="H1163" i="7"/>
  <c r="J1163" i="7" s="1"/>
  <c r="I894" i="7"/>
  <c r="H894" i="7"/>
  <c r="H995" i="7"/>
  <c r="J995" i="7" s="1"/>
  <c r="H1951" i="7"/>
  <c r="J1951" i="7" s="1"/>
  <c r="H696" i="7"/>
  <c r="I696" i="7"/>
  <c r="H1462" i="7"/>
  <c r="I1462" i="7"/>
  <c r="H1972" i="7"/>
  <c r="I1972" i="7"/>
  <c r="H154" i="7"/>
  <c r="I154" i="7"/>
  <c r="H73" i="7"/>
  <c r="I73" i="7"/>
  <c r="I1096" i="7"/>
  <c r="H1096" i="7"/>
  <c r="I1440" i="7"/>
  <c r="H1440" i="7"/>
  <c r="I266" i="7"/>
  <c r="H266" i="7"/>
  <c r="H1455" i="7"/>
  <c r="J1455" i="7" s="1"/>
  <c r="H1704" i="7"/>
  <c r="H1735" i="7"/>
  <c r="J1735" i="7" s="1"/>
  <c r="H1504" i="7"/>
  <c r="J1504" i="7" s="1"/>
  <c r="I182" i="7"/>
  <c r="J182" i="7" s="1"/>
  <c r="H150" i="7"/>
  <c r="J150" i="7" s="1"/>
  <c r="H587" i="7"/>
  <c r="J587" i="7" s="1"/>
  <c r="I777" i="7"/>
  <c r="J777" i="7" s="1"/>
  <c r="H1669" i="7"/>
  <c r="J1669" i="7" s="1"/>
  <c r="I286" i="7"/>
  <c r="H286" i="7"/>
  <c r="H333" i="7"/>
  <c r="J333" i="7" s="1"/>
  <c r="H1635" i="7"/>
  <c r="J1635" i="7" s="1"/>
  <c r="H155" i="7"/>
  <c r="J155" i="7" s="1"/>
  <c r="I1190" i="7"/>
  <c r="H1190" i="7"/>
  <c r="H147" i="7"/>
  <c r="I147" i="7"/>
  <c r="H1102" i="7"/>
  <c r="J1102" i="7" s="1"/>
  <c r="I1274" i="7"/>
  <c r="H1274" i="7"/>
  <c r="H1692" i="7"/>
  <c r="I1692" i="7"/>
  <c r="I187" i="7"/>
  <c r="H187" i="7"/>
  <c r="I1671" i="7"/>
  <c r="H1671" i="7"/>
  <c r="H1204" i="7"/>
  <c r="I1204" i="7"/>
  <c r="I609" i="7"/>
  <c r="H609" i="7"/>
  <c r="H1714" i="7"/>
  <c r="I1714" i="7"/>
  <c r="I387" i="7"/>
  <c r="H387" i="7"/>
  <c r="H547" i="7"/>
  <c r="I547" i="7"/>
  <c r="H1172" i="7"/>
  <c r="I1172" i="7"/>
  <c r="H33" i="7"/>
  <c r="I33" i="7"/>
  <c r="H1572" i="7"/>
  <c r="J1572" i="7" s="1"/>
  <c r="I264" i="7"/>
  <c r="H264" i="7"/>
  <c r="I635" i="7"/>
  <c r="H635" i="7"/>
  <c r="I1169" i="7"/>
  <c r="H1169" i="7"/>
  <c r="H14" i="7"/>
  <c r="I14" i="7"/>
  <c r="I1048" i="7"/>
  <c r="H1048" i="7"/>
  <c r="I1234" i="7"/>
  <c r="J1234" i="7" s="1"/>
  <c r="I1006" i="7"/>
  <c r="J1006" i="7" s="1"/>
  <c r="I1036" i="7"/>
  <c r="H1036" i="7"/>
  <c r="I630" i="7"/>
  <c r="J630" i="7" s="1"/>
  <c r="H318" i="7"/>
  <c r="J318" i="7" s="1"/>
  <c r="H646" i="7"/>
  <c r="J646" i="7" s="1"/>
  <c r="I600" i="7"/>
  <c r="J600" i="7" s="1"/>
  <c r="H1645" i="7"/>
  <c r="J1645" i="7" s="1"/>
  <c r="H171" i="7"/>
  <c r="J171" i="7" s="1"/>
  <c r="H456" i="7"/>
  <c r="I456" i="7"/>
  <c r="H1913" i="7"/>
  <c r="H1685" i="7"/>
  <c r="J1685" i="7" s="1"/>
  <c r="H1823" i="7"/>
  <c r="I1823" i="7"/>
  <c r="I1798" i="7"/>
  <c r="H1798" i="7"/>
  <c r="I433" i="7"/>
  <c r="H433" i="7"/>
  <c r="H131" i="7"/>
  <c r="J131" i="7" s="1"/>
  <c r="I2" i="7"/>
  <c r="H2" i="7"/>
  <c r="I878" i="7"/>
  <c r="H878" i="7"/>
  <c r="I1207" i="7"/>
  <c r="H1207" i="7"/>
  <c r="I1025" i="7"/>
  <c r="H1025" i="7"/>
  <c r="I407" i="7"/>
  <c r="J407" i="7" s="1"/>
  <c r="I296" i="7"/>
  <c r="H296" i="7"/>
  <c r="I1708" i="7"/>
  <c r="H1708" i="7"/>
  <c r="I1143" i="7"/>
  <c r="J1143" i="7" s="1"/>
  <c r="I105" i="7"/>
  <c r="J105" i="7" s="1"/>
  <c r="I1948" i="7"/>
  <c r="H1948" i="7"/>
  <c r="I1339" i="7"/>
  <c r="H1339" i="7"/>
  <c r="H183" i="7"/>
  <c r="I183" i="7"/>
  <c r="H1626" i="7"/>
  <c r="J1626" i="7" s="1"/>
  <c r="H915" i="7"/>
  <c r="J915" i="7" s="1"/>
  <c r="H807" i="7"/>
  <c r="J807" i="7" s="1"/>
  <c r="H1053" i="7"/>
  <c r="J1053" i="7" s="1"/>
  <c r="H813" i="7"/>
  <c r="J813" i="7" s="1"/>
  <c r="I1844" i="7"/>
  <c r="J1844" i="7" s="1"/>
  <c r="J1239" i="7"/>
  <c r="I1447" i="7"/>
  <c r="H1447" i="7"/>
  <c r="H529" i="7"/>
  <c r="I529" i="7"/>
  <c r="I52" i="7"/>
  <c r="H52" i="7"/>
  <c r="I888" i="7"/>
  <c r="H888" i="7"/>
  <c r="I1539" i="7"/>
  <c r="H1539" i="7"/>
  <c r="H476" i="7"/>
  <c r="J476" i="7" s="1"/>
  <c r="H323" i="7"/>
  <c r="J323" i="7" s="1"/>
  <c r="H935" i="7"/>
  <c r="J935" i="7" s="1"/>
  <c r="I634" i="7"/>
  <c r="H634" i="7"/>
  <c r="I883" i="7"/>
  <c r="H883" i="7"/>
  <c r="I1793" i="7"/>
  <c r="H1793" i="7"/>
  <c r="I678" i="7"/>
  <c r="H678" i="7"/>
  <c r="I1369" i="7"/>
  <c r="J1369" i="7" s="1"/>
  <c r="I91" i="7"/>
  <c r="H91" i="7"/>
  <c r="I1885" i="7"/>
  <c r="J1885" i="7" s="1"/>
  <c r="I130" i="7"/>
  <c r="H130" i="7"/>
  <c r="I1424" i="7"/>
  <c r="H1424" i="7"/>
  <c r="H1818" i="7"/>
  <c r="J1818" i="7" s="1"/>
  <c r="I1742" i="7"/>
  <c r="H1742" i="7"/>
  <c r="I1625" i="7"/>
  <c r="H1625" i="7"/>
  <c r="I21" i="7"/>
  <c r="H21" i="7"/>
  <c r="H1982" i="7"/>
  <c r="I1982" i="7"/>
  <c r="I10" i="7"/>
  <c r="J10" i="7" s="1"/>
  <c r="H567" i="7"/>
  <c r="J567" i="7" s="1"/>
  <c r="H108" i="7"/>
  <c r="J108" i="7" s="1"/>
  <c r="H572" i="7"/>
  <c r="J572" i="7" s="1"/>
  <c r="H6" i="7"/>
  <c r="J6" i="7" s="1"/>
  <c r="I59" i="7"/>
  <c r="H59" i="7"/>
  <c r="H1965" i="7"/>
  <c r="J1965" i="7" s="1"/>
  <c r="H849" i="7"/>
  <c r="J849" i="7" s="1"/>
  <c r="H521" i="7"/>
  <c r="J521" i="7" s="1"/>
  <c r="H1023" i="7"/>
  <c r="J1023" i="7" s="1"/>
  <c r="H1272" i="7"/>
  <c r="J1272" i="7" s="1"/>
  <c r="I126" i="7"/>
  <c r="H126" i="7"/>
  <c r="H142" i="7"/>
  <c r="I142" i="7"/>
  <c r="I1927" i="7"/>
  <c r="H1927" i="7"/>
  <c r="I292" i="7"/>
  <c r="H292" i="7"/>
  <c r="I500" i="7"/>
  <c r="H500" i="7"/>
  <c r="I1260" i="7"/>
  <c r="H1260" i="7"/>
  <c r="I26" i="7"/>
  <c r="J26" i="7" s="1"/>
  <c r="H213" i="7"/>
  <c r="J213" i="7" s="1"/>
  <c r="J385" i="7"/>
  <c r="I69" i="7"/>
  <c r="J69" i="7" s="1"/>
  <c r="H1083" i="7"/>
  <c r="I1083" i="7"/>
  <c r="H1914" i="7"/>
  <c r="I1649" i="7"/>
  <c r="J1649" i="7" s="1"/>
  <c r="I71" i="7"/>
  <c r="H71" i="7"/>
  <c r="I1416" i="7"/>
  <c r="J1416" i="7" s="1"/>
  <c r="H1621" i="7"/>
  <c r="J1621" i="7" s="1"/>
  <c r="I962" i="7"/>
  <c r="J962" i="7" s="1"/>
  <c r="I88" i="7"/>
  <c r="H88" i="7"/>
  <c r="I578" i="7"/>
  <c r="H578" i="7"/>
  <c r="I1050" i="7"/>
  <c r="H1050" i="7"/>
  <c r="I1176" i="7"/>
  <c r="H1176" i="7"/>
  <c r="I1309" i="7"/>
  <c r="J1309" i="7" s="1"/>
  <c r="I837" i="7"/>
  <c r="H837" i="7"/>
  <c r="I654" i="7"/>
  <c r="H654" i="7"/>
  <c r="I1101" i="7"/>
  <c r="H1101" i="7"/>
  <c r="H1294" i="7"/>
  <c r="J1294" i="7" s="1"/>
  <c r="H1116" i="7"/>
  <c r="J1116" i="7" s="1"/>
  <c r="I1510" i="7"/>
  <c r="J1510" i="7" s="1"/>
  <c r="H1485" i="7"/>
  <c r="J1485" i="7" s="1"/>
  <c r="I607" i="7"/>
  <c r="J607" i="7" s="1"/>
  <c r="H1915" i="7"/>
  <c r="J1915" i="7" s="1"/>
  <c r="H1108" i="7"/>
  <c r="I1108" i="7"/>
  <c r="H389" i="7"/>
  <c r="I389" i="7"/>
  <c r="I1448" i="7"/>
  <c r="H1448" i="7"/>
  <c r="I1673" i="7"/>
  <c r="H1673" i="7"/>
  <c r="I235" i="7"/>
  <c r="H235" i="7"/>
  <c r="H1973" i="7"/>
  <c r="I1973" i="7"/>
  <c r="I1326" i="7"/>
  <c r="H1326" i="7"/>
  <c r="I999" i="7"/>
  <c r="H999" i="7"/>
  <c r="H514" i="7"/>
  <c r="I514" i="7"/>
  <c r="H1797" i="7"/>
  <c r="I1797" i="7"/>
  <c r="H854" i="7"/>
  <c r="I854" i="7"/>
  <c r="H981" i="7"/>
  <c r="J981" i="7" s="1"/>
  <c r="H1110" i="7"/>
  <c r="I1110" i="7"/>
  <c r="H757" i="7"/>
  <c r="I757" i="7"/>
  <c r="H1342" i="7"/>
  <c r="I1342" i="7"/>
  <c r="H1770" i="7"/>
  <c r="J1770" i="7" s="1"/>
  <c r="I857" i="7"/>
  <c r="H857" i="7"/>
  <c r="I278" i="7"/>
  <c r="H278" i="7"/>
  <c r="H308" i="7"/>
  <c r="I308" i="7"/>
  <c r="H1307" i="7"/>
  <c r="J1307" i="7" s="1"/>
  <c r="H214" i="7"/>
  <c r="J214" i="7" s="1"/>
  <c r="H331" i="7"/>
  <c r="J331" i="7" s="1"/>
  <c r="H353" i="7"/>
  <c r="J353" i="7" s="1"/>
  <c r="I143" i="7"/>
  <c r="J143" i="7" s="1"/>
  <c r="H1482" i="7"/>
  <c r="J1482" i="7" s="1"/>
  <c r="H765" i="7"/>
  <c r="J765" i="7" s="1"/>
  <c r="I582" i="7"/>
  <c r="H582" i="7"/>
  <c r="H667" i="7"/>
  <c r="J667" i="7" s="1"/>
  <c r="H626" i="7"/>
  <c r="I626" i="7"/>
  <c r="H948" i="7"/>
  <c r="J948" i="7" s="1"/>
  <c r="I351" i="7"/>
  <c r="H351" i="7"/>
  <c r="I1310" i="7"/>
  <c r="J1310" i="7" s="1"/>
  <c r="I1641" i="7"/>
  <c r="H1641" i="7"/>
  <c r="I1846" i="7"/>
  <c r="H1846" i="7"/>
  <c r="H1452" i="7"/>
  <c r="I1452" i="7"/>
  <c r="I643" i="7"/>
  <c r="H643" i="7"/>
  <c r="I533" i="7"/>
  <c r="H533" i="7"/>
  <c r="H158" i="7"/>
  <c r="I158" i="7"/>
  <c r="H1596" i="7"/>
  <c r="I1596" i="7"/>
  <c r="I990" i="7"/>
  <c r="H990" i="7"/>
  <c r="H1401" i="7"/>
  <c r="I1401" i="7"/>
  <c r="H1219" i="7"/>
  <c r="I1219" i="7"/>
  <c r="I1313" i="7"/>
  <c r="J1313" i="7" s="1"/>
  <c r="I1316" i="7"/>
  <c r="H1316" i="7"/>
  <c r="I775" i="7"/>
  <c r="J775" i="7" s="1"/>
  <c r="H432" i="7"/>
  <c r="I432" i="7"/>
  <c r="J504" i="7"/>
  <c r="H1535" i="7"/>
  <c r="I1535" i="7"/>
  <c r="H1864" i="7"/>
  <c r="J1864" i="7" s="1"/>
  <c r="H1807" i="7"/>
  <c r="J1807" i="7" s="1"/>
  <c r="I1056" i="7"/>
  <c r="J1056" i="7" s="1"/>
  <c r="I1623" i="7"/>
  <c r="H1623" i="7"/>
  <c r="I1644" i="7"/>
  <c r="H1644" i="7"/>
  <c r="I1716" i="7"/>
  <c r="H1716" i="7"/>
  <c r="H983" i="7"/>
  <c r="I983" i="7"/>
  <c r="I685" i="7"/>
  <c r="H685" i="7"/>
  <c r="J124" i="7"/>
  <c r="H1355" i="7"/>
  <c r="I1355" i="7"/>
  <c r="H492" i="7"/>
  <c r="J492" i="7" s="1"/>
  <c r="H229" i="7"/>
  <c r="J229" i="7" s="1"/>
  <c r="I786" i="7"/>
  <c r="H786" i="7"/>
  <c r="H250" i="7"/>
  <c r="J250" i="7" s="1"/>
  <c r="I799" i="7"/>
  <c r="H799" i="7"/>
  <c r="I1174" i="7"/>
  <c r="H1174" i="7"/>
  <c r="I1512" i="7"/>
  <c r="H1512" i="7"/>
  <c r="I921" i="7"/>
  <c r="H921" i="7"/>
  <c r="H1429" i="7"/>
  <c r="J1429" i="7" s="1"/>
  <c r="I1493" i="7"/>
  <c r="H1493" i="7"/>
  <c r="I1521" i="7"/>
  <c r="J1521" i="7" s="1"/>
  <c r="I1994" i="7"/>
  <c r="H1994" i="7"/>
  <c r="I1299" i="7"/>
  <c r="J1299" i="7" s="1"/>
  <c r="I1494" i="7"/>
  <c r="H1494" i="7"/>
  <c r="I1279" i="7"/>
  <c r="J1279" i="7" s="1"/>
  <c r="I886" i="7"/>
  <c r="H886" i="7"/>
  <c r="I369" i="7"/>
  <c r="H369" i="7"/>
  <c r="H1393" i="7"/>
  <c r="J1393" i="7" s="1"/>
  <c r="H1252" i="7"/>
  <c r="J1252" i="7" s="1"/>
  <c r="I1783" i="7"/>
  <c r="H1783" i="7"/>
  <c r="I1723" i="7"/>
  <c r="J1723" i="7" s="1"/>
  <c r="I157" i="7"/>
  <c r="J157" i="7" s="1"/>
  <c r="I1525" i="7"/>
  <c r="H1525" i="7"/>
  <c r="I153" i="7"/>
  <c r="H153" i="7"/>
  <c r="I304" i="7"/>
  <c r="J304" i="7" s="1"/>
  <c r="I1231" i="7"/>
  <c r="J1231" i="7" s="1"/>
  <c r="I790" i="7"/>
  <c r="H790" i="7"/>
  <c r="I85" i="7"/>
  <c r="H85" i="7"/>
  <c r="I466" i="7"/>
  <c r="H466" i="7"/>
  <c r="I156" i="7"/>
  <c r="H156" i="7"/>
  <c r="I1302" i="7"/>
  <c r="H1302" i="7"/>
  <c r="I655" i="7"/>
  <c r="H655" i="7"/>
  <c r="I1138" i="7"/>
  <c r="H1138" i="7"/>
  <c r="I441" i="7"/>
  <c r="H441" i="7"/>
  <c r="I914" i="7"/>
  <c r="H914" i="7"/>
  <c r="H688" i="7"/>
  <c r="I688" i="7"/>
  <c r="I767" i="7"/>
  <c r="H767" i="7"/>
  <c r="I35" i="7"/>
  <c r="H35" i="7"/>
  <c r="H622" i="7"/>
  <c r="I622" i="7"/>
  <c r="I901" i="7"/>
  <c r="H901" i="7"/>
  <c r="H1131" i="7"/>
  <c r="I1131" i="7"/>
  <c r="I379" i="7"/>
  <c r="H379" i="7"/>
  <c r="I1062" i="7"/>
  <c r="H1062" i="7"/>
  <c r="H855" i="7"/>
  <c r="I855" i="7"/>
  <c r="H746" i="7"/>
  <c r="I746" i="7"/>
  <c r="H1845" i="7"/>
  <c r="I1845" i="7"/>
  <c r="I1975" i="7"/>
  <c r="H1975" i="7"/>
  <c r="I1285" i="7"/>
  <c r="H1285" i="7"/>
  <c r="H1774" i="7"/>
  <c r="I1774" i="7"/>
  <c r="H1027" i="7"/>
  <c r="I1027" i="7"/>
  <c r="I474" i="7"/>
  <c r="H474" i="7"/>
  <c r="H186" i="7"/>
  <c r="I186" i="7"/>
  <c r="H1144" i="7"/>
  <c r="J1144" i="7" s="1"/>
  <c r="I22" i="7"/>
  <c r="H22" i="7"/>
  <c r="I193" i="7"/>
  <c r="H193" i="7"/>
  <c r="I231" i="7"/>
  <c r="H231" i="7"/>
  <c r="I1089" i="7"/>
  <c r="H1089" i="7"/>
  <c r="H283" i="7"/>
  <c r="I283" i="7"/>
  <c r="I1490" i="7"/>
  <c r="H1490" i="7"/>
  <c r="I439" i="7"/>
  <c r="H439" i="7"/>
  <c r="H1578" i="7"/>
  <c r="I1578" i="7"/>
  <c r="H544" i="7"/>
  <c r="I544" i="7"/>
  <c r="I1664" i="7"/>
  <c r="H1664" i="7"/>
  <c r="H368" i="7"/>
  <c r="J368" i="7" s="1"/>
  <c r="H540" i="7"/>
  <c r="I540" i="7"/>
  <c r="H796" i="7"/>
  <c r="I796" i="7"/>
  <c r="H172" i="7"/>
  <c r="I172" i="7"/>
  <c r="H644" i="7"/>
  <c r="I644" i="7"/>
  <c r="I341" i="7"/>
  <c r="H341" i="7"/>
  <c r="I400" i="7"/>
  <c r="H400" i="7"/>
  <c r="H957" i="7"/>
  <c r="I957" i="7"/>
  <c r="I1118" i="7"/>
  <c r="H1118" i="7"/>
  <c r="I1806" i="7"/>
  <c r="H1806" i="7"/>
  <c r="I712" i="7"/>
  <c r="H712" i="7"/>
  <c r="I31" i="7"/>
  <c r="H31" i="7"/>
  <c r="H1379" i="7"/>
  <c r="I1379" i="7"/>
  <c r="I1879" i="7"/>
  <c r="H1879" i="7"/>
  <c r="H300" i="7"/>
  <c r="I300" i="7"/>
  <c r="H902" i="7"/>
  <c r="I902" i="7"/>
  <c r="H223" i="7"/>
  <c r="I223" i="7"/>
  <c r="I399" i="7"/>
  <c r="H399" i="7"/>
  <c r="I658" i="7"/>
  <c r="H658" i="7"/>
  <c r="H288" i="7"/>
  <c r="I288" i="7"/>
  <c r="J57" i="7"/>
  <c r="H1570" i="7"/>
  <c r="J1570" i="7" s="1"/>
  <c r="H998" i="7"/>
  <c r="J998" i="7" s="1"/>
  <c r="I1518" i="7"/>
  <c r="H1518" i="7"/>
  <c r="I1764" i="7"/>
  <c r="J1764" i="7" s="1"/>
  <c r="H564" i="7"/>
  <c r="I564" i="7"/>
  <c r="H179" i="7"/>
  <c r="J179" i="7" s="1"/>
  <c r="I1763" i="7"/>
  <c r="H1763" i="7"/>
  <c r="I2003" i="7"/>
  <c r="J2003" i="7" s="1"/>
  <c r="I671" i="7"/>
  <c r="J671" i="7" s="1"/>
  <c r="I1497" i="7"/>
  <c r="H1497" i="7"/>
  <c r="I454" i="7"/>
  <c r="J454" i="7" s="1"/>
  <c r="I1433" i="7"/>
  <c r="H1433" i="7"/>
  <c r="I106" i="7"/>
  <c r="J106" i="7" s="1"/>
  <c r="I87" i="7"/>
  <c r="J87" i="7" s="1"/>
  <c r="I1517" i="7"/>
  <c r="H1517" i="7"/>
  <c r="I1503" i="7"/>
  <c r="H1503" i="7"/>
  <c r="H1182" i="7"/>
  <c r="J1182" i="7" s="1"/>
  <c r="I752" i="7"/>
  <c r="H752" i="7"/>
  <c r="H376" i="7"/>
  <c r="I376" i="7"/>
  <c r="H93" i="7"/>
  <c r="I93" i="7"/>
  <c r="I37" i="7"/>
  <c r="J37" i="7" s="1"/>
  <c r="I451" i="7"/>
  <c r="H451" i="7"/>
  <c r="I708" i="7"/>
  <c r="H708" i="7"/>
  <c r="I701" i="7"/>
  <c r="H701" i="7"/>
  <c r="I1792" i="7"/>
  <c r="H1792" i="7"/>
  <c r="I586" i="7"/>
  <c r="H586" i="7"/>
  <c r="I1954" i="7"/>
  <c r="H1954" i="7"/>
  <c r="I510" i="7"/>
  <c r="H510" i="7"/>
  <c r="H1842" i="7"/>
  <c r="I1842" i="7"/>
  <c r="I43" i="7"/>
  <c r="H43" i="7"/>
  <c r="I1533" i="7"/>
  <c r="H1533" i="7"/>
  <c r="I950" i="7"/>
  <c r="H950" i="7"/>
  <c r="I1066" i="7"/>
  <c r="H1066" i="7"/>
  <c r="I1684" i="7"/>
  <c r="H1684" i="7"/>
  <c r="I442" i="7"/>
  <c r="H442" i="7"/>
  <c r="H1964" i="7"/>
  <c r="I1964" i="7"/>
  <c r="I922" i="7"/>
  <c r="H922" i="7"/>
  <c r="I675" i="7"/>
  <c r="J675" i="7" s="1"/>
  <c r="H1227" i="7"/>
  <c r="J1227" i="7" s="1"/>
  <c r="I597" i="7"/>
  <c r="H597" i="7"/>
  <c r="I265" i="7"/>
  <c r="J265" i="7" s="1"/>
  <c r="I1443" i="7"/>
  <c r="H1443" i="7"/>
  <c r="H1303" i="7"/>
  <c r="J1303" i="7" s="1"/>
  <c r="H1996" i="7"/>
  <c r="H814" i="7"/>
  <c r="J814" i="7" s="1"/>
  <c r="H1431" i="7"/>
  <c r="I1431" i="7"/>
  <c r="I910" i="7"/>
  <c r="H910" i="7"/>
  <c r="I1670" i="7"/>
  <c r="H1670" i="7"/>
  <c r="I1372" i="7"/>
  <c r="J1372" i="7" s="1"/>
  <c r="H1802" i="7"/>
  <c r="J1802" i="7" s="1"/>
  <c r="I1352" i="7"/>
  <c r="J1352" i="7" s="1"/>
  <c r="I1340" i="7"/>
  <c r="J1340" i="7" s="1"/>
  <c r="H1938" i="7"/>
  <c r="J1938" i="7" s="1"/>
  <c r="I134" i="7"/>
  <c r="J134" i="7" s="1"/>
  <c r="H721" i="7"/>
  <c r="J721" i="7" s="1"/>
  <c r="J1996" i="7"/>
  <c r="H511" i="7"/>
  <c r="I511" i="7"/>
  <c r="H1266" i="7"/>
  <c r="I1266" i="7"/>
  <c r="I237" i="7"/>
  <c r="H237" i="7"/>
  <c r="I1136" i="7"/>
  <c r="H1136" i="7"/>
  <c r="I1662" i="7"/>
  <c r="H1662" i="7"/>
  <c r="I1210" i="7"/>
  <c r="H1210" i="7"/>
  <c r="I1088" i="7"/>
  <c r="H1088" i="7"/>
  <c r="H1565" i="7"/>
  <c r="I1565" i="7"/>
  <c r="I593" i="7"/>
  <c r="H593" i="7"/>
  <c r="I185" i="7"/>
  <c r="J185" i="7" s="1"/>
  <c r="H163" i="7"/>
  <c r="I163" i="7"/>
  <c r="I2000" i="7"/>
  <c r="H2000" i="7"/>
  <c r="H119" i="7"/>
  <c r="J119" i="7" s="1"/>
  <c r="I776" i="7"/>
  <c r="H776" i="7"/>
  <c r="I1952" i="7"/>
  <c r="H1952" i="7"/>
  <c r="H1123" i="7"/>
  <c r="J1123" i="7" s="1"/>
  <c r="I115" i="7"/>
  <c r="H115" i="7"/>
  <c r="H1532" i="7"/>
  <c r="I1532" i="7"/>
  <c r="I1843" i="7"/>
  <c r="H1843" i="7"/>
  <c r="I1432" i="7"/>
  <c r="H1432" i="7"/>
  <c r="H1905" i="7"/>
  <c r="J1905" i="7" s="1"/>
  <c r="I690" i="7"/>
  <c r="J690" i="7" s="1"/>
  <c r="I1071" i="7"/>
  <c r="H1071" i="7"/>
  <c r="I1709" i="7"/>
  <c r="J1709" i="7" s="1"/>
  <c r="I1308" i="7"/>
  <c r="H1308" i="7"/>
  <c r="I95" i="7"/>
  <c r="H95" i="7"/>
  <c r="H1322" i="7"/>
  <c r="I1322" i="7"/>
  <c r="I783" i="7"/>
  <c r="H783" i="7"/>
  <c r="I1765" i="7"/>
  <c r="H1765" i="7"/>
  <c r="I1622" i="7"/>
  <c r="H1622" i="7"/>
  <c r="I1731" i="7"/>
  <c r="H1731" i="7"/>
  <c r="H41" i="7"/>
  <c r="J41" i="7" s="1"/>
  <c r="H584" i="7"/>
  <c r="I584" i="7"/>
  <c r="I1284" i="7"/>
  <c r="H1284" i="7"/>
  <c r="H375" i="7"/>
  <c r="I375" i="7"/>
  <c r="I1606" i="7"/>
  <c r="H1606" i="7"/>
  <c r="H590" i="7"/>
  <c r="J590" i="7" s="1"/>
  <c r="I1719" i="7"/>
  <c r="J1719" i="7" s="1"/>
  <c r="I123" i="7"/>
  <c r="H123" i="7"/>
  <c r="H1658" i="7"/>
  <c r="J1658" i="7" s="1"/>
  <c r="H1520" i="7"/>
  <c r="I1520" i="7"/>
  <c r="I1201" i="7"/>
  <c r="H1201" i="7"/>
  <c r="I929" i="7"/>
  <c r="H929" i="7"/>
  <c r="H1831" i="7"/>
  <c r="I1831" i="7"/>
  <c r="H556" i="7"/>
  <c r="J556" i="7" s="1"/>
  <c r="H205" i="7"/>
  <c r="J205" i="7" s="1"/>
  <c r="I1020" i="7"/>
  <c r="J1020" i="7" s="1"/>
  <c r="I1853" i="7"/>
  <c r="H1853" i="7"/>
  <c r="I253" i="7"/>
  <c r="H253" i="7"/>
  <c r="I1627" i="7"/>
  <c r="H1627" i="7"/>
  <c r="H970" i="7"/>
  <c r="I970" i="7"/>
  <c r="I449" i="7"/>
  <c r="H449" i="7"/>
  <c r="I227" i="7"/>
  <c r="H227" i="7"/>
  <c r="I866" i="7"/>
  <c r="H866" i="7"/>
  <c r="I252" i="7"/>
  <c r="H252" i="7"/>
  <c r="I1987" i="7"/>
  <c r="H1987" i="7"/>
  <c r="H1778" i="7"/>
  <c r="I1778" i="7"/>
  <c r="H1451" i="7"/>
  <c r="I1451" i="7"/>
  <c r="I1689" i="7"/>
  <c r="H1689" i="7"/>
  <c r="I1613" i="7"/>
  <c r="H1613" i="7"/>
  <c r="I290" i="7"/>
  <c r="H290" i="7"/>
  <c r="I1350" i="7"/>
  <c r="J1350" i="7" s="1"/>
  <c r="H1156" i="7"/>
  <c r="J1156" i="7" s="1"/>
  <c r="I262" i="7"/>
  <c r="J262" i="7" s="1"/>
  <c r="I1388" i="7"/>
  <c r="H1388" i="7"/>
  <c r="H1900" i="7"/>
  <c r="J1900" i="7" s="1"/>
  <c r="I99" i="7"/>
  <c r="H99" i="7"/>
  <c r="H1816" i="7"/>
  <c r="I1816" i="7"/>
  <c r="I1881" i="7"/>
  <c r="H1881" i="7"/>
  <c r="I1559" i="7"/>
  <c r="H1559" i="7"/>
  <c r="I211" i="7"/>
  <c r="H211" i="7"/>
  <c r="I1940" i="7"/>
  <c r="H1940" i="7"/>
  <c r="I659" i="7"/>
  <c r="H659" i="7"/>
  <c r="I875" i="7"/>
  <c r="H875" i="7"/>
  <c r="I1306" i="7"/>
  <c r="H1306" i="7"/>
  <c r="I1538" i="7"/>
  <c r="H1538" i="7"/>
  <c r="I764" i="7"/>
  <c r="H764" i="7"/>
  <c r="I820" i="7"/>
  <c r="H820" i="7"/>
  <c r="H595" i="7"/>
  <c r="I595" i="7"/>
  <c r="I898" i="7"/>
  <c r="H898" i="7"/>
  <c r="I1087" i="7"/>
  <c r="H1087" i="7"/>
  <c r="I1356" i="7"/>
  <c r="J1356" i="7" s="1"/>
  <c r="H457" i="7"/>
  <c r="J457" i="7" s="1"/>
  <c r="H102" i="7"/>
  <c r="J102" i="7" s="1"/>
  <c r="H117" i="7"/>
  <c r="J117" i="7" s="1"/>
  <c r="H258" i="7"/>
  <c r="J258" i="7" s="1"/>
  <c r="I541" i="7"/>
  <c r="H541" i="7"/>
  <c r="H51" i="7"/>
  <c r="J51" i="7" s="1"/>
  <c r="I739" i="7"/>
  <c r="J739" i="7" s="1"/>
  <c r="H1688" i="7"/>
  <c r="I1688" i="7"/>
  <c r="H263" i="7"/>
  <c r="I263" i="7"/>
  <c r="I1721" i="7"/>
  <c r="H1721" i="7"/>
  <c r="H1795" i="7"/>
  <c r="I1795" i="7"/>
  <c r="I1304" i="7"/>
  <c r="H1304" i="7"/>
  <c r="H639" i="7"/>
  <c r="I639" i="7"/>
  <c r="I74" i="7"/>
  <c r="H74" i="7"/>
  <c r="H1976" i="7"/>
  <c r="I1976" i="7"/>
  <c r="H86" i="7"/>
  <c r="I86" i="7"/>
  <c r="I232" i="7"/>
  <c r="H232" i="7"/>
  <c r="H747" i="7"/>
  <c r="I747" i="7"/>
  <c r="I961" i="7"/>
  <c r="H961" i="7"/>
  <c r="I575" i="7"/>
  <c r="H575" i="7"/>
  <c r="I1409" i="7"/>
  <c r="H1409" i="7"/>
  <c r="H63" i="7"/>
  <c r="I63" i="7"/>
  <c r="H1152" i="7"/>
  <c r="J1152" i="7" s="1"/>
  <c r="I118" i="7"/>
  <c r="J118" i="7" s="1"/>
  <c r="I1476" i="7"/>
  <c r="J1476" i="7" s="1"/>
  <c r="H392" i="7"/>
  <c r="J392" i="7" s="1"/>
  <c r="H1026" i="7"/>
  <c r="J1026" i="7" s="1"/>
  <c r="H899" i="7"/>
  <c r="I899" i="7"/>
  <c r="H219" i="7"/>
  <c r="J219" i="7" s="1"/>
  <c r="H81" i="7"/>
  <c r="I81" i="7"/>
  <c r="H1263" i="7"/>
  <c r="J1263" i="7" s="1"/>
  <c r="H472" i="7"/>
  <c r="J472" i="7" s="1"/>
  <c r="I45" i="7"/>
  <c r="H45" i="7"/>
  <c r="H1661" i="7"/>
  <c r="I1661" i="7"/>
  <c r="I1522" i="7"/>
  <c r="J1522" i="7" s="1"/>
  <c r="H973" i="7"/>
  <c r="J973" i="7" s="1"/>
  <c r="I315" i="7"/>
  <c r="H315" i="7"/>
  <c r="I882" i="7"/>
  <c r="H882" i="7"/>
  <c r="I60" i="7"/>
  <c r="H60" i="7"/>
  <c r="H499" i="7"/>
  <c r="I499" i="7"/>
  <c r="H191" i="7"/>
  <c r="I191" i="7"/>
  <c r="I1109" i="7"/>
  <c r="H1109" i="7"/>
  <c r="H729" i="7"/>
  <c r="I729" i="7"/>
  <c r="H1935" i="7"/>
  <c r="J1935" i="7" s="1"/>
  <c r="I1075" i="7"/>
  <c r="H1075" i="7"/>
  <c r="I1776" i="7"/>
  <c r="H1776" i="7"/>
  <c r="H1939" i="7"/>
  <c r="I1939" i="7"/>
  <c r="I1968" i="7"/>
  <c r="H1968" i="7"/>
  <c r="I1017" i="7"/>
  <c r="H1017" i="7"/>
  <c r="I887" i="7"/>
  <c r="H887" i="7"/>
  <c r="I1449" i="7"/>
  <c r="H1449" i="7"/>
  <c r="H1232" i="7"/>
  <c r="J1232" i="7" s="1"/>
  <c r="H204" i="7"/>
  <c r="J204" i="7" s="1"/>
  <c r="H121" i="7"/>
  <c r="J121" i="7" s="1"/>
  <c r="I460" i="7"/>
  <c r="J460" i="7" s="1"/>
  <c r="H1873" i="7"/>
  <c r="J1873" i="7" s="1"/>
  <c r="H1529" i="7"/>
  <c r="I1529" i="7"/>
  <c r="I28" i="7"/>
  <c r="H28" i="7"/>
  <c r="I1678" i="7"/>
  <c r="H1678" i="7"/>
  <c r="I932" i="7"/>
  <c r="H932" i="7"/>
  <c r="I1542" i="7"/>
  <c r="H1542" i="7"/>
  <c r="I101" i="7"/>
  <c r="H101" i="7"/>
  <c r="I236" i="7"/>
  <c r="J236" i="7" s="1"/>
  <c r="H349" i="7"/>
  <c r="I349" i="7"/>
  <c r="H535" i="7"/>
  <c r="J535" i="7" s="1"/>
  <c r="H203" i="7"/>
  <c r="J203" i="7" s="1"/>
  <c r="I1995" i="7"/>
  <c r="J1995" i="7" s="1"/>
  <c r="H917" i="7"/>
  <c r="J917" i="7" s="1"/>
  <c r="H390" i="7"/>
  <c r="J390" i="7" s="1"/>
  <c r="I1616" i="7"/>
  <c r="J1616" i="7" s="1"/>
  <c r="H1345" i="7"/>
  <c r="J1345" i="7" s="1"/>
  <c r="H297" i="7"/>
  <c r="I297" i="7"/>
  <c r="I913" i="7"/>
  <c r="J913" i="7" s="1"/>
  <c r="I49" i="7"/>
  <c r="H49" i="7"/>
  <c r="I1734" i="7"/>
  <c r="J1734" i="7" s="1"/>
  <c r="I1677" i="7"/>
  <c r="H1677" i="7"/>
  <c r="I291" i="7"/>
  <c r="H291" i="7"/>
  <c r="I326" i="7"/>
  <c r="H326" i="7"/>
  <c r="I113" i="7"/>
  <c r="H113" i="7"/>
  <c r="H1791" i="7"/>
  <c r="I1791" i="7"/>
  <c r="I1114" i="7"/>
  <c r="H1114" i="7"/>
  <c r="H465" i="7"/>
  <c r="J465" i="7" s="1"/>
  <c r="H871" i="7"/>
  <c r="I871" i="7"/>
  <c r="H1029" i="7"/>
  <c r="J1029" i="7" s="1"/>
  <c r="H821" i="7"/>
  <c r="J821" i="7" s="1"/>
  <c r="I481" i="7"/>
  <c r="J481" i="7" s="1"/>
  <c r="H1947" i="7"/>
  <c r="J1947" i="7" s="1"/>
  <c r="H169" i="7"/>
  <c r="J169" i="7" s="1"/>
  <c r="H310" i="7"/>
  <c r="I310" i="7"/>
  <c r="I493" i="7"/>
  <c r="H493" i="7"/>
  <c r="I450" i="7"/>
  <c r="J450" i="7" s="1"/>
  <c r="H1986" i="7"/>
  <c r="I1986" i="7"/>
  <c r="H1228" i="7"/>
  <c r="I1228" i="7"/>
  <c r="H77" i="7"/>
  <c r="I77" i="7"/>
  <c r="I592" i="7"/>
  <c r="H592" i="7"/>
  <c r="H25" i="7"/>
  <c r="I25" i="7"/>
  <c r="I248" i="7"/>
  <c r="H248" i="7"/>
  <c r="I562" i="7"/>
  <c r="H562" i="7"/>
  <c r="I1546" i="7"/>
  <c r="H1546" i="7"/>
  <c r="I1077" i="7"/>
  <c r="H1077" i="7"/>
  <c r="H173" i="7"/>
  <c r="I173" i="7"/>
  <c r="H1058" i="7"/>
  <c r="I1058" i="7"/>
  <c r="I339" i="7"/>
  <c r="H339" i="7"/>
  <c r="H728" i="7"/>
  <c r="I728" i="7"/>
  <c r="I699" i="7"/>
  <c r="H699" i="7"/>
  <c r="I629" i="7"/>
  <c r="H629" i="7"/>
  <c r="I1037" i="7"/>
  <c r="H1037" i="7"/>
  <c r="H1171" i="7"/>
  <c r="J1171" i="7" s="1"/>
  <c r="H1744" i="7"/>
  <c r="I1744" i="7"/>
  <c r="H1528" i="7"/>
  <c r="J1528" i="7" s="1"/>
  <c r="I1591" i="7"/>
  <c r="J1591" i="7" s="1"/>
  <c r="H713" i="7"/>
  <c r="I713" i="7"/>
  <c r="I273" i="7"/>
  <c r="J273" i="7" s="1"/>
  <c r="I1589" i="7"/>
  <c r="H1589" i="7"/>
  <c r="I1283" i="7"/>
  <c r="H1283" i="7"/>
  <c r="I1394" i="7"/>
  <c r="H1394" i="7"/>
  <c r="H1894" i="7"/>
  <c r="J1894" i="7" s="1"/>
  <c r="H662" i="7"/>
  <c r="J662" i="7" s="1"/>
  <c r="H1078" i="7"/>
  <c r="J1078" i="7" s="1"/>
  <c r="I1346" i="7"/>
  <c r="J1346" i="7" s="1"/>
  <c r="I13" i="7"/>
  <c r="H13" i="7"/>
  <c r="H1248" i="7"/>
  <c r="I1248" i="7"/>
  <c r="H1931" i="7"/>
  <c r="I1931" i="7"/>
  <c r="I1832" i="7"/>
  <c r="H1832" i="7"/>
  <c r="I202" i="7"/>
  <c r="H202" i="7"/>
  <c r="I438" i="7"/>
  <c r="J438" i="7" s="1"/>
  <c r="H1395" i="7"/>
  <c r="J1395" i="7" s="1"/>
  <c r="I879" i="7"/>
  <c r="H879" i="7"/>
  <c r="I1500" i="7"/>
  <c r="J1500" i="7" s="1"/>
  <c r="H1737" i="7"/>
  <c r="I1737" i="7"/>
  <c r="H145" i="7"/>
  <c r="I145" i="7"/>
  <c r="I1271" i="7"/>
  <c r="J1271" i="7" s="1"/>
  <c r="I1264" i="7"/>
  <c r="H1264" i="7"/>
  <c r="I1686" i="7"/>
  <c r="H1686" i="7"/>
  <c r="H1064" i="7"/>
  <c r="J1064" i="7" s="1"/>
  <c r="H832" i="7"/>
  <c r="J832" i="7" s="1"/>
  <c r="H218" i="7"/>
  <c r="J218" i="7" s="1"/>
  <c r="H730" i="7"/>
  <c r="J730" i="7" s="1"/>
  <c r="H1567" i="7"/>
  <c r="J1567" i="7" s="1"/>
  <c r="H1135" i="7"/>
  <c r="J1135" i="7" s="1"/>
  <c r="AH17" i="31"/>
  <c r="AH14" i="31"/>
  <c r="AH26" i="31"/>
  <c r="AG26" i="31"/>
  <c r="AG11" i="31"/>
  <c r="AG20" i="31"/>
  <c r="AG14" i="31"/>
  <c r="AG17" i="31"/>
  <c r="AG23" i="31"/>
  <c r="AH23" i="31"/>
  <c r="AH8" i="31"/>
  <c r="AH20" i="31"/>
  <c r="AH11" i="31"/>
  <c r="AG8" i="31"/>
  <c r="AB14" i="31" l="1"/>
  <c r="AC14" i="31" s="1"/>
  <c r="AD14" i="31" s="1"/>
  <c r="AA14" i="31"/>
  <c r="J1105" i="7"/>
  <c r="J70" i="7"/>
  <c r="J1385" i="7"/>
  <c r="J1508" i="7"/>
  <c r="V14" i="31"/>
  <c r="J804" i="7"/>
  <c r="J710" i="7"/>
  <c r="J1704" i="7"/>
  <c r="J1240" i="7"/>
  <c r="J648" i="7"/>
  <c r="J1406" i="7"/>
  <c r="J1899" i="7"/>
  <c r="J436" i="7"/>
  <c r="J1343" i="7"/>
  <c r="J2024" i="7"/>
  <c r="J16" i="7"/>
  <c r="K26" i="31"/>
  <c r="J2033" i="7"/>
  <c r="K20" i="31"/>
  <c r="Z20" i="31" s="1"/>
  <c r="J1913" i="7"/>
  <c r="J1914" i="7"/>
  <c r="J1376" i="7"/>
  <c r="J756" i="7"/>
  <c r="J42" i="7"/>
  <c r="J329" i="7"/>
  <c r="J1267" i="7"/>
  <c r="J1653" i="7"/>
  <c r="J494" i="7"/>
  <c r="K23" i="31"/>
  <c r="Z23" i="31" s="1"/>
  <c r="AM26" i="31"/>
  <c r="AN26" i="31" s="1"/>
  <c r="J2099" i="7"/>
  <c r="J294" i="7"/>
  <c r="J279" i="7"/>
  <c r="J1729" i="7"/>
  <c r="J885" i="7"/>
  <c r="J1706" i="7"/>
  <c r="J475" i="7"/>
  <c r="J170" i="7"/>
  <c r="J413" i="7"/>
  <c r="J1811" i="7"/>
  <c r="J512" i="7"/>
  <c r="U14" i="31"/>
  <c r="J283" i="7"/>
  <c r="K17" i="31"/>
  <c r="Z17" i="31" s="1"/>
  <c r="J1442" i="7"/>
  <c r="J1553" i="7"/>
  <c r="J1933" i="7"/>
  <c r="J486" i="7"/>
  <c r="J383" i="7"/>
  <c r="K11" i="31"/>
  <c r="Z11" i="31" s="1"/>
  <c r="J1961" i="7"/>
  <c r="J2069" i="7"/>
  <c r="J1000" i="7"/>
  <c r="J1756" i="7"/>
  <c r="J1209" i="7"/>
  <c r="J15" i="7"/>
  <c r="J792" i="7"/>
  <c r="J1949" i="7"/>
  <c r="J116" i="7"/>
  <c r="J2088" i="7"/>
  <c r="J624" i="7"/>
  <c r="J137" i="7"/>
  <c r="J525" i="7"/>
  <c r="J1562" i="7"/>
  <c r="J720" i="7"/>
  <c r="J1953" i="7"/>
  <c r="J1571" i="7"/>
  <c r="J514" i="7"/>
  <c r="J484" i="7"/>
  <c r="J1930" i="7"/>
  <c r="J482" i="7"/>
  <c r="J785" i="7"/>
  <c r="J1153" i="7"/>
  <c r="J212" i="7"/>
  <c r="J509" i="7"/>
  <c r="J1103" i="7"/>
  <c r="J1426" i="7"/>
  <c r="J2040" i="7"/>
  <c r="J2052" i="7"/>
  <c r="J817" i="7"/>
  <c r="J742" i="7"/>
  <c r="J1433" i="7"/>
  <c r="J1035" i="7"/>
  <c r="J306" i="7"/>
  <c r="J1335" i="7"/>
  <c r="J1302" i="7"/>
  <c r="J718" i="7"/>
  <c r="J1988" i="7"/>
  <c r="J1467" i="7"/>
  <c r="J1055" i="7"/>
  <c r="J1412" i="7"/>
  <c r="J1421" i="7"/>
  <c r="J1656" i="7"/>
  <c r="J1698" i="7"/>
  <c r="K8" i="31"/>
  <c r="Z8" i="31" s="1"/>
  <c r="J271" i="7"/>
  <c r="J310" i="7"/>
  <c r="J871" i="7"/>
  <c r="J366" i="7"/>
  <c r="J1955" i="7"/>
  <c r="J647" i="7"/>
  <c r="J970" i="7"/>
  <c r="J531" i="7"/>
  <c r="J340" i="7"/>
  <c r="J1917" i="7"/>
  <c r="J2048" i="7"/>
  <c r="J2074" i="7"/>
  <c r="J627" i="7"/>
  <c r="J676" i="7"/>
  <c r="J748" i="7"/>
  <c r="J1655" i="7"/>
  <c r="J165" i="7"/>
  <c r="J988" i="7"/>
  <c r="J1866" i="7"/>
  <c r="J79" i="7"/>
  <c r="J1517" i="7"/>
  <c r="J337" i="7"/>
  <c r="J827" i="7"/>
  <c r="J1878" i="7"/>
  <c r="J703" i="7"/>
  <c r="J168" i="7"/>
  <c r="J1059" i="7"/>
  <c r="J427" i="7"/>
  <c r="J1394" i="7"/>
  <c r="J980" i="7"/>
  <c r="J195" i="7"/>
  <c r="J1233" i="7"/>
  <c r="J2098" i="7"/>
  <c r="J399" i="7"/>
  <c r="J529" i="7"/>
  <c r="J1798" i="7"/>
  <c r="J1007" i="7"/>
  <c r="J1477" i="7"/>
  <c r="J1347" i="7"/>
  <c r="J2" i="7"/>
  <c r="J1813" i="7"/>
  <c r="J371" i="7"/>
  <c r="J1408" i="7"/>
  <c r="J1498" i="7"/>
  <c r="J386" i="7"/>
  <c r="J2009" i="7"/>
  <c r="J524" i="7"/>
  <c r="J1981" i="7"/>
  <c r="J1418" i="7"/>
  <c r="J1898" i="7"/>
  <c r="J683" i="7"/>
  <c r="J417" i="7"/>
  <c r="J1261" i="7"/>
  <c r="J83" i="7"/>
  <c r="J278" i="7"/>
  <c r="J1922" i="7"/>
  <c r="J1727" i="7"/>
  <c r="J701" i="7"/>
  <c r="J1681" i="7"/>
  <c r="J84" i="7"/>
  <c r="J62" i="7"/>
  <c r="J1160" i="7"/>
  <c r="J1365" i="7"/>
  <c r="J1966" i="7"/>
  <c r="J673" i="7"/>
  <c r="J1003" i="7"/>
  <c r="J1850" i="7"/>
  <c r="J528" i="7"/>
  <c r="J639" i="7"/>
  <c r="J263" i="7"/>
  <c r="J622" i="7"/>
  <c r="J103" i="7"/>
  <c r="J865" i="7"/>
  <c r="J1863" i="7"/>
  <c r="J1568" i="7"/>
  <c r="J1419" i="7"/>
  <c r="J122" i="7"/>
  <c r="J1276" i="7"/>
  <c r="J257" i="7"/>
  <c r="J2107" i="7"/>
  <c r="J369" i="7"/>
  <c r="J1133" i="7"/>
  <c r="J1139" i="7"/>
  <c r="J276" i="7"/>
  <c r="J965" i="7"/>
  <c r="J1466" i="7"/>
  <c r="J1661" i="7"/>
  <c r="J790" i="7"/>
  <c r="J1548" i="7"/>
  <c r="J2082" i="7"/>
  <c r="J801" i="7"/>
  <c r="J2038" i="7"/>
  <c r="J1733" i="7"/>
  <c r="J1771" i="7"/>
  <c r="J1315" i="7"/>
  <c r="J841" i="7"/>
  <c r="J744" i="7"/>
  <c r="J564" i="7"/>
  <c r="J1085" i="7"/>
  <c r="J896" i="7"/>
  <c r="J261" i="7"/>
  <c r="J2071" i="7"/>
  <c r="J2027" i="7"/>
  <c r="J684" i="7"/>
  <c r="J1016" i="7"/>
  <c r="J1565" i="7"/>
  <c r="J85" i="7"/>
  <c r="J1493" i="7"/>
  <c r="J1797" i="7"/>
  <c r="J1673" i="7"/>
  <c r="J500" i="7"/>
  <c r="J183" i="7"/>
  <c r="J147" i="7"/>
  <c r="J20" i="7"/>
  <c r="J900" i="7"/>
  <c r="J1113" i="7"/>
  <c r="J1377" i="7"/>
  <c r="J1600" i="7"/>
  <c r="J599" i="7"/>
  <c r="J48" i="7"/>
  <c r="J1473" i="7"/>
  <c r="J281" i="7"/>
  <c r="J464" i="7"/>
  <c r="J992" i="7"/>
  <c r="J960" i="7"/>
  <c r="J342" i="7"/>
  <c r="J63" i="7"/>
  <c r="J43" i="7"/>
  <c r="J957" i="7"/>
  <c r="J172" i="7"/>
  <c r="J1027" i="7"/>
  <c r="J1610" i="7"/>
  <c r="J830" i="7"/>
  <c r="J1159" i="7"/>
  <c r="J1115" i="7"/>
  <c r="J661" i="7"/>
  <c r="J1212" i="7"/>
  <c r="J1603" i="7"/>
  <c r="J2055" i="7"/>
  <c r="J247" i="7"/>
  <c r="J1703" i="7"/>
  <c r="J1213" i="7"/>
  <c r="J409" i="7"/>
  <c r="J244" i="7"/>
  <c r="J1450" i="7"/>
  <c r="J850" i="7"/>
  <c r="J631" i="7"/>
  <c r="J30" i="7"/>
  <c r="J1821" i="7"/>
  <c r="J2045" i="7"/>
  <c r="J334" i="7"/>
  <c r="J772" i="7"/>
  <c r="J1176" i="7"/>
  <c r="J88" i="7"/>
  <c r="J1625" i="7"/>
  <c r="J635" i="7"/>
  <c r="J387" i="7"/>
  <c r="J2006" i="7"/>
  <c r="J1809" i="7"/>
  <c r="J1597" i="7"/>
  <c r="J1942" i="7"/>
  <c r="J1650" i="7"/>
  <c r="J958" i="7"/>
  <c r="J1687" i="7"/>
  <c r="J2054" i="7"/>
  <c r="J1736" i="7"/>
  <c r="J18" i="7"/>
  <c r="J1273" i="7"/>
  <c r="J377" i="7"/>
  <c r="J332" i="7"/>
  <c r="J1484" i="7"/>
  <c r="J365" i="7"/>
  <c r="J316" i="7"/>
  <c r="J1589" i="7"/>
  <c r="J882" i="7"/>
  <c r="J1087" i="7"/>
  <c r="J93" i="7"/>
  <c r="J786" i="7"/>
  <c r="J158" i="7"/>
  <c r="J14" i="7"/>
  <c r="J1932" i="7"/>
  <c r="J233" i="7"/>
  <c r="J1962" i="7"/>
  <c r="J1868" i="7"/>
  <c r="J287" i="7"/>
  <c r="J1527" i="7"/>
  <c r="J774" i="7"/>
  <c r="J127" i="7"/>
  <c r="J1768" i="7"/>
  <c r="J686" i="7"/>
  <c r="J2109" i="7"/>
  <c r="J1221" i="7"/>
  <c r="J1425" i="7"/>
  <c r="J2108" i="7"/>
  <c r="J619" i="7"/>
  <c r="J260" i="7"/>
  <c r="J972" i="7"/>
  <c r="J2087" i="7"/>
  <c r="J983" i="7"/>
  <c r="J1028" i="7"/>
  <c r="J1543" i="7"/>
  <c r="J2102" i="7"/>
  <c r="J2072" i="7"/>
  <c r="J488" i="7"/>
  <c r="J637" i="7"/>
  <c r="J1248" i="7"/>
  <c r="J25" i="7"/>
  <c r="J349" i="7"/>
  <c r="J1431" i="7"/>
  <c r="J376" i="7"/>
  <c r="J1458" i="7"/>
  <c r="J1554" i="7"/>
  <c r="J167" i="7"/>
  <c r="J347" i="7"/>
  <c r="J1903" i="7"/>
  <c r="J1896" i="7"/>
  <c r="J2060" i="7"/>
  <c r="J463" i="7"/>
  <c r="J1004" i="7"/>
  <c r="J395" i="7"/>
  <c r="J1870" i="7"/>
  <c r="J680" i="7"/>
  <c r="J763" i="7"/>
  <c r="J1311" i="7"/>
  <c r="J1838" i="7"/>
  <c r="J933" i="7"/>
  <c r="J32" i="7"/>
  <c r="J223" i="7"/>
  <c r="J1379" i="7"/>
  <c r="J341" i="7"/>
  <c r="J1512" i="7"/>
  <c r="J536" i="7"/>
  <c r="J285" i="7"/>
  <c r="J1826" i="7"/>
  <c r="J104" i="7"/>
  <c r="J552" i="7"/>
  <c r="J1030" i="7"/>
  <c r="J976" i="7"/>
  <c r="J1701" i="7"/>
  <c r="J391" i="7"/>
  <c r="J1151" i="7"/>
  <c r="J252" i="7"/>
  <c r="J593" i="7"/>
  <c r="J145" i="7"/>
  <c r="J1284" i="7"/>
  <c r="J466" i="7"/>
  <c r="J266" i="7"/>
  <c r="J1226" i="7"/>
  <c r="J98" i="7"/>
  <c r="J267" i="7"/>
  <c r="J2041" i="7"/>
  <c r="J1779" i="7"/>
  <c r="J1054" i="7"/>
  <c r="J1689" i="7"/>
  <c r="J1409" i="7"/>
  <c r="J99" i="7"/>
  <c r="J1670" i="7"/>
  <c r="J533" i="7"/>
  <c r="J757" i="7"/>
  <c r="J1780" i="7"/>
  <c r="J527" i="7"/>
  <c r="J291" i="7"/>
  <c r="J1986" i="7"/>
  <c r="J191" i="7"/>
  <c r="J1778" i="7"/>
  <c r="J1520" i="7"/>
  <c r="J999" i="7"/>
  <c r="J264" i="7"/>
  <c r="J1440" i="7"/>
  <c r="J573" i="7"/>
  <c r="J359" i="7"/>
  <c r="J251" i="7"/>
  <c r="J778" i="7"/>
  <c r="J945" i="7"/>
  <c r="J1374" i="7"/>
  <c r="J58" i="7"/>
  <c r="J66" i="7"/>
  <c r="J34" i="7"/>
  <c r="J749" i="7"/>
  <c r="J1463" i="7"/>
  <c r="J328" i="7"/>
  <c r="J907" i="7"/>
  <c r="J979" i="7"/>
  <c r="J613" i="7"/>
  <c r="J773" i="7"/>
  <c r="J1897" i="7"/>
  <c r="J1546" i="7"/>
  <c r="J932" i="7"/>
  <c r="J253" i="7"/>
  <c r="J712" i="7"/>
  <c r="J1840" i="7"/>
  <c r="J1888" i="7"/>
  <c r="J479" i="7"/>
  <c r="J1724" i="7"/>
  <c r="J728" i="7"/>
  <c r="J1538" i="7"/>
  <c r="J1940" i="7"/>
  <c r="J1816" i="7"/>
  <c r="J1987" i="7"/>
  <c r="J910" i="7"/>
  <c r="J510" i="7"/>
  <c r="J400" i="7"/>
  <c r="J379" i="7"/>
  <c r="J456" i="7"/>
  <c r="J1486" i="7"/>
  <c r="J176" i="7"/>
  <c r="J411" i="7"/>
  <c r="J1677" i="7"/>
  <c r="J74" i="7"/>
  <c r="J1721" i="7"/>
  <c r="J1853" i="7"/>
  <c r="J123" i="7"/>
  <c r="J1731" i="7"/>
  <c r="J1266" i="7"/>
  <c r="J922" i="7"/>
  <c r="J1066" i="7"/>
  <c r="J300" i="7"/>
  <c r="J678" i="7"/>
  <c r="J220" i="7"/>
  <c r="J1012" i="7"/>
  <c r="J682" i="7"/>
  <c r="J766" i="7"/>
  <c r="J1974" i="7"/>
  <c r="J107" i="7"/>
  <c r="J679" i="7"/>
  <c r="J1817" i="7"/>
  <c r="J277" i="7"/>
  <c r="J1098" i="7"/>
  <c r="J1710" i="7"/>
  <c r="J768" i="7"/>
  <c r="J1013" i="7"/>
  <c r="J1737" i="7"/>
  <c r="J339" i="7"/>
  <c r="J1532" i="7"/>
  <c r="J1207" i="7"/>
  <c r="J1170" i="7"/>
  <c r="J441" i="7"/>
  <c r="J59" i="7"/>
  <c r="J795" i="7"/>
  <c r="J1902" i="7"/>
  <c r="J1841" i="7"/>
  <c r="J1034" i="7"/>
  <c r="J977" i="7"/>
  <c r="J1652" i="7"/>
  <c r="J660" i="7"/>
  <c r="J1193" i="7"/>
  <c r="J1539" i="7"/>
  <c r="J1274" i="7"/>
  <c r="J616" i="7"/>
  <c r="J197" i="7"/>
  <c r="J319" i="7"/>
  <c r="J458" i="7"/>
  <c r="J1699" i="7"/>
  <c r="J1081" i="7"/>
  <c r="J577" i="7"/>
  <c r="J326" i="7"/>
  <c r="J115" i="7"/>
  <c r="J442" i="7"/>
  <c r="J1413" i="7"/>
  <c r="J1693" i="7"/>
  <c r="J2002" i="7"/>
  <c r="J1386" i="7"/>
  <c r="J539" i="7"/>
  <c r="J1296" i="7"/>
  <c r="J1795" i="7"/>
  <c r="J1695" i="7"/>
  <c r="J173" i="7"/>
  <c r="J1831" i="7"/>
  <c r="J288" i="7"/>
  <c r="J1118" i="7"/>
  <c r="J308" i="7"/>
  <c r="J854" i="7"/>
  <c r="J1740" i="7"/>
  <c r="J1516" i="7"/>
  <c r="J1183" i="7"/>
  <c r="J1619" i="7"/>
  <c r="J364" i="7"/>
  <c r="J758" i="7"/>
  <c r="J1992" i="7"/>
  <c r="J1060" i="7"/>
  <c r="J301" i="7"/>
  <c r="J1300" i="7"/>
  <c r="J1437" i="7"/>
  <c r="J1556" i="7"/>
  <c r="J490" i="7"/>
  <c r="J420" i="7"/>
  <c r="J1891" i="7"/>
  <c r="J1984" i="7"/>
  <c r="J1137" i="7"/>
  <c r="J1569" i="7"/>
  <c r="J19" i="7"/>
  <c r="J5" i="7"/>
  <c r="J1667" i="7"/>
  <c r="J692" i="7"/>
  <c r="J1312" i="7"/>
  <c r="J440" i="7"/>
  <c r="J1200" i="7"/>
  <c r="J40" i="7"/>
  <c r="J526" i="7"/>
  <c r="J1978" i="7"/>
  <c r="J1229" i="7"/>
  <c r="J993" i="7"/>
  <c r="J268" i="7"/>
  <c r="J148" i="7"/>
  <c r="J1039" i="7"/>
  <c r="J930" i="7"/>
  <c r="J1810" i="7"/>
  <c r="J923" i="7"/>
  <c r="J1251" i="7"/>
  <c r="J1317" i="7"/>
  <c r="J434" i="7"/>
  <c r="J36" i="7"/>
  <c r="J812" i="7"/>
  <c r="J831" i="7"/>
  <c r="J617" i="7"/>
  <c r="J1682" i="7"/>
  <c r="J2058" i="7"/>
  <c r="J520" i="7"/>
  <c r="J2021" i="7"/>
  <c r="J1471" i="7"/>
  <c r="J1210" i="7"/>
  <c r="J1964" i="7"/>
  <c r="J31" i="7"/>
  <c r="J655" i="7"/>
  <c r="J1846" i="7"/>
  <c r="J857" i="7"/>
  <c r="J1025" i="7"/>
  <c r="J1519" i="7"/>
  <c r="J949" i="7"/>
  <c r="J1040" i="7"/>
  <c r="J239" i="7"/>
  <c r="J1427" i="7"/>
  <c r="J452" i="7"/>
  <c r="J284" i="7"/>
  <c r="J1648" i="7"/>
  <c r="J1750" i="7"/>
  <c r="J697" i="7"/>
  <c r="J612" i="7"/>
  <c r="J23" i="7"/>
  <c r="J1782" i="7"/>
  <c r="J1827" i="7"/>
  <c r="J356" i="7"/>
  <c r="J1253" i="7"/>
  <c r="J1882" i="7"/>
  <c r="J569" i="7"/>
  <c r="J722" i="7"/>
  <c r="J702" i="7"/>
  <c r="J1963" i="7"/>
  <c r="J1216" i="7"/>
  <c r="J1668" i="7"/>
  <c r="J860" i="7"/>
  <c r="J1021" i="7"/>
  <c r="J498" i="7"/>
  <c r="J2124" i="7"/>
  <c r="J208" i="7"/>
  <c r="J1380" i="7"/>
  <c r="J1884" i="7"/>
  <c r="J164" i="7"/>
  <c r="J201" i="7"/>
  <c r="J1651" i="7"/>
  <c r="J1470" i="7"/>
  <c r="J45" i="7"/>
  <c r="J866" i="7"/>
  <c r="J1201" i="7"/>
  <c r="J914" i="7"/>
  <c r="J432" i="7"/>
  <c r="J1401" i="7"/>
  <c r="J351" i="7"/>
  <c r="J609" i="7"/>
  <c r="J1162" i="7"/>
  <c r="J82" i="7"/>
  <c r="J80" i="7"/>
  <c r="J1924" i="7"/>
  <c r="J985" i="7"/>
  <c r="J1402" i="7"/>
  <c r="J1934" i="7"/>
  <c r="J1575" i="7"/>
  <c r="J872" i="7"/>
  <c r="J60" i="7"/>
  <c r="J1606" i="7"/>
  <c r="J1765" i="7"/>
  <c r="J1497" i="7"/>
  <c r="J1742" i="7"/>
  <c r="J91" i="7"/>
  <c r="J1462" i="7"/>
  <c r="J819" i="7"/>
  <c r="J549" i="7"/>
  <c r="J206" i="7"/>
  <c r="J1561" i="7"/>
  <c r="J724" i="7"/>
  <c r="J483" i="7"/>
  <c r="J562" i="7"/>
  <c r="J597" i="7"/>
  <c r="J1641" i="7"/>
  <c r="J1204" i="7"/>
  <c r="J1969" i="7"/>
  <c r="J380" i="7"/>
  <c r="J563" i="7"/>
  <c r="J924" i="7"/>
  <c r="J160" i="7"/>
  <c r="J246" i="7"/>
  <c r="J534" i="7"/>
  <c r="J1165" i="7"/>
  <c r="J1368" i="7"/>
  <c r="J152" i="7"/>
  <c r="J477" i="7"/>
  <c r="J431" i="7"/>
  <c r="J77" i="7"/>
  <c r="J1114" i="7"/>
  <c r="J747" i="7"/>
  <c r="J1388" i="7"/>
  <c r="J1308" i="7"/>
  <c r="J540" i="7"/>
  <c r="J990" i="7"/>
  <c r="J626" i="7"/>
  <c r="J286" i="7"/>
  <c r="J302" i="7"/>
  <c r="J1630" i="7"/>
  <c r="J1789" i="7"/>
  <c r="J1487" i="7"/>
  <c r="J1871" i="7"/>
  <c r="J1256" i="7"/>
  <c r="J1585" i="7"/>
  <c r="J1890" i="7"/>
  <c r="J2016" i="7"/>
  <c r="J1329" i="7"/>
  <c r="J361" i="7"/>
  <c r="J1496" i="7"/>
  <c r="J2035" i="7"/>
  <c r="J656" i="7"/>
  <c r="J713" i="7"/>
  <c r="J1089" i="7"/>
  <c r="J886" i="7"/>
  <c r="J1644" i="7"/>
  <c r="J1101" i="7"/>
  <c r="J696" i="7"/>
  <c r="J1728" i="7"/>
  <c r="J1321" i="7"/>
  <c r="J1926" i="7"/>
  <c r="J632" i="7"/>
  <c r="J384" i="7"/>
  <c r="J937" i="7"/>
  <c r="J1794" i="7"/>
  <c r="J751" i="7"/>
  <c r="J969" i="7"/>
  <c r="J852" i="7"/>
  <c r="J938" i="7"/>
  <c r="J2077" i="7"/>
  <c r="J1314" i="7"/>
  <c r="J418" i="7"/>
  <c r="J1852" i="7"/>
  <c r="J423" i="7"/>
  <c r="J1639" i="7"/>
  <c r="J1228" i="7"/>
  <c r="J1791" i="7"/>
  <c r="J1529" i="7"/>
  <c r="J237" i="7"/>
  <c r="J1842" i="7"/>
  <c r="J855" i="7"/>
  <c r="J688" i="7"/>
  <c r="J1535" i="7"/>
  <c r="J1110" i="7"/>
  <c r="J389" i="7"/>
  <c r="J1927" i="7"/>
  <c r="J1714" i="7"/>
  <c r="J1717" i="7"/>
  <c r="J114" i="7"/>
  <c r="J1536" i="7"/>
  <c r="J674" i="7"/>
  <c r="J46" i="7"/>
  <c r="J293" i="7"/>
  <c r="J343" i="7"/>
  <c r="J1983" i="7"/>
  <c r="J1186" i="7"/>
  <c r="J1741" i="7"/>
  <c r="J1337" i="7"/>
  <c r="J771" i="7"/>
  <c r="J1383" i="7"/>
  <c r="J1438" i="7"/>
  <c r="J1967" i="7"/>
  <c r="J1614" i="7"/>
  <c r="J1362" i="7"/>
  <c r="J1524" i="7"/>
  <c r="J1154" i="7"/>
  <c r="J1475" i="7"/>
  <c r="J1820" i="7"/>
  <c r="J1537" i="7"/>
  <c r="J808" i="7"/>
  <c r="J717" i="7"/>
  <c r="J2111" i="7"/>
  <c r="J761" i="7"/>
  <c r="J867" i="7"/>
  <c r="J506" i="7"/>
  <c r="J1601" i="7"/>
  <c r="J1181" i="7"/>
  <c r="J517" i="7"/>
  <c r="J202" i="7"/>
  <c r="J13" i="7"/>
  <c r="J315" i="7"/>
  <c r="J375" i="7"/>
  <c r="J708" i="7"/>
  <c r="J767" i="7"/>
  <c r="J1973" i="7"/>
  <c r="J723" i="7"/>
  <c r="J1746" i="7"/>
  <c r="J1916" i="7"/>
  <c r="J226" i="7"/>
  <c r="J1134" i="7"/>
  <c r="J350" i="7"/>
  <c r="J335" i="7"/>
  <c r="J1031" i="7"/>
  <c r="J1002" i="7"/>
  <c r="J1901" i="7"/>
  <c r="J824" i="7"/>
  <c r="J1187" i="7"/>
  <c r="J2097" i="7"/>
  <c r="V11" i="31"/>
  <c r="U11" i="31"/>
  <c r="J657" i="7"/>
  <c r="J579" i="7"/>
  <c r="J714" i="7"/>
  <c r="J1080" i="7"/>
  <c r="J232" i="7"/>
  <c r="J1088" i="7"/>
  <c r="J439" i="7"/>
  <c r="J994" i="7"/>
  <c r="J1214" i="7"/>
  <c r="J912" i="7"/>
  <c r="J1179" i="7"/>
  <c r="J502" i="7"/>
  <c r="J1857" i="7"/>
  <c r="J1290" i="7"/>
  <c r="J570" i="7"/>
  <c r="J128" i="7"/>
  <c r="J428" i="7"/>
  <c r="J2047" i="7"/>
  <c r="J1784" i="7"/>
  <c r="J2121" i="7"/>
  <c r="O14" i="31"/>
  <c r="AF14" i="31" s="1"/>
  <c r="AM14" i="31"/>
  <c r="AN14" i="31" s="1"/>
  <c r="J1918" i="7"/>
  <c r="J2042" i="7"/>
  <c r="J1542" i="7"/>
  <c r="J86" i="7"/>
  <c r="J451" i="7"/>
  <c r="J1316" i="7"/>
  <c r="J643" i="7"/>
  <c r="J1448" i="7"/>
  <c r="J1169" i="7"/>
  <c r="J1096" i="7"/>
  <c r="J1010" i="7"/>
  <c r="J1208" i="7"/>
  <c r="J1150" i="7"/>
  <c r="J1672" i="7"/>
  <c r="J628" i="7"/>
  <c r="J1375" i="7"/>
  <c r="J2073" i="7"/>
  <c r="J1215" i="7"/>
  <c r="J1436" i="7"/>
  <c r="J515" i="7"/>
  <c r="J1977" i="7"/>
  <c r="J1403" i="7"/>
  <c r="J709" i="7"/>
  <c r="J839" i="7"/>
  <c r="J388" i="7"/>
  <c r="J2029" i="7"/>
  <c r="J290" i="7"/>
  <c r="J1490" i="7"/>
  <c r="J33" i="7"/>
  <c r="J1192" i="7"/>
  <c r="J1642" i="7"/>
  <c r="J1755" i="7"/>
  <c r="J1715" i="7"/>
  <c r="J668" i="7"/>
  <c r="J834" i="7"/>
  <c r="J1093" i="7"/>
  <c r="J670" i="7"/>
  <c r="J2080" i="7"/>
  <c r="J9" i="7"/>
  <c r="J215" i="7"/>
  <c r="J8" i="7"/>
  <c r="J956" i="7"/>
  <c r="J401" i="7"/>
  <c r="J299" i="7"/>
  <c r="J887" i="7"/>
  <c r="J1071" i="7"/>
  <c r="J776" i="7"/>
  <c r="J1503" i="7"/>
  <c r="J1975" i="7"/>
  <c r="J1050" i="7"/>
  <c r="J1683" i="7"/>
  <c r="J1581" i="7"/>
  <c r="J1194" i="7"/>
  <c r="J1360" i="7"/>
  <c r="J925" i="7"/>
  <c r="J1860" i="7"/>
  <c r="J1069" i="7"/>
  <c r="J588" i="7"/>
  <c r="J2036" i="7"/>
  <c r="J982" i="7"/>
  <c r="J1707" i="7"/>
  <c r="J28" i="7"/>
  <c r="J1776" i="7"/>
  <c r="J584" i="7"/>
  <c r="J95" i="7"/>
  <c r="J1662" i="7"/>
  <c r="J888" i="7"/>
  <c r="J878" i="7"/>
  <c r="J706" i="7"/>
  <c r="J1865" i="7"/>
  <c r="J1217" i="7"/>
  <c r="J1665" i="7"/>
  <c r="J996" i="7"/>
  <c r="J307" i="7"/>
  <c r="J367" i="7"/>
  <c r="J1280" i="7"/>
  <c r="J2061" i="7"/>
  <c r="J2110" i="7"/>
  <c r="J653" i="7"/>
  <c r="J1086" i="7"/>
  <c r="J1911" i="7"/>
  <c r="J1047" i="7"/>
  <c r="J1908" i="7"/>
  <c r="J1288" i="7"/>
  <c r="J704" i="7"/>
  <c r="J1420" i="7"/>
  <c r="J1760" i="7"/>
  <c r="J1881" i="7"/>
  <c r="J1533" i="7"/>
  <c r="J681" i="7"/>
  <c r="J1366" i="7"/>
  <c r="J1468" i="7"/>
  <c r="J1929" i="7"/>
  <c r="J968" i="7"/>
  <c r="J508" i="7"/>
  <c r="J2023" i="7"/>
  <c r="J941" i="7"/>
  <c r="J1835" i="7"/>
  <c r="J358" i="7"/>
  <c r="J725" i="7"/>
  <c r="J1370" i="7"/>
  <c r="J1333" i="7"/>
  <c r="J2030" i="7"/>
  <c r="J629" i="7"/>
  <c r="J1077" i="7"/>
  <c r="J297" i="7"/>
  <c r="J1017" i="7"/>
  <c r="J783" i="7"/>
  <c r="J1716" i="7"/>
  <c r="J582" i="7"/>
  <c r="J578" i="7"/>
  <c r="J52" i="7"/>
  <c r="J633" i="7"/>
  <c r="J519" i="7"/>
  <c r="J50" i="7"/>
  <c r="J877" i="7"/>
  <c r="J1892" i="7"/>
  <c r="J1005" i="7"/>
  <c r="J788" i="7"/>
  <c r="J336" i="7"/>
  <c r="J1090" i="7"/>
  <c r="J1120" i="7"/>
  <c r="J1297" i="7"/>
  <c r="J1607" i="7"/>
  <c r="J687" i="7"/>
  <c r="J140" i="7"/>
  <c r="J1633" i="7"/>
  <c r="J2067" i="7"/>
  <c r="J1832" i="7"/>
  <c r="J1283" i="7"/>
  <c r="J101" i="7"/>
  <c r="J820" i="7"/>
  <c r="J211" i="7"/>
  <c r="J929" i="7"/>
  <c r="J2000" i="7"/>
  <c r="J1136" i="7"/>
  <c r="J950" i="7"/>
  <c r="J902" i="7"/>
  <c r="J1774" i="7"/>
  <c r="J746" i="7"/>
  <c r="J35" i="7"/>
  <c r="J1175" i="7"/>
  <c r="J175" i="7"/>
  <c r="J698" i="7"/>
  <c r="J228" i="7"/>
  <c r="J1711" i="7"/>
  <c r="J1483" i="7"/>
  <c r="J1945" i="7"/>
  <c r="J890" i="7"/>
  <c r="J1072" i="7"/>
  <c r="J1796" i="7"/>
  <c r="J1363" i="7"/>
  <c r="J1392" i="7"/>
  <c r="J953" i="7"/>
  <c r="J1921" i="7"/>
  <c r="J927" i="7"/>
  <c r="J2034" i="7"/>
  <c r="J1041" i="7"/>
  <c r="J1847" i="7"/>
  <c r="J939" i="7"/>
  <c r="J596" i="7"/>
  <c r="J589" i="7"/>
  <c r="J2026" i="7"/>
  <c r="J879" i="7"/>
  <c r="J1931" i="7"/>
  <c r="J1744" i="7"/>
  <c r="J699" i="7"/>
  <c r="J493" i="7"/>
  <c r="J49" i="7"/>
  <c r="J1109" i="7"/>
  <c r="J899" i="7"/>
  <c r="J961" i="7"/>
  <c r="J1976" i="7"/>
  <c r="J1304" i="7"/>
  <c r="J541" i="7"/>
  <c r="J875" i="7"/>
  <c r="J1451" i="7"/>
  <c r="J1322" i="7"/>
  <c r="J1432" i="7"/>
  <c r="J163" i="7"/>
  <c r="J644" i="7"/>
  <c r="J186" i="7"/>
  <c r="J1131" i="7"/>
  <c r="J1525" i="7"/>
  <c r="J1494" i="7"/>
  <c r="J1174" i="7"/>
  <c r="J1355" i="7"/>
  <c r="J1623" i="7"/>
  <c r="J1219" i="7"/>
  <c r="J1452" i="7"/>
  <c r="J1342" i="7"/>
  <c r="J1326" i="7"/>
  <c r="J1108" i="7"/>
  <c r="J837" i="7"/>
  <c r="J1260" i="7"/>
  <c r="J142" i="7"/>
  <c r="J1424" i="7"/>
  <c r="J1793" i="7"/>
  <c r="J1339" i="7"/>
  <c r="J296" i="7"/>
  <c r="J547" i="7"/>
  <c r="J1692" i="7"/>
  <c r="J1972" i="7"/>
  <c r="J606" i="7"/>
  <c r="J916" i="7"/>
  <c r="J92" i="7"/>
  <c r="J1950" i="7"/>
  <c r="J1051" i="7"/>
  <c r="J608" i="7"/>
  <c r="J1268" i="7"/>
  <c r="J846" i="7"/>
  <c r="J216" i="7"/>
  <c r="J1941" i="7"/>
  <c r="J551" i="7"/>
  <c r="J1325" i="7"/>
  <c r="J243" i="7"/>
  <c r="J311" i="7"/>
  <c r="J1971" i="7"/>
  <c r="J862" i="7"/>
  <c r="J424" i="7"/>
  <c r="J1549" i="7"/>
  <c r="J530" i="7"/>
  <c r="J135" i="7"/>
  <c r="J162" i="7"/>
  <c r="J1074" i="7"/>
  <c r="J245" i="7"/>
  <c r="J1460" i="7"/>
  <c r="J1507" i="7"/>
  <c r="J189" i="7"/>
  <c r="J1235" i="7"/>
  <c r="J936" i="7"/>
  <c r="J1492" i="7"/>
  <c r="J754" i="7"/>
  <c r="J1289" i="7"/>
  <c r="J1257" i="7"/>
  <c r="J270" i="7"/>
  <c r="J238" i="7"/>
  <c r="J1856" i="7"/>
  <c r="J507" i="7"/>
  <c r="J558" i="7"/>
  <c r="J555" i="7"/>
  <c r="J568" i="7"/>
  <c r="J1634" i="7"/>
  <c r="J2020" i="7"/>
  <c r="J1330" i="7"/>
  <c r="J1417" i="7"/>
  <c r="J1223" i="7"/>
  <c r="J1479" i="7"/>
  <c r="J313" i="7"/>
  <c r="J416" i="7"/>
  <c r="J415" i="7"/>
  <c r="J2014" i="7"/>
  <c r="J1084" i="7"/>
  <c r="J1241" i="7"/>
  <c r="J1058" i="7"/>
  <c r="J1678" i="7"/>
  <c r="J1075" i="7"/>
  <c r="J764" i="7"/>
  <c r="J659" i="7"/>
  <c r="J1559" i="7"/>
  <c r="J1627" i="7"/>
  <c r="J1622" i="7"/>
  <c r="J1843" i="7"/>
  <c r="J1952" i="7"/>
  <c r="J1954" i="7"/>
  <c r="J658" i="7"/>
  <c r="J1664" i="7"/>
  <c r="J231" i="7"/>
  <c r="J1285" i="7"/>
  <c r="J921" i="7"/>
  <c r="J799" i="7"/>
  <c r="J1982" i="7"/>
  <c r="J130" i="7"/>
  <c r="J883" i="7"/>
  <c r="J1447" i="7"/>
  <c r="J1948" i="7"/>
  <c r="J433" i="7"/>
  <c r="J1048" i="7"/>
  <c r="J894" i="7"/>
  <c r="J138" i="7"/>
  <c r="J566" i="7"/>
  <c r="J97" i="7"/>
  <c r="J1654" i="7"/>
  <c r="J523" i="7"/>
  <c r="J1523" i="7"/>
  <c r="J964" i="7"/>
  <c r="J453" i="7"/>
  <c r="J598" i="7"/>
  <c r="J1148" i="7"/>
  <c r="J1319" i="7"/>
  <c r="J934" i="7"/>
  <c r="J1839" i="7"/>
  <c r="J489" i="7"/>
  <c r="J1332" i="7"/>
  <c r="J642" i="7"/>
  <c r="J623" i="7"/>
  <c r="J275" i="7"/>
  <c r="J1422" i="7"/>
  <c r="J1541" i="7"/>
  <c r="J1957" i="7"/>
  <c r="J485" i="7"/>
  <c r="J242" i="7"/>
  <c r="J1129" i="7"/>
  <c r="J636" i="7"/>
  <c r="J847" i="7"/>
  <c r="J1292" i="7"/>
  <c r="J553" i="7"/>
  <c r="J419" i="7"/>
  <c r="J348" i="7"/>
  <c r="J734" i="7"/>
  <c r="J1862" i="7"/>
  <c r="J1293" i="7"/>
  <c r="J1130" i="7"/>
  <c r="J1743" i="7"/>
  <c r="J362" i="7"/>
  <c r="J1598" i="7"/>
  <c r="J1324" i="7"/>
  <c r="J560" i="7"/>
  <c r="J705" i="7"/>
  <c r="J443" i="7"/>
  <c r="J1265" i="7"/>
  <c r="J1909" i="7"/>
  <c r="J305" i="7"/>
  <c r="J1291" i="7"/>
  <c r="J559" i="7"/>
  <c r="J1127" i="7"/>
  <c r="J1980" i="7"/>
  <c r="J2017" i="7"/>
  <c r="J1373" i="7"/>
  <c r="J2057" i="7"/>
  <c r="J591" i="7"/>
  <c r="J638" i="7"/>
  <c r="J2123" i="7"/>
  <c r="J2089" i="7"/>
  <c r="J1410" i="7"/>
  <c r="J592" i="7"/>
  <c r="J1968" i="7"/>
  <c r="J499" i="7"/>
  <c r="J1688" i="7"/>
  <c r="J898" i="7"/>
  <c r="J227" i="7"/>
  <c r="J1684" i="7"/>
  <c r="J474" i="7"/>
  <c r="J901" i="7"/>
  <c r="J1138" i="7"/>
  <c r="J156" i="7"/>
  <c r="J1994" i="7"/>
  <c r="J71" i="7"/>
  <c r="J126" i="7"/>
  <c r="J625" i="7"/>
  <c r="J67" i="7"/>
  <c r="J743" i="7"/>
  <c r="J471" i="7"/>
  <c r="J346" i="7"/>
  <c r="J68" i="7"/>
  <c r="J363" i="7"/>
  <c r="J444" i="7"/>
  <c r="J408" i="7"/>
  <c r="J1505" i="7"/>
  <c r="J550" i="7"/>
  <c r="J1301" i="7"/>
  <c r="J1180" i="7"/>
  <c r="J1773" i="7"/>
  <c r="J1480" i="7"/>
  <c r="J1958" i="7"/>
  <c r="J1511" i="7"/>
  <c r="J2049" i="7"/>
  <c r="J943" i="7"/>
  <c r="J546" i="7"/>
  <c r="J908" i="7"/>
  <c r="J2081" i="7"/>
  <c r="J1686" i="7"/>
  <c r="J1037" i="7"/>
  <c r="J1449" i="7"/>
  <c r="J1939" i="7"/>
  <c r="J81" i="7"/>
  <c r="J595" i="7"/>
  <c r="J1613" i="7"/>
  <c r="J586" i="7"/>
  <c r="J752" i="7"/>
  <c r="J796" i="7"/>
  <c r="J544" i="7"/>
  <c r="J193" i="7"/>
  <c r="J1062" i="7"/>
  <c r="J1783" i="7"/>
  <c r="J235" i="7"/>
  <c r="J634" i="7"/>
  <c r="J1036" i="7"/>
  <c r="J1671" i="7"/>
  <c r="J73" i="7"/>
  <c r="J978" i="7"/>
  <c r="J1111" i="7"/>
  <c r="J2039" i="7"/>
  <c r="J2028" i="7"/>
  <c r="J1146" i="7"/>
  <c r="J2106" i="7"/>
  <c r="J1305" i="7"/>
  <c r="J248" i="7"/>
  <c r="J113" i="7"/>
  <c r="J729" i="7"/>
  <c r="J449" i="7"/>
  <c r="J511" i="7"/>
  <c r="J1443" i="7"/>
  <c r="J1518" i="7"/>
  <c r="J1879" i="7"/>
  <c r="J1806" i="7"/>
  <c r="J1845" i="7"/>
  <c r="J153" i="7"/>
  <c r="J685" i="7"/>
  <c r="J292" i="7"/>
  <c r="J1823" i="7"/>
  <c r="J166" i="7"/>
  <c r="J1937" i="7"/>
  <c r="J954" i="7"/>
  <c r="J880" i="7"/>
  <c r="J325" i="7"/>
  <c r="J719" i="7"/>
  <c r="J56" i="7"/>
  <c r="J1758" i="7"/>
  <c r="J1249" i="7"/>
  <c r="J955" i="7"/>
  <c r="J217" i="7"/>
  <c r="J1829" i="7"/>
  <c r="J1197" i="7"/>
  <c r="J1177" i="7"/>
  <c r="J1298" i="7"/>
  <c r="J1822" i="7"/>
  <c r="J1157" i="7"/>
  <c r="J1643" i="7"/>
  <c r="J478" i="7"/>
  <c r="J1800" i="7"/>
  <c r="J1629" i="7"/>
  <c r="J1125" i="7"/>
  <c r="J72" i="7"/>
  <c r="J141" i="7"/>
  <c r="J1514" i="7"/>
  <c r="J1605" i="7"/>
  <c r="J753" i="7"/>
  <c r="J447" i="7"/>
  <c r="J1364" i="7"/>
  <c r="J815" i="7"/>
  <c r="J952" i="7"/>
  <c r="J1320" i="7"/>
  <c r="J1919" i="7"/>
  <c r="J2051" i="7"/>
  <c r="J545" i="7"/>
  <c r="J312" i="7"/>
  <c r="J1371" i="7"/>
  <c r="J1398" i="7"/>
  <c r="J2086" i="7"/>
  <c r="J2113" i="7"/>
  <c r="J1264" i="7"/>
  <c r="J575" i="7"/>
  <c r="J1306" i="7"/>
  <c r="J1792" i="7"/>
  <c r="J1763" i="7"/>
  <c r="J1578" i="7"/>
  <c r="J22" i="7"/>
  <c r="J1596" i="7"/>
  <c r="J654" i="7"/>
  <c r="J1083" i="7"/>
  <c r="J21" i="7"/>
  <c r="J1708" i="7"/>
  <c r="J1172" i="7"/>
  <c r="J187" i="7"/>
  <c r="J1190" i="7"/>
  <c r="J154" i="7"/>
  <c r="J65" i="7"/>
  <c r="J1381" i="7"/>
  <c r="J614" i="7"/>
  <c r="J2008" i="7"/>
  <c r="J1637" i="7"/>
  <c r="J327" i="7"/>
  <c r="J1580" i="7"/>
  <c r="J2001" i="7"/>
  <c r="J496" i="7"/>
  <c r="J691" i="7"/>
  <c r="J1481" i="7"/>
  <c r="J1499" i="7"/>
  <c r="J194" i="7"/>
  <c r="J1334" i="7"/>
  <c r="J716" i="7"/>
  <c r="J571" i="7"/>
  <c r="J1489" i="7"/>
  <c r="J1787" i="7"/>
  <c r="Z26" i="31" l="1"/>
  <c r="AA26" i="31" s="1"/>
  <c r="T26" i="31"/>
  <c r="AB20" i="31"/>
  <c r="AC20" i="31" s="1"/>
  <c r="AD20" i="31" s="1"/>
  <c r="AA20" i="31"/>
  <c r="AB8" i="31"/>
  <c r="AC8" i="31" s="1"/>
  <c r="AD8" i="31" s="1"/>
  <c r="AA8" i="31"/>
  <c r="AA17" i="31"/>
  <c r="AB17" i="31"/>
  <c r="AC17" i="31" s="1"/>
  <c r="AD17" i="31" s="1"/>
  <c r="AB23" i="31"/>
  <c r="AC23" i="31" s="1"/>
  <c r="AD23" i="31" s="1"/>
  <c r="AA23" i="31"/>
  <c r="AA11" i="31"/>
  <c r="AB11" i="31"/>
  <c r="AC11" i="31" s="1"/>
  <c r="AD11" i="31" s="1"/>
  <c r="U20" i="31"/>
  <c r="V20" i="31"/>
  <c r="AM20" i="31"/>
  <c r="AN20" i="31" s="1"/>
  <c r="O20" i="31"/>
  <c r="AF20" i="31" s="1"/>
  <c r="U23" i="31"/>
  <c r="V23" i="31"/>
  <c r="AM23" i="31"/>
  <c r="AN23" i="31" s="1"/>
  <c r="O23" i="31"/>
  <c r="V26" i="31"/>
  <c r="U26" i="31"/>
  <c r="O26" i="31"/>
  <c r="AF26" i="31" s="1"/>
  <c r="U17" i="31"/>
  <c r="V17" i="31"/>
  <c r="AM17" i="31"/>
  <c r="AN17" i="31" s="1"/>
  <c r="O17" i="31"/>
  <c r="AF17" i="31" s="1"/>
  <c r="AM11" i="31"/>
  <c r="AN11" i="31" s="1"/>
  <c r="O11" i="31"/>
  <c r="AF11" i="31" s="1"/>
  <c r="V8" i="31"/>
  <c r="U8" i="31"/>
  <c r="W8" i="31" s="1"/>
  <c r="O8" i="31"/>
  <c r="AF8" i="31" s="1"/>
  <c r="AM8" i="31"/>
  <c r="AN8" i="31" s="1"/>
  <c r="Q14" i="31"/>
  <c r="P14" i="31"/>
  <c r="AE14" i="31" s="1"/>
  <c r="AB26" i="31" l="1"/>
  <c r="AC26" i="31" s="1"/>
  <c r="AD26" i="31" s="1"/>
  <c r="X26" i="31"/>
  <c r="R14" i="31"/>
  <c r="S14" i="31" s="1"/>
  <c r="U36" i="31"/>
  <c r="P23" i="31"/>
  <c r="Q23" i="31"/>
  <c r="P26" i="31"/>
  <c r="Q26" i="31"/>
  <c r="W23" i="31"/>
  <c r="P20" i="31"/>
  <c r="Q20" i="31"/>
  <c r="P17" i="31"/>
  <c r="AE17" i="31" s="1"/>
  <c r="Q17" i="31"/>
  <c r="P11" i="31"/>
  <c r="AE11" i="31" s="1"/>
  <c r="Q11" i="31"/>
  <c r="Q8" i="31"/>
  <c r="P8" i="31"/>
  <c r="AI14" i="31"/>
  <c r="AJ14" i="31" s="1"/>
  <c r="W14" i="31"/>
  <c r="AI20" i="31" l="1"/>
  <c r="AJ20" i="31" s="1"/>
  <c r="AE20" i="31"/>
  <c r="AI8" i="31"/>
  <c r="AE8" i="31"/>
  <c r="AI26" i="31"/>
  <c r="AJ26" i="31" s="1"/>
  <c r="AE26" i="31"/>
  <c r="AI23" i="31"/>
  <c r="AJ23" i="31" s="1"/>
  <c r="AE23" i="31"/>
  <c r="R8" i="31"/>
  <c r="S8" i="31" s="1"/>
  <c r="U34" i="31"/>
  <c r="R11" i="31"/>
  <c r="S11" i="31" s="1"/>
  <c r="U35" i="31"/>
  <c r="R17" i="31"/>
  <c r="S17" i="31" s="1"/>
  <c r="U37" i="31"/>
  <c r="R23" i="31"/>
  <c r="S23" i="31" s="1"/>
  <c r="U39" i="31"/>
  <c r="R26" i="31"/>
  <c r="S26" i="31" s="1"/>
  <c r="U40" i="31"/>
  <c r="R20" i="31"/>
  <c r="S20" i="31" s="1"/>
  <c r="U38" i="31"/>
  <c r="W26" i="31"/>
  <c r="W20" i="31"/>
  <c r="W17" i="31"/>
  <c r="AI17" i="31"/>
  <c r="AJ17" i="31" s="1"/>
  <c r="AI11" i="31"/>
  <c r="AJ11" i="31" s="1"/>
  <c r="W11" i="31"/>
  <c r="AJ8" i="3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Rüdiger Lück</author>
  </authors>
  <commentList>
    <comment ref="A40" authorId="0" shapeId="0" xr:uid="{9B81BE17-1D81-41D3-8837-B9B56ADBECE5}">
      <text>
        <r>
          <rPr>
            <b/>
            <sz val="9"/>
            <color indexed="81"/>
            <rFont val="Tahoma"/>
            <family val="2"/>
          </rPr>
          <t>Rüdiger Lück:</t>
        </r>
        <r>
          <rPr>
            <sz val="9"/>
            <color indexed="81"/>
            <rFont val="Tahoma"/>
            <family val="2"/>
          </rPr>
          <t xml:space="preserve">
All remarkable events… like
- crazy foaming
- feed bottle empty
- oxygen supply / bottle empty
- reactor exploded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Rüdiger Lück</author>
  </authors>
  <commentList>
    <comment ref="B1" authorId="0" shapeId="0" xr:uid="{C7DBF913-8566-441F-A755-4C82A41F097C}">
      <text>
        <r>
          <rPr>
            <b/>
            <sz val="9"/>
            <color indexed="81"/>
            <rFont val="Tahoma"/>
            <family val="2"/>
          </rPr>
          <t>Rüdiger Lück:</t>
        </r>
        <r>
          <rPr>
            <sz val="9"/>
            <color indexed="81"/>
            <rFont val="Tahoma"/>
            <family val="2"/>
          </rPr>
          <t xml:space="preserve">
This column is automatically calculated!
DO NOT modify.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Rüdiger Lück</author>
  </authors>
  <commentList>
    <comment ref="F17" authorId="0" shapeId="0" xr:uid="{3EF9FCBC-2582-4DC8-A4E4-0FC70C97884B}">
      <text>
        <r>
          <rPr>
            <b/>
            <sz val="9"/>
            <color indexed="81"/>
            <rFont val="Tahoma"/>
            <family val="2"/>
          </rPr>
          <t>Rüdiger Lück:</t>
        </r>
        <r>
          <rPr>
            <sz val="9"/>
            <color indexed="81"/>
            <rFont val="Tahoma"/>
            <family val="2"/>
          </rPr>
          <t xml:space="preserve">
Check sampling (&lt;green&gt;=OK)
compares sum of sample volume from sheet 'Online_ANA' with 'Sampling' sheet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Rüdiger Lück</author>
  </authors>
  <commentList>
    <comment ref="F10" authorId="0" shapeId="0" xr:uid="{FC22DA21-E33D-490D-AF9F-380ECDB86A95}">
      <text>
        <r>
          <rPr>
            <b/>
            <sz val="9"/>
            <color indexed="81"/>
            <rFont val="Tahoma"/>
            <family val="2"/>
          </rPr>
          <t>Rüdiger Lück:</t>
        </r>
        <r>
          <rPr>
            <sz val="9"/>
            <color indexed="81"/>
            <rFont val="Tahoma"/>
            <family val="2"/>
          </rPr>
          <t xml:space="preserve">
Check refill volume (&lt;green&gt;=OK)
compares sum of refilled media volume from sheet 'Online_ANA' with 'Refill' sheet 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Rüdiger Lück</author>
  </authors>
  <commentList>
    <comment ref="P7" authorId="0" shapeId="0" xr:uid="{D15A0FBD-AB1B-4EBB-9F28-A80AE0A355C3}">
      <text>
        <r>
          <rPr>
            <b/>
            <sz val="9"/>
            <color indexed="81"/>
            <rFont val="Tahoma"/>
            <family val="2"/>
          </rPr>
          <t>Rüdiger Lück:</t>
        </r>
        <r>
          <rPr>
            <sz val="9"/>
            <color indexed="81"/>
            <rFont val="Tahoma"/>
            <family val="2"/>
          </rPr>
          <t xml:space="preserve">
negative, replaced with OD600 value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Rüdiger Lück</author>
  </authors>
  <commentList>
    <comment ref="D36" authorId="0" shapeId="0" xr:uid="{4E19DA20-2C5D-4215-8249-9352602E12C7}">
      <text>
        <r>
          <rPr>
            <b/>
            <sz val="9"/>
            <color indexed="81"/>
            <rFont val="Tahoma"/>
            <family val="2"/>
          </rPr>
          <t>Rüdiger Lück:</t>
        </r>
        <r>
          <rPr>
            <sz val="9"/>
            <color indexed="81"/>
            <rFont val="Tahoma"/>
            <family val="2"/>
          </rPr>
          <t xml:space="preserve">
Quantification based on Gly std fit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Rüdiger Lück</author>
  </authors>
  <commentList>
    <comment ref="A22" authorId="0" shapeId="0" xr:uid="{0496AE35-0A84-4096-911F-6653AD56017A}">
      <text>
        <r>
          <rPr>
            <b/>
            <sz val="9"/>
            <color indexed="81"/>
            <rFont val="Tahoma"/>
            <family val="2"/>
          </rPr>
          <t>Rüdiger Lück:</t>
        </r>
        <r>
          <rPr>
            <sz val="9"/>
            <color indexed="81"/>
            <rFont val="Tahoma"/>
            <family val="2"/>
          </rPr>
          <t xml:space="preserve">
Old calibration used!</t>
        </r>
      </text>
    </comment>
    <comment ref="D36" authorId="0" shapeId="0" xr:uid="{2F9B2EDC-A2E0-40E5-A2C6-F11B3D7996A1}">
      <text>
        <r>
          <rPr>
            <b/>
            <sz val="9"/>
            <color indexed="81"/>
            <rFont val="Tahoma"/>
            <family val="2"/>
          </rPr>
          <t>Rüdiger Lück:</t>
        </r>
        <r>
          <rPr>
            <sz val="9"/>
            <color indexed="81"/>
            <rFont val="Tahoma"/>
            <family val="2"/>
          </rPr>
          <t xml:space="preserve">
Quantification based on Gly std fit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Rüdiger Lück</author>
  </authors>
  <commentList>
    <comment ref="D37" authorId="0" shapeId="0" xr:uid="{6107FA24-1F4D-4C72-A03C-78622200A3A0}">
      <text>
        <r>
          <rPr>
            <b/>
            <sz val="9"/>
            <color indexed="81"/>
            <rFont val="Tahoma"/>
            <family val="2"/>
          </rPr>
          <t>Rüdiger Lück:</t>
        </r>
        <r>
          <rPr>
            <sz val="9"/>
            <color indexed="81"/>
            <rFont val="Tahoma"/>
            <family val="2"/>
          </rPr>
          <t xml:space="preserve">
Quantification based on PpL std fit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<sst xmlns="http://schemas.openxmlformats.org/spreadsheetml/2006/main" count="482" uniqueCount="263">
  <si>
    <t>General sheet</t>
  </si>
  <si>
    <t>Fermentation</t>
  </si>
  <si>
    <t>Comments</t>
  </si>
  <si>
    <t>General information</t>
  </si>
  <si>
    <t>Strain</t>
  </si>
  <si>
    <t>Reactor</t>
  </si>
  <si>
    <t>Volume</t>
  </si>
  <si>
    <t>Media</t>
  </si>
  <si>
    <t>Culture</t>
  </si>
  <si>
    <t>Inoculation time</t>
  </si>
  <si>
    <t>(-)</t>
  </si>
  <si>
    <t>OD inoculum</t>
  </si>
  <si>
    <t>V0</t>
  </si>
  <si>
    <t>(L)</t>
  </si>
  <si>
    <t>incl. Inoculum!</t>
  </si>
  <si>
    <r>
      <t>y</t>
    </r>
    <r>
      <rPr>
        <vertAlign val="subscript"/>
        <sz val="10"/>
        <rFont val="Arial"/>
        <family val="2"/>
      </rPr>
      <t>O2</t>
    </r>
    <r>
      <rPr>
        <sz val="10"/>
        <rFont val="Arial"/>
        <family val="2"/>
      </rPr>
      <t xml:space="preserve"> in</t>
    </r>
  </si>
  <si>
    <t>(mol%)</t>
  </si>
  <si>
    <r>
      <t>y</t>
    </r>
    <r>
      <rPr>
        <vertAlign val="subscript"/>
        <sz val="10"/>
        <rFont val="Arial"/>
        <family val="2"/>
      </rPr>
      <t>CO2</t>
    </r>
    <r>
      <rPr>
        <sz val="10"/>
        <rFont val="Arial"/>
        <family val="2"/>
      </rPr>
      <t xml:space="preserve"> in</t>
    </r>
  </si>
  <si>
    <r>
      <t>y</t>
    </r>
    <r>
      <rPr>
        <vertAlign val="subscript"/>
        <sz val="10"/>
        <rFont val="Arial"/>
        <family val="2"/>
      </rPr>
      <t>O2</t>
    </r>
    <r>
      <rPr>
        <sz val="10"/>
        <rFont val="Arial"/>
        <family val="2"/>
      </rPr>
      <t xml:space="preserve"> wet</t>
    </r>
  </si>
  <si>
    <r>
      <t>y</t>
    </r>
    <r>
      <rPr>
        <vertAlign val="subscript"/>
        <sz val="10"/>
        <rFont val="Arial"/>
        <family val="2"/>
      </rPr>
      <t>H2O</t>
    </r>
  </si>
  <si>
    <t>Airflow</t>
  </si>
  <si>
    <t>(L/min)</t>
  </si>
  <si>
    <r>
      <t>V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 xml:space="preserve"> (molvolume air)</t>
    </r>
  </si>
  <si>
    <t>(L/mol)</t>
  </si>
  <si>
    <t>(g/L)</t>
  </si>
  <si>
    <t>(g/mL)</t>
  </si>
  <si>
    <t>(h)</t>
  </si>
  <si>
    <t>first feed mL:</t>
  </si>
  <si>
    <t>Density medium</t>
  </si>
  <si>
    <t>(g/mol)</t>
  </si>
  <si>
    <t>Molar mass Acetate</t>
  </si>
  <si>
    <t>(g/C-mol)</t>
  </si>
  <si>
    <t>Molarity metabolite Acetate</t>
  </si>
  <si>
    <t>Molar mass Phosphate</t>
  </si>
  <si>
    <r>
      <t xml:space="preserve">Biomass </t>
    </r>
    <r>
      <rPr>
        <b/>
        <i/>
        <sz val="10"/>
        <rFont val="Arial"/>
        <family val="2"/>
      </rPr>
      <t>E. coli</t>
    </r>
    <r>
      <rPr>
        <b/>
        <sz val="10"/>
        <rFont val="Arial"/>
        <family val="2"/>
      </rPr>
      <t xml:space="preserve"> molecular composition</t>
    </r>
  </si>
  <si>
    <t>C</t>
  </si>
  <si>
    <t>(mol/C-mol)</t>
  </si>
  <si>
    <t>H</t>
  </si>
  <si>
    <t>N</t>
  </si>
  <si>
    <t>O</t>
  </si>
  <si>
    <t>Ash</t>
  </si>
  <si>
    <t>(%)</t>
  </si>
  <si>
    <t>M(X)</t>
  </si>
  <si>
    <t>DoR(X)</t>
  </si>
  <si>
    <t>Time raw</t>
  </si>
  <si>
    <t>Time round</t>
  </si>
  <si>
    <t>AIR N2 IN (L/min)</t>
  </si>
  <si>
    <t>AIR O2 IN (L/min)</t>
  </si>
  <si>
    <t>AgitatorSpeed (rpm)</t>
  </si>
  <si>
    <t>pO2 (%)</t>
  </si>
  <si>
    <t>Oxygen IN (%)</t>
  </si>
  <si>
    <t>Reactor Temperature (°C)</t>
  </si>
  <si>
    <t>pH (-)</t>
  </si>
  <si>
    <t>CO2 OUT (%)</t>
  </si>
  <si>
    <t>O2 OUT (%)</t>
  </si>
  <si>
    <t>Acid IN (g)</t>
  </si>
  <si>
    <t>Feed IN (g)</t>
  </si>
  <si>
    <t>IMPORTANT!</t>
  </si>
  <si>
    <t>1) Do not change column names</t>
  </si>
  <si>
    <t>2) Right klick column A (A2:end) -&gt; format cells with custom format "DD/MM/YYYY hh:mm:ss</t>
  </si>
  <si>
    <t>3) Format time stamps in column A: Select column A (A2:end) -&gt; Crtl+H (find and replace) -&gt; Find what "." Replace with "/" -&gt; Replace All</t>
  </si>
  <si>
    <t>Start Lac Feed = Induction</t>
  </si>
  <si>
    <t>Time (h)</t>
  </si>
  <si>
    <t>Volume Reactor (L)</t>
  </si>
  <si>
    <t>O2 Offgas (%)</t>
  </si>
  <si>
    <t>CO2 Offgas (%)</t>
  </si>
  <si>
    <t>r inert</t>
  </si>
  <si>
    <t>YO2corr (%)</t>
  </si>
  <si>
    <t>YCO2corr (%)</t>
  </si>
  <si>
    <t>OUR (mmol/L/h)</t>
  </si>
  <si>
    <t>CER (mmol/L/h)</t>
  </si>
  <si>
    <t>RQ</t>
  </si>
  <si>
    <t>Base IN (g)</t>
  </si>
  <si>
    <t>AIR N2 IN (L/h)</t>
  </si>
  <si>
    <t>AIR O2 IN (L/h)</t>
  </si>
  <si>
    <t>Sample Volume (mL)</t>
  </si>
  <si>
    <t>Sample</t>
  </si>
  <si>
    <t>comp. Process time</t>
  </si>
  <si>
    <t>DCW</t>
  </si>
  <si>
    <t>(g/l)</t>
  </si>
  <si>
    <t>01</t>
  </si>
  <si>
    <t>02</t>
  </si>
  <si>
    <t>03</t>
  </si>
  <si>
    <t>04</t>
  </si>
  <si>
    <t>05</t>
  </si>
  <si>
    <t>06</t>
  </si>
  <si>
    <t>07</t>
  </si>
  <si>
    <t>08</t>
  </si>
  <si>
    <t>Sample ID</t>
  </si>
  <si>
    <t>Type</t>
  </si>
  <si>
    <t>Time stamp (DD:MM:YYYY hh:mm:ss)</t>
  </si>
  <si>
    <t>ProcTime (h)</t>
  </si>
  <si>
    <t>Vsample (mL)</t>
  </si>
  <si>
    <t>Vsample cumul (mL)</t>
  </si>
  <si>
    <t>00</t>
  </si>
  <si>
    <t>Preculture End</t>
  </si>
  <si>
    <t>Batch Start</t>
  </si>
  <si>
    <t>Check Sampling</t>
  </si>
  <si>
    <t>mL</t>
  </si>
  <si>
    <t>Optical Density 600 nm (OD600)</t>
  </si>
  <si>
    <t>OD600 (-)</t>
  </si>
  <si>
    <t>Time stamp (DD:MM:YYYY hh:mm)</t>
  </si>
  <si>
    <t>meas1</t>
  </si>
  <si>
    <t>meas2</t>
  </si>
  <si>
    <t>meas3</t>
  </si>
  <si>
    <t>dil.</t>
  </si>
  <si>
    <t>OD600</t>
  </si>
  <si>
    <t>OD600 std</t>
  </si>
  <si>
    <t>cX_OD600 (g/L)</t>
  </si>
  <si>
    <t>Dry Cell Weight (DCW)</t>
  </si>
  <si>
    <t>A</t>
  </si>
  <si>
    <t>delta</t>
  </si>
  <si>
    <t>B</t>
  </si>
  <si>
    <t>average</t>
  </si>
  <si>
    <t>stabw</t>
  </si>
  <si>
    <t>%</t>
  </si>
  <si>
    <t>g/l</t>
  </si>
  <si>
    <t>% dead</t>
  </si>
  <si>
    <t>cX_DCW (g/L)</t>
  </si>
  <si>
    <t>Process time</t>
  </si>
  <si>
    <t>(mg/L)</t>
  </si>
  <si>
    <t>slope</t>
  </si>
  <si>
    <t>GB14</t>
  </si>
  <si>
    <t>Sample_ID</t>
  </si>
  <si>
    <t>Sampling Time</t>
  </si>
  <si>
    <t>Processtime</t>
  </si>
  <si>
    <t>Volume Reactor</t>
  </si>
  <si>
    <t>V Feed</t>
  </si>
  <si>
    <t>V Base</t>
  </si>
  <si>
    <t>Dilution rate</t>
  </si>
  <si>
    <t>Biomass conc.</t>
  </si>
  <si>
    <t>volume Glucose feed</t>
  </si>
  <si>
    <t>r X</t>
  </si>
  <si>
    <t xml:space="preserve">r X </t>
  </si>
  <si>
    <t>µ</t>
  </si>
  <si>
    <t>Y X/S</t>
  </si>
  <si>
    <t>average OUR</t>
  </si>
  <si>
    <t>average CER</t>
  </si>
  <si>
    <t xml:space="preserve">Y CO2/S </t>
  </si>
  <si>
    <t>specific prod titer</t>
  </si>
  <si>
    <t>vol. titer</t>
  </si>
  <si>
    <t>r p</t>
  </si>
  <si>
    <t>q p</t>
  </si>
  <si>
    <t>(1/h)</t>
  </si>
  <si>
    <t>(g/L/h)</t>
  </si>
  <si>
    <t>(C-mmol/L/h)</t>
  </si>
  <si>
    <t xml:space="preserve"> (g/g/h)</t>
  </si>
  <si>
    <t>(C-mmol/g/h)</t>
  </si>
  <si>
    <t>(C-mol/C-mol/h)</t>
  </si>
  <si>
    <t>(h-1)</t>
  </si>
  <si>
    <t>(C-mol/C-mol)</t>
  </si>
  <si>
    <t>(mmol/l/h)</t>
  </si>
  <si>
    <t>(mg/g)</t>
  </si>
  <si>
    <t>(mg/g/h)</t>
  </si>
  <si>
    <t>Inoculation</t>
  </si>
  <si>
    <t>pre</t>
  </si>
  <si>
    <t>post</t>
  </si>
  <si>
    <t>Start Fermentation</t>
  </si>
  <si>
    <t xml:space="preserve">End Fermenation </t>
  </si>
  <si>
    <t>Process Time (h)</t>
  </si>
  <si>
    <t>Volume Reactor (mL)</t>
  </si>
  <si>
    <t>Biomass (g/L)</t>
  </si>
  <si>
    <t>2 L</t>
  </si>
  <si>
    <t>Ralph Lab R1</t>
  </si>
  <si>
    <t>Select complete column: Data -&gt; Text to columns (avoiding numbers interpreted as text)</t>
  </si>
  <si>
    <t>Refill</t>
  </si>
  <si>
    <t>Sampling / Harvest</t>
  </si>
  <si>
    <t>Refill ID</t>
  </si>
  <si>
    <t>Refill 01</t>
  </si>
  <si>
    <t>Refill 02</t>
  </si>
  <si>
    <t>Vrefill (mL)</t>
  </si>
  <si>
    <t>Vrefill cumul (mL)</t>
  </si>
  <si>
    <t>Dilution</t>
  </si>
  <si>
    <t>PO4 (mM)</t>
  </si>
  <si>
    <t>Refill Volume (mL)</t>
  </si>
  <si>
    <t>Product</t>
  </si>
  <si>
    <t>Check Refill</t>
  </si>
  <si>
    <t>V Acid</t>
  </si>
  <si>
    <t>V Refill</t>
  </si>
  <si>
    <t>(mg/L/h)</t>
  </si>
  <si>
    <t>STY</t>
  </si>
  <si>
    <t>Deviation</t>
  </si>
  <si>
    <t>RLU_20240304_R1</t>
  </si>
  <si>
    <t>E. coli BL21 (DE3) pET24a(+)</t>
  </si>
  <si>
    <t>DeLisa</t>
  </si>
  <si>
    <t>qs=0.35 (FB, exp), qs=0.30 (iFB, exp); 31°C</t>
  </si>
  <si>
    <t>conc. Feed Glycerol</t>
  </si>
  <si>
    <t>Density Feed Glycerol</t>
  </si>
  <si>
    <t>Molar mass Glycerol</t>
  </si>
  <si>
    <t>Molarity substrate Glycerol</t>
  </si>
  <si>
    <t>Preculture not grown overnight, long batch phase</t>
  </si>
  <si>
    <t>O2 bottle exchanged (06/03/2024, 16:08)</t>
  </si>
  <si>
    <t>planned: 390 g/L</t>
  </si>
  <si>
    <t>Start time Feed Glycerol</t>
  </si>
  <si>
    <t>Base PumpDuration (-)</t>
  </si>
  <si>
    <t>offset</t>
  </si>
  <si>
    <t>Base linear fit</t>
  </si>
  <si>
    <t>g</t>
  </si>
  <si>
    <t>Fed Batch</t>
  </si>
  <si>
    <t>induced Fed Batch</t>
  </si>
  <si>
    <t>Feed plan (g)</t>
  </si>
  <si>
    <t>Glycerol (Gly) HPLC</t>
  </si>
  <si>
    <t>Feed (Gly) set</t>
  </si>
  <si>
    <t>Feed (Gly) HPLC</t>
  </si>
  <si>
    <t>STANDARDS</t>
  </si>
  <si>
    <t>Area (RIU*min*10-6)</t>
  </si>
  <si>
    <t>m (slope)</t>
  </si>
  <si>
    <t>n (intercept)</t>
  </si>
  <si>
    <t>Samples</t>
  </si>
  <si>
    <t>Sample-ID</t>
  </si>
  <si>
    <t>x=(y-n)/m</t>
  </si>
  <si>
    <t>Protein L (PpL) HPLC</t>
  </si>
  <si>
    <t>Glycerol (g/L)</t>
  </si>
  <si>
    <t>Protein L (g/L)</t>
  </si>
  <si>
    <t>BSA std (g/L)</t>
  </si>
  <si>
    <t>Regression fit BSA</t>
  </si>
  <si>
    <t>PpL std (g/L)</t>
  </si>
  <si>
    <t>Regression fit PpL</t>
  </si>
  <si>
    <t>R1-D10-S03</t>
  </si>
  <si>
    <t>R1-D10-S04</t>
  </si>
  <si>
    <t>R1-D10-S05</t>
  </si>
  <si>
    <t>R1-D10-S06</t>
  </si>
  <si>
    <t>R1-D10-S07</t>
  </si>
  <si>
    <t>R1-D10-S08</t>
  </si>
  <si>
    <t>R1-S03</t>
  </si>
  <si>
    <t>R1-S04</t>
  </si>
  <si>
    <t>R1-S05</t>
  </si>
  <si>
    <t>R1-S06</t>
  </si>
  <si>
    <t>R1-S07</t>
  </si>
  <si>
    <t>R1-S08</t>
  </si>
  <si>
    <t>PpL</t>
  </si>
  <si>
    <t>PpL (g/L)</t>
  </si>
  <si>
    <t>Gly</t>
  </si>
  <si>
    <t>Gly std (g/L)</t>
  </si>
  <si>
    <t>Regression fit Gly</t>
  </si>
  <si>
    <t>r Gly</t>
  </si>
  <si>
    <t>qs Gly</t>
  </si>
  <si>
    <t xml:space="preserve">qs Gly </t>
  </si>
  <si>
    <t>R1-S01</t>
  </si>
  <si>
    <t>R1-S02</t>
  </si>
  <si>
    <t>Gly in broth (HPLC/Cedex)</t>
  </si>
  <si>
    <t>t (h)</t>
  </si>
  <si>
    <t>t_ind (h)</t>
  </si>
  <si>
    <t>Batch / FB</t>
  </si>
  <si>
    <t>qS R1</t>
  </si>
  <si>
    <t>-</t>
  </si>
  <si>
    <t>qS R1 set</t>
  </si>
  <si>
    <t>Acetate in broth (Cedex)</t>
  </si>
  <si>
    <t>r Ac</t>
  </si>
  <si>
    <t>q Ac</t>
  </si>
  <si>
    <t>qs Ac</t>
  </si>
  <si>
    <t>Y Ac/S</t>
  </si>
  <si>
    <t>(g/g)</t>
  </si>
  <si>
    <t>C-balance</t>
  </si>
  <si>
    <t>Acetate (Ac) HPLC</t>
  </si>
  <si>
    <t>Ac std (g/L)</t>
  </si>
  <si>
    <t>Regression fit Ac</t>
  </si>
  <si>
    <t>Acetate (g/L)</t>
  </si>
  <si>
    <t>Ac</t>
  </si>
  <si>
    <t>(C-mmol/C-mmol)</t>
  </si>
  <si>
    <t>spec. prod. R1 (mg/g)</t>
  </si>
  <si>
    <t>spec. prod. R2 (mg/g)</t>
  </si>
  <si>
    <t>spec. prod. R3 (mg/g)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</si>
</sst>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0.000"/>
    <numFmt numFmtId="165" formatCode="0.0"/>
    <numFmt numFmtId="166" formatCode="0.0000"/>
    <numFmt numFmtId="167" formatCode="0.00000"/>
    <numFmt numFmtId="168" formatCode="0.00000000"/>
    <numFmt numFmtId="169" formatCode="#,##0.000"/>
    <numFmt numFmtId="170" formatCode="dd\.mm\.yyyy\ hh:mm:ss"/>
    <numFmt numFmtId="171" formatCode="[$-F400]h:mm:ss\ AM/PM"/>
    <numFmt numFmtId="172" formatCode="dd\.mm\.yyyy;@"/>
    <numFmt numFmtId="173" formatCode="dd/mm/yyyy\ hh:mm:ss"/>
  </numFmts>
  <fonts count="82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62"/>
      <name val="Calibri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11"/>
      <color indexed="60"/>
      <name val="Calibri"/>
      <family val="2"/>
    </font>
    <font>
      <sz val="10"/>
      <name val="Arial"/>
      <family val="2"/>
    </font>
    <font>
      <sz val="11"/>
      <color indexed="20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b/>
      <sz val="11"/>
      <color indexed="9"/>
      <name val="Calibri"/>
      <family val="2"/>
    </font>
    <font>
      <sz val="8"/>
      <name val="Arial"/>
      <family val="2"/>
    </font>
    <font>
      <b/>
      <sz val="12"/>
      <color indexed="10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11"/>
      <color theme="1"/>
      <name val="Calibri"/>
      <family val="2"/>
      <scheme val="minor"/>
    </font>
    <font>
      <sz val="10"/>
      <color rgb="FFFF0000"/>
      <name val="Arial"/>
      <family val="2"/>
    </font>
    <font>
      <b/>
      <i/>
      <sz val="10"/>
      <name val="Arial"/>
      <family val="2"/>
    </font>
    <font>
      <sz val="10"/>
      <color theme="1"/>
      <name val="Arial"/>
      <family val="2"/>
    </font>
    <font>
      <b/>
      <sz val="11"/>
      <name val="Arial"/>
      <family val="2"/>
    </font>
    <font>
      <b/>
      <sz val="10"/>
      <name val="Arial"/>
      <family val="2"/>
      <charset val="238"/>
    </font>
    <font>
      <sz val="10"/>
      <name val="Arial"/>
      <family val="2"/>
      <charset val="238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1"/>
      <color rgb="FFFFFFFF"/>
      <name val="Calibri"/>
      <family val="2"/>
      <scheme val="minor"/>
    </font>
    <font>
      <sz val="10"/>
      <color theme="0" tint="-0.499984740745262"/>
      <name val="Arial"/>
      <family val="2"/>
    </font>
    <font>
      <b/>
      <sz val="10"/>
      <color theme="0" tint="-0.499984740745262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name val="Calibri"/>
      <family val="2"/>
      <scheme val="minor"/>
    </font>
    <font>
      <sz val="11"/>
      <name val="Calibri"/>
      <family val="2"/>
    </font>
    <font>
      <vertAlign val="subscript"/>
      <sz val="10"/>
      <name val="Arial"/>
      <family val="2"/>
    </font>
    <font>
      <sz val="11"/>
      <name val="Calibri"/>
      <family val="2"/>
    </font>
    <font>
      <sz val="12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0"/>
      <color rgb="FFFF0000"/>
      <name val="Arial"/>
      <family val="2"/>
    </font>
    <font>
      <b/>
      <sz val="14"/>
      <name val="Arial"/>
      <family val="2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8"/>
      <name val="Arial"/>
      <family val="2"/>
    </font>
    <font>
      <sz val="11"/>
      <color theme="0" tint="-0.499984740745262"/>
      <name val="Calibri"/>
      <family val="2"/>
      <scheme val="minor"/>
    </font>
    <font>
      <b/>
      <sz val="14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55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 tint="-0.249977111117893"/>
        <bgColor indexed="64"/>
      </patternFill>
    </fill>
  </fills>
  <borders count="32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medium">
        <color auto="1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615">
    <xf numFmtId="0" fontId="0" fillId="0" borderId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5" borderId="0" applyNumberFormat="0" applyBorder="0" applyAlignment="0" applyProtection="0"/>
    <xf numFmtId="0" fontId="31" fillId="8" borderId="0" applyNumberFormat="0" applyBorder="0" applyAlignment="0" applyProtection="0"/>
    <xf numFmtId="0" fontId="31" fillId="11" borderId="0" applyNumberFormat="0" applyBorder="0" applyAlignment="0" applyProtection="0"/>
    <xf numFmtId="0" fontId="32" fillId="12" borderId="0" applyNumberFormat="0" applyBorder="0" applyAlignment="0" applyProtection="0"/>
    <xf numFmtId="0" fontId="32" fillId="9" borderId="0" applyNumberFormat="0" applyBorder="0" applyAlignment="0" applyProtection="0"/>
    <xf numFmtId="0" fontId="32" fillId="10" borderId="0" applyNumberFormat="0" applyBorder="0" applyAlignment="0" applyProtection="0"/>
    <xf numFmtId="0" fontId="32" fillId="13" borderId="0" applyNumberFormat="0" applyBorder="0" applyAlignment="0" applyProtection="0"/>
    <xf numFmtId="0" fontId="32" fillId="14" borderId="0" applyNumberFormat="0" applyBorder="0" applyAlignment="0" applyProtection="0"/>
    <xf numFmtId="0" fontId="32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32" fillId="18" borderId="0" applyNumberFormat="0" applyBorder="0" applyAlignment="0" applyProtection="0"/>
    <xf numFmtId="0" fontId="32" fillId="13" borderId="0" applyNumberFormat="0" applyBorder="0" applyAlignment="0" applyProtection="0"/>
    <xf numFmtId="0" fontId="32" fillId="14" borderId="0" applyNumberFormat="0" applyBorder="0" applyAlignment="0" applyProtection="0"/>
    <xf numFmtId="0" fontId="32" fillId="19" borderId="0" applyNumberFormat="0" applyBorder="0" applyAlignment="0" applyProtection="0"/>
    <xf numFmtId="0" fontId="33" fillId="20" borderId="1" applyNumberFormat="0" applyAlignment="0" applyProtection="0"/>
    <xf numFmtId="0" fontId="34" fillId="20" borderId="2" applyNumberFormat="0" applyAlignment="0" applyProtection="0"/>
    <xf numFmtId="0" fontId="35" fillId="7" borderId="2" applyNumberFormat="0" applyAlignment="0" applyProtection="0"/>
    <xf numFmtId="0" fontId="36" fillId="0" borderId="3" applyNumberFormat="0" applyFill="0" applyAlignment="0" applyProtection="0"/>
    <xf numFmtId="0" fontId="37" fillId="0" borderId="0" applyNumberFormat="0" applyFill="0" applyBorder="0" applyAlignment="0" applyProtection="0"/>
    <xf numFmtId="0" fontId="38" fillId="4" borderId="0" applyNumberFormat="0" applyBorder="0" applyAlignment="0" applyProtection="0"/>
    <xf numFmtId="0" fontId="39" fillId="21" borderId="0" applyNumberFormat="0" applyBorder="0" applyAlignment="0" applyProtection="0"/>
    <xf numFmtId="0" fontId="40" fillId="0" borderId="0"/>
    <xf numFmtId="0" fontId="30" fillId="22" borderId="4" applyNumberFormat="0" applyFont="0" applyAlignment="0" applyProtection="0"/>
    <xf numFmtId="0" fontId="41" fillId="3" borderId="0" applyNumberFormat="0" applyBorder="0" applyAlignment="0" applyProtection="0"/>
    <xf numFmtId="0" fontId="42" fillId="0" borderId="0" applyNumberFormat="0" applyFill="0" applyBorder="0" applyAlignment="0" applyProtection="0"/>
    <xf numFmtId="0" fontId="43" fillId="0" borderId="5" applyNumberFormat="0" applyFill="0" applyAlignment="0" applyProtection="0"/>
    <xf numFmtId="0" fontId="44" fillId="0" borderId="6" applyNumberFormat="0" applyFill="0" applyAlignment="0" applyProtection="0"/>
    <xf numFmtId="0" fontId="45" fillId="0" borderId="7" applyNumberFormat="0" applyFill="0" applyAlignment="0" applyProtection="0"/>
    <xf numFmtId="0" fontId="45" fillId="0" borderId="0" applyNumberFormat="0" applyFill="0" applyBorder="0" applyAlignment="0" applyProtection="0"/>
    <xf numFmtId="0" fontId="46" fillId="0" borderId="8" applyNumberFormat="0" applyFill="0" applyAlignment="0" applyProtection="0"/>
    <xf numFmtId="0" fontId="47" fillId="0" borderId="0" applyNumberFormat="0" applyFill="0" applyBorder="0" applyAlignment="0" applyProtection="0"/>
    <xf numFmtId="0" fontId="48" fillId="23" borderId="9" applyNumberFormat="0" applyAlignment="0" applyProtection="0"/>
    <xf numFmtId="0" fontId="30" fillId="0" borderId="0"/>
    <xf numFmtId="0" fontId="30" fillId="0" borderId="0"/>
    <xf numFmtId="0" fontId="30" fillId="0" borderId="0"/>
    <xf numFmtId="0" fontId="29" fillId="0" borderId="0"/>
    <xf numFmtId="0" fontId="28" fillId="0" borderId="0"/>
    <xf numFmtId="0" fontId="28" fillId="0" borderId="0"/>
    <xf numFmtId="0" fontId="2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0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24" borderId="0"/>
    <xf numFmtId="0" fontId="24" fillId="0" borderId="0"/>
    <xf numFmtId="0" fontId="24" fillId="0" borderId="0"/>
    <xf numFmtId="0" fontId="33" fillId="20" borderId="15" applyNumberFormat="0" applyAlignment="0" applyProtection="0"/>
    <xf numFmtId="0" fontId="34" fillId="20" borderId="16" applyNumberFormat="0" applyAlignment="0" applyProtection="0"/>
    <xf numFmtId="0" fontId="35" fillId="7" borderId="16" applyNumberFormat="0" applyAlignment="0" applyProtection="0"/>
    <xf numFmtId="0" fontId="30" fillId="22" borderId="14" applyNumberFormat="0" applyFont="0" applyAlignment="0" applyProtection="0"/>
    <xf numFmtId="0" fontId="36" fillId="0" borderId="13" applyNumberFormat="0" applyFill="0" applyAlignment="0" applyProtection="0"/>
    <xf numFmtId="0" fontId="35" fillId="7" borderId="12" applyNumberFormat="0" applyAlignment="0" applyProtection="0"/>
    <xf numFmtId="0" fontId="34" fillId="20" borderId="12" applyNumberFormat="0" applyAlignment="0" applyProtection="0"/>
    <xf numFmtId="0" fontId="36" fillId="0" borderId="17" applyNumberFormat="0" applyFill="0" applyAlignment="0" applyProtection="0"/>
    <xf numFmtId="0" fontId="30" fillId="22" borderId="18" applyNumberFormat="0" applyFont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3" fillId="20" borderId="11" applyNumberFormat="0" applyAlignment="0" applyProtection="0"/>
    <xf numFmtId="0" fontId="22" fillId="0" borderId="0"/>
    <xf numFmtId="0" fontId="21" fillId="0" borderId="0"/>
    <xf numFmtId="0" fontId="20" fillId="0" borderId="0"/>
    <xf numFmtId="0" fontId="19" fillId="0" borderId="0"/>
    <xf numFmtId="0" fontId="19" fillId="0" borderId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5" borderId="0" applyNumberFormat="0" applyBorder="0" applyAlignment="0" applyProtection="0"/>
    <xf numFmtId="0" fontId="31" fillId="8" borderId="0" applyNumberFormat="0" applyBorder="0" applyAlignment="0" applyProtection="0"/>
    <xf numFmtId="0" fontId="31" fillId="11" borderId="0" applyNumberFormat="0" applyBorder="0" applyAlignment="0" applyProtection="0"/>
    <xf numFmtId="0" fontId="32" fillId="12" borderId="0" applyNumberFormat="0" applyBorder="0" applyAlignment="0" applyProtection="0"/>
    <xf numFmtId="0" fontId="32" fillId="9" borderId="0" applyNumberFormat="0" applyBorder="0" applyAlignment="0" applyProtection="0"/>
    <xf numFmtId="0" fontId="32" fillId="10" borderId="0" applyNumberFormat="0" applyBorder="0" applyAlignment="0" applyProtection="0"/>
    <xf numFmtId="0" fontId="32" fillId="13" borderId="0" applyNumberFormat="0" applyBorder="0" applyAlignment="0" applyProtection="0"/>
    <xf numFmtId="0" fontId="32" fillId="14" borderId="0" applyNumberFormat="0" applyBorder="0" applyAlignment="0" applyProtection="0"/>
    <xf numFmtId="0" fontId="32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32" fillId="18" borderId="0" applyNumberFormat="0" applyBorder="0" applyAlignment="0" applyProtection="0"/>
    <xf numFmtId="0" fontId="32" fillId="13" borderId="0" applyNumberFormat="0" applyBorder="0" applyAlignment="0" applyProtection="0"/>
    <xf numFmtId="0" fontId="32" fillId="14" borderId="0" applyNumberFormat="0" applyBorder="0" applyAlignment="0" applyProtection="0"/>
    <xf numFmtId="0" fontId="32" fillId="19" borderId="0" applyNumberFormat="0" applyBorder="0" applyAlignment="0" applyProtection="0"/>
    <xf numFmtId="0" fontId="33" fillId="20" borderId="15" applyNumberFormat="0" applyAlignment="0" applyProtection="0"/>
    <xf numFmtId="0" fontId="41" fillId="3" borderId="0" applyNumberFormat="0" applyBorder="0" applyAlignment="0" applyProtection="0"/>
    <xf numFmtId="0" fontId="34" fillId="20" borderId="16" applyNumberFormat="0" applyAlignment="0" applyProtection="0"/>
    <xf numFmtId="0" fontId="34" fillId="20" borderId="16" applyNumberFormat="0" applyAlignment="0" applyProtection="0"/>
    <xf numFmtId="0" fontId="48" fillId="23" borderId="9" applyNumberFormat="0" applyAlignment="0" applyProtection="0"/>
    <xf numFmtId="0" fontId="35" fillId="7" borderId="16" applyNumberFormat="0" applyAlignment="0" applyProtection="0"/>
    <xf numFmtId="0" fontId="36" fillId="0" borderId="17" applyNumberFormat="0" applyFill="0" applyAlignment="0" applyProtection="0"/>
    <xf numFmtId="0" fontId="37" fillId="0" borderId="0" applyNumberFormat="0" applyFill="0" applyBorder="0" applyAlignment="0" applyProtection="0"/>
    <xf numFmtId="0" fontId="38" fillId="4" borderId="0" applyNumberFormat="0" applyBorder="0" applyAlignment="0" applyProtection="0"/>
    <xf numFmtId="0" fontId="43" fillId="0" borderId="5" applyNumberFormat="0" applyFill="0" applyAlignment="0" applyProtection="0"/>
    <xf numFmtId="0" fontId="44" fillId="0" borderId="6" applyNumberFormat="0" applyFill="0" applyAlignment="0" applyProtection="0"/>
    <xf numFmtId="0" fontId="45" fillId="0" borderId="7" applyNumberFormat="0" applyFill="0" applyAlignment="0" applyProtection="0"/>
    <xf numFmtId="0" fontId="45" fillId="0" borderId="0" applyNumberFormat="0" applyFill="0" applyBorder="0" applyAlignment="0" applyProtection="0"/>
    <xf numFmtId="0" fontId="35" fillId="7" borderId="16" applyNumberFormat="0" applyAlignment="0" applyProtection="0"/>
    <xf numFmtId="0" fontId="46" fillId="0" borderId="8" applyNumberFormat="0" applyFill="0" applyAlignment="0" applyProtection="0"/>
    <xf numFmtId="0" fontId="39" fillId="21" borderId="0" applyNumberFormat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0" fillId="22" borderId="18" applyNumberFormat="0" applyFont="0" applyAlignment="0" applyProtection="0"/>
    <xf numFmtId="0" fontId="30" fillId="22" borderId="18" applyNumberFormat="0" applyFont="0" applyAlignment="0" applyProtection="0"/>
    <xf numFmtId="0" fontId="33" fillId="20" borderId="15" applyNumberFormat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42" fillId="0" borderId="0" applyNumberFormat="0" applyFill="0" applyBorder="0" applyAlignment="0" applyProtection="0"/>
    <xf numFmtId="0" fontId="36" fillId="0" borderId="17" applyNumberFormat="0" applyFill="0" applyAlignment="0" applyProtection="0"/>
    <xf numFmtId="0" fontId="47" fillId="0" borderId="0" applyNumberFormat="0" applyFill="0" applyBorder="0" applyAlignment="0" applyProtection="0"/>
    <xf numFmtId="0" fontId="18" fillId="0" borderId="0"/>
    <xf numFmtId="0" fontId="68" fillId="0" borderId="0"/>
    <xf numFmtId="0" fontId="17" fillId="0" borderId="0"/>
    <xf numFmtId="0" fontId="16" fillId="0" borderId="0"/>
    <xf numFmtId="0" fontId="70" fillId="0" borderId="0"/>
    <xf numFmtId="0" fontId="15" fillId="0" borderId="0"/>
    <xf numFmtId="0" fontId="14" fillId="0" borderId="0"/>
    <xf numFmtId="0" fontId="13" fillId="0" borderId="0"/>
    <xf numFmtId="0" fontId="13" fillId="0" borderId="0"/>
    <xf numFmtId="0" fontId="13" fillId="0" borderId="0"/>
    <xf numFmtId="0" fontId="12" fillId="0" borderId="0"/>
    <xf numFmtId="0" fontId="71" fillId="0" borderId="0"/>
    <xf numFmtId="0" fontId="11" fillId="0" borderId="0"/>
    <xf numFmtId="0" fontId="10" fillId="0" borderId="0"/>
    <xf numFmtId="0" fontId="9" fillId="0" borderId="0"/>
    <xf numFmtId="0" fontId="8" fillId="0" borderId="0"/>
    <xf numFmtId="0" fontId="72" fillId="26" borderId="0" applyNumberFormat="0" applyBorder="0" applyAlignment="0" applyProtection="0"/>
    <xf numFmtId="0" fontId="7" fillId="0" borderId="0"/>
    <xf numFmtId="0" fontId="6" fillId="0" borderId="0"/>
    <xf numFmtId="0" fontId="33" fillId="20" borderId="20" applyNumberFormat="0" applyAlignment="0" applyProtection="0"/>
    <xf numFmtId="0" fontId="34" fillId="20" borderId="21" applyNumberFormat="0" applyAlignment="0" applyProtection="0"/>
    <xf numFmtId="0" fontId="35" fillId="7" borderId="21" applyNumberFormat="0" applyAlignment="0" applyProtection="0"/>
    <xf numFmtId="0" fontId="36" fillId="0" borderId="22" applyNumberFormat="0" applyFill="0" applyAlignment="0" applyProtection="0"/>
    <xf numFmtId="0" fontId="30" fillId="22" borderId="23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3" fillId="20" borderId="20" applyNumberFormat="0" applyAlignment="0" applyProtection="0"/>
    <xf numFmtId="0" fontId="34" fillId="20" borderId="21" applyNumberFormat="0" applyAlignment="0" applyProtection="0"/>
    <xf numFmtId="0" fontId="35" fillId="7" borderId="21" applyNumberFormat="0" applyAlignment="0" applyProtection="0"/>
    <xf numFmtId="0" fontId="30" fillId="22" borderId="23" applyNumberFormat="0" applyFont="0" applyAlignment="0" applyProtection="0"/>
    <xf numFmtId="0" fontId="36" fillId="0" borderId="22" applyNumberFormat="0" applyFill="0" applyAlignment="0" applyProtection="0"/>
    <xf numFmtId="0" fontId="35" fillId="7" borderId="21" applyNumberFormat="0" applyAlignment="0" applyProtection="0"/>
    <xf numFmtId="0" fontId="34" fillId="20" borderId="21" applyNumberFormat="0" applyAlignment="0" applyProtection="0"/>
    <xf numFmtId="0" fontId="36" fillId="0" borderId="22" applyNumberFormat="0" applyFill="0" applyAlignment="0" applyProtection="0"/>
    <xf numFmtId="0" fontId="30" fillId="22" borderId="23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3" fillId="20" borderId="20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3" fillId="20" borderId="20" applyNumberFormat="0" applyAlignment="0" applyProtection="0"/>
    <xf numFmtId="0" fontId="34" fillId="20" borderId="21" applyNumberFormat="0" applyAlignment="0" applyProtection="0"/>
    <xf numFmtId="0" fontId="34" fillId="20" borderId="21" applyNumberFormat="0" applyAlignment="0" applyProtection="0"/>
    <xf numFmtId="0" fontId="35" fillId="7" borderId="21" applyNumberFormat="0" applyAlignment="0" applyProtection="0"/>
    <xf numFmtId="0" fontId="36" fillId="0" borderId="22" applyNumberFormat="0" applyFill="0" applyAlignment="0" applyProtection="0"/>
    <xf numFmtId="0" fontId="35" fillId="7" borderId="21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0" fillId="22" borderId="23" applyNumberFormat="0" applyFont="0" applyAlignment="0" applyProtection="0"/>
    <xf numFmtId="0" fontId="30" fillId="22" borderId="23" applyNumberFormat="0" applyFont="0" applyAlignment="0" applyProtection="0"/>
    <xf numFmtId="0" fontId="33" fillId="20" borderId="20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6" fillId="0" borderId="22" applyNumberFormat="0" applyFill="0" applyAlignment="0" applyProtection="0"/>
    <xf numFmtId="0" fontId="5" fillId="0" borderId="0"/>
    <xf numFmtId="0" fontId="5" fillId="0" borderId="0"/>
    <xf numFmtId="0" fontId="5" fillId="0" borderId="0"/>
    <xf numFmtId="0" fontId="6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20" borderId="24" applyNumberFormat="0" applyAlignment="0" applyProtection="0"/>
    <xf numFmtId="0" fontId="34" fillId="20" borderId="25" applyNumberFormat="0" applyAlignment="0" applyProtection="0"/>
    <xf numFmtId="0" fontId="35" fillId="7" borderId="25" applyNumberFormat="0" applyAlignment="0" applyProtection="0"/>
    <xf numFmtId="0" fontId="36" fillId="0" borderId="26" applyNumberFormat="0" applyFill="0" applyAlignment="0" applyProtection="0"/>
    <xf numFmtId="0" fontId="30" fillId="22" borderId="27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20" borderId="24" applyNumberFormat="0" applyAlignment="0" applyProtection="0"/>
    <xf numFmtId="0" fontId="34" fillId="20" borderId="25" applyNumberFormat="0" applyAlignment="0" applyProtection="0"/>
    <xf numFmtId="0" fontId="35" fillId="7" borderId="25" applyNumberFormat="0" applyAlignment="0" applyProtection="0"/>
    <xf numFmtId="0" fontId="30" fillId="22" borderId="27" applyNumberFormat="0" applyFont="0" applyAlignment="0" applyProtection="0"/>
    <xf numFmtId="0" fontId="36" fillId="0" borderId="26" applyNumberFormat="0" applyFill="0" applyAlignment="0" applyProtection="0"/>
    <xf numFmtId="0" fontId="35" fillId="7" borderId="25" applyNumberFormat="0" applyAlignment="0" applyProtection="0"/>
    <xf numFmtId="0" fontId="34" fillId="20" borderId="25" applyNumberFormat="0" applyAlignment="0" applyProtection="0"/>
    <xf numFmtId="0" fontId="36" fillId="0" borderId="26" applyNumberFormat="0" applyFill="0" applyAlignment="0" applyProtection="0"/>
    <xf numFmtId="0" fontId="30" fillId="22" borderId="27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20" borderId="24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20" borderId="24" applyNumberFormat="0" applyAlignment="0" applyProtection="0"/>
    <xf numFmtId="0" fontId="34" fillId="20" borderId="25" applyNumberFormat="0" applyAlignment="0" applyProtection="0"/>
    <xf numFmtId="0" fontId="34" fillId="20" borderId="25" applyNumberFormat="0" applyAlignment="0" applyProtection="0"/>
    <xf numFmtId="0" fontId="35" fillId="7" borderId="25" applyNumberFormat="0" applyAlignment="0" applyProtection="0"/>
    <xf numFmtId="0" fontId="36" fillId="0" borderId="26" applyNumberFormat="0" applyFill="0" applyAlignment="0" applyProtection="0"/>
    <xf numFmtId="0" fontId="35" fillId="7" borderId="2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22" borderId="27" applyNumberFormat="0" applyFont="0" applyAlignment="0" applyProtection="0"/>
    <xf numFmtId="0" fontId="30" fillId="22" borderId="27" applyNumberFormat="0" applyFont="0" applyAlignment="0" applyProtection="0"/>
    <xf numFmtId="0" fontId="33" fillId="20" borderId="24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6" fillId="0" borderId="26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1" fillId="0" borderId="0"/>
  </cellStyleXfs>
  <cellXfs count="197">
    <xf numFmtId="0" fontId="0" fillId="0" borderId="0" xfId="0"/>
    <xf numFmtId="0" fontId="40" fillId="0" borderId="0" xfId="32"/>
    <xf numFmtId="0" fontId="50" fillId="0" borderId="0" xfId="32" applyFont="1"/>
    <xf numFmtId="0" fontId="52" fillId="0" borderId="0" xfId="0" applyFont="1"/>
    <xf numFmtId="0" fontId="51" fillId="0" borderId="0" xfId="0" applyFont="1"/>
    <xf numFmtId="2" fontId="0" fillId="0" borderId="0" xfId="0" applyNumberFormat="1"/>
    <xf numFmtId="164" fontId="0" fillId="0" borderId="0" xfId="0" applyNumberFormat="1"/>
    <xf numFmtId="2" fontId="51" fillId="0" borderId="0" xfId="0" applyNumberFormat="1" applyFont="1"/>
    <xf numFmtId="0" fontId="54" fillId="0" borderId="0" xfId="0" applyFont="1"/>
    <xf numFmtId="0" fontId="30" fillId="0" borderId="0" xfId="0" applyFont="1"/>
    <xf numFmtId="2" fontId="30" fillId="0" borderId="0" xfId="0" applyNumberFormat="1" applyFont="1"/>
    <xf numFmtId="164" fontId="30" fillId="0" borderId="0" xfId="0" applyNumberFormat="1" applyFont="1"/>
    <xf numFmtId="0" fontId="30" fillId="0" borderId="0" xfId="32" applyFont="1"/>
    <xf numFmtId="164" fontId="54" fillId="0" borderId="0" xfId="0" applyNumberFormat="1" applyFont="1"/>
    <xf numFmtId="0" fontId="30" fillId="0" borderId="10" xfId="0" applyFont="1" applyBorder="1"/>
    <xf numFmtId="164" fontId="51" fillId="0" borderId="0" xfId="0" applyNumberFormat="1" applyFont="1"/>
    <xf numFmtId="14" fontId="51" fillId="0" borderId="0" xfId="0" applyNumberFormat="1" applyFont="1"/>
    <xf numFmtId="164" fontId="30" fillId="0" borderId="19" xfId="0" applyNumberFormat="1" applyFont="1" applyBorder="1"/>
    <xf numFmtId="0" fontId="10" fillId="0" borderId="0" xfId="234"/>
    <xf numFmtId="0" fontId="51" fillId="0" borderId="0" xfId="0" applyFont="1" applyAlignment="1">
      <alignment horizontal="center"/>
    </xf>
    <xf numFmtId="167" fontId="30" fillId="0" borderId="0" xfId="0" applyNumberFormat="1" applyFont="1"/>
    <xf numFmtId="0" fontId="74" fillId="0" borderId="0" xfId="0" applyFont="1"/>
    <xf numFmtId="49" fontId="51" fillId="0" borderId="0" xfId="0" applyNumberFormat="1" applyFont="1" applyAlignment="1">
      <alignment horizontal="center"/>
    </xf>
    <xf numFmtId="169" fontId="51" fillId="0" borderId="0" xfId="0" applyNumberFormat="1" applyFont="1"/>
    <xf numFmtId="0" fontId="59" fillId="0" borderId="0" xfId="0" applyFont="1"/>
    <xf numFmtId="0" fontId="56" fillId="0" borderId="0" xfId="0" applyFont="1"/>
    <xf numFmtId="0" fontId="53" fillId="0" borderId="0" xfId="0" applyFont="1"/>
    <xf numFmtId="0" fontId="58" fillId="0" borderId="0" xfId="0" applyFont="1" applyAlignment="1">
      <alignment horizontal="right"/>
    </xf>
    <xf numFmtId="0" fontId="51" fillId="0" borderId="0" xfId="0" applyFont="1" applyAlignment="1">
      <alignment horizontal="left"/>
    </xf>
    <xf numFmtId="0" fontId="30" fillId="0" borderId="0" xfId="0" applyFont="1" applyAlignment="1">
      <alignment horizontal="right"/>
    </xf>
    <xf numFmtId="166" fontId="30" fillId="0" borderId="0" xfId="0" applyNumberFormat="1" applyFont="1"/>
    <xf numFmtId="1" fontId="0" fillId="0" borderId="0" xfId="0" applyNumberFormat="1"/>
    <xf numFmtId="22" fontId="0" fillId="0" borderId="0" xfId="0" applyNumberFormat="1"/>
    <xf numFmtId="164" fontId="57" fillId="0" borderId="0" xfId="0" applyNumberFormat="1" applyFont="1"/>
    <xf numFmtId="165" fontId="30" fillId="0" borderId="0" xfId="0" applyNumberFormat="1" applyFont="1"/>
    <xf numFmtId="171" fontId="30" fillId="0" borderId="0" xfId="0" applyNumberFormat="1" applyFont="1"/>
    <xf numFmtId="172" fontId="73" fillId="0" borderId="0" xfId="0" applyNumberFormat="1" applyFont="1"/>
    <xf numFmtId="164" fontId="63" fillId="0" borderId="0" xfId="0" applyNumberFormat="1" applyFont="1"/>
    <xf numFmtId="0" fontId="63" fillId="0" borderId="0" xfId="0" applyFont="1"/>
    <xf numFmtId="0" fontId="73" fillId="0" borderId="0" xfId="0" applyFont="1"/>
    <xf numFmtId="0" fontId="51" fillId="0" borderId="0" xfId="43" applyFont="1"/>
    <xf numFmtId="20" fontId="30" fillId="0" borderId="0" xfId="0" applyNumberFormat="1" applyFont="1"/>
    <xf numFmtId="0" fontId="30" fillId="0" borderId="0" xfId="43"/>
    <xf numFmtId="165" fontId="0" fillId="0" borderId="0" xfId="0" applyNumberFormat="1"/>
    <xf numFmtId="164" fontId="30" fillId="0" borderId="0" xfId="43" applyNumberFormat="1"/>
    <xf numFmtId="2" fontId="63" fillId="0" borderId="0" xfId="0" applyNumberFormat="1" applyFont="1"/>
    <xf numFmtId="173" fontId="0" fillId="0" borderId="0" xfId="0" applyNumberFormat="1"/>
    <xf numFmtId="49" fontId="30" fillId="0" borderId="0" xfId="0" applyNumberFormat="1" applyFont="1"/>
    <xf numFmtId="49" fontId="0" fillId="0" borderId="0" xfId="0" applyNumberFormat="1"/>
    <xf numFmtId="0" fontId="0" fillId="0" borderId="0" xfId="0" applyAlignment="1">
      <alignment horizontal="center" vertical="center"/>
    </xf>
    <xf numFmtId="0" fontId="51" fillId="0" borderId="0" xfId="0" applyFont="1" applyAlignment="1">
      <alignment horizontal="center" vertical="center"/>
    </xf>
    <xf numFmtId="0" fontId="30" fillId="0" borderId="0" xfId="0" applyFont="1" applyAlignment="1">
      <alignment horizontal="center" vertical="center"/>
    </xf>
    <xf numFmtId="20" fontId="30" fillId="0" borderId="0" xfId="0" applyNumberFormat="1" applyFont="1" applyAlignment="1">
      <alignment horizontal="center" vertical="center"/>
    </xf>
    <xf numFmtId="2" fontId="64" fillId="0" borderId="0" xfId="0" applyNumberFormat="1" applyFont="1"/>
    <xf numFmtId="2" fontId="54" fillId="0" borderId="0" xfId="0" applyNumberFormat="1" applyFont="1"/>
    <xf numFmtId="2" fontId="30" fillId="0" borderId="0" xfId="45" applyNumberFormat="1"/>
    <xf numFmtId="0" fontId="0" fillId="27" borderId="0" xfId="0" applyFill="1"/>
    <xf numFmtId="49" fontId="30" fillId="27" borderId="0" xfId="0" applyNumberFormat="1" applyFont="1" applyFill="1"/>
    <xf numFmtId="165" fontId="30" fillId="27" borderId="0" xfId="0" applyNumberFormat="1" applyFont="1" applyFill="1"/>
    <xf numFmtId="165" fontId="30" fillId="27" borderId="0" xfId="0" applyNumberFormat="1" applyFont="1" applyFill="1" applyAlignment="1">
      <alignment horizontal="center" vertical="center"/>
    </xf>
    <xf numFmtId="164" fontId="51" fillId="27" borderId="0" xfId="0" applyNumberFormat="1" applyFont="1" applyFill="1"/>
    <xf numFmtId="2" fontId="30" fillId="27" borderId="0" xfId="0" applyNumberFormat="1" applyFont="1" applyFill="1"/>
    <xf numFmtId="2" fontId="0" fillId="27" borderId="0" xfId="0" applyNumberFormat="1" applyFill="1"/>
    <xf numFmtId="164" fontId="30" fillId="27" borderId="0" xfId="0" applyNumberFormat="1" applyFont="1" applyFill="1"/>
    <xf numFmtId="164" fontId="30" fillId="27" borderId="0" xfId="43" applyNumberFormat="1" applyFill="1"/>
    <xf numFmtId="0" fontId="0" fillId="28" borderId="0" xfId="0" applyFill="1"/>
    <xf numFmtId="49" fontId="30" fillId="28" borderId="0" xfId="0" applyNumberFormat="1" applyFont="1" applyFill="1"/>
    <xf numFmtId="165" fontId="30" fillId="28" borderId="0" xfId="0" applyNumberFormat="1" applyFont="1" applyFill="1"/>
    <xf numFmtId="165" fontId="30" fillId="28" borderId="0" xfId="0" applyNumberFormat="1" applyFont="1" applyFill="1" applyAlignment="1">
      <alignment horizontal="center" vertical="center"/>
    </xf>
    <xf numFmtId="164" fontId="51" fillId="28" borderId="0" xfId="0" applyNumberFormat="1" applyFont="1" applyFill="1"/>
    <xf numFmtId="2" fontId="30" fillId="28" borderId="0" xfId="0" applyNumberFormat="1" applyFont="1" applyFill="1"/>
    <xf numFmtId="2" fontId="0" fillId="28" borderId="0" xfId="0" applyNumberFormat="1" applyFill="1"/>
    <xf numFmtId="164" fontId="30" fillId="28" borderId="0" xfId="0" applyNumberFormat="1" applyFont="1" applyFill="1"/>
    <xf numFmtId="164" fontId="30" fillId="28" borderId="0" xfId="43" applyNumberFormat="1" applyFill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53" fillId="0" borderId="0" xfId="0" applyNumberFormat="1" applyFont="1" applyAlignment="1">
      <alignment horizontal="center"/>
    </xf>
    <xf numFmtId="2" fontId="51" fillId="0" borderId="0" xfId="0" applyNumberFormat="1" applyFont="1" applyAlignment="1">
      <alignment horizontal="center"/>
    </xf>
    <xf numFmtId="173" fontId="30" fillId="0" borderId="0" xfId="0" applyNumberFormat="1" applyFont="1"/>
    <xf numFmtId="0" fontId="30" fillId="25" borderId="28" xfId="0" applyFont="1" applyFill="1" applyBorder="1" applyAlignment="1">
      <alignment horizontal="center"/>
    </xf>
    <xf numFmtId="0" fontId="53" fillId="0" borderId="28" xfId="236" applyFont="1" applyBorder="1" applyAlignment="1">
      <alignment horizontal="center"/>
    </xf>
    <xf numFmtId="0" fontId="53" fillId="0" borderId="28" xfId="234" applyFont="1" applyBorder="1" applyAlignment="1">
      <alignment horizontal="center"/>
    </xf>
    <xf numFmtId="0" fontId="51" fillId="0" borderId="0" xfId="43" applyFont="1" applyAlignment="1">
      <alignment horizontal="center" vertical="center"/>
    </xf>
    <xf numFmtId="0" fontId="30" fillId="0" borderId="0" xfId="43" applyAlignment="1">
      <alignment horizontal="center" vertical="center"/>
    </xf>
    <xf numFmtId="2" fontId="30" fillId="0" borderId="0" xfId="43" applyNumberFormat="1" applyAlignment="1">
      <alignment horizontal="center" vertical="center"/>
    </xf>
    <xf numFmtId="1" fontId="30" fillId="0" borderId="0" xfId="43" applyNumberFormat="1" applyAlignment="1">
      <alignment horizontal="center" vertical="center"/>
    </xf>
    <xf numFmtId="49" fontId="30" fillId="0" borderId="0" xfId="0" applyNumberFormat="1" applyFont="1" applyAlignment="1">
      <alignment horizontal="center"/>
    </xf>
    <xf numFmtId="22" fontId="30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 vertical="center"/>
    </xf>
    <xf numFmtId="0" fontId="51" fillId="0" borderId="28" xfId="0" applyFont="1" applyBorder="1" applyAlignment="1">
      <alignment horizontal="center"/>
    </xf>
    <xf numFmtId="0" fontId="53" fillId="0" borderId="28" xfId="223" applyFont="1" applyBorder="1" applyAlignment="1">
      <alignment horizontal="center"/>
    </xf>
    <xf numFmtId="22" fontId="30" fillId="0" borderId="28" xfId="0" applyNumberFormat="1" applyFont="1" applyBorder="1" applyAlignment="1">
      <alignment horizontal="center"/>
    </xf>
    <xf numFmtId="2" fontId="30" fillId="25" borderId="28" xfId="0" applyNumberFormat="1" applyFont="1" applyFill="1" applyBorder="1" applyAlignment="1">
      <alignment horizontal="center"/>
    </xf>
    <xf numFmtId="2" fontId="67" fillId="25" borderId="28" xfId="45" applyNumberFormat="1" applyFont="1" applyFill="1" applyBorder="1" applyAlignment="1">
      <alignment horizontal="center"/>
    </xf>
    <xf numFmtId="2" fontId="0" fillId="0" borderId="28" xfId="0" applyNumberFormat="1" applyBorder="1" applyAlignment="1">
      <alignment horizontal="center"/>
    </xf>
    <xf numFmtId="0" fontId="0" fillId="0" borderId="28" xfId="0" applyBorder="1" applyAlignment="1">
      <alignment horizontal="center"/>
    </xf>
    <xf numFmtId="2" fontId="67" fillId="0" borderId="28" xfId="45" applyNumberFormat="1" applyFont="1" applyBorder="1" applyAlignment="1">
      <alignment horizontal="center"/>
    </xf>
    <xf numFmtId="2" fontId="0" fillId="29" borderId="28" xfId="0" applyNumberFormat="1" applyFill="1" applyBorder="1" applyAlignment="1">
      <alignment horizontal="center"/>
    </xf>
    <xf numFmtId="2" fontId="67" fillId="29" borderId="28" xfId="45" applyNumberFormat="1" applyFont="1" applyFill="1" applyBorder="1" applyAlignment="1">
      <alignment horizontal="center"/>
    </xf>
    <xf numFmtId="0" fontId="51" fillId="0" borderId="28" xfId="0" applyFont="1" applyBorder="1" applyAlignment="1">
      <alignment horizontal="center" vertical="center"/>
    </xf>
    <xf numFmtId="0" fontId="51" fillId="0" borderId="28" xfId="0" applyFont="1" applyBorder="1"/>
    <xf numFmtId="0" fontId="30" fillId="0" borderId="28" xfId="0" applyFont="1" applyBorder="1" applyAlignment="1">
      <alignment horizontal="center" vertical="center"/>
    </xf>
    <xf numFmtId="164" fontId="0" fillId="0" borderId="28" xfId="0" applyNumberFormat="1" applyBorder="1" applyAlignment="1">
      <alignment horizontal="center" vertical="center"/>
    </xf>
    <xf numFmtId="0" fontId="0" fillId="0" borderId="28" xfId="0" applyBorder="1"/>
    <xf numFmtId="0" fontId="2" fillId="0" borderId="28" xfId="0" applyFont="1" applyBorder="1"/>
    <xf numFmtId="0" fontId="30" fillId="0" borderId="28" xfId="0" applyFont="1" applyBorder="1"/>
    <xf numFmtId="2" fontId="51" fillId="0" borderId="28" xfId="0" applyNumberFormat="1" applyFont="1" applyBorder="1"/>
    <xf numFmtId="2" fontId="53" fillId="0" borderId="28" xfId="0" applyNumberFormat="1" applyFont="1" applyBorder="1"/>
    <xf numFmtId="164" fontId="2" fillId="25" borderId="28" xfId="236" applyNumberFormat="1" applyFont="1" applyFill="1" applyBorder="1" applyAlignment="1">
      <alignment horizontal="center"/>
    </xf>
    <xf numFmtId="0" fontId="8" fillId="25" borderId="28" xfId="236" applyFill="1" applyBorder="1" applyAlignment="1">
      <alignment horizontal="center"/>
    </xf>
    <xf numFmtId="164" fontId="8" fillId="0" borderId="28" xfId="236" applyNumberFormat="1" applyBorder="1" applyAlignment="1">
      <alignment horizontal="center"/>
    </xf>
    <xf numFmtId="0" fontId="51" fillId="0" borderId="28" xfId="0" applyFont="1" applyBorder="1" applyAlignment="1">
      <alignment horizontal="center"/>
    </xf>
    <xf numFmtId="0" fontId="0" fillId="0" borderId="28" xfId="0" applyFill="1" applyBorder="1"/>
    <xf numFmtId="0" fontId="30" fillId="0" borderId="0" xfId="0" applyFont="1" applyFill="1"/>
    <xf numFmtId="0" fontId="53" fillId="0" borderId="28" xfId="239" applyFont="1" applyFill="1" applyBorder="1" applyAlignment="1">
      <alignment horizontal="center"/>
    </xf>
    <xf numFmtId="164" fontId="6" fillId="0" borderId="28" xfId="239" applyNumberFormat="1" applyFill="1" applyBorder="1" applyAlignment="1">
      <alignment horizontal="center"/>
    </xf>
    <xf numFmtId="0" fontId="51" fillId="0" borderId="28" xfId="0" applyFont="1" applyFill="1" applyBorder="1" applyAlignment="1">
      <alignment horizontal="center"/>
    </xf>
    <xf numFmtId="2" fontId="30" fillId="0" borderId="28" xfId="0" applyNumberFormat="1" applyFont="1" applyFill="1" applyBorder="1" applyAlignment="1">
      <alignment horizontal="center"/>
    </xf>
    <xf numFmtId="0" fontId="30" fillId="0" borderId="28" xfId="0" applyNumberFormat="1" applyFont="1" applyBorder="1" applyAlignment="1">
      <alignment horizontal="center" vertical="center"/>
    </xf>
    <xf numFmtId="164" fontId="30" fillId="27" borderId="0" xfId="43" applyNumberFormat="1" applyFill="1" applyAlignment="1">
      <alignment horizontal="right"/>
    </xf>
    <xf numFmtId="164" fontId="30" fillId="0" borderId="0" xfId="43" applyNumberFormat="1" applyAlignment="1">
      <alignment horizontal="right"/>
    </xf>
    <xf numFmtId="164" fontId="30" fillId="28" borderId="0" xfId="43" applyNumberFormat="1" applyFill="1" applyAlignment="1">
      <alignment horizontal="right"/>
    </xf>
    <xf numFmtId="0" fontId="51" fillId="0" borderId="28" xfId="0" applyFont="1" applyBorder="1" applyAlignment="1">
      <alignment horizontal="center"/>
    </xf>
    <xf numFmtId="0" fontId="2" fillId="0" borderId="28" xfId="0" applyFont="1" applyFill="1" applyBorder="1"/>
    <xf numFmtId="0" fontId="30" fillId="0" borderId="28" xfId="0" applyFont="1" applyFill="1" applyBorder="1"/>
    <xf numFmtId="2" fontId="53" fillId="0" borderId="28" xfId="0" applyNumberFormat="1" applyFont="1" applyFill="1" applyBorder="1"/>
    <xf numFmtId="49" fontId="30" fillId="30" borderId="28" xfId="0" applyNumberFormat="1" applyFont="1" applyFill="1" applyBorder="1" applyAlignment="1">
      <alignment horizontal="center"/>
    </xf>
    <xf numFmtId="0" fontId="0" fillId="30" borderId="28" xfId="0" applyFill="1" applyBorder="1" applyAlignment="1">
      <alignment horizontal="center"/>
    </xf>
    <xf numFmtId="22" fontId="30" fillId="30" borderId="28" xfId="0" applyNumberFormat="1" applyFont="1" applyFill="1" applyBorder="1" applyAlignment="1">
      <alignment horizontal="center"/>
    </xf>
    <xf numFmtId="2" fontId="0" fillId="30" borderId="28" xfId="0" applyNumberFormat="1" applyFill="1" applyBorder="1"/>
    <xf numFmtId="0" fontId="54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right" vertical="center"/>
    </xf>
    <xf numFmtId="0" fontId="51" fillId="0" borderId="28" xfId="0" applyFont="1" applyBorder="1" applyAlignment="1">
      <alignment horizontal="center"/>
    </xf>
    <xf numFmtId="0" fontId="51" fillId="0" borderId="0" xfId="0" applyFont="1" applyFill="1"/>
    <xf numFmtId="0" fontId="30" fillId="0" borderId="0" xfId="0" applyFont="1" applyAlignment="1">
      <alignment horizontal="center"/>
    </xf>
    <xf numFmtId="170" fontId="30" fillId="0" borderId="0" xfId="0" applyNumberFormat="1" applyFont="1" applyAlignment="1">
      <alignment horizontal="center"/>
    </xf>
    <xf numFmtId="2" fontId="30" fillId="0" borderId="0" xfId="0" applyNumberFormat="1" applyFont="1" applyAlignment="1">
      <alignment horizontal="center"/>
    </xf>
    <xf numFmtId="2" fontId="30" fillId="0" borderId="0" xfId="0" applyNumberFormat="1" applyFont="1" applyFill="1"/>
    <xf numFmtId="164" fontId="54" fillId="0" borderId="0" xfId="0" applyNumberFormat="1" applyFont="1" applyFill="1"/>
    <xf numFmtId="2" fontId="0" fillId="0" borderId="0" xfId="0" applyNumberFormat="1" applyFill="1"/>
    <xf numFmtId="2" fontId="30" fillId="0" borderId="19" xfId="0" applyNumberFormat="1" applyFont="1" applyFill="1" applyBorder="1"/>
    <xf numFmtId="173" fontId="0" fillId="0" borderId="0" xfId="0" applyNumberFormat="1" applyFill="1"/>
    <xf numFmtId="2" fontId="67" fillId="0" borderId="0" xfId="0" applyNumberFormat="1" applyFont="1" applyFill="1"/>
    <xf numFmtId="0" fontId="0" fillId="0" borderId="0" xfId="0" applyFill="1"/>
    <xf numFmtId="49" fontId="30" fillId="0" borderId="28" xfId="0" applyNumberFormat="1" applyFont="1" applyFill="1" applyBorder="1" applyAlignment="1">
      <alignment horizontal="center" vertical="center"/>
    </xf>
    <xf numFmtId="22" fontId="30" fillId="0" borderId="28" xfId="0" applyNumberFormat="1" applyFont="1" applyFill="1" applyBorder="1" applyAlignment="1">
      <alignment horizontal="center"/>
    </xf>
    <xf numFmtId="49" fontId="30" fillId="0" borderId="28" xfId="0" applyNumberFormat="1" applyFont="1" applyFill="1" applyBorder="1" applyAlignment="1">
      <alignment horizontal="center"/>
    </xf>
    <xf numFmtId="22" fontId="75" fillId="0" borderId="28" xfId="0" applyNumberFormat="1" applyFont="1" applyFill="1" applyBorder="1" applyAlignment="1">
      <alignment horizontal="center" vertical="center"/>
    </xf>
    <xf numFmtId="0" fontId="0" fillId="0" borderId="28" xfId="0" applyFill="1" applyBorder="1" applyAlignment="1">
      <alignment horizontal="center"/>
    </xf>
    <xf numFmtId="164" fontId="12" fillId="0" borderId="28" xfId="231" applyNumberFormat="1" applyFill="1" applyBorder="1" applyAlignment="1">
      <alignment horizontal="center"/>
    </xf>
    <xf numFmtId="164" fontId="0" fillId="0" borderId="28" xfId="0" applyNumberFormat="1" applyFill="1" applyBorder="1" applyAlignment="1">
      <alignment horizontal="center"/>
    </xf>
    <xf numFmtId="164" fontId="2" fillId="0" borderId="28" xfId="231" applyNumberFormat="1" applyFont="1" applyFill="1" applyBorder="1" applyAlignment="1">
      <alignment horizontal="center"/>
    </xf>
    <xf numFmtId="1" fontId="0" fillId="0" borderId="28" xfId="0" applyNumberFormat="1" applyFill="1" applyBorder="1" applyAlignment="1">
      <alignment horizontal="center"/>
    </xf>
    <xf numFmtId="164" fontId="51" fillId="0" borderId="0" xfId="0" applyNumberFormat="1" applyFont="1" applyFill="1"/>
    <xf numFmtId="168" fontId="0" fillId="0" borderId="0" xfId="0" applyNumberFormat="1" applyFill="1"/>
    <xf numFmtId="49" fontId="2" fillId="0" borderId="28" xfId="239" applyNumberFormat="1" applyFont="1" applyFill="1" applyBorder="1" applyAlignment="1">
      <alignment horizontal="center"/>
    </xf>
    <xf numFmtId="49" fontId="2" fillId="0" borderId="0" xfId="239" applyNumberFormat="1" applyFont="1" applyFill="1" applyBorder="1" applyAlignment="1">
      <alignment horizontal="center"/>
    </xf>
    <xf numFmtId="164" fontId="6" fillId="0" borderId="0" xfId="239" applyNumberFormat="1" applyFill="1" applyBorder="1" applyAlignment="1">
      <alignment horizontal="center"/>
    </xf>
    <xf numFmtId="0" fontId="6" fillId="0" borderId="0" xfId="239" applyFill="1" applyBorder="1" applyAlignment="1">
      <alignment horizontal="center"/>
    </xf>
    <xf numFmtId="2" fontId="30" fillId="0" borderId="0" xfId="0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51" fillId="0" borderId="28" xfId="0" applyFont="1" applyBorder="1" applyAlignment="1">
      <alignment horizontal="center"/>
    </xf>
    <xf numFmtId="0" fontId="76" fillId="0" borderId="28" xfId="0" applyFont="1" applyFill="1" applyBorder="1" applyAlignment="1"/>
    <xf numFmtId="0" fontId="76" fillId="0" borderId="28" xfId="0" applyFont="1" applyFill="1" applyBorder="1" applyAlignment="1">
      <alignment wrapText="1"/>
    </xf>
    <xf numFmtId="0" fontId="0" fillId="24" borderId="28" xfId="0" applyFill="1" applyBorder="1"/>
    <xf numFmtId="169" fontId="51" fillId="0" borderId="0" xfId="0" applyNumberFormat="1" applyFont="1" applyFill="1"/>
    <xf numFmtId="0" fontId="1" fillId="0" borderId="0" xfId="614"/>
    <xf numFmtId="0" fontId="1" fillId="31" borderId="0" xfId="614" applyFill="1"/>
    <xf numFmtId="0" fontId="53" fillId="0" borderId="0" xfId="614" applyFont="1"/>
    <xf numFmtId="164" fontId="1" fillId="0" borderId="0" xfId="614" applyNumberFormat="1"/>
    <xf numFmtId="0" fontId="1" fillId="32" borderId="0" xfId="614" applyFill="1"/>
    <xf numFmtId="0" fontId="78" fillId="0" borderId="0" xfId="614" applyFont="1"/>
    <xf numFmtId="0" fontId="79" fillId="0" borderId="0" xfId="614" applyFont="1"/>
    <xf numFmtId="0" fontId="53" fillId="0" borderId="0" xfId="614" applyFont="1" applyAlignment="1">
      <alignment horizontal="left"/>
    </xf>
    <xf numFmtId="0" fontId="56" fillId="0" borderId="0" xfId="614" applyFont="1"/>
    <xf numFmtId="164" fontId="1" fillId="0" borderId="0" xfId="614" applyNumberFormat="1" applyFill="1"/>
    <xf numFmtId="0" fontId="1" fillId="0" borderId="0" xfId="614" applyFill="1"/>
    <xf numFmtId="164" fontId="10" fillId="0" borderId="28" xfId="234" applyNumberFormat="1" applyFill="1" applyBorder="1" applyAlignment="1">
      <alignment horizontal="center"/>
    </xf>
    <xf numFmtId="2" fontId="0" fillId="0" borderId="28" xfId="0" applyNumberFormat="1" applyFill="1" applyBorder="1" applyAlignment="1">
      <alignment horizontal="center"/>
    </xf>
    <xf numFmtId="0" fontId="51" fillId="0" borderId="28" xfId="0" applyFont="1" applyBorder="1" applyAlignment="1">
      <alignment horizontal="center"/>
    </xf>
    <xf numFmtId="1" fontId="30" fillId="0" borderId="0" xfId="0" applyNumberFormat="1" applyFont="1"/>
    <xf numFmtId="0" fontId="64" fillId="0" borderId="0" xfId="0" applyFont="1"/>
    <xf numFmtId="164" fontId="0" fillId="27" borderId="0" xfId="0" applyNumberFormat="1" applyFill="1"/>
    <xf numFmtId="164" fontId="0" fillId="28" borderId="0" xfId="0" applyNumberFormat="1" applyFill="1"/>
    <xf numFmtId="0" fontId="51" fillId="33" borderId="0" xfId="0" applyFont="1" applyFill="1"/>
    <xf numFmtId="0" fontId="80" fillId="31" borderId="0" xfId="614" applyFont="1" applyFill="1"/>
    <xf numFmtId="0" fontId="80" fillId="0" borderId="0" xfId="614" applyFont="1"/>
    <xf numFmtId="0" fontId="81" fillId="0" borderId="0" xfId="614" applyFont="1"/>
    <xf numFmtId="0" fontId="81" fillId="0" borderId="0" xfId="614" applyFont="1" applyAlignment="1">
      <alignment horizontal="left"/>
    </xf>
    <xf numFmtId="164" fontId="80" fillId="0" borderId="0" xfId="614" applyNumberFormat="1" applyFont="1"/>
    <xf numFmtId="164" fontId="80" fillId="0" borderId="0" xfId="614" applyNumberFormat="1" applyFont="1" applyFill="1"/>
    <xf numFmtId="0" fontId="51" fillId="0" borderId="29" xfId="0" applyFont="1" applyBorder="1" applyAlignment="1">
      <alignment horizontal="center"/>
    </xf>
    <xf numFmtId="0" fontId="51" fillId="0" borderId="30" xfId="0" applyFont="1" applyBorder="1" applyAlignment="1">
      <alignment horizontal="center"/>
    </xf>
    <xf numFmtId="0" fontId="51" fillId="0" borderId="31" xfId="0" applyFont="1" applyBorder="1" applyAlignment="1">
      <alignment horizontal="center"/>
    </xf>
    <xf numFmtId="0" fontId="51" fillId="0" borderId="28" xfId="0" applyFont="1" applyBorder="1" applyAlignment="1">
      <alignment horizontal="center"/>
    </xf>
  </cellXfs>
  <cellStyles count="615">
    <cellStyle name="20% - Accent1" xfId="1" builtinId="30" customBuiltin="1"/>
    <cellStyle name="20% - Accent1 2" xfId="122" xr:uid="{00000000-0005-0000-0000-000006000000}"/>
    <cellStyle name="20% - Accent2" xfId="2" builtinId="34" customBuiltin="1"/>
    <cellStyle name="20% - Accent2 2" xfId="123" xr:uid="{00000000-0005-0000-0000-000007000000}"/>
    <cellStyle name="20% - Accent3" xfId="3" builtinId="38" customBuiltin="1"/>
    <cellStyle name="20% - Accent3 2" xfId="124" xr:uid="{00000000-0005-0000-0000-000008000000}"/>
    <cellStyle name="20% - Accent4" xfId="4" builtinId="42" customBuiltin="1"/>
    <cellStyle name="20% - Accent4 2" xfId="125" xr:uid="{00000000-0005-0000-0000-000009000000}"/>
    <cellStyle name="20% - Accent5" xfId="5" builtinId="46" customBuiltin="1"/>
    <cellStyle name="20% - Accent5 2" xfId="126" xr:uid="{00000000-0005-0000-0000-00000A000000}"/>
    <cellStyle name="20% - Accent6" xfId="6" builtinId="50" customBuiltin="1"/>
    <cellStyle name="20% - Accent6 2" xfId="127" xr:uid="{00000000-0005-0000-0000-00000B000000}"/>
    <cellStyle name="40% - Accent1" xfId="7" builtinId="31" customBuiltin="1"/>
    <cellStyle name="40% - Accent1 2" xfId="128" xr:uid="{00000000-0005-0000-0000-000012000000}"/>
    <cellStyle name="40% - Accent2" xfId="8" builtinId="35" customBuiltin="1"/>
    <cellStyle name="40% - Accent2 2" xfId="129" xr:uid="{00000000-0005-0000-0000-000013000000}"/>
    <cellStyle name="40% - Accent3" xfId="9" builtinId="39" customBuiltin="1"/>
    <cellStyle name="40% - Accent3 2" xfId="130" xr:uid="{00000000-0005-0000-0000-000014000000}"/>
    <cellStyle name="40% - Accent4" xfId="10" builtinId="43" customBuiltin="1"/>
    <cellStyle name="40% - Accent4 2" xfId="131" xr:uid="{00000000-0005-0000-0000-000015000000}"/>
    <cellStyle name="40% - Accent5" xfId="11" builtinId="47" customBuiltin="1"/>
    <cellStyle name="40% - Accent5 2" xfId="132" xr:uid="{00000000-0005-0000-0000-000016000000}"/>
    <cellStyle name="40% - Accent6" xfId="12" builtinId="51" customBuiltin="1"/>
    <cellStyle name="40% - Accent6 2" xfId="133" xr:uid="{00000000-0005-0000-0000-000017000000}"/>
    <cellStyle name="60% - Accent1" xfId="13" builtinId="32" customBuiltin="1"/>
    <cellStyle name="60% - Accent1 2" xfId="134" xr:uid="{00000000-0005-0000-0000-00001E000000}"/>
    <cellStyle name="60% - Accent2" xfId="14" builtinId="36" customBuiltin="1"/>
    <cellStyle name="60% - Accent2 2" xfId="135" xr:uid="{00000000-0005-0000-0000-00001F000000}"/>
    <cellStyle name="60% - Accent3" xfId="15" builtinId="40" customBuiltin="1"/>
    <cellStyle name="60% - Accent3 2" xfId="136" xr:uid="{00000000-0005-0000-0000-000020000000}"/>
    <cellStyle name="60% - Accent4" xfId="16" builtinId="44" customBuiltin="1"/>
    <cellStyle name="60% - Accent4 2" xfId="137" xr:uid="{00000000-0005-0000-0000-000021000000}"/>
    <cellStyle name="60% - Accent5" xfId="17" builtinId="48" customBuiltin="1"/>
    <cellStyle name="60% - Accent5 2" xfId="138" xr:uid="{00000000-0005-0000-0000-000022000000}"/>
    <cellStyle name="60% - Accent6" xfId="18" builtinId="52" customBuiltin="1"/>
    <cellStyle name="60% - Accent6 2" xfId="139" xr:uid="{00000000-0005-0000-0000-000023000000}"/>
    <cellStyle name="Accent1" xfId="19" builtinId="29" customBuiltin="1"/>
    <cellStyle name="Accent1 2" xfId="140" xr:uid="{00000000-0005-0000-0000-000024000000}"/>
    <cellStyle name="Accent2" xfId="20" builtinId="33" customBuiltin="1"/>
    <cellStyle name="Accent2 2" xfId="141" xr:uid="{00000000-0005-0000-0000-000025000000}"/>
    <cellStyle name="Accent3" xfId="21" builtinId="37" customBuiltin="1"/>
    <cellStyle name="Accent3 2" xfId="142" xr:uid="{00000000-0005-0000-0000-000026000000}"/>
    <cellStyle name="Accent4" xfId="22" builtinId="41" customBuiltin="1"/>
    <cellStyle name="Accent4 2" xfId="143" xr:uid="{00000000-0005-0000-0000-000027000000}"/>
    <cellStyle name="Accent5" xfId="23" builtinId="45" customBuiltin="1"/>
    <cellStyle name="Accent5 2" xfId="144" xr:uid="{00000000-0005-0000-0000-000028000000}"/>
    <cellStyle name="Accent6" xfId="24" builtinId="49" customBuiltin="1"/>
    <cellStyle name="Accent6 2" xfId="145" xr:uid="{00000000-0005-0000-0000-000029000000}"/>
    <cellStyle name="Ausgabe 2" xfId="116" xr:uid="{00000000-0005-0000-0000-000031000000}"/>
    <cellStyle name="Ausgabe 2 2" xfId="146" xr:uid="{00000000-0005-0000-0000-000032000000}"/>
    <cellStyle name="Ausgabe 2 2 2" xfId="294" xr:uid="{6BB657DA-AE44-4333-91EF-96BA9CD958D4}"/>
    <cellStyle name="Ausgabe 2 2 2 2" xfId="534" xr:uid="{EE350626-63C1-4ED9-AA4C-A9B556F02A68}"/>
    <cellStyle name="Ausgabe 2 3" xfId="288" xr:uid="{3CA82DA4-1BB0-4146-AF3C-A71D0AE08B7A}"/>
    <cellStyle name="Ausgabe 2 3 2" xfId="528" xr:uid="{6735E4FE-5298-49D9-B3C7-F6A8FC10BBBF}"/>
    <cellStyle name="Ausgabe 3" xfId="91" xr:uid="{00000000-0005-0000-0000-000033000000}"/>
    <cellStyle name="Ausgabe 3 2" xfId="263" xr:uid="{367B7C7D-75D3-4F3F-BF92-139471D15596}"/>
    <cellStyle name="Ausgabe 3 2 2" xfId="503" xr:uid="{2EDF0C76-9DB8-4AB0-AB40-650E624794B8}"/>
    <cellStyle name="Bad" xfId="34" builtinId="27" customBuiltin="1"/>
    <cellStyle name="Bad 2" xfId="147" xr:uid="{00000000-0005-0000-0000-000034000000}"/>
    <cellStyle name="Berechnung 2" xfId="97" xr:uid="{00000000-0005-0000-0000-000036000000}"/>
    <cellStyle name="Berechnung 2 2" xfId="148" xr:uid="{00000000-0005-0000-0000-000037000000}"/>
    <cellStyle name="Berechnung 2 2 2" xfId="295" xr:uid="{9469731D-606F-41AF-B187-4F8747F12F85}"/>
    <cellStyle name="Berechnung 2 2 2 2" xfId="535" xr:uid="{75B48A8C-329C-4E64-8D8A-D7BB7156ED53}"/>
    <cellStyle name="Berechnung 2 3" xfId="269" xr:uid="{C4E49A7B-853C-44CB-AD96-A14AB6676004}"/>
    <cellStyle name="Berechnung 2 3 2" xfId="509" xr:uid="{F018DE2F-8C98-4324-B741-0990A470BA64}"/>
    <cellStyle name="Berechnung 3" xfId="92" xr:uid="{00000000-0005-0000-0000-000038000000}"/>
    <cellStyle name="Berechnung 3 2" xfId="264" xr:uid="{4FBD1928-1D26-4E29-A803-5211A7D3EF51}"/>
    <cellStyle name="Berechnung 3 2 2" xfId="504" xr:uid="{05E82DDF-D8FB-4DE9-BBCA-DDA21C15B87A}"/>
    <cellStyle name="Calculation" xfId="26" builtinId="22" customBuiltin="1"/>
    <cellStyle name="Calculation 2" xfId="149" xr:uid="{00000000-0005-0000-0000-000046000000}"/>
    <cellStyle name="Calculation 2 2" xfId="296" xr:uid="{56EDAF95-2DDC-4626-8FAC-364B9312681A}"/>
    <cellStyle name="Calculation 2 2 2" xfId="536" xr:uid="{58411A39-019C-4768-9127-7769321EAD00}"/>
    <cellStyle name="Calculation 3" xfId="241" xr:uid="{5AC9F85E-CAF0-4E63-AE28-7CE254DB5785}"/>
    <cellStyle name="Calculation 3 2" xfId="481" xr:uid="{50C76261-4B57-4982-A4A7-302C295C325E}"/>
    <cellStyle name="Check Cell" xfId="42" builtinId="23" customBuiltin="1"/>
    <cellStyle name="Check Cell 2" xfId="150" xr:uid="{00000000-0005-0000-0000-000047000000}"/>
    <cellStyle name="Eingabe 2" xfId="96" xr:uid="{00000000-0005-0000-0000-000049000000}"/>
    <cellStyle name="Eingabe 2 2" xfId="151" xr:uid="{00000000-0005-0000-0000-00004A000000}"/>
    <cellStyle name="Eingabe 2 2 2" xfId="297" xr:uid="{CECC5385-806D-45C0-B810-AE38EF629C61}"/>
    <cellStyle name="Eingabe 2 2 2 2" xfId="537" xr:uid="{F91D7067-03AE-44F3-84D7-FEA2F31D0EEA}"/>
    <cellStyle name="Eingabe 2 3" xfId="268" xr:uid="{34F0E6D6-9574-4874-8F9B-B1537FE6ACD3}"/>
    <cellStyle name="Eingabe 2 3 2" xfId="508" xr:uid="{BBF603E7-175B-436C-BBF1-778D4F6A50EB}"/>
    <cellStyle name="Eingabe 3" xfId="93" xr:uid="{00000000-0005-0000-0000-00004B000000}"/>
    <cellStyle name="Eingabe 3 2" xfId="265" xr:uid="{191E8F2F-C118-4232-AF97-2391838D3EC1}"/>
    <cellStyle name="Eingabe 3 2 2" xfId="505" xr:uid="{2D519CF1-F67A-418B-9F09-CECBB2A06242}"/>
    <cellStyle name="Ergebnis 2" xfId="95" xr:uid="{00000000-0005-0000-0000-00004D000000}"/>
    <cellStyle name="Ergebnis 2 2" xfId="152" xr:uid="{00000000-0005-0000-0000-00004E000000}"/>
    <cellStyle name="Ergebnis 2 2 2" xfId="298" xr:uid="{9C397279-0AAC-4620-A00B-C698BE3D1238}"/>
    <cellStyle name="Ergebnis 2 2 2 2" xfId="538" xr:uid="{DC0BBFBF-8F7B-4CFE-B20F-804811F4744E}"/>
    <cellStyle name="Ergebnis 2 3" xfId="267" xr:uid="{4CABDE2E-F223-455F-A2F4-D64D3E6E0AB0}"/>
    <cellStyle name="Ergebnis 2 3 2" xfId="507" xr:uid="{2A9722CC-D209-4420-93A2-0F03D5D8A0E1}"/>
    <cellStyle name="Ergebnis 3" xfId="98" xr:uid="{00000000-0005-0000-0000-00004F000000}"/>
    <cellStyle name="Ergebnis 3 2" xfId="270" xr:uid="{9C351465-D3AC-4918-A181-5A56FF66A3AC}"/>
    <cellStyle name="Ergebnis 3 2 2" xfId="510" xr:uid="{4E78824C-916B-4730-A7BE-CB2733F337E7}"/>
    <cellStyle name="Explanatory Text" xfId="29" builtinId="53" customBuiltin="1"/>
    <cellStyle name="Explanatory Text 2" xfId="153" xr:uid="{00000000-0005-0000-0000-000051000000}"/>
    <cellStyle name="Followed Hyperlink" xfId="69" builtinId="9" hidden="1"/>
    <cellStyle name="Followed Hyperlink" xfId="65" builtinId="9" hidden="1"/>
    <cellStyle name="Followed Hyperlink" xfId="63" builtinId="9" hidden="1"/>
    <cellStyle name="Followed Hyperlink" xfId="67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7" builtinId="9" hidden="1"/>
    <cellStyle name="Followed Hyperlink" xfId="81" builtinId="9" hidden="1"/>
    <cellStyle name="Followed Hyperlink" xfId="85" builtinId="9" hidden="1"/>
    <cellStyle name="Followed Hyperlink" xfId="83" builtinId="9" hidden="1"/>
    <cellStyle name="Good" xfId="30" builtinId="26" customBuiltin="1"/>
    <cellStyle name="Good 2" xfId="154" xr:uid="{00000000-0005-0000-0000-000052000000}"/>
    <cellStyle name="Gut 2" xfId="237" xr:uid="{00000000-0005-0000-0000-000054000000}"/>
    <cellStyle name="Heading 1" xfId="36" builtinId="16" customBuiltin="1"/>
    <cellStyle name="Heading 1 2" xfId="155" xr:uid="{00000000-0005-0000-0000-000055000000}"/>
    <cellStyle name="Heading 2" xfId="37" builtinId="17" customBuiltin="1"/>
    <cellStyle name="Heading 2 2" xfId="156" xr:uid="{00000000-0005-0000-0000-000056000000}"/>
    <cellStyle name="Heading 3" xfId="38" builtinId="18" customBuiltin="1"/>
    <cellStyle name="Heading 3 2" xfId="157" xr:uid="{00000000-0005-0000-0000-000057000000}"/>
    <cellStyle name="Heading 4" xfId="39" builtinId="19" customBuiltin="1"/>
    <cellStyle name="Heading 4 2" xfId="158" xr:uid="{00000000-0005-0000-0000-000058000000}"/>
    <cellStyle name="Hyperlink" xfId="76" builtinId="8" hidden="1"/>
    <cellStyle name="Hyperlink" xfId="66" builtinId="8" hidden="1"/>
    <cellStyle name="Hyperlink" xfId="68" builtinId="8" hidden="1"/>
    <cellStyle name="Hyperlink" xfId="64" builtinId="8" hidden="1"/>
    <cellStyle name="Hyperlink" xfId="62" builtinId="8" hidden="1"/>
    <cellStyle name="Hyperlink" xfId="86" builtinId="8" hidden="1"/>
    <cellStyle name="Hyperlink" xfId="70" builtinId="8" hidden="1"/>
    <cellStyle name="Hyperlink" xfId="72" builtinId="8" hidden="1"/>
    <cellStyle name="Hyperlink" xfId="74" builtinId="8" hidden="1"/>
    <cellStyle name="Hyperlink" xfId="82" builtinId="8" hidden="1"/>
    <cellStyle name="Hyperlink" xfId="84" builtinId="8" hidden="1"/>
    <cellStyle name="Hyperlink" xfId="80" builtinId="8" hidden="1"/>
    <cellStyle name="Hyperlink" xfId="78" builtinId="8" hidden="1"/>
    <cellStyle name="Input" xfId="27" builtinId="20" customBuiltin="1"/>
    <cellStyle name="Input 2" xfId="159" xr:uid="{00000000-0005-0000-0000-000059000000}"/>
    <cellStyle name="Input 2 2" xfId="299" xr:uid="{700A0676-BB85-4FED-B708-1320015F3BCB}"/>
    <cellStyle name="Input 2 2 2" xfId="539" xr:uid="{0AF16421-439B-4501-B8E2-D494CD21B01B}"/>
    <cellStyle name="Input 3" xfId="242" xr:uid="{65F2B54E-3E7B-4F4E-BDEC-7FA4CFF85ABD}"/>
    <cellStyle name="Input 3 2" xfId="482" xr:uid="{09465D47-6E5C-47AE-9D34-90A93B4AA236}"/>
    <cellStyle name="Linked Cell" xfId="40" builtinId="24" customBuiltin="1"/>
    <cellStyle name="Linked Cell 2" xfId="160" xr:uid="{00000000-0005-0000-0000-000067000000}"/>
    <cellStyle name="Neutral" xfId="31" builtinId="28" customBuiltin="1"/>
    <cellStyle name="Neutral 2" xfId="161" xr:uid="{00000000-0005-0000-0000-000069000000}"/>
    <cellStyle name="Normal" xfId="0" builtinId="0"/>
    <cellStyle name="Normal 2" xfId="89" xr:uid="{00000000-0005-0000-0000-00006A000000}"/>
    <cellStyle name="Normal 2 2" xfId="43" xr:uid="{00000000-0005-0000-0000-00006B000000}"/>
    <cellStyle name="Normal 2 3" xfId="162" xr:uid="{00000000-0005-0000-0000-00006C000000}"/>
    <cellStyle name="Normal 2 3 2" xfId="163" xr:uid="{00000000-0005-0000-0000-00006D000000}"/>
    <cellStyle name="Normal 2 3 2 2" xfId="301" xr:uid="{5CEF03E2-4C5B-47C8-BBD7-D0575D2BDF77}"/>
    <cellStyle name="Normal 2 3 2 2 2" xfId="541" xr:uid="{BDDFA5BC-731A-4264-9E49-1DBD2406DBB6}"/>
    <cellStyle name="Normal 2 3 2 3" xfId="413" xr:uid="{90F69D38-3039-426A-B952-7B5FD2B91C97}"/>
    <cellStyle name="Normal 2 3 3" xfId="300" xr:uid="{E0AE08D9-1AFD-434F-8DA2-8254028AB1B1}"/>
    <cellStyle name="Normal 2 3 3 2" xfId="540" xr:uid="{81A9A686-F949-4BD7-A3F0-C84D36F6DF26}"/>
    <cellStyle name="Normal 2 3 4" xfId="412" xr:uid="{AF0010FC-5257-4A35-A76F-6D828B30C016}"/>
    <cellStyle name="Normal 2 4" xfId="164" xr:uid="{00000000-0005-0000-0000-00006E000000}"/>
    <cellStyle name="Normal 2 4 2" xfId="302" xr:uid="{A7F3F01A-3205-4D46-872B-2CA98FA1A965}"/>
    <cellStyle name="Normal 2 4 2 2" xfId="542" xr:uid="{6840959F-8605-4C92-A429-0EF03C18B189}"/>
    <cellStyle name="Normal 2 4 3" xfId="414" xr:uid="{2410DDBE-4E36-4079-81A1-A5ACAAB18B0B}"/>
    <cellStyle name="Normal 2 5" xfId="121" xr:uid="{00000000-0005-0000-0000-00006F000000}"/>
    <cellStyle name="Normal 2 5 2" xfId="293" xr:uid="{FCD94734-9124-452F-9C04-D8209FD50142}"/>
    <cellStyle name="Normal 2 5 2 2" xfId="533" xr:uid="{5725C43D-1DE4-4723-8834-3FCC82415FC9}"/>
    <cellStyle name="Normal 2 5 3" xfId="411" xr:uid="{45DA95A6-B231-45A2-BA9A-F6BAEDF9FABF}"/>
    <cellStyle name="Normal 2 6" xfId="261" xr:uid="{882C8193-A72C-4E73-B338-131B6EDBFC52}"/>
    <cellStyle name="Normal 2 6 2" xfId="501" xr:uid="{C66A8E64-3E95-450A-88F1-412A00DA83F8}"/>
    <cellStyle name="Normal 2 7" xfId="389" xr:uid="{FF5E208C-DC45-45A7-8041-77573848346F}"/>
    <cellStyle name="Normal 3" xfId="44" xr:uid="{00000000-0005-0000-0000-000070000000}"/>
    <cellStyle name="Normal 4" xfId="165" xr:uid="{00000000-0005-0000-0000-000071000000}"/>
    <cellStyle name="Normal 4 2" xfId="166" xr:uid="{00000000-0005-0000-0000-000072000000}"/>
    <cellStyle name="Normal 4 2 2" xfId="304" xr:uid="{82A7BD84-4933-4C06-A670-5758D4840A2A}"/>
    <cellStyle name="Normal 4 2 2 2" xfId="544" xr:uid="{FE9AF2B0-C138-4274-896B-38AAE2254AFF}"/>
    <cellStyle name="Normal 4 2 3" xfId="416" xr:uid="{10CE3C0C-8B4B-4B9A-B5D0-DC4FBE53265F}"/>
    <cellStyle name="Normal 4 3" xfId="303" xr:uid="{DAF616A5-5E03-4FBF-B41D-24D969DDEC43}"/>
    <cellStyle name="Normal 4 3 2" xfId="543" xr:uid="{CBB2CC7F-958D-450E-9650-BAA910370BD9}"/>
    <cellStyle name="Normal 4 4" xfId="415" xr:uid="{C9FE2C9E-3B77-4CC2-9BF6-AD743935B2A5}"/>
    <cellStyle name="Normal 5" xfId="167" xr:uid="{00000000-0005-0000-0000-000073000000}"/>
    <cellStyle name="Normal 5 2" xfId="305" xr:uid="{9E9BF7B3-28BF-4940-AE94-5FBA669C83E2}"/>
    <cellStyle name="Normal 5 2 2" xfId="545" xr:uid="{9C585EEF-3908-41B1-AFD1-E4EE2DBE9300}"/>
    <cellStyle name="Normal 5 3" xfId="417" xr:uid="{EF55B233-E89E-4715-938E-3FF5A88654B3}"/>
    <cellStyle name="Normal 6" xfId="221" xr:uid="{00000000-0005-0000-0000-000074000000}"/>
    <cellStyle name="Normal 6 2" xfId="357" xr:uid="{535FCDA4-7F1C-4CB6-AC84-FD255284885C}"/>
    <cellStyle name="Normal 6 2 2" xfId="597" xr:uid="{744DB790-18EF-4A4D-B54F-9C86E3ACD26F}"/>
    <cellStyle name="Normal 6 3" xfId="465" xr:uid="{60D23E5A-B04B-49D3-A30A-3C3615ACC091}"/>
    <cellStyle name="Normal 7" xfId="614" xr:uid="{7309E3E9-F672-439E-AA85-1A0A1589A559}"/>
    <cellStyle name="Normal_EtOH-Stripping" xfId="32" xr:uid="{00000000-0005-0000-0000-000075000000}"/>
    <cellStyle name="Note" xfId="33" builtinId="10" customBuiltin="1"/>
    <cellStyle name="Note 2" xfId="168" xr:uid="{00000000-0005-0000-0000-000076000000}"/>
    <cellStyle name="Note 2 2" xfId="306" xr:uid="{BA33FD47-FEC7-458C-8110-1F4B958BD7CA}"/>
    <cellStyle name="Note 2 2 2" xfId="546" xr:uid="{11B49FBB-5B8E-4658-98D9-67D585419876}"/>
    <cellStyle name="Note 3" xfId="244" xr:uid="{63FD48A5-4846-4303-8939-09152548A36D}"/>
    <cellStyle name="Note 3 2" xfId="484" xr:uid="{8E727032-C84C-4A09-8F94-CB9D9F995B62}"/>
    <cellStyle name="Notiz 2" xfId="94" xr:uid="{00000000-0005-0000-0000-000078000000}"/>
    <cellStyle name="Notiz 2 2" xfId="169" xr:uid="{00000000-0005-0000-0000-000079000000}"/>
    <cellStyle name="Notiz 2 2 2" xfId="307" xr:uid="{C8535269-FCC3-4F27-B287-6809B4AC41B3}"/>
    <cellStyle name="Notiz 2 2 2 2" xfId="547" xr:uid="{35F23E0A-2739-41C6-AB23-B40C9B5557FA}"/>
    <cellStyle name="Notiz 2 3" xfId="266" xr:uid="{09785650-DC5F-4D1E-A30E-4B271568A6AE}"/>
    <cellStyle name="Notiz 2 3 2" xfId="506" xr:uid="{E09AAC58-1350-4C88-A64F-F16A55C97BBD}"/>
    <cellStyle name="Notiz 3" xfId="99" xr:uid="{00000000-0005-0000-0000-00007A000000}"/>
    <cellStyle name="Notiz 3 2" xfId="271" xr:uid="{9A4A203C-1FEF-41B0-9C18-E1CDEF301745}"/>
    <cellStyle name="Notiz 3 2 2" xfId="511" xr:uid="{F8E43251-0D35-4A88-852A-37D9A7196EF5}"/>
    <cellStyle name="Output" xfId="25" builtinId="21" customBuiltin="1"/>
    <cellStyle name="Output 2" xfId="170" xr:uid="{00000000-0005-0000-0000-00007B000000}"/>
    <cellStyle name="Output 2 2" xfId="308" xr:uid="{EEF10A36-494D-45EF-9AD3-48FDE1DA4506}"/>
    <cellStyle name="Output 2 2 2" xfId="548" xr:uid="{59A4E698-851F-4631-B33D-6B01DCF400E4}"/>
    <cellStyle name="Output 3" xfId="240" xr:uid="{FA3CFB57-F599-4BDE-9A92-DCC9A24F7B07}"/>
    <cellStyle name="Output 3 2" xfId="480" xr:uid="{4C4FB616-0175-48D2-AEBC-B137DA18CE85}"/>
    <cellStyle name="Standard 10" xfId="171" xr:uid="{00000000-0005-0000-0000-00007E000000}"/>
    <cellStyle name="Standard 10 2" xfId="172" xr:uid="{00000000-0005-0000-0000-00007F000000}"/>
    <cellStyle name="Standard 10 2 2" xfId="310" xr:uid="{DD07F2E1-D6BD-4462-AC70-1FD88C20F1B5}"/>
    <cellStyle name="Standard 10 2 2 2" xfId="550" xr:uid="{56C3D1AD-7D7F-4B15-B7B0-AC815C5F4433}"/>
    <cellStyle name="Standard 10 2 3" xfId="419" xr:uid="{3AF197B7-B60E-4EC5-8733-8B2CA3116E85}"/>
    <cellStyle name="Standard 10 3" xfId="309" xr:uid="{E11517F6-CC9D-40F7-9146-1086D034F919}"/>
    <cellStyle name="Standard 10 3 2" xfId="549" xr:uid="{0B66D4F9-D5A1-4E7C-9D86-C27396CD23F6}"/>
    <cellStyle name="Standard 10 4" xfId="418" xr:uid="{7773F615-8A5C-4C2B-9742-4B99B224B02A}"/>
    <cellStyle name="Standard 11" xfId="173" xr:uid="{00000000-0005-0000-0000-000080000000}"/>
    <cellStyle name="Standard 11 2" xfId="311" xr:uid="{ED29B3FF-A4D4-433C-94DE-E9431276EFCA}"/>
    <cellStyle name="Standard 11 2 2" xfId="551" xr:uid="{C473F19B-7142-4C21-A5E9-247B410CB14C}"/>
    <cellStyle name="Standard 11 3" xfId="420" xr:uid="{D7D10107-0D4A-41DF-BADB-3CD4613278A0}"/>
    <cellStyle name="Standard 12" xfId="174" xr:uid="{00000000-0005-0000-0000-000081000000}"/>
    <cellStyle name="Standard 12 2" xfId="312" xr:uid="{E1AF8612-896A-4ECE-8D3B-5FE8EF03E856}"/>
    <cellStyle name="Standard 12 2 2" xfId="552" xr:uid="{3EE8A7AF-26C1-455A-A6BE-C5952D39784F}"/>
    <cellStyle name="Standard 12 3" xfId="421" xr:uid="{EED8378F-D697-4A22-AB58-FF84C6413DE3}"/>
    <cellStyle name="Standard 13" xfId="223" xr:uid="{00000000-0005-0000-0000-000082000000}"/>
    <cellStyle name="Standard 13 2" xfId="228" xr:uid="{00000000-0005-0000-0000-000083000000}"/>
    <cellStyle name="Standard 13 2 2" xfId="363" xr:uid="{F514FA60-78B7-4321-ABBF-A85B111D79BF}"/>
    <cellStyle name="Standard 13 2 2 2" xfId="602" xr:uid="{9EA8CA4E-5D1C-4A26-B3E6-5EFE815FEE84}"/>
    <cellStyle name="Standard 13 2 3" xfId="470" xr:uid="{74FB003A-0533-451B-BA4F-3A3E40F7D9A3}"/>
    <cellStyle name="Standard 13 3" xfId="358" xr:uid="{C6215727-0AF5-40B6-9C3F-01AB4B48E046}"/>
    <cellStyle name="Standard 13 3 2" xfId="598" xr:uid="{A72B8E0E-E5F7-487D-9314-D804E2AC821F}"/>
    <cellStyle name="Standard 13 4" xfId="466" xr:uid="{19F090ED-E29A-4674-BC46-8410FE4C20BC}"/>
    <cellStyle name="Standard 14" xfId="224" xr:uid="{00000000-0005-0000-0000-000084000000}"/>
    <cellStyle name="Standard 14 2" xfId="230" xr:uid="{00000000-0005-0000-0000-000085000000}"/>
    <cellStyle name="Standard 14 2 2" xfId="365" xr:uid="{421E572D-6506-4FFB-ACE8-EF4E46CA9A37}"/>
    <cellStyle name="Standard 14 2 2 2" xfId="604" xr:uid="{32C8B2D0-C044-4CE2-A3D6-AC220262F273}"/>
    <cellStyle name="Standard 14 2 3" xfId="472" xr:uid="{B999D7F3-B076-436D-A07C-9CA7353A5D89}"/>
    <cellStyle name="Standard 14 3" xfId="359" xr:uid="{93012119-3627-4E85-95BA-FA78A7090996}"/>
    <cellStyle name="Standard 14 3 2" xfId="599" xr:uid="{0178E785-9B71-4759-A9C1-3C2C23401EEE}"/>
    <cellStyle name="Standard 14 4" xfId="467" xr:uid="{1624A810-1E3F-4171-993D-C1C9A6AF5908}"/>
    <cellStyle name="Standard 15" xfId="225" xr:uid="{00000000-0005-0000-0000-000086000000}"/>
    <cellStyle name="Standard 15 2" xfId="360" xr:uid="{43AC671B-0851-47DA-AB46-A2E6DB386467}"/>
    <cellStyle name="Standard 16" xfId="226" xr:uid="{00000000-0005-0000-0000-000087000000}"/>
    <cellStyle name="Standard 16 2" xfId="361" xr:uid="{3FE8AF54-EC7A-4480-BFB1-6D2D5CDDA7AB}"/>
    <cellStyle name="Standard 16 2 2" xfId="600" xr:uid="{FFDF123B-2925-4500-878A-9EEE47CDFF7D}"/>
    <cellStyle name="Standard 16 3" xfId="468" xr:uid="{986CFBC1-3659-4FAA-8CF0-6B0EF6CFE9A3}"/>
    <cellStyle name="Standard 17" xfId="227" xr:uid="{00000000-0005-0000-0000-000088000000}"/>
    <cellStyle name="Standard 17 2" xfId="229" xr:uid="{00000000-0005-0000-0000-000089000000}"/>
    <cellStyle name="Standard 17 2 2" xfId="364" xr:uid="{E4FFA276-06E6-4EE8-A27C-699B8CBA4995}"/>
    <cellStyle name="Standard 17 2 2 2" xfId="603" xr:uid="{1D16B697-5296-4C28-B70D-11096432A08A}"/>
    <cellStyle name="Standard 17 2 3" xfId="471" xr:uid="{D75D5252-A84F-4098-B3EB-79191D64E1DA}"/>
    <cellStyle name="Standard 17 3" xfId="362" xr:uid="{5D96F6C2-E7BD-4FF7-909F-0F5F4096612E}"/>
    <cellStyle name="Standard 17 3 2" xfId="601" xr:uid="{35E41CCE-59F4-42EE-AD76-05A8EC232B8B}"/>
    <cellStyle name="Standard 17 4" xfId="469" xr:uid="{B2A35227-687F-4211-8BD4-491C4B02BDEC}"/>
    <cellStyle name="Standard 18" xfId="231" xr:uid="{00000000-0005-0000-0000-00008A000000}"/>
    <cellStyle name="Standard 18 2" xfId="366" xr:uid="{3D35D6DF-8CC0-45FC-ACEA-E373754FDC01}"/>
    <cellStyle name="Standard 18 2 2" xfId="605" xr:uid="{7179118B-106E-45F8-B77B-E259FB5A8AA0}"/>
    <cellStyle name="Standard 18 3" xfId="473" xr:uid="{C8E9CE78-42A2-476E-AA2A-DC2FCF373264}"/>
    <cellStyle name="Standard 19" xfId="233" xr:uid="{00000000-0005-0000-0000-00008B000000}"/>
    <cellStyle name="Standard 19 2" xfId="238" xr:uid="{00000000-0005-0000-0000-00008C000000}"/>
    <cellStyle name="Standard 19 2 2" xfId="371" xr:uid="{F0E6CAA5-A981-4C55-9E6F-FDEE3759928A}"/>
    <cellStyle name="Standard 19 2 2 2" xfId="610" xr:uid="{5F107250-5C07-43D2-9302-7BB4886937E5}"/>
    <cellStyle name="Standard 19 2 3" xfId="478" xr:uid="{164BF02D-67CB-496F-ACA7-E0FBF8F868CF}"/>
    <cellStyle name="Standard 19 3" xfId="367" xr:uid="{595F4949-6DB7-457E-9EB4-8BAC117D5BD9}"/>
    <cellStyle name="Standard 19 3 2" xfId="606" xr:uid="{A277C46C-09CE-41C8-A4CC-F3FFF869DD78}"/>
    <cellStyle name="Standard 19 4" xfId="474" xr:uid="{697F0F63-BFE6-40B1-8402-D3026E47C44B}"/>
    <cellStyle name="Standard 2" xfId="45" xr:uid="{00000000-0005-0000-0000-00008D000000}"/>
    <cellStyle name="Standard 2 2" xfId="222" xr:uid="{00000000-0005-0000-0000-00008E000000}"/>
    <cellStyle name="Standard 2 3" xfId="232" xr:uid="{00000000-0005-0000-0000-00008F000000}"/>
    <cellStyle name="Standard 20" xfId="234" xr:uid="{00000000-0005-0000-0000-000090000000}"/>
    <cellStyle name="Standard 20 2" xfId="239" xr:uid="{00000000-0005-0000-0000-000091000000}"/>
    <cellStyle name="Standard 20 2 2" xfId="372" xr:uid="{5FA7A7E8-1F21-47D1-8A0A-A9A4E5D1ADBA}"/>
    <cellStyle name="Standard 20 2 2 2" xfId="611" xr:uid="{47668763-84BB-44DB-B383-1AA66060D34D}"/>
    <cellStyle name="Standard 20 2 3" xfId="479" xr:uid="{5782217C-4CCF-4277-82E9-52EB55594676}"/>
    <cellStyle name="Standard 20 3" xfId="368" xr:uid="{DF9F4189-07C2-4590-82B1-DEEC2C67CE51}"/>
    <cellStyle name="Standard 20 3 2" xfId="607" xr:uid="{F4A4BF41-FF69-4AAC-9E2D-85070C57CACB}"/>
    <cellStyle name="Standard 20 4" xfId="475" xr:uid="{7233B1BD-AB7D-42A2-95A1-2D90A9DC6931}"/>
    <cellStyle name="Standard 20 5" xfId="612" xr:uid="{C535A5C2-51AF-4D8B-9779-E8BEF2E4A69D}"/>
    <cellStyle name="Standard 21" xfId="235" xr:uid="{00000000-0005-0000-0000-000092000000}"/>
    <cellStyle name="Standard 21 2" xfId="369" xr:uid="{E8232E0B-00C9-4943-A234-935F19ACCB3D}"/>
    <cellStyle name="Standard 21 2 2" xfId="608" xr:uid="{AEF3777E-B292-4866-BABE-45EE86799BFD}"/>
    <cellStyle name="Standard 21 3" xfId="476" xr:uid="{61B524AB-1453-4CAA-A01A-E21BF8D990AD}"/>
    <cellStyle name="Standard 22" xfId="236" xr:uid="{00000000-0005-0000-0000-000093000000}"/>
    <cellStyle name="Standard 22 2" xfId="370" xr:uid="{EE3BC6EE-090B-4332-90C9-A89C7889DF76}"/>
    <cellStyle name="Standard 22 2 2" xfId="609" xr:uid="{755F2118-9A0A-40F4-897F-9B77F3385D27}"/>
    <cellStyle name="Standard 22 3" xfId="477" xr:uid="{2F093575-F7B9-4C7F-8327-629BFE2B706B}"/>
    <cellStyle name="Standard 22 4" xfId="613" xr:uid="{79DFF6A9-D899-4F0D-BDF1-07B72F39A902}"/>
    <cellStyle name="Standard 3" xfId="46" xr:uid="{00000000-0005-0000-0000-000094000000}"/>
    <cellStyle name="Standard 3 2" xfId="47" xr:uid="{00000000-0005-0000-0000-000095000000}"/>
    <cellStyle name="Standard 3 2 2" xfId="51" xr:uid="{00000000-0005-0000-0000-000096000000}"/>
    <cellStyle name="Standard 3 2 2 2" xfId="59" xr:uid="{00000000-0005-0000-0000-000097000000}"/>
    <cellStyle name="Standard 3 2 2 2 2" xfId="113" xr:uid="{00000000-0005-0000-0000-000098000000}"/>
    <cellStyle name="Standard 3 2 2 2 2 2" xfId="175" xr:uid="{00000000-0005-0000-0000-000099000000}"/>
    <cellStyle name="Standard 3 2 2 2 2 2 2" xfId="313" xr:uid="{810F3CE7-CE67-49A5-9ABA-27223A080C25}"/>
    <cellStyle name="Standard 3 2 2 2 2 2 2 2" xfId="553" xr:uid="{98530C1B-C9DD-48E1-B3D6-9FE5FDB75D6A}"/>
    <cellStyle name="Standard 3 2 2 2 2 2 3" xfId="422" xr:uid="{7BEFEA6B-9B7C-4F80-B6DD-5735DA454B47}"/>
    <cellStyle name="Standard 3 2 2 2 2 3" xfId="285" xr:uid="{FABD9A21-4980-4793-9D5D-AE6FAAB2BB16}"/>
    <cellStyle name="Standard 3 2 2 2 2 3 2" xfId="525" xr:uid="{9827259F-1E5F-4AF9-9FFA-6427BF8E2A1A}"/>
    <cellStyle name="Standard 3 2 2 2 2 4" xfId="404" xr:uid="{BC0804BB-40CB-4C1C-B948-B3CB79C1679D}"/>
    <cellStyle name="Standard 3 2 2 2 3" xfId="176" xr:uid="{00000000-0005-0000-0000-00009A000000}"/>
    <cellStyle name="Standard 3 2 2 2 3 2" xfId="314" xr:uid="{9C24CFB1-8C08-4425-A03B-440418E26856}"/>
    <cellStyle name="Standard 3 2 2 2 3 2 2" xfId="554" xr:uid="{50F2D9AD-E302-4B9F-8FC9-E4A32E2F3022}"/>
    <cellStyle name="Standard 3 2 2 2 3 3" xfId="423" xr:uid="{03BEBBB3-0A16-48D5-82AF-E5F068B24435}"/>
    <cellStyle name="Standard 3 2 2 2 4" xfId="258" xr:uid="{326567D2-00F3-441D-AA39-E52BE65A8378}"/>
    <cellStyle name="Standard 3 2 2 2 4 2" xfId="498" xr:uid="{282510C7-BF66-4AAB-B894-11250A8AB769}"/>
    <cellStyle name="Standard 3 2 2 2 5" xfId="386" xr:uid="{FB5D65E1-C213-40AC-89DE-127C0D326447}"/>
    <cellStyle name="Standard 3 2 2 3" xfId="105" xr:uid="{00000000-0005-0000-0000-00009B000000}"/>
    <cellStyle name="Standard 3 2 2 3 2" xfId="177" xr:uid="{00000000-0005-0000-0000-00009C000000}"/>
    <cellStyle name="Standard 3 2 2 3 2 2" xfId="315" xr:uid="{237457B9-9979-4125-B9BE-2BCFF8E5ED64}"/>
    <cellStyle name="Standard 3 2 2 3 2 2 2" xfId="555" xr:uid="{289F296B-AE25-4A6F-A86E-62DFE383A411}"/>
    <cellStyle name="Standard 3 2 2 3 2 3" xfId="424" xr:uid="{B500A80F-37D1-4DD0-92E0-F261500FD76B}"/>
    <cellStyle name="Standard 3 2 2 3 3" xfId="277" xr:uid="{471238AB-C5CC-4351-A55F-FBDE335224A5}"/>
    <cellStyle name="Standard 3 2 2 3 3 2" xfId="517" xr:uid="{E70FD109-2603-4265-88F4-C59905C75E4D}"/>
    <cellStyle name="Standard 3 2 2 3 4" xfId="396" xr:uid="{21AF0A09-E85C-40C2-AFA9-CC67073CD09B}"/>
    <cellStyle name="Standard 3 2 2 4" xfId="178" xr:uid="{00000000-0005-0000-0000-00009D000000}"/>
    <cellStyle name="Standard 3 2 2 4 2" xfId="316" xr:uid="{3F674DD8-056A-4B8F-B9E4-BEA9D6147CB1}"/>
    <cellStyle name="Standard 3 2 2 4 2 2" xfId="556" xr:uid="{99FC0486-C776-452D-8EDE-540B96479BE4}"/>
    <cellStyle name="Standard 3 2 2 4 3" xfId="425" xr:uid="{07548A45-81F5-4597-8A29-CC257DE34208}"/>
    <cellStyle name="Standard 3 2 2 5" xfId="250" xr:uid="{2DC2D820-BB2E-4B50-BE27-BCC90153995B}"/>
    <cellStyle name="Standard 3 2 2 5 2" xfId="490" xr:uid="{289FD508-C95F-4EB3-8DE7-CC2134A86E76}"/>
    <cellStyle name="Standard 3 2 2 6" xfId="378" xr:uid="{13E4585C-FF12-4C40-ABC6-37ADCE3851BF}"/>
    <cellStyle name="Standard 3 2 3" xfId="55" xr:uid="{00000000-0005-0000-0000-00009E000000}"/>
    <cellStyle name="Standard 3 2 3 2" xfId="109" xr:uid="{00000000-0005-0000-0000-00009F000000}"/>
    <cellStyle name="Standard 3 2 3 2 2" xfId="179" xr:uid="{00000000-0005-0000-0000-0000A0000000}"/>
    <cellStyle name="Standard 3 2 3 2 2 2" xfId="317" xr:uid="{9C3CBB73-CDB1-4478-9B7B-EF294F3BAF27}"/>
    <cellStyle name="Standard 3 2 3 2 2 2 2" xfId="557" xr:uid="{B413E339-1CE7-45EA-925A-1DB486D53271}"/>
    <cellStyle name="Standard 3 2 3 2 2 3" xfId="426" xr:uid="{3878CF02-6005-4D65-9D15-4BD3566F5CF1}"/>
    <cellStyle name="Standard 3 2 3 2 3" xfId="281" xr:uid="{666F7D16-40E3-4688-A71C-A9AC3F0E63E6}"/>
    <cellStyle name="Standard 3 2 3 2 3 2" xfId="521" xr:uid="{BC9943AC-EB0E-4840-8CEE-AE7C4C80170A}"/>
    <cellStyle name="Standard 3 2 3 2 4" xfId="400" xr:uid="{4F820DEC-7879-4FC5-8BE1-4019D834C29B}"/>
    <cellStyle name="Standard 3 2 3 3" xfId="180" xr:uid="{00000000-0005-0000-0000-0000A1000000}"/>
    <cellStyle name="Standard 3 2 3 3 2" xfId="318" xr:uid="{83752A79-051E-4D11-8A75-9112922A7E01}"/>
    <cellStyle name="Standard 3 2 3 3 2 2" xfId="558" xr:uid="{6235480C-43FA-436A-8354-B7A9865CF6C4}"/>
    <cellStyle name="Standard 3 2 3 3 3" xfId="427" xr:uid="{A8B098A7-BB17-4875-8FCE-8991AABFB94B}"/>
    <cellStyle name="Standard 3 2 3 4" xfId="254" xr:uid="{6752908B-347F-4970-95C7-5671D3788A87}"/>
    <cellStyle name="Standard 3 2 3 4 2" xfId="494" xr:uid="{9FC99664-AF96-4D43-AA00-05740E64C147}"/>
    <cellStyle name="Standard 3 2 3 5" xfId="382" xr:uid="{2363661E-EA30-4447-B3A8-FFD39B4D94F8}"/>
    <cellStyle name="Standard 3 2 4" xfId="101" xr:uid="{00000000-0005-0000-0000-0000A2000000}"/>
    <cellStyle name="Standard 3 2 4 2" xfId="181" xr:uid="{00000000-0005-0000-0000-0000A3000000}"/>
    <cellStyle name="Standard 3 2 4 2 2" xfId="319" xr:uid="{86A94B5C-4265-48EF-B9B3-F8AE926BE123}"/>
    <cellStyle name="Standard 3 2 4 2 2 2" xfId="559" xr:uid="{223A9A08-1B08-480F-BEF6-C9E70A70090B}"/>
    <cellStyle name="Standard 3 2 4 2 3" xfId="428" xr:uid="{7CA2B6C2-B389-407C-A41F-33CEF4CF90C4}"/>
    <cellStyle name="Standard 3 2 4 3" xfId="273" xr:uid="{AD71DE01-DE18-4041-8BBF-CE12854144DF}"/>
    <cellStyle name="Standard 3 2 4 3 2" xfId="513" xr:uid="{0FAC884F-65A9-48EB-95A7-ADCA2B2EDEB9}"/>
    <cellStyle name="Standard 3 2 4 4" xfId="392" xr:uid="{9BCFF981-DD6A-46A2-930A-F9E955941D7A}"/>
    <cellStyle name="Standard 3 2 5" xfId="182" xr:uid="{00000000-0005-0000-0000-0000A4000000}"/>
    <cellStyle name="Standard 3 2 5 2" xfId="320" xr:uid="{B376C7BA-3BC1-449F-AD64-536EE3B5A9E7}"/>
    <cellStyle name="Standard 3 2 5 2 2" xfId="560" xr:uid="{6A37C65C-325F-4981-976F-5F63643E1421}"/>
    <cellStyle name="Standard 3 2 5 3" xfId="429" xr:uid="{5DCE05BF-5F1A-4965-9A7A-01024D1AF0C5}"/>
    <cellStyle name="Standard 3 2 6" xfId="246" xr:uid="{53045BEF-2D29-49D9-8252-255AC5ADA10E}"/>
    <cellStyle name="Standard 3 2 6 2" xfId="486" xr:uid="{7E1B186A-BB2C-4CD2-858D-0399FD080171}"/>
    <cellStyle name="Standard 3 2 7" xfId="374" xr:uid="{4C2909E9-0F73-4A6D-8422-90DF622AA077}"/>
    <cellStyle name="Standard 3 3" xfId="50" xr:uid="{00000000-0005-0000-0000-0000A5000000}"/>
    <cellStyle name="Standard 3 3 2" xfId="58" xr:uid="{00000000-0005-0000-0000-0000A6000000}"/>
    <cellStyle name="Standard 3 3 2 2" xfId="112" xr:uid="{00000000-0005-0000-0000-0000A7000000}"/>
    <cellStyle name="Standard 3 3 2 2 2" xfId="183" xr:uid="{00000000-0005-0000-0000-0000A8000000}"/>
    <cellStyle name="Standard 3 3 2 2 2 2" xfId="321" xr:uid="{337F64DE-BE63-403A-B1C4-B12289E52EEE}"/>
    <cellStyle name="Standard 3 3 2 2 2 2 2" xfId="561" xr:uid="{98F886DF-0137-42C3-A367-CCEC169F561E}"/>
    <cellStyle name="Standard 3 3 2 2 2 3" xfId="430" xr:uid="{B76F3162-9733-42D0-9A7C-4A6D7AA15A20}"/>
    <cellStyle name="Standard 3 3 2 2 3" xfId="284" xr:uid="{218C2A8E-3BF5-4197-BDE1-EE701415E704}"/>
    <cellStyle name="Standard 3 3 2 2 3 2" xfId="524" xr:uid="{4E867146-D570-4127-8BEF-985249A9993D}"/>
    <cellStyle name="Standard 3 3 2 2 4" xfId="403" xr:uid="{4CDE4B83-403A-471F-94F5-C4E2D1DB5AB4}"/>
    <cellStyle name="Standard 3 3 2 3" xfId="184" xr:uid="{00000000-0005-0000-0000-0000A9000000}"/>
    <cellStyle name="Standard 3 3 2 3 2" xfId="322" xr:uid="{6CF75B45-ED59-495E-B39B-181BF5734167}"/>
    <cellStyle name="Standard 3 3 2 3 2 2" xfId="562" xr:uid="{57A909D6-97C8-416F-B260-C64358488463}"/>
    <cellStyle name="Standard 3 3 2 3 3" xfId="431" xr:uid="{D37CEE03-FCB4-401F-AC0E-AAFC3479959F}"/>
    <cellStyle name="Standard 3 3 2 4" xfId="257" xr:uid="{8D4FE669-E3C3-445C-9A0F-3CD87F28465D}"/>
    <cellStyle name="Standard 3 3 2 4 2" xfId="497" xr:uid="{D177A665-1F9E-4503-A54F-54A16CE9DCDB}"/>
    <cellStyle name="Standard 3 3 2 5" xfId="385" xr:uid="{616E990C-494F-4C8D-8563-1F0C164A663A}"/>
    <cellStyle name="Standard 3 3 3" xfId="104" xr:uid="{00000000-0005-0000-0000-0000AA000000}"/>
    <cellStyle name="Standard 3 3 3 2" xfId="185" xr:uid="{00000000-0005-0000-0000-0000AB000000}"/>
    <cellStyle name="Standard 3 3 3 2 2" xfId="323" xr:uid="{DC88C0BE-76E8-41F9-B5A4-CE7360DCAA33}"/>
    <cellStyle name="Standard 3 3 3 2 2 2" xfId="563" xr:uid="{8B8A3C27-7A32-445F-8FEC-4AD4B47F2761}"/>
    <cellStyle name="Standard 3 3 3 2 3" xfId="432" xr:uid="{6520DCC1-400A-4B9E-9850-1150599E3B08}"/>
    <cellStyle name="Standard 3 3 3 3" xfId="276" xr:uid="{5C8B3D01-CEE1-42A6-9932-50ACB415C995}"/>
    <cellStyle name="Standard 3 3 3 3 2" xfId="516" xr:uid="{FDC1ADBD-FD2A-4290-83FA-1211B01E15DA}"/>
    <cellStyle name="Standard 3 3 3 4" xfId="395" xr:uid="{ADB0A38C-B316-42EF-BD6E-28844B27FD43}"/>
    <cellStyle name="Standard 3 3 4" xfId="186" xr:uid="{00000000-0005-0000-0000-0000AC000000}"/>
    <cellStyle name="Standard 3 3 4 2" xfId="324" xr:uid="{4156D7AB-1F20-45BD-904C-6E70C102B3FF}"/>
    <cellStyle name="Standard 3 3 4 2 2" xfId="564" xr:uid="{2F3C7591-D394-49D5-99B4-DB5B008BDCC2}"/>
    <cellStyle name="Standard 3 3 4 3" xfId="433" xr:uid="{E16BC9D1-BBE8-43D2-8412-9B5DCEEA15A9}"/>
    <cellStyle name="Standard 3 3 5" xfId="249" xr:uid="{A51C94C2-2961-4684-9EEE-905D3B5F8764}"/>
    <cellStyle name="Standard 3 3 5 2" xfId="489" xr:uid="{FF5CBBE3-B49C-40A4-8AEE-DDB3DD346B71}"/>
    <cellStyle name="Standard 3 3 6" xfId="377" xr:uid="{C6341A89-23CA-4A6C-B27D-2B4CDFA32F19}"/>
    <cellStyle name="Standard 3 4" xfId="54" xr:uid="{00000000-0005-0000-0000-0000AD000000}"/>
    <cellStyle name="Standard 3 4 2" xfId="108" xr:uid="{00000000-0005-0000-0000-0000AE000000}"/>
    <cellStyle name="Standard 3 4 2 2" xfId="187" xr:uid="{00000000-0005-0000-0000-0000AF000000}"/>
    <cellStyle name="Standard 3 4 2 2 2" xfId="325" xr:uid="{6B83FBBF-7C39-4C0A-BFED-30CF25471F1E}"/>
    <cellStyle name="Standard 3 4 2 2 2 2" xfId="565" xr:uid="{982BD3CD-70B2-4880-9E93-5B70015909EF}"/>
    <cellStyle name="Standard 3 4 2 2 3" xfId="434" xr:uid="{E6AFF94C-26C4-4151-A504-8098570D2949}"/>
    <cellStyle name="Standard 3 4 2 3" xfId="280" xr:uid="{E3A475D3-EBEE-4C8A-952E-1925EF9D8580}"/>
    <cellStyle name="Standard 3 4 2 3 2" xfId="520" xr:uid="{90D6CBAC-462A-4E14-A297-02EBE9450580}"/>
    <cellStyle name="Standard 3 4 2 4" xfId="399" xr:uid="{2A1DFF0B-119A-44CF-B132-5CE4DE12BF7D}"/>
    <cellStyle name="Standard 3 4 3" xfId="188" xr:uid="{00000000-0005-0000-0000-0000B0000000}"/>
    <cellStyle name="Standard 3 4 3 2" xfId="326" xr:uid="{6B18F137-10F3-441F-A491-412FC8C1EBD7}"/>
    <cellStyle name="Standard 3 4 3 2 2" xfId="566" xr:uid="{E095A33D-4D71-4483-B818-E29F19E1F035}"/>
    <cellStyle name="Standard 3 4 3 3" xfId="435" xr:uid="{07B43FF9-C260-4D23-85FB-DFFC46001ADA}"/>
    <cellStyle name="Standard 3 4 4" xfId="253" xr:uid="{84819F4D-B55C-4519-BFBD-F72618896E2E}"/>
    <cellStyle name="Standard 3 4 4 2" xfId="493" xr:uid="{6F14FC07-DEBD-4B43-82E3-FB83E52F83DF}"/>
    <cellStyle name="Standard 3 4 5" xfId="381" xr:uid="{37EE7796-52B1-4254-AD79-2FDB4DE35963}"/>
    <cellStyle name="Standard 3 5" xfId="100" xr:uid="{00000000-0005-0000-0000-0000B1000000}"/>
    <cellStyle name="Standard 3 5 2" xfId="189" xr:uid="{00000000-0005-0000-0000-0000B2000000}"/>
    <cellStyle name="Standard 3 5 2 2" xfId="327" xr:uid="{ED8196A1-80A8-4EA8-9B9B-86AFF0C56FA4}"/>
    <cellStyle name="Standard 3 5 2 2 2" xfId="567" xr:uid="{7B366B42-5072-47A6-A0F7-EB2E22FF5B15}"/>
    <cellStyle name="Standard 3 5 2 3" xfId="436" xr:uid="{82838AB4-EC09-4899-B714-1107E8886D5C}"/>
    <cellStyle name="Standard 3 5 3" xfId="272" xr:uid="{FA319CFA-C259-4FAB-B3E6-B532E810B88F}"/>
    <cellStyle name="Standard 3 5 3 2" xfId="512" xr:uid="{8B486BA2-3217-47F9-9A3E-9E960C0B4103}"/>
    <cellStyle name="Standard 3 5 4" xfId="391" xr:uid="{7FAB6FE7-0662-4E25-AC53-6838AAFB4779}"/>
    <cellStyle name="Standard 3 6" xfId="190" xr:uid="{00000000-0005-0000-0000-0000B3000000}"/>
    <cellStyle name="Standard 3 6 2" xfId="328" xr:uid="{9937E780-6BF6-4F85-9FE7-9AA68DF19B78}"/>
    <cellStyle name="Standard 3 6 2 2" xfId="568" xr:uid="{85136FEE-5C0D-47D3-8D4D-62623F9A5409}"/>
    <cellStyle name="Standard 3 6 3" xfId="437" xr:uid="{C36CA22F-D876-457A-AD5D-8A91CBD63C13}"/>
    <cellStyle name="Standard 3 7" xfId="245" xr:uid="{3A03F3F4-F4D1-46AB-8B54-5B9CC10B8598}"/>
    <cellStyle name="Standard 3 7 2" xfId="485" xr:uid="{55BDA23F-A531-41ED-90EF-DEFB09CD9CC2}"/>
    <cellStyle name="Standard 3 8" xfId="373" xr:uid="{357F75AF-96CF-480D-B319-E8117DC86F0F}"/>
    <cellStyle name="Standard 4" xfId="48" xr:uid="{00000000-0005-0000-0000-0000B4000000}"/>
    <cellStyle name="Standard 4 2" xfId="52" xr:uid="{00000000-0005-0000-0000-0000B5000000}"/>
    <cellStyle name="Standard 4 2 2" xfId="60" xr:uid="{00000000-0005-0000-0000-0000B6000000}"/>
    <cellStyle name="Standard 4 2 2 2" xfId="114" xr:uid="{00000000-0005-0000-0000-0000B7000000}"/>
    <cellStyle name="Standard 4 2 2 2 2" xfId="191" xr:uid="{00000000-0005-0000-0000-0000B8000000}"/>
    <cellStyle name="Standard 4 2 2 2 2 2" xfId="329" xr:uid="{37D576CC-E2F6-4284-A9E8-3D4D1BA857C9}"/>
    <cellStyle name="Standard 4 2 2 2 2 2 2" xfId="569" xr:uid="{A99430B4-E6E4-4690-8AF8-D1EC78852C65}"/>
    <cellStyle name="Standard 4 2 2 2 2 3" xfId="438" xr:uid="{91D373F6-CDF0-4577-9EFE-FF12FC8000A9}"/>
    <cellStyle name="Standard 4 2 2 2 3" xfId="286" xr:uid="{F564B947-84FB-4FB7-8B0E-73B72E5007C9}"/>
    <cellStyle name="Standard 4 2 2 2 3 2" xfId="526" xr:uid="{DCCC7897-5F18-4C07-80EA-22C2F915FA12}"/>
    <cellStyle name="Standard 4 2 2 2 4" xfId="405" xr:uid="{68C639C7-A78D-45EE-B8C6-29C9572525A2}"/>
    <cellStyle name="Standard 4 2 2 3" xfId="192" xr:uid="{00000000-0005-0000-0000-0000B9000000}"/>
    <cellStyle name="Standard 4 2 2 3 2" xfId="330" xr:uid="{6FAC0A87-B675-419F-BC2D-DAB70B8503B4}"/>
    <cellStyle name="Standard 4 2 2 3 2 2" xfId="570" xr:uid="{3814A841-377F-4CDA-8EFE-B7047A608712}"/>
    <cellStyle name="Standard 4 2 2 3 3" xfId="439" xr:uid="{13139B73-EEEC-4D97-BD35-2A9516FF52A7}"/>
    <cellStyle name="Standard 4 2 2 4" xfId="259" xr:uid="{83DB0CD7-773C-42D0-9131-35441C3BE401}"/>
    <cellStyle name="Standard 4 2 2 4 2" xfId="499" xr:uid="{97F73FC0-B56E-4E2D-8A1B-12B91EA9DF34}"/>
    <cellStyle name="Standard 4 2 2 5" xfId="387" xr:uid="{4CD65E5B-C66E-45FF-9880-F4EBFE393A97}"/>
    <cellStyle name="Standard 4 2 3" xfId="106" xr:uid="{00000000-0005-0000-0000-0000BA000000}"/>
    <cellStyle name="Standard 4 2 3 2" xfId="193" xr:uid="{00000000-0005-0000-0000-0000BB000000}"/>
    <cellStyle name="Standard 4 2 3 2 2" xfId="331" xr:uid="{1DF87E3B-AD69-4549-996B-117540D82EBB}"/>
    <cellStyle name="Standard 4 2 3 2 2 2" xfId="571" xr:uid="{E9DB3CB0-4BCA-4396-BC48-198C577A18CC}"/>
    <cellStyle name="Standard 4 2 3 2 3" xfId="440" xr:uid="{9662D8A6-13AC-4DBB-A3F5-4B6EACE02083}"/>
    <cellStyle name="Standard 4 2 3 3" xfId="278" xr:uid="{EEDE1ECA-E02A-4B7F-AD55-2D489553E668}"/>
    <cellStyle name="Standard 4 2 3 3 2" xfId="518" xr:uid="{203A8466-C6BF-44FD-8D16-0CD7C5E894C1}"/>
    <cellStyle name="Standard 4 2 3 4" xfId="397" xr:uid="{EE094B07-A0A8-4FEF-A9CF-05C74D40DCC0}"/>
    <cellStyle name="Standard 4 2 4" xfId="194" xr:uid="{00000000-0005-0000-0000-0000BC000000}"/>
    <cellStyle name="Standard 4 2 4 2" xfId="332" xr:uid="{6D4306C2-3ECC-46DC-B1ED-E3E688D1541B}"/>
    <cellStyle name="Standard 4 2 4 2 2" xfId="572" xr:uid="{C7273419-AE6F-4541-88C6-27CEE8618A7C}"/>
    <cellStyle name="Standard 4 2 4 3" xfId="441" xr:uid="{88FCAC3F-4485-40B4-9ACA-DD15DC9EAE65}"/>
    <cellStyle name="Standard 4 2 5" xfId="251" xr:uid="{D013579F-5DB7-4E4B-AAF7-7AFB93D4B423}"/>
    <cellStyle name="Standard 4 2 5 2" xfId="491" xr:uid="{426C4F61-9276-43B5-AF11-331D2C2E2FC9}"/>
    <cellStyle name="Standard 4 2 6" xfId="379" xr:uid="{645A7900-5FB8-4E07-B7D6-36621F4A8C68}"/>
    <cellStyle name="Standard 4 3" xfId="56" xr:uid="{00000000-0005-0000-0000-0000BD000000}"/>
    <cellStyle name="Standard 4 3 2" xfId="110" xr:uid="{00000000-0005-0000-0000-0000BE000000}"/>
    <cellStyle name="Standard 4 3 2 2" xfId="195" xr:uid="{00000000-0005-0000-0000-0000BF000000}"/>
    <cellStyle name="Standard 4 3 2 2 2" xfId="333" xr:uid="{17408919-48EC-4F17-819C-6BD1D929E3F5}"/>
    <cellStyle name="Standard 4 3 2 2 2 2" xfId="573" xr:uid="{14A6B274-82D7-468A-A5BA-3C1B11E6D430}"/>
    <cellStyle name="Standard 4 3 2 2 3" xfId="442" xr:uid="{C662816E-8FAE-45C9-A07D-CCBAF49D2B72}"/>
    <cellStyle name="Standard 4 3 2 3" xfId="282" xr:uid="{E87E67E7-5F27-4588-8941-053E62580E07}"/>
    <cellStyle name="Standard 4 3 2 3 2" xfId="522" xr:uid="{DAB9FF43-5605-4AEB-A28F-8097F307EF4E}"/>
    <cellStyle name="Standard 4 3 2 4" xfId="401" xr:uid="{F096E47B-9316-4BB6-8F75-5E45E29119ED}"/>
    <cellStyle name="Standard 4 3 3" xfId="196" xr:uid="{00000000-0005-0000-0000-0000C0000000}"/>
    <cellStyle name="Standard 4 3 3 2" xfId="334" xr:uid="{9518225F-34A7-4547-B22E-EAB8AB05DD3E}"/>
    <cellStyle name="Standard 4 3 3 2 2" xfId="574" xr:uid="{97808C98-06D3-4D14-AF69-118FDAD11CD9}"/>
    <cellStyle name="Standard 4 3 3 3" xfId="443" xr:uid="{2E5799DD-8C04-4AEC-A759-5DDBBE01EF83}"/>
    <cellStyle name="Standard 4 3 4" xfId="255" xr:uid="{758C7FCD-8E53-4DA3-A2BC-FBB74DBE0973}"/>
    <cellStyle name="Standard 4 3 4 2" xfId="495" xr:uid="{11A7E5E2-5F14-475D-9165-371D945C08D1}"/>
    <cellStyle name="Standard 4 3 5" xfId="383" xr:uid="{ED50B6B5-386C-4A3B-80B1-0A09002E1F72}"/>
    <cellStyle name="Standard 4 4" xfId="102" xr:uid="{00000000-0005-0000-0000-0000C1000000}"/>
    <cellStyle name="Standard 4 4 2" xfId="197" xr:uid="{00000000-0005-0000-0000-0000C2000000}"/>
    <cellStyle name="Standard 4 4 2 2" xfId="335" xr:uid="{511DF240-D1DE-42DD-A1A4-50408E6F72BB}"/>
    <cellStyle name="Standard 4 4 2 2 2" xfId="575" xr:uid="{D5F586A6-8F26-41F1-8E04-4FF99925BA56}"/>
    <cellStyle name="Standard 4 4 2 3" xfId="444" xr:uid="{A45D20EC-131C-4DCD-B4D8-5049BADE0380}"/>
    <cellStyle name="Standard 4 4 3" xfId="274" xr:uid="{EC78E803-FF8E-46A9-A75E-27749CF6FBA8}"/>
    <cellStyle name="Standard 4 4 3 2" xfId="514" xr:uid="{6735ED90-80E2-48A2-85CC-4EA873C6C031}"/>
    <cellStyle name="Standard 4 4 4" xfId="393" xr:uid="{DFA842F8-9A4B-4CDA-8B4D-9EF568F1554E}"/>
    <cellStyle name="Standard 4 5" xfId="198" xr:uid="{00000000-0005-0000-0000-0000C3000000}"/>
    <cellStyle name="Standard 4 5 2" xfId="336" xr:uid="{F0A564D7-54A0-4365-A104-92D580D8C170}"/>
    <cellStyle name="Standard 4 5 2 2" xfId="576" xr:uid="{B4B9C164-C4BC-4F0E-A611-E4027BD9DEF0}"/>
    <cellStyle name="Standard 4 5 3" xfId="445" xr:uid="{DCDDBE34-C81E-470A-8076-93420DA7C108}"/>
    <cellStyle name="Standard 4 6" xfId="247" xr:uid="{0FD18BDE-A465-44EE-86B9-F94DBFD8AD94}"/>
    <cellStyle name="Standard 4 6 2" xfId="487" xr:uid="{FF35C306-BE33-4474-9220-F0060E9165A8}"/>
    <cellStyle name="Standard 4 7" xfId="375" xr:uid="{E27DB08A-BC3C-419F-85A0-78EED43EC448}"/>
    <cellStyle name="Standard 5" xfId="49" xr:uid="{00000000-0005-0000-0000-0000C4000000}"/>
    <cellStyle name="Standard 5 2" xfId="53" xr:uid="{00000000-0005-0000-0000-0000C5000000}"/>
    <cellStyle name="Standard 5 2 2" xfId="61" xr:uid="{00000000-0005-0000-0000-0000C6000000}"/>
    <cellStyle name="Standard 5 2 2 2" xfId="115" xr:uid="{00000000-0005-0000-0000-0000C7000000}"/>
    <cellStyle name="Standard 5 2 2 2 2" xfId="199" xr:uid="{00000000-0005-0000-0000-0000C8000000}"/>
    <cellStyle name="Standard 5 2 2 2 2 2" xfId="337" xr:uid="{ECEC8A59-3C1F-497A-B0B5-4DF11DE206F6}"/>
    <cellStyle name="Standard 5 2 2 2 2 2 2" xfId="577" xr:uid="{2AD3B4BA-1216-447F-8CFE-B3F202B517C4}"/>
    <cellStyle name="Standard 5 2 2 2 2 3" xfId="446" xr:uid="{6E6114D7-1B9F-4A19-BE70-A1BA15928883}"/>
    <cellStyle name="Standard 5 2 2 2 3" xfId="287" xr:uid="{4F36CCE3-222E-48C0-A578-4A6321E926C5}"/>
    <cellStyle name="Standard 5 2 2 2 3 2" xfId="527" xr:uid="{836676FB-AA76-4CCF-8F1D-6072DC8F8EB3}"/>
    <cellStyle name="Standard 5 2 2 2 4" xfId="406" xr:uid="{4D7312DE-1724-4A74-8BDA-43B5B85F364D}"/>
    <cellStyle name="Standard 5 2 2 3" xfId="200" xr:uid="{00000000-0005-0000-0000-0000C9000000}"/>
    <cellStyle name="Standard 5 2 2 3 2" xfId="338" xr:uid="{862B8EAD-11F1-45C0-8475-DC550091BC1B}"/>
    <cellStyle name="Standard 5 2 2 3 2 2" xfId="578" xr:uid="{C56E64C0-4FE1-4878-9EF3-A6C24FC2CC5C}"/>
    <cellStyle name="Standard 5 2 2 3 3" xfId="447" xr:uid="{369A9FEF-217A-4958-A8C4-F5F3D7EEFE2E}"/>
    <cellStyle name="Standard 5 2 2 4" xfId="260" xr:uid="{4D902E84-532A-4AEA-852C-ED503C9022FA}"/>
    <cellStyle name="Standard 5 2 2 4 2" xfId="500" xr:uid="{C676A55F-AB52-4EC1-8938-579A8C3915C9}"/>
    <cellStyle name="Standard 5 2 2 5" xfId="388" xr:uid="{03DD818F-C308-4A0A-9892-8DF4C8007FD3}"/>
    <cellStyle name="Standard 5 2 3" xfId="107" xr:uid="{00000000-0005-0000-0000-0000CA000000}"/>
    <cellStyle name="Standard 5 2 3 2" xfId="201" xr:uid="{00000000-0005-0000-0000-0000CB000000}"/>
    <cellStyle name="Standard 5 2 3 2 2" xfId="339" xr:uid="{190B9980-B0BC-4C67-84CB-F294DF3FD652}"/>
    <cellStyle name="Standard 5 2 3 2 2 2" xfId="579" xr:uid="{943DE57B-22F6-4CE9-8776-C3539AA63F0A}"/>
    <cellStyle name="Standard 5 2 3 2 3" xfId="448" xr:uid="{06FE733E-D005-4437-8806-1B290FE79FCA}"/>
    <cellStyle name="Standard 5 2 3 3" xfId="279" xr:uid="{102F3C9F-8F5E-4EE6-B1F5-B838E9562D3C}"/>
    <cellStyle name="Standard 5 2 3 3 2" xfId="519" xr:uid="{F59DFABF-4034-44B2-9D00-31D21945AE66}"/>
    <cellStyle name="Standard 5 2 3 4" xfId="398" xr:uid="{B35D2ED6-EE61-45CD-9774-7D74F0BF69E4}"/>
    <cellStyle name="Standard 5 2 4" xfId="202" xr:uid="{00000000-0005-0000-0000-0000CC000000}"/>
    <cellStyle name="Standard 5 2 4 2" xfId="340" xr:uid="{6CC07E41-3290-4AF9-BEA9-A01533027918}"/>
    <cellStyle name="Standard 5 2 4 2 2" xfId="580" xr:uid="{0B9D8836-75F3-4F52-A14C-195B309B94C4}"/>
    <cellStyle name="Standard 5 2 4 3" xfId="449" xr:uid="{16DA1610-6ABF-4B58-8AAC-A148B509BB16}"/>
    <cellStyle name="Standard 5 2 5" xfId="252" xr:uid="{3559E3B7-3457-449E-8CF2-14FC87C96C71}"/>
    <cellStyle name="Standard 5 2 5 2" xfId="492" xr:uid="{D3EB901C-6D9B-44AB-93FA-45801A9701F4}"/>
    <cellStyle name="Standard 5 2 6" xfId="380" xr:uid="{B200B753-D66E-44FF-BE30-739D27837DEA}"/>
    <cellStyle name="Standard 5 3" xfId="57" xr:uid="{00000000-0005-0000-0000-0000CD000000}"/>
    <cellStyle name="Standard 5 3 2" xfId="111" xr:uid="{00000000-0005-0000-0000-0000CE000000}"/>
    <cellStyle name="Standard 5 3 2 2" xfId="203" xr:uid="{00000000-0005-0000-0000-0000CF000000}"/>
    <cellStyle name="Standard 5 3 2 2 2" xfId="341" xr:uid="{BA70C201-7051-4F78-AEA7-A7EEA1997A89}"/>
    <cellStyle name="Standard 5 3 2 2 2 2" xfId="581" xr:uid="{F1895282-103E-4399-A333-1A79BBBB419C}"/>
    <cellStyle name="Standard 5 3 2 2 3" xfId="450" xr:uid="{37213B38-8238-493F-AE3B-4FE02F128CCD}"/>
    <cellStyle name="Standard 5 3 2 3" xfId="283" xr:uid="{97F9A249-FA89-4B14-8942-C06C6FF10350}"/>
    <cellStyle name="Standard 5 3 2 3 2" xfId="523" xr:uid="{04AE3023-8A56-4769-8881-E383074E2512}"/>
    <cellStyle name="Standard 5 3 2 4" xfId="402" xr:uid="{9C1AC535-61B1-4C81-9D21-F7DE0D2BF6AC}"/>
    <cellStyle name="Standard 5 3 3" xfId="204" xr:uid="{00000000-0005-0000-0000-0000D0000000}"/>
    <cellStyle name="Standard 5 3 3 2" xfId="342" xr:uid="{A3EBFF69-B360-4889-9F12-7A3459F67B9D}"/>
    <cellStyle name="Standard 5 3 3 2 2" xfId="582" xr:uid="{F6666327-9288-4735-8F6B-672D8E089C20}"/>
    <cellStyle name="Standard 5 3 3 3" xfId="451" xr:uid="{E6FC32A6-02BD-4700-8B7F-7B0A4D38597D}"/>
    <cellStyle name="Standard 5 3 4" xfId="256" xr:uid="{EC496141-EB53-4323-914F-927775BB6CB2}"/>
    <cellStyle name="Standard 5 3 4 2" xfId="496" xr:uid="{94415FC1-A80D-4AEC-ADC5-A3F2A9B20495}"/>
    <cellStyle name="Standard 5 3 5" xfId="384" xr:uid="{B869434C-B29C-446C-9E10-CD7A2F7D7C44}"/>
    <cellStyle name="Standard 5 4" xfId="103" xr:uid="{00000000-0005-0000-0000-0000D1000000}"/>
    <cellStyle name="Standard 5 4 2" xfId="205" xr:uid="{00000000-0005-0000-0000-0000D2000000}"/>
    <cellStyle name="Standard 5 4 2 2" xfId="343" xr:uid="{0B1892DA-8649-4D38-B96E-8AA4CA5F1ED8}"/>
    <cellStyle name="Standard 5 4 2 2 2" xfId="583" xr:uid="{7EAE5912-714A-423D-9710-45D0EC8745FB}"/>
    <cellStyle name="Standard 5 4 2 3" xfId="452" xr:uid="{ABE21A49-EBE1-489B-A4D8-E62DD1123970}"/>
    <cellStyle name="Standard 5 4 3" xfId="275" xr:uid="{05E44538-CA1A-4BE6-92CF-8158B6834466}"/>
    <cellStyle name="Standard 5 4 3 2" xfId="515" xr:uid="{67373EBC-73EF-4139-BB68-F6F68603149D}"/>
    <cellStyle name="Standard 5 4 4" xfId="394" xr:uid="{7F480285-B905-4B9E-907F-EBEF4B3F83C2}"/>
    <cellStyle name="Standard 5 5" xfId="206" xr:uid="{00000000-0005-0000-0000-0000D3000000}"/>
    <cellStyle name="Standard 5 5 2" xfId="344" xr:uid="{E42DC154-7391-4604-9129-D0F32706448A}"/>
    <cellStyle name="Standard 5 5 2 2" xfId="584" xr:uid="{476FA002-7E37-4A9C-82CC-A47881F4EF5B}"/>
    <cellStyle name="Standard 5 5 3" xfId="453" xr:uid="{CE58E52A-751F-482E-9816-BD38199DD70C}"/>
    <cellStyle name="Standard 5 6" xfId="248" xr:uid="{52154CA6-8F92-4D26-867B-EE2883E1998B}"/>
    <cellStyle name="Standard 5 6 2" xfId="488" xr:uid="{B34CFC2A-11FC-4A7A-965C-D706D47E94C6}"/>
    <cellStyle name="Standard 5 7" xfId="376" xr:uid="{E782734C-5CC6-4FAF-AF58-7FFCFA841655}"/>
    <cellStyle name="Standard 6" xfId="90" xr:uid="{00000000-0005-0000-0000-0000D4000000}"/>
    <cellStyle name="Standard 6 2" xfId="207" xr:uid="{00000000-0005-0000-0000-0000D5000000}"/>
    <cellStyle name="Standard 6 2 2" xfId="345" xr:uid="{C4652EBD-1168-4340-95FF-5E67DE1CD82B}"/>
    <cellStyle name="Standard 6 2 2 2" xfId="585" xr:uid="{8F5E0DFB-5BBA-4BC1-9152-4FC57982DF24}"/>
    <cellStyle name="Standard 6 2 3" xfId="454" xr:uid="{D6223902-B9D3-45E7-BAB2-881B49757A32}"/>
    <cellStyle name="Standard 6 3" xfId="262" xr:uid="{BA8AF2AD-11EA-48CF-8904-040E79A16DA7}"/>
    <cellStyle name="Standard 6 3 2" xfId="502" xr:uid="{99C3749A-6320-4A65-A296-33C51F831A1E}"/>
    <cellStyle name="Standard 6 4" xfId="390" xr:uid="{89A77F12-C42A-4E4D-BFF2-3CF818F3FB79}"/>
    <cellStyle name="Standard 7" xfId="118" xr:uid="{00000000-0005-0000-0000-0000D6000000}"/>
    <cellStyle name="Standard 7 2" xfId="208" xr:uid="{00000000-0005-0000-0000-0000D7000000}"/>
    <cellStyle name="Standard 7 2 2" xfId="209" xr:uid="{00000000-0005-0000-0000-0000D8000000}"/>
    <cellStyle name="Standard 7 2 2 2" xfId="347" xr:uid="{0453CB15-F811-4CAE-AAE8-951985DA2AD6}"/>
    <cellStyle name="Standard 7 2 2 2 2" xfId="587" xr:uid="{BD05529E-21B5-4917-A21D-F9E6B40E9205}"/>
    <cellStyle name="Standard 7 2 2 3" xfId="456" xr:uid="{E0B511C5-A8F9-4D75-B432-4F44F2D0279E}"/>
    <cellStyle name="Standard 7 2 3" xfId="346" xr:uid="{13A5972E-F71E-4E70-AE82-3EAE7E2F72EB}"/>
    <cellStyle name="Standard 7 2 3 2" xfId="586" xr:uid="{08D47F49-9058-4BD8-9C5A-896D75F9268C}"/>
    <cellStyle name="Standard 7 2 4" xfId="455" xr:uid="{11933368-A75F-4233-A784-D3E06F574DEB}"/>
    <cellStyle name="Standard 7 3" xfId="210" xr:uid="{00000000-0005-0000-0000-0000D9000000}"/>
    <cellStyle name="Standard 7 3 2" xfId="348" xr:uid="{75D00D27-9C73-4FB5-897F-E580937D5DE0}"/>
    <cellStyle name="Standard 7 3 2 2" xfId="588" xr:uid="{C363130C-B282-487C-98DD-49A5B252A488}"/>
    <cellStyle name="Standard 7 3 3" xfId="457" xr:uid="{CE94840D-D097-4BB3-BFEA-66E77AB0749D}"/>
    <cellStyle name="Standard 7 4" xfId="290" xr:uid="{341200F6-2AB6-44D5-957C-81B3A9CE525B}"/>
    <cellStyle name="Standard 7 4 2" xfId="530" xr:uid="{D7797187-CB60-478B-B5F7-9CA130261FC2}"/>
    <cellStyle name="Standard 7 5" xfId="408" xr:uid="{1927E4C8-3A7E-4D08-9E7F-50BE5B38923F}"/>
    <cellStyle name="Standard 8" xfId="117" xr:uid="{00000000-0005-0000-0000-0000DA000000}"/>
    <cellStyle name="Standard 8 2" xfId="211" xr:uid="{00000000-0005-0000-0000-0000DB000000}"/>
    <cellStyle name="Standard 8 2 2" xfId="212" xr:uid="{00000000-0005-0000-0000-0000DC000000}"/>
    <cellStyle name="Standard 8 2 2 2" xfId="350" xr:uid="{FF786097-7951-4898-A6E5-CB23D1F39F9C}"/>
    <cellStyle name="Standard 8 2 2 2 2" xfId="590" xr:uid="{0CC3386C-36BE-4368-837B-6C09BF71A080}"/>
    <cellStyle name="Standard 8 2 2 3" xfId="459" xr:uid="{BEF3A186-3ED9-4F4B-898D-21C9BAC316F2}"/>
    <cellStyle name="Standard 8 2 3" xfId="349" xr:uid="{E8134BF1-C652-411F-BB68-143ED061BD99}"/>
    <cellStyle name="Standard 8 2 3 2" xfId="589" xr:uid="{DA2E6CFF-FA43-4BFA-83EA-F6FE0F93FB67}"/>
    <cellStyle name="Standard 8 2 4" xfId="458" xr:uid="{D49F3F78-BCA6-467C-AC9D-7B657CECE0D3}"/>
    <cellStyle name="Standard 8 3" xfId="213" xr:uid="{00000000-0005-0000-0000-0000DD000000}"/>
    <cellStyle name="Standard 8 3 2" xfId="351" xr:uid="{659FFE40-C040-409A-A59A-B52E7D0C689C}"/>
    <cellStyle name="Standard 8 3 2 2" xfId="591" xr:uid="{394935DA-71C4-4C37-85F3-BDEBA5168AA2}"/>
    <cellStyle name="Standard 8 3 3" xfId="460" xr:uid="{0D33A8F8-0727-402B-98D2-8F3D003D8443}"/>
    <cellStyle name="Standard 8 4" xfId="214" xr:uid="{00000000-0005-0000-0000-0000DE000000}"/>
    <cellStyle name="Standard 8 4 2" xfId="352" xr:uid="{09C9700D-2BD5-490D-BB98-1ADF6D37FFF2}"/>
    <cellStyle name="Standard 8 4 2 2" xfId="592" xr:uid="{4B74319D-F988-46C2-A7B3-B789F0EFE824}"/>
    <cellStyle name="Standard 8 4 3" xfId="461" xr:uid="{4D3BA3DF-37FB-42D6-9839-C1126FE718F2}"/>
    <cellStyle name="Standard 8 5" xfId="120" xr:uid="{00000000-0005-0000-0000-0000DF000000}"/>
    <cellStyle name="Standard 8 5 2" xfId="292" xr:uid="{D8719994-746B-4766-9F92-56A1D65C18A0}"/>
    <cellStyle name="Standard 8 5 2 2" xfId="532" xr:uid="{35FEBC59-4607-4ECB-83D1-6C51D929730A}"/>
    <cellStyle name="Standard 8 5 3" xfId="410" xr:uid="{570629F5-83CB-4063-B1BE-A3F3B0E5EA6A}"/>
    <cellStyle name="Standard 8 6" xfId="289" xr:uid="{D53BF472-2C8B-4057-8F56-0B2ACE288278}"/>
    <cellStyle name="Standard 8 6 2" xfId="529" xr:uid="{F8FF64DE-009E-4F96-9694-18F205F76AB2}"/>
    <cellStyle name="Standard 8 7" xfId="407" xr:uid="{79E2AACC-28DB-4BC1-978F-1EB1B2AB60FB}"/>
    <cellStyle name="Standard 9" xfId="119" xr:uid="{00000000-0005-0000-0000-0000E0000000}"/>
    <cellStyle name="Standard 9 2" xfId="215" xr:uid="{00000000-0005-0000-0000-0000E1000000}"/>
    <cellStyle name="Standard 9 2 2" xfId="216" xr:uid="{00000000-0005-0000-0000-0000E2000000}"/>
    <cellStyle name="Standard 9 2 2 2" xfId="354" xr:uid="{6E965331-5E05-4389-912A-216DB397ABF5}"/>
    <cellStyle name="Standard 9 2 2 2 2" xfId="594" xr:uid="{C78588ED-3084-4EF7-A48A-36C5F61FF206}"/>
    <cellStyle name="Standard 9 2 2 3" xfId="463" xr:uid="{F5FE7E14-7123-445C-8FA2-58AAF3FF2FE1}"/>
    <cellStyle name="Standard 9 2 3" xfId="353" xr:uid="{689A48DC-05C2-435E-A72C-7EE2B98BD352}"/>
    <cellStyle name="Standard 9 2 3 2" xfId="593" xr:uid="{175C4D8A-3403-4D3E-BD11-74BF9156DD82}"/>
    <cellStyle name="Standard 9 2 4" xfId="462" xr:uid="{610DD110-5820-44C8-B1B1-43E63CDE7CEA}"/>
    <cellStyle name="Standard 9 3" xfId="217" xr:uid="{00000000-0005-0000-0000-0000E3000000}"/>
    <cellStyle name="Standard 9 3 2" xfId="355" xr:uid="{5262E273-E3CC-4754-A946-51831CC50768}"/>
    <cellStyle name="Standard 9 3 2 2" xfId="595" xr:uid="{A0AF3706-CFEC-4F4F-AB3A-29AFB6275756}"/>
    <cellStyle name="Standard 9 3 3" xfId="464" xr:uid="{38313DE9-F96A-4E1C-BBB9-0EBC6A95832D}"/>
    <cellStyle name="Standard 9 4" xfId="291" xr:uid="{593B2369-704C-4D7C-83DD-AD42A3669883}"/>
    <cellStyle name="Standard 9 4 2" xfId="531" xr:uid="{5C3FAC13-E053-4002-8088-C54B0752AEED}"/>
    <cellStyle name="Standard 9 5" xfId="409" xr:uid="{6DCA791E-7E2F-4BD1-BAEA-08966FAB0DD5}"/>
    <cellStyle name="Tecan.At.Excel.Error" xfId="88" xr:uid="{00000000-0005-0000-0000-0000E4000000}"/>
    <cellStyle name="Title" xfId="35" builtinId="15" customBuiltin="1"/>
    <cellStyle name="Title 2" xfId="218" xr:uid="{00000000-0005-0000-0000-0000E5000000}"/>
    <cellStyle name="Total" xfId="28" builtinId="25" customBuiltin="1"/>
    <cellStyle name="Total 2" xfId="219" xr:uid="{00000000-0005-0000-0000-0000E6000000}"/>
    <cellStyle name="Total 2 2" xfId="356" xr:uid="{C6E1E69E-B094-4514-871D-EF4B791EBB2E}"/>
    <cellStyle name="Total 2 2 2" xfId="596" xr:uid="{F9DB88F0-EA1C-4E77-88ED-D4EF5601D070}"/>
    <cellStyle name="Total 3" xfId="243" xr:uid="{365E8C1A-CE2C-498A-853F-93BDC8A37547}"/>
    <cellStyle name="Total 3 2" xfId="483" xr:uid="{DB7D9129-7A36-4DF9-9D59-800314310016}"/>
    <cellStyle name="Warning Text" xfId="41" builtinId="11" customBuiltin="1"/>
    <cellStyle name="Warning Text 2" xfId="220" xr:uid="{00000000-0005-0000-0000-0000EE000000}"/>
  </cellStyles>
  <dxfs count="11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Light16"/>
  <colors>
    <mruColors>
      <color rgb="FFFFFF66"/>
      <color rgb="FFFF0066"/>
      <color rgb="FFFFCC99"/>
      <color rgb="FFCCFFCC"/>
      <color rgb="FFFF9933"/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Signal GFP probe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signal GFP probe</c:v>
          </c:tx>
          <c:spPr>
            <a:ln w="28575">
              <a:noFill/>
            </a:ln>
          </c:spPr>
          <c:marker>
            <c:symbol val="diamond"/>
            <c:size val="2"/>
          </c:marker>
          <c:xVal>
            <c:numRef>
              <c:f>Online_RAW!$E$2:$E$1383</c:f>
              <c:numCache>
                <c:formatCode>0.00</c:formatCode>
                <c:ptCount val="1382"/>
                <c:pt idx="0">
                  <c:v>688.96363636363606</c:v>
                </c:pt>
                <c:pt idx="1">
                  <c:v>1362.98636363636</c:v>
                </c:pt>
                <c:pt idx="2">
                  <c:v>1394.675</c:v>
                </c:pt>
                <c:pt idx="3">
                  <c:v>1399.4045454545501</c:v>
                </c:pt>
                <c:pt idx="4">
                  <c:v>1399.6</c:v>
                </c:pt>
                <c:pt idx="5">
                  <c:v>1399.52608695652</c:v>
                </c:pt>
                <c:pt idx="6">
                  <c:v>1400.2950000000001</c:v>
                </c:pt>
                <c:pt idx="7">
                  <c:v>1399.9714285714299</c:v>
                </c:pt>
                <c:pt idx="8">
                  <c:v>1399.845</c:v>
                </c:pt>
                <c:pt idx="9">
                  <c:v>1400.1</c:v>
                </c:pt>
                <c:pt idx="10">
                  <c:v>1400.0652173912999</c:v>
                </c:pt>
                <c:pt idx="11">
                  <c:v>1399.9090909090901</c:v>
                </c:pt>
                <c:pt idx="12">
                  <c:v>1400.1045454545499</c:v>
                </c:pt>
                <c:pt idx="13">
                  <c:v>1400.0350000000001</c:v>
                </c:pt>
                <c:pt idx="14">
                  <c:v>1400.0050000000001</c:v>
                </c:pt>
                <c:pt idx="15">
                  <c:v>1400.1714285714299</c:v>
                </c:pt>
                <c:pt idx="16">
                  <c:v>1400.15</c:v>
                </c:pt>
                <c:pt idx="17">
                  <c:v>1399.7238095238099</c:v>
                </c:pt>
                <c:pt idx="18">
                  <c:v>1399.8636363636399</c:v>
                </c:pt>
                <c:pt idx="19">
                  <c:v>1399.92857142857</c:v>
                </c:pt>
                <c:pt idx="20">
                  <c:v>1399.92857142857</c:v>
                </c:pt>
                <c:pt idx="21">
                  <c:v>1399.8</c:v>
                </c:pt>
                <c:pt idx="22">
                  <c:v>1399.94736842105</c:v>
                </c:pt>
                <c:pt idx="23">
                  <c:v>1400.33</c:v>
                </c:pt>
                <c:pt idx="24">
                  <c:v>1399.9095238095199</c:v>
                </c:pt>
                <c:pt idx="25">
                  <c:v>1399.6863636363601</c:v>
                </c:pt>
                <c:pt idx="26">
                  <c:v>1399.69</c:v>
                </c:pt>
                <c:pt idx="27">
                  <c:v>1400.1181818181799</c:v>
                </c:pt>
                <c:pt idx="28">
                  <c:v>1399.6636363636401</c:v>
                </c:pt>
                <c:pt idx="29">
                  <c:v>1399.7</c:v>
                </c:pt>
                <c:pt idx="30">
                  <c:v>1400.0727272727299</c:v>
                </c:pt>
                <c:pt idx="31">
                  <c:v>1400.11904761905</c:v>
                </c:pt>
                <c:pt idx="32">
                  <c:v>1399.96363636364</c:v>
                </c:pt>
                <c:pt idx="33">
                  <c:v>1399.94</c:v>
                </c:pt>
                <c:pt idx="34">
                  <c:v>1399.8608695652199</c:v>
                </c:pt>
                <c:pt idx="35">
                  <c:v>1399.75909090909</c:v>
                </c:pt>
                <c:pt idx="36">
                  <c:v>1399.8545454545499</c:v>
                </c:pt>
                <c:pt idx="37">
                  <c:v>1400.0739130434799</c:v>
                </c:pt>
                <c:pt idx="38">
                  <c:v>1400.2449999999999</c:v>
                </c:pt>
                <c:pt idx="39">
                  <c:v>1400.1523809523801</c:v>
                </c:pt>
                <c:pt idx="40">
                  <c:v>1399.99047619048</c:v>
                </c:pt>
                <c:pt idx="41">
                  <c:v>1399.99090909091</c:v>
                </c:pt>
                <c:pt idx="42">
                  <c:v>1400.08</c:v>
                </c:pt>
                <c:pt idx="43">
                  <c:v>1400.1125</c:v>
                </c:pt>
                <c:pt idx="44">
                  <c:v>1399.94545454545</c:v>
                </c:pt>
                <c:pt idx="45">
                  <c:v>1400.28181818182</c:v>
                </c:pt>
                <c:pt idx="46">
                  <c:v>1399.80434782609</c:v>
                </c:pt>
                <c:pt idx="47">
                  <c:v>1400.0052631578901</c:v>
                </c:pt>
                <c:pt idx="48">
                  <c:v>1399.8727272727299</c:v>
                </c:pt>
                <c:pt idx="49">
                  <c:v>1399.72272727273</c:v>
                </c:pt>
                <c:pt idx="50">
                  <c:v>1399.5954545454499</c:v>
                </c:pt>
                <c:pt idx="51">
                  <c:v>1400.115</c:v>
                </c:pt>
                <c:pt idx="52">
                  <c:v>1400.1523809523801</c:v>
                </c:pt>
                <c:pt idx="53">
                  <c:v>1399.6476190476201</c:v>
                </c:pt>
                <c:pt idx="54">
                  <c:v>1400.3227272727299</c:v>
                </c:pt>
                <c:pt idx="55">
                  <c:v>1399.92857142857</c:v>
                </c:pt>
                <c:pt idx="56">
                  <c:v>1400.0238095238101</c:v>
                </c:pt>
                <c:pt idx="57">
                  <c:v>1400.17</c:v>
                </c:pt>
                <c:pt idx="58">
                  <c:v>1399.8863636363601</c:v>
                </c:pt>
                <c:pt idx="59">
                  <c:v>1400.1727272727301</c:v>
                </c:pt>
                <c:pt idx="60">
                  <c:v>1399.99523809524</c:v>
                </c:pt>
                <c:pt idx="61">
                  <c:v>1399.97727272727</c:v>
                </c:pt>
                <c:pt idx="62">
                  <c:v>1399.68571428571</c:v>
                </c:pt>
                <c:pt idx="63">
                  <c:v>1399.8571428571399</c:v>
                </c:pt>
                <c:pt idx="64">
                  <c:v>1400.22173913043</c:v>
                </c:pt>
                <c:pt idx="65">
                  <c:v>1400.19523809524</c:v>
                </c:pt>
                <c:pt idx="66">
                  <c:v>1399.95</c:v>
                </c:pt>
                <c:pt idx="67">
                  <c:v>1399.93333333333</c:v>
                </c:pt>
                <c:pt idx="68">
                  <c:v>1399.9714285714299</c:v>
                </c:pt>
                <c:pt idx="69">
                  <c:v>1399.6478260869601</c:v>
                </c:pt>
                <c:pt idx="70">
                  <c:v>1400.3545454545499</c:v>
                </c:pt>
                <c:pt idx="71">
                  <c:v>1400.3150000000001</c:v>
                </c:pt>
                <c:pt idx="72">
                  <c:v>1400.07619047619</c:v>
                </c:pt>
                <c:pt idx="73">
                  <c:v>1399.8888888888901</c:v>
                </c:pt>
                <c:pt idx="74">
                  <c:v>1400.25909090909</c:v>
                </c:pt>
                <c:pt idx="75">
                  <c:v>1399.90526315789</c:v>
                </c:pt>
                <c:pt idx="76">
                  <c:v>1400.02272727273</c:v>
                </c:pt>
                <c:pt idx="77">
                  <c:v>1399.70454545455</c:v>
                </c:pt>
                <c:pt idx="78">
                  <c:v>1399.845</c:v>
                </c:pt>
                <c:pt idx="79">
                  <c:v>1400</c:v>
                </c:pt>
                <c:pt idx="80">
                  <c:v>1400.1428571428601</c:v>
                </c:pt>
                <c:pt idx="81">
                  <c:v>1400.2619047619</c:v>
                </c:pt>
                <c:pt idx="82">
                  <c:v>1399.6849999999999</c:v>
                </c:pt>
                <c:pt idx="83">
                  <c:v>1400.26818181818</c:v>
                </c:pt>
                <c:pt idx="84">
                  <c:v>1399.79</c:v>
                </c:pt>
                <c:pt idx="85">
                  <c:v>1400.1086956521699</c:v>
                </c:pt>
                <c:pt idx="86">
                  <c:v>1400.2904761904799</c:v>
                </c:pt>
                <c:pt idx="87">
                  <c:v>1400.1521739130401</c:v>
                </c:pt>
                <c:pt idx="88">
                  <c:v>1399.98</c:v>
                </c:pt>
                <c:pt idx="89">
                  <c:v>1399.9380952381</c:v>
                </c:pt>
                <c:pt idx="90">
                  <c:v>1399.7857142857099</c:v>
                </c:pt>
                <c:pt idx="91">
                  <c:v>1400.07142857143</c:v>
                </c:pt>
                <c:pt idx="92">
                  <c:v>1400.05</c:v>
                </c:pt>
                <c:pt idx="93">
                  <c:v>1399.82105263158</c:v>
                </c:pt>
                <c:pt idx="94">
                  <c:v>1400.01818181818</c:v>
                </c:pt>
                <c:pt idx="95">
                  <c:v>1400.0954545454499</c:v>
                </c:pt>
                <c:pt idx="96">
                  <c:v>1400.05</c:v>
                </c:pt>
                <c:pt idx="97">
                  <c:v>1399.73181818182</c:v>
                </c:pt>
                <c:pt idx="98">
                  <c:v>1400.01363636364</c:v>
                </c:pt>
                <c:pt idx="99">
                  <c:v>1399.8571428571399</c:v>
                </c:pt>
                <c:pt idx="100">
                  <c:v>1399.8545454545499</c:v>
                </c:pt>
                <c:pt idx="101">
                  <c:v>1399.9124999999999</c:v>
                </c:pt>
                <c:pt idx="102">
                  <c:v>1400.31052631579</c:v>
                </c:pt>
                <c:pt idx="103">
                  <c:v>1400.1318181818201</c:v>
                </c:pt>
                <c:pt idx="104">
                  <c:v>1400.17619047619</c:v>
                </c:pt>
                <c:pt idx="105">
                  <c:v>1400.0952380952399</c:v>
                </c:pt>
                <c:pt idx="106">
                  <c:v>1400.07619047619</c:v>
                </c:pt>
                <c:pt idx="107">
                  <c:v>1400.0681818181799</c:v>
                </c:pt>
                <c:pt idx="108">
                  <c:v>1400.3523809523799</c:v>
                </c:pt>
                <c:pt idx="109">
                  <c:v>1399.855</c:v>
                </c:pt>
                <c:pt idx="110">
                  <c:v>1400.1</c:v>
                </c:pt>
                <c:pt idx="111">
                  <c:v>1400.03636363636</c:v>
                </c:pt>
                <c:pt idx="112">
                  <c:v>1400.09</c:v>
                </c:pt>
                <c:pt idx="113">
                  <c:v>1400.0333333333299</c:v>
                </c:pt>
                <c:pt idx="114">
                  <c:v>1400.1363636363601</c:v>
                </c:pt>
                <c:pt idx="115">
                  <c:v>1400.12380952381</c:v>
                </c:pt>
                <c:pt idx="116">
                  <c:v>1399.7750000000001</c:v>
                </c:pt>
                <c:pt idx="117">
                  <c:v>1399.8727272727299</c:v>
                </c:pt>
                <c:pt idx="118">
                  <c:v>1400.0238095238101</c:v>
                </c:pt>
                <c:pt idx="119">
                  <c:v>1400.0142857142901</c:v>
                </c:pt>
                <c:pt idx="120">
                  <c:v>1399.8772727272701</c:v>
                </c:pt>
                <c:pt idx="121">
                  <c:v>1399.9142857142899</c:v>
                </c:pt>
                <c:pt idx="122">
                  <c:v>1400.4210526315801</c:v>
                </c:pt>
                <c:pt idx="123">
                  <c:v>1400.05</c:v>
                </c:pt>
                <c:pt idx="124">
                  <c:v>1400.30476190476</c:v>
                </c:pt>
                <c:pt idx="125">
                  <c:v>1400.23</c:v>
                </c:pt>
                <c:pt idx="126">
                  <c:v>1399.9047619047601</c:v>
                </c:pt>
                <c:pt idx="127">
                  <c:v>1399.94545454545</c:v>
                </c:pt>
                <c:pt idx="128">
                  <c:v>1400.0263157894699</c:v>
                </c:pt>
                <c:pt idx="129">
                  <c:v>1400.2857142857099</c:v>
                </c:pt>
                <c:pt idx="130">
                  <c:v>1399.95454545455</c:v>
                </c:pt>
                <c:pt idx="131">
                  <c:v>1399.9761904761899</c:v>
                </c:pt>
                <c:pt idx="132">
                  <c:v>1399.81904761905</c:v>
                </c:pt>
                <c:pt idx="133">
                  <c:v>1400.24</c:v>
                </c:pt>
                <c:pt idx="134">
                  <c:v>1400.0636363636399</c:v>
                </c:pt>
                <c:pt idx="135">
                  <c:v>1399.7714285714301</c:v>
                </c:pt>
                <c:pt idx="136">
                  <c:v>1399.8956521739101</c:v>
                </c:pt>
                <c:pt idx="137">
                  <c:v>1399.7904761904799</c:v>
                </c:pt>
                <c:pt idx="138">
                  <c:v>1400.2619047619</c:v>
                </c:pt>
                <c:pt idx="139">
                  <c:v>1399.595</c:v>
                </c:pt>
                <c:pt idx="140">
                  <c:v>1400.0869565217399</c:v>
                </c:pt>
                <c:pt idx="141">
                  <c:v>1399.9809523809499</c:v>
                </c:pt>
                <c:pt idx="142">
                  <c:v>1400.16</c:v>
                </c:pt>
                <c:pt idx="143">
                  <c:v>1399.8555555555599</c:v>
                </c:pt>
                <c:pt idx="144">
                  <c:v>1399.75454545455</c:v>
                </c:pt>
                <c:pt idx="145">
                  <c:v>1400.06666666667</c:v>
                </c:pt>
                <c:pt idx="146">
                  <c:v>1399.9363636363601</c:v>
                </c:pt>
                <c:pt idx="147">
                  <c:v>1400.0636363636399</c:v>
                </c:pt>
                <c:pt idx="148">
                  <c:v>1400.3428571428601</c:v>
                </c:pt>
                <c:pt idx="149">
                  <c:v>1399.9666666666701</c:v>
                </c:pt>
                <c:pt idx="150">
                  <c:v>1399.9363636363601</c:v>
                </c:pt>
                <c:pt idx="151">
                  <c:v>1400</c:v>
                </c:pt>
                <c:pt idx="152">
                  <c:v>1399.98636363636</c:v>
                </c:pt>
                <c:pt idx="153">
                  <c:v>1400.1666666666699</c:v>
                </c:pt>
                <c:pt idx="154">
                  <c:v>1400.0050000000001</c:v>
                </c:pt>
                <c:pt idx="155">
                  <c:v>1399.4857142857099</c:v>
                </c:pt>
                <c:pt idx="156">
                  <c:v>1400</c:v>
                </c:pt>
                <c:pt idx="157">
                  <c:v>1400.12</c:v>
                </c:pt>
                <c:pt idx="158">
                  <c:v>1399.8052631578901</c:v>
                </c:pt>
                <c:pt idx="159">
                  <c:v>1399.80476190476</c:v>
                </c:pt>
                <c:pt idx="160">
                  <c:v>1400.2</c:v>
                </c:pt>
                <c:pt idx="161">
                  <c:v>1399.87368421053</c:v>
                </c:pt>
                <c:pt idx="162">
                  <c:v>1399.9045454545501</c:v>
                </c:pt>
                <c:pt idx="163">
                  <c:v>1399.9166666666699</c:v>
                </c:pt>
                <c:pt idx="164">
                  <c:v>1400.12857142857</c:v>
                </c:pt>
                <c:pt idx="165">
                  <c:v>1400.0636363636399</c:v>
                </c:pt>
                <c:pt idx="166">
                  <c:v>1399.87142857143</c:v>
                </c:pt>
                <c:pt idx="167">
                  <c:v>1400.0380952380999</c:v>
                </c:pt>
                <c:pt idx="168">
                  <c:v>1400.1409090909101</c:v>
                </c:pt>
                <c:pt idx="169">
                  <c:v>1400.31052631579</c:v>
                </c:pt>
                <c:pt idx="170">
                  <c:v>1400.145</c:v>
                </c:pt>
                <c:pt idx="171">
                  <c:v>1399.9181818181801</c:v>
                </c:pt>
                <c:pt idx="172">
                  <c:v>1399.9571428571401</c:v>
                </c:pt>
                <c:pt idx="173">
                  <c:v>1400.1545454545501</c:v>
                </c:pt>
                <c:pt idx="174">
                  <c:v>1400.0863636363599</c:v>
                </c:pt>
                <c:pt idx="175">
                  <c:v>1399.9380952381</c:v>
                </c:pt>
                <c:pt idx="176">
                  <c:v>1399.83157894737</c:v>
                </c:pt>
                <c:pt idx="177">
                  <c:v>1400.06666666667</c:v>
                </c:pt>
                <c:pt idx="178">
                  <c:v>1399.9619047619001</c:v>
                </c:pt>
                <c:pt idx="179">
                  <c:v>1400.0238095238101</c:v>
                </c:pt>
                <c:pt idx="180">
                  <c:v>1399.8954545454501</c:v>
                </c:pt>
                <c:pt idx="181">
                  <c:v>1400.0176470588201</c:v>
                </c:pt>
                <c:pt idx="182">
                  <c:v>1399.8380952381001</c:v>
                </c:pt>
                <c:pt idx="183">
                  <c:v>1399.99090909091</c:v>
                </c:pt>
                <c:pt idx="184">
                  <c:v>1399.8952380952401</c:v>
                </c:pt>
                <c:pt idx="185">
                  <c:v>1400.6</c:v>
                </c:pt>
                <c:pt idx="186">
                  <c:v>1399.9714285714299</c:v>
                </c:pt>
                <c:pt idx="187">
                  <c:v>1400.1772727272701</c:v>
                </c:pt>
                <c:pt idx="188">
                  <c:v>1399.8863636363601</c:v>
                </c:pt>
                <c:pt idx="189">
                  <c:v>1399.7</c:v>
                </c:pt>
                <c:pt idx="190">
                  <c:v>1399.9857142857099</c:v>
                </c:pt>
                <c:pt idx="191">
                  <c:v>1400.0863636363599</c:v>
                </c:pt>
                <c:pt idx="192">
                  <c:v>1400.1736842105299</c:v>
                </c:pt>
                <c:pt idx="193">
                  <c:v>1399.9380952381</c:v>
                </c:pt>
                <c:pt idx="194">
                  <c:v>1400.29</c:v>
                </c:pt>
                <c:pt idx="195">
                  <c:v>1399.8150000000001</c:v>
                </c:pt>
                <c:pt idx="196">
                  <c:v>1399.8227272727299</c:v>
                </c:pt>
                <c:pt idx="197">
                  <c:v>1399.7111111111101</c:v>
                </c:pt>
                <c:pt idx="198">
                  <c:v>1399.8090909090899</c:v>
                </c:pt>
                <c:pt idx="199">
                  <c:v>1399.98</c:v>
                </c:pt>
                <c:pt idx="200">
                  <c:v>1400.5636363636399</c:v>
                </c:pt>
                <c:pt idx="201">
                  <c:v>1400.095</c:v>
                </c:pt>
                <c:pt idx="202">
                  <c:v>1399.74761904762</c:v>
                </c:pt>
                <c:pt idx="203">
                  <c:v>1399.9181818181801</c:v>
                </c:pt>
                <c:pt idx="204">
                  <c:v>1400.30952380952</c:v>
                </c:pt>
                <c:pt idx="205">
                  <c:v>1400.1</c:v>
                </c:pt>
                <c:pt idx="206">
                  <c:v>1400.2347826087</c:v>
                </c:pt>
                <c:pt idx="207">
                  <c:v>1399.61904761905</c:v>
                </c:pt>
                <c:pt idx="208">
                  <c:v>1400.01052631579</c:v>
                </c:pt>
                <c:pt idx="209">
                  <c:v>1399.9142857142899</c:v>
                </c:pt>
                <c:pt idx="210">
                  <c:v>1399.53636363636</c:v>
                </c:pt>
                <c:pt idx="211">
                  <c:v>1400.02</c:v>
                </c:pt>
                <c:pt idx="212">
                  <c:v>1400.0863636363599</c:v>
                </c:pt>
                <c:pt idx="213">
                  <c:v>1399.9142857142899</c:v>
                </c:pt>
                <c:pt idx="214">
                  <c:v>1400.0952380952399</c:v>
                </c:pt>
                <c:pt idx="215">
                  <c:v>1399.9714285714299</c:v>
                </c:pt>
                <c:pt idx="216">
                  <c:v>1400.12631578947</c:v>
                </c:pt>
                <c:pt idx="217">
                  <c:v>1400.31904761905</c:v>
                </c:pt>
                <c:pt idx="218">
                  <c:v>1400.16</c:v>
                </c:pt>
                <c:pt idx="219">
                  <c:v>1400.5428571428599</c:v>
                </c:pt>
                <c:pt idx="220">
                  <c:v>1400.16</c:v>
                </c:pt>
                <c:pt idx="221">
                  <c:v>1399.9571428571401</c:v>
                </c:pt>
                <c:pt idx="222">
                  <c:v>1400.2049999999999</c:v>
                </c:pt>
                <c:pt idx="223">
                  <c:v>1400.0333333333299</c:v>
                </c:pt>
                <c:pt idx="224">
                  <c:v>1400.06666666667</c:v>
                </c:pt>
                <c:pt idx="225">
                  <c:v>1399.8090909090899</c:v>
                </c:pt>
                <c:pt idx="226">
                  <c:v>1399.8263157894701</c:v>
                </c:pt>
                <c:pt idx="227">
                  <c:v>1399.94</c:v>
                </c:pt>
                <c:pt idx="228">
                  <c:v>1399.99545454545</c:v>
                </c:pt>
                <c:pt idx="229">
                  <c:v>1399.88571428571</c:v>
                </c:pt>
                <c:pt idx="230">
                  <c:v>1399.845</c:v>
                </c:pt>
                <c:pt idx="231">
                  <c:v>1400.3181818181799</c:v>
                </c:pt>
                <c:pt idx="232">
                  <c:v>1400.19523809524</c:v>
                </c:pt>
                <c:pt idx="233">
                  <c:v>1399.95</c:v>
                </c:pt>
                <c:pt idx="234">
                  <c:v>1400.1095238095199</c:v>
                </c:pt>
                <c:pt idx="235">
                  <c:v>1399.74761904762</c:v>
                </c:pt>
                <c:pt idx="236">
                  <c:v>1399.91578947368</c:v>
                </c:pt>
                <c:pt idx="237">
                  <c:v>1400.3090909090899</c:v>
                </c:pt>
                <c:pt idx="238">
                  <c:v>1399.7550000000001</c:v>
                </c:pt>
                <c:pt idx="239">
                  <c:v>1399.9318181818201</c:v>
                </c:pt>
                <c:pt idx="240">
                  <c:v>1400.06666666667</c:v>
                </c:pt>
                <c:pt idx="241">
                  <c:v>1399.75909090909</c:v>
                </c:pt>
                <c:pt idx="242">
                  <c:v>1400.19545454545</c:v>
                </c:pt>
                <c:pt idx="243">
                  <c:v>1399.8727272727299</c:v>
                </c:pt>
                <c:pt idx="244">
                  <c:v>1399.6913043478301</c:v>
                </c:pt>
                <c:pt idx="245">
                  <c:v>1400.1347826087001</c:v>
                </c:pt>
                <c:pt idx="246">
                  <c:v>1399.7761904761901</c:v>
                </c:pt>
                <c:pt idx="247">
                  <c:v>1400.02727272727</c:v>
                </c:pt>
                <c:pt idx="248">
                  <c:v>1400.13</c:v>
                </c:pt>
                <c:pt idx="249">
                  <c:v>1400.25714285714</c:v>
                </c:pt>
                <c:pt idx="250">
                  <c:v>1399.70434782609</c:v>
                </c:pt>
                <c:pt idx="251">
                  <c:v>1400.0347826087</c:v>
                </c:pt>
                <c:pt idx="252">
                  <c:v>1399.9619047619001</c:v>
                </c:pt>
                <c:pt idx="253">
                  <c:v>1399.8681818181799</c:v>
                </c:pt>
                <c:pt idx="254">
                  <c:v>1400.0695652173899</c:v>
                </c:pt>
                <c:pt idx="255">
                  <c:v>1400.00454545455</c:v>
                </c:pt>
                <c:pt idx="256">
                  <c:v>1400.2142857142901</c:v>
                </c:pt>
                <c:pt idx="257">
                  <c:v>1400.17777777778</c:v>
                </c:pt>
                <c:pt idx="258">
                  <c:v>1400.1849999999999</c:v>
                </c:pt>
                <c:pt idx="259">
                  <c:v>1400.30454545455</c:v>
                </c:pt>
                <c:pt idx="260">
                  <c:v>1400.2</c:v>
                </c:pt>
                <c:pt idx="261">
                  <c:v>1400.2380952381</c:v>
                </c:pt>
                <c:pt idx="262">
                  <c:v>1400.19047619048</c:v>
                </c:pt>
                <c:pt idx="263">
                  <c:v>1400.31428571429</c:v>
                </c:pt>
                <c:pt idx="264">
                  <c:v>1400.2631578947401</c:v>
                </c:pt>
                <c:pt idx="265">
                  <c:v>1399.8409090909099</c:v>
                </c:pt>
                <c:pt idx="266">
                  <c:v>1400.18</c:v>
                </c:pt>
                <c:pt idx="267">
                  <c:v>1399.91</c:v>
                </c:pt>
                <c:pt idx="268">
                  <c:v>1399.8523809523799</c:v>
                </c:pt>
                <c:pt idx="269">
                  <c:v>1399.97727272727</c:v>
                </c:pt>
                <c:pt idx="270">
                  <c:v>1399.9181818181801</c:v>
                </c:pt>
                <c:pt idx="271">
                  <c:v>1399.99047619048</c:v>
                </c:pt>
                <c:pt idx="272">
                  <c:v>1399.905</c:v>
                </c:pt>
                <c:pt idx="273">
                  <c:v>1399.8</c:v>
                </c:pt>
                <c:pt idx="274">
                  <c:v>1399.8285714285701</c:v>
                </c:pt>
                <c:pt idx="275">
                  <c:v>1399.8050000000001</c:v>
                </c:pt>
                <c:pt idx="276">
                  <c:v>1399.6521739130401</c:v>
                </c:pt>
                <c:pt idx="277">
                  <c:v>1400.04545454545</c:v>
                </c:pt>
                <c:pt idx="278">
                  <c:v>1400.0619047619</c:v>
                </c:pt>
                <c:pt idx="279">
                  <c:v>1400.1391304347801</c:v>
                </c:pt>
                <c:pt idx="280">
                  <c:v>1400.1</c:v>
                </c:pt>
                <c:pt idx="281">
                  <c:v>1399.8227272727299</c:v>
                </c:pt>
                <c:pt idx="282">
                  <c:v>1399.9714285714299</c:v>
                </c:pt>
                <c:pt idx="283">
                  <c:v>1400.1217391304299</c:v>
                </c:pt>
                <c:pt idx="284">
                  <c:v>1400.05714285714</c:v>
                </c:pt>
                <c:pt idx="285">
                  <c:v>1400.1849999999999</c:v>
                </c:pt>
                <c:pt idx="286">
                  <c:v>1400.1545454545501</c:v>
                </c:pt>
                <c:pt idx="287">
                  <c:v>1400.02</c:v>
                </c:pt>
                <c:pt idx="288">
                  <c:v>1399.7421052631601</c:v>
                </c:pt>
                <c:pt idx="289">
                  <c:v>1399.80454545455</c:v>
                </c:pt>
                <c:pt idx="290">
                  <c:v>1400.0863636363599</c:v>
                </c:pt>
                <c:pt idx="291">
                  <c:v>1400.2</c:v>
                </c:pt>
                <c:pt idx="292">
                  <c:v>1399.96818181818</c:v>
                </c:pt>
                <c:pt idx="293">
                  <c:v>1400.02608695652</c:v>
                </c:pt>
                <c:pt idx="294">
                  <c:v>1399.9714285714299</c:v>
                </c:pt>
                <c:pt idx="295">
                  <c:v>1399.9409090909101</c:v>
                </c:pt>
                <c:pt idx="296">
                  <c:v>1399.75217391304</c:v>
                </c:pt>
                <c:pt idx="297">
                  <c:v>1400.07619047619</c:v>
                </c:pt>
                <c:pt idx="298">
                  <c:v>1399.96363636364</c:v>
                </c:pt>
                <c:pt idx="299">
                  <c:v>1400</c:v>
                </c:pt>
                <c:pt idx="300">
                  <c:v>1400.0428571428599</c:v>
                </c:pt>
                <c:pt idx="301">
                  <c:v>1400.1666666666699</c:v>
                </c:pt>
                <c:pt idx="302">
                  <c:v>1399.8380952381001</c:v>
                </c:pt>
                <c:pt idx="303">
                  <c:v>1400.0869565217399</c:v>
                </c:pt>
                <c:pt idx="304">
                  <c:v>1399.97727272727</c:v>
                </c:pt>
                <c:pt idx="305">
                  <c:v>1400.1</c:v>
                </c:pt>
                <c:pt idx="306">
                  <c:v>1400.21304347826</c:v>
                </c:pt>
                <c:pt idx="307">
                  <c:v>1399.9434782608701</c:v>
                </c:pt>
                <c:pt idx="308">
                  <c:v>1399.9090909090901</c:v>
                </c:pt>
                <c:pt idx="309">
                  <c:v>1399.8772727272701</c:v>
                </c:pt>
                <c:pt idx="310">
                  <c:v>1400.22727272727</c:v>
                </c:pt>
                <c:pt idx="311">
                  <c:v>1400.37142857143</c:v>
                </c:pt>
                <c:pt idx="312">
                  <c:v>1399.81904761905</c:v>
                </c:pt>
                <c:pt idx="313">
                  <c:v>1400.3545454545499</c:v>
                </c:pt>
                <c:pt idx="314">
                  <c:v>1400.1608695652201</c:v>
                </c:pt>
                <c:pt idx="315">
                  <c:v>1400.1772727272701</c:v>
                </c:pt>
                <c:pt idx="316">
                  <c:v>1400.03636363636</c:v>
                </c:pt>
                <c:pt idx="317">
                  <c:v>1399.8619047619</c:v>
                </c:pt>
                <c:pt idx="318">
                  <c:v>1399.88095238095</c:v>
                </c:pt>
                <c:pt idx="319">
                  <c:v>1400.0739130434799</c:v>
                </c:pt>
                <c:pt idx="320">
                  <c:v>1400.0909090909099</c:v>
                </c:pt>
                <c:pt idx="321">
                  <c:v>1399.8909090909101</c:v>
                </c:pt>
                <c:pt idx="322">
                  <c:v>1399.9130434782601</c:v>
                </c:pt>
                <c:pt idx="323">
                  <c:v>1400.05714285714</c:v>
                </c:pt>
                <c:pt idx="324">
                  <c:v>1400.0909090909099</c:v>
                </c:pt>
                <c:pt idx="325">
                  <c:v>1399.9130434782601</c:v>
                </c:pt>
                <c:pt idx="326">
                  <c:v>1399.99545454545</c:v>
                </c:pt>
                <c:pt idx="327">
                  <c:v>1400.1521739130401</c:v>
                </c:pt>
                <c:pt idx="328">
                  <c:v>1400.3347826086999</c:v>
                </c:pt>
                <c:pt idx="329">
                  <c:v>1400.01818181818</c:v>
                </c:pt>
                <c:pt idx="330">
                  <c:v>1400.1521739130401</c:v>
                </c:pt>
                <c:pt idx="331">
                  <c:v>1400.10526315789</c:v>
                </c:pt>
                <c:pt idx="332">
                  <c:v>1400.22</c:v>
                </c:pt>
                <c:pt idx="333">
                  <c:v>1399.7550000000001</c:v>
                </c:pt>
                <c:pt idx="334">
                  <c:v>1400.2047619047601</c:v>
                </c:pt>
                <c:pt idx="335">
                  <c:v>1400.18571428571</c:v>
                </c:pt>
                <c:pt idx="336">
                  <c:v>1400.0826086956499</c:v>
                </c:pt>
                <c:pt idx="337">
                  <c:v>1400.2349999999999</c:v>
                </c:pt>
                <c:pt idx="338">
                  <c:v>1399.8590909090899</c:v>
                </c:pt>
                <c:pt idx="339">
                  <c:v>1399.87</c:v>
                </c:pt>
                <c:pt idx="340">
                  <c:v>1400.04545454545</c:v>
                </c:pt>
                <c:pt idx="341">
                  <c:v>1400.00909090909</c:v>
                </c:pt>
                <c:pt idx="342">
                  <c:v>1400.2</c:v>
                </c:pt>
                <c:pt idx="343">
                  <c:v>1400.1454545454501</c:v>
                </c:pt>
                <c:pt idx="344">
                  <c:v>1399.99523809524</c:v>
                </c:pt>
                <c:pt idx="345">
                  <c:v>1400.0695652173899</c:v>
                </c:pt>
                <c:pt idx="346">
                  <c:v>1399.9227272727301</c:v>
                </c:pt>
                <c:pt idx="347">
                  <c:v>1399.95217391304</c:v>
                </c:pt>
                <c:pt idx="348">
                  <c:v>1399.80476190476</c:v>
                </c:pt>
                <c:pt idx="349">
                  <c:v>1400.0380952380999</c:v>
                </c:pt>
                <c:pt idx="350">
                  <c:v>1400.125</c:v>
                </c:pt>
                <c:pt idx="351">
                  <c:v>1400.1454545454501</c:v>
                </c:pt>
                <c:pt idx="352">
                  <c:v>1400.00476190476</c:v>
                </c:pt>
                <c:pt idx="353">
                  <c:v>1400.2095238095201</c:v>
                </c:pt>
                <c:pt idx="354">
                  <c:v>1400.05</c:v>
                </c:pt>
                <c:pt idx="355">
                  <c:v>1400.07142857143</c:v>
                </c:pt>
                <c:pt idx="356">
                  <c:v>1399.78260869565</c:v>
                </c:pt>
                <c:pt idx="357">
                  <c:v>1399.86</c:v>
                </c:pt>
                <c:pt idx="358">
                  <c:v>1399.9549999999999</c:v>
                </c:pt>
                <c:pt idx="359">
                  <c:v>1400.0450000000001</c:v>
                </c:pt>
                <c:pt idx="360">
                  <c:v>1399.9409090909101</c:v>
                </c:pt>
                <c:pt idx="361">
                  <c:v>1400.04</c:v>
                </c:pt>
                <c:pt idx="362">
                  <c:v>1399.9571428571401</c:v>
                </c:pt>
                <c:pt idx="363">
                  <c:v>1400.2047619047601</c:v>
                </c:pt>
                <c:pt idx="364">
                  <c:v>1400.2850000000001</c:v>
                </c:pt>
                <c:pt idx="365">
                  <c:v>1400.0250000000001</c:v>
                </c:pt>
                <c:pt idx="366">
                  <c:v>1399.9857142857099</c:v>
                </c:pt>
                <c:pt idx="367">
                  <c:v>1399.8545454545499</c:v>
                </c:pt>
                <c:pt idx="368">
                  <c:v>1400.0727272727299</c:v>
                </c:pt>
                <c:pt idx="369">
                  <c:v>1400.06666666667</c:v>
                </c:pt>
                <c:pt idx="370">
                  <c:v>1399.80952380952</c:v>
                </c:pt>
                <c:pt idx="371">
                  <c:v>1400</c:v>
                </c:pt>
                <c:pt idx="372">
                  <c:v>1399.82380952381</c:v>
                </c:pt>
                <c:pt idx="373">
                  <c:v>1400.03181818182</c:v>
                </c:pt>
                <c:pt idx="374">
                  <c:v>1399.8</c:v>
                </c:pt>
                <c:pt idx="375">
                  <c:v>1399.7666666666701</c:v>
                </c:pt>
                <c:pt idx="376">
                  <c:v>1400.11176470588</c:v>
                </c:pt>
                <c:pt idx="377">
                  <c:v>1400.0450000000001</c:v>
                </c:pt>
                <c:pt idx="378">
                  <c:v>1400.05714285714</c:v>
                </c:pt>
                <c:pt idx="379">
                  <c:v>1399.77727272727</c:v>
                </c:pt>
                <c:pt idx="380">
                  <c:v>1399.96956521739</c:v>
                </c:pt>
                <c:pt idx="381">
                  <c:v>1400.14</c:v>
                </c:pt>
                <c:pt idx="382">
                  <c:v>1399.885</c:v>
                </c:pt>
                <c:pt idx="383">
                  <c:v>1399.76</c:v>
                </c:pt>
                <c:pt idx="384">
                  <c:v>1399.7666666666701</c:v>
                </c:pt>
                <c:pt idx="385">
                  <c:v>1399.94285714286</c:v>
                </c:pt>
                <c:pt idx="386">
                  <c:v>1400.22727272727</c:v>
                </c:pt>
                <c:pt idx="387">
                  <c:v>1400.18571428571</c:v>
                </c:pt>
                <c:pt idx="388">
                  <c:v>1400.02727272727</c:v>
                </c:pt>
                <c:pt idx="389">
                  <c:v>1399.9090909090901</c:v>
                </c:pt>
                <c:pt idx="390">
                  <c:v>1399.88095238095</c:v>
                </c:pt>
                <c:pt idx="391">
                  <c:v>1399.8909090909101</c:v>
                </c:pt>
                <c:pt idx="392">
                  <c:v>1400.26086956522</c:v>
                </c:pt>
                <c:pt idx="393">
                  <c:v>1400.03</c:v>
                </c:pt>
                <c:pt idx="394">
                  <c:v>1400.1045454545499</c:v>
                </c:pt>
                <c:pt idx="395">
                  <c:v>1400.0894736842099</c:v>
                </c:pt>
                <c:pt idx="396">
                  <c:v>1399.8</c:v>
                </c:pt>
                <c:pt idx="397">
                  <c:v>1400.2874999999999</c:v>
                </c:pt>
                <c:pt idx="398">
                  <c:v>1399.9409090909101</c:v>
                </c:pt>
                <c:pt idx="399">
                  <c:v>1400.02272727273</c:v>
                </c:pt>
                <c:pt idx="400">
                  <c:v>1399.98695652174</c:v>
                </c:pt>
                <c:pt idx="401">
                  <c:v>1400.0809523809501</c:v>
                </c:pt>
                <c:pt idx="402">
                  <c:v>1400.38095238095</c:v>
                </c:pt>
                <c:pt idx="403">
                  <c:v>1399.9722222222199</c:v>
                </c:pt>
                <c:pt idx="404">
                  <c:v>1399.73636363636</c:v>
                </c:pt>
                <c:pt idx="405">
                  <c:v>1400.1681818181801</c:v>
                </c:pt>
                <c:pt idx="406">
                  <c:v>1399.77</c:v>
                </c:pt>
                <c:pt idx="407">
                  <c:v>1400.03181818182</c:v>
                </c:pt>
                <c:pt idx="408">
                  <c:v>1400.085</c:v>
                </c:pt>
                <c:pt idx="409">
                  <c:v>1400.0782608695699</c:v>
                </c:pt>
                <c:pt idx="410">
                  <c:v>1400.37142857143</c:v>
                </c:pt>
                <c:pt idx="411">
                  <c:v>1400.0350000000001</c:v>
                </c:pt>
                <c:pt idx="412">
                  <c:v>1399.99047619048</c:v>
                </c:pt>
                <c:pt idx="413">
                  <c:v>1400.0380952380999</c:v>
                </c:pt>
                <c:pt idx="414">
                  <c:v>1400.04347826087</c:v>
                </c:pt>
                <c:pt idx="415">
                  <c:v>1399.94545454545</c:v>
                </c:pt>
                <c:pt idx="416">
                  <c:v>1399.77272727273</c:v>
                </c:pt>
                <c:pt idx="417">
                  <c:v>1399.7619047619</c:v>
                </c:pt>
                <c:pt idx="418">
                  <c:v>1400.0142857142901</c:v>
                </c:pt>
                <c:pt idx="419">
                  <c:v>1400.0956521739099</c:v>
                </c:pt>
                <c:pt idx="420">
                  <c:v>1399.76818181818</c:v>
                </c:pt>
                <c:pt idx="421">
                  <c:v>1400.1086956521699</c:v>
                </c:pt>
                <c:pt idx="422">
                  <c:v>1399.77727272727</c:v>
                </c:pt>
                <c:pt idx="423">
                  <c:v>1399.6652173913001</c:v>
                </c:pt>
                <c:pt idx="424">
                  <c:v>1399.9749999999999</c:v>
                </c:pt>
                <c:pt idx="425">
                  <c:v>1400.25909090909</c:v>
                </c:pt>
                <c:pt idx="426">
                  <c:v>1400.1666666666699</c:v>
                </c:pt>
                <c:pt idx="427">
                  <c:v>1399.88095238095</c:v>
                </c:pt>
                <c:pt idx="428">
                  <c:v>1400.0619047619</c:v>
                </c:pt>
                <c:pt idx="429">
                  <c:v>1400.36666666667</c:v>
                </c:pt>
                <c:pt idx="430">
                  <c:v>1399.84</c:v>
                </c:pt>
                <c:pt idx="431">
                  <c:v>1399.96842105263</c:v>
                </c:pt>
                <c:pt idx="432">
                  <c:v>1399.88</c:v>
                </c:pt>
                <c:pt idx="433">
                  <c:v>1400.05217391304</c:v>
                </c:pt>
                <c:pt idx="434">
                  <c:v>1399.9857142857099</c:v>
                </c:pt>
                <c:pt idx="435">
                  <c:v>1400.2149999999999</c:v>
                </c:pt>
                <c:pt idx="436">
                  <c:v>1400.04545454545</c:v>
                </c:pt>
                <c:pt idx="437">
                  <c:v>1400.2952380952399</c:v>
                </c:pt>
                <c:pt idx="438">
                  <c:v>1400.22727272727</c:v>
                </c:pt>
                <c:pt idx="439">
                  <c:v>1399.9949999999999</c:v>
                </c:pt>
                <c:pt idx="440">
                  <c:v>1399.8904761904801</c:v>
                </c:pt>
                <c:pt idx="441">
                  <c:v>1400.0636363636399</c:v>
                </c:pt>
                <c:pt idx="442">
                  <c:v>1400.21818181818</c:v>
                </c:pt>
                <c:pt idx="443">
                  <c:v>1400.0590909090899</c:v>
                </c:pt>
                <c:pt idx="444">
                  <c:v>1399.8333333333301</c:v>
                </c:pt>
                <c:pt idx="445">
                  <c:v>1400.0250000000001</c:v>
                </c:pt>
                <c:pt idx="446">
                  <c:v>1400.2550000000001</c:v>
                </c:pt>
                <c:pt idx="447">
                  <c:v>1399.89</c:v>
                </c:pt>
                <c:pt idx="448">
                  <c:v>1399.78260869565</c:v>
                </c:pt>
                <c:pt idx="449">
                  <c:v>1400.05</c:v>
                </c:pt>
                <c:pt idx="450">
                  <c:v>1400.0727272727299</c:v>
                </c:pt>
                <c:pt idx="451">
                  <c:v>1400.4181818181801</c:v>
                </c:pt>
                <c:pt idx="452">
                  <c:v>1399.8</c:v>
                </c:pt>
                <c:pt idx="453">
                  <c:v>1400.3150000000001</c:v>
                </c:pt>
                <c:pt idx="454">
                  <c:v>1400.11578947368</c:v>
                </c:pt>
                <c:pt idx="455">
                  <c:v>1400</c:v>
                </c:pt>
                <c:pt idx="456">
                  <c:v>1399.8052631578901</c:v>
                </c:pt>
                <c:pt idx="457">
                  <c:v>1399.9</c:v>
                </c:pt>
                <c:pt idx="458">
                  <c:v>1400.00476190476</c:v>
                </c:pt>
                <c:pt idx="459">
                  <c:v>1400.1380952381</c:v>
                </c:pt>
                <c:pt idx="460">
                  <c:v>1400.0909090909099</c:v>
                </c:pt>
                <c:pt idx="461">
                  <c:v>1399.83</c:v>
                </c:pt>
                <c:pt idx="462">
                  <c:v>1400.0333333333299</c:v>
                </c:pt>
                <c:pt idx="463">
                  <c:v>1400.1090909090899</c:v>
                </c:pt>
                <c:pt idx="464">
                  <c:v>1399.80434782609</c:v>
                </c:pt>
                <c:pt idx="465">
                  <c:v>1399.98636363636</c:v>
                </c:pt>
                <c:pt idx="466">
                  <c:v>1399.5190476190501</c:v>
                </c:pt>
                <c:pt idx="467">
                  <c:v>1399.73636363636</c:v>
                </c:pt>
                <c:pt idx="468">
                  <c:v>1399.9217391304301</c:v>
                </c:pt>
                <c:pt idx="469">
                  <c:v>1400</c:v>
                </c:pt>
                <c:pt idx="470">
                  <c:v>1399.99090909091</c:v>
                </c:pt>
                <c:pt idx="471">
                  <c:v>1400.4095238095199</c:v>
                </c:pt>
                <c:pt idx="472">
                  <c:v>1399.9142857142899</c:v>
                </c:pt>
                <c:pt idx="473">
                  <c:v>1399.7952380952399</c:v>
                </c:pt>
                <c:pt idx="474">
                  <c:v>1399.9045454545501</c:v>
                </c:pt>
                <c:pt idx="475">
                  <c:v>1400.2619047619</c:v>
                </c:pt>
                <c:pt idx="476">
                  <c:v>1399.9217391304301</c:v>
                </c:pt>
                <c:pt idx="477">
                  <c:v>1400.0652173912999</c:v>
                </c:pt>
                <c:pt idx="478">
                  <c:v>1400</c:v>
                </c:pt>
                <c:pt idx="479">
                  <c:v>1399.9095238095199</c:v>
                </c:pt>
                <c:pt idx="480">
                  <c:v>1400.2190476190499</c:v>
                </c:pt>
                <c:pt idx="481">
                  <c:v>1399.9666666666701</c:v>
                </c:pt>
                <c:pt idx="482">
                  <c:v>1399.91</c:v>
                </c:pt>
                <c:pt idx="483">
                  <c:v>1399.8869565217401</c:v>
                </c:pt>
                <c:pt idx="484">
                  <c:v>1399.78695652174</c:v>
                </c:pt>
                <c:pt idx="485">
                  <c:v>1399.98695652174</c:v>
                </c:pt>
                <c:pt idx="486">
                  <c:v>1399.9749999999999</c:v>
                </c:pt>
                <c:pt idx="487">
                  <c:v>1399.9</c:v>
                </c:pt>
                <c:pt idx="488">
                  <c:v>1400.06</c:v>
                </c:pt>
                <c:pt idx="489">
                  <c:v>1400.2349999999999</c:v>
                </c:pt>
                <c:pt idx="490">
                  <c:v>1400.01739130435</c:v>
                </c:pt>
                <c:pt idx="491">
                  <c:v>1399.8869565217401</c:v>
                </c:pt>
                <c:pt idx="492">
                  <c:v>1399.7652173913</c:v>
                </c:pt>
                <c:pt idx="493">
                  <c:v>1399.99130434783</c:v>
                </c:pt>
                <c:pt idx="494">
                  <c:v>1400.03043478261</c:v>
                </c:pt>
                <c:pt idx="495">
                  <c:v>1400.0809523809501</c:v>
                </c:pt>
                <c:pt idx="496">
                  <c:v>1400.1619047618999</c:v>
                </c:pt>
                <c:pt idx="497">
                  <c:v>1399.99545454545</c:v>
                </c:pt>
                <c:pt idx="498">
                  <c:v>1399.8050000000001</c:v>
                </c:pt>
                <c:pt idx="499">
                  <c:v>1399.7842105263201</c:v>
                </c:pt>
                <c:pt idx="500">
                  <c:v>1400.20909090909</c:v>
                </c:pt>
                <c:pt idx="501">
                  <c:v>1400.08</c:v>
                </c:pt>
                <c:pt idx="502">
                  <c:v>1399.7666666666701</c:v>
                </c:pt>
                <c:pt idx="503">
                  <c:v>1399.95</c:v>
                </c:pt>
                <c:pt idx="504">
                  <c:v>1400.02727272727</c:v>
                </c:pt>
                <c:pt idx="505">
                  <c:v>1400.0250000000001</c:v>
                </c:pt>
                <c:pt idx="506">
                  <c:v>1400.04210526316</c:v>
                </c:pt>
                <c:pt idx="507">
                  <c:v>1400.00952380952</c:v>
                </c:pt>
                <c:pt idx="508">
                  <c:v>1399.8727272727299</c:v>
                </c:pt>
                <c:pt idx="509">
                  <c:v>1400.0190476190501</c:v>
                </c:pt>
                <c:pt idx="510">
                  <c:v>1399.8428571428601</c:v>
                </c:pt>
                <c:pt idx="511">
                  <c:v>1399.63684210526</c:v>
                </c:pt>
                <c:pt idx="512">
                  <c:v>1400.11428571429</c:v>
                </c:pt>
                <c:pt idx="513">
                  <c:v>1399.8227272727299</c:v>
                </c:pt>
                <c:pt idx="514">
                  <c:v>1399.9217391304301</c:v>
                </c:pt>
                <c:pt idx="515">
                  <c:v>1400.1130434782599</c:v>
                </c:pt>
                <c:pt idx="516">
                  <c:v>1399.80454545455</c:v>
                </c:pt>
                <c:pt idx="517">
                  <c:v>1399.9095238095199</c:v>
                </c:pt>
                <c:pt idx="518">
                  <c:v>1400.03636363636</c:v>
                </c:pt>
                <c:pt idx="519">
                  <c:v>1400.0380952380999</c:v>
                </c:pt>
                <c:pt idx="520">
                  <c:v>1399.98181818182</c:v>
                </c:pt>
                <c:pt idx="521">
                  <c:v>1400.1949999999999</c:v>
                </c:pt>
                <c:pt idx="522">
                  <c:v>1400.3318181818199</c:v>
                </c:pt>
                <c:pt idx="523">
                  <c:v>1399.8363636363599</c:v>
                </c:pt>
                <c:pt idx="524">
                  <c:v>1400.1478260869601</c:v>
                </c:pt>
                <c:pt idx="525">
                  <c:v>1400.085</c:v>
                </c:pt>
                <c:pt idx="526">
                  <c:v>1400.19545454545</c:v>
                </c:pt>
                <c:pt idx="527">
                  <c:v>1399.87142857143</c:v>
                </c:pt>
                <c:pt idx="528">
                  <c:v>1400.0333333333299</c:v>
                </c:pt>
                <c:pt idx="529">
                  <c:v>1399.8619047619</c:v>
                </c:pt>
                <c:pt idx="530">
                  <c:v>1399.8681818181799</c:v>
                </c:pt>
                <c:pt idx="531">
                  <c:v>1399.9949999999999</c:v>
                </c:pt>
                <c:pt idx="532">
                  <c:v>1399.8318181818199</c:v>
                </c:pt>
                <c:pt idx="533">
                  <c:v>1400.03913043478</c:v>
                </c:pt>
                <c:pt idx="534">
                  <c:v>1400.0333333333299</c:v>
                </c:pt>
                <c:pt idx="535">
                  <c:v>1400.00909090909</c:v>
                </c:pt>
                <c:pt idx="536">
                  <c:v>1399.7650000000001</c:v>
                </c:pt>
                <c:pt idx="537">
                  <c:v>1399.9142857142899</c:v>
                </c:pt>
                <c:pt idx="538">
                  <c:v>1400.05238095238</c:v>
                </c:pt>
                <c:pt idx="539">
                  <c:v>1400.01363636364</c:v>
                </c:pt>
                <c:pt idx="540">
                  <c:v>1400.04347826087</c:v>
                </c:pt>
                <c:pt idx="541">
                  <c:v>1399.99047619048</c:v>
                </c:pt>
                <c:pt idx="542">
                  <c:v>1400.05555555556</c:v>
                </c:pt>
                <c:pt idx="543">
                  <c:v>1400.06666666667</c:v>
                </c:pt>
                <c:pt idx="544">
                  <c:v>1399.8619047619</c:v>
                </c:pt>
                <c:pt idx="545">
                  <c:v>1400.12</c:v>
                </c:pt>
                <c:pt idx="546">
                  <c:v>1399.88095238095</c:v>
                </c:pt>
                <c:pt idx="547">
                  <c:v>1399.9470588235299</c:v>
                </c:pt>
                <c:pt idx="548">
                  <c:v>1400.1095238095199</c:v>
                </c:pt>
                <c:pt idx="549">
                  <c:v>1400.45</c:v>
                </c:pt>
                <c:pt idx="550">
                  <c:v>1399.95909090909</c:v>
                </c:pt>
                <c:pt idx="551">
                  <c:v>1400.04545454545</c:v>
                </c:pt>
                <c:pt idx="552">
                  <c:v>1399.8636363636399</c:v>
                </c:pt>
                <c:pt idx="553">
                  <c:v>1400.04090909091</c:v>
                </c:pt>
                <c:pt idx="554">
                  <c:v>1400.24</c:v>
                </c:pt>
                <c:pt idx="555">
                  <c:v>1399.8</c:v>
                </c:pt>
                <c:pt idx="556">
                  <c:v>1399.94782608696</c:v>
                </c:pt>
                <c:pt idx="557">
                  <c:v>1400.0368421052599</c:v>
                </c:pt>
                <c:pt idx="558">
                  <c:v>1400.0956521739099</c:v>
                </c:pt>
                <c:pt idx="559">
                  <c:v>1400.22272727273</c:v>
                </c:pt>
                <c:pt idx="560">
                  <c:v>1400.2190476190499</c:v>
                </c:pt>
                <c:pt idx="561">
                  <c:v>1400.21818181818</c:v>
                </c:pt>
                <c:pt idx="562">
                  <c:v>1399.72173913043</c:v>
                </c:pt>
                <c:pt idx="563">
                  <c:v>1399.9714285714299</c:v>
                </c:pt>
                <c:pt idx="564">
                  <c:v>1399.9761904761899</c:v>
                </c:pt>
                <c:pt idx="565">
                  <c:v>1399.98181818182</c:v>
                </c:pt>
                <c:pt idx="566">
                  <c:v>1399.9652173913</c:v>
                </c:pt>
                <c:pt idx="567">
                  <c:v>1399.97272727273</c:v>
                </c:pt>
                <c:pt idx="568">
                  <c:v>1399.97826086957</c:v>
                </c:pt>
                <c:pt idx="569">
                  <c:v>1399.8434782608699</c:v>
                </c:pt>
                <c:pt idx="570">
                  <c:v>1400.3954545454501</c:v>
                </c:pt>
                <c:pt idx="571">
                  <c:v>1400.1095238095199</c:v>
                </c:pt>
                <c:pt idx="572">
                  <c:v>1399.9434782608701</c:v>
                </c:pt>
                <c:pt idx="573">
                  <c:v>1400.28695652174</c:v>
                </c:pt>
                <c:pt idx="574">
                  <c:v>1400.21</c:v>
                </c:pt>
                <c:pt idx="575">
                  <c:v>1399.92</c:v>
                </c:pt>
                <c:pt idx="576">
                  <c:v>1399.78695652174</c:v>
                </c:pt>
                <c:pt idx="577">
                  <c:v>1399.9086956521701</c:v>
                </c:pt>
                <c:pt idx="578">
                  <c:v>1400.1</c:v>
                </c:pt>
                <c:pt idx="579">
                  <c:v>1400.1545454545501</c:v>
                </c:pt>
                <c:pt idx="580">
                  <c:v>1400.13333333333</c:v>
                </c:pt>
                <c:pt idx="581">
                  <c:v>1400.15</c:v>
                </c:pt>
                <c:pt idx="582">
                  <c:v>1399.9304347826101</c:v>
                </c:pt>
                <c:pt idx="583">
                  <c:v>1399.80454545455</c:v>
                </c:pt>
                <c:pt idx="584">
                  <c:v>1400.3478260869599</c:v>
                </c:pt>
                <c:pt idx="585">
                  <c:v>1400.18095238095</c:v>
                </c:pt>
                <c:pt idx="586">
                  <c:v>1399.9</c:v>
                </c:pt>
                <c:pt idx="587">
                  <c:v>1400.3952380952401</c:v>
                </c:pt>
                <c:pt idx="588">
                  <c:v>1399.85</c:v>
                </c:pt>
                <c:pt idx="589">
                  <c:v>1399.97272727273</c:v>
                </c:pt>
                <c:pt idx="590">
                  <c:v>1400.13</c:v>
                </c:pt>
                <c:pt idx="591">
                  <c:v>1400.1181818181799</c:v>
                </c:pt>
                <c:pt idx="592">
                  <c:v>1400.1409090909101</c:v>
                </c:pt>
                <c:pt idx="593">
                  <c:v>1399.6818181818201</c:v>
                </c:pt>
                <c:pt idx="594">
                  <c:v>1399.8727272727299</c:v>
                </c:pt>
                <c:pt idx="595">
                  <c:v>1399.92380952381</c:v>
                </c:pt>
                <c:pt idx="596">
                  <c:v>1399.99090909091</c:v>
                </c:pt>
                <c:pt idx="597">
                  <c:v>1400.08</c:v>
                </c:pt>
                <c:pt idx="598">
                  <c:v>1400.0166666666701</c:v>
                </c:pt>
                <c:pt idx="599">
                  <c:v>1400.3277777777801</c:v>
                </c:pt>
                <c:pt idx="600">
                  <c:v>1400.04090909091</c:v>
                </c:pt>
                <c:pt idx="601">
                  <c:v>1399.9136363636401</c:v>
                </c:pt>
                <c:pt idx="602">
                  <c:v>1399.9090909090901</c:v>
                </c:pt>
                <c:pt idx="603">
                  <c:v>1399.75454545455</c:v>
                </c:pt>
                <c:pt idx="604">
                  <c:v>1400.28947368421</c:v>
                </c:pt>
                <c:pt idx="605">
                  <c:v>1400.11904761905</c:v>
                </c:pt>
                <c:pt idx="606">
                  <c:v>1400.12857142857</c:v>
                </c:pt>
                <c:pt idx="607">
                  <c:v>1400.0380952380999</c:v>
                </c:pt>
                <c:pt idx="608">
                  <c:v>1400.4136363636401</c:v>
                </c:pt>
                <c:pt idx="609">
                  <c:v>1400.05</c:v>
                </c:pt>
                <c:pt idx="610">
                  <c:v>1399.915</c:v>
                </c:pt>
                <c:pt idx="611">
                  <c:v>1399.8826086956501</c:v>
                </c:pt>
                <c:pt idx="612">
                  <c:v>1400.21</c:v>
                </c:pt>
                <c:pt idx="613">
                  <c:v>1400.0954545454499</c:v>
                </c:pt>
                <c:pt idx="614">
                  <c:v>1400.02608695652</c:v>
                </c:pt>
                <c:pt idx="615">
                  <c:v>1399.6947368421099</c:v>
                </c:pt>
                <c:pt idx="616">
                  <c:v>1400.19545454545</c:v>
                </c:pt>
                <c:pt idx="617">
                  <c:v>1400.15</c:v>
                </c:pt>
                <c:pt idx="618">
                  <c:v>1399.93</c:v>
                </c:pt>
                <c:pt idx="619">
                  <c:v>1400.0904761904801</c:v>
                </c:pt>
                <c:pt idx="620">
                  <c:v>1400.0904761904801</c:v>
                </c:pt>
                <c:pt idx="621">
                  <c:v>1399.94545454545</c:v>
                </c:pt>
                <c:pt idx="622">
                  <c:v>1400.135</c:v>
                </c:pt>
                <c:pt idx="623">
                  <c:v>1399.98636363636</c:v>
                </c:pt>
                <c:pt idx="624">
                  <c:v>1400.12380952381</c:v>
                </c:pt>
                <c:pt idx="625">
                  <c:v>1400.0333333333299</c:v>
                </c:pt>
                <c:pt idx="626">
                  <c:v>1399.7850000000001</c:v>
                </c:pt>
                <c:pt idx="627">
                  <c:v>1400.0681818181799</c:v>
                </c:pt>
                <c:pt idx="628">
                  <c:v>1399.9</c:v>
                </c:pt>
                <c:pt idx="629">
                  <c:v>1400</c:v>
                </c:pt>
                <c:pt idx="630">
                  <c:v>1399.71</c:v>
                </c:pt>
                <c:pt idx="631">
                  <c:v>1400.05714285714</c:v>
                </c:pt>
                <c:pt idx="632">
                  <c:v>1399.9</c:v>
                </c:pt>
                <c:pt idx="633">
                  <c:v>1400.0350000000001</c:v>
                </c:pt>
                <c:pt idx="634">
                  <c:v>1400.04</c:v>
                </c:pt>
                <c:pt idx="635">
                  <c:v>1400.2809523809501</c:v>
                </c:pt>
                <c:pt idx="636">
                  <c:v>1400.0238095238101</c:v>
                </c:pt>
                <c:pt idx="637">
                  <c:v>1400.2666666666701</c:v>
                </c:pt>
                <c:pt idx="638">
                  <c:v>1399.9272727272701</c:v>
                </c:pt>
                <c:pt idx="639">
                  <c:v>1400.4047619047601</c:v>
                </c:pt>
                <c:pt idx="640">
                  <c:v>1399.8</c:v>
                </c:pt>
                <c:pt idx="641">
                  <c:v>1399.7619047619</c:v>
                </c:pt>
                <c:pt idx="642">
                  <c:v>1399.9222222222199</c:v>
                </c:pt>
                <c:pt idx="643">
                  <c:v>1400.31904761905</c:v>
                </c:pt>
                <c:pt idx="644">
                  <c:v>1400.03181818182</c:v>
                </c:pt>
                <c:pt idx="645">
                  <c:v>1399.9449999999999</c:v>
                </c:pt>
                <c:pt idx="646">
                  <c:v>1400.05238095238</c:v>
                </c:pt>
                <c:pt idx="647">
                  <c:v>1400.05714285714</c:v>
                </c:pt>
                <c:pt idx="648">
                  <c:v>1399.8</c:v>
                </c:pt>
                <c:pt idx="649">
                  <c:v>1400.1095238095199</c:v>
                </c:pt>
                <c:pt idx="650">
                  <c:v>1400.2947368421101</c:v>
                </c:pt>
                <c:pt idx="651">
                  <c:v>1399.875</c:v>
                </c:pt>
                <c:pt idx="652">
                  <c:v>1399.71818181818</c:v>
                </c:pt>
                <c:pt idx="653">
                  <c:v>1399.8909090909101</c:v>
                </c:pt>
                <c:pt idx="654">
                  <c:v>1399.9318181818201</c:v>
                </c:pt>
                <c:pt idx="655">
                  <c:v>1399.8647058823501</c:v>
                </c:pt>
                <c:pt idx="656">
                  <c:v>1400.21363636364</c:v>
                </c:pt>
                <c:pt idx="657">
                  <c:v>1400.2071428571401</c:v>
                </c:pt>
                <c:pt idx="658">
                  <c:v>1399.77826086957</c:v>
                </c:pt>
                <c:pt idx="659">
                  <c:v>1400</c:v>
                </c:pt>
                <c:pt idx="660">
                  <c:v>1399.80454545455</c:v>
                </c:pt>
                <c:pt idx="661">
                  <c:v>1399.73913043478</c:v>
                </c:pt>
                <c:pt idx="662">
                  <c:v>1399.8523809523799</c:v>
                </c:pt>
                <c:pt idx="663">
                  <c:v>1400.24090909091</c:v>
                </c:pt>
                <c:pt idx="664">
                  <c:v>1400.12380952381</c:v>
                </c:pt>
                <c:pt idx="665">
                  <c:v>1399.86666666667</c:v>
                </c:pt>
                <c:pt idx="666">
                  <c:v>1400.1</c:v>
                </c:pt>
                <c:pt idx="667">
                  <c:v>1400.18571428571</c:v>
                </c:pt>
                <c:pt idx="668">
                  <c:v>1399.905</c:v>
                </c:pt>
                <c:pt idx="669">
                  <c:v>1400.1090909090899</c:v>
                </c:pt>
                <c:pt idx="670">
                  <c:v>1399.96818181818</c:v>
                </c:pt>
                <c:pt idx="671">
                  <c:v>1400.1478260869601</c:v>
                </c:pt>
                <c:pt idx="672">
                  <c:v>1400.1047619047599</c:v>
                </c:pt>
                <c:pt idx="673">
                  <c:v>1400.04090909091</c:v>
                </c:pt>
                <c:pt idx="674">
                  <c:v>1399.8913043478301</c:v>
                </c:pt>
                <c:pt idx="675">
                  <c:v>1399.96818181818</c:v>
                </c:pt>
                <c:pt idx="676">
                  <c:v>1400.1590909090901</c:v>
                </c:pt>
                <c:pt idx="677">
                  <c:v>1400.50454545455</c:v>
                </c:pt>
                <c:pt idx="678">
                  <c:v>1399.7950000000001</c:v>
                </c:pt>
                <c:pt idx="679">
                  <c:v>1400.24</c:v>
                </c:pt>
                <c:pt idx="680">
                  <c:v>1399.7714285714301</c:v>
                </c:pt>
                <c:pt idx="681">
                  <c:v>1400.11578947368</c:v>
                </c:pt>
                <c:pt idx="682">
                  <c:v>1400.12380952381</c:v>
                </c:pt>
                <c:pt idx="683">
                  <c:v>1400.0909090909099</c:v>
                </c:pt>
                <c:pt idx="684">
                  <c:v>1400.19545454545</c:v>
                </c:pt>
                <c:pt idx="685">
                  <c:v>1400.0863636363599</c:v>
                </c:pt>
                <c:pt idx="686">
                  <c:v>1399.6772727272701</c:v>
                </c:pt>
                <c:pt idx="687">
                  <c:v>1399.94</c:v>
                </c:pt>
                <c:pt idx="688">
                  <c:v>1400.29090909091</c:v>
                </c:pt>
                <c:pt idx="689">
                  <c:v>1399.9761904761899</c:v>
                </c:pt>
                <c:pt idx="690">
                  <c:v>1400.01363636364</c:v>
                </c:pt>
                <c:pt idx="691">
                  <c:v>1399.9318181818201</c:v>
                </c:pt>
                <c:pt idx="692">
                  <c:v>1400.4047619047601</c:v>
                </c:pt>
                <c:pt idx="693">
                  <c:v>1399.71363636364</c:v>
                </c:pt>
                <c:pt idx="694">
                  <c:v>1399.9749999999999</c:v>
                </c:pt>
                <c:pt idx="695">
                  <c:v>1399.7950000000001</c:v>
                </c:pt>
                <c:pt idx="696">
                  <c:v>1399.8571428571399</c:v>
                </c:pt>
                <c:pt idx="697">
                  <c:v>1399.97727272727</c:v>
                </c:pt>
                <c:pt idx="698">
                  <c:v>1400.23636363636</c:v>
                </c:pt>
                <c:pt idx="699">
                  <c:v>1399.76363636364</c:v>
                </c:pt>
                <c:pt idx="700">
                  <c:v>1400.1666666666699</c:v>
                </c:pt>
                <c:pt idx="701">
                  <c:v>1400.05238095238</c:v>
                </c:pt>
                <c:pt idx="702">
                  <c:v>1400.3473684210501</c:v>
                </c:pt>
                <c:pt idx="703">
                  <c:v>1399.8545454545499</c:v>
                </c:pt>
                <c:pt idx="704">
                  <c:v>1399.69523809524</c:v>
                </c:pt>
                <c:pt idx="705">
                  <c:v>1400.11578947368</c:v>
                </c:pt>
                <c:pt idx="706">
                  <c:v>1400.1608695652201</c:v>
                </c:pt>
                <c:pt idx="707">
                  <c:v>1400.1849999999999</c:v>
                </c:pt>
                <c:pt idx="708">
                  <c:v>1400.0250000000001</c:v>
                </c:pt>
                <c:pt idx="709">
                  <c:v>1399.98</c:v>
                </c:pt>
                <c:pt idx="710">
                  <c:v>1400.2249999999999</c:v>
                </c:pt>
                <c:pt idx="711">
                  <c:v>1400.1619047618999</c:v>
                </c:pt>
                <c:pt idx="712">
                  <c:v>1400.1045454545499</c:v>
                </c:pt>
                <c:pt idx="713">
                  <c:v>1399.9095238095199</c:v>
                </c:pt>
                <c:pt idx="714">
                  <c:v>1399.8050000000001</c:v>
                </c:pt>
                <c:pt idx="715">
                  <c:v>1400.15</c:v>
                </c:pt>
                <c:pt idx="716">
                  <c:v>1399.7333333333299</c:v>
                </c:pt>
                <c:pt idx="717">
                  <c:v>1399.8523809523799</c:v>
                </c:pt>
                <c:pt idx="718">
                  <c:v>1400.0380952380999</c:v>
                </c:pt>
                <c:pt idx="719">
                  <c:v>1400.24761904762</c:v>
                </c:pt>
                <c:pt idx="720">
                  <c:v>1400.26</c:v>
                </c:pt>
                <c:pt idx="721">
                  <c:v>1399.98260869565</c:v>
                </c:pt>
                <c:pt idx="722">
                  <c:v>1400.06666666667</c:v>
                </c:pt>
                <c:pt idx="723">
                  <c:v>1399.87142857143</c:v>
                </c:pt>
                <c:pt idx="724">
                  <c:v>1399.6409090909101</c:v>
                </c:pt>
                <c:pt idx="725">
                  <c:v>1400.1476190476201</c:v>
                </c:pt>
                <c:pt idx="726">
                  <c:v>1400.05454545455</c:v>
                </c:pt>
                <c:pt idx="727">
                  <c:v>1400.21818181818</c:v>
                </c:pt>
                <c:pt idx="728">
                  <c:v>1399.8681818181799</c:v>
                </c:pt>
                <c:pt idx="729">
                  <c:v>1399.9090909090901</c:v>
                </c:pt>
                <c:pt idx="730">
                  <c:v>1399.8318181818199</c:v>
                </c:pt>
                <c:pt idx="731">
                  <c:v>1399.7850000000001</c:v>
                </c:pt>
                <c:pt idx="732">
                  <c:v>1399.8476190476199</c:v>
                </c:pt>
                <c:pt idx="733">
                  <c:v>1400.12857142857</c:v>
                </c:pt>
                <c:pt idx="734">
                  <c:v>1399.9666666666701</c:v>
                </c:pt>
                <c:pt idx="735">
                  <c:v>1400.3086956521699</c:v>
                </c:pt>
                <c:pt idx="736">
                  <c:v>1399.91578947368</c:v>
                </c:pt>
                <c:pt idx="737">
                  <c:v>1399.8050000000001</c:v>
                </c:pt>
                <c:pt idx="738">
                  <c:v>1399.8052631578901</c:v>
                </c:pt>
                <c:pt idx="739">
                  <c:v>1399.7950000000001</c:v>
                </c:pt>
                <c:pt idx="740">
                  <c:v>1399.7950000000001</c:v>
                </c:pt>
                <c:pt idx="741">
                  <c:v>1400.1545454545501</c:v>
                </c:pt>
                <c:pt idx="742">
                  <c:v>1400.02727272727</c:v>
                </c:pt>
                <c:pt idx="743">
                  <c:v>1400.1</c:v>
                </c:pt>
                <c:pt idx="744">
                  <c:v>1399.6681818181801</c:v>
                </c:pt>
                <c:pt idx="745">
                  <c:v>1400.24</c:v>
                </c:pt>
                <c:pt idx="746">
                  <c:v>1400</c:v>
                </c:pt>
                <c:pt idx="747">
                  <c:v>1400.1</c:v>
                </c:pt>
                <c:pt idx="748">
                  <c:v>1399.72727272727</c:v>
                </c:pt>
                <c:pt idx="749">
                  <c:v>1400.13684210526</c:v>
                </c:pt>
                <c:pt idx="750">
                  <c:v>1400.1565217391301</c:v>
                </c:pt>
                <c:pt idx="751">
                  <c:v>1400.1</c:v>
                </c:pt>
                <c:pt idx="752">
                  <c:v>1400.12</c:v>
                </c:pt>
                <c:pt idx="753">
                  <c:v>1399.8272727272699</c:v>
                </c:pt>
                <c:pt idx="754">
                  <c:v>1400.06315789474</c:v>
                </c:pt>
                <c:pt idx="755">
                  <c:v>1400.2850000000001</c:v>
                </c:pt>
                <c:pt idx="756">
                  <c:v>1399.71818181818</c:v>
                </c:pt>
                <c:pt idx="757">
                  <c:v>1400.0285714285701</c:v>
                </c:pt>
                <c:pt idx="758">
                  <c:v>1400.19545454545</c:v>
                </c:pt>
                <c:pt idx="759">
                  <c:v>1399.79130434783</c:v>
                </c:pt>
                <c:pt idx="760">
                  <c:v>1400.1409090909101</c:v>
                </c:pt>
                <c:pt idx="761">
                  <c:v>1400.03913043478</c:v>
                </c:pt>
                <c:pt idx="762">
                  <c:v>1400.1409090909101</c:v>
                </c:pt>
                <c:pt idx="763">
                  <c:v>1399.9434782608701</c:v>
                </c:pt>
                <c:pt idx="764">
                  <c:v>1400.0863636363599</c:v>
                </c:pt>
                <c:pt idx="765">
                  <c:v>1400.1523809523801</c:v>
                </c:pt>
                <c:pt idx="766">
                  <c:v>1399.9047619047601</c:v>
                </c:pt>
                <c:pt idx="767">
                  <c:v>1400.085</c:v>
                </c:pt>
                <c:pt idx="768">
                  <c:v>1399.8545454545499</c:v>
                </c:pt>
                <c:pt idx="769">
                  <c:v>1400.2666666666701</c:v>
                </c:pt>
                <c:pt idx="770">
                  <c:v>1400.18095238095</c:v>
                </c:pt>
                <c:pt idx="771">
                  <c:v>1400.1090909090899</c:v>
                </c:pt>
                <c:pt idx="772">
                  <c:v>1400.0782608695699</c:v>
                </c:pt>
                <c:pt idx="773">
                  <c:v>1399.79130434783</c:v>
                </c:pt>
                <c:pt idx="774">
                  <c:v>1400.1136363636399</c:v>
                </c:pt>
                <c:pt idx="775">
                  <c:v>1399.95652173913</c:v>
                </c:pt>
                <c:pt idx="776">
                  <c:v>1400.0727272727299</c:v>
                </c:pt>
                <c:pt idx="777">
                  <c:v>1399.8391304347799</c:v>
                </c:pt>
                <c:pt idx="778">
                  <c:v>1400.25238095238</c:v>
                </c:pt>
                <c:pt idx="779">
                  <c:v>1400.0347826087</c:v>
                </c:pt>
                <c:pt idx="780">
                  <c:v>1400.07142857143</c:v>
                </c:pt>
                <c:pt idx="781">
                  <c:v>1400.03181818182</c:v>
                </c:pt>
                <c:pt idx="782">
                  <c:v>1399.9714285714299</c:v>
                </c:pt>
                <c:pt idx="783">
                  <c:v>1399.8782608695701</c:v>
                </c:pt>
                <c:pt idx="784">
                  <c:v>1400.1</c:v>
                </c:pt>
                <c:pt idx="785">
                  <c:v>1399.7333333333299</c:v>
                </c:pt>
                <c:pt idx="786">
                  <c:v>1399.88095238095</c:v>
                </c:pt>
                <c:pt idx="787">
                  <c:v>1400.1045454545499</c:v>
                </c:pt>
                <c:pt idx="788">
                  <c:v>1400.1565217391301</c:v>
                </c:pt>
                <c:pt idx="789">
                  <c:v>1399.8347826086999</c:v>
                </c:pt>
                <c:pt idx="790">
                  <c:v>1399.8136363636399</c:v>
                </c:pt>
                <c:pt idx="791">
                  <c:v>1399.96363636364</c:v>
                </c:pt>
                <c:pt idx="792">
                  <c:v>1399.8272727272699</c:v>
                </c:pt>
                <c:pt idx="793">
                  <c:v>1400.1695652173901</c:v>
                </c:pt>
                <c:pt idx="794">
                  <c:v>1399.96363636364</c:v>
                </c:pt>
                <c:pt idx="795">
                  <c:v>1400.0818181818199</c:v>
                </c:pt>
                <c:pt idx="796">
                  <c:v>1400.1318181818201</c:v>
                </c:pt>
                <c:pt idx="797">
                  <c:v>1400.02272727273</c:v>
                </c:pt>
                <c:pt idx="798">
                  <c:v>1399.88333333333</c:v>
                </c:pt>
                <c:pt idx="799">
                  <c:v>1399.99523809524</c:v>
                </c:pt>
                <c:pt idx="800">
                  <c:v>1399.8391304347799</c:v>
                </c:pt>
                <c:pt idx="801">
                  <c:v>1399.7190476190499</c:v>
                </c:pt>
                <c:pt idx="802">
                  <c:v>1400.01818181818</c:v>
                </c:pt>
                <c:pt idx="803">
                  <c:v>1400.0428571428599</c:v>
                </c:pt>
                <c:pt idx="804">
                  <c:v>1400.4749999999999</c:v>
                </c:pt>
                <c:pt idx="805">
                  <c:v>1399.9260869565201</c:v>
                </c:pt>
                <c:pt idx="806">
                  <c:v>1400.01739130435</c:v>
                </c:pt>
                <c:pt idx="807">
                  <c:v>1400.01304347826</c:v>
                </c:pt>
                <c:pt idx="808">
                  <c:v>1399.9227272727301</c:v>
                </c:pt>
                <c:pt idx="809">
                  <c:v>1399.9391304347801</c:v>
                </c:pt>
                <c:pt idx="810">
                  <c:v>1400.1260869565201</c:v>
                </c:pt>
                <c:pt idx="811">
                  <c:v>1399.97272727273</c:v>
                </c:pt>
                <c:pt idx="812">
                  <c:v>1400.05217391304</c:v>
                </c:pt>
                <c:pt idx="813">
                  <c:v>1399.9136363636401</c:v>
                </c:pt>
                <c:pt idx="814">
                  <c:v>1400.0727272727299</c:v>
                </c:pt>
                <c:pt idx="815">
                  <c:v>1399.85</c:v>
                </c:pt>
                <c:pt idx="816">
                  <c:v>1399.8913043478301</c:v>
                </c:pt>
                <c:pt idx="817">
                  <c:v>1400.00909090909</c:v>
                </c:pt>
                <c:pt idx="818">
                  <c:v>1400.0380952380999</c:v>
                </c:pt>
                <c:pt idx="819">
                  <c:v>1400.1608695652201</c:v>
                </c:pt>
                <c:pt idx="820">
                  <c:v>1400.03636363636</c:v>
                </c:pt>
                <c:pt idx="821">
                  <c:v>1399.98260869565</c:v>
                </c:pt>
                <c:pt idx="822">
                  <c:v>1399.99130434783</c:v>
                </c:pt>
                <c:pt idx="823">
                  <c:v>1400.09473684211</c:v>
                </c:pt>
                <c:pt idx="824">
                  <c:v>1400.1</c:v>
                </c:pt>
                <c:pt idx="825">
                  <c:v>1400.1863636363601</c:v>
                </c:pt>
                <c:pt idx="826">
                  <c:v>1400.0695652173899</c:v>
                </c:pt>
                <c:pt idx="827">
                  <c:v>1399.6478260869601</c:v>
                </c:pt>
                <c:pt idx="828">
                  <c:v>1399.94761904762</c:v>
                </c:pt>
                <c:pt idx="829">
                  <c:v>1399.6727272727301</c:v>
                </c:pt>
                <c:pt idx="830">
                  <c:v>1399.94736842105</c:v>
                </c:pt>
                <c:pt idx="831">
                  <c:v>1399.8428571428601</c:v>
                </c:pt>
                <c:pt idx="832">
                  <c:v>1400.02608695652</c:v>
                </c:pt>
                <c:pt idx="833">
                  <c:v>1399.95</c:v>
                </c:pt>
                <c:pt idx="834">
                  <c:v>1399.9130434782601</c:v>
                </c:pt>
                <c:pt idx="835">
                  <c:v>1400.0818181818199</c:v>
                </c:pt>
                <c:pt idx="836">
                  <c:v>1399.96086956522</c:v>
                </c:pt>
                <c:pt idx="837">
                  <c:v>1400.1869565217401</c:v>
                </c:pt>
                <c:pt idx="838">
                  <c:v>1400.03636363636</c:v>
                </c:pt>
                <c:pt idx="839">
                  <c:v>1400.0238095238101</c:v>
                </c:pt>
                <c:pt idx="840">
                  <c:v>1399.97727272727</c:v>
                </c:pt>
                <c:pt idx="841">
                  <c:v>1399.9619047619001</c:v>
                </c:pt>
                <c:pt idx="842">
                  <c:v>1400.0150000000001</c:v>
                </c:pt>
                <c:pt idx="843">
                  <c:v>1400.1619047618999</c:v>
                </c:pt>
                <c:pt idx="844">
                  <c:v>1400.3086956521699</c:v>
                </c:pt>
                <c:pt idx="845">
                  <c:v>1400.06</c:v>
                </c:pt>
                <c:pt idx="846">
                  <c:v>1400.07</c:v>
                </c:pt>
                <c:pt idx="847">
                  <c:v>1400.27391304348</c:v>
                </c:pt>
                <c:pt idx="848">
                  <c:v>1399.95</c:v>
                </c:pt>
                <c:pt idx="849">
                  <c:v>1399.86666666667</c:v>
                </c:pt>
                <c:pt idx="850">
                  <c:v>1399.8954545454501</c:v>
                </c:pt>
                <c:pt idx="851">
                  <c:v>1400.02608695652</c:v>
                </c:pt>
                <c:pt idx="852">
                  <c:v>1399.7</c:v>
                </c:pt>
                <c:pt idx="853">
                  <c:v>1399.80454545455</c:v>
                </c:pt>
                <c:pt idx="854">
                  <c:v>1400.22727272727</c:v>
                </c:pt>
                <c:pt idx="855">
                  <c:v>1400.1545454545501</c:v>
                </c:pt>
                <c:pt idx="856">
                  <c:v>1399.9</c:v>
                </c:pt>
                <c:pt idx="857">
                  <c:v>1400.01363636364</c:v>
                </c:pt>
                <c:pt idx="858">
                  <c:v>1400.1304347826101</c:v>
                </c:pt>
                <c:pt idx="859">
                  <c:v>1399.79565217391</c:v>
                </c:pt>
                <c:pt idx="860">
                  <c:v>1400.4047619047601</c:v>
                </c:pt>
                <c:pt idx="861">
                  <c:v>1400.05</c:v>
                </c:pt>
                <c:pt idx="862">
                  <c:v>1399.99565217391</c:v>
                </c:pt>
                <c:pt idx="863">
                  <c:v>1400.1523809523801</c:v>
                </c:pt>
                <c:pt idx="864">
                  <c:v>1399.8571428571399</c:v>
                </c:pt>
                <c:pt idx="865">
                  <c:v>1400.12857142857</c:v>
                </c:pt>
                <c:pt idx="866">
                  <c:v>1399.9652173913</c:v>
                </c:pt>
                <c:pt idx="867">
                  <c:v>1400.0913043478299</c:v>
                </c:pt>
                <c:pt idx="868">
                  <c:v>1400.00869565217</c:v>
                </c:pt>
                <c:pt idx="869">
                  <c:v>1399.6772727272701</c:v>
                </c:pt>
                <c:pt idx="870">
                  <c:v>1400.27727272727</c:v>
                </c:pt>
                <c:pt idx="871">
                  <c:v>1400.26818181818</c:v>
                </c:pt>
                <c:pt idx="872">
                  <c:v>1399.9272727272701</c:v>
                </c:pt>
                <c:pt idx="873">
                  <c:v>1400.1227272727299</c:v>
                </c:pt>
                <c:pt idx="874">
                  <c:v>1400.1181818181799</c:v>
                </c:pt>
                <c:pt idx="875">
                  <c:v>1400.1</c:v>
                </c:pt>
                <c:pt idx="876">
                  <c:v>1399.81052631579</c:v>
                </c:pt>
                <c:pt idx="877">
                  <c:v>1400.04090909091</c:v>
                </c:pt>
                <c:pt idx="878">
                  <c:v>1399.855</c:v>
                </c:pt>
                <c:pt idx="879">
                  <c:v>1399.6421052631599</c:v>
                </c:pt>
                <c:pt idx="880">
                  <c:v>1399.97272727273</c:v>
                </c:pt>
                <c:pt idx="881">
                  <c:v>1400.1454545454501</c:v>
                </c:pt>
                <c:pt idx="882">
                  <c:v>1399.94545454545</c:v>
                </c:pt>
                <c:pt idx="883">
                  <c:v>1399.9</c:v>
                </c:pt>
                <c:pt idx="884">
                  <c:v>1399.8565217391299</c:v>
                </c:pt>
                <c:pt idx="885">
                  <c:v>1399.96363636364</c:v>
                </c:pt>
                <c:pt idx="886">
                  <c:v>1399.8409090909099</c:v>
                </c:pt>
                <c:pt idx="887">
                  <c:v>1400.30434782609</c:v>
                </c:pt>
                <c:pt idx="888">
                  <c:v>1399.9136363636401</c:v>
                </c:pt>
                <c:pt idx="889">
                  <c:v>1399.95909090909</c:v>
                </c:pt>
                <c:pt idx="890">
                  <c:v>1399.70869565217</c:v>
                </c:pt>
                <c:pt idx="891">
                  <c:v>1400.0652173912999</c:v>
                </c:pt>
                <c:pt idx="892">
                  <c:v>1400.00416666667</c:v>
                </c:pt>
                <c:pt idx="893">
                  <c:v>1400.23043478261</c:v>
                </c:pt>
                <c:pt idx="894">
                  <c:v>1399.69523809524</c:v>
                </c:pt>
                <c:pt idx="895">
                  <c:v>1399.95909090909</c:v>
                </c:pt>
                <c:pt idx="896">
                  <c:v>1400.1260869565201</c:v>
                </c:pt>
                <c:pt idx="897">
                  <c:v>1400.00909090909</c:v>
                </c:pt>
                <c:pt idx="898">
                  <c:v>1400.1409090909101</c:v>
                </c:pt>
                <c:pt idx="899">
                  <c:v>1400.1571428571399</c:v>
                </c:pt>
                <c:pt idx="900">
                  <c:v>1400.1086956521699</c:v>
                </c:pt>
                <c:pt idx="901">
                  <c:v>1400.04</c:v>
                </c:pt>
                <c:pt idx="902">
                  <c:v>1400.1666666666699</c:v>
                </c:pt>
                <c:pt idx="903">
                  <c:v>1400.00869565217</c:v>
                </c:pt>
                <c:pt idx="904">
                  <c:v>1399.9434782608701</c:v>
                </c:pt>
                <c:pt idx="905">
                  <c:v>1400.19545454545</c:v>
                </c:pt>
                <c:pt idx="906">
                  <c:v>1399.8954545454501</c:v>
                </c:pt>
                <c:pt idx="907">
                  <c:v>1400.3952380952401</c:v>
                </c:pt>
                <c:pt idx="908">
                  <c:v>1400.19565217391</c:v>
                </c:pt>
                <c:pt idx="909">
                  <c:v>1399.99090909091</c:v>
                </c:pt>
                <c:pt idx="910">
                  <c:v>1399.9391304347801</c:v>
                </c:pt>
                <c:pt idx="911">
                  <c:v>1400.1363636363601</c:v>
                </c:pt>
                <c:pt idx="912">
                  <c:v>1400.11904761905</c:v>
                </c:pt>
                <c:pt idx="913">
                  <c:v>1400.3090909090899</c:v>
                </c:pt>
                <c:pt idx="914">
                  <c:v>1399.8583333333299</c:v>
                </c:pt>
                <c:pt idx="915">
                  <c:v>1399.8695652173899</c:v>
                </c:pt>
                <c:pt idx="916">
                  <c:v>1399.98695652174</c:v>
                </c:pt>
                <c:pt idx="917">
                  <c:v>1399.905</c:v>
                </c:pt>
                <c:pt idx="918">
                  <c:v>1400.1772727272701</c:v>
                </c:pt>
                <c:pt idx="919">
                  <c:v>1400.04545454545</c:v>
                </c:pt>
                <c:pt idx="920">
                  <c:v>1400.19545454545</c:v>
                </c:pt>
                <c:pt idx="921">
                  <c:v>1400.0125</c:v>
                </c:pt>
                <c:pt idx="922">
                  <c:v>1399.99090909091</c:v>
                </c:pt>
                <c:pt idx="923">
                  <c:v>1400</c:v>
                </c:pt>
                <c:pt idx="924">
                  <c:v>1399.80416666667</c:v>
                </c:pt>
                <c:pt idx="925">
                  <c:v>1399.8363636363599</c:v>
                </c:pt>
                <c:pt idx="926">
                  <c:v>1400.06666666667</c:v>
                </c:pt>
                <c:pt idx="927">
                  <c:v>1399.9652173913</c:v>
                </c:pt>
                <c:pt idx="928">
                  <c:v>1399.8173913043499</c:v>
                </c:pt>
                <c:pt idx="929">
                  <c:v>1399.95789473684</c:v>
                </c:pt>
                <c:pt idx="930">
                  <c:v>1399.8090909090899</c:v>
                </c:pt>
                <c:pt idx="931">
                  <c:v>1399.9136363636401</c:v>
                </c:pt>
                <c:pt idx="932">
                  <c:v>1400.0416666666699</c:v>
                </c:pt>
                <c:pt idx="933">
                  <c:v>1400.06315789474</c:v>
                </c:pt>
                <c:pt idx="934">
                  <c:v>1400.0565217391299</c:v>
                </c:pt>
                <c:pt idx="935">
                  <c:v>1400.0608695652199</c:v>
                </c:pt>
                <c:pt idx="936">
                  <c:v>1399.8681818181799</c:v>
                </c:pt>
                <c:pt idx="937">
                  <c:v>1400.05</c:v>
                </c:pt>
                <c:pt idx="938">
                  <c:v>1400.1</c:v>
                </c:pt>
                <c:pt idx="939">
                  <c:v>1400</c:v>
                </c:pt>
                <c:pt idx="940">
                  <c:v>1400.0066666666701</c:v>
                </c:pt>
                <c:pt idx="941">
                  <c:v>1400.01304347826</c:v>
                </c:pt>
                <c:pt idx="942">
                  <c:v>1399.85</c:v>
                </c:pt>
                <c:pt idx="943">
                  <c:v>1400.22608695652</c:v>
                </c:pt>
                <c:pt idx="944">
                  <c:v>1400.1090909090899</c:v>
                </c:pt>
                <c:pt idx="945">
                  <c:v>1399.95652173913</c:v>
                </c:pt>
                <c:pt idx="946">
                  <c:v>1399.9173913043501</c:v>
                </c:pt>
                <c:pt idx="947">
                  <c:v>1400.0636363636399</c:v>
                </c:pt>
                <c:pt idx="948">
                  <c:v>1400.23913043478</c:v>
                </c:pt>
                <c:pt idx="949">
                  <c:v>1399.94761904762</c:v>
                </c:pt>
                <c:pt idx="950">
                  <c:v>1399.8</c:v>
                </c:pt>
                <c:pt idx="951">
                  <c:v>1400.2347826087</c:v>
                </c:pt>
                <c:pt idx="952">
                  <c:v>1399.9809523809499</c:v>
                </c:pt>
                <c:pt idx="953">
                  <c:v>1400.0818181818199</c:v>
                </c:pt>
                <c:pt idx="954">
                  <c:v>1400.22727272727</c:v>
                </c:pt>
                <c:pt idx="955">
                  <c:v>1399.75909090909</c:v>
                </c:pt>
                <c:pt idx="956">
                  <c:v>1399.99565217391</c:v>
                </c:pt>
                <c:pt idx="957">
                  <c:v>1400</c:v>
                </c:pt>
                <c:pt idx="958">
                  <c:v>1399.6739130434801</c:v>
                </c:pt>
                <c:pt idx="959">
                  <c:v>1399.94545454545</c:v>
                </c:pt>
                <c:pt idx="960">
                  <c:v>1399.8478260869599</c:v>
                </c:pt>
                <c:pt idx="961">
                  <c:v>1399.76956521739</c:v>
                </c:pt>
                <c:pt idx="962">
                  <c:v>1399.9</c:v>
                </c:pt>
                <c:pt idx="963">
                  <c:v>1399.94782608696</c:v>
                </c:pt>
                <c:pt idx="964">
                  <c:v>1399.6863636363601</c:v>
                </c:pt>
                <c:pt idx="965">
                  <c:v>1400.25454545455</c:v>
                </c:pt>
                <c:pt idx="966">
                  <c:v>1400.155</c:v>
                </c:pt>
                <c:pt idx="967">
                  <c:v>1400</c:v>
                </c:pt>
                <c:pt idx="968">
                  <c:v>1400.0681818181799</c:v>
                </c:pt>
                <c:pt idx="969">
                  <c:v>1399.77391304348</c:v>
                </c:pt>
                <c:pt idx="970">
                  <c:v>1399.9</c:v>
                </c:pt>
                <c:pt idx="971">
                  <c:v>1400.04545454545</c:v>
                </c:pt>
                <c:pt idx="972">
                  <c:v>1399.9043478260901</c:v>
                </c:pt>
                <c:pt idx="973">
                  <c:v>1399.9409090909101</c:v>
                </c:pt>
                <c:pt idx="974">
                  <c:v>1399.8217391304299</c:v>
                </c:pt>
                <c:pt idx="975">
                  <c:v>1399.57083333333</c:v>
                </c:pt>
                <c:pt idx="976">
                  <c:v>1400.20909090909</c:v>
                </c:pt>
                <c:pt idx="977">
                  <c:v>1400.1090909090899</c:v>
                </c:pt>
                <c:pt idx="978">
                  <c:v>1400.0727272727299</c:v>
                </c:pt>
                <c:pt idx="979">
                  <c:v>1399.8739130434799</c:v>
                </c:pt>
                <c:pt idx="980">
                  <c:v>1399.8818181818201</c:v>
                </c:pt>
                <c:pt idx="981">
                  <c:v>1400.1545454545501</c:v>
                </c:pt>
                <c:pt idx="982">
                  <c:v>1399.8173913043499</c:v>
                </c:pt>
                <c:pt idx="983">
                  <c:v>1400.0250000000001</c:v>
                </c:pt>
                <c:pt idx="984">
                  <c:v>1399.97727272727</c:v>
                </c:pt>
                <c:pt idx="985">
                  <c:v>1400.0333333333299</c:v>
                </c:pt>
                <c:pt idx="986">
                  <c:v>1399.70454545455</c:v>
                </c:pt>
                <c:pt idx="987">
                  <c:v>1400</c:v>
                </c:pt>
                <c:pt idx="988">
                  <c:v>1400.1</c:v>
                </c:pt>
                <c:pt idx="989">
                  <c:v>1400.1391304347801</c:v>
                </c:pt>
                <c:pt idx="990">
                  <c:v>1400.05238095238</c:v>
                </c:pt>
                <c:pt idx="991">
                  <c:v>1399.8952380952401</c:v>
                </c:pt>
                <c:pt idx="992">
                  <c:v>1400.00909090909</c:v>
                </c:pt>
                <c:pt idx="993">
                  <c:v>1399.7857142857099</c:v>
                </c:pt>
                <c:pt idx="994">
                  <c:v>1400.1045454545499</c:v>
                </c:pt>
                <c:pt idx="995">
                  <c:v>1399.8434782608699</c:v>
                </c:pt>
                <c:pt idx="996">
                  <c:v>1399.8434782608699</c:v>
                </c:pt>
                <c:pt idx="997">
                  <c:v>1400.02173913043</c:v>
                </c:pt>
                <c:pt idx="998">
                  <c:v>1400.02727272727</c:v>
                </c:pt>
                <c:pt idx="999">
                  <c:v>1400.01363636364</c:v>
                </c:pt>
                <c:pt idx="1000">
                  <c:v>1399.9434782608701</c:v>
                </c:pt>
                <c:pt idx="1001">
                  <c:v>1399.9409090909101</c:v>
                </c:pt>
                <c:pt idx="1002">
                  <c:v>1400.3409090909099</c:v>
                </c:pt>
                <c:pt idx="1003">
                  <c:v>1400.0350000000001</c:v>
                </c:pt>
                <c:pt idx="1004">
                  <c:v>1399.95909090909</c:v>
                </c:pt>
                <c:pt idx="1005">
                  <c:v>1399.94782608696</c:v>
                </c:pt>
                <c:pt idx="1006">
                  <c:v>1400.01363636364</c:v>
                </c:pt>
                <c:pt idx="1007">
                  <c:v>1400.0863636363599</c:v>
                </c:pt>
                <c:pt idx="1008">
                  <c:v>1399.8375000000001</c:v>
                </c:pt>
                <c:pt idx="1009">
                  <c:v>1400.2347826087</c:v>
                </c:pt>
                <c:pt idx="1010">
                  <c:v>1400.04782608696</c:v>
                </c:pt>
                <c:pt idx="1011">
                  <c:v>1399.76956521739</c:v>
                </c:pt>
                <c:pt idx="1012">
                  <c:v>1399.9304347826101</c:v>
                </c:pt>
                <c:pt idx="1013">
                  <c:v>1400.04090909091</c:v>
                </c:pt>
                <c:pt idx="1014">
                  <c:v>1399.6826086956501</c:v>
                </c:pt>
                <c:pt idx="1015">
                  <c:v>1399.8695652173899</c:v>
                </c:pt>
                <c:pt idx="1016">
                  <c:v>1399.99090909091</c:v>
                </c:pt>
                <c:pt idx="1017">
                  <c:v>1400.03</c:v>
                </c:pt>
                <c:pt idx="1018">
                  <c:v>1399.9380952381</c:v>
                </c:pt>
                <c:pt idx="1019">
                  <c:v>1400.22173913043</c:v>
                </c:pt>
                <c:pt idx="1020">
                  <c:v>1400.1714285714299</c:v>
                </c:pt>
                <c:pt idx="1021">
                  <c:v>1400.1652173913001</c:v>
                </c:pt>
                <c:pt idx="1022">
                  <c:v>1400.1521739130401</c:v>
                </c:pt>
                <c:pt idx="1023">
                  <c:v>1400.1304347826101</c:v>
                </c:pt>
                <c:pt idx="1024">
                  <c:v>1399.8727272727299</c:v>
                </c:pt>
                <c:pt idx="1025">
                  <c:v>1400.1409090909101</c:v>
                </c:pt>
                <c:pt idx="1026">
                  <c:v>1400.04347826087</c:v>
                </c:pt>
                <c:pt idx="1027">
                  <c:v>1400.48636363636</c:v>
                </c:pt>
                <c:pt idx="1028">
                  <c:v>1400.05</c:v>
                </c:pt>
                <c:pt idx="1029">
                  <c:v>1400.0904761904801</c:v>
                </c:pt>
                <c:pt idx="1030">
                  <c:v>1400.06666666667</c:v>
                </c:pt>
                <c:pt idx="1031">
                  <c:v>1399.99545454545</c:v>
                </c:pt>
                <c:pt idx="1032">
                  <c:v>1399.77826086957</c:v>
                </c:pt>
                <c:pt idx="1033">
                  <c:v>1400.3090909090899</c:v>
                </c:pt>
                <c:pt idx="1034">
                  <c:v>1400.01818181818</c:v>
                </c:pt>
                <c:pt idx="1035">
                  <c:v>1399.9809523809499</c:v>
                </c:pt>
                <c:pt idx="1036">
                  <c:v>1399.76818181818</c:v>
                </c:pt>
                <c:pt idx="1037">
                  <c:v>1400.1086956521699</c:v>
                </c:pt>
                <c:pt idx="1038">
                  <c:v>1399.99565217391</c:v>
                </c:pt>
                <c:pt idx="1039">
                  <c:v>1400</c:v>
                </c:pt>
                <c:pt idx="1040">
                  <c:v>1399.8428571428601</c:v>
                </c:pt>
                <c:pt idx="1041">
                  <c:v>1399.8695652173899</c:v>
                </c:pt>
                <c:pt idx="1042">
                  <c:v>1399.99565217391</c:v>
                </c:pt>
                <c:pt idx="1043">
                  <c:v>1399.8954545454501</c:v>
                </c:pt>
                <c:pt idx="1044">
                  <c:v>1400.1652173913001</c:v>
                </c:pt>
                <c:pt idx="1045">
                  <c:v>1400</c:v>
                </c:pt>
                <c:pt idx="1046">
                  <c:v>1399.8304347826099</c:v>
                </c:pt>
                <c:pt idx="1047">
                  <c:v>1400.01818181818</c:v>
                </c:pt>
                <c:pt idx="1048">
                  <c:v>1399.73913043478</c:v>
                </c:pt>
                <c:pt idx="1049">
                  <c:v>1399.77272727273</c:v>
                </c:pt>
                <c:pt idx="1050">
                  <c:v>1400.2750000000001</c:v>
                </c:pt>
                <c:pt idx="1051">
                  <c:v>1400.1272727272701</c:v>
                </c:pt>
                <c:pt idx="1052">
                  <c:v>1400.02272727273</c:v>
                </c:pt>
                <c:pt idx="1053">
                  <c:v>1400.0125</c:v>
                </c:pt>
                <c:pt idx="1054">
                  <c:v>1399.8652173912999</c:v>
                </c:pt>
                <c:pt idx="1055">
                  <c:v>1400.05714285714</c:v>
                </c:pt>
                <c:pt idx="1056">
                  <c:v>1400.1454545454501</c:v>
                </c:pt>
                <c:pt idx="1057">
                  <c:v>1399.8636363636399</c:v>
                </c:pt>
                <c:pt idx="1058">
                  <c:v>1400.0125</c:v>
                </c:pt>
                <c:pt idx="1059">
                  <c:v>1400.00454545455</c:v>
                </c:pt>
                <c:pt idx="1060">
                  <c:v>1400.1086956521699</c:v>
                </c:pt>
                <c:pt idx="1061">
                  <c:v>1399.97391304348</c:v>
                </c:pt>
                <c:pt idx="1062">
                  <c:v>1399.9409090909101</c:v>
                </c:pt>
                <c:pt idx="1063">
                  <c:v>1399.91</c:v>
                </c:pt>
                <c:pt idx="1064">
                  <c:v>1400.1590909090901</c:v>
                </c:pt>
                <c:pt idx="1065">
                  <c:v>1400.0238095238101</c:v>
                </c:pt>
                <c:pt idx="1066">
                  <c:v>1400.32105263158</c:v>
                </c:pt>
                <c:pt idx="1067">
                  <c:v>1399.57</c:v>
                </c:pt>
                <c:pt idx="1068">
                  <c:v>1400.3217391304299</c:v>
                </c:pt>
                <c:pt idx="1069">
                  <c:v>1400.0190476190501</c:v>
                </c:pt>
                <c:pt idx="1070">
                  <c:v>1400.0347826087</c:v>
                </c:pt>
                <c:pt idx="1071">
                  <c:v>1400.00909090909</c:v>
                </c:pt>
                <c:pt idx="1072">
                  <c:v>1400.62857142857</c:v>
                </c:pt>
                <c:pt idx="1073">
                  <c:v>1400.09</c:v>
                </c:pt>
                <c:pt idx="1074">
                  <c:v>1400.2208333333299</c:v>
                </c:pt>
                <c:pt idx="1075">
                  <c:v>1399.9260869565201</c:v>
                </c:pt>
                <c:pt idx="1076">
                  <c:v>1399.8428571428601</c:v>
                </c:pt>
                <c:pt idx="1077">
                  <c:v>1400.0727272727299</c:v>
                </c:pt>
                <c:pt idx="1078">
                  <c:v>1400.2</c:v>
                </c:pt>
                <c:pt idx="1079">
                  <c:v>1400.2761904761901</c:v>
                </c:pt>
                <c:pt idx="1080">
                  <c:v>1400.30454545455</c:v>
                </c:pt>
                <c:pt idx="1081">
                  <c:v>1400.27826086957</c:v>
                </c:pt>
                <c:pt idx="1082">
                  <c:v>1400.3181818181799</c:v>
                </c:pt>
                <c:pt idx="1083">
                  <c:v>1399.9434782608701</c:v>
                </c:pt>
                <c:pt idx="1084">
                  <c:v>1400.2210526315801</c:v>
                </c:pt>
                <c:pt idx="1085">
                  <c:v>1400.20909090909</c:v>
                </c:pt>
                <c:pt idx="1086">
                  <c:v>1399.8318181818199</c:v>
                </c:pt>
                <c:pt idx="1087">
                  <c:v>1399.9857142857099</c:v>
                </c:pt>
                <c:pt idx="1088">
                  <c:v>1400.01818181818</c:v>
                </c:pt>
                <c:pt idx="1089">
                  <c:v>1400.1909090909101</c:v>
                </c:pt>
                <c:pt idx="1090">
                  <c:v>1400.0952380952399</c:v>
                </c:pt>
                <c:pt idx="1091">
                  <c:v>1399.74</c:v>
                </c:pt>
                <c:pt idx="1092">
                  <c:v>1399.9380952381</c:v>
                </c:pt>
                <c:pt idx="1093">
                  <c:v>1400.28181818182</c:v>
                </c:pt>
                <c:pt idx="1094">
                  <c:v>1400.1913043478301</c:v>
                </c:pt>
                <c:pt idx="1095">
                  <c:v>1400.1045454545499</c:v>
                </c:pt>
                <c:pt idx="1096">
                  <c:v>1399.9652173913</c:v>
                </c:pt>
                <c:pt idx="1097">
                  <c:v>1399.94761904762</c:v>
                </c:pt>
                <c:pt idx="1098">
                  <c:v>1399.71739130435</c:v>
                </c:pt>
                <c:pt idx="1099">
                  <c:v>1400.0263157894699</c:v>
                </c:pt>
                <c:pt idx="1100">
                  <c:v>1400.06666666667</c:v>
                </c:pt>
                <c:pt idx="1101">
                  <c:v>1399.94761904762</c:v>
                </c:pt>
                <c:pt idx="1102">
                  <c:v>1400.0904761904801</c:v>
                </c:pt>
                <c:pt idx="1103">
                  <c:v>1399.87142857143</c:v>
                </c:pt>
                <c:pt idx="1104">
                  <c:v>1400.1260869565201</c:v>
                </c:pt>
                <c:pt idx="1105">
                  <c:v>1399.85263157895</c:v>
                </c:pt>
                <c:pt idx="1106">
                  <c:v>1399.9409090909101</c:v>
                </c:pt>
                <c:pt idx="1107">
                  <c:v>1399.96086956522</c:v>
                </c:pt>
                <c:pt idx="1108">
                  <c:v>1400.01363636364</c:v>
                </c:pt>
                <c:pt idx="1109">
                  <c:v>1400.25217391304</c:v>
                </c:pt>
                <c:pt idx="1110">
                  <c:v>1400.02173913043</c:v>
                </c:pt>
                <c:pt idx="1111">
                  <c:v>1399.8956521739101</c:v>
                </c:pt>
                <c:pt idx="1112">
                  <c:v>1400.1045454545499</c:v>
                </c:pt>
                <c:pt idx="1113">
                  <c:v>1400.02272727273</c:v>
                </c:pt>
                <c:pt idx="1114">
                  <c:v>1399.80434782609</c:v>
                </c:pt>
                <c:pt idx="1115">
                  <c:v>1399.6772727272701</c:v>
                </c:pt>
                <c:pt idx="1116">
                  <c:v>1399.8333333333301</c:v>
                </c:pt>
                <c:pt idx="1117">
                  <c:v>1400.1727272727301</c:v>
                </c:pt>
                <c:pt idx="1118">
                  <c:v>1400.0681818181799</c:v>
                </c:pt>
                <c:pt idx="1119">
                  <c:v>1400.07083333333</c:v>
                </c:pt>
                <c:pt idx="1120">
                  <c:v>1400.2</c:v>
                </c:pt>
                <c:pt idx="1121">
                  <c:v>1400.23043478261</c:v>
                </c:pt>
                <c:pt idx="1122">
                  <c:v>1400.0190476190501</c:v>
                </c:pt>
                <c:pt idx="1123">
                  <c:v>1400.3545454545499</c:v>
                </c:pt>
                <c:pt idx="1124">
                  <c:v>1400.0333333333299</c:v>
                </c:pt>
                <c:pt idx="1125">
                  <c:v>1399.96086956522</c:v>
                </c:pt>
                <c:pt idx="1126">
                  <c:v>1399.7375</c:v>
                </c:pt>
                <c:pt idx="1127">
                  <c:v>1399.95909090909</c:v>
                </c:pt>
                <c:pt idx="1128">
                  <c:v>1399.9045454545501</c:v>
                </c:pt>
                <c:pt idx="1129">
                  <c:v>1400.1863636363601</c:v>
                </c:pt>
                <c:pt idx="1130">
                  <c:v>1400.23913043478</c:v>
                </c:pt>
                <c:pt idx="1131">
                  <c:v>1399.95454545455</c:v>
                </c:pt>
                <c:pt idx="1132">
                  <c:v>1399.8391304347799</c:v>
                </c:pt>
                <c:pt idx="1133">
                  <c:v>1399.93333333333</c:v>
                </c:pt>
                <c:pt idx="1134">
                  <c:v>1400.03043478261</c:v>
                </c:pt>
                <c:pt idx="1135">
                  <c:v>1400.1347826087001</c:v>
                </c:pt>
                <c:pt idx="1136">
                  <c:v>1400.02608695652</c:v>
                </c:pt>
                <c:pt idx="1137">
                  <c:v>1399.8</c:v>
                </c:pt>
                <c:pt idx="1138">
                  <c:v>1400.0333333333299</c:v>
                </c:pt>
                <c:pt idx="1139">
                  <c:v>1400.1090909090899</c:v>
                </c:pt>
                <c:pt idx="1140">
                  <c:v>1400.085</c:v>
                </c:pt>
                <c:pt idx="1141">
                  <c:v>1400.3272727272699</c:v>
                </c:pt>
                <c:pt idx="1142">
                  <c:v>1399.8090909090899</c:v>
                </c:pt>
                <c:pt idx="1143">
                  <c:v>1400.1727272727301</c:v>
                </c:pt>
                <c:pt idx="1144">
                  <c:v>1400.0739130434799</c:v>
                </c:pt>
                <c:pt idx="1145">
                  <c:v>1400.00909090909</c:v>
                </c:pt>
                <c:pt idx="1146">
                  <c:v>1399.6863636363601</c:v>
                </c:pt>
                <c:pt idx="1147">
                  <c:v>1399.99444444444</c:v>
                </c:pt>
                <c:pt idx="1148">
                  <c:v>1399.6666666666699</c:v>
                </c:pt>
                <c:pt idx="1149">
                  <c:v>1399.7238095238099</c:v>
                </c:pt>
                <c:pt idx="1150">
                  <c:v>1400.1619047618999</c:v>
                </c:pt>
                <c:pt idx="1151">
                  <c:v>1399.96470588235</c:v>
                </c:pt>
                <c:pt idx="1152">
                  <c:v>1400.1714285714299</c:v>
                </c:pt>
                <c:pt idx="1153">
                  <c:v>1400.0238095238101</c:v>
                </c:pt>
                <c:pt idx="1154">
                  <c:v>1400.07142857143</c:v>
                </c:pt>
                <c:pt idx="1155">
                  <c:v>1399.9736842105301</c:v>
                </c:pt>
                <c:pt idx="1156">
                  <c:v>1400.00909090909</c:v>
                </c:pt>
                <c:pt idx="1157">
                  <c:v>1399.9318181818201</c:v>
                </c:pt>
                <c:pt idx="1158">
                  <c:v>1400.12857142857</c:v>
                </c:pt>
                <c:pt idx="1159">
                  <c:v>1400.1304347826101</c:v>
                </c:pt>
                <c:pt idx="1160">
                  <c:v>1400.1695652173901</c:v>
                </c:pt>
                <c:pt idx="1161">
                  <c:v>1400.1727272727301</c:v>
                </c:pt>
                <c:pt idx="1162">
                  <c:v>1399.8217391304299</c:v>
                </c:pt>
                <c:pt idx="1163">
                  <c:v>1400</c:v>
                </c:pt>
                <c:pt idx="1164">
                  <c:v>1400.1695652173901</c:v>
                </c:pt>
                <c:pt idx="1165">
                  <c:v>1399.9409090909101</c:v>
                </c:pt>
                <c:pt idx="1166">
                  <c:v>1400.1909090909101</c:v>
                </c:pt>
                <c:pt idx="1167">
                  <c:v>1399.96</c:v>
                </c:pt>
                <c:pt idx="1168">
                  <c:v>1400.0416666666699</c:v>
                </c:pt>
                <c:pt idx="1169">
                  <c:v>1399.9095238095199</c:v>
                </c:pt>
                <c:pt idx="1170">
                  <c:v>1399.8428571428601</c:v>
                </c:pt>
                <c:pt idx="1171">
                  <c:v>1400</c:v>
                </c:pt>
                <c:pt idx="1172">
                  <c:v>1400.3409090909099</c:v>
                </c:pt>
                <c:pt idx="1173">
                  <c:v>1400.1095238095199</c:v>
                </c:pt>
                <c:pt idx="1174">
                  <c:v>1399.68095238095</c:v>
                </c:pt>
                <c:pt idx="1175">
                  <c:v>1400.1681818181801</c:v>
                </c:pt>
                <c:pt idx="1176">
                  <c:v>1400.1136363636399</c:v>
                </c:pt>
                <c:pt idx="1177">
                  <c:v>1399.9857142857099</c:v>
                </c:pt>
                <c:pt idx="1178">
                  <c:v>1400.15882352941</c:v>
                </c:pt>
                <c:pt idx="1179">
                  <c:v>1400.37142857143</c:v>
                </c:pt>
                <c:pt idx="1180">
                  <c:v>1400.20909090909</c:v>
                </c:pt>
                <c:pt idx="1181">
                  <c:v>1399.74285714286</c:v>
                </c:pt>
                <c:pt idx="1182">
                  <c:v>1400.03</c:v>
                </c:pt>
                <c:pt idx="1183">
                  <c:v>1399.9272727272701</c:v>
                </c:pt>
                <c:pt idx="1184">
                  <c:v>1400.1227272727299</c:v>
                </c:pt>
                <c:pt idx="1185">
                  <c:v>1399.77826086957</c:v>
                </c:pt>
                <c:pt idx="1186">
                  <c:v>1399.9318181818201</c:v>
                </c:pt>
                <c:pt idx="1187">
                  <c:v>1399.8739130434799</c:v>
                </c:pt>
                <c:pt idx="1188">
                  <c:v>1400.25</c:v>
                </c:pt>
                <c:pt idx="1189">
                  <c:v>1400.21739130435</c:v>
                </c:pt>
                <c:pt idx="1190">
                  <c:v>1400.1210526315799</c:v>
                </c:pt>
                <c:pt idx="1191">
                  <c:v>1399.9347826087001</c:v>
                </c:pt>
                <c:pt idx="1192">
                  <c:v>1400.0954545454499</c:v>
                </c:pt>
                <c:pt idx="1193">
                  <c:v>1399.8590909090899</c:v>
                </c:pt>
                <c:pt idx="1194">
                  <c:v>1399.9947368421099</c:v>
                </c:pt>
                <c:pt idx="1195">
                  <c:v>1400</c:v>
                </c:pt>
                <c:pt idx="1196">
                  <c:v>1400.0476190476199</c:v>
                </c:pt>
                <c:pt idx="1197">
                  <c:v>1399.93333333333</c:v>
                </c:pt>
                <c:pt idx="1198">
                  <c:v>1399.88421052632</c:v>
                </c:pt>
                <c:pt idx="1199">
                  <c:v>1399.9363636363601</c:v>
                </c:pt>
                <c:pt idx="1200">
                  <c:v>1400.3409090909099</c:v>
                </c:pt>
                <c:pt idx="1201">
                  <c:v>1400.0368421052599</c:v>
                </c:pt>
                <c:pt idx="1202">
                  <c:v>1400.0826086956499</c:v>
                </c:pt>
                <c:pt idx="1203">
                  <c:v>1400.08</c:v>
                </c:pt>
                <c:pt idx="1204">
                  <c:v>1400.1391304347801</c:v>
                </c:pt>
                <c:pt idx="1205">
                  <c:v>1399.8173913043499</c:v>
                </c:pt>
                <c:pt idx="1206">
                  <c:v>1399.95217391304</c:v>
                </c:pt>
                <c:pt idx="1207">
                  <c:v>1400.1478260869601</c:v>
                </c:pt>
                <c:pt idx="1208">
                  <c:v>1400.05238095238</c:v>
                </c:pt>
                <c:pt idx="1209">
                  <c:v>1400.0550000000001</c:v>
                </c:pt>
                <c:pt idx="1210">
                  <c:v>1400.1</c:v>
                </c:pt>
                <c:pt idx="1211">
                  <c:v>1399.96818181818</c:v>
                </c:pt>
                <c:pt idx="1212">
                  <c:v>1400.1347826087001</c:v>
                </c:pt>
                <c:pt idx="1213">
                  <c:v>1399.9090909090901</c:v>
                </c:pt>
                <c:pt idx="1214">
                  <c:v>1400.07619047619</c:v>
                </c:pt>
                <c:pt idx="1215">
                  <c:v>1400.04782608696</c:v>
                </c:pt>
                <c:pt idx="1216">
                  <c:v>1400.0956521739099</c:v>
                </c:pt>
                <c:pt idx="1217">
                  <c:v>1399.6863636363601</c:v>
                </c:pt>
                <c:pt idx="1218">
                  <c:v>1400.3217391304299</c:v>
                </c:pt>
                <c:pt idx="1219">
                  <c:v>1399.8476190476199</c:v>
                </c:pt>
                <c:pt idx="1220">
                  <c:v>1400.1363636363601</c:v>
                </c:pt>
                <c:pt idx="1221">
                  <c:v>1400.0150000000001</c:v>
                </c:pt>
                <c:pt idx="1222">
                  <c:v>1400.19565217391</c:v>
                </c:pt>
                <c:pt idx="1223">
                  <c:v>1399.8545454545499</c:v>
                </c:pt>
                <c:pt idx="1224">
                  <c:v>1399.9090909090901</c:v>
                </c:pt>
                <c:pt idx="1225">
                  <c:v>1399.70869565217</c:v>
                </c:pt>
                <c:pt idx="1226">
                  <c:v>1400.1545454545501</c:v>
                </c:pt>
                <c:pt idx="1227">
                  <c:v>1399.8090909090899</c:v>
                </c:pt>
                <c:pt idx="1228">
                  <c:v>1400.0650000000001</c:v>
                </c:pt>
                <c:pt idx="1229">
                  <c:v>1400.16</c:v>
                </c:pt>
                <c:pt idx="1230">
                  <c:v>1399.74</c:v>
                </c:pt>
                <c:pt idx="1231">
                  <c:v>1400.2</c:v>
                </c:pt>
                <c:pt idx="1232">
                  <c:v>1400.095</c:v>
                </c:pt>
                <c:pt idx="1233">
                  <c:v>1400.05454545455</c:v>
                </c:pt>
                <c:pt idx="1234">
                  <c:v>1400.21304347826</c:v>
                </c:pt>
                <c:pt idx="1235">
                  <c:v>1399.87142857143</c:v>
                </c:pt>
                <c:pt idx="1236">
                  <c:v>1400.03913043478</c:v>
                </c:pt>
                <c:pt idx="1237">
                  <c:v>1399.99</c:v>
                </c:pt>
                <c:pt idx="1238">
                  <c:v>1399.9227272727301</c:v>
                </c:pt>
                <c:pt idx="1239">
                  <c:v>1400.22272727273</c:v>
                </c:pt>
                <c:pt idx="1240">
                  <c:v>1400.06</c:v>
                </c:pt>
                <c:pt idx="1241">
                  <c:v>1399.8818181818201</c:v>
                </c:pt>
                <c:pt idx="1242">
                  <c:v>1399.8363636363599</c:v>
                </c:pt>
                <c:pt idx="1243">
                  <c:v>1399.8090909090899</c:v>
                </c:pt>
                <c:pt idx="1244">
                  <c:v>1399.9571428571401</c:v>
                </c:pt>
                <c:pt idx="1245">
                  <c:v>1400.30454545455</c:v>
                </c:pt>
                <c:pt idx="1246">
                  <c:v>1399.9272727272701</c:v>
                </c:pt>
                <c:pt idx="1247">
                  <c:v>1399.9619047619001</c:v>
                </c:pt>
                <c:pt idx="1248">
                  <c:v>1400.1</c:v>
                </c:pt>
                <c:pt idx="1249">
                  <c:v>1400.1714285714299</c:v>
                </c:pt>
                <c:pt idx="1250">
                  <c:v>1400.02</c:v>
                </c:pt>
                <c:pt idx="1251">
                  <c:v>1399.8818181818201</c:v>
                </c:pt>
                <c:pt idx="1252">
                  <c:v>1399.9619047619001</c:v>
                </c:pt>
                <c:pt idx="1253">
                  <c:v>1400.23043478261</c:v>
                </c:pt>
                <c:pt idx="1254">
                  <c:v>1399.76956521739</c:v>
                </c:pt>
                <c:pt idx="1255">
                  <c:v>1400.3090909090899</c:v>
                </c:pt>
                <c:pt idx="1256">
                  <c:v>1400.04545454545</c:v>
                </c:pt>
                <c:pt idx="1257">
                  <c:v>1400.0578947368399</c:v>
                </c:pt>
                <c:pt idx="1258">
                  <c:v>1400.3904761904801</c:v>
                </c:pt>
                <c:pt idx="1259">
                  <c:v>1400.00952380952</c:v>
                </c:pt>
                <c:pt idx="1260">
                  <c:v>1400.0238095238101</c:v>
                </c:pt>
                <c:pt idx="1261">
                  <c:v>1400.1826086956501</c:v>
                </c:pt>
                <c:pt idx="1262">
                  <c:v>1400.2</c:v>
                </c:pt>
                <c:pt idx="1263">
                  <c:v>1400.0681818181799</c:v>
                </c:pt>
                <c:pt idx="1264">
                  <c:v>1400.20454545455</c:v>
                </c:pt>
                <c:pt idx="1265">
                  <c:v>1400.15</c:v>
                </c:pt>
                <c:pt idx="1266">
                  <c:v>1400.0476190476199</c:v>
                </c:pt>
                <c:pt idx="1267">
                  <c:v>1400.0590909090899</c:v>
                </c:pt>
                <c:pt idx="1268">
                  <c:v>1400.03</c:v>
                </c:pt>
                <c:pt idx="1269">
                  <c:v>1400.0913043478299</c:v>
                </c:pt>
                <c:pt idx="1270">
                  <c:v>1400.0450000000001</c:v>
                </c:pt>
                <c:pt idx="1271">
                  <c:v>1400.04090909091</c:v>
                </c:pt>
                <c:pt idx="1272">
                  <c:v>1399.98636363636</c:v>
                </c:pt>
                <c:pt idx="1273">
                  <c:v>1399.9523809523801</c:v>
                </c:pt>
                <c:pt idx="1274">
                  <c:v>1400.00476190476</c:v>
                </c:pt>
                <c:pt idx="1275">
                  <c:v>1400.1869565217401</c:v>
                </c:pt>
                <c:pt idx="1276">
                  <c:v>1400.03636363636</c:v>
                </c:pt>
                <c:pt idx="1277">
                  <c:v>1399.98260869565</c:v>
                </c:pt>
                <c:pt idx="1278">
                  <c:v>1399.9666666666701</c:v>
                </c:pt>
                <c:pt idx="1279">
                  <c:v>1400.0150000000001</c:v>
                </c:pt>
                <c:pt idx="1280">
                  <c:v>1399.98181818182</c:v>
                </c:pt>
                <c:pt idx="1281">
                  <c:v>1399.77727272727</c:v>
                </c:pt>
                <c:pt idx="1282">
                  <c:v>1399.8608695652199</c:v>
                </c:pt>
                <c:pt idx="1283">
                  <c:v>1400.0590909090899</c:v>
                </c:pt>
                <c:pt idx="1284">
                  <c:v>1400.03</c:v>
                </c:pt>
                <c:pt idx="1285">
                  <c:v>1399.97391304348</c:v>
                </c:pt>
                <c:pt idx="1286">
                  <c:v>1399.7</c:v>
                </c:pt>
                <c:pt idx="1287">
                  <c:v>1399.7952380952399</c:v>
                </c:pt>
                <c:pt idx="1288">
                  <c:v>1399.92857142857</c:v>
                </c:pt>
                <c:pt idx="1289">
                  <c:v>1400.1545454545501</c:v>
                </c:pt>
                <c:pt idx="1290">
                  <c:v>1400.00869565217</c:v>
                </c:pt>
                <c:pt idx="1291">
                  <c:v>1400.28636363636</c:v>
                </c:pt>
                <c:pt idx="1292">
                  <c:v>1400.0818181818199</c:v>
                </c:pt>
                <c:pt idx="1293">
                  <c:v>1399.8727272727299</c:v>
                </c:pt>
                <c:pt idx="1294">
                  <c:v>1400.29545454545</c:v>
                </c:pt>
                <c:pt idx="1295">
                  <c:v>1400.5263157894699</c:v>
                </c:pt>
                <c:pt idx="1296">
                  <c:v>1400.12857142857</c:v>
                </c:pt>
                <c:pt idx="1297">
                  <c:v>1400.1173913043499</c:v>
                </c:pt>
                <c:pt idx="1298">
                  <c:v>1399.8909090909101</c:v>
                </c:pt>
                <c:pt idx="1299">
                  <c:v>1399.9842105263201</c:v>
                </c:pt>
                <c:pt idx="1300">
                  <c:v>1399.8909090909101</c:v>
                </c:pt>
                <c:pt idx="1301">
                  <c:v>1399.8636363636399</c:v>
                </c:pt>
                <c:pt idx="1302">
                  <c:v>1399.98260869565</c:v>
                </c:pt>
                <c:pt idx="1303">
                  <c:v>1400.1521739130401</c:v>
                </c:pt>
                <c:pt idx="1304">
                  <c:v>1400.13333333333</c:v>
                </c:pt>
                <c:pt idx="1305">
                  <c:v>1399.9523809523801</c:v>
                </c:pt>
                <c:pt idx="1306">
                  <c:v>1399.9349999999999</c:v>
                </c:pt>
                <c:pt idx="1307">
                  <c:v>1399.865</c:v>
                </c:pt>
                <c:pt idx="1308">
                  <c:v>1399.73636363636</c:v>
                </c:pt>
                <c:pt idx="1309">
                  <c:v>1400.325</c:v>
                </c:pt>
                <c:pt idx="1310">
                  <c:v>1400.07619047619</c:v>
                </c:pt>
                <c:pt idx="1311">
                  <c:v>1399.8260869565199</c:v>
                </c:pt>
                <c:pt idx="1312">
                  <c:v>1400.1428571428601</c:v>
                </c:pt>
                <c:pt idx="1313">
                  <c:v>1400.0428571428599</c:v>
                </c:pt>
                <c:pt idx="1314">
                  <c:v>1399.925</c:v>
                </c:pt>
                <c:pt idx="1315">
                  <c:v>1399.99090909091</c:v>
                </c:pt>
                <c:pt idx="1316">
                  <c:v>1399.88571428571</c:v>
                </c:pt>
                <c:pt idx="1317">
                  <c:v>1400.19523809524</c:v>
                </c:pt>
                <c:pt idx="1318">
                  <c:v>1399.87619047619</c:v>
                </c:pt>
                <c:pt idx="1319">
                  <c:v>1399.8380952381001</c:v>
                </c:pt>
                <c:pt idx="1320">
                  <c:v>1400.2947368421101</c:v>
                </c:pt>
                <c:pt idx="1321">
                  <c:v>1400.0608695652199</c:v>
                </c:pt>
                <c:pt idx="1322">
                  <c:v>1399.8545454545499</c:v>
                </c:pt>
                <c:pt idx="1323">
                  <c:v>1400.3590909090899</c:v>
                </c:pt>
                <c:pt idx="1324">
                  <c:v>1400.3380952381001</c:v>
                </c:pt>
                <c:pt idx="1325">
                  <c:v>1399.8826086956501</c:v>
                </c:pt>
                <c:pt idx="1326">
                  <c:v>1399.77391304348</c:v>
                </c:pt>
                <c:pt idx="1327">
                  <c:v>1400.1047619047599</c:v>
                </c:pt>
                <c:pt idx="1328">
                  <c:v>1400.1043478260899</c:v>
                </c:pt>
                <c:pt idx="1329">
                  <c:v>1399.79545454545</c:v>
                </c:pt>
                <c:pt idx="1330">
                  <c:v>1399.7380952381</c:v>
                </c:pt>
                <c:pt idx="1331">
                  <c:v>1399.98181818182</c:v>
                </c:pt>
                <c:pt idx="1332">
                  <c:v>1400.0826086956499</c:v>
                </c:pt>
                <c:pt idx="1333">
                  <c:v>1400.03181818182</c:v>
                </c:pt>
                <c:pt idx="1334">
                  <c:v>1400.03636363636</c:v>
                </c:pt>
                <c:pt idx="1335">
                  <c:v>1400.01363636364</c:v>
                </c:pt>
                <c:pt idx="1336">
                  <c:v>1399.9181818181801</c:v>
                </c:pt>
                <c:pt idx="1337">
                  <c:v>1400.15789473684</c:v>
                </c:pt>
                <c:pt idx="1338">
                  <c:v>1400.1347826087001</c:v>
                </c:pt>
                <c:pt idx="1339">
                  <c:v>1400.25217391304</c:v>
                </c:pt>
                <c:pt idx="1340">
                  <c:v>1400.2047619047601</c:v>
                </c:pt>
                <c:pt idx="1341">
                  <c:v>1399.8818181818201</c:v>
                </c:pt>
                <c:pt idx="1342">
                  <c:v>1399.9849999999999</c:v>
                </c:pt>
                <c:pt idx="1343">
                  <c:v>1399.5652173912999</c:v>
                </c:pt>
                <c:pt idx="1344">
                  <c:v>1400.1782608695701</c:v>
                </c:pt>
                <c:pt idx="1345">
                  <c:v>1399.6521739130401</c:v>
                </c:pt>
                <c:pt idx="1346">
                  <c:v>1399.9523809523801</c:v>
                </c:pt>
                <c:pt idx="1347">
                  <c:v>1400.11904761905</c:v>
                </c:pt>
                <c:pt idx="1348">
                  <c:v>1400.21363636364</c:v>
                </c:pt>
                <c:pt idx="1349">
                  <c:v>1400.26818181818</c:v>
                </c:pt>
                <c:pt idx="1350">
                  <c:v>1400.29090909091</c:v>
                </c:pt>
                <c:pt idx="1351">
                  <c:v>1399.96818181818</c:v>
                </c:pt>
                <c:pt idx="1352">
                  <c:v>1399.8130434782599</c:v>
                </c:pt>
                <c:pt idx="1353">
                  <c:v>1400.1363636363601</c:v>
                </c:pt>
                <c:pt idx="1354">
                  <c:v>1400.0952380952399</c:v>
                </c:pt>
                <c:pt idx="1355">
                  <c:v>1400.13333333333</c:v>
                </c:pt>
                <c:pt idx="1356">
                  <c:v>1399.7</c:v>
                </c:pt>
                <c:pt idx="1357">
                  <c:v>1399.8782608695701</c:v>
                </c:pt>
                <c:pt idx="1358">
                  <c:v>1400.11428571429</c:v>
                </c:pt>
                <c:pt idx="1359">
                  <c:v>1400.22727272727</c:v>
                </c:pt>
                <c:pt idx="1360">
                  <c:v>1400.1047619047599</c:v>
                </c:pt>
                <c:pt idx="1361">
                  <c:v>1400.3</c:v>
                </c:pt>
                <c:pt idx="1362">
                  <c:v>1399.83</c:v>
                </c:pt>
                <c:pt idx="1363">
                  <c:v>1399.9761904761899</c:v>
                </c:pt>
                <c:pt idx="1364">
                  <c:v>1399.8</c:v>
                </c:pt>
                <c:pt idx="1365">
                  <c:v>1399.9</c:v>
                </c:pt>
                <c:pt idx="1366">
                  <c:v>1400.5909090909099</c:v>
                </c:pt>
                <c:pt idx="1367">
                  <c:v>1399.79090909091</c:v>
                </c:pt>
                <c:pt idx="1368">
                  <c:v>1400.0578947368399</c:v>
                </c:pt>
                <c:pt idx="1369">
                  <c:v>1399.9409090909101</c:v>
                </c:pt>
                <c:pt idx="1370">
                  <c:v>1399.8869565217401</c:v>
                </c:pt>
                <c:pt idx="1371">
                  <c:v>1400.0347826087</c:v>
                </c:pt>
                <c:pt idx="1372">
                  <c:v>1400.1782608695701</c:v>
                </c:pt>
                <c:pt idx="1373">
                  <c:v>1400.36666666667</c:v>
                </c:pt>
                <c:pt idx="1374">
                  <c:v>1399.88095238095</c:v>
                </c:pt>
                <c:pt idx="1375">
                  <c:v>1400.02272727273</c:v>
                </c:pt>
                <c:pt idx="1376">
                  <c:v>1399.97727272727</c:v>
                </c:pt>
                <c:pt idx="1377">
                  <c:v>1400.00454545455</c:v>
                </c:pt>
                <c:pt idx="1378">
                  <c:v>1399.8173913043499</c:v>
                </c:pt>
                <c:pt idx="1379">
                  <c:v>1399.86666666667</c:v>
                </c:pt>
                <c:pt idx="1380">
                  <c:v>1400.30952380952</c:v>
                </c:pt>
                <c:pt idx="1381">
                  <c:v>1399.9391304347801</c:v>
                </c:pt>
              </c:numCache>
            </c:numRef>
          </c:xVal>
          <c:yVal>
            <c:numRef>
              <c:f>Online_RAW!$AJ$5:$AJ$1398</c:f>
              <c:numCache>
                <c:formatCode>General</c:formatCode>
                <c:ptCount val="139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D4-4381-91F2-081A0FCDB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060368"/>
        <c:axId val="630065968"/>
      </c:scatterChart>
      <c:valAx>
        <c:axId val="630060368"/>
        <c:scaling>
          <c:orientation val="minMax"/>
          <c:max val="35"/>
          <c:min val="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process time /h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630065968"/>
        <c:crosses val="autoZero"/>
        <c:crossBetween val="midCat"/>
      </c:valAx>
      <c:valAx>
        <c:axId val="6300659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NTU /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00603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0000000000000007" r="0.70000000000000007" t="0.78740157499999996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Signal GFP probe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signal GFP probe</c:v>
          </c:tx>
          <c:spPr>
            <a:ln w="28575">
              <a:noFill/>
            </a:ln>
          </c:spPr>
          <c:marker>
            <c:symbol val="diamond"/>
            <c:size val="2"/>
          </c:marker>
          <c:xVal>
            <c:strLit>
              <c:ptCount val="1394"/>
              <c:pt idx="0">
                <c:v>TBO_SA14_IPTG</c:v>
              </c:pt>
              <c:pt idx="1">
                <c:v>0.03</c:v>
              </c:pt>
              <c:pt idx="2">
                <c:v>0.03</c:v>
              </c:pt>
              <c:pt idx="3">
                <c:v>0.03</c:v>
              </c:pt>
              <c:pt idx="4">
                <c:v>0.03</c:v>
              </c:pt>
              <c:pt idx="5">
                <c:v>0.03</c:v>
              </c:pt>
              <c:pt idx="6">
                <c:v>0.03</c:v>
              </c:pt>
              <c:pt idx="7">
                <c:v>0.03</c:v>
              </c:pt>
              <c:pt idx="8">
                <c:v>0.03</c:v>
              </c:pt>
              <c:pt idx="9">
                <c:v>0.03</c:v>
              </c:pt>
              <c:pt idx="10">
                <c:v>0.03</c:v>
              </c:pt>
              <c:pt idx="11">
                <c:v>0.03</c:v>
              </c:pt>
              <c:pt idx="12">
                <c:v>0.03</c:v>
              </c:pt>
              <c:pt idx="13">
                <c:v>0.03</c:v>
              </c:pt>
              <c:pt idx="14">
                <c:v>0.03</c:v>
              </c:pt>
              <c:pt idx="15">
                <c:v>0.03</c:v>
              </c:pt>
              <c:pt idx="16">
                <c:v>0.03</c:v>
              </c:pt>
              <c:pt idx="17">
                <c:v>0.03</c:v>
              </c:pt>
              <c:pt idx="18">
                <c:v>0.03</c:v>
              </c:pt>
              <c:pt idx="19">
                <c:v>0.03</c:v>
              </c:pt>
              <c:pt idx="20">
                <c:v>0.03</c:v>
              </c:pt>
              <c:pt idx="21">
                <c:v>0.03</c:v>
              </c:pt>
              <c:pt idx="22">
                <c:v>0.03</c:v>
              </c:pt>
              <c:pt idx="23">
                <c:v>0.03</c:v>
              </c:pt>
              <c:pt idx="24">
                <c:v>0.03</c:v>
              </c:pt>
              <c:pt idx="25">
                <c:v>0.03</c:v>
              </c:pt>
              <c:pt idx="26">
                <c:v>0.03</c:v>
              </c:pt>
              <c:pt idx="27">
                <c:v>0.03</c:v>
              </c:pt>
              <c:pt idx="28">
                <c:v>0.03</c:v>
              </c:pt>
              <c:pt idx="29">
                <c:v>0.03</c:v>
              </c:pt>
              <c:pt idx="30">
                <c:v>0.03</c:v>
              </c:pt>
              <c:pt idx="31">
                <c:v>0.03</c:v>
              </c:pt>
              <c:pt idx="32">
                <c:v>0.03</c:v>
              </c:pt>
              <c:pt idx="33">
                <c:v>0.03</c:v>
              </c:pt>
              <c:pt idx="34">
                <c:v>0.03</c:v>
              </c:pt>
              <c:pt idx="35">
                <c:v>0.0399333</c:v>
              </c:pt>
              <c:pt idx="36">
                <c:v>0.0300667</c:v>
              </c:pt>
              <c:pt idx="37">
                <c:v>0.0399333</c:v>
              </c:pt>
              <c:pt idx="38">
                <c:v>0.04</c:v>
              </c:pt>
              <c:pt idx="39">
                <c:v>0.04</c:v>
              </c:pt>
              <c:pt idx="40">
                <c:v>0.04</c:v>
              </c:pt>
              <c:pt idx="41">
                <c:v>0.0499333</c:v>
              </c:pt>
              <c:pt idx="42">
                <c:v>0.05</c:v>
              </c:pt>
              <c:pt idx="43">
                <c:v>0.0599333</c:v>
              </c:pt>
              <c:pt idx="44">
                <c:v>0.06</c:v>
              </c:pt>
              <c:pt idx="45">
                <c:v>0.06</c:v>
              </c:pt>
              <c:pt idx="46">
                <c:v>0.0699333</c:v>
              </c:pt>
              <c:pt idx="47">
                <c:v>0.07</c:v>
              </c:pt>
              <c:pt idx="48">
                <c:v>0.0799333</c:v>
              </c:pt>
              <c:pt idx="49">
                <c:v>0.08</c:v>
              </c:pt>
              <c:pt idx="50">
                <c:v>0.08</c:v>
              </c:pt>
              <c:pt idx="51">
                <c:v>0.08</c:v>
              </c:pt>
              <c:pt idx="52">
                <c:v>0.0899333</c:v>
              </c:pt>
              <c:pt idx="53">
                <c:v>0.09</c:v>
              </c:pt>
              <c:pt idx="54">
                <c:v>0.0999333</c:v>
              </c:pt>
              <c:pt idx="55">
                <c:v>0.1</c:v>
              </c:pt>
              <c:pt idx="56">
                <c:v>0.1</c:v>
              </c:pt>
              <c:pt idx="57">
                <c:v>0.1</c:v>
              </c:pt>
              <c:pt idx="58">
                <c:v>0.109933</c:v>
              </c:pt>
              <c:pt idx="59">
                <c:v>0.11</c:v>
              </c:pt>
              <c:pt idx="60">
                <c:v>0.119933</c:v>
              </c:pt>
              <c:pt idx="61">
                <c:v>0.12</c:v>
              </c:pt>
              <c:pt idx="62">
                <c:v>0.12</c:v>
              </c:pt>
              <c:pt idx="63">
                <c:v>0.12</c:v>
              </c:pt>
              <c:pt idx="64">
                <c:v>0.129933</c:v>
              </c:pt>
              <c:pt idx="65">
                <c:v>0.13</c:v>
              </c:pt>
              <c:pt idx="66">
                <c:v>0.13</c:v>
              </c:pt>
              <c:pt idx="67">
                <c:v>0.13</c:v>
              </c:pt>
              <c:pt idx="68">
                <c:v>0.139933</c:v>
              </c:pt>
              <c:pt idx="69">
                <c:v>0.14</c:v>
              </c:pt>
              <c:pt idx="70">
                <c:v>0.14</c:v>
              </c:pt>
              <c:pt idx="71">
                <c:v>0.14</c:v>
              </c:pt>
              <c:pt idx="72">
                <c:v>0.14</c:v>
              </c:pt>
              <c:pt idx="73">
                <c:v>0.149933</c:v>
              </c:pt>
              <c:pt idx="74">
                <c:v>0.15</c:v>
              </c:pt>
              <c:pt idx="75">
                <c:v>0.15</c:v>
              </c:pt>
              <c:pt idx="76">
                <c:v>0.15</c:v>
              </c:pt>
              <c:pt idx="77">
                <c:v>0.159933</c:v>
              </c:pt>
              <c:pt idx="78">
                <c:v>0.16</c:v>
              </c:pt>
              <c:pt idx="79">
                <c:v>0.16</c:v>
              </c:pt>
              <c:pt idx="80">
                <c:v>0.16</c:v>
              </c:pt>
              <c:pt idx="81">
                <c:v>0.16</c:v>
              </c:pt>
              <c:pt idx="82">
                <c:v>0.16</c:v>
              </c:pt>
              <c:pt idx="83">
                <c:v>0.16</c:v>
              </c:pt>
              <c:pt idx="84">
                <c:v>0.169933</c:v>
              </c:pt>
              <c:pt idx="85">
                <c:v>0.160067</c:v>
              </c:pt>
              <c:pt idx="86">
                <c:v>0.169933</c:v>
              </c:pt>
              <c:pt idx="87">
                <c:v>0.17</c:v>
              </c:pt>
              <c:pt idx="88">
                <c:v>0.17</c:v>
              </c:pt>
              <c:pt idx="89">
                <c:v>0.17</c:v>
              </c:pt>
              <c:pt idx="90">
                <c:v>0.17</c:v>
              </c:pt>
              <c:pt idx="91">
                <c:v>0.17</c:v>
              </c:pt>
              <c:pt idx="92">
                <c:v>0.17</c:v>
              </c:pt>
              <c:pt idx="93">
                <c:v>0.17</c:v>
              </c:pt>
              <c:pt idx="94">
                <c:v>0.179933</c:v>
              </c:pt>
              <c:pt idx="95">
                <c:v>0.18</c:v>
              </c:pt>
              <c:pt idx="96">
                <c:v>0.18</c:v>
              </c:pt>
              <c:pt idx="97">
                <c:v>0.18</c:v>
              </c:pt>
              <c:pt idx="98">
                <c:v>0.18</c:v>
              </c:pt>
              <c:pt idx="99">
                <c:v>0.18</c:v>
              </c:pt>
              <c:pt idx="100">
                <c:v>0.18</c:v>
              </c:pt>
              <c:pt idx="101">
                <c:v>0.18</c:v>
              </c:pt>
              <c:pt idx="102">
                <c:v>0.18</c:v>
              </c:pt>
              <c:pt idx="103">
                <c:v>0.189933</c:v>
              </c:pt>
              <c:pt idx="104">
                <c:v>0.19</c:v>
              </c:pt>
              <c:pt idx="105">
                <c:v>0.19</c:v>
              </c:pt>
              <c:pt idx="106">
                <c:v>0.19</c:v>
              </c:pt>
              <c:pt idx="107">
                <c:v>0.19</c:v>
              </c:pt>
              <c:pt idx="108">
                <c:v>0.19</c:v>
              </c:pt>
              <c:pt idx="109">
                <c:v>0.19</c:v>
              </c:pt>
              <c:pt idx="110">
                <c:v>0.19</c:v>
              </c:pt>
              <c:pt idx="111">
                <c:v>0.19</c:v>
              </c:pt>
              <c:pt idx="112">
                <c:v>0.19</c:v>
              </c:pt>
              <c:pt idx="113">
                <c:v>0.19</c:v>
              </c:pt>
              <c:pt idx="114">
                <c:v>0.199933</c:v>
              </c:pt>
              <c:pt idx="115">
                <c:v>0.2</c:v>
              </c:pt>
              <c:pt idx="116">
                <c:v>0.2</c:v>
              </c:pt>
              <c:pt idx="117">
                <c:v>0.2</c:v>
              </c:pt>
              <c:pt idx="118">
                <c:v>0.2</c:v>
              </c:pt>
              <c:pt idx="119">
                <c:v>0.2</c:v>
              </c:pt>
              <c:pt idx="120">
                <c:v>0.2</c:v>
              </c:pt>
              <c:pt idx="121">
                <c:v>0.2</c:v>
              </c:pt>
              <c:pt idx="122">
                <c:v>0.2</c:v>
              </c:pt>
              <c:pt idx="123">
                <c:v>0.2</c:v>
              </c:pt>
              <c:pt idx="124">
                <c:v>0.209933</c:v>
              </c:pt>
              <c:pt idx="125">
                <c:v>0.200067</c:v>
              </c:pt>
              <c:pt idx="126">
                <c:v>0.209933</c:v>
              </c:pt>
              <c:pt idx="127">
                <c:v>0.21</c:v>
              </c:pt>
              <c:pt idx="128">
                <c:v>0.21</c:v>
              </c:pt>
              <c:pt idx="129">
                <c:v>0.21</c:v>
              </c:pt>
              <c:pt idx="130">
                <c:v>0.21</c:v>
              </c:pt>
              <c:pt idx="131">
                <c:v>0.21</c:v>
              </c:pt>
              <c:pt idx="132">
                <c:v>0.21</c:v>
              </c:pt>
              <c:pt idx="133">
                <c:v>0.21</c:v>
              </c:pt>
              <c:pt idx="134">
                <c:v>0.21</c:v>
              </c:pt>
              <c:pt idx="135">
                <c:v>0.21</c:v>
              </c:pt>
              <c:pt idx="136">
                <c:v>0.21</c:v>
              </c:pt>
              <c:pt idx="137">
                <c:v>0.21</c:v>
              </c:pt>
              <c:pt idx="138">
                <c:v>0.21</c:v>
              </c:pt>
              <c:pt idx="139">
                <c:v>0.219933</c:v>
              </c:pt>
              <c:pt idx="140">
                <c:v>0.22</c:v>
              </c:pt>
              <c:pt idx="141">
                <c:v>0.210067</c:v>
              </c:pt>
              <c:pt idx="142">
                <c:v>0.219933</c:v>
              </c:pt>
              <c:pt idx="143">
                <c:v>0.22</c:v>
              </c:pt>
              <c:pt idx="144">
                <c:v>0.22</c:v>
              </c:pt>
              <c:pt idx="145">
                <c:v>0.22</c:v>
              </c:pt>
              <c:pt idx="146">
                <c:v>0.22</c:v>
              </c:pt>
              <c:pt idx="147">
                <c:v>0.22</c:v>
              </c:pt>
              <c:pt idx="148">
                <c:v>0.22</c:v>
              </c:pt>
              <c:pt idx="149">
                <c:v>0.22</c:v>
              </c:pt>
              <c:pt idx="150">
                <c:v>0.229933</c:v>
              </c:pt>
              <c:pt idx="151">
                <c:v>0.23</c:v>
              </c:pt>
              <c:pt idx="152">
                <c:v>0.23</c:v>
              </c:pt>
              <c:pt idx="153">
                <c:v>0.23</c:v>
              </c:pt>
              <c:pt idx="154">
                <c:v>0.23</c:v>
              </c:pt>
              <c:pt idx="155">
                <c:v>0.23</c:v>
              </c:pt>
              <c:pt idx="156">
                <c:v>0.239933</c:v>
              </c:pt>
              <c:pt idx="157">
                <c:v>0.230067</c:v>
              </c:pt>
              <c:pt idx="158">
                <c:v>0.239933</c:v>
              </c:pt>
              <c:pt idx="159">
                <c:v>0.24</c:v>
              </c:pt>
              <c:pt idx="160">
                <c:v>0.24</c:v>
              </c:pt>
              <c:pt idx="161">
                <c:v>0.24</c:v>
              </c:pt>
              <c:pt idx="162">
                <c:v>0.24</c:v>
              </c:pt>
              <c:pt idx="163">
                <c:v>0.24</c:v>
              </c:pt>
              <c:pt idx="164">
                <c:v>0.24</c:v>
              </c:pt>
              <c:pt idx="165">
                <c:v>0.24</c:v>
              </c:pt>
              <c:pt idx="166">
                <c:v>0.249933</c:v>
              </c:pt>
              <c:pt idx="167">
                <c:v>0.240067</c:v>
              </c:pt>
              <c:pt idx="168">
                <c:v>0.249933</c:v>
              </c:pt>
              <c:pt idx="169">
                <c:v>0.25</c:v>
              </c:pt>
              <c:pt idx="170">
                <c:v>0.25</c:v>
              </c:pt>
              <c:pt idx="171">
                <c:v>0.25</c:v>
              </c:pt>
              <c:pt idx="172">
                <c:v>0.25</c:v>
              </c:pt>
              <c:pt idx="173">
                <c:v>0.25</c:v>
              </c:pt>
              <c:pt idx="174">
                <c:v>0.25</c:v>
              </c:pt>
              <c:pt idx="175">
                <c:v>0.25</c:v>
              </c:pt>
              <c:pt idx="176">
                <c:v>0.259933</c:v>
              </c:pt>
              <c:pt idx="177">
                <c:v>0.26</c:v>
              </c:pt>
              <c:pt idx="178">
                <c:v>0.26</c:v>
              </c:pt>
              <c:pt idx="179">
                <c:v>0.26</c:v>
              </c:pt>
              <c:pt idx="180">
                <c:v>0.26</c:v>
              </c:pt>
              <c:pt idx="181">
                <c:v>0.26</c:v>
              </c:pt>
              <c:pt idx="182">
                <c:v>0.26</c:v>
              </c:pt>
              <c:pt idx="183">
                <c:v>0.26</c:v>
              </c:pt>
              <c:pt idx="184">
                <c:v>0.26</c:v>
              </c:pt>
              <c:pt idx="185">
                <c:v>0.26</c:v>
              </c:pt>
              <c:pt idx="186">
                <c:v>0.26</c:v>
              </c:pt>
              <c:pt idx="187">
                <c:v>0.269933</c:v>
              </c:pt>
              <c:pt idx="188">
                <c:v>0.27</c:v>
              </c:pt>
              <c:pt idx="189">
                <c:v>0.27</c:v>
              </c:pt>
              <c:pt idx="190">
                <c:v>0.27</c:v>
              </c:pt>
              <c:pt idx="191">
                <c:v>0.27</c:v>
              </c:pt>
              <c:pt idx="192">
                <c:v>0.27</c:v>
              </c:pt>
              <c:pt idx="193">
                <c:v>0.279933</c:v>
              </c:pt>
              <c:pt idx="194">
                <c:v>0.28</c:v>
              </c:pt>
              <c:pt idx="195">
                <c:v>0.28</c:v>
              </c:pt>
              <c:pt idx="196">
                <c:v>0.28</c:v>
              </c:pt>
              <c:pt idx="197">
                <c:v>0.28</c:v>
              </c:pt>
              <c:pt idx="198">
                <c:v>0.28</c:v>
              </c:pt>
              <c:pt idx="199">
                <c:v>0.28</c:v>
              </c:pt>
              <c:pt idx="200">
                <c:v>0.28</c:v>
              </c:pt>
              <c:pt idx="201">
                <c:v>0.28</c:v>
              </c:pt>
              <c:pt idx="202">
                <c:v>0.289933</c:v>
              </c:pt>
              <c:pt idx="203">
                <c:v>0.280067</c:v>
              </c:pt>
              <c:pt idx="204">
                <c:v>0.289933</c:v>
              </c:pt>
              <c:pt idx="205">
                <c:v>0.29</c:v>
              </c:pt>
              <c:pt idx="206">
                <c:v>0.29</c:v>
              </c:pt>
              <c:pt idx="207">
                <c:v>0.29</c:v>
              </c:pt>
              <c:pt idx="208">
                <c:v>0.29</c:v>
              </c:pt>
              <c:pt idx="209">
                <c:v>0.29</c:v>
              </c:pt>
              <c:pt idx="210">
                <c:v>0.299933</c:v>
              </c:pt>
              <c:pt idx="211">
                <c:v>0.3</c:v>
              </c:pt>
              <c:pt idx="212">
                <c:v>0.3</c:v>
              </c:pt>
              <c:pt idx="213">
                <c:v>0.3</c:v>
              </c:pt>
              <c:pt idx="214">
                <c:v>0.3</c:v>
              </c:pt>
              <c:pt idx="215">
                <c:v>0.3</c:v>
              </c:pt>
              <c:pt idx="216">
                <c:v>0.3</c:v>
              </c:pt>
              <c:pt idx="217">
                <c:v>0.309933</c:v>
              </c:pt>
              <c:pt idx="218">
                <c:v>0.31</c:v>
              </c:pt>
              <c:pt idx="219">
                <c:v>0.31</c:v>
              </c:pt>
              <c:pt idx="220">
                <c:v>0.31</c:v>
              </c:pt>
              <c:pt idx="221">
                <c:v>0.31</c:v>
              </c:pt>
              <c:pt idx="222">
                <c:v>0.31</c:v>
              </c:pt>
              <c:pt idx="223">
                <c:v>0.31</c:v>
              </c:pt>
              <c:pt idx="224">
                <c:v>0.31</c:v>
              </c:pt>
              <c:pt idx="225">
                <c:v>0.31</c:v>
              </c:pt>
              <c:pt idx="226">
                <c:v>0.31</c:v>
              </c:pt>
              <c:pt idx="227">
                <c:v>0.31</c:v>
              </c:pt>
              <c:pt idx="228">
                <c:v>0.319933</c:v>
              </c:pt>
              <c:pt idx="229">
                <c:v>0.32</c:v>
              </c:pt>
              <c:pt idx="230">
                <c:v>0.32</c:v>
              </c:pt>
              <c:pt idx="231">
                <c:v>0.32</c:v>
              </c:pt>
              <c:pt idx="232">
                <c:v>0.32</c:v>
              </c:pt>
              <c:pt idx="233">
                <c:v>0.32</c:v>
              </c:pt>
              <c:pt idx="234">
                <c:v>0.32</c:v>
              </c:pt>
              <c:pt idx="235">
                <c:v>0.32</c:v>
              </c:pt>
              <c:pt idx="236">
                <c:v>0.329933</c:v>
              </c:pt>
              <c:pt idx="237">
                <c:v>0.33</c:v>
              </c:pt>
              <c:pt idx="238">
                <c:v>0.33</c:v>
              </c:pt>
              <c:pt idx="239">
                <c:v>0.33</c:v>
              </c:pt>
              <c:pt idx="240">
                <c:v>0.33</c:v>
              </c:pt>
              <c:pt idx="241">
                <c:v>0.33</c:v>
              </c:pt>
              <c:pt idx="242">
                <c:v>0.33</c:v>
              </c:pt>
              <c:pt idx="243">
                <c:v>0.33</c:v>
              </c:pt>
              <c:pt idx="244">
                <c:v>0.339933</c:v>
              </c:pt>
              <c:pt idx="245">
                <c:v>0.34</c:v>
              </c:pt>
              <c:pt idx="246">
                <c:v>0.34</c:v>
              </c:pt>
              <c:pt idx="247">
                <c:v>0.34</c:v>
              </c:pt>
              <c:pt idx="248">
                <c:v>0.34</c:v>
              </c:pt>
              <c:pt idx="249">
                <c:v>0.34</c:v>
              </c:pt>
              <c:pt idx="250">
                <c:v>0.349933</c:v>
              </c:pt>
              <c:pt idx="251">
                <c:v>0.35</c:v>
              </c:pt>
              <c:pt idx="252">
                <c:v>0.35</c:v>
              </c:pt>
              <c:pt idx="253">
                <c:v>0.35</c:v>
              </c:pt>
              <c:pt idx="254">
                <c:v>0.35</c:v>
              </c:pt>
              <c:pt idx="255">
                <c:v>0.35</c:v>
              </c:pt>
              <c:pt idx="256">
                <c:v>0.35</c:v>
              </c:pt>
              <c:pt idx="257">
                <c:v>0.35</c:v>
              </c:pt>
              <c:pt idx="258">
                <c:v>0.35</c:v>
              </c:pt>
              <c:pt idx="259">
                <c:v>0.35</c:v>
              </c:pt>
              <c:pt idx="260">
                <c:v>0.359933</c:v>
              </c:pt>
              <c:pt idx="261">
                <c:v>0.36</c:v>
              </c:pt>
              <c:pt idx="262">
                <c:v>0.36</c:v>
              </c:pt>
              <c:pt idx="263">
                <c:v>0.36</c:v>
              </c:pt>
              <c:pt idx="264">
                <c:v>0.36</c:v>
              </c:pt>
              <c:pt idx="265">
                <c:v>0.36</c:v>
              </c:pt>
              <c:pt idx="266">
                <c:v>0.369933</c:v>
              </c:pt>
              <c:pt idx="267">
                <c:v>0.37</c:v>
              </c:pt>
              <c:pt idx="268">
                <c:v>0.37</c:v>
              </c:pt>
              <c:pt idx="269">
                <c:v>0.37</c:v>
              </c:pt>
              <c:pt idx="270">
                <c:v>0.37</c:v>
              </c:pt>
              <c:pt idx="271">
                <c:v>0.37</c:v>
              </c:pt>
              <c:pt idx="272">
                <c:v>0.37</c:v>
              </c:pt>
              <c:pt idx="273">
                <c:v>0.37</c:v>
              </c:pt>
              <c:pt idx="274">
                <c:v>0.379933</c:v>
              </c:pt>
              <c:pt idx="275">
                <c:v>0.38</c:v>
              </c:pt>
              <c:pt idx="276">
                <c:v>0.38</c:v>
              </c:pt>
              <c:pt idx="277">
                <c:v>0.38</c:v>
              </c:pt>
              <c:pt idx="278">
                <c:v>0.38</c:v>
              </c:pt>
              <c:pt idx="279">
                <c:v>0.389933</c:v>
              </c:pt>
              <c:pt idx="280">
                <c:v>0.39</c:v>
              </c:pt>
              <c:pt idx="281">
                <c:v>0.39</c:v>
              </c:pt>
              <c:pt idx="282">
                <c:v>0.39</c:v>
              </c:pt>
              <c:pt idx="283">
                <c:v>0.39</c:v>
              </c:pt>
              <c:pt idx="284">
                <c:v>0.39</c:v>
              </c:pt>
              <c:pt idx="285">
                <c:v>0.39</c:v>
              </c:pt>
              <c:pt idx="286">
                <c:v>0.399933</c:v>
              </c:pt>
              <c:pt idx="287">
                <c:v>0.4</c:v>
              </c:pt>
              <c:pt idx="288">
                <c:v>0.4</c:v>
              </c:pt>
              <c:pt idx="289">
                <c:v>0.4</c:v>
              </c:pt>
              <c:pt idx="290">
                <c:v>0.4</c:v>
              </c:pt>
              <c:pt idx="291">
                <c:v>0.4</c:v>
              </c:pt>
              <c:pt idx="292">
                <c:v>0.4</c:v>
              </c:pt>
              <c:pt idx="293">
                <c:v>0.409933</c:v>
              </c:pt>
              <c:pt idx="294">
                <c:v>0.41</c:v>
              </c:pt>
              <c:pt idx="295">
                <c:v>0.41</c:v>
              </c:pt>
              <c:pt idx="296">
                <c:v>0.41</c:v>
              </c:pt>
              <c:pt idx="297">
                <c:v>0.41</c:v>
              </c:pt>
              <c:pt idx="298">
                <c:v>0.419933</c:v>
              </c:pt>
              <c:pt idx="299">
                <c:v>0.410067</c:v>
              </c:pt>
              <c:pt idx="300">
                <c:v>0.419933</c:v>
              </c:pt>
              <c:pt idx="301">
                <c:v>0.42</c:v>
              </c:pt>
              <c:pt idx="302">
                <c:v>0.42</c:v>
              </c:pt>
              <c:pt idx="303">
                <c:v>0.42</c:v>
              </c:pt>
              <c:pt idx="304">
                <c:v>0.42</c:v>
              </c:pt>
              <c:pt idx="305">
                <c:v>0.429933</c:v>
              </c:pt>
              <c:pt idx="306">
                <c:v>0.43</c:v>
              </c:pt>
              <c:pt idx="307">
                <c:v>0.43</c:v>
              </c:pt>
              <c:pt idx="308">
                <c:v>0.43</c:v>
              </c:pt>
              <c:pt idx="309">
                <c:v>0.43</c:v>
              </c:pt>
              <c:pt idx="310">
                <c:v>0.439933</c:v>
              </c:pt>
              <c:pt idx="311">
                <c:v>0.430067</c:v>
              </c:pt>
              <c:pt idx="312">
                <c:v>0.43</c:v>
              </c:pt>
              <c:pt idx="313">
                <c:v>0.439933</c:v>
              </c:pt>
              <c:pt idx="314">
                <c:v>0.44</c:v>
              </c:pt>
              <c:pt idx="315">
                <c:v>0.44</c:v>
              </c:pt>
              <c:pt idx="316">
                <c:v>0.44</c:v>
              </c:pt>
              <c:pt idx="317">
                <c:v>0.44</c:v>
              </c:pt>
              <c:pt idx="318">
                <c:v>0.449933</c:v>
              </c:pt>
              <c:pt idx="319">
                <c:v>0.45</c:v>
              </c:pt>
              <c:pt idx="320">
                <c:v>0.45</c:v>
              </c:pt>
              <c:pt idx="321">
                <c:v>0.45</c:v>
              </c:pt>
              <c:pt idx="322">
                <c:v>0.45</c:v>
              </c:pt>
              <c:pt idx="323">
                <c:v>0.459933</c:v>
              </c:pt>
              <c:pt idx="324">
                <c:v>0.46</c:v>
              </c:pt>
              <c:pt idx="325">
                <c:v>0.46</c:v>
              </c:pt>
              <c:pt idx="326">
                <c:v>0.46</c:v>
              </c:pt>
              <c:pt idx="327">
                <c:v>0.46</c:v>
              </c:pt>
              <c:pt idx="328">
                <c:v>0.46</c:v>
              </c:pt>
              <c:pt idx="329">
                <c:v>0.469933</c:v>
              </c:pt>
              <c:pt idx="330">
                <c:v>0.47</c:v>
              </c:pt>
              <c:pt idx="331">
                <c:v>0.47</c:v>
              </c:pt>
              <c:pt idx="332">
                <c:v>0.47</c:v>
              </c:pt>
              <c:pt idx="333">
                <c:v>0.47</c:v>
              </c:pt>
              <c:pt idx="334">
                <c:v>0.479933</c:v>
              </c:pt>
              <c:pt idx="335">
                <c:v>0.48</c:v>
              </c:pt>
              <c:pt idx="336">
                <c:v>0.48</c:v>
              </c:pt>
              <c:pt idx="337">
                <c:v>0.48</c:v>
              </c:pt>
              <c:pt idx="338">
                <c:v>0.48</c:v>
              </c:pt>
              <c:pt idx="339">
                <c:v>0.48</c:v>
              </c:pt>
              <c:pt idx="340">
                <c:v>0.489933</c:v>
              </c:pt>
              <c:pt idx="341">
                <c:v>0.49</c:v>
              </c:pt>
              <c:pt idx="342">
                <c:v>0.49</c:v>
              </c:pt>
              <c:pt idx="343">
                <c:v>0.49</c:v>
              </c:pt>
              <c:pt idx="344">
                <c:v>0.49</c:v>
              </c:pt>
              <c:pt idx="345">
                <c:v>0.499933</c:v>
              </c:pt>
              <c:pt idx="346">
                <c:v>0.5</c:v>
              </c:pt>
              <c:pt idx="347">
                <c:v>0.5</c:v>
              </c:pt>
              <c:pt idx="348">
                <c:v>0.5</c:v>
              </c:pt>
              <c:pt idx="349">
                <c:v>0.5</c:v>
              </c:pt>
              <c:pt idx="350">
                <c:v>0.5</c:v>
              </c:pt>
              <c:pt idx="351">
                <c:v>0.509933</c:v>
              </c:pt>
              <c:pt idx="352">
                <c:v>0.51</c:v>
              </c:pt>
              <c:pt idx="353">
                <c:v>0.51</c:v>
              </c:pt>
              <c:pt idx="354">
                <c:v>0.519933</c:v>
              </c:pt>
              <c:pt idx="355">
                <c:v>0.52</c:v>
              </c:pt>
              <c:pt idx="356">
                <c:v>0.52</c:v>
              </c:pt>
              <c:pt idx="357">
                <c:v>0.52</c:v>
              </c:pt>
              <c:pt idx="358">
                <c:v>0.52</c:v>
              </c:pt>
              <c:pt idx="359">
                <c:v>0.529933</c:v>
              </c:pt>
              <c:pt idx="360">
                <c:v>0.53</c:v>
              </c:pt>
              <c:pt idx="361">
                <c:v>0.53</c:v>
              </c:pt>
              <c:pt idx="362">
                <c:v>0.53</c:v>
              </c:pt>
              <c:pt idx="363">
                <c:v>0.53</c:v>
              </c:pt>
              <c:pt idx="364">
                <c:v>0.53</c:v>
              </c:pt>
              <c:pt idx="365">
                <c:v>0.539933</c:v>
              </c:pt>
              <c:pt idx="366">
                <c:v>0.54</c:v>
              </c:pt>
              <c:pt idx="367">
                <c:v>0.54</c:v>
              </c:pt>
              <c:pt idx="368">
                <c:v>0.549933</c:v>
              </c:pt>
              <c:pt idx="369">
                <c:v>0.55</c:v>
              </c:pt>
              <c:pt idx="370">
                <c:v>0.55</c:v>
              </c:pt>
              <c:pt idx="371">
                <c:v>0.55</c:v>
              </c:pt>
              <c:pt idx="372">
                <c:v>0.55</c:v>
              </c:pt>
              <c:pt idx="373">
                <c:v>0.559933</c:v>
              </c:pt>
              <c:pt idx="374">
                <c:v>0.56</c:v>
              </c:pt>
              <c:pt idx="375">
                <c:v>0.56</c:v>
              </c:pt>
              <c:pt idx="376">
                <c:v>0.56</c:v>
              </c:pt>
              <c:pt idx="377">
                <c:v>0.56</c:v>
              </c:pt>
              <c:pt idx="378">
                <c:v>0.56</c:v>
              </c:pt>
              <c:pt idx="379">
                <c:v>0.569933</c:v>
              </c:pt>
              <c:pt idx="380">
                <c:v>0.57</c:v>
              </c:pt>
              <c:pt idx="381">
                <c:v>0.57</c:v>
              </c:pt>
              <c:pt idx="382">
                <c:v>0.57</c:v>
              </c:pt>
              <c:pt idx="383">
                <c:v>0.579933</c:v>
              </c:pt>
              <c:pt idx="384">
                <c:v>0.58</c:v>
              </c:pt>
              <c:pt idx="385">
                <c:v>0.58</c:v>
              </c:pt>
              <c:pt idx="386">
                <c:v>0.589933</c:v>
              </c:pt>
              <c:pt idx="387">
                <c:v>0.59</c:v>
              </c:pt>
              <c:pt idx="388">
                <c:v>0.59</c:v>
              </c:pt>
              <c:pt idx="389">
                <c:v>0.59</c:v>
              </c:pt>
              <c:pt idx="390">
                <c:v>0.599933</c:v>
              </c:pt>
              <c:pt idx="391">
                <c:v>0.6</c:v>
              </c:pt>
              <c:pt idx="392">
                <c:v>0.6</c:v>
              </c:pt>
              <c:pt idx="393">
                <c:v>0.6</c:v>
              </c:pt>
              <c:pt idx="394">
                <c:v>0.6</c:v>
              </c:pt>
              <c:pt idx="395">
                <c:v>0.609933</c:v>
              </c:pt>
              <c:pt idx="396">
                <c:v>0.61</c:v>
              </c:pt>
              <c:pt idx="397">
                <c:v>0.61</c:v>
              </c:pt>
              <c:pt idx="398">
                <c:v>0.61</c:v>
              </c:pt>
              <c:pt idx="399">
                <c:v>0.61</c:v>
              </c:pt>
              <c:pt idx="400">
                <c:v>0.619933</c:v>
              </c:pt>
              <c:pt idx="401">
                <c:v>0.62</c:v>
              </c:pt>
              <c:pt idx="402">
                <c:v>0.62</c:v>
              </c:pt>
              <c:pt idx="403">
                <c:v>0.629933</c:v>
              </c:pt>
              <c:pt idx="404">
                <c:v>0.63</c:v>
              </c:pt>
              <c:pt idx="405">
                <c:v>0.63</c:v>
              </c:pt>
              <c:pt idx="406">
                <c:v>0.63</c:v>
              </c:pt>
              <c:pt idx="407">
                <c:v>0.639933</c:v>
              </c:pt>
              <c:pt idx="408">
                <c:v>0.64</c:v>
              </c:pt>
              <c:pt idx="409">
                <c:v>0.64</c:v>
              </c:pt>
              <c:pt idx="410">
                <c:v>0.649933</c:v>
              </c:pt>
              <c:pt idx="411">
                <c:v>0.65</c:v>
              </c:pt>
              <c:pt idx="412">
                <c:v>0.65</c:v>
              </c:pt>
              <c:pt idx="413">
                <c:v>0.65</c:v>
              </c:pt>
              <c:pt idx="414">
                <c:v>0.659933</c:v>
              </c:pt>
              <c:pt idx="415">
                <c:v>0.66</c:v>
              </c:pt>
              <c:pt idx="416">
                <c:v>0.66</c:v>
              </c:pt>
              <c:pt idx="417">
                <c:v>0.66</c:v>
              </c:pt>
              <c:pt idx="418">
                <c:v>0.669933</c:v>
              </c:pt>
              <c:pt idx="419">
                <c:v>0.67</c:v>
              </c:pt>
              <c:pt idx="420">
                <c:v>0.67</c:v>
              </c:pt>
              <c:pt idx="421">
                <c:v>0.67</c:v>
              </c:pt>
              <c:pt idx="422">
                <c:v>0.679933</c:v>
              </c:pt>
              <c:pt idx="423">
                <c:v>0.68</c:v>
              </c:pt>
              <c:pt idx="424">
                <c:v>0.68</c:v>
              </c:pt>
              <c:pt idx="425">
                <c:v>0.689933</c:v>
              </c:pt>
              <c:pt idx="426">
                <c:v>0.69</c:v>
              </c:pt>
              <c:pt idx="427">
                <c:v>0.69</c:v>
              </c:pt>
              <c:pt idx="428">
                <c:v>0.699933</c:v>
              </c:pt>
              <c:pt idx="429">
                <c:v>0.7</c:v>
              </c:pt>
              <c:pt idx="430">
                <c:v>0.7</c:v>
              </c:pt>
              <c:pt idx="431">
                <c:v>0.7</c:v>
              </c:pt>
              <c:pt idx="432">
                <c:v>0.709933</c:v>
              </c:pt>
              <c:pt idx="433">
                <c:v>0.71</c:v>
              </c:pt>
              <c:pt idx="434">
                <c:v>0.71</c:v>
              </c:pt>
              <c:pt idx="435">
                <c:v>0.719933</c:v>
              </c:pt>
              <c:pt idx="436">
                <c:v>0.72</c:v>
              </c:pt>
              <c:pt idx="437">
                <c:v>0.729933</c:v>
              </c:pt>
              <c:pt idx="438">
                <c:v>0.73</c:v>
              </c:pt>
              <c:pt idx="439">
                <c:v>0.73</c:v>
              </c:pt>
              <c:pt idx="440">
                <c:v>0.739933</c:v>
              </c:pt>
              <c:pt idx="441">
                <c:v>0.74</c:v>
              </c:pt>
              <c:pt idx="442">
                <c:v>0.74</c:v>
              </c:pt>
              <c:pt idx="443">
                <c:v>0.74</c:v>
              </c:pt>
              <c:pt idx="444">
                <c:v>0.749933</c:v>
              </c:pt>
              <c:pt idx="445">
                <c:v>0.75</c:v>
              </c:pt>
              <c:pt idx="446">
                <c:v>0.75</c:v>
              </c:pt>
              <c:pt idx="447">
                <c:v>0.759933</c:v>
              </c:pt>
              <c:pt idx="448">
                <c:v>0.76</c:v>
              </c:pt>
              <c:pt idx="449">
                <c:v>0.76</c:v>
              </c:pt>
              <c:pt idx="450">
                <c:v>0.769933</c:v>
              </c:pt>
              <c:pt idx="451">
                <c:v>0.77</c:v>
              </c:pt>
              <c:pt idx="452">
                <c:v>0.779933</c:v>
              </c:pt>
              <c:pt idx="453">
                <c:v>0.78</c:v>
              </c:pt>
              <c:pt idx="454">
                <c:v>0.78</c:v>
              </c:pt>
              <c:pt idx="455">
                <c:v>0.78</c:v>
              </c:pt>
              <c:pt idx="456">
                <c:v>0.789933</c:v>
              </c:pt>
              <c:pt idx="457">
                <c:v>0.79</c:v>
              </c:pt>
              <c:pt idx="458">
                <c:v>0.79</c:v>
              </c:pt>
              <c:pt idx="459">
                <c:v>0.79</c:v>
              </c:pt>
              <c:pt idx="460">
                <c:v>0.809867</c:v>
              </c:pt>
              <c:pt idx="461">
                <c:v>0.81</c:v>
              </c:pt>
              <c:pt idx="462">
                <c:v>0.81</c:v>
              </c:pt>
              <c:pt idx="463">
                <c:v>0.819933</c:v>
              </c:pt>
              <c:pt idx="464">
                <c:v>0.82</c:v>
              </c:pt>
              <c:pt idx="465">
                <c:v>0.82</c:v>
              </c:pt>
              <c:pt idx="466">
                <c:v>0.829933</c:v>
              </c:pt>
              <c:pt idx="467">
                <c:v>0.83</c:v>
              </c:pt>
              <c:pt idx="468">
                <c:v>0.83</c:v>
              </c:pt>
              <c:pt idx="469">
                <c:v>0.839933</c:v>
              </c:pt>
              <c:pt idx="470">
                <c:v>0.849933</c:v>
              </c:pt>
              <c:pt idx="471">
                <c:v>0.85</c:v>
              </c:pt>
              <c:pt idx="472">
                <c:v>0.85</c:v>
              </c:pt>
              <c:pt idx="473">
                <c:v>0.85</c:v>
              </c:pt>
              <c:pt idx="474">
                <c:v>0.859933</c:v>
              </c:pt>
              <c:pt idx="475">
                <c:v>0.86</c:v>
              </c:pt>
              <c:pt idx="476">
                <c:v>0.869933</c:v>
              </c:pt>
              <c:pt idx="477">
                <c:v>0.87</c:v>
              </c:pt>
              <c:pt idx="478">
                <c:v>0.879933</c:v>
              </c:pt>
              <c:pt idx="479">
                <c:v>0.88</c:v>
              </c:pt>
              <c:pt idx="480">
                <c:v>0.88</c:v>
              </c:pt>
              <c:pt idx="481">
                <c:v>0.889933</c:v>
              </c:pt>
              <c:pt idx="482">
                <c:v>0.899933</c:v>
              </c:pt>
              <c:pt idx="483">
                <c:v>0.9</c:v>
              </c:pt>
              <c:pt idx="484">
                <c:v>0.9</c:v>
              </c:pt>
              <c:pt idx="485">
                <c:v>0.909933</c:v>
              </c:pt>
              <c:pt idx="486">
                <c:v>0.91</c:v>
              </c:pt>
              <c:pt idx="487">
                <c:v>0.919933</c:v>
              </c:pt>
              <c:pt idx="488">
                <c:v>0.92</c:v>
              </c:pt>
              <c:pt idx="489">
                <c:v>0.92</c:v>
              </c:pt>
              <c:pt idx="490">
                <c:v>0.929933</c:v>
              </c:pt>
              <c:pt idx="491">
                <c:v>0.93</c:v>
              </c:pt>
              <c:pt idx="492">
                <c:v>0.93</c:v>
              </c:pt>
              <c:pt idx="493">
                <c:v>0.939933</c:v>
              </c:pt>
              <c:pt idx="494">
                <c:v>0.94</c:v>
              </c:pt>
              <c:pt idx="495">
                <c:v>0.949933</c:v>
              </c:pt>
              <c:pt idx="496">
                <c:v>0.959933</c:v>
              </c:pt>
              <c:pt idx="497">
                <c:v>0.96</c:v>
              </c:pt>
              <c:pt idx="498">
                <c:v>0.969933</c:v>
              </c:pt>
              <c:pt idx="499">
                <c:v>0.97</c:v>
              </c:pt>
              <c:pt idx="500">
                <c:v>0.979933</c:v>
              </c:pt>
              <c:pt idx="501">
                <c:v>0.98</c:v>
              </c:pt>
              <c:pt idx="502">
                <c:v>0.98</c:v>
              </c:pt>
              <c:pt idx="503">
                <c:v>0.98</c:v>
              </c:pt>
              <c:pt idx="504">
                <c:v>0.989933</c:v>
              </c:pt>
              <c:pt idx="505">
                <c:v>0.99</c:v>
              </c:pt>
              <c:pt idx="506">
                <c:v>0.999933</c:v>
              </c:pt>
              <c:pt idx="507">
                <c:v>1</c:v>
              </c:pt>
              <c:pt idx="508">
                <c:v>1.00993</c:v>
              </c:pt>
              <c:pt idx="509">
                <c:v>1.01</c:v>
              </c:pt>
              <c:pt idx="510">
                <c:v>1.01993</c:v>
              </c:pt>
              <c:pt idx="511">
                <c:v>1.02993</c:v>
              </c:pt>
              <c:pt idx="512">
                <c:v>1.03</c:v>
              </c:pt>
              <c:pt idx="513">
                <c:v>1.03</c:v>
              </c:pt>
              <c:pt idx="514">
                <c:v>1.03993</c:v>
              </c:pt>
              <c:pt idx="515">
                <c:v>1.04</c:v>
              </c:pt>
              <c:pt idx="516">
                <c:v>1.04993</c:v>
              </c:pt>
              <c:pt idx="517">
                <c:v>1.05</c:v>
              </c:pt>
              <c:pt idx="518">
                <c:v>1.05993</c:v>
              </c:pt>
              <c:pt idx="519">
                <c:v>1.06</c:v>
              </c:pt>
              <c:pt idx="520">
                <c:v>1.06993</c:v>
              </c:pt>
              <c:pt idx="521">
                <c:v>1.07</c:v>
              </c:pt>
              <c:pt idx="522">
                <c:v>1.07993</c:v>
              </c:pt>
              <c:pt idx="523">
                <c:v>1.08</c:v>
              </c:pt>
              <c:pt idx="524">
                <c:v>1.08993</c:v>
              </c:pt>
              <c:pt idx="525">
                <c:v>1.09</c:v>
              </c:pt>
              <c:pt idx="526">
                <c:v>1.09</c:v>
              </c:pt>
              <c:pt idx="527">
                <c:v>1.09993</c:v>
              </c:pt>
              <c:pt idx="528">
                <c:v>1.10993</c:v>
              </c:pt>
              <c:pt idx="529">
                <c:v>1.11</c:v>
              </c:pt>
              <c:pt idx="530">
                <c:v>1.11993</c:v>
              </c:pt>
              <c:pt idx="531">
                <c:v>1.12</c:v>
              </c:pt>
              <c:pt idx="532">
                <c:v>1.12</c:v>
              </c:pt>
              <c:pt idx="533">
                <c:v>1.12993</c:v>
              </c:pt>
              <c:pt idx="534">
                <c:v>1.13993</c:v>
              </c:pt>
              <c:pt idx="535">
                <c:v>1.14</c:v>
              </c:pt>
              <c:pt idx="536">
                <c:v>1.14993</c:v>
              </c:pt>
              <c:pt idx="537">
                <c:v>1.15</c:v>
              </c:pt>
              <c:pt idx="538">
                <c:v>1.15993</c:v>
              </c:pt>
              <c:pt idx="539">
                <c:v>1.16</c:v>
              </c:pt>
              <c:pt idx="540">
                <c:v>1.16993</c:v>
              </c:pt>
              <c:pt idx="541">
                <c:v>1.17</c:v>
              </c:pt>
              <c:pt idx="542">
                <c:v>1.17993</c:v>
              </c:pt>
              <c:pt idx="543">
                <c:v>1.18993</c:v>
              </c:pt>
              <c:pt idx="544">
                <c:v>1.19</c:v>
              </c:pt>
              <c:pt idx="545">
                <c:v>1.19</c:v>
              </c:pt>
              <c:pt idx="546">
                <c:v>1.20987</c:v>
              </c:pt>
              <c:pt idx="547">
                <c:v>1.21</c:v>
              </c:pt>
              <c:pt idx="548">
                <c:v>1.21</c:v>
              </c:pt>
              <c:pt idx="549">
                <c:v>1.21993</c:v>
              </c:pt>
              <c:pt idx="550">
                <c:v>1.22993</c:v>
              </c:pt>
              <c:pt idx="551">
                <c:v>1.23</c:v>
              </c:pt>
              <c:pt idx="552">
                <c:v>1.23993</c:v>
              </c:pt>
              <c:pt idx="553">
                <c:v>1.24</c:v>
              </c:pt>
              <c:pt idx="554">
                <c:v>1.24993</c:v>
              </c:pt>
              <c:pt idx="555">
                <c:v>1.25</c:v>
              </c:pt>
              <c:pt idx="556">
                <c:v>1.25993</c:v>
              </c:pt>
              <c:pt idx="557">
                <c:v>1.26</c:v>
              </c:pt>
              <c:pt idx="558">
                <c:v>1.26993</c:v>
              </c:pt>
              <c:pt idx="559">
                <c:v>1.27</c:v>
              </c:pt>
              <c:pt idx="560">
                <c:v>1.27993</c:v>
              </c:pt>
              <c:pt idx="561">
                <c:v>1.28993</c:v>
              </c:pt>
              <c:pt idx="562">
                <c:v>1.29</c:v>
              </c:pt>
              <c:pt idx="563">
                <c:v>1.29</c:v>
              </c:pt>
              <c:pt idx="564">
                <c:v>1.29993</c:v>
              </c:pt>
              <c:pt idx="565">
                <c:v>1.30993</c:v>
              </c:pt>
              <c:pt idx="566">
                <c:v>1.31993</c:v>
              </c:pt>
              <c:pt idx="567">
                <c:v>1.32</c:v>
              </c:pt>
              <c:pt idx="568">
                <c:v>1.32993</c:v>
              </c:pt>
              <c:pt idx="569">
                <c:v>1.33</c:v>
              </c:pt>
              <c:pt idx="570">
                <c:v>1.33993</c:v>
              </c:pt>
              <c:pt idx="571">
                <c:v>1.34993</c:v>
              </c:pt>
              <c:pt idx="572">
                <c:v>1.35</c:v>
              </c:pt>
              <c:pt idx="573">
                <c:v>1.35993</c:v>
              </c:pt>
              <c:pt idx="574">
                <c:v>1.36</c:v>
              </c:pt>
              <c:pt idx="575">
                <c:v>1.36993</c:v>
              </c:pt>
              <c:pt idx="576">
                <c:v>1.37993</c:v>
              </c:pt>
              <c:pt idx="577">
                <c:v>1.38993</c:v>
              </c:pt>
              <c:pt idx="578">
                <c:v>1.39993</c:v>
              </c:pt>
              <c:pt idx="579">
                <c:v>1.4</c:v>
              </c:pt>
              <c:pt idx="580">
                <c:v>1.40993</c:v>
              </c:pt>
              <c:pt idx="581">
                <c:v>1.41</c:v>
              </c:pt>
              <c:pt idx="582">
                <c:v>1.42987</c:v>
              </c:pt>
              <c:pt idx="583">
                <c:v>1.43</c:v>
              </c:pt>
              <c:pt idx="584">
                <c:v>1.43993</c:v>
              </c:pt>
              <c:pt idx="585">
                <c:v>1.44</c:v>
              </c:pt>
              <c:pt idx="586">
                <c:v>1.44993</c:v>
              </c:pt>
              <c:pt idx="587">
                <c:v>1.45</c:v>
              </c:pt>
              <c:pt idx="588">
                <c:v>1.46987</c:v>
              </c:pt>
              <c:pt idx="589">
                <c:v>1.47</c:v>
              </c:pt>
              <c:pt idx="590">
                <c:v>1.47993</c:v>
              </c:pt>
              <c:pt idx="591">
                <c:v>1.48</c:v>
              </c:pt>
              <c:pt idx="592">
                <c:v>1.48993</c:v>
              </c:pt>
              <c:pt idx="593">
                <c:v>1.49993</c:v>
              </c:pt>
              <c:pt idx="594">
                <c:v>1.50993</c:v>
              </c:pt>
              <c:pt idx="595">
                <c:v>1.51</c:v>
              </c:pt>
              <c:pt idx="596">
                <c:v>1.51993</c:v>
              </c:pt>
              <c:pt idx="597">
                <c:v>1.52</c:v>
              </c:pt>
              <c:pt idx="598">
                <c:v>1.52993</c:v>
              </c:pt>
              <c:pt idx="599">
                <c:v>1.53993</c:v>
              </c:pt>
              <c:pt idx="600">
                <c:v>1.54993</c:v>
              </c:pt>
              <c:pt idx="601">
                <c:v>1.55993</c:v>
              </c:pt>
              <c:pt idx="602">
                <c:v>1.56</c:v>
              </c:pt>
              <c:pt idx="603">
                <c:v>1.56993</c:v>
              </c:pt>
              <c:pt idx="604">
                <c:v>1.57993</c:v>
              </c:pt>
              <c:pt idx="605">
                <c:v>1.58</c:v>
              </c:pt>
              <c:pt idx="606">
                <c:v>1.58993</c:v>
              </c:pt>
              <c:pt idx="607">
                <c:v>1.59993</c:v>
              </c:pt>
              <c:pt idx="608">
                <c:v>1.60993</c:v>
              </c:pt>
              <c:pt idx="609">
                <c:v>1.60007</c:v>
              </c:pt>
              <c:pt idx="610">
                <c:v>1.61987</c:v>
              </c:pt>
              <c:pt idx="611">
                <c:v>1.62993</c:v>
              </c:pt>
              <c:pt idx="612">
                <c:v>1.63993</c:v>
              </c:pt>
              <c:pt idx="613">
                <c:v>1.64993</c:v>
              </c:pt>
              <c:pt idx="614">
                <c:v>1.65993</c:v>
              </c:pt>
              <c:pt idx="615">
                <c:v>1.66</c:v>
              </c:pt>
              <c:pt idx="616">
                <c:v>1.66993</c:v>
              </c:pt>
              <c:pt idx="617">
                <c:v>1.67993</c:v>
              </c:pt>
              <c:pt idx="618">
                <c:v>1.68993</c:v>
              </c:pt>
              <c:pt idx="619">
                <c:v>1.69</c:v>
              </c:pt>
              <c:pt idx="620">
                <c:v>1.69993</c:v>
              </c:pt>
              <c:pt idx="621">
                <c:v>1.70993</c:v>
              </c:pt>
              <c:pt idx="622">
                <c:v>1.71993</c:v>
              </c:pt>
              <c:pt idx="623">
                <c:v>1.72</c:v>
              </c:pt>
              <c:pt idx="624">
                <c:v>1.72993</c:v>
              </c:pt>
              <c:pt idx="625">
                <c:v>1.73993</c:v>
              </c:pt>
              <c:pt idx="626">
                <c:v>1.74993</c:v>
              </c:pt>
              <c:pt idx="627">
                <c:v>1.75993</c:v>
              </c:pt>
              <c:pt idx="628">
                <c:v>1.76993</c:v>
              </c:pt>
              <c:pt idx="629">
                <c:v>1.77</c:v>
              </c:pt>
              <c:pt idx="630">
                <c:v>1.77993</c:v>
              </c:pt>
              <c:pt idx="631">
                <c:v>1.78993</c:v>
              </c:pt>
              <c:pt idx="632">
                <c:v>1.79</c:v>
              </c:pt>
              <c:pt idx="633">
                <c:v>1.79993</c:v>
              </c:pt>
              <c:pt idx="634">
                <c:v>1.80993</c:v>
              </c:pt>
              <c:pt idx="635">
                <c:v>1.81</c:v>
              </c:pt>
              <c:pt idx="636">
                <c:v>1.81993</c:v>
              </c:pt>
              <c:pt idx="637">
                <c:v>1.82993</c:v>
              </c:pt>
              <c:pt idx="638">
                <c:v>1.83993</c:v>
              </c:pt>
              <c:pt idx="639">
                <c:v>1.84993</c:v>
              </c:pt>
              <c:pt idx="640">
                <c:v>1.85993</c:v>
              </c:pt>
              <c:pt idx="641">
                <c:v>1.86993</c:v>
              </c:pt>
              <c:pt idx="642">
                <c:v>1.87993</c:v>
              </c:pt>
              <c:pt idx="643">
                <c:v>1.88</c:v>
              </c:pt>
              <c:pt idx="644">
                <c:v>1.88993</c:v>
              </c:pt>
              <c:pt idx="645">
                <c:v>1.89993</c:v>
              </c:pt>
              <c:pt idx="646">
                <c:v>1.90993</c:v>
              </c:pt>
              <c:pt idx="647">
                <c:v>1.91993</c:v>
              </c:pt>
              <c:pt idx="648">
                <c:v>1.92993</c:v>
              </c:pt>
              <c:pt idx="649">
                <c:v>1.93993</c:v>
              </c:pt>
              <c:pt idx="650">
                <c:v>1.94993</c:v>
              </c:pt>
              <c:pt idx="651">
                <c:v>1.95993</c:v>
              </c:pt>
              <c:pt idx="652">
                <c:v>1.96</c:v>
              </c:pt>
              <c:pt idx="653">
                <c:v>1.96</c:v>
              </c:pt>
              <c:pt idx="654">
                <c:v>1.97987</c:v>
              </c:pt>
              <c:pt idx="655">
                <c:v>1.98993</c:v>
              </c:pt>
              <c:pt idx="656">
                <c:v>1.99993</c:v>
              </c:pt>
              <c:pt idx="657">
                <c:v>2</c:v>
              </c:pt>
              <c:pt idx="658">
                <c:v>2.01987</c:v>
              </c:pt>
              <c:pt idx="659">
                <c:v>2.02</c:v>
              </c:pt>
              <c:pt idx="660">
                <c:v>2.03987</c:v>
              </c:pt>
              <c:pt idx="661">
                <c:v>2.04993</c:v>
              </c:pt>
              <c:pt idx="662">
                <c:v>2.05993</c:v>
              </c:pt>
              <c:pt idx="663">
                <c:v>2.06993</c:v>
              </c:pt>
              <c:pt idx="664">
                <c:v>2.07993</c:v>
              </c:pt>
              <c:pt idx="665">
                <c:v>2.08</c:v>
              </c:pt>
              <c:pt idx="666">
                <c:v>2.09987</c:v>
              </c:pt>
              <c:pt idx="667">
                <c:v>2.10993</c:v>
              </c:pt>
              <c:pt idx="668">
                <c:v>2.11993</c:v>
              </c:pt>
              <c:pt idx="669">
                <c:v>2.12993</c:v>
              </c:pt>
              <c:pt idx="670">
                <c:v>2.13993</c:v>
              </c:pt>
              <c:pt idx="671">
                <c:v>2.14</c:v>
              </c:pt>
              <c:pt idx="672">
                <c:v>2.15987</c:v>
              </c:pt>
              <c:pt idx="673">
                <c:v>2.16</c:v>
              </c:pt>
              <c:pt idx="674">
                <c:v>2.17987</c:v>
              </c:pt>
              <c:pt idx="675">
                <c:v>2.18993</c:v>
              </c:pt>
              <c:pt idx="676">
                <c:v>2.19993</c:v>
              </c:pt>
              <c:pt idx="677">
                <c:v>2.2</c:v>
              </c:pt>
              <c:pt idx="678">
                <c:v>2.20993</c:v>
              </c:pt>
              <c:pt idx="679">
                <c:v>2.22987</c:v>
              </c:pt>
              <c:pt idx="680">
                <c:v>2.23993</c:v>
              </c:pt>
              <c:pt idx="681">
                <c:v>2.24993</c:v>
              </c:pt>
              <c:pt idx="682">
                <c:v>2.25993</c:v>
              </c:pt>
              <c:pt idx="683">
                <c:v>2.26993</c:v>
              </c:pt>
              <c:pt idx="684">
                <c:v>2.27993</c:v>
              </c:pt>
              <c:pt idx="685">
                <c:v>2.28993</c:v>
              </c:pt>
              <c:pt idx="686">
                <c:v>2.30987</c:v>
              </c:pt>
              <c:pt idx="687">
                <c:v>2.31</c:v>
              </c:pt>
              <c:pt idx="688">
                <c:v>2.32987</c:v>
              </c:pt>
              <c:pt idx="689">
                <c:v>2.34987</c:v>
              </c:pt>
              <c:pt idx="690">
                <c:v>2.35993</c:v>
              </c:pt>
              <c:pt idx="691">
                <c:v>2.36</c:v>
              </c:pt>
              <c:pt idx="692">
                <c:v>2.36993</c:v>
              </c:pt>
              <c:pt idx="693">
                <c:v>2.38987</c:v>
              </c:pt>
              <c:pt idx="694">
                <c:v>2.40987</c:v>
              </c:pt>
              <c:pt idx="695">
                <c:v>2.41993</c:v>
              </c:pt>
              <c:pt idx="696">
                <c:v>2.4498</c:v>
              </c:pt>
              <c:pt idx="697">
                <c:v>2.45993</c:v>
              </c:pt>
              <c:pt idx="698">
                <c:v>2.46</c:v>
              </c:pt>
              <c:pt idx="699">
                <c:v>2.46993</c:v>
              </c:pt>
              <c:pt idx="700">
                <c:v>2.46007</c:v>
              </c:pt>
              <c:pt idx="701">
                <c:v>2.45007</c:v>
              </c:pt>
              <c:pt idx="702">
                <c:v>2.40033</c:v>
              </c:pt>
              <c:pt idx="703">
                <c:v>2.38013</c:v>
              </c:pt>
              <c:pt idx="704">
                <c:v>2.31047</c:v>
              </c:pt>
              <c:pt idx="705">
                <c:v>2.27027</c:v>
              </c:pt>
              <c:pt idx="706">
                <c:v>2.19053</c:v>
              </c:pt>
              <c:pt idx="707">
                <c:v>2.14033</c:v>
              </c:pt>
              <c:pt idx="708">
                <c:v>2.0506</c:v>
              </c:pt>
              <c:pt idx="709">
                <c:v>2.00033</c:v>
              </c:pt>
              <c:pt idx="710">
                <c:v>1.9106</c:v>
              </c:pt>
              <c:pt idx="711">
                <c:v>1.87027</c:v>
              </c:pt>
              <c:pt idx="712">
                <c:v>1.7806</c:v>
              </c:pt>
              <c:pt idx="713">
                <c:v>1.74027</c:v>
              </c:pt>
              <c:pt idx="714">
                <c:v>1.67047</c:v>
              </c:pt>
              <c:pt idx="715">
                <c:v>1.6402</c:v>
              </c:pt>
              <c:pt idx="716">
                <c:v>1.5804</c:v>
              </c:pt>
              <c:pt idx="717">
                <c:v>1.5502</c:v>
              </c:pt>
              <c:pt idx="718">
                <c:v>1.51027</c:v>
              </c:pt>
              <c:pt idx="719">
                <c:v>1.49013</c:v>
              </c:pt>
              <c:pt idx="720">
                <c:v>1.45027</c:v>
              </c:pt>
              <c:pt idx="721">
                <c:v>1.43013</c:v>
              </c:pt>
              <c:pt idx="722">
                <c:v>1.41013</c:v>
              </c:pt>
              <c:pt idx="723">
                <c:v>1.39013</c:v>
              </c:pt>
              <c:pt idx="724">
                <c:v>1.37013</c:v>
              </c:pt>
              <c:pt idx="725">
                <c:v>1.37</c:v>
              </c:pt>
              <c:pt idx="726">
                <c:v>1.35013</c:v>
              </c:pt>
              <c:pt idx="727">
                <c:v>1.34007</c:v>
              </c:pt>
              <c:pt idx="728">
                <c:v>1.33007</c:v>
              </c:pt>
              <c:pt idx="729">
                <c:v>1.32007</c:v>
              </c:pt>
              <c:pt idx="730">
                <c:v>1.31007</c:v>
              </c:pt>
              <c:pt idx="731">
                <c:v>1.31993</c:v>
              </c:pt>
              <c:pt idx="732">
                <c:v>1.31007</c:v>
              </c:pt>
              <c:pt idx="733">
                <c:v>1.30007</c:v>
              </c:pt>
              <c:pt idx="734">
                <c:v>1.3</c:v>
              </c:pt>
              <c:pt idx="735">
                <c:v>1.3</c:v>
              </c:pt>
              <c:pt idx="736">
                <c:v>1.29007</c:v>
              </c:pt>
              <c:pt idx="737">
                <c:v>1.29</c:v>
              </c:pt>
              <c:pt idx="738">
                <c:v>1.28007</c:v>
              </c:pt>
              <c:pt idx="739">
                <c:v>1.28</c:v>
              </c:pt>
              <c:pt idx="740">
                <c:v>1.28</c:v>
              </c:pt>
              <c:pt idx="741">
                <c:v>1.28</c:v>
              </c:pt>
              <c:pt idx="742">
                <c:v>1.27007</c:v>
              </c:pt>
              <c:pt idx="743">
                <c:v>1.27</c:v>
              </c:pt>
              <c:pt idx="744">
                <c:v>1.27</c:v>
              </c:pt>
              <c:pt idx="745">
                <c:v>1.27</c:v>
              </c:pt>
              <c:pt idx="746">
                <c:v>1.27</c:v>
              </c:pt>
              <c:pt idx="747">
                <c:v>1.27</c:v>
              </c:pt>
              <c:pt idx="748">
                <c:v>1.27</c:v>
              </c:pt>
              <c:pt idx="749">
                <c:v>1.27993</c:v>
              </c:pt>
              <c:pt idx="750">
                <c:v>1.26013</c:v>
              </c:pt>
              <c:pt idx="751">
                <c:v>1.26993</c:v>
              </c:pt>
              <c:pt idx="752">
                <c:v>1.27</c:v>
              </c:pt>
              <c:pt idx="753">
                <c:v>1.27</c:v>
              </c:pt>
              <c:pt idx="754">
                <c:v>1.26007</c:v>
              </c:pt>
              <c:pt idx="755">
                <c:v>1.26</c:v>
              </c:pt>
              <c:pt idx="756">
                <c:v>1.26</c:v>
              </c:pt>
              <c:pt idx="757">
                <c:v>1.26</c:v>
              </c:pt>
              <c:pt idx="758">
                <c:v>1.26</c:v>
              </c:pt>
              <c:pt idx="759">
                <c:v>1.25007</c:v>
              </c:pt>
              <c:pt idx="760">
                <c:v>1.25</c:v>
              </c:pt>
              <c:pt idx="761">
                <c:v>1.25</c:v>
              </c:pt>
              <c:pt idx="762">
                <c:v>1.25</c:v>
              </c:pt>
              <c:pt idx="763">
                <c:v>1.25</c:v>
              </c:pt>
              <c:pt idx="764">
                <c:v>1.25</c:v>
              </c:pt>
              <c:pt idx="765">
                <c:v>1.25</c:v>
              </c:pt>
              <c:pt idx="766">
                <c:v>1.25</c:v>
              </c:pt>
              <c:pt idx="767">
                <c:v>1.25</c:v>
              </c:pt>
              <c:pt idx="768">
                <c:v>1.25</c:v>
              </c:pt>
              <c:pt idx="769">
                <c:v>1.24007</c:v>
              </c:pt>
              <c:pt idx="770">
                <c:v>1.24</c:v>
              </c:pt>
              <c:pt idx="771">
                <c:v>1.24993</c:v>
              </c:pt>
              <c:pt idx="772">
                <c:v>1.24007</c:v>
              </c:pt>
              <c:pt idx="773">
                <c:v>1.24</c:v>
              </c:pt>
              <c:pt idx="774">
                <c:v>1.24</c:v>
              </c:pt>
              <c:pt idx="775">
                <c:v>1.24</c:v>
              </c:pt>
              <c:pt idx="776">
                <c:v>1.24</c:v>
              </c:pt>
              <c:pt idx="777">
                <c:v>1.24</c:v>
              </c:pt>
              <c:pt idx="778">
                <c:v>1.24</c:v>
              </c:pt>
              <c:pt idx="779">
                <c:v>1.24</c:v>
              </c:pt>
              <c:pt idx="780">
                <c:v>1.24</c:v>
              </c:pt>
              <c:pt idx="781">
                <c:v>1.24</c:v>
              </c:pt>
              <c:pt idx="782">
                <c:v>1.24</c:v>
              </c:pt>
              <c:pt idx="783">
                <c:v>1.24</c:v>
              </c:pt>
              <c:pt idx="784">
                <c:v>1.23007</c:v>
              </c:pt>
              <c:pt idx="785">
                <c:v>1.23</c:v>
              </c:pt>
              <c:pt idx="786">
                <c:v>1.23</c:v>
              </c:pt>
              <c:pt idx="787">
                <c:v>1.23</c:v>
              </c:pt>
              <c:pt idx="788">
                <c:v>1.23</c:v>
              </c:pt>
              <c:pt idx="789">
                <c:v>1.23</c:v>
              </c:pt>
              <c:pt idx="790">
                <c:v>1.23</c:v>
              </c:pt>
              <c:pt idx="791">
                <c:v>1.23</c:v>
              </c:pt>
              <c:pt idx="792">
                <c:v>1.23</c:v>
              </c:pt>
              <c:pt idx="793">
                <c:v>1.23</c:v>
              </c:pt>
              <c:pt idx="794">
                <c:v>1.23</c:v>
              </c:pt>
              <c:pt idx="795">
                <c:v>1.23</c:v>
              </c:pt>
              <c:pt idx="796">
                <c:v>1.23</c:v>
              </c:pt>
              <c:pt idx="797">
                <c:v>1.23</c:v>
              </c:pt>
              <c:pt idx="798">
                <c:v>1.23</c:v>
              </c:pt>
              <c:pt idx="799">
                <c:v>1.23</c:v>
              </c:pt>
              <c:pt idx="800">
                <c:v>1.23</c:v>
              </c:pt>
              <c:pt idx="801">
                <c:v>1.23</c:v>
              </c:pt>
              <c:pt idx="802">
                <c:v>1.22007</c:v>
              </c:pt>
              <c:pt idx="803">
                <c:v>1.22</c:v>
              </c:pt>
              <c:pt idx="804">
                <c:v>1.22</c:v>
              </c:pt>
              <c:pt idx="805">
                <c:v>1.22</c:v>
              </c:pt>
              <c:pt idx="806">
                <c:v>1.22</c:v>
              </c:pt>
              <c:pt idx="807">
                <c:v>1.22</c:v>
              </c:pt>
              <c:pt idx="808">
                <c:v>1.22</c:v>
              </c:pt>
              <c:pt idx="809">
                <c:v>1.21007</c:v>
              </c:pt>
              <c:pt idx="810">
                <c:v>1.21</c:v>
              </c:pt>
              <c:pt idx="811">
                <c:v>1.21</c:v>
              </c:pt>
              <c:pt idx="812">
                <c:v>1.20007</c:v>
              </c:pt>
              <c:pt idx="813">
                <c:v>1.2</c:v>
              </c:pt>
              <c:pt idx="814">
                <c:v>1.2</c:v>
              </c:pt>
              <c:pt idx="815">
                <c:v>1.20993</c:v>
              </c:pt>
              <c:pt idx="816">
                <c:v>1.20007</c:v>
              </c:pt>
              <c:pt idx="817">
                <c:v>1.2</c:v>
              </c:pt>
              <c:pt idx="818">
                <c:v>1.2</c:v>
              </c:pt>
              <c:pt idx="819">
                <c:v>1.2</c:v>
              </c:pt>
              <c:pt idx="820">
                <c:v>1.2</c:v>
              </c:pt>
              <c:pt idx="821">
                <c:v>1.2</c:v>
              </c:pt>
              <c:pt idx="822">
                <c:v>1.2</c:v>
              </c:pt>
              <c:pt idx="823">
                <c:v>1.2</c:v>
              </c:pt>
              <c:pt idx="824">
                <c:v>1.2</c:v>
              </c:pt>
              <c:pt idx="825">
                <c:v>1.2</c:v>
              </c:pt>
              <c:pt idx="826">
                <c:v>1.2</c:v>
              </c:pt>
              <c:pt idx="827">
                <c:v>1.2</c:v>
              </c:pt>
              <c:pt idx="828">
                <c:v>1.19007</c:v>
              </c:pt>
              <c:pt idx="829">
                <c:v>1.19993</c:v>
              </c:pt>
              <c:pt idx="830">
                <c:v>1.19007</c:v>
              </c:pt>
              <c:pt idx="831">
                <c:v>1.19993</c:v>
              </c:pt>
              <c:pt idx="832">
                <c:v>1.19007</c:v>
              </c:pt>
              <c:pt idx="833">
                <c:v>1.19</c:v>
              </c:pt>
              <c:pt idx="834">
                <c:v>1.19</c:v>
              </c:pt>
              <c:pt idx="835">
                <c:v>1.19993</c:v>
              </c:pt>
              <c:pt idx="836">
                <c:v>1.19007</c:v>
              </c:pt>
              <c:pt idx="837">
                <c:v>1.19</c:v>
              </c:pt>
              <c:pt idx="838">
                <c:v>1.19</c:v>
              </c:pt>
              <c:pt idx="839">
                <c:v>1.19</c:v>
              </c:pt>
              <c:pt idx="840">
                <c:v>1.19</c:v>
              </c:pt>
              <c:pt idx="841">
                <c:v>1.19</c:v>
              </c:pt>
              <c:pt idx="842">
                <c:v>1.19</c:v>
              </c:pt>
              <c:pt idx="843">
                <c:v>1.19</c:v>
              </c:pt>
              <c:pt idx="844">
                <c:v>1.18007</c:v>
              </c:pt>
              <c:pt idx="845">
                <c:v>1.18993</c:v>
              </c:pt>
              <c:pt idx="846">
                <c:v>1.19</c:v>
              </c:pt>
              <c:pt idx="847">
                <c:v>1.19</c:v>
              </c:pt>
              <c:pt idx="848">
                <c:v>1.19</c:v>
              </c:pt>
              <c:pt idx="849">
                <c:v>1.19</c:v>
              </c:pt>
              <c:pt idx="850">
                <c:v>1.19</c:v>
              </c:pt>
              <c:pt idx="851">
                <c:v>1.19</c:v>
              </c:pt>
              <c:pt idx="852">
                <c:v>1.19</c:v>
              </c:pt>
              <c:pt idx="853">
                <c:v>1.19</c:v>
              </c:pt>
              <c:pt idx="854">
                <c:v>1.19</c:v>
              </c:pt>
              <c:pt idx="855">
                <c:v>1.18007</c:v>
              </c:pt>
              <c:pt idx="856">
                <c:v>1.18</c:v>
              </c:pt>
              <c:pt idx="857">
                <c:v>1.18993</c:v>
              </c:pt>
              <c:pt idx="858">
                <c:v>1.18007</c:v>
              </c:pt>
              <c:pt idx="859">
                <c:v>1.18993</c:v>
              </c:pt>
              <c:pt idx="860">
                <c:v>1.18007</c:v>
              </c:pt>
              <c:pt idx="861">
                <c:v>1.18993</c:v>
              </c:pt>
              <c:pt idx="862">
                <c:v>1.19</c:v>
              </c:pt>
              <c:pt idx="863">
                <c:v>1.19</c:v>
              </c:pt>
              <c:pt idx="864">
                <c:v>1.19</c:v>
              </c:pt>
              <c:pt idx="865">
                <c:v>1.18007</c:v>
              </c:pt>
              <c:pt idx="866">
                <c:v>1.18</c:v>
              </c:pt>
              <c:pt idx="867">
                <c:v>1.18</c:v>
              </c:pt>
              <c:pt idx="868">
                <c:v>1.18993</c:v>
              </c:pt>
              <c:pt idx="869">
                <c:v>1.18007</c:v>
              </c:pt>
              <c:pt idx="870">
                <c:v>1.18993</c:v>
              </c:pt>
              <c:pt idx="871">
                <c:v>1.18007</c:v>
              </c:pt>
              <c:pt idx="872">
                <c:v>1.18</c:v>
              </c:pt>
              <c:pt idx="873">
                <c:v>1.18</c:v>
              </c:pt>
              <c:pt idx="874">
                <c:v>1.18</c:v>
              </c:pt>
              <c:pt idx="875">
                <c:v>1.18</c:v>
              </c:pt>
              <c:pt idx="876">
                <c:v>1.18</c:v>
              </c:pt>
              <c:pt idx="877">
                <c:v>1.18</c:v>
              </c:pt>
              <c:pt idx="878">
                <c:v>1.18993</c:v>
              </c:pt>
              <c:pt idx="879">
                <c:v>1.18007</c:v>
              </c:pt>
              <c:pt idx="880">
                <c:v>1.18</c:v>
              </c:pt>
              <c:pt idx="881">
                <c:v>1.18</c:v>
              </c:pt>
              <c:pt idx="882">
                <c:v>1.18</c:v>
              </c:pt>
              <c:pt idx="883">
                <c:v>1.18</c:v>
              </c:pt>
              <c:pt idx="884">
                <c:v>1.18</c:v>
              </c:pt>
              <c:pt idx="885">
                <c:v>1.18</c:v>
              </c:pt>
              <c:pt idx="886">
                <c:v>1.18</c:v>
              </c:pt>
              <c:pt idx="887">
                <c:v>1.18</c:v>
              </c:pt>
              <c:pt idx="888">
                <c:v>1.18</c:v>
              </c:pt>
              <c:pt idx="889">
                <c:v>1.18</c:v>
              </c:pt>
              <c:pt idx="890">
                <c:v>1.18</c:v>
              </c:pt>
              <c:pt idx="891">
                <c:v>1.18</c:v>
              </c:pt>
              <c:pt idx="892">
                <c:v>1.18</c:v>
              </c:pt>
              <c:pt idx="893">
                <c:v>1.18</c:v>
              </c:pt>
              <c:pt idx="894">
                <c:v>1.18</c:v>
              </c:pt>
              <c:pt idx="895">
                <c:v>1.18</c:v>
              </c:pt>
              <c:pt idx="896">
                <c:v>1.17007</c:v>
              </c:pt>
              <c:pt idx="897">
                <c:v>1.17</c:v>
              </c:pt>
              <c:pt idx="898">
                <c:v>1.17</c:v>
              </c:pt>
              <c:pt idx="899">
                <c:v>1.17993</c:v>
              </c:pt>
              <c:pt idx="900">
                <c:v>1.17007</c:v>
              </c:pt>
              <c:pt idx="901">
                <c:v>1.17</c:v>
              </c:pt>
              <c:pt idx="902">
                <c:v>1.17</c:v>
              </c:pt>
              <c:pt idx="903">
                <c:v>1.17993</c:v>
              </c:pt>
              <c:pt idx="904">
                <c:v>1.17007</c:v>
              </c:pt>
              <c:pt idx="905">
                <c:v>1.17993</c:v>
              </c:pt>
              <c:pt idx="906">
                <c:v>1.18</c:v>
              </c:pt>
              <c:pt idx="907">
                <c:v>1.18</c:v>
              </c:pt>
              <c:pt idx="908">
                <c:v>1.17007</c:v>
              </c:pt>
              <c:pt idx="909">
                <c:v>1.17</c:v>
              </c:pt>
              <c:pt idx="910">
                <c:v>1.17993</c:v>
              </c:pt>
              <c:pt idx="911">
                <c:v>1.18</c:v>
              </c:pt>
              <c:pt idx="912">
                <c:v>1.17007</c:v>
              </c:pt>
              <c:pt idx="913">
                <c:v>1.17</c:v>
              </c:pt>
              <c:pt idx="914">
                <c:v>1.17</c:v>
              </c:pt>
              <c:pt idx="915">
                <c:v>1.17</c:v>
              </c:pt>
              <c:pt idx="916">
                <c:v>1.17</c:v>
              </c:pt>
              <c:pt idx="917">
                <c:v>1.17</c:v>
              </c:pt>
              <c:pt idx="918">
                <c:v>1.17</c:v>
              </c:pt>
              <c:pt idx="919">
                <c:v>1.17</c:v>
              </c:pt>
              <c:pt idx="920">
                <c:v>1.17</c:v>
              </c:pt>
              <c:pt idx="921">
                <c:v>1.17</c:v>
              </c:pt>
              <c:pt idx="922">
                <c:v>1.17</c:v>
              </c:pt>
              <c:pt idx="923">
                <c:v>1.17</c:v>
              </c:pt>
              <c:pt idx="924">
                <c:v>1.17</c:v>
              </c:pt>
              <c:pt idx="925">
                <c:v>1.17</c:v>
              </c:pt>
              <c:pt idx="926">
                <c:v>1.17</c:v>
              </c:pt>
              <c:pt idx="927">
                <c:v>1.16007</c:v>
              </c:pt>
              <c:pt idx="928">
                <c:v>1.16</c:v>
              </c:pt>
              <c:pt idx="929">
                <c:v>1.16</c:v>
              </c:pt>
              <c:pt idx="930">
                <c:v>1.16</c:v>
              </c:pt>
              <c:pt idx="931">
                <c:v>1.16</c:v>
              </c:pt>
              <c:pt idx="932">
                <c:v>1.16</c:v>
              </c:pt>
              <c:pt idx="933">
                <c:v>1.16</c:v>
              </c:pt>
              <c:pt idx="934">
                <c:v>1.15007</c:v>
              </c:pt>
              <c:pt idx="935">
                <c:v>1.15</c:v>
              </c:pt>
              <c:pt idx="936">
                <c:v>1.15</c:v>
              </c:pt>
              <c:pt idx="937">
                <c:v>1.15</c:v>
              </c:pt>
              <c:pt idx="938">
                <c:v>1.15</c:v>
              </c:pt>
              <c:pt idx="939">
                <c:v>1.14007</c:v>
              </c:pt>
              <c:pt idx="940">
                <c:v>1.14993</c:v>
              </c:pt>
              <c:pt idx="941">
                <c:v>1.14007</c:v>
              </c:pt>
              <c:pt idx="942">
                <c:v>1.14</c:v>
              </c:pt>
              <c:pt idx="943">
                <c:v>1.14</c:v>
              </c:pt>
              <c:pt idx="944">
                <c:v>1.14</c:v>
              </c:pt>
              <c:pt idx="945">
                <c:v>1.14</c:v>
              </c:pt>
              <c:pt idx="946">
                <c:v>1.14</c:v>
              </c:pt>
              <c:pt idx="947">
                <c:v>1.14</c:v>
              </c:pt>
              <c:pt idx="948">
                <c:v>1.14</c:v>
              </c:pt>
              <c:pt idx="949">
                <c:v>1.14</c:v>
              </c:pt>
              <c:pt idx="950">
                <c:v>1.13007</c:v>
              </c:pt>
              <c:pt idx="951">
                <c:v>1.1002</c:v>
              </c:pt>
              <c:pt idx="952">
                <c:v>1.08013</c:v>
              </c:pt>
              <c:pt idx="953">
                <c:v>1.03033</c:v>
              </c:pt>
              <c:pt idx="954">
                <c:v>0.960467</c:v>
              </c:pt>
              <c:pt idx="955">
                <c:v>0.9004</c:v>
              </c:pt>
              <c:pt idx="956">
                <c:v>0.790733</c:v>
              </c:pt>
              <c:pt idx="957">
                <c:v>0.750267</c:v>
              </c:pt>
              <c:pt idx="958">
                <c:v>0.670533</c:v>
              </c:pt>
              <c:pt idx="959">
                <c:v>0.630267</c:v>
              </c:pt>
              <c:pt idx="960">
                <c:v>0.5704</c:v>
              </c:pt>
              <c:pt idx="961">
                <c:v>0.520333</c:v>
              </c:pt>
              <c:pt idx="962">
                <c:v>0.510067</c:v>
              </c:pt>
              <c:pt idx="963">
                <c:v>0.490133</c:v>
              </c:pt>
              <c:pt idx="964">
                <c:v>0.4602</c:v>
              </c:pt>
              <c:pt idx="965">
                <c:v>0.450067</c:v>
              </c:pt>
              <c:pt idx="966">
                <c:v>0.430133</c:v>
              </c:pt>
              <c:pt idx="967">
                <c:v>0.43</c:v>
              </c:pt>
              <c:pt idx="968">
                <c:v>0.420067</c:v>
              </c:pt>
              <c:pt idx="969">
                <c:v>0.42</c:v>
              </c:pt>
              <c:pt idx="970">
                <c:v>0.410067</c:v>
              </c:pt>
              <c:pt idx="971">
                <c:v>0.41</c:v>
              </c:pt>
              <c:pt idx="972">
                <c:v>0.41</c:v>
              </c:pt>
              <c:pt idx="973">
                <c:v>0.41</c:v>
              </c:pt>
              <c:pt idx="974">
                <c:v>0.429867</c:v>
              </c:pt>
              <c:pt idx="975">
                <c:v>0.439933</c:v>
              </c:pt>
              <c:pt idx="976">
                <c:v>0.449933</c:v>
              </c:pt>
              <c:pt idx="977">
                <c:v>0.469867</c:v>
              </c:pt>
              <c:pt idx="978">
                <c:v>0.479933</c:v>
              </c:pt>
              <c:pt idx="979">
                <c:v>0.489933</c:v>
              </c:pt>
              <c:pt idx="980">
                <c:v>0.509867</c:v>
              </c:pt>
              <c:pt idx="981">
                <c:v>0.529867</c:v>
              </c:pt>
              <c:pt idx="982">
                <c:v>0.539933</c:v>
              </c:pt>
              <c:pt idx="983">
                <c:v>0.54</c:v>
              </c:pt>
              <c:pt idx="984">
                <c:v>0.559867</c:v>
              </c:pt>
              <c:pt idx="985">
                <c:v>0.569933</c:v>
              </c:pt>
              <c:pt idx="986">
                <c:v>0.579933</c:v>
              </c:pt>
              <c:pt idx="987">
                <c:v>0.58</c:v>
              </c:pt>
              <c:pt idx="988">
                <c:v>0.589933</c:v>
              </c:pt>
              <c:pt idx="989">
                <c:v>0.599933</c:v>
              </c:pt>
              <c:pt idx="990">
                <c:v>0.6</c:v>
              </c:pt>
              <c:pt idx="991">
                <c:v>0.609933</c:v>
              </c:pt>
              <c:pt idx="992">
                <c:v>0.61</c:v>
              </c:pt>
              <c:pt idx="993">
                <c:v>0.619933</c:v>
              </c:pt>
              <c:pt idx="994">
                <c:v>0.62</c:v>
              </c:pt>
              <c:pt idx="995">
                <c:v>0.62</c:v>
              </c:pt>
              <c:pt idx="996">
                <c:v>0.62</c:v>
              </c:pt>
              <c:pt idx="997">
                <c:v>0.62</c:v>
              </c:pt>
              <c:pt idx="998">
                <c:v>0.62</c:v>
              </c:pt>
              <c:pt idx="999">
                <c:v>0.62</c:v>
              </c:pt>
              <c:pt idx="1000">
                <c:v>0.62</c:v>
              </c:pt>
              <c:pt idx="1001">
                <c:v>0.610067</c:v>
              </c:pt>
              <c:pt idx="1002">
                <c:v>0.61</c:v>
              </c:pt>
              <c:pt idx="1003">
                <c:v>0.600067</c:v>
              </c:pt>
              <c:pt idx="1004">
                <c:v>0.6</c:v>
              </c:pt>
              <c:pt idx="1005">
                <c:v>0.6</c:v>
              </c:pt>
              <c:pt idx="1006">
                <c:v>0.590067</c:v>
              </c:pt>
              <c:pt idx="1007">
                <c:v>0.59</c:v>
              </c:pt>
              <c:pt idx="1008">
                <c:v>0.580067</c:v>
              </c:pt>
              <c:pt idx="1009">
                <c:v>0.58</c:v>
              </c:pt>
              <c:pt idx="1010">
                <c:v>0.570067</c:v>
              </c:pt>
              <c:pt idx="1011">
                <c:v>0.57</c:v>
              </c:pt>
              <c:pt idx="1012">
                <c:v>0.57</c:v>
              </c:pt>
              <c:pt idx="1013">
                <c:v>0.560067</c:v>
              </c:pt>
              <c:pt idx="1014">
                <c:v>0.56</c:v>
              </c:pt>
              <c:pt idx="1015">
                <c:v>0.550067</c:v>
              </c:pt>
              <c:pt idx="1016">
                <c:v>0.55</c:v>
              </c:pt>
              <c:pt idx="1017">
                <c:v>0.55</c:v>
              </c:pt>
              <c:pt idx="1018">
                <c:v>0.540067</c:v>
              </c:pt>
              <c:pt idx="1019">
                <c:v>0.54</c:v>
              </c:pt>
              <c:pt idx="1020">
                <c:v>0.530067</c:v>
              </c:pt>
              <c:pt idx="1021">
                <c:v>0.520067</c:v>
              </c:pt>
              <c:pt idx="1022">
                <c:v>0.52</c:v>
              </c:pt>
              <c:pt idx="1023">
                <c:v>0.52</c:v>
              </c:pt>
              <c:pt idx="1024">
                <c:v>0.52</c:v>
              </c:pt>
              <c:pt idx="1025">
                <c:v>0.510067</c:v>
              </c:pt>
              <c:pt idx="1026">
                <c:v>0.51</c:v>
              </c:pt>
              <c:pt idx="1027">
                <c:v>0.51</c:v>
              </c:pt>
              <c:pt idx="1028">
                <c:v>0.500067</c:v>
              </c:pt>
              <c:pt idx="1029">
                <c:v>0.5</c:v>
              </c:pt>
              <c:pt idx="1030">
                <c:v>0.5</c:v>
              </c:pt>
              <c:pt idx="1031">
                <c:v>0.490067</c:v>
              </c:pt>
              <c:pt idx="1032">
                <c:v>0.49</c:v>
              </c:pt>
              <c:pt idx="1033">
                <c:v>0.49</c:v>
              </c:pt>
              <c:pt idx="1034">
                <c:v>0.49</c:v>
              </c:pt>
              <c:pt idx="1035">
                <c:v>0.49</c:v>
              </c:pt>
              <c:pt idx="1036">
                <c:v>0.480067</c:v>
              </c:pt>
              <c:pt idx="1037">
                <c:v>0.48</c:v>
              </c:pt>
              <c:pt idx="1038">
                <c:v>0.48</c:v>
              </c:pt>
              <c:pt idx="1039">
                <c:v>0.48</c:v>
              </c:pt>
              <c:pt idx="1040">
                <c:v>0.48</c:v>
              </c:pt>
              <c:pt idx="1041">
                <c:v>0.470067</c:v>
              </c:pt>
              <c:pt idx="1042">
                <c:v>0.479933</c:v>
              </c:pt>
              <c:pt idx="1043">
                <c:v>0.470067</c:v>
              </c:pt>
              <c:pt idx="1044">
                <c:v>0.479933</c:v>
              </c:pt>
              <c:pt idx="1045">
                <c:v>0.470067</c:v>
              </c:pt>
              <c:pt idx="1046">
                <c:v>0.47</c:v>
              </c:pt>
              <c:pt idx="1047">
                <c:v>0.47</c:v>
              </c:pt>
              <c:pt idx="1048">
                <c:v>0.47</c:v>
              </c:pt>
              <c:pt idx="1049">
                <c:v>0.47</c:v>
              </c:pt>
              <c:pt idx="1050">
                <c:v>0.47</c:v>
              </c:pt>
              <c:pt idx="1051">
                <c:v>0.47</c:v>
              </c:pt>
              <c:pt idx="1052">
                <c:v>0.47</c:v>
              </c:pt>
              <c:pt idx="1053">
                <c:v>0.47</c:v>
              </c:pt>
              <c:pt idx="1054">
                <c:v>0.47</c:v>
              </c:pt>
              <c:pt idx="1055">
                <c:v>0.47</c:v>
              </c:pt>
              <c:pt idx="1056">
                <c:v>0.47</c:v>
              </c:pt>
              <c:pt idx="1057">
                <c:v>0.47</c:v>
              </c:pt>
              <c:pt idx="1058">
                <c:v>0.47</c:v>
              </c:pt>
              <c:pt idx="1059">
                <c:v>0.47</c:v>
              </c:pt>
              <c:pt idx="1060">
                <c:v>0.47</c:v>
              </c:pt>
              <c:pt idx="1061">
                <c:v>0.47</c:v>
              </c:pt>
              <c:pt idx="1062">
                <c:v>0.47</c:v>
              </c:pt>
              <c:pt idx="1063">
                <c:v>0.47</c:v>
              </c:pt>
              <c:pt idx="1064">
                <c:v>0.47</c:v>
              </c:pt>
              <c:pt idx="1065">
                <c:v>0.47</c:v>
              </c:pt>
              <c:pt idx="1066">
                <c:v>0.47</c:v>
              </c:pt>
              <c:pt idx="1067">
                <c:v>0.47</c:v>
              </c:pt>
              <c:pt idx="1068">
                <c:v>0.47</c:v>
              </c:pt>
              <c:pt idx="1069">
                <c:v>0.47</c:v>
              </c:pt>
              <c:pt idx="1070">
                <c:v>0.47</c:v>
              </c:pt>
              <c:pt idx="1071">
                <c:v>0.47</c:v>
              </c:pt>
              <c:pt idx="1072">
                <c:v>0.47</c:v>
              </c:pt>
              <c:pt idx="1073">
                <c:v>0.47</c:v>
              </c:pt>
              <c:pt idx="1074">
                <c:v>0.47</c:v>
              </c:pt>
              <c:pt idx="1075">
                <c:v>0.47</c:v>
              </c:pt>
              <c:pt idx="1076">
                <c:v>0.47</c:v>
              </c:pt>
              <c:pt idx="1077">
                <c:v>0.47</c:v>
              </c:pt>
              <c:pt idx="1078">
                <c:v>0.47</c:v>
              </c:pt>
              <c:pt idx="1079">
                <c:v>0.47</c:v>
              </c:pt>
              <c:pt idx="1080">
                <c:v>0.47</c:v>
              </c:pt>
              <c:pt idx="1081">
                <c:v>0.47</c:v>
              </c:pt>
              <c:pt idx="1082">
                <c:v>0.47</c:v>
              </c:pt>
              <c:pt idx="1083">
                <c:v>0.47</c:v>
              </c:pt>
              <c:pt idx="1084">
                <c:v>0.47</c:v>
              </c:pt>
              <c:pt idx="1085">
                <c:v>0.47</c:v>
              </c:pt>
              <c:pt idx="1086">
                <c:v>0.479933</c:v>
              </c:pt>
              <c:pt idx="1087">
                <c:v>0.470067</c:v>
              </c:pt>
              <c:pt idx="1088">
                <c:v>0.47</c:v>
              </c:pt>
              <c:pt idx="1089">
                <c:v>0.47</c:v>
              </c:pt>
              <c:pt idx="1090">
                <c:v>0.47</c:v>
              </c:pt>
              <c:pt idx="1091">
                <c:v>0.47</c:v>
              </c:pt>
              <c:pt idx="1092">
                <c:v>0.47</c:v>
              </c:pt>
              <c:pt idx="1093">
                <c:v>0.47</c:v>
              </c:pt>
              <c:pt idx="1094">
                <c:v>0.47</c:v>
              </c:pt>
              <c:pt idx="1095">
                <c:v>0.47</c:v>
              </c:pt>
              <c:pt idx="1096">
                <c:v>0.47</c:v>
              </c:pt>
              <c:pt idx="1097">
                <c:v>0.47</c:v>
              </c:pt>
              <c:pt idx="1098">
                <c:v>0.47</c:v>
              </c:pt>
              <c:pt idx="1099">
                <c:v>0.47</c:v>
              </c:pt>
              <c:pt idx="1100">
                <c:v>0.47</c:v>
              </c:pt>
              <c:pt idx="1101">
                <c:v>0.47</c:v>
              </c:pt>
              <c:pt idx="1102">
                <c:v>0.47</c:v>
              </c:pt>
              <c:pt idx="1103">
                <c:v>0.47</c:v>
              </c:pt>
              <c:pt idx="1104">
                <c:v>0.47</c:v>
              </c:pt>
              <c:pt idx="1105">
                <c:v>0.47</c:v>
              </c:pt>
              <c:pt idx="1106">
                <c:v>0.47</c:v>
              </c:pt>
              <c:pt idx="1107">
                <c:v>0.47</c:v>
              </c:pt>
              <c:pt idx="1108">
                <c:v>0.47</c:v>
              </c:pt>
              <c:pt idx="1109">
                <c:v>0.47</c:v>
              </c:pt>
              <c:pt idx="1110">
                <c:v>0.47</c:v>
              </c:pt>
              <c:pt idx="1111">
                <c:v>0.47</c:v>
              </c:pt>
              <c:pt idx="1112">
                <c:v>0.47</c:v>
              </c:pt>
              <c:pt idx="1113">
                <c:v>0.47</c:v>
              </c:pt>
              <c:pt idx="1114">
                <c:v>0.47</c:v>
              </c:pt>
              <c:pt idx="1115">
                <c:v>0.47</c:v>
              </c:pt>
              <c:pt idx="1116">
                <c:v>0.47</c:v>
              </c:pt>
              <c:pt idx="1117">
                <c:v>0.47</c:v>
              </c:pt>
              <c:pt idx="1118">
                <c:v>0.47</c:v>
              </c:pt>
              <c:pt idx="1119">
                <c:v>0.47</c:v>
              </c:pt>
              <c:pt idx="1120">
                <c:v>0.47</c:v>
              </c:pt>
              <c:pt idx="1121">
                <c:v>0.47</c:v>
              </c:pt>
              <c:pt idx="1122">
                <c:v>0.460067</c:v>
              </c:pt>
              <c:pt idx="1123">
                <c:v>0.469933</c:v>
              </c:pt>
              <c:pt idx="1124">
                <c:v>0.47</c:v>
              </c:pt>
              <c:pt idx="1125">
                <c:v>0.460067</c:v>
              </c:pt>
              <c:pt idx="1126">
                <c:v>0.469933</c:v>
              </c:pt>
              <c:pt idx="1127">
                <c:v>0.460067</c:v>
              </c:pt>
              <c:pt idx="1128">
                <c:v>0.46</c:v>
              </c:pt>
              <c:pt idx="1129">
                <c:v>0.46</c:v>
              </c:pt>
              <c:pt idx="1130">
                <c:v>0.46</c:v>
              </c:pt>
              <c:pt idx="1131">
                <c:v>0.46</c:v>
              </c:pt>
              <c:pt idx="1132">
                <c:v>0.46</c:v>
              </c:pt>
              <c:pt idx="1133">
                <c:v>0.46</c:v>
              </c:pt>
              <c:pt idx="1134">
                <c:v>0.46</c:v>
              </c:pt>
              <c:pt idx="1135">
                <c:v>0.46</c:v>
              </c:pt>
              <c:pt idx="1136">
                <c:v>0.46</c:v>
              </c:pt>
              <c:pt idx="1137">
                <c:v>0.46</c:v>
              </c:pt>
              <c:pt idx="1138">
                <c:v>0.450067</c:v>
              </c:pt>
              <c:pt idx="1139">
                <c:v>0.45</c:v>
              </c:pt>
              <c:pt idx="1140">
                <c:v>0.45</c:v>
              </c:pt>
              <c:pt idx="1141">
                <c:v>0.45</c:v>
              </c:pt>
              <c:pt idx="1142">
                <c:v>0.45</c:v>
              </c:pt>
              <c:pt idx="1143">
                <c:v>0.45</c:v>
              </c:pt>
              <c:pt idx="1144">
                <c:v>0.45</c:v>
              </c:pt>
              <c:pt idx="1145">
                <c:v>0.45</c:v>
              </c:pt>
              <c:pt idx="1146">
                <c:v>0.45</c:v>
              </c:pt>
              <c:pt idx="1147">
                <c:v>0.45</c:v>
              </c:pt>
              <c:pt idx="1148">
                <c:v>0.440067</c:v>
              </c:pt>
              <c:pt idx="1149">
                <c:v>0.44</c:v>
              </c:pt>
              <c:pt idx="1150">
                <c:v>0.44</c:v>
              </c:pt>
              <c:pt idx="1151">
                <c:v>0.449933</c:v>
              </c:pt>
              <c:pt idx="1152">
                <c:v>0.469867</c:v>
              </c:pt>
              <c:pt idx="1153">
                <c:v>0.47</c:v>
              </c:pt>
              <c:pt idx="1154">
                <c:v>0.47</c:v>
              </c:pt>
              <c:pt idx="1155">
                <c:v>0.479933</c:v>
              </c:pt>
              <c:pt idx="1156">
                <c:v>0.489933</c:v>
              </c:pt>
              <c:pt idx="1157">
                <c:v>0.499933</c:v>
              </c:pt>
              <c:pt idx="1158">
                <c:v>0.519867</c:v>
              </c:pt>
              <c:pt idx="1159">
                <c:v>0.529933</c:v>
              </c:pt>
              <c:pt idx="1160">
                <c:v>0.539933</c:v>
              </c:pt>
              <c:pt idx="1161">
                <c:v>0.549933</c:v>
              </c:pt>
              <c:pt idx="1162">
                <c:v>0.559933</c:v>
              </c:pt>
              <c:pt idx="1163">
                <c:v>0.56</c:v>
              </c:pt>
              <c:pt idx="1164">
                <c:v>0.569933</c:v>
              </c:pt>
              <c:pt idx="1165">
                <c:v>0.579933</c:v>
              </c:pt>
              <c:pt idx="1166">
                <c:v>0.58</c:v>
              </c:pt>
              <c:pt idx="1167">
                <c:v>0.58</c:v>
              </c:pt>
              <c:pt idx="1168">
                <c:v>0.599867</c:v>
              </c:pt>
              <c:pt idx="1169">
                <c:v>0.6</c:v>
              </c:pt>
              <c:pt idx="1170">
                <c:v>0.609933</c:v>
              </c:pt>
              <c:pt idx="1171">
                <c:v>0.61</c:v>
              </c:pt>
              <c:pt idx="1172">
                <c:v>0.619933</c:v>
              </c:pt>
              <c:pt idx="1173">
                <c:v>0.629933</c:v>
              </c:pt>
              <c:pt idx="1174">
                <c:v>0.639933</c:v>
              </c:pt>
              <c:pt idx="1175">
                <c:v>0.64</c:v>
              </c:pt>
              <c:pt idx="1176">
                <c:v>0.649933</c:v>
              </c:pt>
              <c:pt idx="1177">
                <c:v>0.65</c:v>
              </c:pt>
              <c:pt idx="1178">
                <c:v>0.65</c:v>
              </c:pt>
              <c:pt idx="1179">
                <c:v>0.65</c:v>
              </c:pt>
              <c:pt idx="1180">
                <c:v>0.659933</c:v>
              </c:pt>
              <c:pt idx="1181">
                <c:v>0.66</c:v>
              </c:pt>
              <c:pt idx="1182">
                <c:v>0.66</c:v>
              </c:pt>
              <c:pt idx="1183">
                <c:v>0.669933</c:v>
              </c:pt>
              <c:pt idx="1184">
                <c:v>0.67</c:v>
              </c:pt>
              <c:pt idx="1185">
                <c:v>0.67</c:v>
              </c:pt>
              <c:pt idx="1186">
                <c:v>0.679933</c:v>
              </c:pt>
              <c:pt idx="1187">
                <c:v>0.68</c:v>
              </c:pt>
              <c:pt idx="1188">
                <c:v>0.68</c:v>
              </c:pt>
              <c:pt idx="1189">
                <c:v>0.68</c:v>
              </c:pt>
              <c:pt idx="1190">
                <c:v>0.68</c:v>
              </c:pt>
              <c:pt idx="1191">
                <c:v>0.68</c:v>
              </c:pt>
              <c:pt idx="1192">
                <c:v>0.689933</c:v>
              </c:pt>
              <c:pt idx="1193">
                <c:v>0.69</c:v>
              </c:pt>
              <c:pt idx="1194">
                <c:v>0.69</c:v>
              </c:pt>
              <c:pt idx="1195">
                <c:v>0.69</c:v>
              </c:pt>
              <c:pt idx="1196">
                <c:v>0.699933</c:v>
              </c:pt>
              <c:pt idx="1197">
                <c:v>0.7</c:v>
              </c:pt>
              <c:pt idx="1198">
                <c:v>0.7</c:v>
              </c:pt>
              <c:pt idx="1199">
                <c:v>0.7</c:v>
              </c:pt>
              <c:pt idx="1200">
                <c:v>0.7</c:v>
              </c:pt>
              <c:pt idx="1201">
                <c:v>0.7</c:v>
              </c:pt>
              <c:pt idx="1202">
                <c:v>0.709933</c:v>
              </c:pt>
              <c:pt idx="1203">
                <c:v>0.71</c:v>
              </c:pt>
              <c:pt idx="1204">
                <c:v>0.71</c:v>
              </c:pt>
              <c:pt idx="1205">
                <c:v>0.71</c:v>
              </c:pt>
              <c:pt idx="1206">
                <c:v>0.71</c:v>
              </c:pt>
              <c:pt idx="1207">
                <c:v>0.71</c:v>
              </c:pt>
              <c:pt idx="1208">
                <c:v>0.71</c:v>
              </c:pt>
              <c:pt idx="1209">
                <c:v>0.71</c:v>
              </c:pt>
              <c:pt idx="1210">
                <c:v>0.71</c:v>
              </c:pt>
              <c:pt idx="1211">
                <c:v>0.71</c:v>
              </c:pt>
              <c:pt idx="1212">
                <c:v>0.71</c:v>
              </c:pt>
              <c:pt idx="1213">
                <c:v>0.71</c:v>
              </c:pt>
              <c:pt idx="1214">
                <c:v>0.71</c:v>
              </c:pt>
              <c:pt idx="1215">
                <c:v>0.71</c:v>
              </c:pt>
              <c:pt idx="1216">
                <c:v>0.700067</c:v>
              </c:pt>
              <c:pt idx="1217">
                <c:v>0.709933</c:v>
              </c:pt>
              <c:pt idx="1218">
                <c:v>0.71</c:v>
              </c:pt>
              <c:pt idx="1219">
                <c:v>0.700067</c:v>
              </c:pt>
              <c:pt idx="1220">
                <c:v>0.7</c:v>
              </c:pt>
              <c:pt idx="1221">
                <c:v>0.7</c:v>
              </c:pt>
              <c:pt idx="1222">
                <c:v>0.709933</c:v>
              </c:pt>
              <c:pt idx="1223">
                <c:v>0.71</c:v>
              </c:pt>
              <c:pt idx="1224">
                <c:v>0.700067</c:v>
              </c:pt>
              <c:pt idx="1225">
                <c:v>0.7</c:v>
              </c:pt>
              <c:pt idx="1226">
                <c:v>0.7</c:v>
              </c:pt>
              <c:pt idx="1227">
                <c:v>0.7</c:v>
              </c:pt>
              <c:pt idx="1228">
                <c:v>0.7</c:v>
              </c:pt>
              <c:pt idx="1229">
                <c:v>0.7</c:v>
              </c:pt>
              <c:pt idx="1230">
                <c:v>0.709933</c:v>
              </c:pt>
              <c:pt idx="1231">
                <c:v>0.71</c:v>
              </c:pt>
              <c:pt idx="1232">
                <c:v>0.71</c:v>
              </c:pt>
              <c:pt idx="1233">
                <c:v>0.700067</c:v>
              </c:pt>
              <c:pt idx="1234">
                <c:v>0.7</c:v>
              </c:pt>
              <c:pt idx="1235">
                <c:v>0.709933</c:v>
              </c:pt>
              <c:pt idx="1236">
                <c:v>0.71</c:v>
              </c:pt>
              <c:pt idx="1237">
                <c:v>0.71</c:v>
              </c:pt>
              <c:pt idx="1238">
                <c:v>0.71</c:v>
              </c:pt>
              <c:pt idx="1239">
                <c:v>0.71</c:v>
              </c:pt>
              <c:pt idx="1240">
                <c:v>0.71</c:v>
              </c:pt>
              <c:pt idx="1241">
                <c:v>0.71</c:v>
              </c:pt>
              <c:pt idx="1242">
                <c:v>0.700067</c:v>
              </c:pt>
              <c:pt idx="1243">
                <c:v>0.7</c:v>
              </c:pt>
              <c:pt idx="1244">
                <c:v>0.709933</c:v>
              </c:pt>
              <c:pt idx="1245">
                <c:v>0.700067</c:v>
              </c:pt>
              <c:pt idx="1246">
                <c:v>0.7</c:v>
              </c:pt>
              <c:pt idx="1247">
                <c:v>0.7</c:v>
              </c:pt>
              <c:pt idx="1248">
                <c:v>0.7</c:v>
              </c:pt>
              <c:pt idx="1249">
                <c:v>0.7</c:v>
              </c:pt>
              <c:pt idx="1250">
                <c:v>0.7</c:v>
              </c:pt>
              <c:pt idx="1251">
                <c:v>0.7</c:v>
              </c:pt>
              <c:pt idx="1252">
                <c:v>0.7</c:v>
              </c:pt>
              <c:pt idx="1253">
                <c:v>0.7</c:v>
              </c:pt>
              <c:pt idx="1254">
                <c:v>0.7</c:v>
              </c:pt>
              <c:pt idx="1255">
                <c:v>0.7</c:v>
              </c:pt>
              <c:pt idx="1256">
                <c:v>0.7</c:v>
              </c:pt>
              <c:pt idx="1257">
                <c:v>0.7</c:v>
              </c:pt>
              <c:pt idx="1258">
                <c:v>0.690067</c:v>
              </c:pt>
              <c:pt idx="1259">
                <c:v>0.699933</c:v>
              </c:pt>
              <c:pt idx="1260">
                <c:v>0.7</c:v>
              </c:pt>
              <c:pt idx="1261">
                <c:v>0.7</c:v>
              </c:pt>
              <c:pt idx="1262">
                <c:v>0.7</c:v>
              </c:pt>
              <c:pt idx="1263">
                <c:v>0.7</c:v>
              </c:pt>
              <c:pt idx="1264">
                <c:v>0.7</c:v>
              </c:pt>
              <c:pt idx="1265">
                <c:v>0.7</c:v>
              </c:pt>
              <c:pt idx="1266">
                <c:v>0.7</c:v>
              </c:pt>
              <c:pt idx="1267">
                <c:v>0.7</c:v>
              </c:pt>
              <c:pt idx="1268">
                <c:v>0.7</c:v>
              </c:pt>
              <c:pt idx="1269">
                <c:v>0.7</c:v>
              </c:pt>
              <c:pt idx="1270">
                <c:v>0.7</c:v>
              </c:pt>
              <c:pt idx="1271">
                <c:v>0.7</c:v>
              </c:pt>
              <c:pt idx="1272">
                <c:v>0.7</c:v>
              </c:pt>
              <c:pt idx="1273">
                <c:v>0.7</c:v>
              </c:pt>
              <c:pt idx="1274">
                <c:v>0.7</c:v>
              </c:pt>
              <c:pt idx="1275">
                <c:v>0.7</c:v>
              </c:pt>
              <c:pt idx="1276">
                <c:v>0.7</c:v>
              </c:pt>
              <c:pt idx="1277">
                <c:v>0.7</c:v>
              </c:pt>
              <c:pt idx="1278">
                <c:v>0.7</c:v>
              </c:pt>
              <c:pt idx="1279">
                <c:v>0.7</c:v>
              </c:pt>
              <c:pt idx="1280">
                <c:v>0.7</c:v>
              </c:pt>
              <c:pt idx="1281">
                <c:v>0.7</c:v>
              </c:pt>
              <c:pt idx="1282">
                <c:v>0.709933</c:v>
              </c:pt>
              <c:pt idx="1283">
                <c:v>0.71</c:v>
              </c:pt>
              <c:pt idx="1284">
                <c:v>0.71</c:v>
              </c:pt>
              <c:pt idx="1285">
                <c:v>0.71</c:v>
              </c:pt>
              <c:pt idx="1286">
                <c:v>0.71</c:v>
              </c:pt>
              <c:pt idx="1287">
                <c:v>0.71</c:v>
              </c:pt>
              <c:pt idx="1288">
                <c:v>0.719933</c:v>
              </c:pt>
              <c:pt idx="1289">
                <c:v>0.710067</c:v>
              </c:pt>
              <c:pt idx="1290">
                <c:v>0.719933</c:v>
              </c:pt>
              <c:pt idx="1291">
                <c:v>0.72</c:v>
              </c:pt>
              <c:pt idx="1292">
                <c:v>0.72</c:v>
              </c:pt>
              <c:pt idx="1293">
                <c:v>0.72</c:v>
              </c:pt>
              <c:pt idx="1294">
                <c:v>0.710067</c:v>
              </c:pt>
              <c:pt idx="1295">
                <c:v>0.719933</c:v>
              </c:pt>
              <c:pt idx="1296">
                <c:v>0.72</c:v>
              </c:pt>
              <c:pt idx="1297">
                <c:v>0.72</c:v>
              </c:pt>
              <c:pt idx="1298">
                <c:v>0.72</c:v>
              </c:pt>
              <c:pt idx="1299">
                <c:v>0.72</c:v>
              </c:pt>
              <c:pt idx="1300">
                <c:v>0.729933</c:v>
              </c:pt>
              <c:pt idx="1301">
                <c:v>0.73</c:v>
              </c:pt>
              <c:pt idx="1302">
                <c:v>0.73</c:v>
              </c:pt>
              <c:pt idx="1303">
                <c:v>0.73</c:v>
              </c:pt>
              <c:pt idx="1304">
                <c:v>0.73</c:v>
              </c:pt>
              <c:pt idx="1305">
                <c:v>0.73</c:v>
              </c:pt>
              <c:pt idx="1306">
                <c:v>0.73</c:v>
              </c:pt>
              <c:pt idx="1307">
                <c:v>0.73</c:v>
              </c:pt>
              <c:pt idx="1308">
                <c:v>0.73</c:v>
              </c:pt>
              <c:pt idx="1309">
                <c:v>0.73</c:v>
              </c:pt>
              <c:pt idx="1310">
                <c:v>0.73</c:v>
              </c:pt>
              <c:pt idx="1311">
                <c:v>0.73</c:v>
              </c:pt>
              <c:pt idx="1312">
                <c:v>0.739933</c:v>
              </c:pt>
              <c:pt idx="1313">
                <c:v>0.74</c:v>
              </c:pt>
              <c:pt idx="1314">
                <c:v>0.74</c:v>
              </c:pt>
              <c:pt idx="1315">
                <c:v>0.74</c:v>
              </c:pt>
              <c:pt idx="1316">
                <c:v>0.74</c:v>
              </c:pt>
              <c:pt idx="1317">
                <c:v>0.74</c:v>
              </c:pt>
              <c:pt idx="1318">
                <c:v>0.74</c:v>
              </c:pt>
              <c:pt idx="1319">
                <c:v>0.74</c:v>
              </c:pt>
              <c:pt idx="1320">
                <c:v>0.74</c:v>
              </c:pt>
              <c:pt idx="1321">
                <c:v>0.74</c:v>
              </c:pt>
              <c:pt idx="1322">
                <c:v>0.74</c:v>
              </c:pt>
              <c:pt idx="1323">
                <c:v>0.74</c:v>
              </c:pt>
              <c:pt idx="1324">
                <c:v>0.749933</c:v>
              </c:pt>
              <c:pt idx="1325">
                <c:v>0.75</c:v>
              </c:pt>
              <c:pt idx="1326">
                <c:v>0.75</c:v>
              </c:pt>
              <c:pt idx="1327">
                <c:v>0.75</c:v>
              </c:pt>
              <c:pt idx="1328">
                <c:v>0.75</c:v>
              </c:pt>
              <c:pt idx="1329">
                <c:v>0.75</c:v>
              </c:pt>
              <c:pt idx="1330">
                <c:v>0.75</c:v>
              </c:pt>
              <c:pt idx="1331">
                <c:v>0.75</c:v>
              </c:pt>
              <c:pt idx="1332">
                <c:v>0.75</c:v>
              </c:pt>
              <c:pt idx="1333">
                <c:v>0.75</c:v>
              </c:pt>
              <c:pt idx="1334">
                <c:v>0.75</c:v>
              </c:pt>
              <c:pt idx="1335">
                <c:v>0.75</c:v>
              </c:pt>
              <c:pt idx="1336">
                <c:v>0.75</c:v>
              </c:pt>
              <c:pt idx="1337">
                <c:v>0.75</c:v>
              </c:pt>
              <c:pt idx="1338">
                <c:v>0.759933</c:v>
              </c:pt>
              <c:pt idx="1339">
                <c:v>0.750067</c:v>
              </c:pt>
              <c:pt idx="1340">
                <c:v>0.75</c:v>
              </c:pt>
              <c:pt idx="1341">
                <c:v>0.75</c:v>
              </c:pt>
              <c:pt idx="1342">
                <c:v>0.75</c:v>
              </c:pt>
              <c:pt idx="1343">
                <c:v>0.75</c:v>
              </c:pt>
              <c:pt idx="1344">
                <c:v>0.75</c:v>
              </c:pt>
              <c:pt idx="1345">
                <c:v>0.75</c:v>
              </c:pt>
              <c:pt idx="1346">
                <c:v>0.75</c:v>
              </c:pt>
              <c:pt idx="1347">
                <c:v>0.75</c:v>
              </c:pt>
              <c:pt idx="1348">
                <c:v>0.75</c:v>
              </c:pt>
              <c:pt idx="1349">
                <c:v>0.75</c:v>
              </c:pt>
              <c:pt idx="1350">
                <c:v>0.75</c:v>
              </c:pt>
              <c:pt idx="1351">
                <c:v>0.75</c:v>
              </c:pt>
              <c:pt idx="1352">
                <c:v>0.75</c:v>
              </c:pt>
              <c:pt idx="1353">
                <c:v>0.75</c:v>
              </c:pt>
              <c:pt idx="1354">
                <c:v>0.75</c:v>
              </c:pt>
              <c:pt idx="1355">
                <c:v>0.75</c:v>
              </c:pt>
              <c:pt idx="1356">
                <c:v>0.75</c:v>
              </c:pt>
              <c:pt idx="1357">
                <c:v>0.75</c:v>
              </c:pt>
              <c:pt idx="1358">
                <c:v>0.75</c:v>
              </c:pt>
              <c:pt idx="1359">
                <c:v>0.75</c:v>
              </c:pt>
              <c:pt idx="1360">
                <c:v>0.75</c:v>
              </c:pt>
              <c:pt idx="1361">
                <c:v>0.75</c:v>
              </c:pt>
              <c:pt idx="1362">
                <c:v>0.75</c:v>
              </c:pt>
              <c:pt idx="1363">
                <c:v>0.740067</c:v>
              </c:pt>
              <c:pt idx="1364">
                <c:v>0.74</c:v>
              </c:pt>
              <c:pt idx="1365">
                <c:v>0.74</c:v>
              </c:pt>
              <c:pt idx="1366">
                <c:v>0.74</c:v>
              </c:pt>
              <c:pt idx="1367">
                <c:v>0.74</c:v>
              </c:pt>
              <c:pt idx="1368">
                <c:v>0.749933</c:v>
              </c:pt>
              <c:pt idx="1369">
                <c:v>0.75</c:v>
              </c:pt>
              <c:pt idx="1370">
                <c:v>0.75</c:v>
              </c:pt>
              <c:pt idx="1371">
                <c:v>0.75</c:v>
              </c:pt>
              <c:pt idx="1372">
                <c:v>0.75</c:v>
              </c:pt>
              <c:pt idx="1373">
                <c:v>0.75</c:v>
              </c:pt>
              <c:pt idx="1374">
                <c:v>0.759933</c:v>
              </c:pt>
              <c:pt idx="1375">
                <c:v>0.76</c:v>
              </c:pt>
              <c:pt idx="1376">
                <c:v>0.76</c:v>
              </c:pt>
              <c:pt idx="1377">
                <c:v>0.76</c:v>
              </c:pt>
              <c:pt idx="1378">
                <c:v>0.76</c:v>
              </c:pt>
              <c:pt idx="1379">
                <c:v>0.769933</c:v>
              </c:pt>
              <c:pt idx="1380">
                <c:v>0.760067</c:v>
              </c:pt>
              <c:pt idx="1381">
                <c:v>0.76</c:v>
              </c:pt>
              <c:pt idx="1382">
                <c:v>0.76</c:v>
              </c:pt>
              <c:pt idx="1383">
                <c:v>0.76</c:v>
              </c:pt>
              <c:pt idx="1384">
                <c:v>0.76</c:v>
              </c:pt>
              <c:pt idx="1385">
                <c:v>0.76</c:v>
              </c:pt>
              <c:pt idx="1386">
                <c:v>0.76</c:v>
              </c:pt>
              <c:pt idx="1387">
                <c:v>0.76</c:v>
              </c:pt>
              <c:pt idx="1388">
                <c:v>0.76</c:v>
              </c:pt>
              <c:pt idx="1389">
                <c:v>0.76</c:v>
              </c:pt>
              <c:pt idx="1390">
                <c:v>0.76</c:v>
              </c:pt>
              <c:pt idx="1391">
                <c:v>0.769933</c:v>
              </c:pt>
              <c:pt idx="1392">
                <c:v>0.77</c:v>
              </c:pt>
              <c:pt idx="1393">
                <c:v>0.77</c:v>
              </c:pt>
            </c:strLit>
          </c:xVal>
          <c:yVal>
            <c:numLit>
              <c:formatCode>General</c:formatCode>
              <c:ptCount val="1394"/>
            </c:numLit>
          </c:yVal>
          <c:smooth val="0"/>
          <c:extLst>
            <c:ext xmlns:c16="http://schemas.microsoft.com/office/drawing/2014/chart" uri="{C3380CC4-5D6E-409C-BE32-E72D297353CC}">
              <c16:uniqueId val="{00000000-0156-42B2-B288-191C125BE3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058128"/>
        <c:axId val="630057568"/>
      </c:scatterChart>
      <c:valAx>
        <c:axId val="630058128"/>
        <c:scaling>
          <c:orientation val="minMax"/>
          <c:max val="35"/>
          <c:min val="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process time /h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630057568"/>
        <c:crosses val="autoZero"/>
        <c:crossBetween val="midCat"/>
      </c:valAx>
      <c:valAx>
        <c:axId val="6300575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NTU /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00581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0000000000000007" r="0.70000000000000007" t="0.78740157499999996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Signal GFP probe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signal GFP probe</c:v>
          </c:tx>
          <c:spPr>
            <a:ln w="28575">
              <a:noFill/>
            </a:ln>
          </c:spPr>
          <c:marker>
            <c:symbol val="diamond"/>
            <c:size val="2"/>
          </c:marker>
          <c:xVal>
            <c:strLit>
              <c:ptCount val="1394"/>
              <c:pt idx="0">
                <c:v>SA15_TBO_GFP_mixed_feed</c:v>
              </c:pt>
              <c:pt idx="1">
                <c:v>0.04</c:v>
              </c:pt>
              <c:pt idx="2">
                <c:v>0.04</c:v>
              </c:pt>
              <c:pt idx="3">
                <c:v>0.04</c:v>
              </c:pt>
              <c:pt idx="4">
                <c:v>0.04</c:v>
              </c:pt>
              <c:pt idx="5">
                <c:v>0.04</c:v>
              </c:pt>
              <c:pt idx="6">
                <c:v>0.04</c:v>
              </c:pt>
              <c:pt idx="7">
                <c:v>0.04</c:v>
              </c:pt>
              <c:pt idx="8">
                <c:v>0.04</c:v>
              </c:pt>
              <c:pt idx="9">
                <c:v>0.04</c:v>
              </c:pt>
              <c:pt idx="10">
                <c:v>0.04</c:v>
              </c:pt>
              <c:pt idx="11">
                <c:v>0.04</c:v>
              </c:pt>
              <c:pt idx="12">
                <c:v>0.04</c:v>
              </c:pt>
              <c:pt idx="13">
                <c:v>0.04</c:v>
              </c:pt>
              <c:pt idx="14">
                <c:v>0.04</c:v>
              </c:pt>
              <c:pt idx="15">
                <c:v>0.04</c:v>
              </c:pt>
              <c:pt idx="16">
                <c:v>0.04</c:v>
              </c:pt>
              <c:pt idx="17">
                <c:v>0.04</c:v>
              </c:pt>
              <c:pt idx="18">
                <c:v>0.04</c:v>
              </c:pt>
              <c:pt idx="19">
                <c:v>0.04</c:v>
              </c:pt>
              <c:pt idx="20">
                <c:v>0.04</c:v>
              </c:pt>
              <c:pt idx="21">
                <c:v>0.04</c:v>
              </c:pt>
              <c:pt idx="22">
                <c:v>0.04</c:v>
              </c:pt>
              <c:pt idx="23">
                <c:v>0.04</c:v>
              </c:pt>
              <c:pt idx="24">
                <c:v>0.04</c:v>
              </c:pt>
              <c:pt idx="25">
                <c:v>0.04</c:v>
              </c:pt>
              <c:pt idx="26">
                <c:v>0.04</c:v>
              </c:pt>
              <c:pt idx="27">
                <c:v>0.04</c:v>
              </c:pt>
              <c:pt idx="28">
                <c:v>0.04</c:v>
              </c:pt>
              <c:pt idx="29">
                <c:v>0.04</c:v>
              </c:pt>
              <c:pt idx="30">
                <c:v>0.04</c:v>
              </c:pt>
              <c:pt idx="31">
                <c:v>0.04</c:v>
              </c:pt>
              <c:pt idx="32">
                <c:v>0.04</c:v>
              </c:pt>
              <c:pt idx="33">
                <c:v>0.04</c:v>
              </c:pt>
              <c:pt idx="34">
                <c:v>0.04</c:v>
              </c:pt>
              <c:pt idx="35">
                <c:v>0.04</c:v>
              </c:pt>
              <c:pt idx="36">
                <c:v>0.04</c:v>
              </c:pt>
              <c:pt idx="37">
                <c:v>0.04</c:v>
              </c:pt>
              <c:pt idx="38">
                <c:v>0.04</c:v>
              </c:pt>
              <c:pt idx="39">
                <c:v>0.04</c:v>
              </c:pt>
              <c:pt idx="40">
                <c:v>0.04</c:v>
              </c:pt>
              <c:pt idx="41">
                <c:v>0.04</c:v>
              </c:pt>
              <c:pt idx="42">
                <c:v>0.05</c:v>
              </c:pt>
              <c:pt idx="43">
                <c:v>0.05</c:v>
              </c:pt>
              <c:pt idx="44">
                <c:v>0.06</c:v>
              </c:pt>
              <c:pt idx="45">
                <c:v>0.06</c:v>
              </c:pt>
              <c:pt idx="46">
                <c:v>0.07</c:v>
              </c:pt>
              <c:pt idx="47">
                <c:v>0.07</c:v>
              </c:pt>
              <c:pt idx="48">
                <c:v>0.07</c:v>
              </c:pt>
              <c:pt idx="49">
                <c:v>0.07</c:v>
              </c:pt>
              <c:pt idx="50">
                <c:v>0.08</c:v>
              </c:pt>
              <c:pt idx="51">
                <c:v>0.08</c:v>
              </c:pt>
              <c:pt idx="52">
                <c:v>0.08</c:v>
              </c:pt>
              <c:pt idx="53">
                <c:v>0.09</c:v>
              </c:pt>
              <c:pt idx="54">
                <c:v>0.09</c:v>
              </c:pt>
              <c:pt idx="55">
                <c:v>0.09</c:v>
              </c:pt>
              <c:pt idx="56">
                <c:v>0.1</c:v>
              </c:pt>
              <c:pt idx="57">
                <c:v>0.1</c:v>
              </c:pt>
              <c:pt idx="58">
                <c:v>0.11</c:v>
              </c:pt>
              <c:pt idx="59">
                <c:v>0.11</c:v>
              </c:pt>
              <c:pt idx="60">
                <c:v>0.11</c:v>
              </c:pt>
              <c:pt idx="61">
                <c:v>0.11</c:v>
              </c:pt>
              <c:pt idx="62">
                <c:v>0.12</c:v>
              </c:pt>
              <c:pt idx="63">
                <c:v>0.12</c:v>
              </c:pt>
              <c:pt idx="64">
                <c:v>0.12</c:v>
              </c:pt>
              <c:pt idx="65">
                <c:v>0.12</c:v>
              </c:pt>
              <c:pt idx="66">
                <c:v>0.13</c:v>
              </c:pt>
              <c:pt idx="67">
                <c:v>0.13</c:v>
              </c:pt>
              <c:pt idx="68">
                <c:v>0.13</c:v>
              </c:pt>
              <c:pt idx="69">
                <c:v>0.13</c:v>
              </c:pt>
              <c:pt idx="70">
                <c:v>0.14</c:v>
              </c:pt>
              <c:pt idx="71">
                <c:v>0.14</c:v>
              </c:pt>
              <c:pt idx="72">
                <c:v>0.14</c:v>
              </c:pt>
              <c:pt idx="73">
                <c:v>0.14</c:v>
              </c:pt>
              <c:pt idx="74">
                <c:v>0.14</c:v>
              </c:pt>
              <c:pt idx="75">
                <c:v>0.15</c:v>
              </c:pt>
              <c:pt idx="76">
                <c:v>0.15</c:v>
              </c:pt>
              <c:pt idx="77">
                <c:v>0.15</c:v>
              </c:pt>
              <c:pt idx="78">
                <c:v>0.15</c:v>
              </c:pt>
              <c:pt idx="79">
                <c:v>0.15</c:v>
              </c:pt>
              <c:pt idx="80">
                <c:v>0.15</c:v>
              </c:pt>
              <c:pt idx="81">
                <c:v>0.16</c:v>
              </c:pt>
              <c:pt idx="82">
                <c:v>0.16</c:v>
              </c:pt>
              <c:pt idx="83">
                <c:v>0.16</c:v>
              </c:pt>
              <c:pt idx="84">
                <c:v>0.16</c:v>
              </c:pt>
              <c:pt idx="85">
                <c:v>0.16</c:v>
              </c:pt>
              <c:pt idx="86">
                <c:v>0.16</c:v>
              </c:pt>
              <c:pt idx="87">
                <c:v>0.16</c:v>
              </c:pt>
              <c:pt idx="88">
                <c:v>0.17</c:v>
              </c:pt>
              <c:pt idx="89">
                <c:v>0.17</c:v>
              </c:pt>
              <c:pt idx="90">
                <c:v>0.17</c:v>
              </c:pt>
              <c:pt idx="91">
                <c:v>0.17</c:v>
              </c:pt>
              <c:pt idx="92">
                <c:v>0.17</c:v>
              </c:pt>
              <c:pt idx="93">
                <c:v>0.17</c:v>
              </c:pt>
              <c:pt idx="94">
                <c:v>0.17</c:v>
              </c:pt>
              <c:pt idx="95">
                <c:v>0.17</c:v>
              </c:pt>
              <c:pt idx="96">
                <c:v>0.17</c:v>
              </c:pt>
              <c:pt idx="97">
                <c:v>0.18</c:v>
              </c:pt>
              <c:pt idx="98">
                <c:v>0.18</c:v>
              </c:pt>
              <c:pt idx="99">
                <c:v>0.18</c:v>
              </c:pt>
              <c:pt idx="100">
                <c:v>0.18</c:v>
              </c:pt>
              <c:pt idx="101">
                <c:v>0.18</c:v>
              </c:pt>
              <c:pt idx="102">
                <c:v>0.18</c:v>
              </c:pt>
              <c:pt idx="103">
                <c:v>0.18</c:v>
              </c:pt>
              <c:pt idx="104">
                <c:v>0.18</c:v>
              </c:pt>
              <c:pt idx="105">
                <c:v>0.18</c:v>
              </c:pt>
              <c:pt idx="106">
                <c:v>0.19</c:v>
              </c:pt>
              <c:pt idx="107">
                <c:v>0.19</c:v>
              </c:pt>
              <c:pt idx="108">
                <c:v>0.19</c:v>
              </c:pt>
              <c:pt idx="109">
                <c:v>0.19</c:v>
              </c:pt>
              <c:pt idx="110">
                <c:v>0.19</c:v>
              </c:pt>
              <c:pt idx="111">
                <c:v>0.19</c:v>
              </c:pt>
              <c:pt idx="112">
                <c:v>0.19</c:v>
              </c:pt>
              <c:pt idx="113">
                <c:v>0.19</c:v>
              </c:pt>
              <c:pt idx="114">
                <c:v>0.19</c:v>
              </c:pt>
              <c:pt idx="115">
                <c:v>0.19</c:v>
              </c:pt>
              <c:pt idx="116">
                <c:v>0.19</c:v>
              </c:pt>
              <c:pt idx="117">
                <c:v>0.2</c:v>
              </c:pt>
              <c:pt idx="118">
                <c:v>0.2</c:v>
              </c:pt>
              <c:pt idx="119">
                <c:v>0.2</c:v>
              </c:pt>
              <c:pt idx="120">
                <c:v>0.2</c:v>
              </c:pt>
              <c:pt idx="121">
                <c:v>0.2</c:v>
              </c:pt>
              <c:pt idx="122">
                <c:v>0.2</c:v>
              </c:pt>
              <c:pt idx="123">
                <c:v>0.2</c:v>
              </c:pt>
              <c:pt idx="124">
                <c:v>0.2</c:v>
              </c:pt>
              <c:pt idx="125">
                <c:v>0.2</c:v>
              </c:pt>
              <c:pt idx="126">
                <c:v>0.2</c:v>
              </c:pt>
              <c:pt idx="127">
                <c:v>0.2</c:v>
              </c:pt>
              <c:pt idx="128">
                <c:v>0.21</c:v>
              </c:pt>
              <c:pt idx="129">
                <c:v>0.21</c:v>
              </c:pt>
              <c:pt idx="130">
                <c:v>0.21</c:v>
              </c:pt>
              <c:pt idx="131">
                <c:v>0.21</c:v>
              </c:pt>
              <c:pt idx="132">
                <c:v>0.21</c:v>
              </c:pt>
              <c:pt idx="133">
                <c:v>0.21</c:v>
              </c:pt>
              <c:pt idx="134">
                <c:v>0.21</c:v>
              </c:pt>
              <c:pt idx="135">
                <c:v>0.21</c:v>
              </c:pt>
              <c:pt idx="136">
                <c:v>0.21</c:v>
              </c:pt>
              <c:pt idx="137">
                <c:v>0.21</c:v>
              </c:pt>
              <c:pt idx="138">
                <c:v>0.22</c:v>
              </c:pt>
              <c:pt idx="139">
                <c:v>0.22</c:v>
              </c:pt>
              <c:pt idx="140">
                <c:v>0.22</c:v>
              </c:pt>
              <c:pt idx="141">
                <c:v>0.22</c:v>
              </c:pt>
              <c:pt idx="142">
                <c:v>0.22</c:v>
              </c:pt>
              <c:pt idx="143">
                <c:v>0.22</c:v>
              </c:pt>
              <c:pt idx="144">
                <c:v>0.22</c:v>
              </c:pt>
              <c:pt idx="145">
                <c:v>0.22</c:v>
              </c:pt>
              <c:pt idx="146">
                <c:v>0.22</c:v>
              </c:pt>
              <c:pt idx="147">
                <c:v>0.22</c:v>
              </c:pt>
              <c:pt idx="148">
                <c:v>0.22</c:v>
              </c:pt>
              <c:pt idx="149">
                <c:v>0.22</c:v>
              </c:pt>
              <c:pt idx="150">
                <c:v>0.22</c:v>
              </c:pt>
              <c:pt idx="151">
                <c:v>0.23</c:v>
              </c:pt>
              <c:pt idx="152">
                <c:v>0.23</c:v>
              </c:pt>
              <c:pt idx="153">
                <c:v>0.23</c:v>
              </c:pt>
              <c:pt idx="154">
                <c:v>0.23</c:v>
              </c:pt>
              <c:pt idx="155">
                <c:v>0.23</c:v>
              </c:pt>
              <c:pt idx="156">
                <c:v>0.23</c:v>
              </c:pt>
              <c:pt idx="157">
                <c:v>0.23</c:v>
              </c:pt>
              <c:pt idx="158">
                <c:v>0.23</c:v>
              </c:pt>
              <c:pt idx="159">
                <c:v>0.23</c:v>
              </c:pt>
              <c:pt idx="160">
                <c:v>0.24</c:v>
              </c:pt>
              <c:pt idx="161">
                <c:v>0.24</c:v>
              </c:pt>
              <c:pt idx="162">
                <c:v>0.24</c:v>
              </c:pt>
              <c:pt idx="163">
                <c:v>0.24</c:v>
              </c:pt>
              <c:pt idx="164">
                <c:v>0.24</c:v>
              </c:pt>
              <c:pt idx="165">
                <c:v>0.24</c:v>
              </c:pt>
              <c:pt idx="166">
                <c:v>0.24</c:v>
              </c:pt>
              <c:pt idx="167">
                <c:v>0.24</c:v>
              </c:pt>
              <c:pt idx="168">
                <c:v>0.25</c:v>
              </c:pt>
              <c:pt idx="169">
                <c:v>0.25</c:v>
              </c:pt>
              <c:pt idx="170">
                <c:v>0.25</c:v>
              </c:pt>
              <c:pt idx="171">
                <c:v>0.25</c:v>
              </c:pt>
              <c:pt idx="172">
                <c:v>0.25</c:v>
              </c:pt>
              <c:pt idx="173">
                <c:v>0.25</c:v>
              </c:pt>
              <c:pt idx="174">
                <c:v>0.25</c:v>
              </c:pt>
              <c:pt idx="175">
                <c:v>0.25</c:v>
              </c:pt>
              <c:pt idx="176">
                <c:v>0.25</c:v>
              </c:pt>
              <c:pt idx="177">
                <c:v>0.26</c:v>
              </c:pt>
              <c:pt idx="178">
                <c:v>0.26</c:v>
              </c:pt>
              <c:pt idx="179">
                <c:v>0.26</c:v>
              </c:pt>
              <c:pt idx="180">
                <c:v>0.26</c:v>
              </c:pt>
              <c:pt idx="181">
                <c:v>0.26</c:v>
              </c:pt>
              <c:pt idx="182">
                <c:v>0.26</c:v>
              </c:pt>
              <c:pt idx="183">
                <c:v>0.26</c:v>
              </c:pt>
              <c:pt idx="184">
                <c:v>0.26</c:v>
              </c:pt>
              <c:pt idx="185">
                <c:v>0.26</c:v>
              </c:pt>
              <c:pt idx="186">
                <c:v>0.27</c:v>
              </c:pt>
              <c:pt idx="187">
                <c:v>0.26</c:v>
              </c:pt>
              <c:pt idx="188">
                <c:v>0.27</c:v>
              </c:pt>
              <c:pt idx="189">
                <c:v>0.27</c:v>
              </c:pt>
              <c:pt idx="190">
                <c:v>0.27</c:v>
              </c:pt>
              <c:pt idx="191">
                <c:v>0.27</c:v>
              </c:pt>
              <c:pt idx="192">
                <c:v>0.272654</c:v>
              </c:pt>
              <c:pt idx="193">
                <c:v>0.275308</c:v>
              </c:pt>
              <c:pt idx="194">
                <c:v>0.277962</c:v>
              </c:pt>
              <c:pt idx="195">
                <c:v>0.280616</c:v>
              </c:pt>
              <c:pt idx="196">
                <c:v>0.28327</c:v>
              </c:pt>
              <c:pt idx="197">
                <c:v>0.285924</c:v>
              </c:pt>
              <c:pt idx="198">
                <c:v>0.288578</c:v>
              </c:pt>
              <c:pt idx="199">
                <c:v>0.291232</c:v>
              </c:pt>
              <c:pt idx="200">
                <c:v>0.293886</c:v>
              </c:pt>
              <c:pt idx="201">
                <c:v>0.29654</c:v>
              </c:pt>
              <c:pt idx="202">
                <c:v>0.299194</c:v>
              </c:pt>
              <c:pt idx="203">
                <c:v>0.301848</c:v>
              </c:pt>
              <c:pt idx="204">
                <c:v>0.304502</c:v>
              </c:pt>
              <c:pt idx="205">
                <c:v>0.307156</c:v>
              </c:pt>
              <c:pt idx="206">
                <c:v>0.30981</c:v>
              </c:pt>
              <c:pt idx="207">
                <c:v>0.312464</c:v>
              </c:pt>
              <c:pt idx="208">
                <c:v>0.315118</c:v>
              </c:pt>
              <c:pt idx="209">
                <c:v>0.317772</c:v>
              </c:pt>
              <c:pt idx="210">
                <c:v>0.320426</c:v>
              </c:pt>
              <c:pt idx="211">
                <c:v>0.32308</c:v>
              </c:pt>
              <c:pt idx="212">
                <c:v>0.325734</c:v>
              </c:pt>
              <c:pt idx="213">
                <c:v>0.328388</c:v>
              </c:pt>
              <c:pt idx="214">
                <c:v>0.331042</c:v>
              </c:pt>
              <c:pt idx="215">
                <c:v>0.333696</c:v>
              </c:pt>
              <c:pt idx="216">
                <c:v>0.33635</c:v>
              </c:pt>
              <c:pt idx="217">
                <c:v>0.339004</c:v>
              </c:pt>
              <c:pt idx="218">
                <c:v>0.341658</c:v>
              </c:pt>
              <c:pt idx="219">
                <c:v>0.344312</c:v>
              </c:pt>
              <c:pt idx="220">
                <c:v>0.346966</c:v>
              </c:pt>
              <c:pt idx="221">
                <c:v>0.34962</c:v>
              </c:pt>
              <c:pt idx="222">
                <c:v>0.352274</c:v>
              </c:pt>
              <c:pt idx="223">
                <c:v>0.354928</c:v>
              </c:pt>
              <c:pt idx="224">
                <c:v>0.357582</c:v>
              </c:pt>
              <c:pt idx="225">
                <c:v>0.360236</c:v>
              </c:pt>
              <c:pt idx="226">
                <c:v>0.36289</c:v>
              </c:pt>
              <c:pt idx="227">
                <c:v>0.365544</c:v>
              </c:pt>
              <c:pt idx="228">
                <c:v>0.368198</c:v>
              </c:pt>
              <c:pt idx="229">
                <c:v>0.370852</c:v>
              </c:pt>
              <c:pt idx="230">
                <c:v>0.373506</c:v>
              </c:pt>
              <c:pt idx="231">
                <c:v>0.37616</c:v>
              </c:pt>
              <c:pt idx="232">
                <c:v>0.378814</c:v>
              </c:pt>
              <c:pt idx="233">
                <c:v>0.381468</c:v>
              </c:pt>
              <c:pt idx="234">
                <c:v>0.384122</c:v>
              </c:pt>
              <c:pt idx="235">
                <c:v>0.386776</c:v>
              </c:pt>
              <c:pt idx="236">
                <c:v>0.38943</c:v>
              </c:pt>
              <c:pt idx="237">
                <c:v>0.392084</c:v>
              </c:pt>
              <c:pt idx="238">
                <c:v>0.394738</c:v>
              </c:pt>
              <c:pt idx="239">
                <c:v>0.397392</c:v>
              </c:pt>
              <c:pt idx="240">
                <c:v>0.400046</c:v>
              </c:pt>
              <c:pt idx="241">
                <c:v>0.4027</c:v>
              </c:pt>
              <c:pt idx="242">
                <c:v>0.405354</c:v>
              </c:pt>
              <c:pt idx="243">
                <c:v>0.408008</c:v>
              </c:pt>
              <c:pt idx="244">
                <c:v>0.410662</c:v>
              </c:pt>
              <c:pt idx="245">
                <c:v>0.413316</c:v>
              </c:pt>
              <c:pt idx="246">
                <c:v>0.41597</c:v>
              </c:pt>
              <c:pt idx="247">
                <c:v>0.418624</c:v>
              </c:pt>
              <c:pt idx="248">
                <c:v>0.421278</c:v>
              </c:pt>
              <c:pt idx="249">
                <c:v>0.423932</c:v>
              </c:pt>
              <c:pt idx="250">
                <c:v>0.426586</c:v>
              </c:pt>
              <c:pt idx="251">
                <c:v>0.42924</c:v>
              </c:pt>
              <c:pt idx="252">
                <c:v>0.431894</c:v>
              </c:pt>
              <c:pt idx="253">
                <c:v>0.434548</c:v>
              </c:pt>
              <c:pt idx="254">
                <c:v>0.437202</c:v>
              </c:pt>
              <c:pt idx="255">
                <c:v>0.439856</c:v>
              </c:pt>
              <c:pt idx="256">
                <c:v>0.44251</c:v>
              </c:pt>
              <c:pt idx="257">
                <c:v>0.445164</c:v>
              </c:pt>
              <c:pt idx="258">
                <c:v>0.447818</c:v>
              </c:pt>
              <c:pt idx="259">
                <c:v>0.450472</c:v>
              </c:pt>
              <c:pt idx="260">
                <c:v>0.453126</c:v>
              </c:pt>
              <c:pt idx="261">
                <c:v>0.45578</c:v>
              </c:pt>
              <c:pt idx="262">
                <c:v>0.458434</c:v>
              </c:pt>
              <c:pt idx="263">
                <c:v>0.461088</c:v>
              </c:pt>
              <c:pt idx="264">
                <c:v>0.463742</c:v>
              </c:pt>
              <c:pt idx="265">
                <c:v>0.466396</c:v>
              </c:pt>
              <c:pt idx="266">
                <c:v>0.46905</c:v>
              </c:pt>
              <c:pt idx="267">
                <c:v>0.471704</c:v>
              </c:pt>
              <c:pt idx="268">
                <c:v>0.474358</c:v>
              </c:pt>
              <c:pt idx="269">
                <c:v>0.477012</c:v>
              </c:pt>
              <c:pt idx="270">
                <c:v>0.479666</c:v>
              </c:pt>
              <c:pt idx="271">
                <c:v>0.48232</c:v>
              </c:pt>
              <c:pt idx="272">
                <c:v>0.484974</c:v>
              </c:pt>
              <c:pt idx="273">
                <c:v>0.487628</c:v>
              </c:pt>
              <c:pt idx="274">
                <c:v>0.490282</c:v>
              </c:pt>
              <c:pt idx="275">
                <c:v>0.492936</c:v>
              </c:pt>
              <c:pt idx="276">
                <c:v>0.49559</c:v>
              </c:pt>
              <c:pt idx="277">
                <c:v>0.498244</c:v>
              </c:pt>
              <c:pt idx="278">
                <c:v>0.500898</c:v>
              </c:pt>
              <c:pt idx="279">
                <c:v>0.503552</c:v>
              </c:pt>
              <c:pt idx="280">
                <c:v>0.506206</c:v>
              </c:pt>
              <c:pt idx="281">
                <c:v>0.50886</c:v>
              </c:pt>
              <c:pt idx="282">
                <c:v>0.511514</c:v>
              </c:pt>
              <c:pt idx="283">
                <c:v>0.514168</c:v>
              </c:pt>
              <c:pt idx="284">
                <c:v>0.516822</c:v>
              </c:pt>
              <c:pt idx="285">
                <c:v>0.519477</c:v>
              </c:pt>
              <c:pt idx="286">
                <c:v>0.522131</c:v>
              </c:pt>
              <c:pt idx="287">
                <c:v>0.524785</c:v>
              </c:pt>
              <c:pt idx="288">
                <c:v>0.527439</c:v>
              </c:pt>
              <c:pt idx="289">
                <c:v>0.530093</c:v>
              </c:pt>
              <c:pt idx="290">
                <c:v>0.532747</c:v>
              </c:pt>
              <c:pt idx="291">
                <c:v>0.535401</c:v>
              </c:pt>
              <c:pt idx="292">
                <c:v>0.538055</c:v>
              </c:pt>
              <c:pt idx="293">
                <c:v>0.540709</c:v>
              </c:pt>
              <c:pt idx="294">
                <c:v>0.543363</c:v>
              </c:pt>
              <c:pt idx="295">
                <c:v>0.546017</c:v>
              </c:pt>
              <c:pt idx="296">
                <c:v>0.548671</c:v>
              </c:pt>
              <c:pt idx="297">
                <c:v>0.551325</c:v>
              </c:pt>
              <c:pt idx="298">
                <c:v>0.553979</c:v>
              </c:pt>
              <c:pt idx="299">
                <c:v>0.556633</c:v>
              </c:pt>
              <c:pt idx="300">
                <c:v>0.559287</c:v>
              </c:pt>
              <c:pt idx="301">
                <c:v>0.561941</c:v>
              </c:pt>
              <c:pt idx="302">
                <c:v>0.564595</c:v>
              </c:pt>
              <c:pt idx="303">
                <c:v>0.567249</c:v>
              </c:pt>
              <c:pt idx="304">
                <c:v>0.569903</c:v>
              </c:pt>
              <c:pt idx="305">
                <c:v>0.572557</c:v>
              </c:pt>
              <c:pt idx="306">
                <c:v>0.575211</c:v>
              </c:pt>
              <c:pt idx="307">
                <c:v>0.577865</c:v>
              </c:pt>
              <c:pt idx="308">
                <c:v>0.580519</c:v>
              </c:pt>
              <c:pt idx="309">
                <c:v>0.583173</c:v>
              </c:pt>
              <c:pt idx="310">
                <c:v>0.585827</c:v>
              </c:pt>
              <c:pt idx="311">
                <c:v>0.588481</c:v>
              </c:pt>
              <c:pt idx="312">
                <c:v>0.591135</c:v>
              </c:pt>
              <c:pt idx="313">
                <c:v>0.593789</c:v>
              </c:pt>
              <c:pt idx="314">
                <c:v>0.596443</c:v>
              </c:pt>
              <c:pt idx="315">
                <c:v>0.599097</c:v>
              </c:pt>
              <c:pt idx="316">
                <c:v>0.601751</c:v>
              </c:pt>
              <c:pt idx="317">
                <c:v>0.604405</c:v>
              </c:pt>
              <c:pt idx="318">
                <c:v>0.607059</c:v>
              </c:pt>
              <c:pt idx="319">
                <c:v>0.609713</c:v>
              </c:pt>
              <c:pt idx="320">
                <c:v>0.612367</c:v>
              </c:pt>
              <c:pt idx="321">
                <c:v>0.615021</c:v>
              </c:pt>
              <c:pt idx="322">
                <c:v>0.617675</c:v>
              </c:pt>
              <c:pt idx="323">
                <c:v>0.620329</c:v>
              </c:pt>
              <c:pt idx="324">
                <c:v>0.622983</c:v>
              </c:pt>
              <c:pt idx="325">
                <c:v>0.625637</c:v>
              </c:pt>
              <c:pt idx="326">
                <c:v>0.628291</c:v>
              </c:pt>
              <c:pt idx="327">
                <c:v>0.630945</c:v>
              </c:pt>
              <c:pt idx="328">
                <c:v>0.633599</c:v>
              </c:pt>
              <c:pt idx="329">
                <c:v>0.636253</c:v>
              </c:pt>
              <c:pt idx="330">
                <c:v>0.638907</c:v>
              </c:pt>
              <c:pt idx="331">
                <c:v>0.641561</c:v>
              </c:pt>
              <c:pt idx="332">
                <c:v>0.644215</c:v>
              </c:pt>
              <c:pt idx="333">
                <c:v>0.646869</c:v>
              </c:pt>
              <c:pt idx="334">
                <c:v>0.649523</c:v>
              </c:pt>
              <c:pt idx="335">
                <c:v>0.652177</c:v>
              </c:pt>
              <c:pt idx="336">
                <c:v>0.654831</c:v>
              </c:pt>
              <c:pt idx="337">
                <c:v>0.657485</c:v>
              </c:pt>
              <c:pt idx="338">
                <c:v>0.660139</c:v>
              </c:pt>
              <c:pt idx="339">
                <c:v>0.662793</c:v>
              </c:pt>
              <c:pt idx="340">
                <c:v>0.665447</c:v>
              </c:pt>
              <c:pt idx="341">
                <c:v>0.668101</c:v>
              </c:pt>
              <c:pt idx="342">
                <c:v>0.670755</c:v>
              </c:pt>
              <c:pt idx="343">
                <c:v>0.673409</c:v>
              </c:pt>
              <c:pt idx="344">
                <c:v>0.676063</c:v>
              </c:pt>
              <c:pt idx="345">
                <c:v>0.678717</c:v>
              </c:pt>
              <c:pt idx="346">
                <c:v>0.681371</c:v>
              </c:pt>
              <c:pt idx="347">
                <c:v>0.684025</c:v>
              </c:pt>
              <c:pt idx="348">
                <c:v>0.686679</c:v>
              </c:pt>
              <c:pt idx="349">
                <c:v>0.689333</c:v>
              </c:pt>
              <c:pt idx="350">
                <c:v>0.691987</c:v>
              </c:pt>
              <c:pt idx="351">
                <c:v>0.694641</c:v>
              </c:pt>
              <c:pt idx="352">
                <c:v>0.697295</c:v>
              </c:pt>
              <c:pt idx="353">
                <c:v>0.699949</c:v>
              </c:pt>
              <c:pt idx="354">
                <c:v>0.702603</c:v>
              </c:pt>
              <c:pt idx="355">
                <c:v>0.705257</c:v>
              </c:pt>
              <c:pt idx="356">
                <c:v>0.707911</c:v>
              </c:pt>
              <c:pt idx="357">
                <c:v>0.710565</c:v>
              </c:pt>
              <c:pt idx="358">
                <c:v>0.713219</c:v>
              </c:pt>
              <c:pt idx="359">
                <c:v>0.715873</c:v>
              </c:pt>
              <c:pt idx="360">
                <c:v>0.718527</c:v>
              </c:pt>
              <c:pt idx="361">
                <c:v>0.721181</c:v>
              </c:pt>
              <c:pt idx="362">
                <c:v>0.723835</c:v>
              </c:pt>
              <c:pt idx="363">
                <c:v>0.726489</c:v>
              </c:pt>
              <c:pt idx="364">
                <c:v>0.729143</c:v>
              </c:pt>
              <c:pt idx="365">
                <c:v>0.731797</c:v>
              </c:pt>
              <c:pt idx="366">
                <c:v>0.734451</c:v>
              </c:pt>
              <c:pt idx="367">
                <c:v>0.737105</c:v>
              </c:pt>
              <c:pt idx="368">
                <c:v>0.739759</c:v>
              </c:pt>
              <c:pt idx="369">
                <c:v>0.742413</c:v>
              </c:pt>
              <c:pt idx="370">
                <c:v>0.745067</c:v>
              </c:pt>
              <c:pt idx="371">
                <c:v>0.747721</c:v>
              </c:pt>
              <c:pt idx="372">
                <c:v>0.750375</c:v>
              </c:pt>
              <c:pt idx="373">
                <c:v>0.753029</c:v>
              </c:pt>
              <c:pt idx="374">
                <c:v>0.755683</c:v>
              </c:pt>
              <c:pt idx="375">
                <c:v>0.758337</c:v>
              </c:pt>
              <c:pt idx="376">
                <c:v>0.760991</c:v>
              </c:pt>
              <c:pt idx="377">
                <c:v>0.763645</c:v>
              </c:pt>
              <c:pt idx="378">
                <c:v>0.766299</c:v>
              </c:pt>
              <c:pt idx="379">
                <c:v>0.768953</c:v>
              </c:pt>
              <c:pt idx="380">
                <c:v>0.771607</c:v>
              </c:pt>
              <c:pt idx="381">
                <c:v>0.774261</c:v>
              </c:pt>
              <c:pt idx="382">
                <c:v>0.776915</c:v>
              </c:pt>
              <c:pt idx="383">
                <c:v>0.779569</c:v>
              </c:pt>
              <c:pt idx="384">
                <c:v>0.782223</c:v>
              </c:pt>
              <c:pt idx="385">
                <c:v>0.784877</c:v>
              </c:pt>
              <c:pt idx="386">
                <c:v>0.787531</c:v>
              </c:pt>
              <c:pt idx="387">
                <c:v>0.790185</c:v>
              </c:pt>
              <c:pt idx="388">
                <c:v>0.792839</c:v>
              </c:pt>
              <c:pt idx="389">
                <c:v>0.795493</c:v>
              </c:pt>
              <c:pt idx="390">
                <c:v>0.798147</c:v>
              </c:pt>
              <c:pt idx="391">
                <c:v>0.800801</c:v>
              </c:pt>
              <c:pt idx="392">
                <c:v>0.803455</c:v>
              </c:pt>
              <c:pt idx="393">
                <c:v>0.806109</c:v>
              </c:pt>
              <c:pt idx="394">
                <c:v>0.808763</c:v>
              </c:pt>
              <c:pt idx="395">
                <c:v>0.811417</c:v>
              </c:pt>
              <c:pt idx="396">
                <c:v>0.814071</c:v>
              </c:pt>
              <c:pt idx="397">
                <c:v>0.816725</c:v>
              </c:pt>
              <c:pt idx="398">
                <c:v>0.819379</c:v>
              </c:pt>
              <c:pt idx="399">
                <c:v>0.822033</c:v>
              </c:pt>
              <c:pt idx="400">
                <c:v>0.824687</c:v>
              </c:pt>
              <c:pt idx="401">
                <c:v>0.827341</c:v>
              </c:pt>
              <c:pt idx="402">
                <c:v>0.829995</c:v>
              </c:pt>
              <c:pt idx="403">
                <c:v>0.832649</c:v>
              </c:pt>
              <c:pt idx="404">
                <c:v>0.835303</c:v>
              </c:pt>
              <c:pt idx="405">
                <c:v>0.837957</c:v>
              </c:pt>
              <c:pt idx="406">
                <c:v>0.840611</c:v>
              </c:pt>
              <c:pt idx="407">
                <c:v>0.843265</c:v>
              </c:pt>
              <c:pt idx="408">
                <c:v>0.845919</c:v>
              </c:pt>
              <c:pt idx="409">
                <c:v>0.848573</c:v>
              </c:pt>
              <c:pt idx="410">
                <c:v>0.851227</c:v>
              </c:pt>
              <c:pt idx="411">
                <c:v>0.853881</c:v>
              </c:pt>
              <c:pt idx="412">
                <c:v>0.856535</c:v>
              </c:pt>
              <c:pt idx="413">
                <c:v>0.859189</c:v>
              </c:pt>
              <c:pt idx="414">
                <c:v>0.861843</c:v>
              </c:pt>
              <c:pt idx="415">
                <c:v>0.864497</c:v>
              </c:pt>
              <c:pt idx="416">
                <c:v>0.867151</c:v>
              </c:pt>
              <c:pt idx="417">
                <c:v>0.869805</c:v>
              </c:pt>
              <c:pt idx="418">
                <c:v>0.872459</c:v>
              </c:pt>
              <c:pt idx="419">
                <c:v>0.875113</c:v>
              </c:pt>
              <c:pt idx="420">
                <c:v>0.877767</c:v>
              </c:pt>
              <c:pt idx="421">
                <c:v>0.880421</c:v>
              </c:pt>
              <c:pt idx="422">
                <c:v>0.883075</c:v>
              </c:pt>
              <c:pt idx="423">
                <c:v>0.885729</c:v>
              </c:pt>
              <c:pt idx="424">
                <c:v>0.888383</c:v>
              </c:pt>
              <c:pt idx="425">
                <c:v>0.891037</c:v>
              </c:pt>
              <c:pt idx="426">
                <c:v>0.893691</c:v>
              </c:pt>
              <c:pt idx="427">
                <c:v>0.896345</c:v>
              </c:pt>
              <c:pt idx="428">
                <c:v>0.898999</c:v>
              </c:pt>
              <c:pt idx="429">
                <c:v>0.901653</c:v>
              </c:pt>
              <c:pt idx="430">
                <c:v>0.904307</c:v>
              </c:pt>
              <c:pt idx="431">
                <c:v>0.906961</c:v>
              </c:pt>
              <c:pt idx="432">
                <c:v>0.909615</c:v>
              </c:pt>
              <c:pt idx="433">
                <c:v>0.912269</c:v>
              </c:pt>
              <c:pt idx="434">
                <c:v>0.914923</c:v>
              </c:pt>
              <c:pt idx="435">
                <c:v>0.917577</c:v>
              </c:pt>
              <c:pt idx="436">
                <c:v>0.920231</c:v>
              </c:pt>
              <c:pt idx="437">
                <c:v>0.922885</c:v>
              </c:pt>
              <c:pt idx="438">
                <c:v>0.925539</c:v>
              </c:pt>
              <c:pt idx="439">
                <c:v>0.928193</c:v>
              </c:pt>
              <c:pt idx="440">
                <c:v>0.930847</c:v>
              </c:pt>
              <c:pt idx="441">
                <c:v>0.933501</c:v>
              </c:pt>
              <c:pt idx="442">
                <c:v>0.936155</c:v>
              </c:pt>
              <c:pt idx="443">
                <c:v>0.938809</c:v>
              </c:pt>
              <c:pt idx="444">
                <c:v>0.941463</c:v>
              </c:pt>
              <c:pt idx="445">
                <c:v>0.944117</c:v>
              </c:pt>
              <c:pt idx="446">
                <c:v>0.946771</c:v>
              </c:pt>
              <c:pt idx="447">
                <c:v>0.949425</c:v>
              </c:pt>
              <c:pt idx="448">
                <c:v>0.952079</c:v>
              </c:pt>
              <c:pt idx="449">
                <c:v>0.954733</c:v>
              </c:pt>
              <c:pt idx="450">
                <c:v>0.957387</c:v>
              </c:pt>
              <c:pt idx="451">
                <c:v>0.960041</c:v>
              </c:pt>
              <c:pt idx="452">
                <c:v>0.962695</c:v>
              </c:pt>
              <c:pt idx="453">
                <c:v>0.965349</c:v>
              </c:pt>
              <c:pt idx="454">
                <c:v>0.968003</c:v>
              </c:pt>
              <c:pt idx="455">
                <c:v>0.970657</c:v>
              </c:pt>
              <c:pt idx="456">
                <c:v>0.973311</c:v>
              </c:pt>
              <c:pt idx="457">
                <c:v>0.975965</c:v>
              </c:pt>
              <c:pt idx="458">
                <c:v>0.978619</c:v>
              </c:pt>
              <c:pt idx="459">
                <c:v>0.981273</c:v>
              </c:pt>
              <c:pt idx="460">
                <c:v>0.983927</c:v>
              </c:pt>
              <c:pt idx="461">
                <c:v>0.986581</c:v>
              </c:pt>
              <c:pt idx="462">
                <c:v>0.989235</c:v>
              </c:pt>
              <c:pt idx="463">
                <c:v>0.991889</c:v>
              </c:pt>
              <c:pt idx="464">
                <c:v>0.994543</c:v>
              </c:pt>
              <c:pt idx="465">
                <c:v>0.997197</c:v>
              </c:pt>
              <c:pt idx="466">
                <c:v>0.999851</c:v>
              </c:pt>
              <c:pt idx="467">
                <c:v>1.00251</c:v>
              </c:pt>
              <c:pt idx="468">
                <c:v>1.00516</c:v>
              </c:pt>
              <c:pt idx="469">
                <c:v>1.00781</c:v>
              </c:pt>
              <c:pt idx="470">
                <c:v>1.01047</c:v>
              </c:pt>
              <c:pt idx="471">
                <c:v>1.01312</c:v>
              </c:pt>
              <c:pt idx="472">
                <c:v>1.01578</c:v>
              </c:pt>
              <c:pt idx="473">
                <c:v>1.01843</c:v>
              </c:pt>
              <c:pt idx="474">
                <c:v>1.02108</c:v>
              </c:pt>
              <c:pt idx="475">
                <c:v>1.02374</c:v>
              </c:pt>
              <c:pt idx="476">
                <c:v>1.02639</c:v>
              </c:pt>
              <c:pt idx="477">
                <c:v>1.02905</c:v>
              </c:pt>
              <c:pt idx="478">
                <c:v>1.0317</c:v>
              </c:pt>
              <c:pt idx="479">
                <c:v>1.03435</c:v>
              </c:pt>
              <c:pt idx="480">
                <c:v>1.03701</c:v>
              </c:pt>
              <c:pt idx="481">
                <c:v>1.03966</c:v>
              </c:pt>
              <c:pt idx="482">
                <c:v>1.04232</c:v>
              </c:pt>
              <c:pt idx="483">
                <c:v>1.04497</c:v>
              </c:pt>
              <c:pt idx="484">
                <c:v>1.04762</c:v>
              </c:pt>
              <c:pt idx="485">
                <c:v>1.05028</c:v>
              </c:pt>
              <c:pt idx="486">
                <c:v>1.05293</c:v>
              </c:pt>
              <c:pt idx="487">
                <c:v>1.05559</c:v>
              </c:pt>
              <c:pt idx="488">
                <c:v>1.05824</c:v>
              </c:pt>
              <c:pt idx="489">
                <c:v>1.06089</c:v>
              </c:pt>
              <c:pt idx="490">
                <c:v>1.06355</c:v>
              </c:pt>
              <c:pt idx="491">
                <c:v>1.0662</c:v>
              </c:pt>
              <c:pt idx="492">
                <c:v>1.06886</c:v>
              </c:pt>
              <c:pt idx="493">
                <c:v>1.07151</c:v>
              </c:pt>
              <c:pt idx="494">
                <c:v>1.07416</c:v>
              </c:pt>
              <c:pt idx="495">
                <c:v>1.07682</c:v>
              </c:pt>
              <c:pt idx="496">
                <c:v>1.07947</c:v>
              </c:pt>
              <c:pt idx="497">
                <c:v>1.08213</c:v>
              </c:pt>
              <c:pt idx="498">
                <c:v>1.08478</c:v>
              </c:pt>
              <c:pt idx="499">
                <c:v>1.08743</c:v>
              </c:pt>
              <c:pt idx="500">
                <c:v>1.09009</c:v>
              </c:pt>
              <c:pt idx="501">
                <c:v>1.09274</c:v>
              </c:pt>
              <c:pt idx="502">
                <c:v>1.0954</c:v>
              </c:pt>
              <c:pt idx="503">
                <c:v>1.09805</c:v>
              </c:pt>
              <c:pt idx="504">
                <c:v>1.1007</c:v>
              </c:pt>
              <c:pt idx="505">
                <c:v>1.10336</c:v>
              </c:pt>
              <c:pt idx="506">
                <c:v>1.10601</c:v>
              </c:pt>
              <c:pt idx="507">
                <c:v>1.10867</c:v>
              </c:pt>
              <c:pt idx="508">
                <c:v>1.11132</c:v>
              </c:pt>
              <c:pt idx="509">
                <c:v>1.11397</c:v>
              </c:pt>
              <c:pt idx="510">
                <c:v>1.11663</c:v>
              </c:pt>
              <c:pt idx="511">
                <c:v>1.11928</c:v>
              </c:pt>
              <c:pt idx="512">
                <c:v>1.12194</c:v>
              </c:pt>
              <c:pt idx="513">
                <c:v>1.12459</c:v>
              </c:pt>
              <c:pt idx="514">
                <c:v>1.12724</c:v>
              </c:pt>
              <c:pt idx="515">
                <c:v>1.1299</c:v>
              </c:pt>
              <c:pt idx="516">
                <c:v>1.13255</c:v>
              </c:pt>
              <c:pt idx="517">
                <c:v>1.13521</c:v>
              </c:pt>
              <c:pt idx="518">
                <c:v>1.13786</c:v>
              </c:pt>
              <c:pt idx="519">
                <c:v>1.14051</c:v>
              </c:pt>
              <c:pt idx="520">
                <c:v>1.14317</c:v>
              </c:pt>
              <c:pt idx="521">
                <c:v>1.14582</c:v>
              </c:pt>
              <c:pt idx="522">
                <c:v>1.14848</c:v>
              </c:pt>
              <c:pt idx="523">
                <c:v>1.15113</c:v>
              </c:pt>
              <c:pt idx="524">
                <c:v>1.15378</c:v>
              </c:pt>
              <c:pt idx="525">
                <c:v>1.15644</c:v>
              </c:pt>
              <c:pt idx="526">
                <c:v>1.15909</c:v>
              </c:pt>
              <c:pt idx="527">
                <c:v>1.16175</c:v>
              </c:pt>
              <c:pt idx="528">
                <c:v>1.1644</c:v>
              </c:pt>
              <c:pt idx="529">
                <c:v>1.16705</c:v>
              </c:pt>
              <c:pt idx="530">
                <c:v>1.16971</c:v>
              </c:pt>
              <c:pt idx="531">
                <c:v>1.17236</c:v>
              </c:pt>
              <c:pt idx="532">
                <c:v>1.17502</c:v>
              </c:pt>
              <c:pt idx="533">
                <c:v>1.17767</c:v>
              </c:pt>
              <c:pt idx="534">
                <c:v>1.18032</c:v>
              </c:pt>
              <c:pt idx="535">
                <c:v>1.18298</c:v>
              </c:pt>
              <c:pt idx="536">
                <c:v>1.18563</c:v>
              </c:pt>
              <c:pt idx="537">
                <c:v>1.18829</c:v>
              </c:pt>
              <c:pt idx="538">
                <c:v>1.19094</c:v>
              </c:pt>
              <c:pt idx="539">
                <c:v>1.19359</c:v>
              </c:pt>
              <c:pt idx="540">
                <c:v>1.19625</c:v>
              </c:pt>
              <c:pt idx="541">
                <c:v>1.1989</c:v>
              </c:pt>
              <c:pt idx="542">
                <c:v>1.20156</c:v>
              </c:pt>
              <c:pt idx="543">
                <c:v>1.20421</c:v>
              </c:pt>
              <c:pt idx="544">
                <c:v>1.20686</c:v>
              </c:pt>
              <c:pt idx="545">
                <c:v>1.20952</c:v>
              </c:pt>
              <c:pt idx="546">
                <c:v>1.21217</c:v>
              </c:pt>
              <c:pt idx="547">
                <c:v>1.21483</c:v>
              </c:pt>
              <c:pt idx="548">
                <c:v>1.21748</c:v>
              </c:pt>
              <c:pt idx="549">
                <c:v>1.22013</c:v>
              </c:pt>
              <c:pt idx="550">
                <c:v>1.22279</c:v>
              </c:pt>
              <c:pt idx="551">
                <c:v>1.22544</c:v>
              </c:pt>
              <c:pt idx="552">
                <c:v>1.2281</c:v>
              </c:pt>
              <c:pt idx="553">
                <c:v>1.23075</c:v>
              </c:pt>
              <c:pt idx="554">
                <c:v>1.2334</c:v>
              </c:pt>
              <c:pt idx="555">
                <c:v>1.23606</c:v>
              </c:pt>
              <c:pt idx="556">
                <c:v>1.23871</c:v>
              </c:pt>
              <c:pt idx="557">
                <c:v>1.24137</c:v>
              </c:pt>
              <c:pt idx="558">
                <c:v>1.24402</c:v>
              </c:pt>
              <c:pt idx="559">
                <c:v>1.24667</c:v>
              </c:pt>
              <c:pt idx="560">
                <c:v>1.24933</c:v>
              </c:pt>
              <c:pt idx="561">
                <c:v>1.25198</c:v>
              </c:pt>
              <c:pt idx="562">
                <c:v>1.25464</c:v>
              </c:pt>
              <c:pt idx="563">
                <c:v>1.25729</c:v>
              </c:pt>
              <c:pt idx="564">
                <c:v>1.25994</c:v>
              </c:pt>
              <c:pt idx="565">
                <c:v>1.2626</c:v>
              </c:pt>
              <c:pt idx="566">
                <c:v>1.26525</c:v>
              </c:pt>
              <c:pt idx="567">
                <c:v>1.26791</c:v>
              </c:pt>
              <c:pt idx="568">
                <c:v>1.27056</c:v>
              </c:pt>
              <c:pt idx="569">
                <c:v>1.27321</c:v>
              </c:pt>
              <c:pt idx="570">
                <c:v>1.27587</c:v>
              </c:pt>
              <c:pt idx="571">
                <c:v>1.27852</c:v>
              </c:pt>
              <c:pt idx="572">
                <c:v>1.28118</c:v>
              </c:pt>
              <c:pt idx="573">
                <c:v>1.28383</c:v>
              </c:pt>
              <c:pt idx="574">
                <c:v>1.28648</c:v>
              </c:pt>
              <c:pt idx="575">
                <c:v>1.28914</c:v>
              </c:pt>
              <c:pt idx="576">
                <c:v>1.29179</c:v>
              </c:pt>
              <c:pt idx="577">
                <c:v>1.29445</c:v>
              </c:pt>
              <c:pt idx="578">
                <c:v>1.2971</c:v>
              </c:pt>
              <c:pt idx="579">
                <c:v>1.29975</c:v>
              </c:pt>
              <c:pt idx="580">
                <c:v>1.30241</c:v>
              </c:pt>
              <c:pt idx="581">
                <c:v>1.30506</c:v>
              </c:pt>
              <c:pt idx="582">
                <c:v>1.30772</c:v>
              </c:pt>
              <c:pt idx="583">
                <c:v>1.31037</c:v>
              </c:pt>
              <c:pt idx="584">
                <c:v>1.31302</c:v>
              </c:pt>
              <c:pt idx="585">
                <c:v>1.31568</c:v>
              </c:pt>
              <c:pt idx="586">
                <c:v>1.31833</c:v>
              </c:pt>
              <c:pt idx="587">
                <c:v>1.32099</c:v>
              </c:pt>
              <c:pt idx="588">
                <c:v>1.32364</c:v>
              </c:pt>
              <c:pt idx="589">
                <c:v>1.32629</c:v>
              </c:pt>
              <c:pt idx="590">
                <c:v>1.32895</c:v>
              </c:pt>
              <c:pt idx="591">
                <c:v>1.3316</c:v>
              </c:pt>
              <c:pt idx="592">
                <c:v>1.33426</c:v>
              </c:pt>
              <c:pt idx="593">
                <c:v>1.33691</c:v>
              </c:pt>
              <c:pt idx="594">
                <c:v>1.33956</c:v>
              </c:pt>
              <c:pt idx="595">
                <c:v>1.34222</c:v>
              </c:pt>
              <c:pt idx="596">
                <c:v>1.34487</c:v>
              </c:pt>
              <c:pt idx="597">
                <c:v>1.34753</c:v>
              </c:pt>
              <c:pt idx="598">
                <c:v>1.35018</c:v>
              </c:pt>
              <c:pt idx="599">
                <c:v>1.35283</c:v>
              </c:pt>
              <c:pt idx="600">
                <c:v>1.35549</c:v>
              </c:pt>
              <c:pt idx="601">
                <c:v>1.35814</c:v>
              </c:pt>
              <c:pt idx="602">
                <c:v>1.36</c:v>
              </c:pt>
              <c:pt idx="603">
                <c:v>1.36</c:v>
              </c:pt>
              <c:pt idx="604">
                <c:v>1.37</c:v>
              </c:pt>
              <c:pt idx="605">
                <c:v>1.38</c:v>
              </c:pt>
              <c:pt idx="606">
                <c:v>1.39</c:v>
              </c:pt>
              <c:pt idx="607">
                <c:v>1.4</c:v>
              </c:pt>
              <c:pt idx="608">
                <c:v>1.41</c:v>
              </c:pt>
              <c:pt idx="609">
                <c:v>1.41</c:v>
              </c:pt>
              <c:pt idx="610">
                <c:v>1.43</c:v>
              </c:pt>
              <c:pt idx="611">
                <c:v>1.44</c:v>
              </c:pt>
              <c:pt idx="612">
                <c:v>1.45</c:v>
              </c:pt>
              <c:pt idx="613">
                <c:v>1.45</c:v>
              </c:pt>
              <c:pt idx="614">
                <c:v>1.46</c:v>
              </c:pt>
              <c:pt idx="615">
                <c:v>1.46</c:v>
              </c:pt>
              <c:pt idx="616">
                <c:v>1.45</c:v>
              </c:pt>
              <c:pt idx="617">
                <c:v>1.44</c:v>
              </c:pt>
              <c:pt idx="618">
                <c:v>1.45</c:v>
              </c:pt>
              <c:pt idx="619">
                <c:v>1.45</c:v>
              </c:pt>
              <c:pt idx="620">
                <c:v>1.45</c:v>
              </c:pt>
              <c:pt idx="621">
                <c:v>1.46</c:v>
              </c:pt>
              <c:pt idx="622">
                <c:v>1.47</c:v>
              </c:pt>
              <c:pt idx="623">
                <c:v>1.48</c:v>
              </c:pt>
              <c:pt idx="624">
                <c:v>1.49</c:v>
              </c:pt>
              <c:pt idx="625">
                <c:v>1.5</c:v>
              </c:pt>
              <c:pt idx="626">
                <c:v>1.52</c:v>
              </c:pt>
              <c:pt idx="627">
                <c:v>1.53</c:v>
              </c:pt>
              <c:pt idx="628">
                <c:v>1.54</c:v>
              </c:pt>
              <c:pt idx="629">
                <c:v>1.55</c:v>
              </c:pt>
              <c:pt idx="630">
                <c:v>1.57</c:v>
              </c:pt>
              <c:pt idx="631">
                <c:v>1.57</c:v>
              </c:pt>
              <c:pt idx="632">
                <c:v>1.59</c:v>
              </c:pt>
              <c:pt idx="633">
                <c:v>1.6</c:v>
              </c:pt>
              <c:pt idx="634">
                <c:v>1.6</c:v>
              </c:pt>
              <c:pt idx="635">
                <c:v>1.61</c:v>
              </c:pt>
              <c:pt idx="636">
                <c:v>1.62</c:v>
              </c:pt>
              <c:pt idx="637">
                <c:v>1.62</c:v>
              </c:pt>
              <c:pt idx="638">
                <c:v>1.63</c:v>
              </c:pt>
              <c:pt idx="639">
                <c:v>1.63</c:v>
              </c:pt>
              <c:pt idx="640">
                <c:v>1.63</c:v>
              </c:pt>
              <c:pt idx="641">
                <c:v>1.63</c:v>
              </c:pt>
              <c:pt idx="642">
                <c:v>1.64</c:v>
              </c:pt>
              <c:pt idx="643">
                <c:v>1.64</c:v>
              </c:pt>
              <c:pt idx="644">
                <c:v>1.64</c:v>
              </c:pt>
              <c:pt idx="645">
                <c:v>1.64</c:v>
              </c:pt>
              <c:pt idx="646">
                <c:v>1.64</c:v>
              </c:pt>
              <c:pt idx="647">
                <c:v>1.64</c:v>
              </c:pt>
              <c:pt idx="648">
                <c:v>1.65</c:v>
              </c:pt>
              <c:pt idx="649">
                <c:v>1.65</c:v>
              </c:pt>
              <c:pt idx="650">
                <c:v>1.66</c:v>
              </c:pt>
              <c:pt idx="651">
                <c:v>1.66</c:v>
              </c:pt>
              <c:pt idx="652">
                <c:v>1.68</c:v>
              </c:pt>
              <c:pt idx="653">
                <c:v>1.69</c:v>
              </c:pt>
              <c:pt idx="654">
                <c:v>1.7</c:v>
              </c:pt>
              <c:pt idx="655">
                <c:v>1.71</c:v>
              </c:pt>
              <c:pt idx="656">
                <c:v>1.73</c:v>
              </c:pt>
              <c:pt idx="657">
                <c:v>1.74</c:v>
              </c:pt>
              <c:pt idx="658">
                <c:v>1.75</c:v>
              </c:pt>
              <c:pt idx="659">
                <c:v>1.76</c:v>
              </c:pt>
              <c:pt idx="660">
                <c:v>1.77</c:v>
              </c:pt>
              <c:pt idx="661">
                <c:v>1.77</c:v>
              </c:pt>
              <c:pt idx="662">
                <c:v>1.78</c:v>
              </c:pt>
              <c:pt idx="663">
                <c:v>1.79</c:v>
              </c:pt>
              <c:pt idx="664">
                <c:v>1.79</c:v>
              </c:pt>
              <c:pt idx="665">
                <c:v>1.8</c:v>
              </c:pt>
              <c:pt idx="666">
                <c:v>1.8</c:v>
              </c:pt>
              <c:pt idx="667">
                <c:v>1.81</c:v>
              </c:pt>
              <c:pt idx="668">
                <c:v>1.8</c:v>
              </c:pt>
              <c:pt idx="669">
                <c:v>1.81</c:v>
              </c:pt>
              <c:pt idx="670">
                <c:v>1.81</c:v>
              </c:pt>
              <c:pt idx="671">
                <c:v>1.81</c:v>
              </c:pt>
              <c:pt idx="672">
                <c:v>1.82</c:v>
              </c:pt>
              <c:pt idx="673">
                <c:v>1.82</c:v>
              </c:pt>
              <c:pt idx="674">
                <c:v>1.83</c:v>
              </c:pt>
              <c:pt idx="675">
                <c:v>1.83</c:v>
              </c:pt>
              <c:pt idx="676">
                <c:v>1.84</c:v>
              </c:pt>
              <c:pt idx="677">
                <c:v>1.84</c:v>
              </c:pt>
              <c:pt idx="678">
                <c:v>1.86</c:v>
              </c:pt>
              <c:pt idx="679">
                <c:v>1.87</c:v>
              </c:pt>
              <c:pt idx="680">
                <c:v>1.89</c:v>
              </c:pt>
              <c:pt idx="681">
                <c:v>1.89</c:v>
              </c:pt>
              <c:pt idx="682">
                <c:v>1.92</c:v>
              </c:pt>
              <c:pt idx="683">
                <c:v>1.93</c:v>
              </c:pt>
              <c:pt idx="684">
                <c:v>1.94</c:v>
              </c:pt>
              <c:pt idx="685">
                <c:v>1.95</c:v>
              </c:pt>
              <c:pt idx="686">
                <c:v>1.96</c:v>
              </c:pt>
              <c:pt idx="687">
                <c:v>1.97</c:v>
              </c:pt>
              <c:pt idx="688">
                <c:v>1.98</c:v>
              </c:pt>
              <c:pt idx="689">
                <c:v>1.98</c:v>
              </c:pt>
              <c:pt idx="690">
                <c:v>1.99</c:v>
              </c:pt>
              <c:pt idx="691">
                <c:v>1.99</c:v>
              </c:pt>
              <c:pt idx="692">
                <c:v>2</c:v>
              </c:pt>
              <c:pt idx="693">
                <c:v>2.01</c:v>
              </c:pt>
              <c:pt idx="694">
                <c:v>2.01</c:v>
              </c:pt>
              <c:pt idx="695">
                <c:v>2.02</c:v>
              </c:pt>
              <c:pt idx="696">
                <c:v>2.02</c:v>
              </c:pt>
              <c:pt idx="697">
                <c:v>2.02</c:v>
              </c:pt>
              <c:pt idx="698">
                <c:v>2.02</c:v>
              </c:pt>
              <c:pt idx="699">
                <c:v>2.03</c:v>
              </c:pt>
              <c:pt idx="700">
                <c:v>2.02</c:v>
              </c:pt>
              <c:pt idx="701">
                <c:v>2.03</c:v>
              </c:pt>
              <c:pt idx="702">
                <c:v>2.05</c:v>
              </c:pt>
              <c:pt idx="703">
                <c:v>2.06</c:v>
              </c:pt>
              <c:pt idx="704">
                <c:v>2.09</c:v>
              </c:pt>
              <c:pt idx="705">
                <c:v>2.09</c:v>
              </c:pt>
              <c:pt idx="706">
                <c:v>2.12</c:v>
              </c:pt>
              <c:pt idx="707">
                <c:v>2.13</c:v>
              </c:pt>
              <c:pt idx="708">
                <c:v>2.15</c:v>
              </c:pt>
              <c:pt idx="709">
                <c:v>2.16</c:v>
              </c:pt>
              <c:pt idx="710">
                <c:v>2.17</c:v>
              </c:pt>
              <c:pt idx="711">
                <c:v>2.18</c:v>
              </c:pt>
              <c:pt idx="712">
                <c:v>2.2</c:v>
              </c:pt>
              <c:pt idx="713">
                <c:v>2.21</c:v>
              </c:pt>
              <c:pt idx="714">
                <c:v>2.21</c:v>
              </c:pt>
              <c:pt idx="715">
                <c:v>2.21</c:v>
              </c:pt>
              <c:pt idx="716">
                <c:v>2.23</c:v>
              </c:pt>
              <c:pt idx="717">
                <c:v>2.23</c:v>
              </c:pt>
              <c:pt idx="718">
                <c:v>2.23</c:v>
              </c:pt>
              <c:pt idx="719">
                <c:v>2.23</c:v>
              </c:pt>
              <c:pt idx="720">
                <c:v>2.24</c:v>
              </c:pt>
              <c:pt idx="721">
                <c:v>2.24</c:v>
              </c:pt>
              <c:pt idx="722">
                <c:v>2.24</c:v>
              </c:pt>
              <c:pt idx="723">
                <c:v>2.24</c:v>
              </c:pt>
              <c:pt idx="724">
                <c:v>2.24</c:v>
              </c:pt>
              <c:pt idx="725">
                <c:v>2.25</c:v>
              </c:pt>
              <c:pt idx="726">
                <c:v>2.26</c:v>
              </c:pt>
              <c:pt idx="727">
                <c:v>2.27</c:v>
              </c:pt>
              <c:pt idx="728">
                <c:v>2.28</c:v>
              </c:pt>
              <c:pt idx="729">
                <c:v>2.3</c:v>
              </c:pt>
              <c:pt idx="730">
                <c:v>2.32</c:v>
              </c:pt>
              <c:pt idx="731">
                <c:v>2.33</c:v>
              </c:pt>
              <c:pt idx="732">
                <c:v>2.35</c:v>
              </c:pt>
              <c:pt idx="733">
                <c:v>2.37</c:v>
              </c:pt>
              <c:pt idx="734">
                <c:v>2.4</c:v>
              </c:pt>
              <c:pt idx="735">
                <c:v>2.41</c:v>
              </c:pt>
              <c:pt idx="736">
                <c:v>2.42</c:v>
              </c:pt>
              <c:pt idx="737">
                <c:v>2.44</c:v>
              </c:pt>
              <c:pt idx="738">
                <c:v>2.44</c:v>
              </c:pt>
              <c:pt idx="739">
                <c:v>2.45</c:v>
              </c:pt>
              <c:pt idx="740">
                <c:v>2.46</c:v>
              </c:pt>
              <c:pt idx="741">
                <c:v>2.47</c:v>
              </c:pt>
              <c:pt idx="742">
                <c:v>2.47</c:v>
              </c:pt>
              <c:pt idx="743">
                <c:v>2.47</c:v>
              </c:pt>
              <c:pt idx="744">
                <c:v>2.48</c:v>
              </c:pt>
              <c:pt idx="745">
                <c:v>2.48</c:v>
              </c:pt>
              <c:pt idx="746">
                <c:v>2.48</c:v>
              </c:pt>
              <c:pt idx="747">
                <c:v>2.48</c:v>
              </c:pt>
              <c:pt idx="748">
                <c:v>2.49</c:v>
              </c:pt>
              <c:pt idx="749">
                <c:v>2.49</c:v>
              </c:pt>
              <c:pt idx="750">
                <c:v>2.5</c:v>
              </c:pt>
              <c:pt idx="751">
                <c:v>2.5</c:v>
              </c:pt>
              <c:pt idx="752">
                <c:v>2.5</c:v>
              </c:pt>
              <c:pt idx="753">
                <c:v>2.51</c:v>
              </c:pt>
              <c:pt idx="754">
                <c:v>2.53</c:v>
              </c:pt>
              <c:pt idx="755">
                <c:v>2.54</c:v>
              </c:pt>
              <c:pt idx="756">
                <c:v>2.57</c:v>
              </c:pt>
              <c:pt idx="757">
                <c:v>2.59</c:v>
              </c:pt>
              <c:pt idx="758">
                <c:v>2.61</c:v>
              </c:pt>
              <c:pt idx="759">
                <c:v>2.63</c:v>
              </c:pt>
              <c:pt idx="760">
                <c:v>2.66</c:v>
              </c:pt>
              <c:pt idx="761">
                <c:v>2.68</c:v>
              </c:pt>
              <c:pt idx="762">
                <c:v>2.7</c:v>
              </c:pt>
              <c:pt idx="763">
                <c:v>2.7</c:v>
              </c:pt>
              <c:pt idx="764">
                <c:v>2.73</c:v>
              </c:pt>
              <c:pt idx="765">
                <c:v>2.74</c:v>
              </c:pt>
              <c:pt idx="766">
                <c:v>2.75</c:v>
              </c:pt>
              <c:pt idx="767">
                <c:v>2.76</c:v>
              </c:pt>
              <c:pt idx="768">
                <c:v>2.77</c:v>
              </c:pt>
              <c:pt idx="769">
                <c:v>2.77</c:v>
              </c:pt>
              <c:pt idx="770">
                <c:v>2.77</c:v>
              </c:pt>
              <c:pt idx="771">
                <c:v>2.78</c:v>
              </c:pt>
              <c:pt idx="772">
                <c:v>2.78</c:v>
              </c:pt>
              <c:pt idx="773">
                <c:v>2.78</c:v>
              </c:pt>
              <c:pt idx="774">
                <c:v>2.78</c:v>
              </c:pt>
              <c:pt idx="775">
                <c:v>2.78</c:v>
              </c:pt>
              <c:pt idx="776">
                <c:v>2.78</c:v>
              </c:pt>
              <c:pt idx="777">
                <c:v>2.77</c:v>
              </c:pt>
              <c:pt idx="778">
                <c:v>2.79</c:v>
              </c:pt>
              <c:pt idx="779">
                <c:v>2.79</c:v>
              </c:pt>
              <c:pt idx="780">
                <c:v>2.81</c:v>
              </c:pt>
              <c:pt idx="781">
                <c:v>2.82</c:v>
              </c:pt>
              <c:pt idx="782">
                <c:v>2.85</c:v>
              </c:pt>
              <c:pt idx="783">
                <c:v>2.88</c:v>
              </c:pt>
              <c:pt idx="784">
                <c:v>2.91</c:v>
              </c:pt>
              <c:pt idx="785">
                <c:v>2.92</c:v>
              </c:pt>
              <c:pt idx="786">
                <c:v>2.96</c:v>
              </c:pt>
              <c:pt idx="787">
                <c:v>2.98</c:v>
              </c:pt>
              <c:pt idx="788">
                <c:v>3.01</c:v>
              </c:pt>
              <c:pt idx="789">
                <c:v>3.03</c:v>
              </c:pt>
              <c:pt idx="790">
                <c:v>3.04</c:v>
              </c:pt>
              <c:pt idx="791">
                <c:v>3.05</c:v>
              </c:pt>
              <c:pt idx="792">
                <c:v>3.07</c:v>
              </c:pt>
              <c:pt idx="793">
                <c:v>3.07</c:v>
              </c:pt>
              <c:pt idx="794">
                <c:v>3.03</c:v>
              </c:pt>
              <c:pt idx="795">
                <c:v>2.98</c:v>
              </c:pt>
              <c:pt idx="796">
                <c:v>2.86</c:v>
              </c:pt>
              <c:pt idx="797">
                <c:v>2.8</c:v>
              </c:pt>
              <c:pt idx="798">
                <c:v>2.65</c:v>
              </c:pt>
              <c:pt idx="799">
                <c:v>2.58</c:v>
              </c:pt>
              <c:pt idx="800">
                <c:v>2.43</c:v>
              </c:pt>
              <c:pt idx="801">
                <c:v>2.37</c:v>
              </c:pt>
              <c:pt idx="802">
                <c:v>2.23</c:v>
              </c:pt>
              <c:pt idx="803">
                <c:v>2.17</c:v>
              </c:pt>
              <c:pt idx="804">
                <c:v>2.04</c:v>
              </c:pt>
              <c:pt idx="805">
                <c:v>1.99</c:v>
              </c:pt>
              <c:pt idx="806">
                <c:v>1.89</c:v>
              </c:pt>
              <c:pt idx="807">
                <c:v>1.83</c:v>
              </c:pt>
              <c:pt idx="808">
                <c:v>1.73</c:v>
              </c:pt>
              <c:pt idx="809">
                <c:v>1.68</c:v>
              </c:pt>
              <c:pt idx="810">
                <c:v>1.59</c:v>
              </c:pt>
              <c:pt idx="811">
                <c:v>1.56</c:v>
              </c:pt>
              <c:pt idx="812">
                <c:v>1.47</c:v>
              </c:pt>
              <c:pt idx="813">
                <c:v>1.44</c:v>
              </c:pt>
              <c:pt idx="814">
                <c:v>1.37</c:v>
              </c:pt>
              <c:pt idx="815">
                <c:v>1.34</c:v>
              </c:pt>
              <c:pt idx="816">
                <c:v>1.28</c:v>
              </c:pt>
              <c:pt idx="817">
                <c:v>1.25</c:v>
              </c:pt>
              <c:pt idx="818">
                <c:v>1.2</c:v>
              </c:pt>
              <c:pt idx="819">
                <c:v>1.17</c:v>
              </c:pt>
              <c:pt idx="820">
                <c:v>1.12</c:v>
              </c:pt>
              <c:pt idx="821">
                <c:v>1.1</c:v>
              </c:pt>
              <c:pt idx="822">
                <c:v>1.05</c:v>
              </c:pt>
              <c:pt idx="823">
                <c:v>1.04</c:v>
              </c:pt>
              <c:pt idx="824">
                <c:v>0.99</c:v>
              </c:pt>
              <c:pt idx="825">
                <c:v>0.97</c:v>
              </c:pt>
              <c:pt idx="826">
                <c:v>0.93</c:v>
              </c:pt>
              <c:pt idx="827">
                <c:v>0.91</c:v>
              </c:pt>
              <c:pt idx="828">
                <c:v>0.87</c:v>
              </c:pt>
              <c:pt idx="829">
                <c:v>0.85</c:v>
              </c:pt>
              <c:pt idx="830">
                <c:v>0.82</c:v>
              </c:pt>
              <c:pt idx="831">
                <c:v>0.8</c:v>
              </c:pt>
              <c:pt idx="832">
                <c:v>0.77</c:v>
              </c:pt>
              <c:pt idx="833">
                <c:v>0.76</c:v>
              </c:pt>
              <c:pt idx="834">
                <c:v>0.73</c:v>
              </c:pt>
              <c:pt idx="835">
                <c:v>0.72</c:v>
              </c:pt>
              <c:pt idx="836">
                <c:v>0.69</c:v>
              </c:pt>
              <c:pt idx="837">
                <c:v>0.68</c:v>
              </c:pt>
              <c:pt idx="838">
                <c:v>0.66</c:v>
              </c:pt>
              <c:pt idx="839">
                <c:v>0.65</c:v>
              </c:pt>
              <c:pt idx="840">
                <c:v>0.63</c:v>
              </c:pt>
              <c:pt idx="841">
                <c:v>0.62</c:v>
              </c:pt>
              <c:pt idx="842">
                <c:v>0.6</c:v>
              </c:pt>
              <c:pt idx="843">
                <c:v>0.59</c:v>
              </c:pt>
              <c:pt idx="844">
                <c:v>0.57</c:v>
              </c:pt>
              <c:pt idx="845">
                <c:v>0.57</c:v>
              </c:pt>
              <c:pt idx="846">
                <c:v>0.55</c:v>
              </c:pt>
              <c:pt idx="847">
                <c:v>0.54</c:v>
              </c:pt>
              <c:pt idx="848">
                <c:v>0.53</c:v>
              </c:pt>
              <c:pt idx="849">
                <c:v>0.52</c:v>
              </c:pt>
              <c:pt idx="850">
                <c:v>0.51</c:v>
              </c:pt>
              <c:pt idx="851">
                <c:v>0.5</c:v>
              </c:pt>
              <c:pt idx="852">
                <c:v>0.49</c:v>
              </c:pt>
              <c:pt idx="853">
                <c:v>0.48</c:v>
              </c:pt>
              <c:pt idx="854">
                <c:v>0.47</c:v>
              </c:pt>
              <c:pt idx="855">
                <c:v>0.47</c:v>
              </c:pt>
              <c:pt idx="856">
                <c:v>0.46</c:v>
              </c:pt>
              <c:pt idx="857">
                <c:v>0.45</c:v>
              </c:pt>
              <c:pt idx="858">
                <c:v>0.44</c:v>
              </c:pt>
              <c:pt idx="859">
                <c:v>0.44</c:v>
              </c:pt>
              <c:pt idx="860">
                <c:v>0.43</c:v>
              </c:pt>
              <c:pt idx="861">
                <c:v>0.42</c:v>
              </c:pt>
              <c:pt idx="862">
                <c:v>0.42</c:v>
              </c:pt>
              <c:pt idx="863">
                <c:v>0.41</c:v>
              </c:pt>
              <c:pt idx="864">
                <c:v>0.4</c:v>
              </c:pt>
              <c:pt idx="865">
                <c:v>0.4</c:v>
              </c:pt>
              <c:pt idx="866">
                <c:v>0.39</c:v>
              </c:pt>
              <c:pt idx="867">
                <c:v>0.39</c:v>
              </c:pt>
              <c:pt idx="868">
                <c:v>0.38</c:v>
              </c:pt>
              <c:pt idx="869">
                <c:v>0.38</c:v>
              </c:pt>
              <c:pt idx="870">
                <c:v>0.37</c:v>
              </c:pt>
              <c:pt idx="871">
                <c:v>0.37</c:v>
              </c:pt>
              <c:pt idx="872">
                <c:v>0.36</c:v>
              </c:pt>
              <c:pt idx="873">
                <c:v>0.36</c:v>
              </c:pt>
              <c:pt idx="874">
                <c:v>0.35</c:v>
              </c:pt>
              <c:pt idx="875">
                <c:v>0.35</c:v>
              </c:pt>
              <c:pt idx="876">
                <c:v>0.34</c:v>
              </c:pt>
              <c:pt idx="877">
                <c:v>0.34</c:v>
              </c:pt>
              <c:pt idx="878">
                <c:v>0.33</c:v>
              </c:pt>
              <c:pt idx="879">
                <c:v>0.33</c:v>
              </c:pt>
              <c:pt idx="880">
                <c:v>0.32</c:v>
              </c:pt>
              <c:pt idx="881">
                <c:v>0.32</c:v>
              </c:pt>
              <c:pt idx="882">
                <c:v>0.32</c:v>
              </c:pt>
              <c:pt idx="883">
                <c:v>0.31</c:v>
              </c:pt>
              <c:pt idx="884">
                <c:v>0.31</c:v>
              </c:pt>
              <c:pt idx="885">
                <c:v>0.31</c:v>
              </c:pt>
              <c:pt idx="886">
                <c:v>0.3</c:v>
              </c:pt>
              <c:pt idx="887">
                <c:v>0.3</c:v>
              </c:pt>
              <c:pt idx="888">
                <c:v>0.29</c:v>
              </c:pt>
              <c:pt idx="889">
                <c:v>0.29</c:v>
              </c:pt>
              <c:pt idx="890">
                <c:v>0.29</c:v>
              </c:pt>
              <c:pt idx="891">
                <c:v>0.29</c:v>
              </c:pt>
              <c:pt idx="892">
                <c:v>0.28</c:v>
              </c:pt>
              <c:pt idx="893">
                <c:v>0.28</c:v>
              </c:pt>
              <c:pt idx="894">
                <c:v>0.28</c:v>
              </c:pt>
              <c:pt idx="895">
                <c:v>0.27</c:v>
              </c:pt>
              <c:pt idx="896">
                <c:v>0.27</c:v>
              </c:pt>
              <c:pt idx="897">
                <c:v>0.27</c:v>
              </c:pt>
              <c:pt idx="898">
                <c:v>0.27</c:v>
              </c:pt>
              <c:pt idx="899">
                <c:v>0.26</c:v>
              </c:pt>
              <c:pt idx="900">
                <c:v>0.26</c:v>
              </c:pt>
              <c:pt idx="901">
                <c:v>0.26</c:v>
              </c:pt>
              <c:pt idx="902">
                <c:v>0.26</c:v>
              </c:pt>
              <c:pt idx="903">
                <c:v>0.25</c:v>
              </c:pt>
              <c:pt idx="904">
                <c:v>0.25</c:v>
              </c:pt>
              <c:pt idx="905">
                <c:v>0.25</c:v>
              </c:pt>
              <c:pt idx="906">
                <c:v>0.25</c:v>
              </c:pt>
              <c:pt idx="907">
                <c:v>0.25</c:v>
              </c:pt>
              <c:pt idx="908">
                <c:v>0.24</c:v>
              </c:pt>
              <c:pt idx="909">
                <c:v>0.24</c:v>
              </c:pt>
              <c:pt idx="910">
                <c:v>0.24</c:v>
              </c:pt>
              <c:pt idx="911">
                <c:v>0.24</c:v>
              </c:pt>
              <c:pt idx="912">
                <c:v>0.23</c:v>
              </c:pt>
              <c:pt idx="913">
                <c:v>0.24</c:v>
              </c:pt>
              <c:pt idx="914">
                <c:v>0.23</c:v>
              </c:pt>
              <c:pt idx="915">
                <c:v>0.23</c:v>
              </c:pt>
              <c:pt idx="916">
                <c:v>0.23</c:v>
              </c:pt>
              <c:pt idx="917">
                <c:v>0.23</c:v>
              </c:pt>
              <c:pt idx="918">
                <c:v>0.23</c:v>
              </c:pt>
              <c:pt idx="919">
                <c:v>0.23</c:v>
              </c:pt>
              <c:pt idx="920">
                <c:v>0.22</c:v>
              </c:pt>
              <c:pt idx="921">
                <c:v>0.22</c:v>
              </c:pt>
              <c:pt idx="922">
                <c:v>0.22</c:v>
              </c:pt>
              <c:pt idx="923">
                <c:v>0.22</c:v>
              </c:pt>
              <c:pt idx="924">
                <c:v>0.22</c:v>
              </c:pt>
              <c:pt idx="925">
                <c:v>0.22</c:v>
              </c:pt>
              <c:pt idx="926">
                <c:v>0.22</c:v>
              </c:pt>
              <c:pt idx="927">
                <c:v>0.22</c:v>
              </c:pt>
              <c:pt idx="928">
                <c:v>0.22</c:v>
              </c:pt>
              <c:pt idx="929">
                <c:v>0.21</c:v>
              </c:pt>
              <c:pt idx="930">
                <c:v>0.21</c:v>
              </c:pt>
              <c:pt idx="931">
                <c:v>0.21</c:v>
              </c:pt>
              <c:pt idx="932">
                <c:v>0.21</c:v>
              </c:pt>
              <c:pt idx="933">
                <c:v>0.21</c:v>
              </c:pt>
              <c:pt idx="934">
                <c:v>0.21</c:v>
              </c:pt>
              <c:pt idx="935">
                <c:v>0.21</c:v>
              </c:pt>
              <c:pt idx="936">
                <c:v>0.21</c:v>
              </c:pt>
              <c:pt idx="937">
                <c:v>0.21</c:v>
              </c:pt>
              <c:pt idx="938">
                <c:v>0.2</c:v>
              </c:pt>
              <c:pt idx="939">
                <c:v>0.2</c:v>
              </c:pt>
              <c:pt idx="940">
                <c:v>0.2</c:v>
              </c:pt>
              <c:pt idx="941">
                <c:v>0.2</c:v>
              </c:pt>
              <c:pt idx="942">
                <c:v>0.2</c:v>
              </c:pt>
              <c:pt idx="943">
                <c:v>0.2</c:v>
              </c:pt>
              <c:pt idx="944">
                <c:v>0.2</c:v>
              </c:pt>
              <c:pt idx="945">
                <c:v>0.2</c:v>
              </c:pt>
              <c:pt idx="946">
                <c:v>0.2</c:v>
              </c:pt>
              <c:pt idx="947">
                <c:v>0.2</c:v>
              </c:pt>
              <c:pt idx="948">
                <c:v>0.19</c:v>
              </c:pt>
              <c:pt idx="949">
                <c:v>0.19</c:v>
              </c:pt>
              <c:pt idx="950">
                <c:v>0.19</c:v>
              </c:pt>
              <c:pt idx="951">
                <c:v>0.19</c:v>
              </c:pt>
              <c:pt idx="952">
                <c:v>0.19</c:v>
              </c:pt>
              <c:pt idx="953">
                <c:v>0.19</c:v>
              </c:pt>
              <c:pt idx="954">
                <c:v>0.19</c:v>
              </c:pt>
              <c:pt idx="955">
                <c:v>0.19</c:v>
              </c:pt>
              <c:pt idx="956">
                <c:v>0.19</c:v>
              </c:pt>
              <c:pt idx="957">
                <c:v>0.19</c:v>
              </c:pt>
              <c:pt idx="958">
                <c:v>0.19</c:v>
              </c:pt>
              <c:pt idx="959">
                <c:v>0.19</c:v>
              </c:pt>
              <c:pt idx="960">
                <c:v>0.19</c:v>
              </c:pt>
              <c:pt idx="961">
                <c:v>0.19</c:v>
              </c:pt>
              <c:pt idx="962">
                <c:v>0.18</c:v>
              </c:pt>
              <c:pt idx="963">
                <c:v>0.18</c:v>
              </c:pt>
              <c:pt idx="964">
                <c:v>0.18</c:v>
              </c:pt>
              <c:pt idx="965">
                <c:v>0.18</c:v>
              </c:pt>
              <c:pt idx="966">
                <c:v>0.18</c:v>
              </c:pt>
              <c:pt idx="967">
                <c:v>0.18</c:v>
              </c:pt>
              <c:pt idx="968">
                <c:v>0.18</c:v>
              </c:pt>
              <c:pt idx="969">
                <c:v>0.18</c:v>
              </c:pt>
              <c:pt idx="970">
                <c:v>0.18</c:v>
              </c:pt>
              <c:pt idx="971">
                <c:v>0.18</c:v>
              </c:pt>
              <c:pt idx="972">
                <c:v>0.18</c:v>
              </c:pt>
              <c:pt idx="973">
                <c:v>0.18</c:v>
              </c:pt>
              <c:pt idx="974">
                <c:v>0.18</c:v>
              </c:pt>
              <c:pt idx="975">
                <c:v>0.18</c:v>
              </c:pt>
              <c:pt idx="976">
                <c:v>0.18</c:v>
              </c:pt>
              <c:pt idx="977">
                <c:v>0.18</c:v>
              </c:pt>
              <c:pt idx="978">
                <c:v>0.22</c:v>
              </c:pt>
              <c:pt idx="979">
                <c:v>0.25</c:v>
              </c:pt>
              <c:pt idx="980">
                <c:v>0.31</c:v>
              </c:pt>
              <c:pt idx="981">
                <c:v>0.35</c:v>
              </c:pt>
              <c:pt idx="982">
                <c:v>0.44</c:v>
              </c:pt>
              <c:pt idx="983">
                <c:v>0.48</c:v>
              </c:pt>
              <c:pt idx="984">
                <c:v>0.53</c:v>
              </c:pt>
              <c:pt idx="985">
                <c:v>0.55</c:v>
              </c:pt>
              <c:pt idx="986">
                <c:v>0.58</c:v>
              </c:pt>
              <c:pt idx="987">
                <c:v>0.59</c:v>
              </c:pt>
              <c:pt idx="988">
                <c:v>0.6</c:v>
              </c:pt>
              <c:pt idx="989">
                <c:v>0.61</c:v>
              </c:pt>
              <c:pt idx="990">
                <c:v>0.62</c:v>
              </c:pt>
              <c:pt idx="991">
                <c:v>0.62</c:v>
              </c:pt>
              <c:pt idx="992">
                <c:v>0.63</c:v>
              </c:pt>
              <c:pt idx="993">
                <c:v>0.63</c:v>
              </c:pt>
              <c:pt idx="994">
                <c:v>0.64</c:v>
              </c:pt>
              <c:pt idx="995">
                <c:v>0.64</c:v>
              </c:pt>
              <c:pt idx="996">
                <c:v>0.65</c:v>
              </c:pt>
              <c:pt idx="997">
                <c:v>0.66</c:v>
              </c:pt>
              <c:pt idx="998">
                <c:v>0.67</c:v>
              </c:pt>
              <c:pt idx="999">
                <c:v>0.67</c:v>
              </c:pt>
              <c:pt idx="1000">
                <c:v>0.68</c:v>
              </c:pt>
              <c:pt idx="1001">
                <c:v>0.68</c:v>
              </c:pt>
              <c:pt idx="1002">
                <c:v>0.69</c:v>
              </c:pt>
              <c:pt idx="1003">
                <c:v>0.7</c:v>
              </c:pt>
              <c:pt idx="1004">
                <c:v>0.7</c:v>
              </c:pt>
              <c:pt idx="1005">
                <c:v>0.71</c:v>
              </c:pt>
              <c:pt idx="1006">
                <c:v>0.72</c:v>
              </c:pt>
              <c:pt idx="1007">
                <c:v>0.72</c:v>
              </c:pt>
              <c:pt idx="1008">
                <c:v>0.72</c:v>
              </c:pt>
              <c:pt idx="1009">
                <c:v>0.73</c:v>
              </c:pt>
              <c:pt idx="1010">
                <c:v>0.74</c:v>
              </c:pt>
              <c:pt idx="1011">
                <c:v>0.74</c:v>
              </c:pt>
              <c:pt idx="1012">
                <c:v>0.75</c:v>
              </c:pt>
              <c:pt idx="1013">
                <c:v>0.75</c:v>
              </c:pt>
              <c:pt idx="1014">
                <c:v>0.76</c:v>
              </c:pt>
              <c:pt idx="1015">
                <c:v>0.76</c:v>
              </c:pt>
              <c:pt idx="1016">
                <c:v>0.77</c:v>
              </c:pt>
              <c:pt idx="1017">
                <c:v>0.77</c:v>
              </c:pt>
              <c:pt idx="1018">
                <c:v>0.77</c:v>
              </c:pt>
              <c:pt idx="1019">
                <c:v>0.78</c:v>
              </c:pt>
              <c:pt idx="1020">
                <c:v>0.78</c:v>
              </c:pt>
              <c:pt idx="1021">
                <c:v>0.79</c:v>
              </c:pt>
              <c:pt idx="1022">
                <c:v>0.79</c:v>
              </c:pt>
              <c:pt idx="1023">
                <c:v>0.79</c:v>
              </c:pt>
              <c:pt idx="1024">
                <c:v>0.8</c:v>
              </c:pt>
              <c:pt idx="1025">
                <c:v>0.8</c:v>
              </c:pt>
              <c:pt idx="1026">
                <c:v>0.8</c:v>
              </c:pt>
              <c:pt idx="1027">
                <c:v>0.81</c:v>
              </c:pt>
              <c:pt idx="1028">
                <c:v>0.81</c:v>
              </c:pt>
              <c:pt idx="1029">
                <c:v>0.81</c:v>
              </c:pt>
              <c:pt idx="1030">
                <c:v>0.81</c:v>
              </c:pt>
              <c:pt idx="1031">
                <c:v>0.82</c:v>
              </c:pt>
              <c:pt idx="1032">
                <c:v>0.82</c:v>
              </c:pt>
              <c:pt idx="1033">
                <c:v>0.82</c:v>
              </c:pt>
              <c:pt idx="1034">
                <c:v>0.83</c:v>
              </c:pt>
              <c:pt idx="1035">
                <c:v>0.83</c:v>
              </c:pt>
              <c:pt idx="1036">
                <c:v>0.83</c:v>
              </c:pt>
              <c:pt idx="1037">
                <c:v>0.83</c:v>
              </c:pt>
              <c:pt idx="1038">
                <c:v>0.84</c:v>
              </c:pt>
              <c:pt idx="1039">
                <c:v>0.84</c:v>
              </c:pt>
              <c:pt idx="1040">
                <c:v>0.84</c:v>
              </c:pt>
              <c:pt idx="1041">
                <c:v>0.85</c:v>
              </c:pt>
              <c:pt idx="1042">
                <c:v>0.85</c:v>
              </c:pt>
              <c:pt idx="1043">
                <c:v>0.85</c:v>
              </c:pt>
              <c:pt idx="1044">
                <c:v>0.86</c:v>
              </c:pt>
              <c:pt idx="1045">
                <c:v>0.86</c:v>
              </c:pt>
              <c:pt idx="1046">
                <c:v>0.86</c:v>
              </c:pt>
              <c:pt idx="1047">
                <c:v>0.86</c:v>
              </c:pt>
              <c:pt idx="1048">
                <c:v>0.87</c:v>
              </c:pt>
              <c:pt idx="1049">
                <c:v>0.87</c:v>
              </c:pt>
              <c:pt idx="1050">
                <c:v>0.88</c:v>
              </c:pt>
              <c:pt idx="1051">
                <c:v>0.88</c:v>
              </c:pt>
              <c:pt idx="1052">
                <c:v>0.88</c:v>
              </c:pt>
              <c:pt idx="1053">
                <c:v>0.88</c:v>
              </c:pt>
              <c:pt idx="1054">
                <c:v>0.88</c:v>
              </c:pt>
              <c:pt idx="1055">
                <c:v>0.88</c:v>
              </c:pt>
              <c:pt idx="1056">
                <c:v>0.88</c:v>
              </c:pt>
              <c:pt idx="1057">
                <c:v>0.89</c:v>
              </c:pt>
              <c:pt idx="1058">
                <c:v>0.89</c:v>
              </c:pt>
              <c:pt idx="1059">
                <c:v>0.9</c:v>
              </c:pt>
              <c:pt idx="1060">
                <c:v>0.9</c:v>
              </c:pt>
              <c:pt idx="1061">
                <c:v>0.9</c:v>
              </c:pt>
              <c:pt idx="1062">
                <c:v>0.9</c:v>
              </c:pt>
              <c:pt idx="1063">
                <c:v>0.9</c:v>
              </c:pt>
              <c:pt idx="1064">
                <c:v>0.91</c:v>
              </c:pt>
              <c:pt idx="1065">
                <c:v>0.91</c:v>
              </c:pt>
              <c:pt idx="1066">
                <c:v>0.91</c:v>
              </c:pt>
              <c:pt idx="1067">
                <c:v>0.91</c:v>
              </c:pt>
              <c:pt idx="1068">
                <c:v>0.91</c:v>
              </c:pt>
              <c:pt idx="1069">
                <c:v>0.91</c:v>
              </c:pt>
              <c:pt idx="1070">
                <c:v>0.91</c:v>
              </c:pt>
              <c:pt idx="1071">
                <c:v>0.91</c:v>
              </c:pt>
              <c:pt idx="1072">
                <c:v>0.91</c:v>
              </c:pt>
              <c:pt idx="1073">
                <c:v>0.91</c:v>
              </c:pt>
              <c:pt idx="1074">
                <c:v>0.91</c:v>
              </c:pt>
              <c:pt idx="1075">
                <c:v>0.92</c:v>
              </c:pt>
              <c:pt idx="1076">
                <c:v>0.92</c:v>
              </c:pt>
              <c:pt idx="1077">
                <c:v>0.92</c:v>
              </c:pt>
              <c:pt idx="1078">
                <c:v>0.92</c:v>
              </c:pt>
              <c:pt idx="1079">
                <c:v>0.92</c:v>
              </c:pt>
              <c:pt idx="1080">
                <c:v>0.92</c:v>
              </c:pt>
              <c:pt idx="1081">
                <c:v>0.92</c:v>
              </c:pt>
              <c:pt idx="1082">
                <c:v>0.92</c:v>
              </c:pt>
              <c:pt idx="1083">
                <c:v>0.92</c:v>
              </c:pt>
              <c:pt idx="1084">
                <c:v>0.92</c:v>
              </c:pt>
              <c:pt idx="1085">
                <c:v>0.92</c:v>
              </c:pt>
              <c:pt idx="1086">
                <c:v>0.92</c:v>
              </c:pt>
              <c:pt idx="1087">
                <c:v>0.92</c:v>
              </c:pt>
              <c:pt idx="1088">
                <c:v>0.92</c:v>
              </c:pt>
              <c:pt idx="1089">
                <c:v>0.92</c:v>
              </c:pt>
              <c:pt idx="1090">
                <c:v>0.92</c:v>
              </c:pt>
              <c:pt idx="1091">
                <c:v>0.91</c:v>
              </c:pt>
              <c:pt idx="1092">
                <c:v>0.91</c:v>
              </c:pt>
              <c:pt idx="1093">
                <c:v>0.92</c:v>
              </c:pt>
              <c:pt idx="1094">
                <c:v>0.91</c:v>
              </c:pt>
              <c:pt idx="1095">
                <c:v>0.91</c:v>
              </c:pt>
              <c:pt idx="1096">
                <c:v>0.91</c:v>
              </c:pt>
              <c:pt idx="1097">
                <c:v>0.91</c:v>
              </c:pt>
              <c:pt idx="1098">
                <c:v>0.91</c:v>
              </c:pt>
              <c:pt idx="1099">
                <c:v>0.91</c:v>
              </c:pt>
              <c:pt idx="1100">
                <c:v>0.91</c:v>
              </c:pt>
              <c:pt idx="1101">
                <c:v>0.91</c:v>
              </c:pt>
              <c:pt idx="1102">
                <c:v>0.91</c:v>
              </c:pt>
              <c:pt idx="1103">
                <c:v>0.91</c:v>
              </c:pt>
              <c:pt idx="1104">
                <c:v>0.91</c:v>
              </c:pt>
              <c:pt idx="1105">
                <c:v>0.91</c:v>
              </c:pt>
              <c:pt idx="1106">
                <c:v>0.92</c:v>
              </c:pt>
              <c:pt idx="1107">
                <c:v>0.92</c:v>
              </c:pt>
              <c:pt idx="1108">
                <c:v>0.92</c:v>
              </c:pt>
              <c:pt idx="1109">
                <c:v>0.92</c:v>
              </c:pt>
              <c:pt idx="1110">
                <c:v>0.92</c:v>
              </c:pt>
              <c:pt idx="1111">
                <c:v>0.91</c:v>
              </c:pt>
              <c:pt idx="1112">
                <c:v>0.92</c:v>
              </c:pt>
              <c:pt idx="1113">
                <c:v>0.91</c:v>
              </c:pt>
              <c:pt idx="1114">
                <c:v>0.91</c:v>
              </c:pt>
              <c:pt idx="1115">
                <c:v>0.92</c:v>
              </c:pt>
              <c:pt idx="1116">
                <c:v>0.91</c:v>
              </c:pt>
              <c:pt idx="1117">
                <c:v>0.92</c:v>
              </c:pt>
              <c:pt idx="1118">
                <c:v>0.92</c:v>
              </c:pt>
              <c:pt idx="1119">
                <c:v>0.92</c:v>
              </c:pt>
              <c:pt idx="1120">
                <c:v>0.92</c:v>
              </c:pt>
              <c:pt idx="1121">
                <c:v>0.92</c:v>
              </c:pt>
              <c:pt idx="1122">
                <c:v>0.92</c:v>
              </c:pt>
              <c:pt idx="1123">
                <c:v>0.92</c:v>
              </c:pt>
              <c:pt idx="1124">
                <c:v>0.92</c:v>
              </c:pt>
              <c:pt idx="1125">
                <c:v>0.92</c:v>
              </c:pt>
              <c:pt idx="1126">
                <c:v>0.92</c:v>
              </c:pt>
              <c:pt idx="1127">
                <c:v>0.92</c:v>
              </c:pt>
              <c:pt idx="1128">
                <c:v>0.92</c:v>
              </c:pt>
              <c:pt idx="1129">
                <c:v>0.92</c:v>
              </c:pt>
              <c:pt idx="1130">
                <c:v>0.92</c:v>
              </c:pt>
              <c:pt idx="1131">
                <c:v>0.92</c:v>
              </c:pt>
              <c:pt idx="1132">
                <c:v>0.92</c:v>
              </c:pt>
              <c:pt idx="1133">
                <c:v>0.93</c:v>
              </c:pt>
              <c:pt idx="1134">
                <c:v>0.93</c:v>
              </c:pt>
              <c:pt idx="1135">
                <c:v>0.93</c:v>
              </c:pt>
              <c:pt idx="1136">
                <c:v>0.93</c:v>
              </c:pt>
              <c:pt idx="1137">
                <c:v>0.93</c:v>
              </c:pt>
              <c:pt idx="1138">
                <c:v>0.93</c:v>
              </c:pt>
              <c:pt idx="1139">
                <c:v>0.93</c:v>
              </c:pt>
              <c:pt idx="1140">
                <c:v>0.93</c:v>
              </c:pt>
              <c:pt idx="1141">
                <c:v>0.93</c:v>
              </c:pt>
              <c:pt idx="1142">
                <c:v>0.93</c:v>
              </c:pt>
              <c:pt idx="1143">
                <c:v>0.93</c:v>
              </c:pt>
              <c:pt idx="1144">
                <c:v>0.93</c:v>
              </c:pt>
              <c:pt idx="1145">
                <c:v>0.94</c:v>
              </c:pt>
              <c:pt idx="1146">
                <c:v>0.93</c:v>
              </c:pt>
              <c:pt idx="1147">
                <c:v>0.93</c:v>
              </c:pt>
              <c:pt idx="1148">
                <c:v>0.93</c:v>
              </c:pt>
              <c:pt idx="1149">
                <c:v>0.92</c:v>
              </c:pt>
              <c:pt idx="1150">
                <c:v>0.93</c:v>
              </c:pt>
              <c:pt idx="1151">
                <c:v>0.92</c:v>
              </c:pt>
              <c:pt idx="1152">
                <c:v>0.92</c:v>
              </c:pt>
              <c:pt idx="1153">
                <c:v>0.92</c:v>
              </c:pt>
              <c:pt idx="1154">
                <c:v>0.92</c:v>
              </c:pt>
              <c:pt idx="1155">
                <c:v>0.92</c:v>
              </c:pt>
              <c:pt idx="1156">
                <c:v>0.92</c:v>
              </c:pt>
              <c:pt idx="1157">
                <c:v>0.92</c:v>
              </c:pt>
              <c:pt idx="1158">
                <c:v>0.92</c:v>
              </c:pt>
              <c:pt idx="1159">
                <c:v>0.93</c:v>
              </c:pt>
              <c:pt idx="1160">
                <c:v>0.93</c:v>
              </c:pt>
              <c:pt idx="1161">
                <c:v>0.93</c:v>
              </c:pt>
              <c:pt idx="1162">
                <c:v>0.93</c:v>
              </c:pt>
              <c:pt idx="1163">
                <c:v>0.93</c:v>
              </c:pt>
              <c:pt idx="1164">
                <c:v>0.94</c:v>
              </c:pt>
              <c:pt idx="1165">
                <c:v>0.94</c:v>
              </c:pt>
              <c:pt idx="1166">
                <c:v>0.94</c:v>
              </c:pt>
              <c:pt idx="1167">
                <c:v>0.94</c:v>
              </c:pt>
              <c:pt idx="1168">
                <c:v>0.94</c:v>
              </c:pt>
              <c:pt idx="1169">
                <c:v>0.95</c:v>
              </c:pt>
              <c:pt idx="1170">
                <c:v>0.94</c:v>
              </c:pt>
              <c:pt idx="1171">
                <c:v>0.94</c:v>
              </c:pt>
              <c:pt idx="1172">
                <c:v>0.94</c:v>
              </c:pt>
              <c:pt idx="1173">
                <c:v>0.94</c:v>
              </c:pt>
              <c:pt idx="1174">
                <c:v>0.94</c:v>
              </c:pt>
              <c:pt idx="1175">
                <c:v>0.94</c:v>
              </c:pt>
              <c:pt idx="1176">
                <c:v>0.95</c:v>
              </c:pt>
              <c:pt idx="1177">
                <c:v>0.94</c:v>
              </c:pt>
              <c:pt idx="1178">
                <c:v>0.94</c:v>
              </c:pt>
              <c:pt idx="1179">
                <c:v>0.94</c:v>
              </c:pt>
              <c:pt idx="1180">
                <c:v>0.94</c:v>
              </c:pt>
              <c:pt idx="1181">
                <c:v>0.94</c:v>
              </c:pt>
              <c:pt idx="1182">
                <c:v>0.94</c:v>
              </c:pt>
              <c:pt idx="1183">
                <c:v>0.94</c:v>
              </c:pt>
              <c:pt idx="1184">
                <c:v>0.95</c:v>
              </c:pt>
              <c:pt idx="1185">
                <c:v>0.94</c:v>
              </c:pt>
              <c:pt idx="1186">
                <c:v>0.94</c:v>
              </c:pt>
              <c:pt idx="1187">
                <c:v>0.94</c:v>
              </c:pt>
              <c:pt idx="1188">
                <c:v>0.95</c:v>
              </c:pt>
              <c:pt idx="1189">
                <c:v>0.94</c:v>
              </c:pt>
              <c:pt idx="1190">
                <c:v>0.95</c:v>
              </c:pt>
              <c:pt idx="1191">
                <c:v>0.95</c:v>
              </c:pt>
              <c:pt idx="1192">
                <c:v>0.95</c:v>
              </c:pt>
              <c:pt idx="1193">
                <c:v>0.95</c:v>
              </c:pt>
              <c:pt idx="1194">
                <c:v>0.95</c:v>
              </c:pt>
              <c:pt idx="1195">
                <c:v>0.95</c:v>
              </c:pt>
              <c:pt idx="1196">
                <c:v>0.95</c:v>
              </c:pt>
              <c:pt idx="1197">
                <c:v>0.95</c:v>
              </c:pt>
              <c:pt idx="1198">
                <c:v>0.95</c:v>
              </c:pt>
              <c:pt idx="1199">
                <c:v>0.95</c:v>
              </c:pt>
              <c:pt idx="1200">
                <c:v>0.95</c:v>
              </c:pt>
              <c:pt idx="1201">
                <c:v>0.95</c:v>
              </c:pt>
              <c:pt idx="1202">
                <c:v>0.95</c:v>
              </c:pt>
              <c:pt idx="1203">
                <c:v>0.95</c:v>
              </c:pt>
              <c:pt idx="1204">
                <c:v>0.95</c:v>
              </c:pt>
              <c:pt idx="1205">
                <c:v>0.95</c:v>
              </c:pt>
              <c:pt idx="1206">
                <c:v>0.95</c:v>
              </c:pt>
              <c:pt idx="1207">
                <c:v>0.95</c:v>
              </c:pt>
              <c:pt idx="1208">
                <c:v>0.95</c:v>
              </c:pt>
              <c:pt idx="1209">
                <c:v>0.95</c:v>
              </c:pt>
              <c:pt idx="1210">
                <c:v>0.96</c:v>
              </c:pt>
              <c:pt idx="1211">
                <c:v>0.96</c:v>
              </c:pt>
              <c:pt idx="1212">
                <c:v>0.96</c:v>
              </c:pt>
              <c:pt idx="1213">
                <c:v>0.96</c:v>
              </c:pt>
              <c:pt idx="1214">
                <c:v>0.96</c:v>
              </c:pt>
              <c:pt idx="1215">
                <c:v>0.97</c:v>
              </c:pt>
              <c:pt idx="1216">
                <c:v>0.97</c:v>
              </c:pt>
              <c:pt idx="1217">
                <c:v>0.97</c:v>
              </c:pt>
              <c:pt idx="1218">
                <c:v>0.98</c:v>
              </c:pt>
              <c:pt idx="1219">
                <c:v>0.98</c:v>
              </c:pt>
              <c:pt idx="1220">
                <c:v>0.98</c:v>
              </c:pt>
              <c:pt idx="1221">
                <c:v>0.98</c:v>
              </c:pt>
              <c:pt idx="1222">
                <c:v>0.98</c:v>
              </c:pt>
              <c:pt idx="1223">
                <c:v>0.98</c:v>
              </c:pt>
              <c:pt idx="1224">
                <c:v>0.98</c:v>
              </c:pt>
              <c:pt idx="1225">
                <c:v>0.98</c:v>
              </c:pt>
              <c:pt idx="1226">
                <c:v>0.97</c:v>
              </c:pt>
              <c:pt idx="1227">
                <c:v>0.98</c:v>
              </c:pt>
              <c:pt idx="1228">
                <c:v>0.98</c:v>
              </c:pt>
              <c:pt idx="1229">
                <c:v>0.98</c:v>
              </c:pt>
              <c:pt idx="1230">
                <c:v>0.97</c:v>
              </c:pt>
              <c:pt idx="1231">
                <c:v>0.97</c:v>
              </c:pt>
              <c:pt idx="1232">
                <c:v>0.97</c:v>
              </c:pt>
              <c:pt idx="1233">
                <c:v>0.97</c:v>
              </c:pt>
              <c:pt idx="1234">
                <c:v>0.98</c:v>
              </c:pt>
              <c:pt idx="1235">
                <c:v>0.98</c:v>
              </c:pt>
              <c:pt idx="1236">
                <c:v>0.98</c:v>
              </c:pt>
              <c:pt idx="1237">
                <c:v>0.98</c:v>
              </c:pt>
              <c:pt idx="1238">
                <c:v>0.98</c:v>
              </c:pt>
              <c:pt idx="1239">
                <c:v>0.98</c:v>
              </c:pt>
              <c:pt idx="1240">
                <c:v>0.98</c:v>
              </c:pt>
              <c:pt idx="1241">
                <c:v>0.98</c:v>
              </c:pt>
              <c:pt idx="1242">
                <c:v>0.99</c:v>
              </c:pt>
              <c:pt idx="1243">
                <c:v>0.99</c:v>
              </c:pt>
              <c:pt idx="1244">
                <c:v>0.99</c:v>
              </c:pt>
              <c:pt idx="1245">
                <c:v>0.99</c:v>
              </c:pt>
              <c:pt idx="1246">
                <c:v>0.99</c:v>
              </c:pt>
              <c:pt idx="1247">
                <c:v>0.99</c:v>
              </c:pt>
              <c:pt idx="1248">
                <c:v>0.99</c:v>
              </c:pt>
              <c:pt idx="1249">
                <c:v>0.99</c:v>
              </c:pt>
              <c:pt idx="1250">
                <c:v>0.98</c:v>
              </c:pt>
              <c:pt idx="1251">
                <c:v>0.99</c:v>
              </c:pt>
              <c:pt idx="1252">
                <c:v>0.98</c:v>
              </c:pt>
              <c:pt idx="1253">
                <c:v>0.98</c:v>
              </c:pt>
              <c:pt idx="1254">
                <c:v>0.98</c:v>
              </c:pt>
              <c:pt idx="1255">
                <c:v>0.98</c:v>
              </c:pt>
              <c:pt idx="1256">
                <c:v>0.98</c:v>
              </c:pt>
              <c:pt idx="1257">
                <c:v>0.98</c:v>
              </c:pt>
              <c:pt idx="1258">
                <c:v>0.98</c:v>
              </c:pt>
              <c:pt idx="1259">
                <c:v>0.98</c:v>
              </c:pt>
              <c:pt idx="1260">
                <c:v>0.99</c:v>
              </c:pt>
              <c:pt idx="1261">
                <c:v>0.99</c:v>
              </c:pt>
              <c:pt idx="1262">
                <c:v>0.99</c:v>
              </c:pt>
              <c:pt idx="1263">
                <c:v>0.99</c:v>
              </c:pt>
              <c:pt idx="1264">
                <c:v>0.99</c:v>
              </c:pt>
              <c:pt idx="1265">
                <c:v>0.99</c:v>
              </c:pt>
              <c:pt idx="1266">
                <c:v>1</c:v>
              </c:pt>
              <c:pt idx="1267">
                <c:v>1</c:v>
              </c:pt>
              <c:pt idx="1268">
                <c:v>1</c:v>
              </c:pt>
              <c:pt idx="1269">
                <c:v>1</c:v>
              </c:pt>
              <c:pt idx="1270">
                <c:v>1</c:v>
              </c:pt>
              <c:pt idx="1271">
                <c:v>1</c:v>
              </c:pt>
              <c:pt idx="1272">
                <c:v>1</c:v>
              </c:pt>
              <c:pt idx="1273">
                <c:v>1</c:v>
              </c:pt>
              <c:pt idx="1274">
                <c:v>1</c:v>
              </c:pt>
              <c:pt idx="1275">
                <c:v>1</c:v>
              </c:pt>
              <c:pt idx="1276">
                <c:v>1</c:v>
              </c:pt>
              <c:pt idx="1277">
                <c:v>1</c:v>
              </c:pt>
              <c:pt idx="1278">
                <c:v>1</c:v>
              </c:pt>
              <c:pt idx="1279">
                <c:v>0.99</c:v>
              </c:pt>
              <c:pt idx="1280">
                <c:v>1</c:v>
              </c:pt>
              <c:pt idx="1281">
                <c:v>1</c:v>
              </c:pt>
              <c:pt idx="1282">
                <c:v>1</c:v>
              </c:pt>
              <c:pt idx="1283">
                <c:v>1</c:v>
              </c:pt>
              <c:pt idx="1284">
                <c:v>1</c:v>
              </c:pt>
              <c:pt idx="1285">
                <c:v>1</c:v>
              </c:pt>
              <c:pt idx="1286">
                <c:v>1</c:v>
              </c:pt>
              <c:pt idx="1287">
                <c:v>1.01</c:v>
              </c:pt>
              <c:pt idx="1288">
                <c:v>1.01</c:v>
              </c:pt>
              <c:pt idx="1289">
                <c:v>1.01</c:v>
              </c:pt>
              <c:pt idx="1290">
                <c:v>1.01</c:v>
              </c:pt>
              <c:pt idx="1291">
                <c:v>1.01</c:v>
              </c:pt>
              <c:pt idx="1292">
                <c:v>1.02</c:v>
              </c:pt>
              <c:pt idx="1293">
                <c:v>1.02</c:v>
              </c:pt>
              <c:pt idx="1294">
                <c:v>1.02</c:v>
              </c:pt>
              <c:pt idx="1295">
                <c:v>1.02</c:v>
              </c:pt>
              <c:pt idx="1296">
                <c:v>1.02</c:v>
              </c:pt>
              <c:pt idx="1297">
                <c:v>1.02</c:v>
              </c:pt>
              <c:pt idx="1298">
                <c:v>1.02</c:v>
              </c:pt>
              <c:pt idx="1299">
                <c:v>1.02</c:v>
              </c:pt>
              <c:pt idx="1300">
                <c:v>1.02</c:v>
              </c:pt>
              <c:pt idx="1301">
                <c:v>1.02</c:v>
              </c:pt>
              <c:pt idx="1302">
                <c:v>1.02</c:v>
              </c:pt>
              <c:pt idx="1303">
                <c:v>1.02</c:v>
              </c:pt>
              <c:pt idx="1304">
                <c:v>1.02</c:v>
              </c:pt>
              <c:pt idx="1305">
                <c:v>1.02</c:v>
              </c:pt>
              <c:pt idx="1306">
                <c:v>1.02</c:v>
              </c:pt>
              <c:pt idx="1307">
                <c:v>1.02</c:v>
              </c:pt>
              <c:pt idx="1308">
                <c:v>1.03</c:v>
              </c:pt>
              <c:pt idx="1309">
                <c:v>1.03</c:v>
              </c:pt>
              <c:pt idx="1310">
                <c:v>1.03</c:v>
              </c:pt>
              <c:pt idx="1311">
                <c:v>1.03</c:v>
              </c:pt>
              <c:pt idx="1312">
                <c:v>1.04</c:v>
              </c:pt>
              <c:pt idx="1313">
                <c:v>1.04</c:v>
              </c:pt>
              <c:pt idx="1314">
                <c:v>1.03</c:v>
              </c:pt>
              <c:pt idx="1315">
                <c:v>1.04</c:v>
              </c:pt>
              <c:pt idx="1316">
                <c:v>1.04</c:v>
              </c:pt>
              <c:pt idx="1317">
                <c:v>1.04</c:v>
              </c:pt>
              <c:pt idx="1318">
                <c:v>1.04</c:v>
              </c:pt>
              <c:pt idx="1319">
                <c:v>1.04</c:v>
              </c:pt>
              <c:pt idx="1320">
                <c:v>1.04</c:v>
              </c:pt>
              <c:pt idx="1321">
                <c:v>1.04</c:v>
              </c:pt>
              <c:pt idx="1322">
                <c:v>1.03</c:v>
              </c:pt>
              <c:pt idx="1323">
                <c:v>1.03</c:v>
              </c:pt>
              <c:pt idx="1324">
                <c:v>1.03</c:v>
              </c:pt>
              <c:pt idx="1325">
                <c:v>1.03</c:v>
              </c:pt>
              <c:pt idx="1326">
                <c:v>1.03</c:v>
              </c:pt>
              <c:pt idx="1327">
                <c:v>1.02</c:v>
              </c:pt>
              <c:pt idx="1328">
                <c:v>1.02</c:v>
              </c:pt>
              <c:pt idx="1329">
                <c:v>1.03</c:v>
              </c:pt>
              <c:pt idx="1330">
                <c:v>1.03</c:v>
              </c:pt>
              <c:pt idx="1331">
                <c:v>1.03</c:v>
              </c:pt>
              <c:pt idx="1332">
                <c:v>1.03</c:v>
              </c:pt>
              <c:pt idx="1333">
                <c:v>1.03</c:v>
              </c:pt>
              <c:pt idx="1334">
                <c:v>1.03</c:v>
              </c:pt>
              <c:pt idx="1335">
                <c:v>1.03</c:v>
              </c:pt>
              <c:pt idx="1336">
                <c:v>1.03</c:v>
              </c:pt>
              <c:pt idx="1337">
                <c:v>1.04</c:v>
              </c:pt>
              <c:pt idx="1338">
                <c:v>1.03</c:v>
              </c:pt>
              <c:pt idx="1339">
                <c:v>1.04</c:v>
              </c:pt>
              <c:pt idx="1340">
                <c:v>1.04</c:v>
              </c:pt>
              <c:pt idx="1341">
                <c:v>1.04</c:v>
              </c:pt>
              <c:pt idx="1342">
                <c:v>1.04</c:v>
              </c:pt>
              <c:pt idx="1343">
                <c:v>1.04</c:v>
              </c:pt>
              <c:pt idx="1344">
                <c:v>1.04</c:v>
              </c:pt>
              <c:pt idx="1345">
                <c:v>1.04</c:v>
              </c:pt>
              <c:pt idx="1346">
                <c:v>1.04</c:v>
              </c:pt>
              <c:pt idx="1347">
                <c:v>1.04</c:v>
              </c:pt>
              <c:pt idx="1348">
                <c:v>1.04</c:v>
              </c:pt>
              <c:pt idx="1349">
                <c:v>1.04</c:v>
              </c:pt>
              <c:pt idx="1350">
                <c:v>1.04</c:v>
              </c:pt>
              <c:pt idx="1351">
                <c:v>1.04</c:v>
              </c:pt>
              <c:pt idx="1352">
                <c:v>1.04</c:v>
              </c:pt>
              <c:pt idx="1353">
                <c:v>1.04</c:v>
              </c:pt>
              <c:pt idx="1354">
                <c:v>1.04</c:v>
              </c:pt>
              <c:pt idx="1355">
                <c:v>1.05</c:v>
              </c:pt>
              <c:pt idx="1356">
                <c:v>1.05</c:v>
              </c:pt>
              <c:pt idx="1357">
                <c:v>1.05</c:v>
              </c:pt>
              <c:pt idx="1358">
                <c:v>1.05</c:v>
              </c:pt>
              <c:pt idx="1359">
                <c:v>1.06</c:v>
              </c:pt>
              <c:pt idx="1360">
                <c:v>1.06</c:v>
              </c:pt>
              <c:pt idx="1361">
                <c:v>1.06</c:v>
              </c:pt>
              <c:pt idx="1362">
                <c:v>1.06</c:v>
              </c:pt>
              <c:pt idx="1363">
                <c:v>1.06</c:v>
              </c:pt>
              <c:pt idx="1364">
                <c:v>1.07</c:v>
              </c:pt>
              <c:pt idx="1365">
                <c:v>1.07</c:v>
              </c:pt>
              <c:pt idx="1366">
                <c:v>1.07</c:v>
              </c:pt>
              <c:pt idx="1367">
                <c:v>1.07</c:v>
              </c:pt>
              <c:pt idx="1368">
                <c:v>1.07</c:v>
              </c:pt>
              <c:pt idx="1369">
                <c:v>1.07</c:v>
              </c:pt>
              <c:pt idx="1370">
                <c:v>1.07</c:v>
              </c:pt>
              <c:pt idx="1371">
                <c:v>1.07</c:v>
              </c:pt>
              <c:pt idx="1372">
                <c:v>1.07</c:v>
              </c:pt>
              <c:pt idx="1373">
                <c:v>1.06</c:v>
              </c:pt>
              <c:pt idx="1374">
                <c:v>1.06</c:v>
              </c:pt>
              <c:pt idx="1375">
                <c:v>1.06</c:v>
              </c:pt>
              <c:pt idx="1376">
                <c:v>1.06</c:v>
              </c:pt>
              <c:pt idx="1377">
                <c:v>1.06</c:v>
              </c:pt>
              <c:pt idx="1378">
                <c:v>1.06</c:v>
              </c:pt>
              <c:pt idx="1379">
                <c:v>1.06</c:v>
              </c:pt>
              <c:pt idx="1380">
                <c:v>1.06</c:v>
              </c:pt>
              <c:pt idx="1381">
                <c:v>1.07</c:v>
              </c:pt>
              <c:pt idx="1382">
                <c:v>1.07</c:v>
              </c:pt>
              <c:pt idx="1383">
                <c:v>1.07</c:v>
              </c:pt>
              <c:pt idx="1384">
                <c:v>1.08</c:v>
              </c:pt>
              <c:pt idx="1385">
                <c:v>1.07</c:v>
              </c:pt>
              <c:pt idx="1386">
                <c:v>1.07</c:v>
              </c:pt>
              <c:pt idx="1387">
                <c:v>1.07</c:v>
              </c:pt>
              <c:pt idx="1388">
                <c:v>1.08</c:v>
              </c:pt>
              <c:pt idx="1389">
                <c:v>1.08</c:v>
              </c:pt>
              <c:pt idx="1390">
                <c:v>1.08</c:v>
              </c:pt>
              <c:pt idx="1391">
                <c:v>1.08</c:v>
              </c:pt>
              <c:pt idx="1392">
                <c:v>1.08</c:v>
              </c:pt>
              <c:pt idx="1393">
                <c:v>1.08</c:v>
              </c:pt>
            </c:strLit>
          </c:xVal>
          <c:yVal>
            <c:numLit>
              <c:formatCode>General</c:formatCode>
              <c:ptCount val="1394"/>
            </c:numLit>
          </c:yVal>
          <c:smooth val="0"/>
          <c:extLst>
            <c:ext xmlns:c16="http://schemas.microsoft.com/office/drawing/2014/chart" uri="{C3380CC4-5D6E-409C-BE32-E72D297353CC}">
              <c16:uniqueId val="{00000000-5722-43B3-9EBD-AB52F1041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069888"/>
        <c:axId val="630063728"/>
      </c:scatterChart>
      <c:valAx>
        <c:axId val="630069888"/>
        <c:scaling>
          <c:orientation val="minMax"/>
          <c:max val="35"/>
          <c:min val="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process time /h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630063728"/>
        <c:crosses val="autoZero"/>
        <c:crossBetween val="midCat"/>
      </c:valAx>
      <c:valAx>
        <c:axId val="6300637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NTU /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00698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0000000000000007" r="0.70000000000000007" t="0.78740157499999996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Online_RAW!$N$1</c:f>
              <c:strCache>
                <c:ptCount val="1"/>
                <c:pt idx="0">
                  <c:v>Feed IN (g)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Online_RAW!$N$2:$N$2124</c:f>
              <c:numCache>
                <c:formatCode>0.00</c:formatCode>
                <c:ptCount val="2123"/>
                <c:pt idx="0">
                  <c:v>5196.2056000000002</c:v>
                </c:pt>
                <c:pt idx="1">
                  <c:v>5196.2056000000002</c:v>
                </c:pt>
                <c:pt idx="2">
                  <c:v>5196.2056000000002</c:v>
                </c:pt>
                <c:pt idx="3">
                  <c:v>5196.2056000000002</c:v>
                </c:pt>
                <c:pt idx="4">
                  <c:v>5196.2056000000002</c:v>
                </c:pt>
                <c:pt idx="5">
                  <c:v>5196.2056000000002</c:v>
                </c:pt>
                <c:pt idx="6">
                  <c:v>5196.2056000000002</c:v>
                </c:pt>
                <c:pt idx="7">
                  <c:v>5196.2056000000002</c:v>
                </c:pt>
                <c:pt idx="8">
                  <c:v>5196.2056000000002</c:v>
                </c:pt>
                <c:pt idx="9">
                  <c:v>5196.2056000000002</c:v>
                </c:pt>
                <c:pt idx="10">
                  <c:v>5196.2056000000002</c:v>
                </c:pt>
                <c:pt idx="11">
                  <c:v>5196.2056000000002</c:v>
                </c:pt>
                <c:pt idx="12">
                  <c:v>5196.2056000000002</c:v>
                </c:pt>
                <c:pt idx="13">
                  <c:v>5196.2056000000002</c:v>
                </c:pt>
                <c:pt idx="14">
                  <c:v>5196.2056000000002</c:v>
                </c:pt>
                <c:pt idx="15">
                  <c:v>5196.2056000000002</c:v>
                </c:pt>
                <c:pt idx="16">
                  <c:v>5196.2056000000002</c:v>
                </c:pt>
                <c:pt idx="17">
                  <c:v>5196.2056000000002</c:v>
                </c:pt>
                <c:pt idx="18">
                  <c:v>5196.2056000000002</c:v>
                </c:pt>
                <c:pt idx="19">
                  <c:v>5196.2056000000002</c:v>
                </c:pt>
                <c:pt idx="20">
                  <c:v>5196.2056000000002</c:v>
                </c:pt>
                <c:pt idx="21">
                  <c:v>5196.2056000000002</c:v>
                </c:pt>
                <c:pt idx="22">
                  <c:v>5196.2056000000002</c:v>
                </c:pt>
                <c:pt idx="23">
                  <c:v>5196.2056000000002</c:v>
                </c:pt>
                <c:pt idx="24">
                  <c:v>5196.2056000000002</c:v>
                </c:pt>
                <c:pt idx="25">
                  <c:v>5196.2056000000002</c:v>
                </c:pt>
                <c:pt idx="26">
                  <c:v>5196.2056000000002</c:v>
                </c:pt>
                <c:pt idx="27">
                  <c:v>5196.2056000000002</c:v>
                </c:pt>
                <c:pt idx="28">
                  <c:v>5196.2056000000002</c:v>
                </c:pt>
                <c:pt idx="29">
                  <c:v>5196.2056000000002</c:v>
                </c:pt>
                <c:pt idx="30">
                  <c:v>5196.2056000000002</c:v>
                </c:pt>
                <c:pt idx="31">
                  <c:v>5196.2056000000002</c:v>
                </c:pt>
                <c:pt idx="32">
                  <c:v>5196.2056000000002</c:v>
                </c:pt>
                <c:pt idx="33">
                  <c:v>5196.2056000000002</c:v>
                </c:pt>
                <c:pt idx="34">
                  <c:v>5196.2056000000002</c:v>
                </c:pt>
                <c:pt idx="35">
                  <c:v>5196.2056000000002</c:v>
                </c:pt>
                <c:pt idx="36">
                  <c:v>5196.2056000000002</c:v>
                </c:pt>
                <c:pt idx="37">
                  <c:v>5196.2056000000002</c:v>
                </c:pt>
                <c:pt idx="38">
                  <c:v>5196.2056000000002</c:v>
                </c:pt>
                <c:pt idx="39">
                  <c:v>5196.2056000000002</c:v>
                </c:pt>
                <c:pt idx="40">
                  <c:v>5196.2056000000002</c:v>
                </c:pt>
                <c:pt idx="41">
                  <c:v>5196.2056000000002</c:v>
                </c:pt>
                <c:pt idx="42">
                  <c:v>5196.2056000000002</c:v>
                </c:pt>
                <c:pt idx="43">
                  <c:v>5196.2056000000002</c:v>
                </c:pt>
                <c:pt idx="44">
                  <c:v>5196.2056000000002</c:v>
                </c:pt>
                <c:pt idx="45">
                  <c:v>5196.2056000000002</c:v>
                </c:pt>
                <c:pt idx="46">
                  <c:v>5196.2056000000002</c:v>
                </c:pt>
                <c:pt idx="47">
                  <c:v>5196.2056000000002</c:v>
                </c:pt>
                <c:pt idx="48">
                  <c:v>5196.2056000000002</c:v>
                </c:pt>
                <c:pt idx="49">
                  <c:v>5196.2056000000002</c:v>
                </c:pt>
                <c:pt idx="50">
                  <c:v>5196.2056000000002</c:v>
                </c:pt>
                <c:pt idx="51">
                  <c:v>5196.2056000000002</c:v>
                </c:pt>
                <c:pt idx="52">
                  <c:v>5196.2056000000002</c:v>
                </c:pt>
                <c:pt idx="53">
                  <c:v>5196.2056000000002</c:v>
                </c:pt>
                <c:pt idx="54">
                  <c:v>5196.2056000000002</c:v>
                </c:pt>
                <c:pt idx="55">
                  <c:v>5196.2056000000002</c:v>
                </c:pt>
                <c:pt idx="56">
                  <c:v>5196.2056000000002</c:v>
                </c:pt>
                <c:pt idx="57">
                  <c:v>5196.2056000000002</c:v>
                </c:pt>
                <c:pt idx="58">
                  <c:v>5196.2056000000002</c:v>
                </c:pt>
                <c:pt idx="59">
                  <c:v>5196.2056000000002</c:v>
                </c:pt>
                <c:pt idx="60">
                  <c:v>5196.2056000000002</c:v>
                </c:pt>
                <c:pt idx="61">
                  <c:v>5196.2056000000002</c:v>
                </c:pt>
                <c:pt idx="62">
                  <c:v>5196.2056000000002</c:v>
                </c:pt>
                <c:pt idx="63">
                  <c:v>5196.2056000000002</c:v>
                </c:pt>
                <c:pt idx="64">
                  <c:v>5196.2056000000002</c:v>
                </c:pt>
                <c:pt idx="65">
                  <c:v>5196.2056000000002</c:v>
                </c:pt>
                <c:pt idx="66">
                  <c:v>5196.2056000000002</c:v>
                </c:pt>
                <c:pt idx="67">
                  <c:v>5196.2056000000002</c:v>
                </c:pt>
                <c:pt idx="68">
                  <c:v>5196.2056000000002</c:v>
                </c:pt>
                <c:pt idx="69">
                  <c:v>5196.2056000000002</c:v>
                </c:pt>
                <c:pt idx="70">
                  <c:v>5196.2056000000002</c:v>
                </c:pt>
                <c:pt idx="71">
                  <c:v>5196.2056000000002</c:v>
                </c:pt>
                <c:pt idx="72">
                  <c:v>5196.2056000000002</c:v>
                </c:pt>
                <c:pt idx="73">
                  <c:v>5196.2056000000002</c:v>
                </c:pt>
                <c:pt idx="74">
                  <c:v>5196.2056000000002</c:v>
                </c:pt>
                <c:pt idx="75">
                  <c:v>5196.2056000000002</c:v>
                </c:pt>
                <c:pt idx="76">
                  <c:v>5196.2056000000002</c:v>
                </c:pt>
                <c:pt idx="77">
                  <c:v>5196.2056000000002</c:v>
                </c:pt>
                <c:pt idx="78">
                  <c:v>5196.2056000000002</c:v>
                </c:pt>
                <c:pt idx="79">
                  <c:v>5196.2056000000002</c:v>
                </c:pt>
                <c:pt idx="80">
                  <c:v>5196.2056000000002</c:v>
                </c:pt>
                <c:pt idx="81">
                  <c:v>5196.2056000000002</c:v>
                </c:pt>
                <c:pt idx="82">
                  <c:v>5196.2056000000002</c:v>
                </c:pt>
                <c:pt idx="83">
                  <c:v>5196.2056000000002</c:v>
                </c:pt>
                <c:pt idx="84">
                  <c:v>5196.2056000000002</c:v>
                </c:pt>
                <c:pt idx="85">
                  <c:v>5196.2056000000002</c:v>
                </c:pt>
                <c:pt idx="86">
                  <c:v>5196.2056000000002</c:v>
                </c:pt>
                <c:pt idx="87">
                  <c:v>5196.2056000000002</c:v>
                </c:pt>
                <c:pt idx="88">
                  <c:v>5196.2056000000002</c:v>
                </c:pt>
                <c:pt idx="89">
                  <c:v>5196.2056000000002</c:v>
                </c:pt>
                <c:pt idx="90">
                  <c:v>5196.2056000000002</c:v>
                </c:pt>
                <c:pt idx="91">
                  <c:v>5196.2056000000002</c:v>
                </c:pt>
                <c:pt idx="92">
                  <c:v>5196.2056000000002</c:v>
                </c:pt>
                <c:pt idx="93">
                  <c:v>5196.2056000000002</c:v>
                </c:pt>
                <c:pt idx="94">
                  <c:v>5196.2056000000002</c:v>
                </c:pt>
                <c:pt idx="95">
                  <c:v>5196.2056000000002</c:v>
                </c:pt>
                <c:pt idx="96">
                  <c:v>5196.2056000000002</c:v>
                </c:pt>
                <c:pt idx="97">
                  <c:v>5196.2056000000002</c:v>
                </c:pt>
                <c:pt idx="98">
                  <c:v>5196.2056000000002</c:v>
                </c:pt>
                <c:pt idx="99">
                  <c:v>5196.2056000000002</c:v>
                </c:pt>
                <c:pt idx="100">
                  <c:v>5196.2056000000002</c:v>
                </c:pt>
                <c:pt idx="101">
                  <c:v>5196.2056000000002</c:v>
                </c:pt>
                <c:pt idx="102">
                  <c:v>5196.2056000000002</c:v>
                </c:pt>
                <c:pt idx="103">
                  <c:v>5196.2056000000002</c:v>
                </c:pt>
                <c:pt idx="104">
                  <c:v>5196.2056000000002</c:v>
                </c:pt>
                <c:pt idx="105">
                  <c:v>5196.2056000000002</c:v>
                </c:pt>
                <c:pt idx="106">
                  <c:v>5196.2056000000002</c:v>
                </c:pt>
                <c:pt idx="107">
                  <c:v>5196.2056000000002</c:v>
                </c:pt>
                <c:pt idx="108">
                  <c:v>5196.2056000000002</c:v>
                </c:pt>
                <c:pt idx="109">
                  <c:v>5196.2056000000002</c:v>
                </c:pt>
                <c:pt idx="110">
                  <c:v>5196.2056000000002</c:v>
                </c:pt>
                <c:pt idx="111">
                  <c:v>5196.2056000000002</c:v>
                </c:pt>
                <c:pt idx="112">
                  <c:v>5196.2056000000002</c:v>
                </c:pt>
                <c:pt idx="113">
                  <c:v>5196.2056000000002</c:v>
                </c:pt>
                <c:pt idx="114">
                  <c:v>5196.2056000000002</c:v>
                </c:pt>
                <c:pt idx="115">
                  <c:v>5196.2056000000002</c:v>
                </c:pt>
                <c:pt idx="116">
                  <c:v>5196.2056000000002</c:v>
                </c:pt>
                <c:pt idx="117">
                  <c:v>5196.2056000000002</c:v>
                </c:pt>
                <c:pt idx="118">
                  <c:v>5196.2056000000002</c:v>
                </c:pt>
                <c:pt idx="119">
                  <c:v>5196.2056000000002</c:v>
                </c:pt>
                <c:pt idx="120">
                  <c:v>5196.2056000000002</c:v>
                </c:pt>
                <c:pt idx="121">
                  <c:v>5196.2056000000002</c:v>
                </c:pt>
                <c:pt idx="122">
                  <c:v>5196.2056000000002</c:v>
                </c:pt>
                <c:pt idx="123">
                  <c:v>5196.2056000000002</c:v>
                </c:pt>
                <c:pt idx="124">
                  <c:v>5196.2056000000002</c:v>
                </c:pt>
                <c:pt idx="125">
                  <c:v>5196.2056000000002</c:v>
                </c:pt>
                <c:pt idx="126">
                  <c:v>5196.2056000000002</c:v>
                </c:pt>
                <c:pt idx="127">
                  <c:v>5196.2056000000002</c:v>
                </c:pt>
                <c:pt idx="128">
                  <c:v>5196.2056000000002</c:v>
                </c:pt>
                <c:pt idx="129">
                  <c:v>5196.2056000000002</c:v>
                </c:pt>
                <c:pt idx="130">
                  <c:v>5196.2056000000002</c:v>
                </c:pt>
                <c:pt idx="131">
                  <c:v>5196.2056000000002</c:v>
                </c:pt>
                <c:pt idx="132">
                  <c:v>5196.2056000000002</c:v>
                </c:pt>
                <c:pt idx="133">
                  <c:v>5196.2056000000002</c:v>
                </c:pt>
                <c:pt idx="134">
                  <c:v>5196.2056000000002</c:v>
                </c:pt>
                <c:pt idx="135">
                  <c:v>5196.2056000000002</c:v>
                </c:pt>
                <c:pt idx="136">
                  <c:v>5196.2056000000002</c:v>
                </c:pt>
                <c:pt idx="137">
                  <c:v>5196.2056000000002</c:v>
                </c:pt>
                <c:pt idx="138">
                  <c:v>5196.2056000000002</c:v>
                </c:pt>
                <c:pt idx="139">
                  <c:v>5196.2056000000002</c:v>
                </c:pt>
                <c:pt idx="140">
                  <c:v>5196.2056000000002</c:v>
                </c:pt>
                <c:pt idx="141">
                  <c:v>5196.2056000000002</c:v>
                </c:pt>
                <c:pt idx="142">
                  <c:v>5196.2056000000002</c:v>
                </c:pt>
                <c:pt idx="143">
                  <c:v>5196.2056000000002</c:v>
                </c:pt>
                <c:pt idx="144">
                  <c:v>5196.2056000000002</c:v>
                </c:pt>
                <c:pt idx="145">
                  <c:v>5196.2056000000002</c:v>
                </c:pt>
                <c:pt idx="146">
                  <c:v>5196.2056000000002</c:v>
                </c:pt>
                <c:pt idx="147">
                  <c:v>5196.2056000000002</c:v>
                </c:pt>
                <c:pt idx="148">
                  <c:v>5196.2056000000002</c:v>
                </c:pt>
                <c:pt idx="149">
                  <c:v>5196.2056000000002</c:v>
                </c:pt>
                <c:pt idx="150">
                  <c:v>5196.2056000000002</c:v>
                </c:pt>
                <c:pt idx="151">
                  <c:v>5196.2056000000002</c:v>
                </c:pt>
                <c:pt idx="152">
                  <c:v>5196.2056000000002</c:v>
                </c:pt>
                <c:pt idx="153">
                  <c:v>5196.2056000000002</c:v>
                </c:pt>
                <c:pt idx="154">
                  <c:v>5196.2056000000002</c:v>
                </c:pt>
                <c:pt idx="155">
                  <c:v>5196.2056000000002</c:v>
                </c:pt>
                <c:pt idx="156">
                  <c:v>5196.2056000000002</c:v>
                </c:pt>
                <c:pt idx="157">
                  <c:v>5196.2056000000002</c:v>
                </c:pt>
                <c:pt idx="158">
                  <c:v>5196.2056000000002</c:v>
                </c:pt>
                <c:pt idx="159">
                  <c:v>5196.2056000000002</c:v>
                </c:pt>
                <c:pt idx="160">
                  <c:v>5196.2056000000002</c:v>
                </c:pt>
                <c:pt idx="161">
                  <c:v>5196.2056000000002</c:v>
                </c:pt>
                <c:pt idx="162">
                  <c:v>5196.2056000000002</c:v>
                </c:pt>
                <c:pt idx="163">
                  <c:v>5196.2056000000002</c:v>
                </c:pt>
                <c:pt idx="164">
                  <c:v>5196.2056000000002</c:v>
                </c:pt>
                <c:pt idx="165">
                  <c:v>5196.2056000000002</c:v>
                </c:pt>
                <c:pt idx="166">
                  <c:v>5196.2056000000002</c:v>
                </c:pt>
                <c:pt idx="167">
                  <c:v>5196.2056000000002</c:v>
                </c:pt>
                <c:pt idx="168">
                  <c:v>5196.2056000000002</c:v>
                </c:pt>
                <c:pt idx="169">
                  <c:v>5196.2056000000002</c:v>
                </c:pt>
                <c:pt idx="170">
                  <c:v>5196.2056000000002</c:v>
                </c:pt>
                <c:pt idx="171">
                  <c:v>5196.2056000000002</c:v>
                </c:pt>
                <c:pt idx="172">
                  <c:v>5196.2056000000002</c:v>
                </c:pt>
                <c:pt idx="173">
                  <c:v>5196.2056000000002</c:v>
                </c:pt>
                <c:pt idx="174">
                  <c:v>5196.2056000000002</c:v>
                </c:pt>
                <c:pt idx="175">
                  <c:v>5196.2056000000002</c:v>
                </c:pt>
                <c:pt idx="176">
                  <c:v>5196.2056000000002</c:v>
                </c:pt>
                <c:pt idx="177">
                  <c:v>5196.2056000000002</c:v>
                </c:pt>
                <c:pt idx="178">
                  <c:v>5196.2056000000002</c:v>
                </c:pt>
                <c:pt idx="179">
                  <c:v>5196.2056000000002</c:v>
                </c:pt>
                <c:pt idx="180">
                  <c:v>5196.2056000000002</c:v>
                </c:pt>
                <c:pt idx="181">
                  <c:v>5196.2056000000002</c:v>
                </c:pt>
                <c:pt idx="182">
                  <c:v>5196.2056000000002</c:v>
                </c:pt>
                <c:pt idx="183">
                  <c:v>5196.2056000000002</c:v>
                </c:pt>
                <c:pt idx="184">
                  <c:v>5196.2056000000002</c:v>
                </c:pt>
                <c:pt idx="185">
                  <c:v>5196.2056000000002</c:v>
                </c:pt>
                <c:pt idx="186">
                  <c:v>5196.2056000000002</c:v>
                </c:pt>
                <c:pt idx="187">
                  <c:v>5196.2056000000002</c:v>
                </c:pt>
                <c:pt idx="188">
                  <c:v>5196.2056000000002</c:v>
                </c:pt>
                <c:pt idx="189">
                  <c:v>5196.2056000000002</c:v>
                </c:pt>
                <c:pt idx="190">
                  <c:v>5196.2056000000002</c:v>
                </c:pt>
                <c:pt idx="191">
                  <c:v>5196.2056000000002</c:v>
                </c:pt>
                <c:pt idx="192">
                  <c:v>5196.2056000000002</c:v>
                </c:pt>
                <c:pt idx="193">
                  <c:v>5196.2056000000002</c:v>
                </c:pt>
                <c:pt idx="194">
                  <c:v>5196.2056000000002</c:v>
                </c:pt>
                <c:pt idx="195">
                  <c:v>5196.2056000000002</c:v>
                </c:pt>
                <c:pt idx="196">
                  <c:v>5196.2056000000002</c:v>
                </c:pt>
                <c:pt idx="197">
                  <c:v>5196.2056000000002</c:v>
                </c:pt>
                <c:pt idx="198">
                  <c:v>5196.2056000000002</c:v>
                </c:pt>
                <c:pt idx="199">
                  <c:v>5196.2056000000002</c:v>
                </c:pt>
                <c:pt idx="200">
                  <c:v>5196.2056000000002</c:v>
                </c:pt>
                <c:pt idx="201">
                  <c:v>5196.2056000000002</c:v>
                </c:pt>
                <c:pt idx="202">
                  <c:v>5196.2056000000002</c:v>
                </c:pt>
                <c:pt idx="203">
                  <c:v>5196.2056000000002</c:v>
                </c:pt>
                <c:pt idx="204">
                  <c:v>5196.2056000000002</c:v>
                </c:pt>
                <c:pt idx="205">
                  <c:v>5196.2056000000002</c:v>
                </c:pt>
                <c:pt idx="206">
                  <c:v>5196.2056000000002</c:v>
                </c:pt>
                <c:pt idx="207">
                  <c:v>5196.2056000000002</c:v>
                </c:pt>
                <c:pt idx="208">
                  <c:v>5196.2056000000002</c:v>
                </c:pt>
                <c:pt idx="209">
                  <c:v>5196.2056000000002</c:v>
                </c:pt>
                <c:pt idx="210">
                  <c:v>5196.2056000000002</c:v>
                </c:pt>
                <c:pt idx="211">
                  <c:v>5196.2056000000002</c:v>
                </c:pt>
                <c:pt idx="212">
                  <c:v>5196.2056000000002</c:v>
                </c:pt>
                <c:pt idx="213">
                  <c:v>5196.2056000000002</c:v>
                </c:pt>
                <c:pt idx="214">
                  <c:v>5196.2056000000002</c:v>
                </c:pt>
                <c:pt idx="215">
                  <c:v>5196.2056000000002</c:v>
                </c:pt>
                <c:pt idx="216">
                  <c:v>5196.2056000000002</c:v>
                </c:pt>
                <c:pt idx="217">
                  <c:v>5196.2056000000002</c:v>
                </c:pt>
                <c:pt idx="218">
                  <c:v>5196.2056000000002</c:v>
                </c:pt>
                <c:pt idx="219">
                  <c:v>5196.2056000000002</c:v>
                </c:pt>
                <c:pt idx="220">
                  <c:v>5196.2056000000002</c:v>
                </c:pt>
                <c:pt idx="221">
                  <c:v>5196.2056000000002</c:v>
                </c:pt>
                <c:pt idx="222">
                  <c:v>5196.2056000000002</c:v>
                </c:pt>
                <c:pt idx="223">
                  <c:v>5196.2056000000002</c:v>
                </c:pt>
                <c:pt idx="224">
                  <c:v>5196.2056000000002</c:v>
                </c:pt>
                <c:pt idx="225">
                  <c:v>5196.2056000000002</c:v>
                </c:pt>
                <c:pt idx="226">
                  <c:v>5196.2056000000002</c:v>
                </c:pt>
                <c:pt idx="227">
                  <c:v>5196.2056000000002</c:v>
                </c:pt>
                <c:pt idx="228">
                  <c:v>5196.2056000000002</c:v>
                </c:pt>
                <c:pt idx="229">
                  <c:v>5196.2056000000002</c:v>
                </c:pt>
                <c:pt idx="230">
                  <c:v>5196.2056000000002</c:v>
                </c:pt>
                <c:pt idx="231">
                  <c:v>5196.2056000000002</c:v>
                </c:pt>
                <c:pt idx="232">
                  <c:v>5196.2056000000002</c:v>
                </c:pt>
                <c:pt idx="233">
                  <c:v>5196.2056000000002</c:v>
                </c:pt>
                <c:pt idx="234">
                  <c:v>5196.2056000000002</c:v>
                </c:pt>
                <c:pt idx="235">
                  <c:v>5196.2056000000002</c:v>
                </c:pt>
                <c:pt idx="236">
                  <c:v>5196.2056000000002</c:v>
                </c:pt>
                <c:pt idx="237">
                  <c:v>5196.2056000000002</c:v>
                </c:pt>
                <c:pt idx="238">
                  <c:v>5196.2056000000002</c:v>
                </c:pt>
                <c:pt idx="239">
                  <c:v>5196.2056000000002</c:v>
                </c:pt>
                <c:pt idx="240">
                  <c:v>5196.2056000000002</c:v>
                </c:pt>
                <c:pt idx="241">
                  <c:v>5196.2056000000002</c:v>
                </c:pt>
                <c:pt idx="242">
                  <c:v>5196.2056000000002</c:v>
                </c:pt>
                <c:pt idx="243">
                  <c:v>5196.2056000000002</c:v>
                </c:pt>
                <c:pt idx="244">
                  <c:v>5196.2056000000002</c:v>
                </c:pt>
                <c:pt idx="245">
                  <c:v>5196.2056000000002</c:v>
                </c:pt>
                <c:pt idx="246">
                  <c:v>5196.2056000000002</c:v>
                </c:pt>
                <c:pt idx="247">
                  <c:v>5196.2056000000002</c:v>
                </c:pt>
                <c:pt idx="248">
                  <c:v>5196.2056000000002</c:v>
                </c:pt>
                <c:pt idx="249">
                  <c:v>5196.2056000000002</c:v>
                </c:pt>
                <c:pt idx="250">
                  <c:v>5196.2056000000002</c:v>
                </c:pt>
                <c:pt idx="251">
                  <c:v>5196.2056000000002</c:v>
                </c:pt>
                <c:pt idx="252">
                  <c:v>5196.2056000000002</c:v>
                </c:pt>
                <c:pt idx="253">
                  <c:v>5196.2056000000002</c:v>
                </c:pt>
                <c:pt idx="254">
                  <c:v>5196.2056000000002</c:v>
                </c:pt>
                <c:pt idx="255">
                  <c:v>5196.2056000000002</c:v>
                </c:pt>
                <c:pt idx="256">
                  <c:v>5196.2056000000002</c:v>
                </c:pt>
                <c:pt idx="257">
                  <c:v>5196.2056000000002</c:v>
                </c:pt>
                <c:pt idx="258">
                  <c:v>5196.2056000000002</c:v>
                </c:pt>
                <c:pt idx="259">
                  <c:v>5196.2056000000002</c:v>
                </c:pt>
                <c:pt idx="260">
                  <c:v>5196.2056000000002</c:v>
                </c:pt>
                <c:pt idx="261">
                  <c:v>5196.2056000000002</c:v>
                </c:pt>
                <c:pt idx="262">
                  <c:v>5196.2056000000002</c:v>
                </c:pt>
                <c:pt idx="263">
                  <c:v>5196.2056000000002</c:v>
                </c:pt>
                <c:pt idx="264">
                  <c:v>5196.2056000000002</c:v>
                </c:pt>
                <c:pt idx="265">
                  <c:v>5196.2056000000002</c:v>
                </c:pt>
                <c:pt idx="266">
                  <c:v>5196.2056000000002</c:v>
                </c:pt>
                <c:pt idx="267">
                  <c:v>5196.2056000000002</c:v>
                </c:pt>
                <c:pt idx="268">
                  <c:v>5196.2056000000002</c:v>
                </c:pt>
                <c:pt idx="269">
                  <c:v>5196.2056000000002</c:v>
                </c:pt>
                <c:pt idx="270">
                  <c:v>5196.2056000000002</c:v>
                </c:pt>
                <c:pt idx="271">
                  <c:v>5196.2056000000002</c:v>
                </c:pt>
                <c:pt idx="272">
                  <c:v>5196.2056000000002</c:v>
                </c:pt>
                <c:pt idx="273">
                  <c:v>5196.2056000000002</c:v>
                </c:pt>
                <c:pt idx="274">
                  <c:v>5196.2056000000002</c:v>
                </c:pt>
                <c:pt idx="275">
                  <c:v>5196.2056000000002</c:v>
                </c:pt>
                <c:pt idx="276">
                  <c:v>5196.2056000000002</c:v>
                </c:pt>
                <c:pt idx="277">
                  <c:v>5196.2056000000002</c:v>
                </c:pt>
                <c:pt idx="278">
                  <c:v>5196.2056000000002</c:v>
                </c:pt>
                <c:pt idx="279">
                  <c:v>5196.2056000000002</c:v>
                </c:pt>
                <c:pt idx="280">
                  <c:v>5196.2056000000002</c:v>
                </c:pt>
                <c:pt idx="281">
                  <c:v>5196.2056000000002</c:v>
                </c:pt>
                <c:pt idx="282">
                  <c:v>5196.2056000000002</c:v>
                </c:pt>
                <c:pt idx="283">
                  <c:v>5196.2056000000002</c:v>
                </c:pt>
                <c:pt idx="284">
                  <c:v>5196.2056000000002</c:v>
                </c:pt>
                <c:pt idx="285">
                  <c:v>5196.2056000000002</c:v>
                </c:pt>
                <c:pt idx="286">
                  <c:v>5196.2056000000002</c:v>
                </c:pt>
                <c:pt idx="287">
                  <c:v>5196.2056000000002</c:v>
                </c:pt>
                <c:pt idx="288">
                  <c:v>5196.2056000000002</c:v>
                </c:pt>
                <c:pt idx="289">
                  <c:v>5196.2056000000002</c:v>
                </c:pt>
                <c:pt idx="290">
                  <c:v>5196.2056000000002</c:v>
                </c:pt>
                <c:pt idx="291">
                  <c:v>5196.2056000000002</c:v>
                </c:pt>
                <c:pt idx="292">
                  <c:v>5196.2056000000002</c:v>
                </c:pt>
                <c:pt idx="293">
                  <c:v>5196.2056000000002</c:v>
                </c:pt>
                <c:pt idx="294">
                  <c:v>5196.2056000000002</c:v>
                </c:pt>
                <c:pt idx="295">
                  <c:v>5196.2056000000002</c:v>
                </c:pt>
                <c:pt idx="296">
                  <c:v>5196.2056000000002</c:v>
                </c:pt>
                <c:pt idx="297">
                  <c:v>5196.2056000000002</c:v>
                </c:pt>
                <c:pt idx="298">
                  <c:v>5196.2056000000002</c:v>
                </c:pt>
                <c:pt idx="299">
                  <c:v>5196.2056000000002</c:v>
                </c:pt>
                <c:pt idx="300">
                  <c:v>5196.2056000000002</c:v>
                </c:pt>
                <c:pt idx="301">
                  <c:v>5196.2056000000002</c:v>
                </c:pt>
                <c:pt idx="302">
                  <c:v>5196.2056000000002</c:v>
                </c:pt>
                <c:pt idx="303">
                  <c:v>5196.2056000000002</c:v>
                </c:pt>
                <c:pt idx="304">
                  <c:v>5196.2056000000002</c:v>
                </c:pt>
                <c:pt idx="305">
                  <c:v>5196.2056000000002</c:v>
                </c:pt>
                <c:pt idx="306">
                  <c:v>5196.2056000000002</c:v>
                </c:pt>
                <c:pt idx="307">
                  <c:v>5196.2056000000002</c:v>
                </c:pt>
                <c:pt idx="308">
                  <c:v>5196.2056000000002</c:v>
                </c:pt>
                <c:pt idx="309">
                  <c:v>5196.2056000000002</c:v>
                </c:pt>
                <c:pt idx="310">
                  <c:v>5196.2056000000002</c:v>
                </c:pt>
                <c:pt idx="311">
                  <c:v>5196.2056000000002</c:v>
                </c:pt>
                <c:pt idx="312">
                  <c:v>5196.2056000000002</c:v>
                </c:pt>
                <c:pt idx="313">
                  <c:v>5196.2056000000002</c:v>
                </c:pt>
                <c:pt idx="314">
                  <c:v>5196.2056000000002</c:v>
                </c:pt>
                <c:pt idx="315">
                  <c:v>5196.2056000000002</c:v>
                </c:pt>
                <c:pt idx="316">
                  <c:v>5196.2056000000002</c:v>
                </c:pt>
                <c:pt idx="317">
                  <c:v>5196.2056000000002</c:v>
                </c:pt>
                <c:pt idx="318">
                  <c:v>5196.2056000000002</c:v>
                </c:pt>
                <c:pt idx="319">
                  <c:v>5196.2056000000002</c:v>
                </c:pt>
                <c:pt idx="320">
                  <c:v>5196.2056000000002</c:v>
                </c:pt>
                <c:pt idx="321">
                  <c:v>5196.2056000000002</c:v>
                </c:pt>
                <c:pt idx="322">
                  <c:v>5196.2056000000002</c:v>
                </c:pt>
                <c:pt idx="323">
                  <c:v>5196.2056000000002</c:v>
                </c:pt>
                <c:pt idx="324">
                  <c:v>5196.2056000000002</c:v>
                </c:pt>
                <c:pt idx="325">
                  <c:v>5196.2056000000002</c:v>
                </c:pt>
                <c:pt idx="326">
                  <c:v>5196.2056000000002</c:v>
                </c:pt>
                <c:pt idx="327">
                  <c:v>5196.2056000000002</c:v>
                </c:pt>
                <c:pt idx="328">
                  <c:v>5196.2056000000002</c:v>
                </c:pt>
                <c:pt idx="329">
                  <c:v>5196.2056000000002</c:v>
                </c:pt>
                <c:pt idx="330">
                  <c:v>5196.2056000000002</c:v>
                </c:pt>
                <c:pt idx="331">
                  <c:v>5196.2056000000002</c:v>
                </c:pt>
                <c:pt idx="332">
                  <c:v>5196.2056000000002</c:v>
                </c:pt>
                <c:pt idx="333">
                  <c:v>5196.2056000000002</c:v>
                </c:pt>
                <c:pt idx="334">
                  <c:v>5196.2056000000002</c:v>
                </c:pt>
                <c:pt idx="335">
                  <c:v>5196.2056000000002</c:v>
                </c:pt>
                <c:pt idx="336">
                  <c:v>5196.2056000000002</c:v>
                </c:pt>
                <c:pt idx="337">
                  <c:v>5196.2056000000002</c:v>
                </c:pt>
                <c:pt idx="338">
                  <c:v>5196.2056000000002</c:v>
                </c:pt>
                <c:pt idx="339">
                  <c:v>5196.2056000000002</c:v>
                </c:pt>
                <c:pt idx="340">
                  <c:v>5196.2056000000002</c:v>
                </c:pt>
                <c:pt idx="341">
                  <c:v>5196.2056000000002</c:v>
                </c:pt>
                <c:pt idx="342">
                  <c:v>5196.2056000000002</c:v>
                </c:pt>
                <c:pt idx="343">
                  <c:v>5196.2056000000002</c:v>
                </c:pt>
                <c:pt idx="344">
                  <c:v>5196.2056000000002</c:v>
                </c:pt>
                <c:pt idx="345">
                  <c:v>5196.2056000000002</c:v>
                </c:pt>
                <c:pt idx="346">
                  <c:v>5196.2056000000002</c:v>
                </c:pt>
                <c:pt idx="347">
                  <c:v>5196.2056000000002</c:v>
                </c:pt>
                <c:pt idx="348">
                  <c:v>5196.2056000000002</c:v>
                </c:pt>
                <c:pt idx="349">
                  <c:v>5196.2056000000002</c:v>
                </c:pt>
                <c:pt idx="350">
                  <c:v>5196.2056000000002</c:v>
                </c:pt>
                <c:pt idx="351">
                  <c:v>5196.2056000000002</c:v>
                </c:pt>
                <c:pt idx="352">
                  <c:v>5196.2056000000002</c:v>
                </c:pt>
                <c:pt idx="353">
                  <c:v>5196.2056000000002</c:v>
                </c:pt>
                <c:pt idx="354">
                  <c:v>5196.2056000000002</c:v>
                </c:pt>
                <c:pt idx="355">
                  <c:v>5196.2056000000002</c:v>
                </c:pt>
                <c:pt idx="356">
                  <c:v>5196.2056000000002</c:v>
                </c:pt>
                <c:pt idx="357">
                  <c:v>5196.2056000000002</c:v>
                </c:pt>
                <c:pt idx="358">
                  <c:v>5196.2056000000002</c:v>
                </c:pt>
                <c:pt idx="359">
                  <c:v>5196.2056000000002</c:v>
                </c:pt>
                <c:pt idx="360">
                  <c:v>5196.2056000000002</c:v>
                </c:pt>
                <c:pt idx="361">
                  <c:v>5196.2056000000002</c:v>
                </c:pt>
                <c:pt idx="362">
                  <c:v>5196.2056000000002</c:v>
                </c:pt>
                <c:pt idx="363">
                  <c:v>5196.2056000000002</c:v>
                </c:pt>
                <c:pt idx="364">
                  <c:v>5196.2056000000002</c:v>
                </c:pt>
                <c:pt idx="365">
                  <c:v>5196.2056000000002</c:v>
                </c:pt>
                <c:pt idx="366">
                  <c:v>5196.2056000000002</c:v>
                </c:pt>
                <c:pt idx="367">
                  <c:v>5196.2056000000002</c:v>
                </c:pt>
                <c:pt idx="368">
                  <c:v>5196.2056000000002</c:v>
                </c:pt>
                <c:pt idx="369">
                  <c:v>5196.2056000000002</c:v>
                </c:pt>
                <c:pt idx="370">
                  <c:v>5196.2056000000002</c:v>
                </c:pt>
                <c:pt idx="371">
                  <c:v>5196.2056000000002</c:v>
                </c:pt>
                <c:pt idx="372">
                  <c:v>5196.2056000000002</c:v>
                </c:pt>
                <c:pt idx="373">
                  <c:v>5196.2056000000002</c:v>
                </c:pt>
                <c:pt idx="374">
                  <c:v>5196.2056000000002</c:v>
                </c:pt>
                <c:pt idx="375">
                  <c:v>5196.2056000000002</c:v>
                </c:pt>
                <c:pt idx="376">
                  <c:v>5196.2056000000002</c:v>
                </c:pt>
                <c:pt idx="377">
                  <c:v>5196.2056000000002</c:v>
                </c:pt>
                <c:pt idx="378">
                  <c:v>5196.2056000000002</c:v>
                </c:pt>
                <c:pt idx="379">
                  <c:v>5196.2056000000002</c:v>
                </c:pt>
                <c:pt idx="380">
                  <c:v>5196.2056000000002</c:v>
                </c:pt>
                <c:pt idx="381">
                  <c:v>5196.2056000000002</c:v>
                </c:pt>
                <c:pt idx="382">
                  <c:v>5196.2056000000002</c:v>
                </c:pt>
                <c:pt idx="383">
                  <c:v>5196.2056000000002</c:v>
                </c:pt>
                <c:pt idx="384">
                  <c:v>5196.2056000000002</c:v>
                </c:pt>
                <c:pt idx="385">
                  <c:v>5196.2056000000002</c:v>
                </c:pt>
                <c:pt idx="386">
                  <c:v>5196.2056000000002</c:v>
                </c:pt>
                <c:pt idx="387">
                  <c:v>5196.2056000000002</c:v>
                </c:pt>
                <c:pt idx="388">
                  <c:v>5196.2056000000002</c:v>
                </c:pt>
                <c:pt idx="389">
                  <c:v>5196.2056000000002</c:v>
                </c:pt>
                <c:pt idx="390">
                  <c:v>5196.2056000000002</c:v>
                </c:pt>
                <c:pt idx="391">
                  <c:v>5196.2056000000002</c:v>
                </c:pt>
                <c:pt idx="392">
                  <c:v>5196.2056000000002</c:v>
                </c:pt>
                <c:pt idx="393">
                  <c:v>5196.2056000000002</c:v>
                </c:pt>
                <c:pt idx="394">
                  <c:v>5196.2056000000002</c:v>
                </c:pt>
                <c:pt idx="395">
                  <c:v>5196.2056000000002</c:v>
                </c:pt>
                <c:pt idx="396">
                  <c:v>5196.2056000000002</c:v>
                </c:pt>
                <c:pt idx="397">
                  <c:v>5196.2056000000002</c:v>
                </c:pt>
                <c:pt idx="398">
                  <c:v>5196.2056000000002</c:v>
                </c:pt>
                <c:pt idx="399">
                  <c:v>5196.2056000000002</c:v>
                </c:pt>
                <c:pt idx="400">
                  <c:v>5196.2056000000002</c:v>
                </c:pt>
                <c:pt idx="401">
                  <c:v>5196.2056000000002</c:v>
                </c:pt>
                <c:pt idx="402">
                  <c:v>5196.2056000000002</c:v>
                </c:pt>
                <c:pt idx="403">
                  <c:v>5196.2056000000002</c:v>
                </c:pt>
                <c:pt idx="404">
                  <c:v>5196.2056000000002</c:v>
                </c:pt>
                <c:pt idx="405">
                  <c:v>5196.2056000000002</c:v>
                </c:pt>
                <c:pt idx="406">
                  <c:v>5196.2056000000002</c:v>
                </c:pt>
                <c:pt idx="407">
                  <c:v>5196.2056000000002</c:v>
                </c:pt>
                <c:pt idx="408">
                  <c:v>5196.2056000000002</c:v>
                </c:pt>
                <c:pt idx="409">
                  <c:v>5196.2056000000002</c:v>
                </c:pt>
                <c:pt idx="410">
                  <c:v>5196.2056000000002</c:v>
                </c:pt>
                <c:pt idx="411">
                  <c:v>5196.2056000000002</c:v>
                </c:pt>
                <c:pt idx="412">
                  <c:v>5196.2056000000002</c:v>
                </c:pt>
                <c:pt idx="413">
                  <c:v>5196.2056000000002</c:v>
                </c:pt>
                <c:pt idx="414">
                  <c:v>5196.2056000000002</c:v>
                </c:pt>
                <c:pt idx="415">
                  <c:v>5196.2056000000002</c:v>
                </c:pt>
                <c:pt idx="416">
                  <c:v>5196.2056000000002</c:v>
                </c:pt>
                <c:pt idx="417">
                  <c:v>5196.2056000000002</c:v>
                </c:pt>
                <c:pt idx="418">
                  <c:v>5196.2056000000002</c:v>
                </c:pt>
                <c:pt idx="419">
                  <c:v>5196.2056000000002</c:v>
                </c:pt>
                <c:pt idx="420">
                  <c:v>5196.2056000000002</c:v>
                </c:pt>
                <c:pt idx="421">
                  <c:v>5196.2056000000002</c:v>
                </c:pt>
                <c:pt idx="422">
                  <c:v>5196.2056000000002</c:v>
                </c:pt>
                <c:pt idx="423">
                  <c:v>5196.2056000000002</c:v>
                </c:pt>
                <c:pt idx="424">
                  <c:v>5196.2056000000002</c:v>
                </c:pt>
                <c:pt idx="425">
                  <c:v>5196.2056000000002</c:v>
                </c:pt>
                <c:pt idx="426">
                  <c:v>5196.2056000000002</c:v>
                </c:pt>
                <c:pt idx="427">
                  <c:v>5196.2056000000002</c:v>
                </c:pt>
                <c:pt idx="428">
                  <c:v>5196.2056000000002</c:v>
                </c:pt>
                <c:pt idx="429">
                  <c:v>5196.2056000000002</c:v>
                </c:pt>
                <c:pt idx="430">
                  <c:v>5196.2056000000002</c:v>
                </c:pt>
                <c:pt idx="431">
                  <c:v>5196.2056000000002</c:v>
                </c:pt>
                <c:pt idx="432">
                  <c:v>5196.2056000000002</c:v>
                </c:pt>
                <c:pt idx="433">
                  <c:v>5196.2056000000002</c:v>
                </c:pt>
                <c:pt idx="434">
                  <c:v>5196.2056000000002</c:v>
                </c:pt>
                <c:pt idx="435">
                  <c:v>5196.2056000000002</c:v>
                </c:pt>
                <c:pt idx="436">
                  <c:v>5196.2056000000002</c:v>
                </c:pt>
                <c:pt idx="437">
                  <c:v>5196.2056000000002</c:v>
                </c:pt>
                <c:pt idx="438">
                  <c:v>5196.2056000000002</c:v>
                </c:pt>
                <c:pt idx="439">
                  <c:v>5196.2056000000002</c:v>
                </c:pt>
                <c:pt idx="440">
                  <c:v>5196.2056000000002</c:v>
                </c:pt>
                <c:pt idx="441">
                  <c:v>5196.2056000000002</c:v>
                </c:pt>
                <c:pt idx="442">
                  <c:v>5196.2056000000002</c:v>
                </c:pt>
                <c:pt idx="443">
                  <c:v>5196.2056000000002</c:v>
                </c:pt>
                <c:pt idx="444">
                  <c:v>5196.2056000000002</c:v>
                </c:pt>
                <c:pt idx="445">
                  <c:v>5196.2056000000002</c:v>
                </c:pt>
                <c:pt idx="446">
                  <c:v>5196.2056000000002</c:v>
                </c:pt>
                <c:pt idx="447">
                  <c:v>5196.2056000000002</c:v>
                </c:pt>
                <c:pt idx="448">
                  <c:v>5196.2056000000002</c:v>
                </c:pt>
                <c:pt idx="449">
                  <c:v>5196.2056000000002</c:v>
                </c:pt>
                <c:pt idx="450">
                  <c:v>5196.2056000000002</c:v>
                </c:pt>
                <c:pt idx="451">
                  <c:v>5196.2056000000002</c:v>
                </c:pt>
                <c:pt idx="452">
                  <c:v>5196.2056000000002</c:v>
                </c:pt>
                <c:pt idx="453">
                  <c:v>5196.2056000000002</c:v>
                </c:pt>
                <c:pt idx="454">
                  <c:v>5196.2056000000002</c:v>
                </c:pt>
                <c:pt idx="455">
                  <c:v>5196.2056000000002</c:v>
                </c:pt>
                <c:pt idx="456">
                  <c:v>5196.2056000000002</c:v>
                </c:pt>
                <c:pt idx="457">
                  <c:v>5196.2056000000002</c:v>
                </c:pt>
                <c:pt idx="458">
                  <c:v>5196.2056000000002</c:v>
                </c:pt>
                <c:pt idx="459">
                  <c:v>5196.2056000000002</c:v>
                </c:pt>
                <c:pt idx="460">
                  <c:v>5196.2056000000002</c:v>
                </c:pt>
                <c:pt idx="461">
                  <c:v>5196.2056000000002</c:v>
                </c:pt>
                <c:pt idx="462">
                  <c:v>5196.2056000000002</c:v>
                </c:pt>
                <c:pt idx="463">
                  <c:v>5196.2056000000002</c:v>
                </c:pt>
                <c:pt idx="464">
                  <c:v>5196.2056000000002</c:v>
                </c:pt>
                <c:pt idx="465">
                  <c:v>5196.2056000000002</c:v>
                </c:pt>
                <c:pt idx="466">
                  <c:v>5196.2056000000002</c:v>
                </c:pt>
                <c:pt idx="467">
                  <c:v>5196.2056000000002</c:v>
                </c:pt>
                <c:pt idx="468">
                  <c:v>5196.2056000000002</c:v>
                </c:pt>
                <c:pt idx="469">
                  <c:v>5196.2056000000002</c:v>
                </c:pt>
                <c:pt idx="470">
                  <c:v>5196.2056000000002</c:v>
                </c:pt>
                <c:pt idx="471">
                  <c:v>5196.2056000000002</c:v>
                </c:pt>
                <c:pt idx="472">
                  <c:v>5196.2056000000002</c:v>
                </c:pt>
                <c:pt idx="473">
                  <c:v>5196.2056000000002</c:v>
                </c:pt>
                <c:pt idx="474">
                  <c:v>5196.2056000000002</c:v>
                </c:pt>
                <c:pt idx="475">
                  <c:v>5196.2056000000002</c:v>
                </c:pt>
                <c:pt idx="476">
                  <c:v>5196.2056000000002</c:v>
                </c:pt>
                <c:pt idx="477">
                  <c:v>5196.2056000000002</c:v>
                </c:pt>
                <c:pt idx="478">
                  <c:v>5196.2056000000002</c:v>
                </c:pt>
                <c:pt idx="479">
                  <c:v>5196.2056000000002</c:v>
                </c:pt>
                <c:pt idx="480">
                  <c:v>5196.2056000000002</c:v>
                </c:pt>
                <c:pt idx="481">
                  <c:v>5196.2056000000002</c:v>
                </c:pt>
                <c:pt idx="482">
                  <c:v>5196.2056000000002</c:v>
                </c:pt>
                <c:pt idx="483">
                  <c:v>5196.2056000000002</c:v>
                </c:pt>
                <c:pt idx="484">
                  <c:v>5196.2056000000002</c:v>
                </c:pt>
                <c:pt idx="485">
                  <c:v>5196.2056000000002</c:v>
                </c:pt>
                <c:pt idx="486">
                  <c:v>5196.2056000000002</c:v>
                </c:pt>
                <c:pt idx="487">
                  <c:v>5196.2056000000002</c:v>
                </c:pt>
                <c:pt idx="488">
                  <c:v>5196.2056000000002</c:v>
                </c:pt>
                <c:pt idx="489">
                  <c:v>5196.2056000000002</c:v>
                </c:pt>
                <c:pt idx="490">
                  <c:v>5196.2056000000002</c:v>
                </c:pt>
                <c:pt idx="491">
                  <c:v>5196.2056000000002</c:v>
                </c:pt>
                <c:pt idx="492">
                  <c:v>5196.2056000000002</c:v>
                </c:pt>
                <c:pt idx="493">
                  <c:v>5196.2056000000002</c:v>
                </c:pt>
                <c:pt idx="494">
                  <c:v>5196.2056000000002</c:v>
                </c:pt>
                <c:pt idx="495">
                  <c:v>5196.2056000000002</c:v>
                </c:pt>
                <c:pt idx="496">
                  <c:v>5196.2056000000002</c:v>
                </c:pt>
                <c:pt idx="497">
                  <c:v>5196.2056000000002</c:v>
                </c:pt>
                <c:pt idx="498">
                  <c:v>5196.2056000000002</c:v>
                </c:pt>
                <c:pt idx="499">
                  <c:v>5196.2056000000002</c:v>
                </c:pt>
                <c:pt idx="500">
                  <c:v>5196.2056000000002</c:v>
                </c:pt>
                <c:pt idx="501">
                  <c:v>5196.2056000000002</c:v>
                </c:pt>
                <c:pt idx="502">
                  <c:v>5196.2056000000002</c:v>
                </c:pt>
                <c:pt idx="503">
                  <c:v>5196.2056000000002</c:v>
                </c:pt>
                <c:pt idx="504">
                  <c:v>5196.2056000000002</c:v>
                </c:pt>
                <c:pt idx="505">
                  <c:v>5196.2056000000002</c:v>
                </c:pt>
                <c:pt idx="506">
                  <c:v>5196.2056000000002</c:v>
                </c:pt>
                <c:pt idx="507">
                  <c:v>5196.2056000000002</c:v>
                </c:pt>
                <c:pt idx="508">
                  <c:v>5196.2056000000002</c:v>
                </c:pt>
                <c:pt idx="509">
                  <c:v>5196.2056000000002</c:v>
                </c:pt>
                <c:pt idx="510">
                  <c:v>5196.2056000000002</c:v>
                </c:pt>
                <c:pt idx="511">
                  <c:v>5196.2056000000002</c:v>
                </c:pt>
                <c:pt idx="512">
                  <c:v>5196.2056000000002</c:v>
                </c:pt>
                <c:pt idx="513">
                  <c:v>5196.2056000000002</c:v>
                </c:pt>
                <c:pt idx="514">
                  <c:v>5196.2056000000002</c:v>
                </c:pt>
                <c:pt idx="515">
                  <c:v>5196.2056000000002</c:v>
                </c:pt>
                <c:pt idx="516">
                  <c:v>5196.2056000000002</c:v>
                </c:pt>
                <c:pt idx="517">
                  <c:v>5196.2056000000002</c:v>
                </c:pt>
                <c:pt idx="518">
                  <c:v>5196.2056000000002</c:v>
                </c:pt>
                <c:pt idx="519">
                  <c:v>5196.2056000000002</c:v>
                </c:pt>
                <c:pt idx="520">
                  <c:v>5196.2056000000002</c:v>
                </c:pt>
                <c:pt idx="521">
                  <c:v>5196.2056000000002</c:v>
                </c:pt>
                <c:pt idx="522">
                  <c:v>5196.2056000000002</c:v>
                </c:pt>
                <c:pt idx="523">
                  <c:v>5196.2056000000002</c:v>
                </c:pt>
                <c:pt idx="524">
                  <c:v>5196.2056000000002</c:v>
                </c:pt>
                <c:pt idx="525">
                  <c:v>5196.2056000000002</c:v>
                </c:pt>
                <c:pt idx="526">
                  <c:v>5196.2056000000002</c:v>
                </c:pt>
                <c:pt idx="527">
                  <c:v>5196.2056000000002</c:v>
                </c:pt>
                <c:pt idx="528">
                  <c:v>5196.2056000000002</c:v>
                </c:pt>
                <c:pt idx="529">
                  <c:v>5196.2056000000002</c:v>
                </c:pt>
                <c:pt idx="530">
                  <c:v>5196.2056000000002</c:v>
                </c:pt>
                <c:pt idx="531">
                  <c:v>5196.2056000000002</c:v>
                </c:pt>
                <c:pt idx="532">
                  <c:v>5196.2056000000002</c:v>
                </c:pt>
                <c:pt idx="533">
                  <c:v>5196.2056000000002</c:v>
                </c:pt>
                <c:pt idx="534">
                  <c:v>5196.2056000000002</c:v>
                </c:pt>
                <c:pt idx="535">
                  <c:v>5196.2056000000002</c:v>
                </c:pt>
                <c:pt idx="536">
                  <c:v>5196.2056000000002</c:v>
                </c:pt>
                <c:pt idx="537">
                  <c:v>5196.2056000000002</c:v>
                </c:pt>
                <c:pt idx="538">
                  <c:v>5196.2056000000002</c:v>
                </c:pt>
                <c:pt idx="539">
                  <c:v>5196.2056000000002</c:v>
                </c:pt>
                <c:pt idx="540">
                  <c:v>5196.2056000000002</c:v>
                </c:pt>
                <c:pt idx="541">
                  <c:v>5196.2056000000002</c:v>
                </c:pt>
                <c:pt idx="542">
                  <c:v>5196.2056000000002</c:v>
                </c:pt>
                <c:pt idx="543">
                  <c:v>5196.2056000000002</c:v>
                </c:pt>
                <c:pt idx="544">
                  <c:v>5196.2056000000002</c:v>
                </c:pt>
                <c:pt idx="545">
                  <c:v>5196.2056000000002</c:v>
                </c:pt>
                <c:pt idx="546">
                  <c:v>5196.2056000000002</c:v>
                </c:pt>
                <c:pt idx="547">
                  <c:v>5196.2056000000002</c:v>
                </c:pt>
                <c:pt idx="548">
                  <c:v>5196.2056000000002</c:v>
                </c:pt>
                <c:pt idx="549">
                  <c:v>5196.2056000000002</c:v>
                </c:pt>
                <c:pt idx="550">
                  <c:v>5196.2056000000002</c:v>
                </c:pt>
                <c:pt idx="551">
                  <c:v>5196.2056000000002</c:v>
                </c:pt>
                <c:pt idx="552">
                  <c:v>5196.2056000000002</c:v>
                </c:pt>
                <c:pt idx="553">
                  <c:v>5196.2056000000002</c:v>
                </c:pt>
                <c:pt idx="554">
                  <c:v>5196.2056000000002</c:v>
                </c:pt>
                <c:pt idx="555">
                  <c:v>5196.2056000000002</c:v>
                </c:pt>
                <c:pt idx="556">
                  <c:v>5196.2056000000002</c:v>
                </c:pt>
                <c:pt idx="557">
                  <c:v>5196.2056000000002</c:v>
                </c:pt>
                <c:pt idx="558">
                  <c:v>5196.2056000000002</c:v>
                </c:pt>
                <c:pt idx="559">
                  <c:v>5196.2056000000002</c:v>
                </c:pt>
                <c:pt idx="560">
                  <c:v>5196.2056000000002</c:v>
                </c:pt>
                <c:pt idx="561">
                  <c:v>5196.2056000000002</c:v>
                </c:pt>
                <c:pt idx="562">
                  <c:v>5196.2056000000002</c:v>
                </c:pt>
                <c:pt idx="563">
                  <c:v>5196.2056000000002</c:v>
                </c:pt>
                <c:pt idx="564">
                  <c:v>5196.2056000000002</c:v>
                </c:pt>
                <c:pt idx="565">
                  <c:v>5196.2056000000002</c:v>
                </c:pt>
                <c:pt idx="566">
                  <c:v>5196.2056000000002</c:v>
                </c:pt>
                <c:pt idx="567">
                  <c:v>5196.2056000000002</c:v>
                </c:pt>
                <c:pt idx="568">
                  <c:v>5196.2056000000002</c:v>
                </c:pt>
                <c:pt idx="569">
                  <c:v>5196.2056000000002</c:v>
                </c:pt>
                <c:pt idx="570">
                  <c:v>5196.2056000000002</c:v>
                </c:pt>
                <c:pt idx="571">
                  <c:v>5196.2056000000002</c:v>
                </c:pt>
                <c:pt idx="572">
                  <c:v>5196.2056000000002</c:v>
                </c:pt>
                <c:pt idx="573">
                  <c:v>5196.2056000000002</c:v>
                </c:pt>
                <c:pt idx="574">
                  <c:v>5196.2056000000002</c:v>
                </c:pt>
                <c:pt idx="575">
                  <c:v>5196.2056000000002</c:v>
                </c:pt>
                <c:pt idx="576">
                  <c:v>5196.2056000000002</c:v>
                </c:pt>
                <c:pt idx="577">
                  <c:v>5196.2056000000002</c:v>
                </c:pt>
                <c:pt idx="578">
                  <c:v>5196.2056000000002</c:v>
                </c:pt>
                <c:pt idx="579">
                  <c:v>5196.2056000000002</c:v>
                </c:pt>
                <c:pt idx="580">
                  <c:v>5196.2056000000002</c:v>
                </c:pt>
                <c:pt idx="581">
                  <c:v>5196.2056000000002</c:v>
                </c:pt>
                <c:pt idx="582">
                  <c:v>5196.2056000000002</c:v>
                </c:pt>
                <c:pt idx="583">
                  <c:v>5196.2056000000002</c:v>
                </c:pt>
                <c:pt idx="584">
                  <c:v>5196.2056000000002</c:v>
                </c:pt>
                <c:pt idx="585">
                  <c:v>5196.2056000000002</c:v>
                </c:pt>
                <c:pt idx="586">
                  <c:v>5196.2056000000002</c:v>
                </c:pt>
                <c:pt idx="587">
                  <c:v>5196.2056000000002</c:v>
                </c:pt>
                <c:pt idx="588">
                  <c:v>5196.2056000000002</c:v>
                </c:pt>
                <c:pt idx="589">
                  <c:v>5196.2056000000002</c:v>
                </c:pt>
                <c:pt idx="590">
                  <c:v>5196.2056000000002</c:v>
                </c:pt>
                <c:pt idx="591">
                  <c:v>5196.2056000000002</c:v>
                </c:pt>
                <c:pt idx="592">
                  <c:v>5196.2056000000002</c:v>
                </c:pt>
                <c:pt idx="593">
                  <c:v>5196.2056000000002</c:v>
                </c:pt>
                <c:pt idx="594">
                  <c:v>5196.2056000000002</c:v>
                </c:pt>
                <c:pt idx="595">
                  <c:v>5196.2056000000002</c:v>
                </c:pt>
                <c:pt idx="596">
                  <c:v>5196.2056000000002</c:v>
                </c:pt>
                <c:pt idx="597">
                  <c:v>5196.2056000000002</c:v>
                </c:pt>
                <c:pt idx="598">
                  <c:v>5196.2056000000002</c:v>
                </c:pt>
                <c:pt idx="599">
                  <c:v>5196.2056000000002</c:v>
                </c:pt>
                <c:pt idx="600">
                  <c:v>5196.2056000000002</c:v>
                </c:pt>
                <c:pt idx="601">
                  <c:v>5196.2056000000002</c:v>
                </c:pt>
                <c:pt idx="602">
                  <c:v>5196.2056000000002</c:v>
                </c:pt>
                <c:pt idx="603">
                  <c:v>5196.2056000000002</c:v>
                </c:pt>
                <c:pt idx="604">
                  <c:v>5196.2056000000002</c:v>
                </c:pt>
                <c:pt idx="605">
                  <c:v>5196.2056000000002</c:v>
                </c:pt>
                <c:pt idx="606">
                  <c:v>5196.2056000000002</c:v>
                </c:pt>
                <c:pt idx="607">
                  <c:v>5196.2056000000002</c:v>
                </c:pt>
                <c:pt idx="608">
                  <c:v>5196.2056000000002</c:v>
                </c:pt>
                <c:pt idx="609">
                  <c:v>5196.2056000000002</c:v>
                </c:pt>
                <c:pt idx="610">
                  <c:v>5196.2056000000002</c:v>
                </c:pt>
                <c:pt idx="611">
                  <c:v>5196.2056000000002</c:v>
                </c:pt>
                <c:pt idx="612">
                  <c:v>5196.2056000000002</c:v>
                </c:pt>
                <c:pt idx="613">
                  <c:v>5196.2056000000002</c:v>
                </c:pt>
                <c:pt idx="614">
                  <c:v>5196.2056000000002</c:v>
                </c:pt>
                <c:pt idx="615">
                  <c:v>5196.2056000000002</c:v>
                </c:pt>
                <c:pt idx="616">
                  <c:v>5196.2056000000002</c:v>
                </c:pt>
                <c:pt idx="617">
                  <c:v>5196.2056000000002</c:v>
                </c:pt>
                <c:pt idx="618">
                  <c:v>5196.2056000000002</c:v>
                </c:pt>
                <c:pt idx="619">
                  <c:v>5196.2056000000002</c:v>
                </c:pt>
                <c:pt idx="620">
                  <c:v>5196.2056000000002</c:v>
                </c:pt>
                <c:pt idx="621">
                  <c:v>5196.2056000000002</c:v>
                </c:pt>
                <c:pt idx="622">
                  <c:v>5196.2056000000002</c:v>
                </c:pt>
                <c:pt idx="623">
                  <c:v>5196.2056000000002</c:v>
                </c:pt>
                <c:pt idx="624">
                  <c:v>5196.2056000000002</c:v>
                </c:pt>
                <c:pt idx="625">
                  <c:v>5196.2056000000002</c:v>
                </c:pt>
                <c:pt idx="626">
                  <c:v>5196.2056000000002</c:v>
                </c:pt>
                <c:pt idx="627">
                  <c:v>5196.2056000000002</c:v>
                </c:pt>
                <c:pt idx="628">
                  <c:v>5196.2056000000002</c:v>
                </c:pt>
                <c:pt idx="629">
                  <c:v>5196.2056000000002</c:v>
                </c:pt>
                <c:pt idx="630">
                  <c:v>5196.2056000000002</c:v>
                </c:pt>
                <c:pt idx="631">
                  <c:v>5196.2056000000002</c:v>
                </c:pt>
                <c:pt idx="632">
                  <c:v>5196.2056000000002</c:v>
                </c:pt>
                <c:pt idx="633">
                  <c:v>5196.2056000000002</c:v>
                </c:pt>
                <c:pt idx="634">
                  <c:v>5196.2056000000002</c:v>
                </c:pt>
                <c:pt idx="635">
                  <c:v>5196.2056000000002</c:v>
                </c:pt>
                <c:pt idx="636">
                  <c:v>5196.2056000000002</c:v>
                </c:pt>
                <c:pt idx="637">
                  <c:v>5196.2056000000002</c:v>
                </c:pt>
                <c:pt idx="638">
                  <c:v>5196.2056000000002</c:v>
                </c:pt>
                <c:pt idx="639">
                  <c:v>5196.2056000000002</c:v>
                </c:pt>
                <c:pt idx="640">
                  <c:v>5196.2056000000002</c:v>
                </c:pt>
                <c:pt idx="641">
                  <c:v>5196.2056000000002</c:v>
                </c:pt>
                <c:pt idx="642">
                  <c:v>5196.2056000000002</c:v>
                </c:pt>
                <c:pt idx="643">
                  <c:v>5196.2056000000002</c:v>
                </c:pt>
                <c:pt idx="644">
                  <c:v>5196.2056000000002</c:v>
                </c:pt>
                <c:pt idx="645">
                  <c:v>5196.2056000000002</c:v>
                </c:pt>
                <c:pt idx="646">
                  <c:v>5196.2056000000002</c:v>
                </c:pt>
                <c:pt idx="647">
                  <c:v>5196.2056000000002</c:v>
                </c:pt>
                <c:pt idx="648">
                  <c:v>5196.2056000000002</c:v>
                </c:pt>
                <c:pt idx="649">
                  <c:v>5196.2056000000002</c:v>
                </c:pt>
                <c:pt idx="650">
                  <c:v>5196.2056000000002</c:v>
                </c:pt>
                <c:pt idx="651">
                  <c:v>5196.2056000000002</c:v>
                </c:pt>
                <c:pt idx="652">
                  <c:v>5196.2056000000002</c:v>
                </c:pt>
                <c:pt idx="653">
                  <c:v>5196.2056000000002</c:v>
                </c:pt>
                <c:pt idx="654">
                  <c:v>5196.2056000000002</c:v>
                </c:pt>
                <c:pt idx="655">
                  <c:v>5196.2056000000002</c:v>
                </c:pt>
                <c:pt idx="656">
                  <c:v>5196.2056000000002</c:v>
                </c:pt>
                <c:pt idx="657">
                  <c:v>5196.2056000000002</c:v>
                </c:pt>
                <c:pt idx="658">
                  <c:v>5196.2056000000002</c:v>
                </c:pt>
                <c:pt idx="659">
                  <c:v>5196.2056000000002</c:v>
                </c:pt>
                <c:pt idx="660">
                  <c:v>5196.2056000000002</c:v>
                </c:pt>
                <c:pt idx="661">
                  <c:v>5196.2056000000002</c:v>
                </c:pt>
                <c:pt idx="662">
                  <c:v>5196.2056000000002</c:v>
                </c:pt>
                <c:pt idx="663">
                  <c:v>5196.2056000000002</c:v>
                </c:pt>
                <c:pt idx="664">
                  <c:v>5196.2056000000002</c:v>
                </c:pt>
                <c:pt idx="665">
                  <c:v>5196.2056000000002</c:v>
                </c:pt>
                <c:pt idx="666">
                  <c:v>5196.2056000000002</c:v>
                </c:pt>
                <c:pt idx="667">
                  <c:v>5196.2056000000002</c:v>
                </c:pt>
                <c:pt idx="668">
                  <c:v>5196.2056000000002</c:v>
                </c:pt>
                <c:pt idx="669">
                  <c:v>5196.2056000000002</c:v>
                </c:pt>
                <c:pt idx="670">
                  <c:v>5196.2056000000002</c:v>
                </c:pt>
                <c:pt idx="671">
                  <c:v>5196.2056000000002</c:v>
                </c:pt>
                <c:pt idx="672">
                  <c:v>5196.2056000000002</c:v>
                </c:pt>
                <c:pt idx="673">
                  <c:v>5196.2056000000002</c:v>
                </c:pt>
                <c:pt idx="674">
                  <c:v>5196.2056000000002</c:v>
                </c:pt>
                <c:pt idx="675">
                  <c:v>5196.2056000000002</c:v>
                </c:pt>
                <c:pt idx="676">
                  <c:v>5196.2056000000002</c:v>
                </c:pt>
                <c:pt idx="677">
                  <c:v>5196.2056000000002</c:v>
                </c:pt>
                <c:pt idx="678">
                  <c:v>5196.2056000000002</c:v>
                </c:pt>
                <c:pt idx="679">
                  <c:v>5196.2056000000002</c:v>
                </c:pt>
                <c:pt idx="680">
                  <c:v>5196.2056000000002</c:v>
                </c:pt>
                <c:pt idx="681">
                  <c:v>5196.2056000000002</c:v>
                </c:pt>
                <c:pt idx="682">
                  <c:v>5196.2056000000002</c:v>
                </c:pt>
                <c:pt idx="683">
                  <c:v>5196.2056000000002</c:v>
                </c:pt>
                <c:pt idx="684">
                  <c:v>5196.2056000000002</c:v>
                </c:pt>
                <c:pt idx="685">
                  <c:v>5196.2056000000002</c:v>
                </c:pt>
                <c:pt idx="686">
                  <c:v>5196.2056000000002</c:v>
                </c:pt>
                <c:pt idx="687">
                  <c:v>5196.2056000000002</c:v>
                </c:pt>
                <c:pt idx="688">
                  <c:v>5196.2056000000002</c:v>
                </c:pt>
                <c:pt idx="689">
                  <c:v>5196.2056000000002</c:v>
                </c:pt>
                <c:pt idx="690">
                  <c:v>5196.2056000000002</c:v>
                </c:pt>
                <c:pt idx="691">
                  <c:v>5196.2056000000002</c:v>
                </c:pt>
                <c:pt idx="692">
                  <c:v>5196.2056000000002</c:v>
                </c:pt>
                <c:pt idx="693">
                  <c:v>5196.2056000000002</c:v>
                </c:pt>
                <c:pt idx="694">
                  <c:v>5196.2056000000002</c:v>
                </c:pt>
                <c:pt idx="695">
                  <c:v>5196.2056000000002</c:v>
                </c:pt>
                <c:pt idx="696">
                  <c:v>5196.2056000000002</c:v>
                </c:pt>
                <c:pt idx="697">
                  <c:v>5196.2056000000002</c:v>
                </c:pt>
                <c:pt idx="698">
                  <c:v>5196.2056000000002</c:v>
                </c:pt>
                <c:pt idx="699">
                  <c:v>5196.2056000000002</c:v>
                </c:pt>
                <c:pt idx="700">
                  <c:v>5196.2056000000002</c:v>
                </c:pt>
                <c:pt idx="701">
                  <c:v>5196.2056000000002</c:v>
                </c:pt>
                <c:pt idx="702">
                  <c:v>5196.2056000000002</c:v>
                </c:pt>
                <c:pt idx="703">
                  <c:v>5196.2056000000002</c:v>
                </c:pt>
                <c:pt idx="704">
                  <c:v>5196.2056000000002</c:v>
                </c:pt>
                <c:pt idx="705">
                  <c:v>5196.2056000000002</c:v>
                </c:pt>
                <c:pt idx="706">
                  <c:v>5196.2056000000002</c:v>
                </c:pt>
                <c:pt idx="707">
                  <c:v>5196.2056000000002</c:v>
                </c:pt>
                <c:pt idx="708">
                  <c:v>5196.2056000000002</c:v>
                </c:pt>
                <c:pt idx="709">
                  <c:v>5196.2056000000002</c:v>
                </c:pt>
                <c:pt idx="710">
                  <c:v>5196.2056000000002</c:v>
                </c:pt>
                <c:pt idx="711">
                  <c:v>5196.2056000000002</c:v>
                </c:pt>
                <c:pt idx="712">
                  <c:v>5196.2056000000002</c:v>
                </c:pt>
                <c:pt idx="713">
                  <c:v>5196.2056000000002</c:v>
                </c:pt>
                <c:pt idx="714">
                  <c:v>5196.2056000000002</c:v>
                </c:pt>
                <c:pt idx="715">
                  <c:v>5196.2056000000002</c:v>
                </c:pt>
                <c:pt idx="716">
                  <c:v>5196.2056000000002</c:v>
                </c:pt>
                <c:pt idx="717">
                  <c:v>5196.2056000000002</c:v>
                </c:pt>
                <c:pt idx="718">
                  <c:v>5196.2056000000002</c:v>
                </c:pt>
                <c:pt idx="719">
                  <c:v>5196.2056000000002</c:v>
                </c:pt>
                <c:pt idx="720">
                  <c:v>5196.2056000000002</c:v>
                </c:pt>
                <c:pt idx="721">
                  <c:v>5196.2056000000002</c:v>
                </c:pt>
                <c:pt idx="722">
                  <c:v>5196.2056000000002</c:v>
                </c:pt>
                <c:pt idx="723">
                  <c:v>5196.2056000000002</c:v>
                </c:pt>
                <c:pt idx="724">
                  <c:v>5196.2056000000002</c:v>
                </c:pt>
                <c:pt idx="725">
                  <c:v>5196.2056000000002</c:v>
                </c:pt>
                <c:pt idx="726">
                  <c:v>5196.2056000000002</c:v>
                </c:pt>
                <c:pt idx="727">
                  <c:v>5196.2056000000002</c:v>
                </c:pt>
                <c:pt idx="728">
                  <c:v>5196.2056000000002</c:v>
                </c:pt>
                <c:pt idx="729">
                  <c:v>5196.2056000000002</c:v>
                </c:pt>
                <c:pt idx="730">
                  <c:v>5196.2056000000002</c:v>
                </c:pt>
                <c:pt idx="731">
                  <c:v>5196.2056000000002</c:v>
                </c:pt>
                <c:pt idx="732">
                  <c:v>5196.2056000000002</c:v>
                </c:pt>
                <c:pt idx="733">
                  <c:v>5196.2056000000002</c:v>
                </c:pt>
                <c:pt idx="734">
                  <c:v>5196.2056000000002</c:v>
                </c:pt>
                <c:pt idx="735">
                  <c:v>5196.2056000000002</c:v>
                </c:pt>
                <c:pt idx="736">
                  <c:v>5196.2056000000002</c:v>
                </c:pt>
                <c:pt idx="737">
                  <c:v>5196.2056000000002</c:v>
                </c:pt>
                <c:pt idx="738">
                  <c:v>5196.2056000000002</c:v>
                </c:pt>
                <c:pt idx="739">
                  <c:v>5196.2056000000002</c:v>
                </c:pt>
                <c:pt idx="740">
                  <c:v>5196.2056000000002</c:v>
                </c:pt>
                <c:pt idx="741">
                  <c:v>5196.2056000000002</c:v>
                </c:pt>
                <c:pt idx="742">
                  <c:v>5196.2056000000002</c:v>
                </c:pt>
                <c:pt idx="743">
                  <c:v>5196.2056000000002</c:v>
                </c:pt>
                <c:pt idx="744">
                  <c:v>5196.2056000000002</c:v>
                </c:pt>
                <c:pt idx="745">
                  <c:v>5196.2056000000002</c:v>
                </c:pt>
                <c:pt idx="746">
                  <c:v>5196.2056000000002</c:v>
                </c:pt>
                <c:pt idx="747">
                  <c:v>5196.2056000000002</c:v>
                </c:pt>
                <c:pt idx="748">
                  <c:v>5196.2056000000002</c:v>
                </c:pt>
                <c:pt idx="749">
                  <c:v>5196.2056000000002</c:v>
                </c:pt>
                <c:pt idx="750">
                  <c:v>5196.2056000000002</c:v>
                </c:pt>
                <c:pt idx="751">
                  <c:v>5196.2056000000002</c:v>
                </c:pt>
                <c:pt idx="752">
                  <c:v>5196.2056000000002</c:v>
                </c:pt>
                <c:pt idx="753">
                  <c:v>5196.2056000000002</c:v>
                </c:pt>
                <c:pt idx="754">
                  <c:v>5196.2056000000002</c:v>
                </c:pt>
                <c:pt idx="755">
                  <c:v>5196.2056000000002</c:v>
                </c:pt>
                <c:pt idx="756">
                  <c:v>5196.2056000000002</c:v>
                </c:pt>
                <c:pt idx="757">
                  <c:v>5196.2056000000002</c:v>
                </c:pt>
                <c:pt idx="758">
                  <c:v>5196.2056000000002</c:v>
                </c:pt>
                <c:pt idx="759">
                  <c:v>5196.2056000000002</c:v>
                </c:pt>
                <c:pt idx="760">
                  <c:v>5196.2056000000002</c:v>
                </c:pt>
                <c:pt idx="761">
                  <c:v>5196.2056000000002</c:v>
                </c:pt>
                <c:pt idx="762">
                  <c:v>5196.2056000000002</c:v>
                </c:pt>
                <c:pt idx="763">
                  <c:v>5196.2056000000002</c:v>
                </c:pt>
                <c:pt idx="764">
                  <c:v>5196.2056000000002</c:v>
                </c:pt>
                <c:pt idx="765">
                  <c:v>5196.2056000000002</c:v>
                </c:pt>
                <c:pt idx="766">
                  <c:v>5196.2056000000002</c:v>
                </c:pt>
                <c:pt idx="767">
                  <c:v>5196.2056000000002</c:v>
                </c:pt>
                <c:pt idx="768">
                  <c:v>5196.2056000000002</c:v>
                </c:pt>
                <c:pt idx="769">
                  <c:v>5196.2056000000002</c:v>
                </c:pt>
                <c:pt idx="770">
                  <c:v>5196.2056000000002</c:v>
                </c:pt>
                <c:pt idx="771">
                  <c:v>5196.2056000000002</c:v>
                </c:pt>
                <c:pt idx="772">
                  <c:v>5196.2056000000002</c:v>
                </c:pt>
                <c:pt idx="773">
                  <c:v>5196.2056000000002</c:v>
                </c:pt>
                <c:pt idx="774">
                  <c:v>5196.2056000000002</c:v>
                </c:pt>
                <c:pt idx="775">
                  <c:v>5196.2056000000002</c:v>
                </c:pt>
                <c:pt idx="776">
                  <c:v>5196.2056000000002</c:v>
                </c:pt>
                <c:pt idx="777">
                  <c:v>5196.2056000000002</c:v>
                </c:pt>
                <c:pt idx="778">
                  <c:v>5196.2056000000002</c:v>
                </c:pt>
                <c:pt idx="779">
                  <c:v>5196.2056000000002</c:v>
                </c:pt>
                <c:pt idx="780">
                  <c:v>5196.2056000000002</c:v>
                </c:pt>
                <c:pt idx="781">
                  <c:v>5196.2056000000002</c:v>
                </c:pt>
                <c:pt idx="782">
                  <c:v>5196.2056000000002</c:v>
                </c:pt>
                <c:pt idx="783">
                  <c:v>5196.2056000000002</c:v>
                </c:pt>
                <c:pt idx="784">
                  <c:v>5196.2056000000002</c:v>
                </c:pt>
                <c:pt idx="785">
                  <c:v>5196.2056000000002</c:v>
                </c:pt>
                <c:pt idx="786">
                  <c:v>5196.2056000000002</c:v>
                </c:pt>
                <c:pt idx="787">
                  <c:v>5196.2056000000002</c:v>
                </c:pt>
                <c:pt idx="788">
                  <c:v>5196.2056000000002</c:v>
                </c:pt>
                <c:pt idx="789">
                  <c:v>5196.2056000000002</c:v>
                </c:pt>
                <c:pt idx="790">
                  <c:v>5196.2056000000002</c:v>
                </c:pt>
                <c:pt idx="791">
                  <c:v>5196.2056000000002</c:v>
                </c:pt>
                <c:pt idx="792">
                  <c:v>5196.2056000000002</c:v>
                </c:pt>
                <c:pt idx="793">
                  <c:v>5196.2056000000002</c:v>
                </c:pt>
                <c:pt idx="794">
                  <c:v>5196.2056000000002</c:v>
                </c:pt>
                <c:pt idx="795">
                  <c:v>5196.2056000000002</c:v>
                </c:pt>
                <c:pt idx="796">
                  <c:v>5196.2056000000002</c:v>
                </c:pt>
                <c:pt idx="797">
                  <c:v>5196.2056000000002</c:v>
                </c:pt>
                <c:pt idx="798">
                  <c:v>5196.2056000000002</c:v>
                </c:pt>
                <c:pt idx="799">
                  <c:v>5196.2056000000002</c:v>
                </c:pt>
                <c:pt idx="800">
                  <c:v>5196.2056000000002</c:v>
                </c:pt>
                <c:pt idx="801">
                  <c:v>5196.2056000000002</c:v>
                </c:pt>
                <c:pt idx="802">
                  <c:v>5196.2056000000002</c:v>
                </c:pt>
                <c:pt idx="803">
                  <c:v>5196.2056000000002</c:v>
                </c:pt>
                <c:pt idx="804">
                  <c:v>5196.1549999999997</c:v>
                </c:pt>
                <c:pt idx="805">
                  <c:v>5196.0292499999996</c:v>
                </c:pt>
                <c:pt idx="806">
                  <c:v>5195.8895294117601</c:v>
                </c:pt>
                <c:pt idx="807">
                  <c:v>5195.7374</c:v>
                </c:pt>
                <c:pt idx="808">
                  <c:v>5195.5807333333296</c:v>
                </c:pt>
                <c:pt idx="809">
                  <c:v>5195.4313124999999</c:v>
                </c:pt>
                <c:pt idx="810">
                  <c:v>5195.27246666667</c:v>
                </c:pt>
                <c:pt idx="811">
                  <c:v>5195.1471666666703</c:v>
                </c:pt>
                <c:pt idx="812">
                  <c:v>5194.9608333333299</c:v>
                </c:pt>
                <c:pt idx="813">
                  <c:v>5194.8223333333299</c:v>
                </c:pt>
                <c:pt idx="814">
                  <c:v>5194.7109166666696</c:v>
                </c:pt>
                <c:pt idx="815">
                  <c:v>5194.5479999999998</c:v>
                </c:pt>
                <c:pt idx="816">
                  <c:v>5194.4167777777802</c:v>
                </c:pt>
                <c:pt idx="817">
                  <c:v>5194.2302499999996</c:v>
                </c:pt>
                <c:pt idx="818">
                  <c:v>5194.0866666666598</c:v>
                </c:pt>
                <c:pt idx="819">
                  <c:v>5193.9540714285704</c:v>
                </c:pt>
                <c:pt idx="820">
                  <c:v>5193.7868461538501</c:v>
                </c:pt>
                <c:pt idx="821">
                  <c:v>5193.6632499999996</c:v>
                </c:pt>
                <c:pt idx="822">
                  <c:v>5193.5185384615397</c:v>
                </c:pt>
                <c:pt idx="823">
                  <c:v>5193.3077999999996</c:v>
                </c:pt>
                <c:pt idx="824">
                  <c:v>5193.1679090909101</c:v>
                </c:pt>
                <c:pt idx="825">
                  <c:v>5193.0441818181798</c:v>
                </c:pt>
                <c:pt idx="826">
                  <c:v>5192.8678</c:v>
                </c:pt>
                <c:pt idx="827">
                  <c:v>5192.7620999999999</c:v>
                </c:pt>
                <c:pt idx="828">
                  <c:v>5192.5880833333304</c:v>
                </c:pt>
                <c:pt idx="829">
                  <c:v>5192.3810909090898</c:v>
                </c:pt>
                <c:pt idx="830">
                  <c:v>5192.2631428571403</c:v>
                </c:pt>
                <c:pt idx="831">
                  <c:v>5192.1501818181796</c:v>
                </c:pt>
                <c:pt idx="832">
                  <c:v>5191.9636153846204</c:v>
                </c:pt>
                <c:pt idx="833">
                  <c:v>5191.8482999999997</c:v>
                </c:pt>
                <c:pt idx="834">
                  <c:v>5191.6849000000002</c:v>
                </c:pt>
                <c:pt idx="835">
                  <c:v>5191.48446153846</c:v>
                </c:pt>
                <c:pt idx="836">
                  <c:v>5191.3326999999999</c:v>
                </c:pt>
                <c:pt idx="837">
                  <c:v>5191.1832727272704</c:v>
                </c:pt>
                <c:pt idx="838">
                  <c:v>5191.0522499999997</c:v>
                </c:pt>
                <c:pt idx="839">
                  <c:v>5190.8816666666698</c:v>
                </c:pt>
                <c:pt idx="840">
                  <c:v>5190.7316666666702</c:v>
                </c:pt>
                <c:pt idx="841">
                  <c:v>5190.56116666667</c:v>
                </c:pt>
                <c:pt idx="842">
                  <c:v>5190.4276428571402</c:v>
                </c:pt>
                <c:pt idx="843">
                  <c:v>5190.2542222222201</c:v>
                </c:pt>
                <c:pt idx="844">
                  <c:v>5190.1293571428596</c:v>
                </c:pt>
                <c:pt idx="845">
                  <c:v>5189.9269999999997</c:v>
                </c:pt>
                <c:pt idx="846">
                  <c:v>5189.8227368421003</c:v>
                </c:pt>
                <c:pt idx="847">
                  <c:v>5189.6014999999998</c:v>
                </c:pt>
                <c:pt idx="848">
                  <c:v>5189.4520666666704</c:v>
                </c:pt>
                <c:pt idx="849">
                  <c:v>5189.32705882353</c:v>
                </c:pt>
                <c:pt idx="850">
                  <c:v>5189.1952000000001</c:v>
                </c:pt>
                <c:pt idx="851">
                  <c:v>5189.0060000000003</c:v>
                </c:pt>
                <c:pt idx="852">
                  <c:v>5188.8710000000001</c:v>
                </c:pt>
                <c:pt idx="853">
                  <c:v>5188.6763571428601</c:v>
                </c:pt>
                <c:pt idx="854">
                  <c:v>5188.52909090909</c:v>
                </c:pt>
                <c:pt idx="855">
                  <c:v>5188.363875</c:v>
                </c:pt>
                <c:pt idx="856">
                  <c:v>5188.21</c:v>
                </c:pt>
                <c:pt idx="857">
                  <c:v>5188.0614999999998</c:v>
                </c:pt>
                <c:pt idx="858">
                  <c:v>5187.8978823529396</c:v>
                </c:pt>
                <c:pt idx="859">
                  <c:v>5187.7280000000001</c:v>
                </c:pt>
                <c:pt idx="860">
                  <c:v>5187.56858333333</c:v>
                </c:pt>
                <c:pt idx="861">
                  <c:v>5187.4016666666703</c:v>
                </c:pt>
                <c:pt idx="862">
                  <c:v>5187.1911666666701</c:v>
                </c:pt>
                <c:pt idx="863">
                  <c:v>5187.0928125</c:v>
                </c:pt>
                <c:pt idx="864">
                  <c:v>5186.8892999999998</c:v>
                </c:pt>
                <c:pt idx="865">
                  <c:v>5186.7676470588203</c:v>
                </c:pt>
                <c:pt idx="866">
                  <c:v>5186.5644285714297</c:v>
                </c:pt>
                <c:pt idx="867">
                  <c:v>5186.4296999999997</c:v>
                </c:pt>
                <c:pt idx="868">
                  <c:v>5186.2799000000005</c:v>
                </c:pt>
                <c:pt idx="869">
                  <c:v>5186.1053636363604</c:v>
                </c:pt>
                <c:pt idx="870">
                  <c:v>5185.9536250000001</c:v>
                </c:pt>
                <c:pt idx="871">
                  <c:v>5185.7598181818203</c:v>
                </c:pt>
                <c:pt idx="872">
                  <c:v>5185.6103529411803</c:v>
                </c:pt>
                <c:pt idx="873">
                  <c:v>5185.4993636363597</c:v>
                </c:pt>
                <c:pt idx="874">
                  <c:v>5185.2970833333302</c:v>
                </c:pt>
                <c:pt idx="875">
                  <c:v>5185.1040000000003</c:v>
                </c:pt>
                <c:pt idx="876">
                  <c:v>5184.9626363636398</c:v>
                </c:pt>
                <c:pt idx="877">
                  <c:v>5184.7830000000004</c:v>
                </c:pt>
                <c:pt idx="878">
                  <c:v>5184.5662666666703</c:v>
                </c:pt>
                <c:pt idx="879">
                  <c:v>5184.3941666666697</c:v>
                </c:pt>
                <c:pt idx="880">
                  <c:v>5184.2269999999999</c:v>
                </c:pt>
                <c:pt idx="881">
                  <c:v>5184.0896153846197</c:v>
                </c:pt>
                <c:pt idx="882">
                  <c:v>5183.8945999999896</c:v>
                </c:pt>
                <c:pt idx="883">
                  <c:v>5183.7548181818202</c:v>
                </c:pt>
                <c:pt idx="884">
                  <c:v>5183.58025</c:v>
                </c:pt>
                <c:pt idx="885">
                  <c:v>5183.3665833333298</c:v>
                </c:pt>
                <c:pt idx="886">
                  <c:v>5183.1764999999996</c:v>
                </c:pt>
                <c:pt idx="887">
                  <c:v>5182.9567500000003</c:v>
                </c:pt>
                <c:pt idx="888">
                  <c:v>5182.7879999999996</c:v>
                </c:pt>
                <c:pt idx="889">
                  <c:v>5182.6368181818198</c:v>
                </c:pt>
                <c:pt idx="890">
                  <c:v>5182.4374166666703</c:v>
                </c:pt>
                <c:pt idx="891">
                  <c:v>5182.29</c:v>
                </c:pt>
                <c:pt idx="892">
                  <c:v>5182.1030769230802</c:v>
                </c:pt>
                <c:pt idx="893">
                  <c:v>5181.9069090909097</c:v>
                </c:pt>
                <c:pt idx="894">
                  <c:v>5181.7401111111103</c:v>
                </c:pt>
                <c:pt idx="895">
                  <c:v>5181.5640000000003</c:v>
                </c:pt>
                <c:pt idx="896">
                  <c:v>5181.34972727273</c:v>
                </c:pt>
                <c:pt idx="897">
                  <c:v>5181.1739333333298</c:v>
                </c:pt>
                <c:pt idx="898">
                  <c:v>5181.0184285714304</c:v>
                </c:pt>
                <c:pt idx="899">
                  <c:v>5180.8360909090898</c:v>
                </c:pt>
                <c:pt idx="900">
                  <c:v>5180.6674999999996</c:v>
                </c:pt>
                <c:pt idx="901">
                  <c:v>5180.5165833333303</c:v>
                </c:pt>
                <c:pt idx="902">
                  <c:v>5180.2894444444401</c:v>
                </c:pt>
                <c:pt idx="903">
                  <c:v>5180.1124</c:v>
                </c:pt>
                <c:pt idx="904">
                  <c:v>5179.9679999999998</c:v>
                </c:pt>
                <c:pt idx="905">
                  <c:v>5179.7920833333301</c:v>
                </c:pt>
                <c:pt idx="906">
                  <c:v>5179.6026250000004</c:v>
                </c:pt>
                <c:pt idx="907">
                  <c:v>5179.3877777777798</c:v>
                </c:pt>
                <c:pt idx="908">
                  <c:v>5179.2446</c:v>
                </c:pt>
                <c:pt idx="909">
                  <c:v>5179.0860909090898</c:v>
                </c:pt>
                <c:pt idx="910">
                  <c:v>5178.9458000000004</c:v>
                </c:pt>
                <c:pt idx="911">
                  <c:v>5178.7569999999996</c:v>
                </c:pt>
                <c:pt idx="912">
                  <c:v>5178.5919999999996</c:v>
                </c:pt>
                <c:pt idx="913">
                  <c:v>5178.4033636363602</c:v>
                </c:pt>
                <c:pt idx="914">
                  <c:v>5178.1913333333296</c:v>
                </c:pt>
                <c:pt idx="915">
                  <c:v>5178.0027499999997</c:v>
                </c:pt>
                <c:pt idx="916">
                  <c:v>5177.8028999999997</c:v>
                </c:pt>
                <c:pt idx="917">
                  <c:v>5177.6565555555599</c:v>
                </c:pt>
                <c:pt idx="918">
                  <c:v>5177.48113333333</c:v>
                </c:pt>
                <c:pt idx="919">
                  <c:v>5177.2915384615399</c:v>
                </c:pt>
                <c:pt idx="920">
                  <c:v>5177.0956923076901</c:v>
                </c:pt>
                <c:pt idx="921">
                  <c:v>5176.8901428571398</c:v>
                </c:pt>
                <c:pt idx="922">
                  <c:v>5176.7313846153802</c:v>
                </c:pt>
                <c:pt idx="923">
                  <c:v>5176.6007142857097</c:v>
                </c:pt>
                <c:pt idx="924">
                  <c:v>5176.3428333333304</c:v>
                </c:pt>
                <c:pt idx="925">
                  <c:v>5176.1687142857099</c:v>
                </c:pt>
                <c:pt idx="926">
                  <c:v>5176.0119999999997</c:v>
                </c:pt>
                <c:pt idx="927">
                  <c:v>5175.7604545454496</c:v>
                </c:pt>
                <c:pt idx="928">
                  <c:v>5175.6003076923098</c:v>
                </c:pt>
                <c:pt idx="929">
                  <c:v>5175.3739999999998</c:v>
                </c:pt>
                <c:pt idx="930">
                  <c:v>5175.2277999999997</c:v>
                </c:pt>
                <c:pt idx="931">
                  <c:v>5174.9830000000002</c:v>
                </c:pt>
                <c:pt idx="932">
                  <c:v>5174.799</c:v>
                </c:pt>
                <c:pt idx="933">
                  <c:v>5174.5918666666703</c:v>
                </c:pt>
                <c:pt idx="934">
                  <c:v>5174.37</c:v>
                </c:pt>
                <c:pt idx="935">
                  <c:v>5174.1785</c:v>
                </c:pt>
                <c:pt idx="936">
                  <c:v>5174.0429999999997</c:v>
                </c:pt>
                <c:pt idx="937">
                  <c:v>5173.8444</c:v>
                </c:pt>
                <c:pt idx="938">
                  <c:v>5173.6262999999999</c:v>
                </c:pt>
                <c:pt idx="939">
                  <c:v>5173.4489999999996</c:v>
                </c:pt>
                <c:pt idx="940">
                  <c:v>5173.2271000000001</c:v>
                </c:pt>
                <c:pt idx="941">
                  <c:v>5173.0561818181804</c:v>
                </c:pt>
                <c:pt idx="942">
                  <c:v>5172.8708571428597</c:v>
                </c:pt>
                <c:pt idx="943">
                  <c:v>5172.7033076923099</c:v>
                </c:pt>
                <c:pt idx="944">
                  <c:v>5172.4570000000003</c:v>
                </c:pt>
                <c:pt idx="945">
                  <c:v>5172.2824375</c:v>
                </c:pt>
                <c:pt idx="946">
                  <c:v>5172.0621111111104</c:v>
                </c:pt>
                <c:pt idx="947">
                  <c:v>5171.8848125000004</c:v>
                </c:pt>
                <c:pt idx="948">
                  <c:v>5171.6614166666704</c:v>
                </c:pt>
                <c:pt idx="949">
                  <c:v>5171.5074444444399</c:v>
                </c:pt>
                <c:pt idx="950">
                  <c:v>5171.28</c:v>
                </c:pt>
                <c:pt idx="951">
                  <c:v>5171.0609230769196</c:v>
                </c:pt>
                <c:pt idx="952">
                  <c:v>5170.8773636363603</c:v>
                </c:pt>
                <c:pt idx="953">
                  <c:v>5170.6530000000002</c:v>
                </c:pt>
                <c:pt idx="954">
                  <c:v>5170.4522666666699</c:v>
                </c:pt>
                <c:pt idx="955">
                  <c:v>5170.2694615384598</c:v>
                </c:pt>
                <c:pt idx="956">
                  <c:v>5170.0523846153801</c:v>
                </c:pt>
                <c:pt idx="957">
                  <c:v>5169.8623333333298</c:v>
                </c:pt>
                <c:pt idx="958">
                  <c:v>5169.6549000000005</c:v>
                </c:pt>
                <c:pt idx="959">
                  <c:v>5169.46635714286</c:v>
                </c:pt>
                <c:pt idx="960">
                  <c:v>5169.2321666666703</c:v>
                </c:pt>
                <c:pt idx="961">
                  <c:v>5168.9988181818198</c:v>
                </c:pt>
                <c:pt idx="962">
                  <c:v>5168.8076363636401</c:v>
                </c:pt>
                <c:pt idx="963">
                  <c:v>5168.5856428571396</c:v>
                </c:pt>
                <c:pt idx="964">
                  <c:v>5168.38238461538</c:v>
                </c:pt>
                <c:pt idx="965">
                  <c:v>5168.1787857142899</c:v>
                </c:pt>
                <c:pt idx="966">
                  <c:v>5167.9935333333297</c:v>
                </c:pt>
                <c:pt idx="967">
                  <c:v>5167.7335000000003</c:v>
                </c:pt>
                <c:pt idx="968">
                  <c:v>5167.5254666666697</c:v>
                </c:pt>
                <c:pt idx="969">
                  <c:v>5167.3307692307699</c:v>
                </c:pt>
                <c:pt idx="970">
                  <c:v>5167.1059090909102</c:v>
                </c:pt>
                <c:pt idx="971">
                  <c:v>5166.8886428571404</c:v>
                </c:pt>
                <c:pt idx="972">
                  <c:v>5166.6857058823498</c:v>
                </c:pt>
                <c:pt idx="973">
                  <c:v>5166.4819333333298</c:v>
                </c:pt>
                <c:pt idx="974">
                  <c:v>5166.3013000000001</c:v>
                </c:pt>
                <c:pt idx="975">
                  <c:v>5166.09268421053</c:v>
                </c:pt>
                <c:pt idx="976">
                  <c:v>5165.8633749999999</c:v>
                </c:pt>
                <c:pt idx="977">
                  <c:v>5165.6941538461497</c:v>
                </c:pt>
                <c:pt idx="978">
                  <c:v>5165.4743333333299</c:v>
                </c:pt>
                <c:pt idx="979">
                  <c:v>5165.27276470588</c:v>
                </c:pt>
                <c:pt idx="980">
                  <c:v>5165.0304999999998</c:v>
                </c:pt>
                <c:pt idx="981">
                  <c:v>5164.80242857143</c:v>
                </c:pt>
                <c:pt idx="982">
                  <c:v>5164.62182352941</c:v>
                </c:pt>
                <c:pt idx="983">
                  <c:v>5164.3785454545496</c:v>
                </c:pt>
                <c:pt idx="984">
                  <c:v>5164.2260714285703</c:v>
                </c:pt>
                <c:pt idx="985">
                  <c:v>5163.97166666667</c:v>
                </c:pt>
                <c:pt idx="986">
                  <c:v>5163.7738461538502</c:v>
                </c:pt>
                <c:pt idx="987">
                  <c:v>5163.5613999999996</c:v>
                </c:pt>
                <c:pt idx="988">
                  <c:v>5163.3318888888898</c:v>
                </c:pt>
                <c:pt idx="989">
                  <c:v>5163.1916428571403</c:v>
                </c:pt>
                <c:pt idx="990">
                  <c:v>5162.9565000000002</c:v>
                </c:pt>
                <c:pt idx="991">
                  <c:v>5162.7260666666698</c:v>
                </c:pt>
                <c:pt idx="992">
                  <c:v>5162.4643333333297</c:v>
                </c:pt>
                <c:pt idx="993">
                  <c:v>5162.2923636363603</c:v>
                </c:pt>
                <c:pt idx="994">
                  <c:v>5162.0177142857101</c:v>
                </c:pt>
                <c:pt idx="995">
                  <c:v>5161.8026923076904</c:v>
                </c:pt>
                <c:pt idx="996">
                  <c:v>5161.6001428571399</c:v>
                </c:pt>
                <c:pt idx="997">
                  <c:v>5161.3392307692302</c:v>
                </c:pt>
                <c:pt idx="998">
                  <c:v>5161.0607499999996</c:v>
                </c:pt>
                <c:pt idx="999">
                  <c:v>5160.8684999999996</c:v>
                </c:pt>
                <c:pt idx="1000">
                  <c:v>5160.6439285714296</c:v>
                </c:pt>
                <c:pt idx="1001">
                  <c:v>5160.44333333333</c:v>
                </c:pt>
                <c:pt idx="1002">
                  <c:v>5160.2321250000005</c:v>
                </c:pt>
                <c:pt idx="1003">
                  <c:v>5160.0041052631605</c:v>
                </c:pt>
                <c:pt idx="1004">
                  <c:v>5159.7568000000001</c:v>
                </c:pt>
                <c:pt idx="1005">
                  <c:v>5159.5469230769204</c:v>
                </c:pt>
                <c:pt idx="1006">
                  <c:v>5159.3318461538502</c:v>
                </c:pt>
                <c:pt idx="1007">
                  <c:v>5159.1283333333304</c:v>
                </c:pt>
                <c:pt idx="1008">
                  <c:v>5158.9026666666696</c:v>
                </c:pt>
                <c:pt idx="1009">
                  <c:v>5158.6535999999996</c:v>
                </c:pt>
                <c:pt idx="1010">
                  <c:v>5158.4259333333302</c:v>
                </c:pt>
                <c:pt idx="1011">
                  <c:v>5158.1918181818201</c:v>
                </c:pt>
                <c:pt idx="1012">
                  <c:v>5157.9655333333303</c:v>
                </c:pt>
                <c:pt idx="1013">
                  <c:v>5157.7191538461502</c:v>
                </c:pt>
                <c:pt idx="1014">
                  <c:v>5157.4786000000004</c:v>
                </c:pt>
                <c:pt idx="1015">
                  <c:v>5157.2421428571397</c:v>
                </c:pt>
                <c:pt idx="1016">
                  <c:v>5157.0478000000003</c:v>
                </c:pt>
                <c:pt idx="1017">
                  <c:v>5156.7991818181799</c:v>
                </c:pt>
                <c:pt idx="1018">
                  <c:v>5156.5877</c:v>
                </c:pt>
                <c:pt idx="1019">
                  <c:v>5156.3316666666697</c:v>
                </c:pt>
                <c:pt idx="1020">
                  <c:v>5156.1444000000001</c:v>
                </c:pt>
                <c:pt idx="1021">
                  <c:v>5155.8826923076904</c:v>
                </c:pt>
                <c:pt idx="1022">
                  <c:v>5155.6168749999997</c:v>
                </c:pt>
                <c:pt idx="1023">
                  <c:v>5155.34807692308</c:v>
                </c:pt>
                <c:pt idx="1024">
                  <c:v>5155.1886428571397</c:v>
                </c:pt>
                <c:pt idx="1025">
                  <c:v>5154.9485000000004</c:v>
                </c:pt>
                <c:pt idx="1026">
                  <c:v>5154.7197999999999</c:v>
                </c:pt>
                <c:pt idx="1027">
                  <c:v>5154.4408823529402</c:v>
                </c:pt>
                <c:pt idx="1028">
                  <c:v>5154.1786249999996</c:v>
                </c:pt>
                <c:pt idx="1029">
                  <c:v>5153.9481999999998</c:v>
                </c:pt>
                <c:pt idx="1030">
                  <c:v>5153.7112857142902</c:v>
                </c:pt>
                <c:pt idx="1031">
                  <c:v>5153.4627777777796</c:v>
                </c:pt>
                <c:pt idx="1032">
                  <c:v>5153.1886666666696</c:v>
                </c:pt>
                <c:pt idx="1033">
                  <c:v>5152.93</c:v>
                </c:pt>
                <c:pt idx="1034">
                  <c:v>5152.7045454545496</c:v>
                </c:pt>
                <c:pt idx="1035">
                  <c:v>5152.4729090909104</c:v>
                </c:pt>
                <c:pt idx="1036">
                  <c:v>5152.2626428571402</c:v>
                </c:pt>
                <c:pt idx="1037">
                  <c:v>5151.9612222222204</c:v>
                </c:pt>
                <c:pt idx="1038">
                  <c:v>5151.7276250000004</c:v>
                </c:pt>
                <c:pt idx="1039">
                  <c:v>5151.5308823529404</c:v>
                </c:pt>
                <c:pt idx="1040">
                  <c:v>5151.2371999999996</c:v>
                </c:pt>
                <c:pt idx="1041">
                  <c:v>5151.0372500000003</c:v>
                </c:pt>
                <c:pt idx="1042">
                  <c:v>5150.7636153846197</c:v>
                </c:pt>
                <c:pt idx="1043">
                  <c:v>5150.5132222222201</c:v>
                </c:pt>
                <c:pt idx="1044">
                  <c:v>5150.2780666666704</c:v>
                </c:pt>
                <c:pt idx="1045">
                  <c:v>5150.0575625000001</c:v>
                </c:pt>
                <c:pt idx="1046">
                  <c:v>5149.7675555555597</c:v>
                </c:pt>
                <c:pt idx="1047">
                  <c:v>5149.5763333333298</c:v>
                </c:pt>
                <c:pt idx="1048">
                  <c:v>5149.3130000000001</c:v>
                </c:pt>
                <c:pt idx="1049">
                  <c:v>5149.0317222222202</c:v>
                </c:pt>
                <c:pt idx="1050">
                  <c:v>5148.8231999999998</c:v>
                </c:pt>
                <c:pt idx="1051">
                  <c:v>5148.5741818181796</c:v>
                </c:pt>
                <c:pt idx="1052">
                  <c:v>5148.3198181818198</c:v>
                </c:pt>
                <c:pt idx="1053">
                  <c:v>5148.0465000000004</c:v>
                </c:pt>
                <c:pt idx="1054">
                  <c:v>5147.8051428571398</c:v>
                </c:pt>
                <c:pt idx="1055">
                  <c:v>5147.5708888888903</c:v>
                </c:pt>
                <c:pt idx="1056">
                  <c:v>5147.3046000000004</c:v>
                </c:pt>
                <c:pt idx="1057">
                  <c:v>5147.0634736842103</c:v>
                </c:pt>
                <c:pt idx="1058">
                  <c:v>5146.8158333333304</c:v>
                </c:pt>
                <c:pt idx="1059">
                  <c:v>5146.55263636364</c:v>
                </c:pt>
                <c:pt idx="1060">
                  <c:v>5146.3381176470602</c:v>
                </c:pt>
                <c:pt idx="1061">
                  <c:v>5146.0343636363596</c:v>
                </c:pt>
                <c:pt idx="1062">
                  <c:v>5145.7752857142896</c:v>
                </c:pt>
                <c:pt idx="1063">
                  <c:v>5145.5721000000003</c:v>
                </c:pt>
                <c:pt idx="1064">
                  <c:v>5145.2899090909104</c:v>
                </c:pt>
                <c:pt idx="1065">
                  <c:v>5145.0319</c:v>
                </c:pt>
                <c:pt idx="1066">
                  <c:v>5144.75766666667</c:v>
                </c:pt>
                <c:pt idx="1067">
                  <c:v>5144.4540909090902</c:v>
                </c:pt>
                <c:pt idx="1068">
                  <c:v>5144.2235714285698</c:v>
                </c:pt>
                <c:pt idx="1069">
                  <c:v>5143.9404000000004</c:v>
                </c:pt>
                <c:pt idx="1070">
                  <c:v>5143.6761999999999</c:v>
                </c:pt>
                <c:pt idx="1071">
                  <c:v>5143.3801111111097</c:v>
                </c:pt>
                <c:pt idx="1072">
                  <c:v>5143.17611111111</c:v>
                </c:pt>
                <c:pt idx="1073">
                  <c:v>5142.9308461538503</c:v>
                </c:pt>
                <c:pt idx="1074">
                  <c:v>5142.6615333333302</c:v>
                </c:pt>
                <c:pt idx="1075">
                  <c:v>5142.3288333333303</c:v>
                </c:pt>
                <c:pt idx="1076">
                  <c:v>5142.1436999999996</c:v>
                </c:pt>
                <c:pt idx="1077">
                  <c:v>5141.8381818181797</c:v>
                </c:pt>
                <c:pt idx="1078">
                  <c:v>5141.55083333333</c:v>
                </c:pt>
                <c:pt idx="1079">
                  <c:v>5141.3332857142896</c:v>
                </c:pt>
                <c:pt idx="1080">
                  <c:v>5141.0312727272703</c:v>
                </c:pt>
                <c:pt idx="1081">
                  <c:v>5140.7267142857099</c:v>
                </c:pt>
                <c:pt idx="1082">
                  <c:v>5140.5236428571397</c:v>
                </c:pt>
                <c:pt idx="1083">
                  <c:v>5140.2169230769196</c:v>
                </c:pt>
                <c:pt idx="1084">
                  <c:v>5139.9538461538496</c:v>
                </c:pt>
                <c:pt idx="1085">
                  <c:v>5139.6786153846197</c:v>
                </c:pt>
                <c:pt idx="1086">
                  <c:v>5139.43546153846</c:v>
                </c:pt>
                <c:pt idx="1087">
                  <c:v>5139.1631538461497</c:v>
                </c:pt>
                <c:pt idx="1088">
                  <c:v>5138.8848333333299</c:v>
                </c:pt>
                <c:pt idx="1089">
                  <c:v>5138.6020833333296</c:v>
                </c:pt>
                <c:pt idx="1090">
                  <c:v>5138.3595384615401</c:v>
                </c:pt>
                <c:pt idx="1091">
                  <c:v>5138.0595999999996</c:v>
                </c:pt>
                <c:pt idx="1092">
                  <c:v>5137.7622222222199</c:v>
                </c:pt>
                <c:pt idx="1093">
                  <c:v>5137.5150000000003</c:v>
                </c:pt>
                <c:pt idx="1094">
                  <c:v>5137.241</c:v>
                </c:pt>
                <c:pt idx="1095">
                  <c:v>5136.9612222222204</c:v>
                </c:pt>
                <c:pt idx="1096">
                  <c:v>5136.6737999999996</c:v>
                </c:pt>
                <c:pt idx="1097">
                  <c:v>5136.4123076923097</c:v>
                </c:pt>
                <c:pt idx="1098">
                  <c:v>5136.1392857142901</c:v>
                </c:pt>
                <c:pt idx="1099">
                  <c:v>5135.85964285714</c:v>
                </c:pt>
                <c:pt idx="1100">
                  <c:v>5135.5541999999996</c:v>
                </c:pt>
                <c:pt idx="1101">
                  <c:v>5135.2680666666702</c:v>
                </c:pt>
                <c:pt idx="1102">
                  <c:v>5135.0127857142897</c:v>
                </c:pt>
                <c:pt idx="1103">
                  <c:v>5134.7547857142899</c:v>
                </c:pt>
                <c:pt idx="1104">
                  <c:v>5134.4108571428596</c:v>
                </c:pt>
                <c:pt idx="1105">
                  <c:v>5134.1457499999997</c:v>
                </c:pt>
                <c:pt idx="1106">
                  <c:v>5133.8515555555596</c:v>
                </c:pt>
                <c:pt idx="1107">
                  <c:v>5133.56746666667</c:v>
                </c:pt>
                <c:pt idx="1108">
                  <c:v>5133.2433571428601</c:v>
                </c:pt>
                <c:pt idx="1109">
                  <c:v>5132.9697999999999</c:v>
                </c:pt>
                <c:pt idx="1110">
                  <c:v>5132.65390909091</c:v>
                </c:pt>
                <c:pt idx="1111">
                  <c:v>5132.3804</c:v>
                </c:pt>
                <c:pt idx="1112">
                  <c:v>5132.1185624999998</c:v>
                </c:pt>
                <c:pt idx="1113">
                  <c:v>5131.8465333333297</c:v>
                </c:pt>
                <c:pt idx="1114">
                  <c:v>5131.4865555555598</c:v>
                </c:pt>
                <c:pt idx="1115">
                  <c:v>5131.2125384615401</c:v>
                </c:pt>
                <c:pt idx="1116">
                  <c:v>5130.92478571429</c:v>
                </c:pt>
                <c:pt idx="1117">
                  <c:v>5130.6530909090898</c:v>
                </c:pt>
                <c:pt idx="1118">
                  <c:v>5130.3102500000005</c:v>
                </c:pt>
                <c:pt idx="1119">
                  <c:v>5130.05666666667</c:v>
                </c:pt>
                <c:pt idx="1120">
                  <c:v>5129.7595000000001</c:v>
                </c:pt>
                <c:pt idx="1121">
                  <c:v>5129.4959166666704</c:v>
                </c:pt>
                <c:pt idx="1122">
                  <c:v>5129.2052307692302</c:v>
                </c:pt>
                <c:pt idx="1123">
                  <c:v>5128.9065000000001</c:v>
                </c:pt>
                <c:pt idx="1124">
                  <c:v>5128.5760909090905</c:v>
                </c:pt>
                <c:pt idx="1125">
                  <c:v>5128.2991333333302</c:v>
                </c:pt>
                <c:pt idx="1126">
                  <c:v>5128.0270625000003</c:v>
                </c:pt>
                <c:pt idx="1127">
                  <c:v>5127.7362000000003</c:v>
                </c:pt>
                <c:pt idx="1128">
                  <c:v>5127.4124000000002</c:v>
                </c:pt>
                <c:pt idx="1129">
                  <c:v>5127.1709090909098</c:v>
                </c:pt>
                <c:pt idx="1130">
                  <c:v>5126.8154666666696</c:v>
                </c:pt>
                <c:pt idx="1131">
                  <c:v>5126.51346666667</c:v>
                </c:pt>
                <c:pt idx="1132">
                  <c:v>5126.2252941176503</c:v>
                </c:pt>
                <c:pt idx="1133">
                  <c:v>5125.95578571429</c:v>
                </c:pt>
                <c:pt idx="1134">
                  <c:v>5125.6466428571403</c:v>
                </c:pt>
                <c:pt idx="1135">
                  <c:v>5125.3710769230802</c:v>
                </c:pt>
                <c:pt idx="1136">
                  <c:v>5125.0196999999998</c:v>
                </c:pt>
                <c:pt idx="1137">
                  <c:v>5124.7382307692296</c:v>
                </c:pt>
                <c:pt idx="1138">
                  <c:v>5124.4013636363597</c:v>
                </c:pt>
                <c:pt idx="1139">
                  <c:v>5124.1022499999999</c:v>
                </c:pt>
                <c:pt idx="1140">
                  <c:v>5123.8002666666698</c:v>
                </c:pt>
                <c:pt idx="1141">
                  <c:v>5123.4858000000004</c:v>
                </c:pt>
                <c:pt idx="1142">
                  <c:v>5123.2198823529397</c:v>
                </c:pt>
                <c:pt idx="1143">
                  <c:v>5122.8746000000001</c:v>
                </c:pt>
                <c:pt idx="1144">
                  <c:v>5122.5562</c:v>
                </c:pt>
                <c:pt idx="1145">
                  <c:v>5122.2897999999996</c:v>
                </c:pt>
                <c:pt idx="1146">
                  <c:v>5121.9768000000004</c:v>
                </c:pt>
                <c:pt idx="1147">
                  <c:v>5121.6595454545504</c:v>
                </c:pt>
                <c:pt idx="1148">
                  <c:v>5121.2882727272699</c:v>
                </c:pt>
                <c:pt idx="1149">
                  <c:v>5121.03311111111</c:v>
                </c:pt>
                <c:pt idx="1150">
                  <c:v>5120.6957272727304</c:v>
                </c:pt>
                <c:pt idx="1151">
                  <c:v>5120.3753076923103</c:v>
                </c:pt>
                <c:pt idx="1152">
                  <c:v>5120.0509375000001</c:v>
                </c:pt>
                <c:pt idx="1153">
                  <c:v>5119.7525454545503</c:v>
                </c:pt>
                <c:pt idx="1154">
                  <c:v>5119.4383333333299</c:v>
                </c:pt>
                <c:pt idx="1155">
                  <c:v>5119.0815833333299</c:v>
                </c:pt>
                <c:pt idx="1156">
                  <c:v>5118.7839999999997</c:v>
                </c:pt>
                <c:pt idx="1157">
                  <c:v>5118.4546666666702</c:v>
                </c:pt>
                <c:pt idx="1158">
                  <c:v>5118.1444166666697</c:v>
                </c:pt>
                <c:pt idx="1159">
                  <c:v>5117.8630000000003</c:v>
                </c:pt>
                <c:pt idx="1160">
                  <c:v>5117.4669285714299</c:v>
                </c:pt>
                <c:pt idx="1161">
                  <c:v>5117.1607857142899</c:v>
                </c:pt>
                <c:pt idx="1162">
                  <c:v>5116.8294166666701</c:v>
                </c:pt>
                <c:pt idx="1163">
                  <c:v>5116.5198181818196</c:v>
                </c:pt>
                <c:pt idx="1164">
                  <c:v>5116.1939230769203</c:v>
                </c:pt>
                <c:pt idx="1165">
                  <c:v>5115.8290833333303</c:v>
                </c:pt>
                <c:pt idx="1166">
                  <c:v>5115.5420999999997</c:v>
                </c:pt>
                <c:pt idx="1167">
                  <c:v>5115.2521818181804</c:v>
                </c:pt>
                <c:pt idx="1168">
                  <c:v>5114.8832666666704</c:v>
                </c:pt>
                <c:pt idx="1169">
                  <c:v>5114.5569999999998</c:v>
                </c:pt>
                <c:pt idx="1170">
                  <c:v>5114.2522499999995</c:v>
                </c:pt>
                <c:pt idx="1171">
                  <c:v>5113.8851428571397</c:v>
                </c:pt>
                <c:pt idx="1172">
                  <c:v>5113.5959999999995</c:v>
                </c:pt>
                <c:pt idx="1173">
                  <c:v>5113.2067500000003</c:v>
                </c:pt>
                <c:pt idx="1174">
                  <c:v>5112.88452941176</c:v>
                </c:pt>
                <c:pt idx="1175">
                  <c:v>5112.5955384615399</c:v>
                </c:pt>
                <c:pt idx="1176">
                  <c:v>5112.2352000000001</c:v>
                </c:pt>
                <c:pt idx="1177">
                  <c:v>5111.9280833333296</c:v>
                </c:pt>
                <c:pt idx="1178">
                  <c:v>5111.5818823529398</c:v>
                </c:pt>
                <c:pt idx="1179">
                  <c:v>5111.2754444444399</c:v>
                </c:pt>
                <c:pt idx="1180">
                  <c:v>5110.9277499999998</c:v>
                </c:pt>
                <c:pt idx="1181">
                  <c:v>5110.5520588235304</c:v>
                </c:pt>
                <c:pt idx="1182">
                  <c:v>5110.1692499999999</c:v>
                </c:pt>
                <c:pt idx="1183">
                  <c:v>5109.86441666667</c:v>
                </c:pt>
                <c:pt idx="1184">
                  <c:v>5109.5303750000003</c:v>
                </c:pt>
                <c:pt idx="1185">
                  <c:v>5109.11772727273</c:v>
                </c:pt>
                <c:pt idx="1186">
                  <c:v>5108.8274375000001</c:v>
                </c:pt>
                <c:pt idx="1187">
                  <c:v>5108.50078571429</c:v>
                </c:pt>
                <c:pt idx="1188">
                  <c:v>5108.1409090909101</c:v>
                </c:pt>
                <c:pt idx="1189">
                  <c:v>5107.7935555555596</c:v>
                </c:pt>
                <c:pt idx="1190">
                  <c:v>5107.4009999999998</c:v>
                </c:pt>
                <c:pt idx="1191">
                  <c:v>5107.0537333333295</c:v>
                </c:pt>
                <c:pt idx="1192">
                  <c:v>5106.7772000000004</c:v>
                </c:pt>
                <c:pt idx="1193">
                  <c:v>5106.4612727272697</c:v>
                </c:pt>
                <c:pt idx="1194">
                  <c:v>5106.05428571429</c:v>
                </c:pt>
                <c:pt idx="1195">
                  <c:v>5105.7296999999999</c:v>
                </c:pt>
                <c:pt idx="1196">
                  <c:v>5105.3854285714297</c:v>
                </c:pt>
                <c:pt idx="1197">
                  <c:v>5105.0029411764699</c:v>
                </c:pt>
                <c:pt idx="1198">
                  <c:v>5104.6736363636401</c:v>
                </c:pt>
                <c:pt idx="1199">
                  <c:v>5104.3098</c:v>
                </c:pt>
                <c:pt idx="1200">
                  <c:v>5103.9379499999995</c:v>
                </c:pt>
                <c:pt idx="1201">
                  <c:v>5103.5866666666598</c:v>
                </c:pt>
                <c:pt idx="1202">
                  <c:v>5103.2933333333303</c:v>
                </c:pt>
                <c:pt idx="1203">
                  <c:v>5102.9314285714299</c:v>
                </c:pt>
                <c:pt idx="1204">
                  <c:v>5102.5876153846102</c:v>
                </c:pt>
                <c:pt idx="1205">
                  <c:v>5102.2313076923101</c:v>
                </c:pt>
                <c:pt idx="1206">
                  <c:v>5101.9107222222201</c:v>
                </c:pt>
                <c:pt idx="1207">
                  <c:v>5101.5097999999998</c:v>
                </c:pt>
                <c:pt idx="1208">
                  <c:v>5101.1475</c:v>
                </c:pt>
                <c:pt idx="1209">
                  <c:v>5100.7919090909099</c:v>
                </c:pt>
                <c:pt idx="1210">
                  <c:v>5100.4679999999998</c:v>
                </c:pt>
                <c:pt idx="1211">
                  <c:v>5100.1081818181801</c:v>
                </c:pt>
                <c:pt idx="1212">
                  <c:v>5099.7068666666701</c:v>
                </c:pt>
                <c:pt idx="1213">
                  <c:v>5099.3850909090897</c:v>
                </c:pt>
                <c:pt idx="1214">
                  <c:v>5099.0114545454599</c:v>
                </c:pt>
                <c:pt idx="1215">
                  <c:v>5098.6778823529403</c:v>
                </c:pt>
                <c:pt idx="1216">
                  <c:v>5098.2638749999996</c:v>
                </c:pt>
                <c:pt idx="1217">
                  <c:v>5097.9123076923097</c:v>
                </c:pt>
                <c:pt idx="1218">
                  <c:v>5097.5307692307697</c:v>
                </c:pt>
                <c:pt idx="1219">
                  <c:v>5097.1734999999999</c:v>
                </c:pt>
                <c:pt idx="1220">
                  <c:v>5096.7549090909097</c:v>
                </c:pt>
                <c:pt idx="1221">
                  <c:v>5096.4077058823495</c:v>
                </c:pt>
                <c:pt idx="1222">
                  <c:v>5095.9754999999996</c:v>
                </c:pt>
                <c:pt idx="1223">
                  <c:v>5095.6328571428603</c:v>
                </c:pt>
                <c:pt idx="1224">
                  <c:v>5095.2705999999998</c:v>
                </c:pt>
                <c:pt idx="1225">
                  <c:v>5094.8632500000003</c:v>
                </c:pt>
                <c:pt idx="1226">
                  <c:v>5094.4791818181802</c:v>
                </c:pt>
                <c:pt idx="1227">
                  <c:v>5094.0609999999997</c:v>
                </c:pt>
                <c:pt idx="1228">
                  <c:v>5093.7504285714303</c:v>
                </c:pt>
                <c:pt idx="1229">
                  <c:v>5093.3968888888903</c:v>
                </c:pt>
                <c:pt idx="1230">
                  <c:v>5093.0140000000001</c:v>
                </c:pt>
                <c:pt idx="1231">
                  <c:v>5092.5999090909099</c:v>
                </c:pt>
                <c:pt idx="1232">
                  <c:v>5092.2551874999999</c:v>
                </c:pt>
                <c:pt idx="1233">
                  <c:v>5091.86227777778</c:v>
                </c:pt>
                <c:pt idx="1234">
                  <c:v>5091.5137142857102</c:v>
                </c:pt>
                <c:pt idx="1235">
                  <c:v>5091.1275294117604</c:v>
                </c:pt>
                <c:pt idx="1236">
                  <c:v>5090.7350526315804</c:v>
                </c:pt>
                <c:pt idx="1237">
                  <c:v>5090.3731333333299</c:v>
                </c:pt>
                <c:pt idx="1238">
                  <c:v>5089.9823157894698</c:v>
                </c:pt>
                <c:pt idx="1239">
                  <c:v>5089.6057000000001</c:v>
                </c:pt>
                <c:pt idx="1240">
                  <c:v>5089.17133333333</c:v>
                </c:pt>
                <c:pt idx="1241">
                  <c:v>5088.7910000000002</c:v>
                </c:pt>
                <c:pt idx="1242">
                  <c:v>5088.4117333333297</c:v>
                </c:pt>
                <c:pt idx="1243">
                  <c:v>5088.0869230769204</c:v>
                </c:pt>
                <c:pt idx="1244">
                  <c:v>5087.6983076923098</c:v>
                </c:pt>
                <c:pt idx="1245">
                  <c:v>5087.2567894736803</c:v>
                </c:pt>
                <c:pt idx="1246">
                  <c:v>5086.8572352941201</c:v>
                </c:pt>
                <c:pt idx="1247">
                  <c:v>5086.4896363636399</c:v>
                </c:pt>
                <c:pt idx="1248">
                  <c:v>5086.0811176470597</c:v>
                </c:pt>
                <c:pt idx="1249">
                  <c:v>5085.6918571428596</c:v>
                </c:pt>
                <c:pt idx="1250">
                  <c:v>5085.2666875000004</c:v>
                </c:pt>
                <c:pt idx="1251">
                  <c:v>5084.8775500000002</c:v>
                </c:pt>
                <c:pt idx="1252">
                  <c:v>5084.5029090909102</c:v>
                </c:pt>
                <c:pt idx="1253">
                  <c:v>5084.1148823529402</c:v>
                </c:pt>
                <c:pt idx="1254">
                  <c:v>5083.7235882352898</c:v>
                </c:pt>
                <c:pt idx="1255">
                  <c:v>5083.3</c:v>
                </c:pt>
                <c:pt idx="1256">
                  <c:v>5082.8944117647097</c:v>
                </c:pt>
                <c:pt idx="1257">
                  <c:v>5082.4939230769196</c:v>
                </c:pt>
                <c:pt idx="1258">
                  <c:v>5082.0831875000003</c:v>
                </c:pt>
                <c:pt idx="1259">
                  <c:v>5081.7031875000002</c:v>
                </c:pt>
                <c:pt idx="1260">
                  <c:v>5081.2679285714303</c:v>
                </c:pt>
                <c:pt idx="1261">
                  <c:v>5080.8433076923102</c:v>
                </c:pt>
                <c:pt idx="1262">
                  <c:v>5080.4610000000002</c:v>
                </c:pt>
                <c:pt idx="1263">
                  <c:v>5080.0011428571397</c:v>
                </c:pt>
                <c:pt idx="1264">
                  <c:v>5079.6076666666704</c:v>
                </c:pt>
                <c:pt idx="1265">
                  <c:v>5079.1672142857096</c:v>
                </c:pt>
                <c:pt idx="1266">
                  <c:v>5078.8026153846104</c:v>
                </c:pt>
                <c:pt idx="1267">
                  <c:v>5078.4005294117596</c:v>
                </c:pt>
                <c:pt idx="1268">
                  <c:v>5077.9886923076901</c:v>
                </c:pt>
                <c:pt idx="1269">
                  <c:v>5077.5515454545503</c:v>
                </c:pt>
                <c:pt idx="1270">
                  <c:v>5077.1310666666704</c:v>
                </c:pt>
                <c:pt idx="1271">
                  <c:v>5076.7833124999997</c:v>
                </c:pt>
                <c:pt idx="1272">
                  <c:v>5076.3334705882398</c:v>
                </c:pt>
                <c:pt idx="1273">
                  <c:v>5075.9421764705903</c:v>
                </c:pt>
                <c:pt idx="1274">
                  <c:v>5075.5047500000001</c:v>
                </c:pt>
                <c:pt idx="1275">
                  <c:v>5075.0749999999998</c:v>
                </c:pt>
                <c:pt idx="1276">
                  <c:v>5074.6339285714303</c:v>
                </c:pt>
                <c:pt idx="1277">
                  <c:v>5074.2133076923101</c:v>
                </c:pt>
                <c:pt idx="1278">
                  <c:v>5073.8327368421096</c:v>
                </c:pt>
                <c:pt idx="1279">
                  <c:v>5073.3896666666697</c:v>
                </c:pt>
                <c:pt idx="1280">
                  <c:v>5072.99445454545</c:v>
                </c:pt>
                <c:pt idx="1281">
                  <c:v>5072.5725000000002</c:v>
                </c:pt>
                <c:pt idx="1282">
                  <c:v>5072.1304</c:v>
                </c:pt>
                <c:pt idx="1283">
                  <c:v>5071.6944999999996</c:v>
                </c:pt>
                <c:pt idx="1284">
                  <c:v>5071.3215833333297</c:v>
                </c:pt>
                <c:pt idx="1285">
                  <c:v>5070.9132105263197</c:v>
                </c:pt>
                <c:pt idx="1286">
                  <c:v>5070.4910666666701</c:v>
                </c:pt>
                <c:pt idx="1287">
                  <c:v>5070.027</c:v>
                </c:pt>
                <c:pt idx="1288">
                  <c:v>5069.6175384615399</c:v>
                </c:pt>
                <c:pt idx="1289">
                  <c:v>5069.1859375000004</c:v>
                </c:pt>
                <c:pt idx="1290">
                  <c:v>5068.7314444444401</c:v>
                </c:pt>
                <c:pt idx="1291">
                  <c:v>5068.3212666666705</c:v>
                </c:pt>
                <c:pt idx="1292">
                  <c:v>5067.8761249999998</c:v>
                </c:pt>
                <c:pt idx="1293">
                  <c:v>5067.4508421052597</c:v>
                </c:pt>
                <c:pt idx="1294">
                  <c:v>5066.9723333333304</c:v>
                </c:pt>
                <c:pt idx="1295">
                  <c:v>5066.5388333333303</c:v>
                </c:pt>
                <c:pt idx="1296">
                  <c:v>5066.1076923076898</c:v>
                </c:pt>
                <c:pt idx="1297">
                  <c:v>5065.6224166666698</c:v>
                </c:pt>
                <c:pt idx="1298">
                  <c:v>5065.2457058823502</c:v>
                </c:pt>
                <c:pt idx="1299">
                  <c:v>5064.8051176470599</c:v>
                </c:pt>
                <c:pt idx="1300">
                  <c:v>5064.3595714285702</c:v>
                </c:pt>
                <c:pt idx="1301">
                  <c:v>5063.9006499999996</c:v>
                </c:pt>
                <c:pt idx="1302">
                  <c:v>5063.4664375000002</c:v>
                </c:pt>
                <c:pt idx="1303">
                  <c:v>5063.0079999999998</c:v>
                </c:pt>
                <c:pt idx="1304">
                  <c:v>5062.5259999999998</c:v>
                </c:pt>
                <c:pt idx="1305">
                  <c:v>5062.1235294117696</c:v>
                </c:pt>
                <c:pt idx="1306">
                  <c:v>5061.6410666666698</c:v>
                </c:pt>
                <c:pt idx="1307">
                  <c:v>5061.2116666666598</c:v>
                </c:pt>
                <c:pt idx="1308">
                  <c:v>5060.7687142857103</c:v>
                </c:pt>
                <c:pt idx="1309">
                  <c:v>5060.3342857142898</c:v>
                </c:pt>
                <c:pt idx="1310">
                  <c:v>5059.8750555555598</c:v>
                </c:pt>
                <c:pt idx="1311">
                  <c:v>5059.4099166666701</c:v>
                </c:pt>
                <c:pt idx="1312">
                  <c:v>5058.9664285714298</c:v>
                </c:pt>
                <c:pt idx="1313">
                  <c:v>5058.5034166666701</c:v>
                </c:pt>
                <c:pt idx="1314">
                  <c:v>5057.9966875</c:v>
                </c:pt>
                <c:pt idx="1315">
                  <c:v>5057.5428666666703</c:v>
                </c:pt>
                <c:pt idx="1316">
                  <c:v>5057.1460666666699</c:v>
                </c:pt>
                <c:pt idx="1317">
                  <c:v>5056.6603529411796</c:v>
                </c:pt>
                <c:pt idx="1318">
                  <c:v>5056.1660666666703</c:v>
                </c:pt>
                <c:pt idx="1319">
                  <c:v>5055.7097857142899</c:v>
                </c:pt>
                <c:pt idx="1320">
                  <c:v>5055.2556666666696</c:v>
                </c:pt>
                <c:pt idx="1321">
                  <c:v>5054.7528333333303</c:v>
                </c:pt>
                <c:pt idx="1322">
                  <c:v>5054.2917647058803</c:v>
                </c:pt>
                <c:pt idx="1323">
                  <c:v>5053.7855</c:v>
                </c:pt>
                <c:pt idx="1324">
                  <c:v>5053.3692857142896</c:v>
                </c:pt>
                <c:pt idx="1325">
                  <c:v>5052.91525</c:v>
                </c:pt>
                <c:pt idx="1326">
                  <c:v>5052.4185625</c:v>
                </c:pt>
                <c:pt idx="1327">
                  <c:v>5051.9415294117598</c:v>
                </c:pt>
                <c:pt idx="1328">
                  <c:v>5051.4787857142901</c:v>
                </c:pt>
                <c:pt idx="1329">
                  <c:v>5051.0116875000003</c:v>
                </c:pt>
                <c:pt idx="1330">
                  <c:v>5050.5210666666699</c:v>
                </c:pt>
                <c:pt idx="1331">
                  <c:v>5050.0214999999998</c:v>
                </c:pt>
                <c:pt idx="1332">
                  <c:v>5049.56488235294</c:v>
                </c:pt>
                <c:pt idx="1333">
                  <c:v>5049.1059999999998</c:v>
                </c:pt>
                <c:pt idx="1334">
                  <c:v>5048.6220000000003</c:v>
                </c:pt>
                <c:pt idx="1335">
                  <c:v>5048.1647647058799</c:v>
                </c:pt>
                <c:pt idx="1336">
                  <c:v>5047.6667857142802</c:v>
                </c:pt>
                <c:pt idx="1337">
                  <c:v>5047.2194705882403</c:v>
                </c:pt>
                <c:pt idx="1338">
                  <c:v>5046.6414615384601</c:v>
                </c:pt>
                <c:pt idx="1339">
                  <c:v>5046.2729285714304</c:v>
                </c:pt>
                <c:pt idx="1340">
                  <c:v>5045.7575999999999</c:v>
                </c:pt>
                <c:pt idx="1341">
                  <c:v>5045.29344444444</c:v>
                </c:pt>
                <c:pt idx="1342">
                  <c:v>5044.8077692307697</c:v>
                </c:pt>
                <c:pt idx="1343">
                  <c:v>5044.3624285714304</c:v>
                </c:pt>
                <c:pt idx="1344">
                  <c:v>5043.8271333333296</c:v>
                </c:pt>
                <c:pt idx="1345">
                  <c:v>5043.3996470588199</c:v>
                </c:pt>
                <c:pt idx="1346">
                  <c:v>5042.8342307692301</c:v>
                </c:pt>
                <c:pt idx="1347">
                  <c:v>5042.3709411764703</c:v>
                </c:pt>
                <c:pt idx="1348">
                  <c:v>5041.88611764706</c:v>
                </c:pt>
                <c:pt idx="1349">
                  <c:v>5041.4242222222201</c:v>
                </c:pt>
                <c:pt idx="1350">
                  <c:v>5040.8642777777804</c:v>
                </c:pt>
                <c:pt idx="1351">
                  <c:v>5040.3342941176497</c:v>
                </c:pt>
                <c:pt idx="1352">
                  <c:v>5039.8296250000003</c:v>
                </c:pt>
                <c:pt idx="1353">
                  <c:v>5039.3420833333303</c:v>
                </c:pt>
                <c:pt idx="1354">
                  <c:v>5038.8603888888902</c:v>
                </c:pt>
                <c:pt idx="1355">
                  <c:v>5038.3561499999996</c:v>
                </c:pt>
                <c:pt idx="1356">
                  <c:v>5037.8671999999997</c:v>
                </c:pt>
                <c:pt idx="1357">
                  <c:v>5037.3686875000003</c:v>
                </c:pt>
                <c:pt idx="1358">
                  <c:v>5036.85926666667</c:v>
                </c:pt>
                <c:pt idx="1359">
                  <c:v>5036.3366315789499</c:v>
                </c:pt>
                <c:pt idx="1360">
                  <c:v>5035.8422142857098</c:v>
                </c:pt>
                <c:pt idx="1361">
                  <c:v>5035.2926875000003</c:v>
                </c:pt>
                <c:pt idx="1362">
                  <c:v>5034.8179411764704</c:v>
                </c:pt>
                <c:pt idx="1363">
                  <c:v>5034.2724117647103</c:v>
                </c:pt>
                <c:pt idx="1364">
                  <c:v>5033.7312499999998</c:v>
                </c:pt>
                <c:pt idx="1365">
                  <c:v>5033.2414615384596</c:v>
                </c:pt>
                <c:pt idx="1366">
                  <c:v>5032.721125</c:v>
                </c:pt>
                <c:pt idx="1367">
                  <c:v>5032.2131578947401</c:v>
                </c:pt>
                <c:pt idx="1368">
                  <c:v>5031.7394285714299</c:v>
                </c:pt>
                <c:pt idx="1369">
                  <c:v>5031.2374374999999</c:v>
                </c:pt>
                <c:pt idx="1370">
                  <c:v>5030.6383750000005</c:v>
                </c:pt>
                <c:pt idx="1371">
                  <c:v>5030.1138000000001</c:v>
                </c:pt>
                <c:pt idx="1372">
                  <c:v>5029.6200588235297</c:v>
                </c:pt>
                <c:pt idx="1373">
                  <c:v>5029.1063529411804</c:v>
                </c:pt>
                <c:pt idx="1374">
                  <c:v>5028.5568571428603</c:v>
                </c:pt>
                <c:pt idx="1375">
                  <c:v>5028.011375</c:v>
                </c:pt>
                <c:pt idx="1376">
                  <c:v>5027.5037894736797</c:v>
                </c:pt>
                <c:pt idx="1377">
                  <c:v>5026.9734444444402</c:v>
                </c:pt>
                <c:pt idx="1378">
                  <c:v>5026.3789999999999</c:v>
                </c:pt>
                <c:pt idx="1379">
                  <c:v>5025.8751111111096</c:v>
                </c:pt>
                <c:pt idx="1380">
                  <c:v>5025.393</c:v>
                </c:pt>
                <c:pt idx="1381">
                  <c:v>5024.8186666666697</c:v>
                </c:pt>
                <c:pt idx="1382">
                  <c:v>5024.30535714286</c:v>
                </c:pt>
                <c:pt idx="1383">
                  <c:v>5023.7559523809496</c:v>
                </c:pt>
                <c:pt idx="1384">
                  <c:v>5023.1940833333301</c:v>
                </c:pt>
                <c:pt idx="1385">
                  <c:v>5022.6860500000003</c:v>
                </c:pt>
                <c:pt idx="1386">
                  <c:v>5022.0694999999996</c:v>
                </c:pt>
                <c:pt idx="1387">
                  <c:v>5021.5795882352904</c:v>
                </c:pt>
                <c:pt idx="1388">
                  <c:v>5021.0677619047601</c:v>
                </c:pt>
                <c:pt idx="1389">
                  <c:v>5020.4991499999996</c:v>
                </c:pt>
                <c:pt idx="1390">
                  <c:v>5019.9837142857104</c:v>
                </c:pt>
                <c:pt idx="1391">
                  <c:v>5019.3964285714301</c:v>
                </c:pt>
                <c:pt idx="1392">
                  <c:v>5018.81328571429</c:v>
                </c:pt>
                <c:pt idx="1393">
                  <c:v>5018.2926111111101</c:v>
                </c:pt>
                <c:pt idx="1394">
                  <c:v>5017.7608333333301</c:v>
                </c:pt>
                <c:pt idx="1395">
                  <c:v>5017.2088333333304</c:v>
                </c:pt>
                <c:pt idx="1396">
                  <c:v>5016.6580000000004</c:v>
                </c:pt>
                <c:pt idx="1397">
                  <c:v>5016.1140952380902</c:v>
                </c:pt>
                <c:pt idx="1398">
                  <c:v>5015.5296111111102</c:v>
                </c:pt>
                <c:pt idx="1399">
                  <c:v>5015.0488947368403</c:v>
                </c:pt>
                <c:pt idx="1400">
                  <c:v>5014.4752631578904</c:v>
                </c:pt>
                <c:pt idx="1401">
                  <c:v>5013.8318666666701</c:v>
                </c:pt>
                <c:pt idx="1402">
                  <c:v>5013.3134705882303</c:v>
                </c:pt>
                <c:pt idx="1403">
                  <c:v>5012.7795624999999</c:v>
                </c:pt>
                <c:pt idx="1404">
                  <c:v>5012.2201764705896</c:v>
                </c:pt>
                <c:pt idx="1405">
                  <c:v>5011.6794736842103</c:v>
                </c:pt>
                <c:pt idx="1406">
                  <c:v>5011.0943500000003</c:v>
                </c:pt>
                <c:pt idx="1407">
                  <c:v>5010.5447000000004</c:v>
                </c:pt>
                <c:pt idx="1408">
                  <c:v>5009.9732105263201</c:v>
                </c:pt>
                <c:pt idx="1409">
                  <c:v>5009.4063749999996</c:v>
                </c:pt>
                <c:pt idx="1410">
                  <c:v>5008.8693529411803</c:v>
                </c:pt>
                <c:pt idx="1411">
                  <c:v>5008.2841052631602</c:v>
                </c:pt>
                <c:pt idx="1412">
                  <c:v>5007.7189545454503</c:v>
                </c:pt>
                <c:pt idx="1413">
                  <c:v>5007.13294444444</c:v>
                </c:pt>
                <c:pt idx="1414">
                  <c:v>5006.5299375000004</c:v>
                </c:pt>
                <c:pt idx="1415">
                  <c:v>5005.9693571428597</c:v>
                </c:pt>
                <c:pt idx="1416">
                  <c:v>5005.3981111111098</c:v>
                </c:pt>
                <c:pt idx="1417">
                  <c:v>5004.8681666666698</c:v>
                </c:pt>
                <c:pt idx="1418">
                  <c:v>5004.3266111111097</c:v>
                </c:pt>
                <c:pt idx="1419">
                  <c:v>5003.7346875000003</c:v>
                </c:pt>
                <c:pt idx="1420">
                  <c:v>5003.0997500000003</c:v>
                </c:pt>
                <c:pt idx="1421">
                  <c:v>5002.5165500000003</c:v>
                </c:pt>
                <c:pt idx="1422">
                  <c:v>5001.9398235294102</c:v>
                </c:pt>
                <c:pt idx="1423">
                  <c:v>5001.3692000000001</c:v>
                </c:pt>
                <c:pt idx="1424">
                  <c:v>5000.7747058823497</c:v>
                </c:pt>
                <c:pt idx="1425">
                  <c:v>5000.2438333333303</c:v>
                </c:pt>
                <c:pt idx="1426">
                  <c:v>4999.60328571429</c:v>
                </c:pt>
                <c:pt idx="1427">
                  <c:v>4999.0030526315804</c:v>
                </c:pt>
                <c:pt idx="1428">
                  <c:v>4998.39910526316</c:v>
                </c:pt>
                <c:pt idx="1429">
                  <c:v>4997.8565263157898</c:v>
                </c:pt>
                <c:pt idx="1430">
                  <c:v>4997.2652777777803</c:v>
                </c:pt>
                <c:pt idx="1431">
                  <c:v>4995.9873181818202</c:v>
                </c:pt>
                <c:pt idx="1432">
                  <c:v>4993.8613478260904</c:v>
                </c:pt>
                <c:pt idx="1433">
                  <c:v>4991.6683636363496</c:v>
                </c:pt>
                <c:pt idx="1434">
                  <c:v>4990.5457999999999</c:v>
                </c:pt>
                <c:pt idx="1435">
                  <c:v>4989.8835789473696</c:v>
                </c:pt>
                <c:pt idx="1436">
                  <c:v>4989.2483571428602</c:v>
                </c:pt>
                <c:pt idx="1437">
                  <c:v>4988.6523157894699</c:v>
                </c:pt>
                <c:pt idx="1438">
                  <c:v>4987.9922352941203</c:v>
                </c:pt>
                <c:pt idx="1439">
                  <c:v>4987.3455789473701</c:v>
                </c:pt>
                <c:pt idx="1440">
                  <c:v>4986.7238947368396</c:v>
                </c:pt>
                <c:pt idx="1441">
                  <c:v>4986.0868421052601</c:v>
                </c:pt>
                <c:pt idx="1442">
                  <c:v>4985.3703333333297</c:v>
                </c:pt>
                <c:pt idx="1443">
                  <c:v>4984.7000500000004</c:v>
                </c:pt>
                <c:pt idx="1444">
                  <c:v>4984.3325714285702</c:v>
                </c:pt>
                <c:pt idx="1445">
                  <c:v>4983.72</c:v>
                </c:pt>
                <c:pt idx="1446">
                  <c:v>4983.0038666666696</c:v>
                </c:pt>
                <c:pt idx="1447">
                  <c:v>4982.3490625000004</c:v>
                </c:pt>
                <c:pt idx="1448">
                  <c:v>4981.6630500000001</c:v>
                </c:pt>
                <c:pt idx="1449">
                  <c:v>4980.9919444444404</c:v>
                </c:pt>
                <c:pt idx="1450">
                  <c:v>4980.4332222222201</c:v>
                </c:pt>
                <c:pt idx="1451">
                  <c:v>4979.7816999999995</c:v>
                </c:pt>
                <c:pt idx="1452">
                  <c:v>4979.1353684210499</c:v>
                </c:pt>
                <c:pt idx="1453">
                  <c:v>4978.4471764705904</c:v>
                </c:pt>
                <c:pt idx="1454">
                  <c:v>4977.817</c:v>
                </c:pt>
                <c:pt idx="1455">
                  <c:v>4977.1029500000004</c:v>
                </c:pt>
                <c:pt idx="1456">
                  <c:v>4976.4411874999996</c:v>
                </c:pt>
                <c:pt idx="1457">
                  <c:v>4975.6775294117597</c:v>
                </c:pt>
                <c:pt idx="1458">
                  <c:v>4975.0363529411798</c:v>
                </c:pt>
                <c:pt idx="1459">
                  <c:v>4974.3385294117697</c:v>
                </c:pt>
                <c:pt idx="1460">
                  <c:v>4973.6527777777801</c:v>
                </c:pt>
                <c:pt idx="1461">
                  <c:v>4973.0263750000004</c:v>
                </c:pt>
                <c:pt idx="1462">
                  <c:v>4972.2885238095196</c:v>
                </c:pt>
                <c:pt idx="1463">
                  <c:v>4971.6301764705904</c:v>
                </c:pt>
                <c:pt idx="1464">
                  <c:v>4970.9324999999999</c:v>
                </c:pt>
                <c:pt idx="1465">
                  <c:v>4970.2264117647101</c:v>
                </c:pt>
                <c:pt idx="1466">
                  <c:v>4969.5476315789501</c:v>
                </c:pt>
                <c:pt idx="1467">
                  <c:v>4968.8819999999996</c:v>
                </c:pt>
                <c:pt idx="1468">
                  <c:v>4968.1808571428601</c:v>
                </c:pt>
                <c:pt idx="1469">
                  <c:v>4967.4610000000002</c:v>
                </c:pt>
                <c:pt idx="1470">
                  <c:v>4966.7953157894699</c:v>
                </c:pt>
                <c:pt idx="1471">
                  <c:v>4966.0762173912999</c:v>
                </c:pt>
                <c:pt idx="1472">
                  <c:v>4965.3622500000001</c:v>
                </c:pt>
                <c:pt idx="1473">
                  <c:v>4964.6563888888904</c:v>
                </c:pt>
                <c:pt idx="1474">
                  <c:v>4963.9614736842104</c:v>
                </c:pt>
                <c:pt idx="1475">
                  <c:v>4963.2652105263196</c:v>
                </c:pt>
                <c:pt idx="1476">
                  <c:v>4962.5542222222202</c:v>
                </c:pt>
                <c:pt idx="1477">
                  <c:v>4961.8485000000001</c:v>
                </c:pt>
                <c:pt idx="1478">
                  <c:v>4961.1881304347799</c:v>
                </c:pt>
                <c:pt idx="1479">
                  <c:v>4960.4584736842098</c:v>
                </c:pt>
                <c:pt idx="1480">
                  <c:v>4959.7156000000004</c:v>
                </c:pt>
                <c:pt idx="1481">
                  <c:v>4959.0249999999996</c:v>
                </c:pt>
                <c:pt idx="1482">
                  <c:v>4958.2621578947401</c:v>
                </c:pt>
                <c:pt idx="1483">
                  <c:v>4957.5575555555597</c:v>
                </c:pt>
                <c:pt idx="1484">
                  <c:v>4956.8776875000003</c:v>
                </c:pt>
                <c:pt idx="1485">
                  <c:v>4956.1324999999997</c:v>
                </c:pt>
                <c:pt idx="1486">
                  <c:v>4955.4189374999996</c:v>
                </c:pt>
                <c:pt idx="1487">
                  <c:v>4954.6456842105299</c:v>
                </c:pt>
                <c:pt idx="1488">
                  <c:v>4953.9345000000003</c:v>
                </c:pt>
                <c:pt idx="1489">
                  <c:v>4953.2444736842099</c:v>
                </c:pt>
                <c:pt idx="1490">
                  <c:v>4952.4637619047598</c:v>
                </c:pt>
                <c:pt idx="1491">
                  <c:v>4951.7566818181804</c:v>
                </c:pt>
                <c:pt idx="1492">
                  <c:v>4951.0506500000001</c:v>
                </c:pt>
                <c:pt idx="1493">
                  <c:v>4950.3330999999998</c:v>
                </c:pt>
                <c:pt idx="1494">
                  <c:v>4949.6099000000004</c:v>
                </c:pt>
                <c:pt idx="1495">
                  <c:v>4948.8868823529401</c:v>
                </c:pt>
                <c:pt idx="1496">
                  <c:v>4948.1672352941196</c:v>
                </c:pt>
                <c:pt idx="1497">
                  <c:v>4947.4278947368402</c:v>
                </c:pt>
                <c:pt idx="1498">
                  <c:v>4946.66</c:v>
                </c:pt>
                <c:pt idx="1499">
                  <c:v>4945.9672499999997</c:v>
                </c:pt>
                <c:pt idx="1500">
                  <c:v>4945.1952352941198</c:v>
                </c:pt>
                <c:pt idx="1501">
                  <c:v>4944.4828947368396</c:v>
                </c:pt>
                <c:pt idx="1502">
                  <c:v>4943.7474705882396</c:v>
                </c:pt>
                <c:pt idx="1503">
                  <c:v>4942.9987333333302</c:v>
                </c:pt>
                <c:pt idx="1504">
                  <c:v>4942.2452941176498</c:v>
                </c:pt>
                <c:pt idx="1505">
                  <c:v>4941.5376999999999</c:v>
                </c:pt>
                <c:pt idx="1506">
                  <c:v>4940.7560476190502</c:v>
                </c:pt>
                <c:pt idx="1507">
                  <c:v>4940.0059000000001</c:v>
                </c:pt>
                <c:pt idx="1508">
                  <c:v>4939.2907058823503</c:v>
                </c:pt>
                <c:pt idx="1509">
                  <c:v>4938.5128235294096</c:v>
                </c:pt>
                <c:pt idx="1510">
                  <c:v>4937.7608947368399</c:v>
                </c:pt>
                <c:pt idx="1511">
                  <c:v>4936.9984000000004</c:v>
                </c:pt>
                <c:pt idx="1512">
                  <c:v>4936.2469473684196</c:v>
                </c:pt>
                <c:pt idx="1513">
                  <c:v>4935.5000476190498</c:v>
                </c:pt>
                <c:pt idx="1514">
                  <c:v>4934.7328095238099</c:v>
                </c:pt>
                <c:pt idx="1515">
                  <c:v>4933.9966000000004</c:v>
                </c:pt>
                <c:pt idx="1516">
                  <c:v>4933.2197727272696</c:v>
                </c:pt>
                <c:pt idx="1517">
                  <c:v>4932.4834210526296</c:v>
                </c:pt>
                <c:pt idx="1518">
                  <c:v>4931.7052222222201</c:v>
                </c:pt>
                <c:pt idx="1519">
                  <c:v>4930.9244210526304</c:v>
                </c:pt>
                <c:pt idx="1520">
                  <c:v>4930.1552105263199</c:v>
                </c:pt>
                <c:pt idx="1521">
                  <c:v>4929.4014090909104</c:v>
                </c:pt>
                <c:pt idx="1522">
                  <c:v>4928.6479411764703</c:v>
                </c:pt>
                <c:pt idx="1523">
                  <c:v>4927.89089473684</c:v>
                </c:pt>
                <c:pt idx="1524">
                  <c:v>4927.0758333333297</c:v>
                </c:pt>
                <c:pt idx="1525">
                  <c:v>4926.3705294117599</c:v>
                </c:pt>
                <c:pt idx="1526">
                  <c:v>4925.5596666666697</c:v>
                </c:pt>
                <c:pt idx="1527">
                  <c:v>4924.8018823529401</c:v>
                </c:pt>
                <c:pt idx="1528">
                  <c:v>4924.0165238095196</c:v>
                </c:pt>
                <c:pt idx="1529">
                  <c:v>4923.1960555555597</c:v>
                </c:pt>
                <c:pt idx="1530">
                  <c:v>4922.4557368421101</c:v>
                </c:pt>
                <c:pt idx="1531">
                  <c:v>4921.6961874999997</c:v>
                </c:pt>
                <c:pt idx="1532">
                  <c:v>4920.9166999999998</c:v>
                </c:pt>
                <c:pt idx="1533">
                  <c:v>4920.1115238095199</c:v>
                </c:pt>
                <c:pt idx="1534">
                  <c:v>4919.38110526316</c:v>
                </c:pt>
                <c:pt idx="1535">
                  <c:v>4918.5529999999999</c:v>
                </c:pt>
                <c:pt idx="1536">
                  <c:v>4917.7687999999998</c:v>
                </c:pt>
                <c:pt idx="1537">
                  <c:v>4916.9386086956501</c:v>
                </c:pt>
                <c:pt idx="1538">
                  <c:v>4916.1243157894696</c:v>
                </c:pt>
                <c:pt idx="1539">
                  <c:v>4915.3322941176502</c:v>
                </c:pt>
                <c:pt idx="1540">
                  <c:v>4914.5278500000004</c:v>
                </c:pt>
                <c:pt idx="1541">
                  <c:v>4913.7432500000004</c:v>
                </c:pt>
                <c:pt idx="1542">
                  <c:v>4912.9221666666699</c:v>
                </c:pt>
                <c:pt idx="1543">
                  <c:v>4912.07125</c:v>
                </c:pt>
                <c:pt idx="1544">
                  <c:v>4911.3101875000002</c:v>
                </c:pt>
                <c:pt idx="1545">
                  <c:v>4910.5483157894696</c:v>
                </c:pt>
                <c:pt idx="1546">
                  <c:v>4909.7298947368399</c:v>
                </c:pt>
                <c:pt idx="1547">
                  <c:v>4908.8962000000001</c:v>
                </c:pt>
                <c:pt idx="1548">
                  <c:v>4908.1099999999997</c:v>
                </c:pt>
                <c:pt idx="1549">
                  <c:v>4907.2411428571404</c:v>
                </c:pt>
                <c:pt idx="1550">
                  <c:v>4906.4139999999998</c:v>
                </c:pt>
                <c:pt idx="1551">
                  <c:v>4905.64114285714</c:v>
                </c:pt>
                <c:pt idx="1552">
                  <c:v>4904.7964090909099</c:v>
                </c:pt>
                <c:pt idx="1553">
                  <c:v>4903.94704761905</c:v>
                </c:pt>
                <c:pt idx="1554">
                  <c:v>4903.1474761904801</c:v>
                </c:pt>
                <c:pt idx="1555">
                  <c:v>4902.2725454545498</c:v>
                </c:pt>
                <c:pt idx="1556">
                  <c:v>4901.3879999999999</c:v>
                </c:pt>
                <c:pt idx="1557">
                  <c:v>4900.6025714285697</c:v>
                </c:pt>
                <c:pt idx="1558">
                  <c:v>4899.80454545455</c:v>
                </c:pt>
                <c:pt idx="1559">
                  <c:v>4898.9739565217396</c:v>
                </c:pt>
                <c:pt idx="1560">
                  <c:v>4898.18061904762</c:v>
                </c:pt>
                <c:pt idx="1561">
                  <c:v>4897.3174285714304</c:v>
                </c:pt>
                <c:pt idx="1562">
                  <c:v>4896.4662352941205</c:v>
                </c:pt>
                <c:pt idx="1563">
                  <c:v>4895.6571176470597</c:v>
                </c:pt>
                <c:pt idx="1564">
                  <c:v>4894.8691904761899</c:v>
                </c:pt>
                <c:pt idx="1565">
                  <c:v>4894.0323181818203</c:v>
                </c:pt>
                <c:pt idx="1566">
                  <c:v>4893.1250499999996</c:v>
                </c:pt>
                <c:pt idx="1567">
                  <c:v>4892.29238095238</c:v>
                </c:pt>
                <c:pt idx="1568">
                  <c:v>4891.4457727272702</c:v>
                </c:pt>
                <c:pt idx="1569">
                  <c:v>4890.5854761904802</c:v>
                </c:pt>
                <c:pt idx="1570">
                  <c:v>4889.73718181818</c:v>
                </c:pt>
                <c:pt idx="1571">
                  <c:v>4888.9178421052602</c:v>
                </c:pt>
                <c:pt idx="1572">
                  <c:v>4888.098</c:v>
                </c:pt>
                <c:pt idx="1573">
                  <c:v>4887.2315500000004</c:v>
                </c:pt>
                <c:pt idx="1574">
                  <c:v>4886.3846999999996</c:v>
                </c:pt>
                <c:pt idx="1575">
                  <c:v>4885.4743888888897</c:v>
                </c:pt>
                <c:pt idx="1576">
                  <c:v>4884.6255714285699</c:v>
                </c:pt>
                <c:pt idx="1577">
                  <c:v>4883.8072000000002</c:v>
                </c:pt>
                <c:pt idx="1578">
                  <c:v>4882.9112500000001</c:v>
                </c:pt>
                <c:pt idx="1579">
                  <c:v>4882.1184499999999</c:v>
                </c:pt>
                <c:pt idx="1580">
                  <c:v>4881.2343499999997</c:v>
                </c:pt>
                <c:pt idx="1581">
                  <c:v>4880.3447142857103</c:v>
                </c:pt>
                <c:pt idx="1582">
                  <c:v>4879.49205882353</c:v>
                </c:pt>
                <c:pt idx="1583">
                  <c:v>4878.6129499999997</c:v>
                </c:pt>
                <c:pt idx="1584">
                  <c:v>4877.7473809523799</c:v>
                </c:pt>
                <c:pt idx="1585">
                  <c:v>4876.8430476190497</c:v>
                </c:pt>
                <c:pt idx="1586">
                  <c:v>4875.9811111111103</c:v>
                </c:pt>
                <c:pt idx="1587">
                  <c:v>4875.1204285714302</c:v>
                </c:pt>
                <c:pt idx="1588">
                  <c:v>4874.2638888888896</c:v>
                </c:pt>
                <c:pt idx="1589">
                  <c:v>4873.3770500000001</c:v>
                </c:pt>
                <c:pt idx="1590">
                  <c:v>4872.50847368421</c:v>
                </c:pt>
                <c:pt idx="1591">
                  <c:v>4871.6050999999998</c:v>
                </c:pt>
                <c:pt idx="1592">
                  <c:v>4870.6831363636402</c:v>
                </c:pt>
                <c:pt idx="1593">
                  <c:v>4869.7860909090896</c:v>
                </c:pt>
                <c:pt idx="1594">
                  <c:v>4868.9231052631603</c:v>
                </c:pt>
                <c:pt idx="1595">
                  <c:v>4868.0223888888904</c:v>
                </c:pt>
                <c:pt idx="1596">
                  <c:v>4867.0926818181797</c:v>
                </c:pt>
                <c:pt idx="1597">
                  <c:v>4866.2696999999998</c:v>
                </c:pt>
                <c:pt idx="1598">
                  <c:v>4865.3121428571403</c:v>
                </c:pt>
                <c:pt idx="1599">
                  <c:v>4864.4002105263198</c:v>
                </c:pt>
                <c:pt idx="1600">
                  <c:v>4863.5078636363596</c:v>
                </c:pt>
                <c:pt idx="1601">
                  <c:v>4862.6208333333298</c:v>
                </c:pt>
                <c:pt idx="1602">
                  <c:v>4861.7160476190502</c:v>
                </c:pt>
                <c:pt idx="1603">
                  <c:v>4860.8161739130401</c:v>
                </c:pt>
                <c:pt idx="1604">
                  <c:v>4859.8802777777801</c:v>
                </c:pt>
                <c:pt idx="1605">
                  <c:v>4858.9837500000003</c:v>
                </c:pt>
                <c:pt idx="1606">
                  <c:v>4858.0846666666703</c:v>
                </c:pt>
                <c:pt idx="1607">
                  <c:v>4857.1423636363597</c:v>
                </c:pt>
                <c:pt idx="1608">
                  <c:v>4856.2020000000002</c:v>
                </c:pt>
                <c:pt idx="1609">
                  <c:v>4855.3607619047598</c:v>
                </c:pt>
                <c:pt idx="1610">
                  <c:v>4854.40916666667</c:v>
                </c:pt>
                <c:pt idx="1611">
                  <c:v>4853.4268000000002</c:v>
                </c:pt>
                <c:pt idx="1612">
                  <c:v>4852.5212631578897</c:v>
                </c:pt>
                <c:pt idx="1613">
                  <c:v>4851.6059047619001</c:v>
                </c:pt>
                <c:pt idx="1614">
                  <c:v>4850.6948000000002</c:v>
                </c:pt>
                <c:pt idx="1615">
                  <c:v>4849.8038695652203</c:v>
                </c:pt>
                <c:pt idx="1616">
                  <c:v>4848.8249500000002</c:v>
                </c:pt>
                <c:pt idx="1617">
                  <c:v>4847.8876521739103</c:v>
                </c:pt>
                <c:pt idx="1618">
                  <c:v>4846.9139999999998</c:v>
                </c:pt>
                <c:pt idx="1619">
                  <c:v>4845.9922999999999</c:v>
                </c:pt>
                <c:pt idx="1620">
                  <c:v>4845.0529999999999</c:v>
                </c:pt>
                <c:pt idx="1621">
                  <c:v>4844.1397999999999</c:v>
                </c:pt>
                <c:pt idx="1622">
                  <c:v>4843.2299499999999</c:v>
                </c:pt>
                <c:pt idx="1623">
                  <c:v>4842.3366666666598</c:v>
                </c:pt>
                <c:pt idx="1624">
                  <c:v>4841.3378947368401</c:v>
                </c:pt>
                <c:pt idx="1625">
                  <c:v>4840.3943499999996</c:v>
                </c:pt>
                <c:pt idx="1626">
                  <c:v>4839.4505789473696</c:v>
                </c:pt>
                <c:pt idx="1627">
                  <c:v>4838.5389999999998</c:v>
                </c:pt>
                <c:pt idx="1628">
                  <c:v>4837.5825714285702</c:v>
                </c:pt>
                <c:pt idx="1629">
                  <c:v>4836.5832499999997</c:v>
                </c:pt>
                <c:pt idx="1630">
                  <c:v>4835.6414761904798</c:v>
                </c:pt>
                <c:pt idx="1631">
                  <c:v>4834.6878571428597</c:v>
                </c:pt>
                <c:pt idx="1632">
                  <c:v>4833.7722272727297</c:v>
                </c:pt>
                <c:pt idx="1633">
                  <c:v>4832.8455714285701</c:v>
                </c:pt>
                <c:pt idx="1634">
                  <c:v>4831.8352380952401</c:v>
                </c:pt>
                <c:pt idx="1635">
                  <c:v>4830.8745263157898</c:v>
                </c:pt>
                <c:pt idx="1636">
                  <c:v>4829.9785000000002</c:v>
                </c:pt>
                <c:pt idx="1637">
                  <c:v>4829.0101904761896</c:v>
                </c:pt>
                <c:pt idx="1638">
                  <c:v>4828.0189090909098</c:v>
                </c:pt>
                <c:pt idx="1639">
                  <c:v>4827.0968999999996</c:v>
                </c:pt>
                <c:pt idx="1640">
                  <c:v>4826.1002380952395</c:v>
                </c:pt>
                <c:pt idx="1641">
                  <c:v>4825.1324999999997</c:v>
                </c:pt>
                <c:pt idx="1642">
                  <c:v>4824.1912608695702</c:v>
                </c:pt>
                <c:pt idx="1643">
                  <c:v>4823.1867826087</c:v>
                </c:pt>
                <c:pt idx="1644">
                  <c:v>4822.2066500000001</c:v>
                </c:pt>
                <c:pt idx="1645">
                  <c:v>4821.2222631578898</c:v>
                </c:pt>
                <c:pt idx="1646">
                  <c:v>4820.1742105263202</c:v>
                </c:pt>
                <c:pt idx="1647">
                  <c:v>4819.1911499999997</c:v>
                </c:pt>
                <c:pt idx="1648">
                  <c:v>4818.2437222222197</c:v>
                </c:pt>
                <c:pt idx="1649">
                  <c:v>4817.2677619047599</c:v>
                </c:pt>
                <c:pt idx="1650">
                  <c:v>4816.2962631578903</c:v>
                </c:pt>
                <c:pt idx="1651">
                  <c:v>4815.2857727272703</c:v>
                </c:pt>
                <c:pt idx="1652">
                  <c:v>4814.2850454545496</c:v>
                </c:pt>
                <c:pt idx="1653">
                  <c:v>4813.2824782608704</c:v>
                </c:pt>
                <c:pt idx="1654">
                  <c:v>4812.2536842105301</c:v>
                </c:pt>
                <c:pt idx="1655">
                  <c:v>4811.2813809523795</c:v>
                </c:pt>
                <c:pt idx="1656">
                  <c:v>4810.2542857142898</c:v>
                </c:pt>
                <c:pt idx="1657">
                  <c:v>4809.2955000000002</c:v>
                </c:pt>
                <c:pt idx="1658">
                  <c:v>4808.21557142857</c:v>
                </c:pt>
                <c:pt idx="1659">
                  <c:v>4807.2398181818198</c:v>
                </c:pt>
                <c:pt idx="1660">
                  <c:v>4806.0883333333304</c:v>
                </c:pt>
                <c:pt idx="1661">
                  <c:v>4805.2857894736799</c:v>
                </c:pt>
                <c:pt idx="1662">
                  <c:v>4804.2054500000004</c:v>
                </c:pt>
                <c:pt idx="1663">
                  <c:v>4803.2399523809499</c:v>
                </c:pt>
                <c:pt idx="1664">
                  <c:v>4802.23495</c:v>
                </c:pt>
                <c:pt idx="1665">
                  <c:v>4801.2024285714297</c:v>
                </c:pt>
                <c:pt idx="1666">
                  <c:v>4800.2157368421103</c:v>
                </c:pt>
                <c:pt idx="1667">
                  <c:v>4799.1897619047604</c:v>
                </c:pt>
                <c:pt idx="1668">
                  <c:v>4798.11942857143</c:v>
                </c:pt>
                <c:pt idx="1669">
                  <c:v>4797.0650500000002</c:v>
                </c:pt>
                <c:pt idx="1670">
                  <c:v>4796.0936666666703</c:v>
                </c:pt>
                <c:pt idx="1671">
                  <c:v>4795.0985714285698</c:v>
                </c:pt>
                <c:pt idx="1672">
                  <c:v>4793.9793684210499</c:v>
                </c:pt>
                <c:pt idx="1673">
                  <c:v>4793.0087142857101</c:v>
                </c:pt>
                <c:pt idx="1674">
                  <c:v>4791.9498999999996</c:v>
                </c:pt>
                <c:pt idx="1675">
                  <c:v>4790.9389545454596</c:v>
                </c:pt>
                <c:pt idx="1676">
                  <c:v>4789.8979499999996</c:v>
                </c:pt>
                <c:pt idx="1677">
                  <c:v>4788.8498695652197</c:v>
                </c:pt>
                <c:pt idx="1678">
                  <c:v>4787.8336190476202</c:v>
                </c:pt>
                <c:pt idx="1679">
                  <c:v>4786.8223809523797</c:v>
                </c:pt>
                <c:pt idx="1680">
                  <c:v>4785.7434736842097</c:v>
                </c:pt>
                <c:pt idx="1681">
                  <c:v>4784.64485714286</c:v>
                </c:pt>
                <c:pt idx="1682">
                  <c:v>4783.6977999999999</c:v>
                </c:pt>
                <c:pt idx="1683">
                  <c:v>4782.6129545454496</c:v>
                </c:pt>
                <c:pt idx="1684">
                  <c:v>4781.5023333333302</c:v>
                </c:pt>
                <c:pt idx="1685">
                  <c:v>4781.1364761904797</c:v>
                </c:pt>
                <c:pt idx="1686">
                  <c:v>4780.1518260869598</c:v>
                </c:pt>
                <c:pt idx="1687">
                  <c:v>4779.5295238095196</c:v>
                </c:pt>
                <c:pt idx="1688">
                  <c:v>4778.4594545454502</c:v>
                </c:pt>
                <c:pt idx="1689">
                  <c:v>4777.3227727272697</c:v>
                </c:pt>
                <c:pt idx="1690">
                  <c:v>4776.1640434782603</c:v>
                </c:pt>
                <c:pt idx="1691">
                  <c:v>4775.0590000000002</c:v>
                </c:pt>
                <c:pt idx="1692">
                  <c:v>4773.9635454545496</c:v>
                </c:pt>
                <c:pt idx="1693">
                  <c:v>4772.8779999999997</c:v>
                </c:pt>
                <c:pt idx="1694">
                  <c:v>4771.7504761904802</c:v>
                </c:pt>
                <c:pt idx="1695">
                  <c:v>4770.6029523809502</c:v>
                </c:pt>
                <c:pt idx="1696">
                  <c:v>4769.5113499999998</c:v>
                </c:pt>
                <c:pt idx="1697">
                  <c:v>4768.4304545454497</c:v>
                </c:pt>
                <c:pt idx="1698">
                  <c:v>4767.2874761904804</c:v>
                </c:pt>
                <c:pt idx="1699">
                  <c:v>4766.2735000000002</c:v>
                </c:pt>
                <c:pt idx="1700">
                  <c:v>4765.1497619047605</c:v>
                </c:pt>
                <c:pt idx="1701">
                  <c:v>4764.0370909090898</c:v>
                </c:pt>
                <c:pt idx="1702">
                  <c:v>4762.9151000000002</c:v>
                </c:pt>
                <c:pt idx="1703">
                  <c:v>4761.8339047619002</c:v>
                </c:pt>
                <c:pt idx="1704">
                  <c:v>4760.7699545454498</c:v>
                </c:pt>
                <c:pt idx="1705">
                  <c:v>4759.6246363636401</c:v>
                </c:pt>
                <c:pt idx="1706">
                  <c:v>4758.5119999999997</c:v>
                </c:pt>
                <c:pt idx="1707">
                  <c:v>4757.3905652173898</c:v>
                </c:pt>
                <c:pt idx="1708">
                  <c:v>4756.2914499999997</c:v>
                </c:pt>
                <c:pt idx="1709">
                  <c:v>4755.1718695652198</c:v>
                </c:pt>
                <c:pt idx="1710">
                  <c:v>4754.0501249999998</c:v>
                </c:pt>
                <c:pt idx="1711">
                  <c:v>4752.9108999999999</c:v>
                </c:pt>
                <c:pt idx="1712">
                  <c:v>4751.8082222222201</c:v>
                </c:pt>
                <c:pt idx="1713">
                  <c:v>4750.6820869565199</c:v>
                </c:pt>
                <c:pt idx="1714">
                  <c:v>4749.52527272727</c:v>
                </c:pt>
                <c:pt idx="1715">
                  <c:v>4748.3948695652198</c:v>
                </c:pt>
                <c:pt idx="1716">
                  <c:v>4747.2404782608701</c:v>
                </c:pt>
                <c:pt idx="1717">
                  <c:v>4746.1056956521697</c:v>
                </c:pt>
                <c:pt idx="1718">
                  <c:v>4745.0248571428601</c:v>
                </c:pt>
                <c:pt idx="1719">
                  <c:v>4743.9142000000002</c:v>
                </c:pt>
                <c:pt idx="1720">
                  <c:v>4742.7154285714296</c:v>
                </c:pt>
                <c:pt idx="1721">
                  <c:v>4741.5929545454501</c:v>
                </c:pt>
                <c:pt idx="1722">
                  <c:v>4740.4291052631597</c:v>
                </c:pt>
                <c:pt idx="1723">
                  <c:v>4739.3526363636402</c:v>
                </c:pt>
                <c:pt idx="1724">
                  <c:v>4738.1335238095198</c:v>
                </c:pt>
                <c:pt idx="1725">
                  <c:v>4737.0264285714302</c:v>
                </c:pt>
                <c:pt idx="1726">
                  <c:v>4735.8467142857098</c:v>
                </c:pt>
                <c:pt idx="1727">
                  <c:v>4734.6897826086997</c:v>
                </c:pt>
                <c:pt idx="1728">
                  <c:v>4733.5187727272696</c:v>
                </c:pt>
                <c:pt idx="1729">
                  <c:v>4732.3956521739101</c:v>
                </c:pt>
                <c:pt idx="1730">
                  <c:v>4731.2055909090896</c:v>
                </c:pt>
                <c:pt idx="1731">
                  <c:v>4730.0642727272698</c:v>
                </c:pt>
                <c:pt idx="1732">
                  <c:v>4728.8825217391304</c:v>
                </c:pt>
                <c:pt idx="1733">
                  <c:v>4727.7132727272701</c:v>
                </c:pt>
                <c:pt idx="1734">
                  <c:v>4726.5470434782601</c:v>
                </c:pt>
                <c:pt idx="1735">
                  <c:v>4725.3649090909103</c:v>
                </c:pt>
                <c:pt idx="1736">
                  <c:v>4724.2384545454497</c:v>
                </c:pt>
                <c:pt idx="1737">
                  <c:v>4723.0595000000003</c:v>
                </c:pt>
                <c:pt idx="1738">
                  <c:v>4721.87395454545</c:v>
                </c:pt>
                <c:pt idx="1739">
                  <c:v>4720.6717619047604</c:v>
                </c:pt>
                <c:pt idx="1740">
                  <c:v>4719.5106363636396</c:v>
                </c:pt>
                <c:pt idx="1741">
                  <c:v>4718.3189130434803</c:v>
                </c:pt>
                <c:pt idx="1742">
                  <c:v>4717.1084090909098</c:v>
                </c:pt>
                <c:pt idx="1743">
                  <c:v>4715.8827272727303</c:v>
                </c:pt>
                <c:pt idx="1744">
                  <c:v>4714.7641578947396</c:v>
                </c:pt>
                <c:pt idx="1745">
                  <c:v>4713.5456956521703</c:v>
                </c:pt>
                <c:pt idx="1746">
                  <c:v>4712.3230952381</c:v>
                </c:pt>
                <c:pt idx="1747">
                  <c:v>4711.0909499999998</c:v>
                </c:pt>
                <c:pt idx="1748">
                  <c:v>4709.9864285714302</c:v>
                </c:pt>
                <c:pt idx="1749">
                  <c:v>4708.7266818181797</c:v>
                </c:pt>
                <c:pt idx="1750">
                  <c:v>4707.5409499999996</c:v>
                </c:pt>
                <c:pt idx="1751">
                  <c:v>4706.2608095238102</c:v>
                </c:pt>
                <c:pt idx="1752">
                  <c:v>4705.0903043478302</c:v>
                </c:pt>
                <c:pt idx="1753">
                  <c:v>4703.8819130434804</c:v>
                </c:pt>
                <c:pt idx="1754">
                  <c:v>4702.65517391304</c:v>
                </c:pt>
                <c:pt idx="1755">
                  <c:v>4701.4285</c:v>
                </c:pt>
                <c:pt idx="1756">
                  <c:v>4700.1979000000001</c:v>
                </c:pt>
                <c:pt idx="1757">
                  <c:v>4699.0349545454501</c:v>
                </c:pt>
                <c:pt idx="1758">
                  <c:v>4697.8019545454499</c:v>
                </c:pt>
                <c:pt idx="1759">
                  <c:v>4696.5195652173898</c:v>
                </c:pt>
                <c:pt idx="1760">
                  <c:v>4695.3273636363601</c:v>
                </c:pt>
                <c:pt idx="1761">
                  <c:v>4694.1015217391296</c:v>
                </c:pt>
                <c:pt idx="1762">
                  <c:v>4692.8562608695702</c:v>
                </c:pt>
                <c:pt idx="1763">
                  <c:v>4691.5883478260903</c:v>
                </c:pt>
                <c:pt idx="1764">
                  <c:v>4690.3392857142899</c:v>
                </c:pt>
                <c:pt idx="1765">
                  <c:v>4689.0909090909099</c:v>
                </c:pt>
                <c:pt idx="1766">
                  <c:v>4687.8599523809498</c:v>
                </c:pt>
                <c:pt idx="1767">
                  <c:v>4686.6478095238099</c:v>
                </c:pt>
                <c:pt idx="1768">
                  <c:v>4685.3989565217398</c:v>
                </c:pt>
                <c:pt idx="1769">
                  <c:v>4684.1476190476196</c:v>
                </c:pt>
                <c:pt idx="1770">
                  <c:v>4682.8700909090903</c:v>
                </c:pt>
                <c:pt idx="1771">
                  <c:v>4681.6582857142903</c:v>
                </c:pt>
                <c:pt idx="1772">
                  <c:v>4680.3966521739103</c:v>
                </c:pt>
                <c:pt idx="1773">
                  <c:v>4679.0901818181801</c:v>
                </c:pt>
                <c:pt idx="1774">
                  <c:v>4677.8957619047596</c:v>
                </c:pt>
                <c:pt idx="1775">
                  <c:v>4676.6180869565196</c:v>
                </c:pt>
                <c:pt idx="1776">
                  <c:v>4675.3410000000003</c:v>
                </c:pt>
                <c:pt idx="1777">
                  <c:v>4674.0384583333298</c:v>
                </c:pt>
                <c:pt idx="1778">
                  <c:v>4672.7144090909096</c:v>
                </c:pt>
                <c:pt idx="1779">
                  <c:v>4671.50476190476</c:v>
                </c:pt>
                <c:pt idx="1780">
                  <c:v>4670.2548695652204</c:v>
                </c:pt>
                <c:pt idx="1781">
                  <c:v>4668.9377727272704</c:v>
                </c:pt>
                <c:pt idx="1782">
                  <c:v>4667.7106363636403</c:v>
                </c:pt>
                <c:pt idx="1783">
                  <c:v>4666.4108260869598</c:v>
                </c:pt>
                <c:pt idx="1784">
                  <c:v>4665.1128181818203</c:v>
                </c:pt>
                <c:pt idx="1785">
                  <c:v>4663.7629999999999</c:v>
                </c:pt>
                <c:pt idx="1786">
                  <c:v>4662.4564285714296</c:v>
                </c:pt>
                <c:pt idx="1787">
                  <c:v>4661.1981428571398</c:v>
                </c:pt>
                <c:pt idx="1788">
                  <c:v>4659.9304782608697</c:v>
                </c:pt>
                <c:pt idx="1789">
                  <c:v>4658.5934166666702</c:v>
                </c:pt>
                <c:pt idx="1790">
                  <c:v>4657.2609545454497</c:v>
                </c:pt>
                <c:pt idx="1791">
                  <c:v>4655.9551818181799</c:v>
                </c:pt>
                <c:pt idx="1792">
                  <c:v>4654.6372727272701</c:v>
                </c:pt>
                <c:pt idx="1793">
                  <c:v>4653.3761739130396</c:v>
                </c:pt>
                <c:pt idx="1794">
                  <c:v>4652.0679565217397</c:v>
                </c:pt>
                <c:pt idx="1795">
                  <c:v>4651.1451304347802</c:v>
                </c:pt>
                <c:pt idx="1796">
                  <c:v>4649.3209999999999</c:v>
                </c:pt>
                <c:pt idx="1797">
                  <c:v>4648.0071363636398</c:v>
                </c:pt>
                <c:pt idx="1798">
                  <c:v>4646.7016818181801</c:v>
                </c:pt>
                <c:pt idx="1799">
                  <c:v>4645.3497826086996</c:v>
                </c:pt>
                <c:pt idx="1800">
                  <c:v>4644.0646818181804</c:v>
                </c:pt>
                <c:pt idx="1801">
                  <c:v>4642.7436086956504</c:v>
                </c:pt>
                <c:pt idx="1802">
                  <c:v>4641.4193333333296</c:v>
                </c:pt>
                <c:pt idx="1803">
                  <c:v>4640.0732173913002</c:v>
                </c:pt>
                <c:pt idx="1804">
                  <c:v>4638.7344545454498</c:v>
                </c:pt>
                <c:pt idx="1805">
                  <c:v>4637.36108695652</c:v>
                </c:pt>
                <c:pt idx="1806">
                  <c:v>4636.0039999999999</c:v>
                </c:pt>
                <c:pt idx="1807">
                  <c:v>4634.68504347826</c:v>
                </c:pt>
                <c:pt idx="1808">
                  <c:v>4633.3274285714297</c:v>
                </c:pt>
                <c:pt idx="1809">
                  <c:v>4631.8896999999997</c:v>
                </c:pt>
                <c:pt idx="1810">
                  <c:v>4630.5784545454499</c:v>
                </c:pt>
                <c:pt idx="1811">
                  <c:v>4629.2795217391304</c:v>
                </c:pt>
                <c:pt idx="1812">
                  <c:v>4627.9130434782601</c:v>
                </c:pt>
                <c:pt idx="1813">
                  <c:v>4626.5358571428596</c:v>
                </c:pt>
                <c:pt idx="1814">
                  <c:v>4625.16395454545</c:v>
                </c:pt>
                <c:pt idx="1815">
                  <c:v>4623.85142857143</c:v>
                </c:pt>
                <c:pt idx="1816">
                  <c:v>4622.4459565217403</c:v>
                </c:pt>
                <c:pt idx="1817">
                  <c:v>4621.0127727272702</c:v>
                </c:pt>
                <c:pt idx="1818">
                  <c:v>4619.6305652173896</c:v>
                </c:pt>
                <c:pt idx="1819">
                  <c:v>4618.2691739130396</c:v>
                </c:pt>
                <c:pt idx="1820">
                  <c:v>4616.8803181818203</c:v>
                </c:pt>
                <c:pt idx="1821">
                  <c:v>4615.4678333333304</c:v>
                </c:pt>
                <c:pt idx="1822">
                  <c:v>4613.9807727272701</c:v>
                </c:pt>
                <c:pt idx="1823">
                  <c:v>4612.6338636363598</c:v>
                </c:pt>
                <c:pt idx="1824">
                  <c:v>4611.2269545454501</c:v>
                </c:pt>
                <c:pt idx="1825">
                  <c:v>4609.8480909090904</c:v>
                </c:pt>
                <c:pt idx="1826">
                  <c:v>4608.3752000000004</c:v>
                </c:pt>
                <c:pt idx="1827">
                  <c:v>4607.0358095238098</c:v>
                </c:pt>
                <c:pt idx="1828">
                  <c:v>4605.62481818182</c:v>
                </c:pt>
                <c:pt idx="1829">
                  <c:v>4604.2422272727299</c:v>
                </c:pt>
                <c:pt idx="1830">
                  <c:v>4602.8023636363596</c:v>
                </c:pt>
                <c:pt idx="1831">
                  <c:v>4601.4320454545496</c:v>
                </c:pt>
                <c:pt idx="1832">
                  <c:v>4600.0157619047604</c:v>
                </c:pt>
                <c:pt idx="1833">
                  <c:v>4598.6355238095202</c:v>
                </c:pt>
                <c:pt idx="1834">
                  <c:v>4597.9641428571404</c:v>
                </c:pt>
                <c:pt idx="1835">
                  <c:v>4598.02358333333</c:v>
                </c:pt>
                <c:pt idx="1836">
                  <c:v>4598.0111666666699</c:v>
                </c:pt>
                <c:pt idx="1837">
                  <c:v>4597.3716315789497</c:v>
                </c:pt>
                <c:pt idx="1838">
                  <c:v>4596.076</c:v>
                </c:pt>
                <c:pt idx="1839">
                  <c:v>4594.6482608695696</c:v>
                </c:pt>
                <c:pt idx="1840">
                  <c:v>4593.1989047618999</c:v>
                </c:pt>
                <c:pt idx="1841">
                  <c:v>4591.7788636363603</c:v>
                </c:pt>
                <c:pt idx="1842">
                  <c:v>4590.3694347826104</c:v>
                </c:pt>
                <c:pt idx="1843">
                  <c:v>4588.9227727272701</c:v>
                </c:pt>
                <c:pt idx="1844">
                  <c:v>4587.4436521739099</c:v>
                </c:pt>
                <c:pt idx="1845">
                  <c:v>4585.9575217391302</c:v>
                </c:pt>
                <c:pt idx="1846">
                  <c:v>4584.4622380952396</c:v>
                </c:pt>
                <c:pt idx="1847">
                  <c:v>4583.0486363636401</c:v>
                </c:pt>
                <c:pt idx="1848">
                  <c:v>4581.6220909090898</c:v>
                </c:pt>
                <c:pt idx="1849">
                  <c:v>4580.1057000000001</c:v>
                </c:pt>
                <c:pt idx="1850">
                  <c:v>4578.6657727272705</c:v>
                </c:pt>
                <c:pt idx="1851">
                  <c:v>4577.1312608695698</c:v>
                </c:pt>
                <c:pt idx="1852">
                  <c:v>4575.6270000000004</c:v>
                </c:pt>
                <c:pt idx="1853">
                  <c:v>4574.1923809523796</c:v>
                </c:pt>
                <c:pt idx="1854">
                  <c:v>4572.7722272727297</c:v>
                </c:pt>
                <c:pt idx="1855">
                  <c:v>4571.2699565217399</c:v>
                </c:pt>
                <c:pt idx="1856">
                  <c:v>4569.8092999999999</c:v>
                </c:pt>
                <c:pt idx="1857">
                  <c:v>4568.3308695652204</c:v>
                </c:pt>
                <c:pt idx="1858">
                  <c:v>4566.8084090909097</c:v>
                </c:pt>
                <c:pt idx="1859">
                  <c:v>4565.3200909090901</c:v>
                </c:pt>
                <c:pt idx="1860">
                  <c:v>4563.87091304348</c:v>
                </c:pt>
                <c:pt idx="1861">
                  <c:v>4562.3648571428603</c:v>
                </c:pt>
                <c:pt idx="1862">
                  <c:v>4560.85977272727</c:v>
                </c:pt>
                <c:pt idx="1863">
                  <c:v>4559.3266363636403</c:v>
                </c:pt>
                <c:pt idx="1864">
                  <c:v>4557.8154782608699</c:v>
                </c:pt>
                <c:pt idx="1865">
                  <c:v>4556.3374090909101</c:v>
                </c:pt>
                <c:pt idx="1866">
                  <c:v>4554.7746086956504</c:v>
                </c:pt>
                <c:pt idx="1867">
                  <c:v>4553.2493636363597</c:v>
                </c:pt>
                <c:pt idx="1868">
                  <c:v>4551.7396086956496</c:v>
                </c:pt>
                <c:pt idx="1869">
                  <c:v>4550.1719999999996</c:v>
                </c:pt>
                <c:pt idx="1870">
                  <c:v>4548.6219130434802</c:v>
                </c:pt>
                <c:pt idx="1871">
                  <c:v>4547.0559090909101</c:v>
                </c:pt>
                <c:pt idx="1872">
                  <c:v>4545.4880909090898</c:v>
                </c:pt>
                <c:pt idx="1873">
                  <c:v>4543.97454545455</c:v>
                </c:pt>
                <c:pt idx="1874">
                  <c:v>4542.43404545455</c:v>
                </c:pt>
                <c:pt idx="1875">
                  <c:v>4540.9316363636399</c:v>
                </c:pt>
                <c:pt idx="1876">
                  <c:v>4539.3534090909097</c:v>
                </c:pt>
                <c:pt idx="1877">
                  <c:v>4537.8300952380996</c:v>
                </c:pt>
                <c:pt idx="1878">
                  <c:v>4536.2358636363597</c:v>
                </c:pt>
                <c:pt idx="1879">
                  <c:v>4534.7036363636398</c:v>
                </c:pt>
                <c:pt idx="1880">
                  <c:v>4533.1274090909101</c:v>
                </c:pt>
                <c:pt idx="1881">
                  <c:v>4531.5605217391303</c:v>
                </c:pt>
                <c:pt idx="1882">
                  <c:v>4530.0125652173901</c:v>
                </c:pt>
                <c:pt idx="1883">
                  <c:v>4528.4511363636402</c:v>
                </c:pt>
                <c:pt idx="1884">
                  <c:v>4526.8756956521702</c:v>
                </c:pt>
                <c:pt idx="1885">
                  <c:v>4525.2947826087002</c:v>
                </c:pt>
                <c:pt idx="1886">
                  <c:v>4523.7127272727303</c:v>
                </c:pt>
                <c:pt idx="1887">
                  <c:v>4522.1119523809502</c:v>
                </c:pt>
                <c:pt idx="1888">
                  <c:v>4520.5600454545502</c:v>
                </c:pt>
                <c:pt idx="1889">
                  <c:v>4518.9466363636402</c:v>
                </c:pt>
                <c:pt idx="1890">
                  <c:v>4517.3538181818203</c:v>
                </c:pt>
                <c:pt idx="1891">
                  <c:v>4515.7488095238105</c:v>
                </c:pt>
                <c:pt idx="1892">
                  <c:v>4514.1705000000002</c:v>
                </c:pt>
                <c:pt idx="1893">
                  <c:v>4512.5613181818198</c:v>
                </c:pt>
                <c:pt idx="1894">
                  <c:v>4510.9011818181798</c:v>
                </c:pt>
                <c:pt idx="1895">
                  <c:v>4509.3115909090902</c:v>
                </c:pt>
                <c:pt idx="1896">
                  <c:v>4507.7122608695699</c:v>
                </c:pt>
                <c:pt idx="1897">
                  <c:v>4506.0784999999996</c:v>
                </c:pt>
                <c:pt idx="1898">
                  <c:v>4504.4997000000003</c:v>
                </c:pt>
                <c:pt idx="1899">
                  <c:v>4502.8656086956498</c:v>
                </c:pt>
                <c:pt idx="1900">
                  <c:v>4501.21727272727</c:v>
                </c:pt>
                <c:pt idx="1901">
                  <c:v>4499.6230869565197</c:v>
                </c:pt>
                <c:pt idx="1902">
                  <c:v>4497.9787391304299</c:v>
                </c:pt>
                <c:pt idx="1903">
                  <c:v>4496.3423913043498</c:v>
                </c:pt>
                <c:pt idx="1904">
                  <c:v>4494.71</c:v>
                </c:pt>
                <c:pt idx="1905">
                  <c:v>4493.0589565217397</c:v>
                </c:pt>
                <c:pt idx="1906">
                  <c:v>4491.4224545454499</c:v>
                </c:pt>
                <c:pt idx="1907">
                  <c:v>4489.7554090909098</c:v>
                </c:pt>
                <c:pt idx="1908">
                  <c:v>4488.1359545454497</c:v>
                </c:pt>
                <c:pt idx="1909">
                  <c:v>4486.45069565217</c:v>
                </c:pt>
                <c:pt idx="1910">
                  <c:v>4484.8051363636396</c:v>
                </c:pt>
                <c:pt idx="1911">
                  <c:v>4483.1297272727297</c:v>
                </c:pt>
                <c:pt idx="1912">
                  <c:v>4481.4251428571397</c:v>
                </c:pt>
                <c:pt idx="1913">
                  <c:v>4479.8368095238102</c:v>
                </c:pt>
                <c:pt idx="1914">
                  <c:v>4478.2170909090901</c:v>
                </c:pt>
                <c:pt idx="1915">
                  <c:v>4476.4783333333298</c:v>
                </c:pt>
                <c:pt idx="1916">
                  <c:v>4474.7931363636399</c:v>
                </c:pt>
                <c:pt idx="1917">
                  <c:v>4473.1066666666702</c:v>
                </c:pt>
                <c:pt idx="1918">
                  <c:v>4471.4676666666701</c:v>
                </c:pt>
                <c:pt idx="1919">
                  <c:v>4469.7304000000004</c:v>
                </c:pt>
                <c:pt idx="1920">
                  <c:v>4468.0889090909104</c:v>
                </c:pt>
                <c:pt idx="1921">
                  <c:v>4466.3984347826099</c:v>
                </c:pt>
                <c:pt idx="1922">
                  <c:v>4464.6970909090896</c:v>
                </c:pt>
                <c:pt idx="1923">
                  <c:v>4463.0104545454496</c:v>
                </c:pt>
                <c:pt idx="1924">
                  <c:v>4461.3202173912996</c:v>
                </c:pt>
                <c:pt idx="1925">
                  <c:v>4459.5994347826099</c:v>
                </c:pt>
                <c:pt idx="1926">
                  <c:v>4457.8733181818197</c:v>
                </c:pt>
                <c:pt idx="1927">
                  <c:v>4456.1994090909102</c:v>
                </c:pt>
                <c:pt idx="1928">
                  <c:v>4454.4572272727301</c:v>
                </c:pt>
                <c:pt idx="1929">
                  <c:v>4452.7269999999999</c:v>
                </c:pt>
                <c:pt idx="1930">
                  <c:v>4451.0041904761902</c:v>
                </c:pt>
                <c:pt idx="1931">
                  <c:v>4449.3069090909103</c:v>
                </c:pt>
                <c:pt idx="1932">
                  <c:v>4447.5781428571399</c:v>
                </c:pt>
                <c:pt idx="1933">
                  <c:v>4445.8174545454503</c:v>
                </c:pt>
                <c:pt idx="1934">
                  <c:v>4444.1094347826102</c:v>
                </c:pt>
                <c:pt idx="1935">
                  <c:v>4442.3447727272696</c:v>
                </c:pt>
                <c:pt idx="1936">
                  <c:v>4440.6040869565204</c:v>
                </c:pt>
                <c:pt idx="1937">
                  <c:v>4438.8973809523804</c:v>
                </c:pt>
                <c:pt idx="1938">
                  <c:v>4437.1333043478298</c:v>
                </c:pt>
                <c:pt idx="1939">
                  <c:v>4435.3839545454503</c:v>
                </c:pt>
                <c:pt idx="1940">
                  <c:v>4433.5946956521702</c:v>
                </c:pt>
                <c:pt idx="1941">
                  <c:v>4431.8664090909097</c:v>
                </c:pt>
                <c:pt idx="1942">
                  <c:v>4430.0783043478305</c:v>
                </c:pt>
                <c:pt idx="1943">
                  <c:v>4428.3083181818201</c:v>
                </c:pt>
                <c:pt idx="1944">
                  <c:v>4426.5145652173896</c:v>
                </c:pt>
                <c:pt idx="1945">
                  <c:v>4424.7097142857101</c:v>
                </c:pt>
                <c:pt idx="1946">
                  <c:v>4422.9017272727297</c:v>
                </c:pt>
                <c:pt idx="1947">
                  <c:v>4421.1469565217403</c:v>
                </c:pt>
                <c:pt idx="1948">
                  <c:v>4419.3644999999997</c:v>
                </c:pt>
                <c:pt idx="1949">
                  <c:v>4417.5814090909098</c:v>
                </c:pt>
                <c:pt idx="1950">
                  <c:v>4415.7583333333296</c:v>
                </c:pt>
                <c:pt idx="1951">
                  <c:v>4413.9319090909103</c:v>
                </c:pt>
                <c:pt idx="1952">
                  <c:v>4412.1428636363598</c:v>
                </c:pt>
                <c:pt idx="1953">
                  <c:v>4410.3440000000001</c:v>
                </c:pt>
                <c:pt idx="1954">
                  <c:v>4408.5315909090896</c:v>
                </c:pt>
                <c:pt idx="1955">
                  <c:v>4406.7544090909096</c:v>
                </c:pt>
                <c:pt idx="1956">
                  <c:v>4404.9269090909102</c:v>
                </c:pt>
                <c:pt idx="1957">
                  <c:v>4403.1573043478302</c:v>
                </c:pt>
                <c:pt idx="1958">
                  <c:v>4401.2965454545501</c:v>
                </c:pt>
                <c:pt idx="1959">
                  <c:v>4399.4950909090903</c:v>
                </c:pt>
                <c:pt idx="1960">
                  <c:v>4397.6568695652204</c:v>
                </c:pt>
                <c:pt idx="1961">
                  <c:v>4395.8537272727299</c:v>
                </c:pt>
                <c:pt idx="1962">
                  <c:v>4393.99682608696</c:v>
                </c:pt>
                <c:pt idx="1963">
                  <c:v>4392.1725454545503</c:v>
                </c:pt>
                <c:pt idx="1964">
                  <c:v>4390.31145454545</c:v>
                </c:pt>
                <c:pt idx="1965">
                  <c:v>4388.4262727272699</c:v>
                </c:pt>
                <c:pt idx="1966">
                  <c:v>4386.5996818181802</c:v>
                </c:pt>
                <c:pt idx="1967">
                  <c:v>4384.7709999999997</c:v>
                </c:pt>
                <c:pt idx="1968">
                  <c:v>4382.8978181818202</c:v>
                </c:pt>
                <c:pt idx="1969">
                  <c:v>4380.9942608695701</c:v>
                </c:pt>
                <c:pt idx="1970">
                  <c:v>4379.0929999999998</c:v>
                </c:pt>
                <c:pt idx="1971">
                  <c:v>4377.2674999999999</c:v>
                </c:pt>
                <c:pt idx="1972">
                  <c:v>4375.4029090909098</c:v>
                </c:pt>
                <c:pt idx="1973">
                  <c:v>4373.5577826087001</c:v>
                </c:pt>
                <c:pt idx="1974">
                  <c:v>4371.625</c:v>
                </c:pt>
                <c:pt idx="1975">
                  <c:v>4369.7394999999997</c:v>
                </c:pt>
                <c:pt idx="1976">
                  <c:v>4367.8270869565204</c:v>
                </c:pt>
                <c:pt idx="1977">
                  <c:v>4365.9215909090899</c:v>
                </c:pt>
                <c:pt idx="1978">
                  <c:v>4364.0618181818199</c:v>
                </c:pt>
                <c:pt idx="1979">
                  <c:v>4362.1418571428603</c:v>
                </c:pt>
                <c:pt idx="1980">
                  <c:v>4360.2696956521704</c:v>
                </c:pt>
                <c:pt idx="1981">
                  <c:v>4358.3425909090902</c:v>
                </c:pt>
                <c:pt idx="1982">
                  <c:v>4356.4606956521702</c:v>
                </c:pt>
                <c:pt idx="1983">
                  <c:v>4354.5143478260898</c:v>
                </c:pt>
                <c:pt idx="1984">
                  <c:v>4352.5879523809499</c:v>
                </c:pt>
                <c:pt idx="1985">
                  <c:v>4350.6924782608703</c:v>
                </c:pt>
                <c:pt idx="1986">
                  <c:v>4348.7455714285697</c:v>
                </c:pt>
                <c:pt idx="1987">
                  <c:v>4346.8178260869599</c:v>
                </c:pt>
                <c:pt idx="1988">
                  <c:v>4344.9335000000001</c:v>
                </c:pt>
                <c:pt idx="1989">
                  <c:v>4343.1133181818204</c:v>
                </c:pt>
                <c:pt idx="1990">
                  <c:v>4342.7192222222202</c:v>
                </c:pt>
                <c:pt idx="1991">
                  <c:v>4342.7051666666703</c:v>
                </c:pt>
                <c:pt idx="1992">
                  <c:v>4342.7030769230796</c:v>
                </c:pt>
                <c:pt idx="1993">
                  <c:v>4342.6980000000003</c:v>
                </c:pt>
                <c:pt idx="1994">
                  <c:v>4341.5558260869602</c:v>
                </c:pt>
                <c:pt idx="1995">
                  <c:v>4339.5375000000004</c:v>
                </c:pt>
                <c:pt idx="1996">
                  <c:v>4337.6354545454496</c:v>
                </c:pt>
                <c:pt idx="1997">
                  <c:v>4335.6313636363602</c:v>
                </c:pt>
                <c:pt idx="1998">
                  <c:v>4333.6731818181797</c:v>
                </c:pt>
                <c:pt idx="1999">
                  <c:v>4331.7308636363496</c:v>
                </c:pt>
                <c:pt idx="2000">
                  <c:v>4329.7921904761897</c:v>
                </c:pt>
                <c:pt idx="2001">
                  <c:v>4327.7155909090898</c:v>
                </c:pt>
                <c:pt idx="2002">
                  <c:v>4325.76072727273</c:v>
                </c:pt>
                <c:pt idx="2003">
                  <c:v>4323.8283636363603</c:v>
                </c:pt>
                <c:pt idx="2004">
                  <c:v>4321.8462727272699</c:v>
                </c:pt>
                <c:pt idx="2005">
                  <c:v>4319.8851818181802</c:v>
                </c:pt>
                <c:pt idx="2006">
                  <c:v>4317.8850909090897</c:v>
                </c:pt>
                <c:pt idx="2007">
                  <c:v>4315.8451363636404</c:v>
                </c:pt>
                <c:pt idx="2008">
                  <c:v>4313.7807391304304</c:v>
                </c:pt>
                <c:pt idx="2009">
                  <c:v>4311.7730000000001</c:v>
                </c:pt>
                <c:pt idx="2010">
                  <c:v>4309.7666956521698</c:v>
                </c:pt>
                <c:pt idx="2011">
                  <c:v>4307.7131304347804</c:v>
                </c:pt>
                <c:pt idx="2012">
                  <c:v>4305.6877391304397</c:v>
                </c:pt>
                <c:pt idx="2013">
                  <c:v>4303.6744347826098</c:v>
                </c:pt>
                <c:pt idx="2014">
                  <c:v>4301.6241739130401</c:v>
                </c:pt>
                <c:pt idx="2015">
                  <c:v>4299.56465217391</c:v>
                </c:pt>
                <c:pt idx="2016">
                  <c:v>4297.5618181818199</c:v>
                </c:pt>
                <c:pt idx="2017">
                  <c:v>4295.5253913043498</c:v>
                </c:pt>
                <c:pt idx="2018">
                  <c:v>4293.4352173913003</c:v>
                </c:pt>
                <c:pt idx="2019">
                  <c:v>4291.3560434782603</c:v>
                </c:pt>
                <c:pt idx="2020">
                  <c:v>4289.2949130434799</c:v>
                </c:pt>
                <c:pt idx="2021">
                  <c:v>4287.2444347826104</c:v>
                </c:pt>
                <c:pt idx="2022">
                  <c:v>4285.1615909090897</c:v>
                </c:pt>
                <c:pt idx="2023">
                  <c:v>4283.1056521739101</c:v>
                </c:pt>
                <c:pt idx="2024">
                  <c:v>4281.0119130434796</c:v>
                </c:pt>
                <c:pt idx="2025">
                  <c:v>4278.9589565217402</c:v>
                </c:pt>
                <c:pt idx="2026">
                  <c:v>4276.8598695652199</c:v>
                </c:pt>
                <c:pt idx="2027">
                  <c:v>4274.7711304347804</c:v>
                </c:pt>
                <c:pt idx="2028">
                  <c:v>4272.6967826087002</c:v>
                </c:pt>
                <c:pt idx="2029">
                  <c:v>4270.6001739130397</c:v>
                </c:pt>
                <c:pt idx="2030">
                  <c:v>4268.4550434782604</c:v>
                </c:pt>
                <c:pt idx="2031">
                  <c:v>4266.3634782608697</c:v>
                </c:pt>
                <c:pt idx="2032">
                  <c:v>4264.2259130434804</c:v>
                </c:pt>
                <c:pt idx="2033">
                  <c:v>4262.0522173912996</c:v>
                </c:pt>
                <c:pt idx="2034">
                  <c:v>4259.9907391304396</c:v>
                </c:pt>
                <c:pt idx="2035">
                  <c:v>4258.2731578947396</c:v>
                </c:pt>
                <c:pt idx="2036">
                  <c:v>4258.1543750000001</c:v>
                </c:pt>
                <c:pt idx="2037">
                  <c:v>4258.1191428571401</c:v>
                </c:pt>
                <c:pt idx="2038">
                  <c:v>4257.5349565217402</c:v>
                </c:pt>
                <c:pt idx="2039">
                  <c:v>4255.4132727272699</c:v>
                </c:pt>
                <c:pt idx="2040">
                  <c:v>4253.2855217391298</c:v>
                </c:pt>
                <c:pt idx="2041">
                  <c:v>4251.1339565217404</c:v>
                </c:pt>
                <c:pt idx="2042">
                  <c:v>4248.9949130434798</c:v>
                </c:pt>
                <c:pt idx="2043">
                  <c:v>4246.7382608695698</c:v>
                </c:pt>
                <c:pt idx="2044">
                  <c:v>4244.6075909090896</c:v>
                </c:pt>
                <c:pt idx="2045">
                  <c:v>4242.64222222222</c:v>
                </c:pt>
                <c:pt idx="2046">
                  <c:v>4241.9970000000003</c:v>
                </c:pt>
                <c:pt idx="2047">
                  <c:v>4242.058</c:v>
                </c:pt>
                <c:pt idx="2048">
                  <c:v>4242.0039999999999</c:v>
                </c:pt>
                <c:pt idx="2049">
                  <c:v>4240.9147391304396</c:v>
                </c:pt>
                <c:pt idx="2050">
                  <c:v>4239.9421904761903</c:v>
                </c:pt>
                <c:pt idx="2051">
                  <c:v>4239.9853750000002</c:v>
                </c:pt>
                <c:pt idx="2052">
                  <c:v>4239.9466249999996</c:v>
                </c:pt>
                <c:pt idx="2053">
                  <c:v>4238.7286086956501</c:v>
                </c:pt>
                <c:pt idx="2054">
                  <c:v>4236.5059047618997</c:v>
                </c:pt>
                <c:pt idx="2055">
                  <c:v>4234.3086363636403</c:v>
                </c:pt>
                <c:pt idx="2056">
                  <c:v>4232.0923478260902</c:v>
                </c:pt>
                <c:pt idx="2057">
                  <c:v>4229.8107826086998</c:v>
                </c:pt>
                <c:pt idx="2058">
                  <c:v>4227.6483478260898</c:v>
                </c:pt>
                <c:pt idx="2059">
                  <c:v>4225.4062272727297</c:v>
                </c:pt>
                <c:pt idx="2060">
                  <c:v>4223.18731818182</c:v>
                </c:pt>
                <c:pt idx="2061">
                  <c:v>4220.9668636363604</c:v>
                </c:pt>
                <c:pt idx="2062">
                  <c:v>4218.7288181818203</c:v>
                </c:pt>
                <c:pt idx="2063">
                  <c:v>4216.5435833333304</c:v>
                </c:pt>
                <c:pt idx="2064">
                  <c:v>4214.2442608695701</c:v>
                </c:pt>
                <c:pt idx="2065">
                  <c:v>4212.00317391304</c:v>
                </c:pt>
                <c:pt idx="2066">
                  <c:v>4209.7278695652203</c:v>
                </c:pt>
                <c:pt idx="2067">
                  <c:v>4207.47627272727</c:v>
                </c:pt>
                <c:pt idx="2068">
                  <c:v>4205.2809999999999</c:v>
                </c:pt>
                <c:pt idx="2069">
                  <c:v>4202.9876521739097</c:v>
                </c:pt>
                <c:pt idx="2070">
                  <c:v>4200.6994782608699</c:v>
                </c:pt>
                <c:pt idx="2071">
                  <c:v>4198.4175217391303</c:v>
                </c:pt>
                <c:pt idx="2072">
                  <c:v>4196.17</c:v>
                </c:pt>
                <c:pt idx="2073">
                  <c:v>4193.8869999999997</c:v>
                </c:pt>
                <c:pt idx="2074">
                  <c:v>4191.5957826086997</c:v>
                </c:pt>
                <c:pt idx="2075">
                  <c:v>4189.3244782608699</c:v>
                </c:pt>
                <c:pt idx="2076">
                  <c:v>4187.0116521739101</c:v>
                </c:pt>
                <c:pt idx="2077">
                  <c:v>4184.6752272727299</c:v>
                </c:pt>
                <c:pt idx="2078">
                  <c:v>4182.3912272727302</c:v>
                </c:pt>
                <c:pt idx="2079">
                  <c:v>4180.0480416666696</c:v>
                </c:pt>
                <c:pt idx="2080">
                  <c:v>4177.7250000000004</c:v>
                </c:pt>
                <c:pt idx="2081">
                  <c:v>4175.4428260869599</c:v>
                </c:pt>
                <c:pt idx="2082">
                  <c:v>4173.1172173913001</c:v>
                </c:pt>
                <c:pt idx="2083">
                  <c:v>4170.7791304347802</c:v>
                </c:pt>
                <c:pt idx="2084">
                  <c:v>4168.4262608695699</c:v>
                </c:pt>
                <c:pt idx="2085">
                  <c:v>4166.0755652173902</c:v>
                </c:pt>
                <c:pt idx="2086">
                  <c:v>4163.7167826086998</c:v>
                </c:pt>
                <c:pt idx="2087">
                  <c:v>4161.3465909090901</c:v>
                </c:pt>
                <c:pt idx="2088">
                  <c:v>4159.0334782608697</c:v>
                </c:pt>
                <c:pt idx="2089">
                  <c:v>4156.6386521739096</c:v>
                </c:pt>
                <c:pt idx="2090">
                  <c:v>4154.24445454545</c:v>
                </c:pt>
                <c:pt idx="2091">
                  <c:v>4151.8605909090902</c:v>
                </c:pt>
                <c:pt idx="2092">
                  <c:v>4149.4704090909099</c:v>
                </c:pt>
                <c:pt idx="2093">
                  <c:v>4147.1721363636398</c:v>
                </c:pt>
                <c:pt idx="2094">
                  <c:v>4144.8181428571397</c:v>
                </c:pt>
                <c:pt idx="2095">
                  <c:v>4142.3865454545503</c:v>
                </c:pt>
                <c:pt idx="2096">
                  <c:v>4139.97090909091</c:v>
                </c:pt>
                <c:pt idx="2097">
                  <c:v>4137.6126818181801</c:v>
                </c:pt>
                <c:pt idx="2098">
                  <c:v>4135.1482727272696</c:v>
                </c:pt>
                <c:pt idx="2099">
                  <c:v>4132.8090000000002</c:v>
                </c:pt>
                <c:pt idx="2100">
                  <c:v>4130.4146363636401</c:v>
                </c:pt>
                <c:pt idx="2101">
                  <c:v>4128.0577272727296</c:v>
                </c:pt>
                <c:pt idx="2102">
                  <c:v>4125.6158636363598</c:v>
                </c:pt>
                <c:pt idx="2103">
                  <c:v>4123.1851818181804</c:v>
                </c:pt>
                <c:pt idx="2104">
                  <c:v>4120.75986363636</c:v>
                </c:pt>
                <c:pt idx="2105">
                  <c:v>4118.2860434782597</c:v>
                </c:pt>
                <c:pt idx="2106">
                  <c:v>4115.7909090909097</c:v>
                </c:pt>
                <c:pt idx="2107">
                  <c:v>4113.38763636364</c:v>
                </c:pt>
                <c:pt idx="2108">
                  <c:v>4110.9668636363604</c:v>
                </c:pt>
                <c:pt idx="2109">
                  <c:v>4108.4704090909099</c:v>
                </c:pt>
                <c:pt idx="2110">
                  <c:v>4106.00831818182</c:v>
                </c:pt>
                <c:pt idx="2111">
                  <c:v>4103.5593181818203</c:v>
                </c:pt>
                <c:pt idx="2112">
                  <c:v>4101.1432272727297</c:v>
                </c:pt>
                <c:pt idx="2113">
                  <c:v>4098.6524090909097</c:v>
                </c:pt>
                <c:pt idx="2114">
                  <c:v>4096.1172173913001</c:v>
                </c:pt>
                <c:pt idx="2115">
                  <c:v>4093.6225454545502</c:v>
                </c:pt>
                <c:pt idx="2116">
                  <c:v>4091.76019047619</c:v>
                </c:pt>
                <c:pt idx="2117">
                  <c:v>4091.55217647059</c:v>
                </c:pt>
                <c:pt idx="2118">
                  <c:v>4091.5470833333302</c:v>
                </c:pt>
                <c:pt idx="2119">
                  <c:v>4091.5665714285701</c:v>
                </c:pt>
                <c:pt idx="2120">
                  <c:v>4091.5776000000001</c:v>
                </c:pt>
                <c:pt idx="2121">
                  <c:v>4091.589125</c:v>
                </c:pt>
                <c:pt idx="2122">
                  <c:v>4091.6246000000001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F5-4011-87B6-A13B913BC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2594736"/>
        <c:axId val="1622593488"/>
      </c:scatterChart>
      <c:valAx>
        <c:axId val="162259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593488"/>
        <c:crosses val="autoZero"/>
        <c:crossBetween val="midCat"/>
      </c:valAx>
      <c:valAx>
        <c:axId val="162259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59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 calibration R1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Online_RAW!$M$2:$M$2124</c:f>
              <c:numCache>
                <c:formatCode>0.00</c:formatCode>
                <c:ptCount val="2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75</c:v>
                </c:pt>
                <c:pt idx="460">
                  <c:v>173.25</c:v>
                </c:pt>
                <c:pt idx="461">
                  <c:v>173.25</c:v>
                </c:pt>
                <c:pt idx="462">
                  <c:v>217</c:v>
                </c:pt>
                <c:pt idx="463">
                  <c:v>217</c:v>
                </c:pt>
                <c:pt idx="464">
                  <c:v>217</c:v>
                </c:pt>
                <c:pt idx="465">
                  <c:v>278.80000000000018</c:v>
                </c:pt>
                <c:pt idx="466">
                  <c:v>278.80000000000018</c:v>
                </c:pt>
                <c:pt idx="467">
                  <c:v>327</c:v>
                </c:pt>
                <c:pt idx="468">
                  <c:v>327</c:v>
                </c:pt>
                <c:pt idx="469">
                  <c:v>327</c:v>
                </c:pt>
                <c:pt idx="470">
                  <c:v>327</c:v>
                </c:pt>
                <c:pt idx="471">
                  <c:v>327</c:v>
                </c:pt>
                <c:pt idx="472">
                  <c:v>327</c:v>
                </c:pt>
                <c:pt idx="473">
                  <c:v>327</c:v>
                </c:pt>
                <c:pt idx="474">
                  <c:v>327</c:v>
                </c:pt>
                <c:pt idx="475">
                  <c:v>327</c:v>
                </c:pt>
                <c:pt idx="476">
                  <c:v>327</c:v>
                </c:pt>
                <c:pt idx="477">
                  <c:v>327</c:v>
                </c:pt>
                <c:pt idx="478">
                  <c:v>327</c:v>
                </c:pt>
                <c:pt idx="479">
                  <c:v>327</c:v>
                </c:pt>
                <c:pt idx="480">
                  <c:v>327</c:v>
                </c:pt>
                <c:pt idx="481">
                  <c:v>327</c:v>
                </c:pt>
                <c:pt idx="482">
                  <c:v>327</c:v>
                </c:pt>
                <c:pt idx="483">
                  <c:v>327</c:v>
                </c:pt>
                <c:pt idx="484">
                  <c:v>327</c:v>
                </c:pt>
                <c:pt idx="485">
                  <c:v>327</c:v>
                </c:pt>
                <c:pt idx="486">
                  <c:v>327</c:v>
                </c:pt>
                <c:pt idx="487">
                  <c:v>327</c:v>
                </c:pt>
                <c:pt idx="488">
                  <c:v>327</c:v>
                </c:pt>
                <c:pt idx="489">
                  <c:v>327</c:v>
                </c:pt>
                <c:pt idx="490">
                  <c:v>327</c:v>
                </c:pt>
                <c:pt idx="491">
                  <c:v>327</c:v>
                </c:pt>
                <c:pt idx="492">
                  <c:v>327</c:v>
                </c:pt>
                <c:pt idx="493">
                  <c:v>327</c:v>
                </c:pt>
                <c:pt idx="494">
                  <c:v>393.75</c:v>
                </c:pt>
                <c:pt idx="495">
                  <c:v>436</c:v>
                </c:pt>
                <c:pt idx="496">
                  <c:v>436</c:v>
                </c:pt>
                <c:pt idx="497">
                  <c:v>436</c:v>
                </c:pt>
                <c:pt idx="498">
                  <c:v>436</c:v>
                </c:pt>
                <c:pt idx="499">
                  <c:v>436</c:v>
                </c:pt>
                <c:pt idx="500">
                  <c:v>436</c:v>
                </c:pt>
                <c:pt idx="501">
                  <c:v>436</c:v>
                </c:pt>
                <c:pt idx="502">
                  <c:v>436</c:v>
                </c:pt>
                <c:pt idx="503">
                  <c:v>436</c:v>
                </c:pt>
                <c:pt idx="504">
                  <c:v>436</c:v>
                </c:pt>
                <c:pt idx="505">
                  <c:v>436</c:v>
                </c:pt>
                <c:pt idx="506">
                  <c:v>436</c:v>
                </c:pt>
                <c:pt idx="507">
                  <c:v>436</c:v>
                </c:pt>
                <c:pt idx="508">
                  <c:v>495</c:v>
                </c:pt>
                <c:pt idx="509">
                  <c:v>495</c:v>
                </c:pt>
                <c:pt idx="510">
                  <c:v>545</c:v>
                </c:pt>
                <c:pt idx="511">
                  <c:v>545</c:v>
                </c:pt>
                <c:pt idx="512">
                  <c:v>545</c:v>
                </c:pt>
                <c:pt idx="513">
                  <c:v>545</c:v>
                </c:pt>
                <c:pt idx="514">
                  <c:v>545</c:v>
                </c:pt>
                <c:pt idx="515">
                  <c:v>545</c:v>
                </c:pt>
                <c:pt idx="516">
                  <c:v>545</c:v>
                </c:pt>
                <c:pt idx="517">
                  <c:v>545</c:v>
                </c:pt>
                <c:pt idx="518">
                  <c:v>545</c:v>
                </c:pt>
                <c:pt idx="519">
                  <c:v>545</c:v>
                </c:pt>
                <c:pt idx="520">
                  <c:v>545</c:v>
                </c:pt>
                <c:pt idx="521">
                  <c:v>545</c:v>
                </c:pt>
                <c:pt idx="522">
                  <c:v>545</c:v>
                </c:pt>
                <c:pt idx="523">
                  <c:v>611.25</c:v>
                </c:pt>
                <c:pt idx="524">
                  <c:v>654</c:v>
                </c:pt>
                <c:pt idx="525">
                  <c:v>654</c:v>
                </c:pt>
                <c:pt idx="526">
                  <c:v>654</c:v>
                </c:pt>
                <c:pt idx="527">
                  <c:v>654</c:v>
                </c:pt>
                <c:pt idx="528">
                  <c:v>654</c:v>
                </c:pt>
                <c:pt idx="529">
                  <c:v>654</c:v>
                </c:pt>
                <c:pt idx="530">
                  <c:v>654</c:v>
                </c:pt>
                <c:pt idx="531">
                  <c:v>654</c:v>
                </c:pt>
                <c:pt idx="532">
                  <c:v>654</c:v>
                </c:pt>
                <c:pt idx="533">
                  <c:v>683</c:v>
                </c:pt>
                <c:pt idx="534">
                  <c:v>764</c:v>
                </c:pt>
                <c:pt idx="535">
                  <c:v>764</c:v>
                </c:pt>
                <c:pt idx="536">
                  <c:v>764</c:v>
                </c:pt>
                <c:pt idx="537">
                  <c:v>837.5</c:v>
                </c:pt>
                <c:pt idx="538">
                  <c:v>837.5</c:v>
                </c:pt>
                <c:pt idx="539">
                  <c:v>873</c:v>
                </c:pt>
                <c:pt idx="540">
                  <c:v>873</c:v>
                </c:pt>
                <c:pt idx="541">
                  <c:v>873</c:v>
                </c:pt>
                <c:pt idx="542">
                  <c:v>933.25</c:v>
                </c:pt>
                <c:pt idx="543">
                  <c:v>982</c:v>
                </c:pt>
                <c:pt idx="544">
                  <c:v>982</c:v>
                </c:pt>
                <c:pt idx="545">
                  <c:v>982</c:v>
                </c:pt>
                <c:pt idx="546">
                  <c:v>982</c:v>
                </c:pt>
                <c:pt idx="547">
                  <c:v>1048</c:v>
                </c:pt>
                <c:pt idx="548">
                  <c:v>1048</c:v>
                </c:pt>
                <c:pt idx="549">
                  <c:v>1091</c:v>
                </c:pt>
                <c:pt idx="550">
                  <c:v>1091</c:v>
                </c:pt>
                <c:pt idx="551">
                  <c:v>1091</c:v>
                </c:pt>
                <c:pt idx="552">
                  <c:v>1091</c:v>
                </c:pt>
                <c:pt idx="553">
                  <c:v>1091</c:v>
                </c:pt>
                <c:pt idx="554">
                  <c:v>1091</c:v>
                </c:pt>
                <c:pt idx="555">
                  <c:v>1091</c:v>
                </c:pt>
                <c:pt idx="556">
                  <c:v>1091</c:v>
                </c:pt>
                <c:pt idx="557">
                  <c:v>1091</c:v>
                </c:pt>
                <c:pt idx="558">
                  <c:v>1091</c:v>
                </c:pt>
                <c:pt idx="559">
                  <c:v>1091</c:v>
                </c:pt>
                <c:pt idx="560">
                  <c:v>1159.25</c:v>
                </c:pt>
                <c:pt idx="561">
                  <c:v>1266.3999999999996</c:v>
                </c:pt>
                <c:pt idx="562">
                  <c:v>1266.3999999999996</c:v>
                </c:pt>
                <c:pt idx="563">
                  <c:v>1309</c:v>
                </c:pt>
                <c:pt idx="564">
                  <c:v>1364</c:v>
                </c:pt>
                <c:pt idx="565">
                  <c:v>1364</c:v>
                </c:pt>
                <c:pt idx="566">
                  <c:v>1419</c:v>
                </c:pt>
                <c:pt idx="567">
                  <c:v>1419</c:v>
                </c:pt>
                <c:pt idx="568">
                  <c:v>1419</c:v>
                </c:pt>
                <c:pt idx="569">
                  <c:v>1419</c:v>
                </c:pt>
                <c:pt idx="570">
                  <c:v>1419</c:v>
                </c:pt>
                <c:pt idx="571">
                  <c:v>1419</c:v>
                </c:pt>
                <c:pt idx="572">
                  <c:v>1419</c:v>
                </c:pt>
                <c:pt idx="573">
                  <c:v>1419</c:v>
                </c:pt>
                <c:pt idx="574">
                  <c:v>1482.1999999999998</c:v>
                </c:pt>
                <c:pt idx="575">
                  <c:v>1527</c:v>
                </c:pt>
                <c:pt idx="576">
                  <c:v>1527</c:v>
                </c:pt>
                <c:pt idx="577">
                  <c:v>1527</c:v>
                </c:pt>
                <c:pt idx="578">
                  <c:v>1527</c:v>
                </c:pt>
                <c:pt idx="579">
                  <c:v>1527</c:v>
                </c:pt>
                <c:pt idx="580">
                  <c:v>1596.25</c:v>
                </c:pt>
                <c:pt idx="581">
                  <c:v>1596.25</c:v>
                </c:pt>
                <c:pt idx="582">
                  <c:v>1637</c:v>
                </c:pt>
                <c:pt idx="583">
                  <c:v>1637</c:v>
                </c:pt>
                <c:pt idx="584">
                  <c:v>1637</c:v>
                </c:pt>
                <c:pt idx="585">
                  <c:v>1637</c:v>
                </c:pt>
                <c:pt idx="586">
                  <c:v>1637</c:v>
                </c:pt>
                <c:pt idx="587">
                  <c:v>1637</c:v>
                </c:pt>
                <c:pt idx="588">
                  <c:v>1637</c:v>
                </c:pt>
                <c:pt idx="589">
                  <c:v>1701</c:v>
                </c:pt>
                <c:pt idx="590">
                  <c:v>1746</c:v>
                </c:pt>
                <c:pt idx="591">
                  <c:v>1746</c:v>
                </c:pt>
                <c:pt idx="592">
                  <c:v>1746</c:v>
                </c:pt>
                <c:pt idx="593">
                  <c:v>1746</c:v>
                </c:pt>
                <c:pt idx="594">
                  <c:v>1746</c:v>
                </c:pt>
                <c:pt idx="595">
                  <c:v>1746</c:v>
                </c:pt>
                <c:pt idx="596">
                  <c:v>1746</c:v>
                </c:pt>
                <c:pt idx="597">
                  <c:v>1746</c:v>
                </c:pt>
                <c:pt idx="598">
                  <c:v>1771.3333333333303</c:v>
                </c:pt>
                <c:pt idx="599">
                  <c:v>1846</c:v>
                </c:pt>
                <c:pt idx="600">
                  <c:v>1855</c:v>
                </c:pt>
                <c:pt idx="601">
                  <c:v>1855</c:v>
                </c:pt>
                <c:pt idx="602">
                  <c:v>1855</c:v>
                </c:pt>
                <c:pt idx="603">
                  <c:v>1855</c:v>
                </c:pt>
                <c:pt idx="604">
                  <c:v>1855</c:v>
                </c:pt>
                <c:pt idx="605">
                  <c:v>1855</c:v>
                </c:pt>
                <c:pt idx="606">
                  <c:v>1855</c:v>
                </c:pt>
                <c:pt idx="607">
                  <c:v>1903.6000000000004</c:v>
                </c:pt>
                <c:pt idx="608">
                  <c:v>1903.6000000000004</c:v>
                </c:pt>
                <c:pt idx="609">
                  <c:v>1964</c:v>
                </c:pt>
                <c:pt idx="610">
                  <c:v>1964</c:v>
                </c:pt>
                <c:pt idx="611">
                  <c:v>1964</c:v>
                </c:pt>
                <c:pt idx="612">
                  <c:v>1964</c:v>
                </c:pt>
                <c:pt idx="613">
                  <c:v>1964</c:v>
                </c:pt>
                <c:pt idx="614">
                  <c:v>1964</c:v>
                </c:pt>
                <c:pt idx="615">
                  <c:v>1983</c:v>
                </c:pt>
                <c:pt idx="616">
                  <c:v>2048</c:v>
                </c:pt>
                <c:pt idx="617">
                  <c:v>2073</c:v>
                </c:pt>
                <c:pt idx="618">
                  <c:v>2073</c:v>
                </c:pt>
                <c:pt idx="619">
                  <c:v>2073</c:v>
                </c:pt>
                <c:pt idx="620">
                  <c:v>2073</c:v>
                </c:pt>
                <c:pt idx="621">
                  <c:v>2073</c:v>
                </c:pt>
                <c:pt idx="622">
                  <c:v>2073</c:v>
                </c:pt>
                <c:pt idx="623">
                  <c:v>2120.3999999999996</c:v>
                </c:pt>
                <c:pt idx="624">
                  <c:v>2120.3999999999996</c:v>
                </c:pt>
                <c:pt idx="625">
                  <c:v>2182</c:v>
                </c:pt>
                <c:pt idx="626">
                  <c:v>2182</c:v>
                </c:pt>
                <c:pt idx="627">
                  <c:v>2182</c:v>
                </c:pt>
                <c:pt idx="628">
                  <c:v>2182</c:v>
                </c:pt>
                <c:pt idx="629">
                  <c:v>2182</c:v>
                </c:pt>
                <c:pt idx="630">
                  <c:v>2246.1999999999998</c:v>
                </c:pt>
                <c:pt idx="631">
                  <c:v>2246.1999999999998</c:v>
                </c:pt>
                <c:pt idx="632">
                  <c:v>2291</c:v>
                </c:pt>
                <c:pt idx="633">
                  <c:v>2291</c:v>
                </c:pt>
                <c:pt idx="634">
                  <c:v>2291</c:v>
                </c:pt>
                <c:pt idx="635">
                  <c:v>2291</c:v>
                </c:pt>
                <c:pt idx="636">
                  <c:v>2291</c:v>
                </c:pt>
                <c:pt idx="637">
                  <c:v>2357</c:v>
                </c:pt>
                <c:pt idx="638">
                  <c:v>2401</c:v>
                </c:pt>
                <c:pt idx="639">
                  <c:v>2401</c:v>
                </c:pt>
                <c:pt idx="640">
                  <c:v>2401</c:v>
                </c:pt>
                <c:pt idx="641">
                  <c:v>2401</c:v>
                </c:pt>
                <c:pt idx="642">
                  <c:v>2428</c:v>
                </c:pt>
                <c:pt idx="643">
                  <c:v>2494</c:v>
                </c:pt>
                <c:pt idx="644">
                  <c:v>2510</c:v>
                </c:pt>
                <c:pt idx="645">
                  <c:v>2510</c:v>
                </c:pt>
                <c:pt idx="646">
                  <c:v>2510</c:v>
                </c:pt>
                <c:pt idx="647">
                  <c:v>2510</c:v>
                </c:pt>
                <c:pt idx="648">
                  <c:v>2515</c:v>
                </c:pt>
                <c:pt idx="649">
                  <c:v>2589.3333333333303</c:v>
                </c:pt>
                <c:pt idx="650">
                  <c:v>2620</c:v>
                </c:pt>
                <c:pt idx="651">
                  <c:v>2620</c:v>
                </c:pt>
                <c:pt idx="652">
                  <c:v>2620</c:v>
                </c:pt>
                <c:pt idx="653">
                  <c:v>2620</c:v>
                </c:pt>
                <c:pt idx="654">
                  <c:v>2685.8</c:v>
                </c:pt>
                <c:pt idx="655">
                  <c:v>2685.8</c:v>
                </c:pt>
                <c:pt idx="656">
                  <c:v>2729</c:v>
                </c:pt>
                <c:pt idx="657">
                  <c:v>2729</c:v>
                </c:pt>
                <c:pt idx="658">
                  <c:v>2729</c:v>
                </c:pt>
                <c:pt idx="659">
                  <c:v>2734</c:v>
                </c:pt>
                <c:pt idx="660">
                  <c:v>2810.3333333333303</c:v>
                </c:pt>
                <c:pt idx="661">
                  <c:v>2838</c:v>
                </c:pt>
                <c:pt idx="662">
                  <c:v>2838</c:v>
                </c:pt>
                <c:pt idx="663">
                  <c:v>2838</c:v>
                </c:pt>
                <c:pt idx="664">
                  <c:v>2838</c:v>
                </c:pt>
                <c:pt idx="665">
                  <c:v>2903.75</c:v>
                </c:pt>
                <c:pt idx="666">
                  <c:v>2948</c:v>
                </c:pt>
                <c:pt idx="667">
                  <c:v>2948</c:v>
                </c:pt>
                <c:pt idx="668">
                  <c:v>2948</c:v>
                </c:pt>
                <c:pt idx="669">
                  <c:v>2962</c:v>
                </c:pt>
                <c:pt idx="670">
                  <c:v>3036.3333333333303</c:v>
                </c:pt>
                <c:pt idx="671">
                  <c:v>3057</c:v>
                </c:pt>
                <c:pt idx="672">
                  <c:v>3057</c:v>
                </c:pt>
                <c:pt idx="673">
                  <c:v>3057</c:v>
                </c:pt>
                <c:pt idx="674">
                  <c:v>3106.6666666666697</c:v>
                </c:pt>
                <c:pt idx="675">
                  <c:v>3106.6666666666697</c:v>
                </c:pt>
                <c:pt idx="676">
                  <c:v>3168</c:v>
                </c:pt>
                <c:pt idx="677">
                  <c:v>3168</c:v>
                </c:pt>
                <c:pt idx="678">
                  <c:v>3181.5</c:v>
                </c:pt>
                <c:pt idx="679">
                  <c:v>3255.6666666666697</c:v>
                </c:pt>
                <c:pt idx="680">
                  <c:v>3278</c:v>
                </c:pt>
                <c:pt idx="681">
                  <c:v>3278</c:v>
                </c:pt>
                <c:pt idx="682">
                  <c:v>3278</c:v>
                </c:pt>
                <c:pt idx="683">
                  <c:v>3352.75</c:v>
                </c:pt>
                <c:pt idx="684">
                  <c:v>3387</c:v>
                </c:pt>
                <c:pt idx="685">
                  <c:v>3387</c:v>
                </c:pt>
                <c:pt idx="686">
                  <c:v>3387</c:v>
                </c:pt>
                <c:pt idx="687">
                  <c:v>3457.25</c:v>
                </c:pt>
                <c:pt idx="688">
                  <c:v>3496</c:v>
                </c:pt>
                <c:pt idx="689">
                  <c:v>3496</c:v>
                </c:pt>
                <c:pt idx="690">
                  <c:v>3496</c:v>
                </c:pt>
                <c:pt idx="691">
                  <c:v>3556.3999999999996</c:v>
                </c:pt>
                <c:pt idx="692">
                  <c:v>3605</c:v>
                </c:pt>
                <c:pt idx="693">
                  <c:v>3605</c:v>
                </c:pt>
                <c:pt idx="694">
                  <c:v>3605</c:v>
                </c:pt>
                <c:pt idx="695">
                  <c:v>3663.75</c:v>
                </c:pt>
                <c:pt idx="696">
                  <c:v>3715</c:v>
                </c:pt>
                <c:pt idx="697">
                  <c:v>3715</c:v>
                </c:pt>
                <c:pt idx="698">
                  <c:v>3774.3999999999996</c:v>
                </c:pt>
                <c:pt idx="699">
                  <c:v>3824</c:v>
                </c:pt>
                <c:pt idx="700">
                  <c:v>3824</c:v>
                </c:pt>
                <c:pt idx="701">
                  <c:v>3834</c:v>
                </c:pt>
                <c:pt idx="702">
                  <c:v>3910.3333333333303</c:v>
                </c:pt>
                <c:pt idx="703">
                  <c:v>3933</c:v>
                </c:pt>
                <c:pt idx="704">
                  <c:v>3933</c:v>
                </c:pt>
                <c:pt idx="705">
                  <c:v>4008.75</c:v>
                </c:pt>
                <c:pt idx="706">
                  <c:v>4042</c:v>
                </c:pt>
                <c:pt idx="707">
                  <c:v>4042</c:v>
                </c:pt>
                <c:pt idx="708">
                  <c:v>4098</c:v>
                </c:pt>
                <c:pt idx="709">
                  <c:v>4098</c:v>
                </c:pt>
                <c:pt idx="710">
                  <c:v>4149</c:v>
                </c:pt>
                <c:pt idx="711">
                  <c:v>4149</c:v>
                </c:pt>
                <c:pt idx="712">
                  <c:v>4203.5</c:v>
                </c:pt>
                <c:pt idx="713">
                  <c:v>4259</c:v>
                </c:pt>
                <c:pt idx="714">
                  <c:v>4266</c:v>
                </c:pt>
                <c:pt idx="715">
                  <c:v>4337</c:v>
                </c:pt>
                <c:pt idx="716">
                  <c:v>4368</c:v>
                </c:pt>
                <c:pt idx="717">
                  <c:v>4380.5</c:v>
                </c:pt>
                <c:pt idx="718">
                  <c:v>4455</c:v>
                </c:pt>
                <c:pt idx="719">
                  <c:v>4476</c:v>
                </c:pt>
                <c:pt idx="720">
                  <c:v>4476</c:v>
                </c:pt>
                <c:pt idx="721">
                  <c:v>4533.8</c:v>
                </c:pt>
                <c:pt idx="722">
                  <c:v>4586</c:v>
                </c:pt>
                <c:pt idx="723">
                  <c:v>4586</c:v>
                </c:pt>
                <c:pt idx="724">
                  <c:v>4644</c:v>
                </c:pt>
                <c:pt idx="725">
                  <c:v>4697</c:v>
                </c:pt>
                <c:pt idx="726">
                  <c:v>4697</c:v>
                </c:pt>
                <c:pt idx="727">
                  <c:v>4756.3999999999996</c:v>
                </c:pt>
                <c:pt idx="728">
                  <c:v>4807</c:v>
                </c:pt>
                <c:pt idx="729">
                  <c:v>4807</c:v>
                </c:pt>
                <c:pt idx="730">
                  <c:v>4860.7999999999993</c:v>
                </c:pt>
                <c:pt idx="731">
                  <c:v>4915</c:v>
                </c:pt>
                <c:pt idx="732">
                  <c:v>4989.25</c:v>
                </c:pt>
                <c:pt idx="733">
                  <c:v>4989.25</c:v>
                </c:pt>
                <c:pt idx="734">
                  <c:v>5071.2000000000007</c:v>
                </c:pt>
                <c:pt idx="735">
                  <c:v>5133</c:v>
                </c:pt>
                <c:pt idx="736">
                  <c:v>5133</c:v>
                </c:pt>
                <c:pt idx="737">
                  <c:v>5206.75</c:v>
                </c:pt>
                <c:pt idx="738">
                  <c:v>5242</c:v>
                </c:pt>
                <c:pt idx="739">
                  <c:v>5311.5</c:v>
                </c:pt>
                <c:pt idx="740">
                  <c:v>5311.5</c:v>
                </c:pt>
                <c:pt idx="741">
                  <c:v>5351</c:v>
                </c:pt>
                <c:pt idx="742">
                  <c:v>5421</c:v>
                </c:pt>
                <c:pt idx="743">
                  <c:v>5461</c:v>
                </c:pt>
                <c:pt idx="744">
                  <c:v>5479</c:v>
                </c:pt>
                <c:pt idx="745">
                  <c:v>5548.3333333333303</c:v>
                </c:pt>
                <c:pt idx="746">
                  <c:v>5572</c:v>
                </c:pt>
                <c:pt idx="747">
                  <c:v>5646.5</c:v>
                </c:pt>
                <c:pt idx="748">
                  <c:v>5683</c:v>
                </c:pt>
                <c:pt idx="749">
                  <c:v>5741.5</c:v>
                </c:pt>
                <c:pt idx="750">
                  <c:v>5741.5</c:v>
                </c:pt>
                <c:pt idx="751">
                  <c:v>5792</c:v>
                </c:pt>
                <c:pt idx="752">
                  <c:v>5863.25</c:v>
                </c:pt>
                <c:pt idx="753">
                  <c:v>5901</c:v>
                </c:pt>
                <c:pt idx="754">
                  <c:v>5970</c:v>
                </c:pt>
                <c:pt idx="755">
                  <c:v>6010</c:v>
                </c:pt>
                <c:pt idx="756">
                  <c:v>6070.6</c:v>
                </c:pt>
                <c:pt idx="757">
                  <c:v>6070.6</c:v>
                </c:pt>
                <c:pt idx="758">
                  <c:v>6171.2000000000007</c:v>
                </c:pt>
                <c:pt idx="759">
                  <c:v>6171.2000000000007</c:v>
                </c:pt>
                <c:pt idx="760">
                  <c:v>6230.5</c:v>
                </c:pt>
                <c:pt idx="761">
                  <c:v>6311.25</c:v>
                </c:pt>
                <c:pt idx="762">
                  <c:v>6340</c:v>
                </c:pt>
                <c:pt idx="763">
                  <c:v>6413.25</c:v>
                </c:pt>
                <c:pt idx="764">
                  <c:v>6447</c:v>
                </c:pt>
                <c:pt idx="765">
                  <c:v>6523</c:v>
                </c:pt>
                <c:pt idx="766">
                  <c:v>6558</c:v>
                </c:pt>
                <c:pt idx="767">
                  <c:v>6632</c:v>
                </c:pt>
                <c:pt idx="768">
                  <c:v>6667</c:v>
                </c:pt>
                <c:pt idx="769">
                  <c:v>6739.75</c:v>
                </c:pt>
                <c:pt idx="770">
                  <c:v>6776</c:v>
                </c:pt>
                <c:pt idx="771">
                  <c:v>6845.25</c:v>
                </c:pt>
                <c:pt idx="772">
                  <c:v>6885</c:v>
                </c:pt>
                <c:pt idx="773">
                  <c:v>6952.2000000000007</c:v>
                </c:pt>
                <c:pt idx="774">
                  <c:v>6995</c:v>
                </c:pt>
                <c:pt idx="775">
                  <c:v>7060.75</c:v>
                </c:pt>
                <c:pt idx="776">
                  <c:v>7104</c:v>
                </c:pt>
                <c:pt idx="777">
                  <c:v>7178.25</c:v>
                </c:pt>
                <c:pt idx="778">
                  <c:v>7215</c:v>
                </c:pt>
                <c:pt idx="779">
                  <c:v>7272</c:v>
                </c:pt>
                <c:pt idx="780">
                  <c:v>7376.6666666667006</c:v>
                </c:pt>
                <c:pt idx="781">
                  <c:v>7376.6666666667006</c:v>
                </c:pt>
                <c:pt idx="782">
                  <c:v>7479.2000000000007</c:v>
                </c:pt>
                <c:pt idx="783">
                  <c:v>7479.2000000000007</c:v>
                </c:pt>
                <c:pt idx="784">
                  <c:v>7596.8333333332994</c:v>
                </c:pt>
                <c:pt idx="785">
                  <c:v>7650.5</c:v>
                </c:pt>
                <c:pt idx="786">
                  <c:v>7730.5</c:v>
                </c:pt>
                <c:pt idx="787">
                  <c:v>7817.2000000000007</c:v>
                </c:pt>
                <c:pt idx="788">
                  <c:v>7817.2000000000007</c:v>
                </c:pt>
                <c:pt idx="789">
                  <c:v>7916</c:v>
                </c:pt>
                <c:pt idx="790">
                  <c:v>7973</c:v>
                </c:pt>
                <c:pt idx="791">
                  <c:v>8044.25</c:v>
                </c:pt>
                <c:pt idx="792">
                  <c:v>8128</c:v>
                </c:pt>
                <c:pt idx="793">
                  <c:v>8128</c:v>
                </c:pt>
                <c:pt idx="794">
                  <c:v>8241</c:v>
                </c:pt>
                <c:pt idx="795">
                  <c:v>8296</c:v>
                </c:pt>
                <c:pt idx="796">
                  <c:v>8359</c:v>
                </c:pt>
                <c:pt idx="797">
                  <c:v>8457.2000000000007</c:v>
                </c:pt>
                <c:pt idx="798">
                  <c:v>8457.2000000000007</c:v>
                </c:pt>
                <c:pt idx="799">
                  <c:v>8579.4</c:v>
                </c:pt>
                <c:pt idx="800">
                  <c:v>8690.4</c:v>
                </c:pt>
                <c:pt idx="801">
                  <c:v>8690.4</c:v>
                </c:pt>
                <c:pt idx="802">
                  <c:v>8788.6</c:v>
                </c:pt>
                <c:pt idx="803">
                  <c:v>8850</c:v>
                </c:pt>
                <c:pt idx="804">
                  <c:v>8850</c:v>
                </c:pt>
                <c:pt idx="805">
                  <c:v>8850</c:v>
                </c:pt>
                <c:pt idx="806">
                  <c:v>8850</c:v>
                </c:pt>
                <c:pt idx="807">
                  <c:v>8850</c:v>
                </c:pt>
                <c:pt idx="808">
                  <c:v>8850</c:v>
                </c:pt>
                <c:pt idx="809">
                  <c:v>8850</c:v>
                </c:pt>
                <c:pt idx="810">
                  <c:v>8850</c:v>
                </c:pt>
                <c:pt idx="811">
                  <c:v>8850</c:v>
                </c:pt>
                <c:pt idx="812">
                  <c:v>8850</c:v>
                </c:pt>
                <c:pt idx="813">
                  <c:v>8850</c:v>
                </c:pt>
                <c:pt idx="814">
                  <c:v>8850</c:v>
                </c:pt>
                <c:pt idx="815">
                  <c:v>8850</c:v>
                </c:pt>
                <c:pt idx="816">
                  <c:v>8850</c:v>
                </c:pt>
                <c:pt idx="817">
                  <c:v>8850</c:v>
                </c:pt>
                <c:pt idx="818">
                  <c:v>8850</c:v>
                </c:pt>
                <c:pt idx="819">
                  <c:v>8850</c:v>
                </c:pt>
                <c:pt idx="820">
                  <c:v>8850</c:v>
                </c:pt>
                <c:pt idx="821">
                  <c:v>8850</c:v>
                </c:pt>
                <c:pt idx="822">
                  <c:v>8850</c:v>
                </c:pt>
                <c:pt idx="823">
                  <c:v>8850</c:v>
                </c:pt>
                <c:pt idx="824">
                  <c:v>8850</c:v>
                </c:pt>
                <c:pt idx="825">
                  <c:v>8850</c:v>
                </c:pt>
                <c:pt idx="826">
                  <c:v>8850</c:v>
                </c:pt>
                <c:pt idx="827">
                  <c:v>8850</c:v>
                </c:pt>
                <c:pt idx="828">
                  <c:v>8850</c:v>
                </c:pt>
                <c:pt idx="829">
                  <c:v>8850</c:v>
                </c:pt>
                <c:pt idx="830">
                  <c:v>8850</c:v>
                </c:pt>
                <c:pt idx="831">
                  <c:v>8850</c:v>
                </c:pt>
                <c:pt idx="832">
                  <c:v>8850</c:v>
                </c:pt>
                <c:pt idx="833">
                  <c:v>8911</c:v>
                </c:pt>
                <c:pt idx="834">
                  <c:v>8911</c:v>
                </c:pt>
                <c:pt idx="835">
                  <c:v>8959</c:v>
                </c:pt>
                <c:pt idx="836">
                  <c:v>8959</c:v>
                </c:pt>
                <c:pt idx="837">
                  <c:v>8959</c:v>
                </c:pt>
                <c:pt idx="838">
                  <c:v>8959</c:v>
                </c:pt>
                <c:pt idx="839">
                  <c:v>8959</c:v>
                </c:pt>
                <c:pt idx="840">
                  <c:v>8959</c:v>
                </c:pt>
                <c:pt idx="841">
                  <c:v>8959</c:v>
                </c:pt>
                <c:pt idx="842">
                  <c:v>8959</c:v>
                </c:pt>
                <c:pt idx="843">
                  <c:v>9036</c:v>
                </c:pt>
                <c:pt idx="844">
                  <c:v>9068</c:v>
                </c:pt>
                <c:pt idx="845">
                  <c:v>9068</c:v>
                </c:pt>
                <c:pt idx="846">
                  <c:v>9068</c:v>
                </c:pt>
                <c:pt idx="847">
                  <c:v>9068</c:v>
                </c:pt>
                <c:pt idx="848">
                  <c:v>9068</c:v>
                </c:pt>
                <c:pt idx="849">
                  <c:v>9068</c:v>
                </c:pt>
                <c:pt idx="850">
                  <c:v>9068</c:v>
                </c:pt>
                <c:pt idx="851">
                  <c:v>9117.8333333332994</c:v>
                </c:pt>
                <c:pt idx="852">
                  <c:v>9117.8333333332994</c:v>
                </c:pt>
                <c:pt idx="853">
                  <c:v>9177</c:v>
                </c:pt>
                <c:pt idx="854">
                  <c:v>9177</c:v>
                </c:pt>
                <c:pt idx="855">
                  <c:v>9177</c:v>
                </c:pt>
                <c:pt idx="856">
                  <c:v>9177</c:v>
                </c:pt>
                <c:pt idx="857">
                  <c:v>9177</c:v>
                </c:pt>
                <c:pt idx="858">
                  <c:v>9177</c:v>
                </c:pt>
                <c:pt idx="859">
                  <c:v>9177</c:v>
                </c:pt>
                <c:pt idx="860">
                  <c:v>9235.25</c:v>
                </c:pt>
                <c:pt idx="861">
                  <c:v>9286</c:v>
                </c:pt>
                <c:pt idx="862">
                  <c:v>9286</c:v>
                </c:pt>
                <c:pt idx="863">
                  <c:v>9286</c:v>
                </c:pt>
                <c:pt idx="864">
                  <c:v>9286</c:v>
                </c:pt>
                <c:pt idx="865">
                  <c:v>9286</c:v>
                </c:pt>
                <c:pt idx="866">
                  <c:v>9286</c:v>
                </c:pt>
                <c:pt idx="867">
                  <c:v>9286</c:v>
                </c:pt>
                <c:pt idx="868">
                  <c:v>9357</c:v>
                </c:pt>
                <c:pt idx="869">
                  <c:v>9394</c:v>
                </c:pt>
                <c:pt idx="870">
                  <c:v>9394</c:v>
                </c:pt>
                <c:pt idx="871">
                  <c:v>9394</c:v>
                </c:pt>
                <c:pt idx="872">
                  <c:v>9394</c:v>
                </c:pt>
                <c:pt idx="873">
                  <c:v>9394</c:v>
                </c:pt>
                <c:pt idx="874">
                  <c:v>9394</c:v>
                </c:pt>
                <c:pt idx="875">
                  <c:v>9394</c:v>
                </c:pt>
                <c:pt idx="876">
                  <c:v>9394</c:v>
                </c:pt>
                <c:pt idx="877">
                  <c:v>9466</c:v>
                </c:pt>
                <c:pt idx="878">
                  <c:v>9503</c:v>
                </c:pt>
                <c:pt idx="879">
                  <c:v>9503</c:v>
                </c:pt>
                <c:pt idx="880">
                  <c:v>9503</c:v>
                </c:pt>
                <c:pt idx="881">
                  <c:v>9503</c:v>
                </c:pt>
                <c:pt idx="882">
                  <c:v>9503</c:v>
                </c:pt>
                <c:pt idx="883">
                  <c:v>9503</c:v>
                </c:pt>
                <c:pt idx="884">
                  <c:v>9503</c:v>
                </c:pt>
                <c:pt idx="885">
                  <c:v>9575.75</c:v>
                </c:pt>
                <c:pt idx="886">
                  <c:v>9612</c:v>
                </c:pt>
                <c:pt idx="887">
                  <c:v>9612</c:v>
                </c:pt>
                <c:pt idx="888">
                  <c:v>9612</c:v>
                </c:pt>
                <c:pt idx="889">
                  <c:v>9612</c:v>
                </c:pt>
                <c:pt idx="890">
                  <c:v>9612</c:v>
                </c:pt>
                <c:pt idx="891">
                  <c:v>9612</c:v>
                </c:pt>
                <c:pt idx="892">
                  <c:v>9612</c:v>
                </c:pt>
                <c:pt idx="893">
                  <c:v>9676.25</c:v>
                </c:pt>
                <c:pt idx="894">
                  <c:v>9721</c:v>
                </c:pt>
                <c:pt idx="895">
                  <c:v>9721</c:v>
                </c:pt>
                <c:pt idx="896">
                  <c:v>9721</c:v>
                </c:pt>
                <c:pt idx="897">
                  <c:v>9721</c:v>
                </c:pt>
                <c:pt idx="898">
                  <c:v>9721</c:v>
                </c:pt>
                <c:pt idx="899">
                  <c:v>9721</c:v>
                </c:pt>
                <c:pt idx="900">
                  <c:v>9721</c:v>
                </c:pt>
                <c:pt idx="901">
                  <c:v>9786</c:v>
                </c:pt>
                <c:pt idx="902">
                  <c:v>9831</c:v>
                </c:pt>
                <c:pt idx="903">
                  <c:v>9831</c:v>
                </c:pt>
                <c:pt idx="904">
                  <c:v>9831</c:v>
                </c:pt>
                <c:pt idx="905">
                  <c:v>9831</c:v>
                </c:pt>
                <c:pt idx="906">
                  <c:v>9831</c:v>
                </c:pt>
                <c:pt idx="907">
                  <c:v>9831</c:v>
                </c:pt>
                <c:pt idx="908">
                  <c:v>9883.7999999999993</c:v>
                </c:pt>
                <c:pt idx="909">
                  <c:v>9940</c:v>
                </c:pt>
                <c:pt idx="910">
                  <c:v>9940</c:v>
                </c:pt>
                <c:pt idx="911">
                  <c:v>9940</c:v>
                </c:pt>
                <c:pt idx="912">
                  <c:v>9940</c:v>
                </c:pt>
                <c:pt idx="913">
                  <c:v>9940</c:v>
                </c:pt>
                <c:pt idx="914">
                  <c:v>9940</c:v>
                </c:pt>
                <c:pt idx="915">
                  <c:v>9940</c:v>
                </c:pt>
                <c:pt idx="916">
                  <c:v>10007.75</c:v>
                </c:pt>
                <c:pt idx="917">
                  <c:v>10049</c:v>
                </c:pt>
                <c:pt idx="918">
                  <c:v>10049</c:v>
                </c:pt>
                <c:pt idx="919">
                  <c:v>10049</c:v>
                </c:pt>
                <c:pt idx="920">
                  <c:v>10049</c:v>
                </c:pt>
                <c:pt idx="921">
                  <c:v>10049</c:v>
                </c:pt>
                <c:pt idx="922">
                  <c:v>10049</c:v>
                </c:pt>
                <c:pt idx="923">
                  <c:v>10096.6</c:v>
                </c:pt>
                <c:pt idx="924">
                  <c:v>10157</c:v>
                </c:pt>
                <c:pt idx="925">
                  <c:v>10157</c:v>
                </c:pt>
                <c:pt idx="926">
                  <c:v>10157</c:v>
                </c:pt>
                <c:pt idx="927">
                  <c:v>10157</c:v>
                </c:pt>
                <c:pt idx="928">
                  <c:v>10217.25</c:v>
                </c:pt>
                <c:pt idx="929">
                  <c:v>10266</c:v>
                </c:pt>
                <c:pt idx="930">
                  <c:v>10266</c:v>
                </c:pt>
                <c:pt idx="931">
                  <c:v>10266</c:v>
                </c:pt>
                <c:pt idx="932">
                  <c:v>10266</c:v>
                </c:pt>
                <c:pt idx="933">
                  <c:v>10266</c:v>
                </c:pt>
                <c:pt idx="934">
                  <c:v>10329</c:v>
                </c:pt>
                <c:pt idx="935">
                  <c:v>10375</c:v>
                </c:pt>
                <c:pt idx="936">
                  <c:v>10375</c:v>
                </c:pt>
                <c:pt idx="937">
                  <c:v>10375</c:v>
                </c:pt>
                <c:pt idx="938">
                  <c:v>10375</c:v>
                </c:pt>
                <c:pt idx="939">
                  <c:v>10375</c:v>
                </c:pt>
                <c:pt idx="940">
                  <c:v>10375</c:v>
                </c:pt>
                <c:pt idx="941">
                  <c:v>10445</c:v>
                </c:pt>
                <c:pt idx="942">
                  <c:v>10484</c:v>
                </c:pt>
                <c:pt idx="943">
                  <c:v>10484</c:v>
                </c:pt>
                <c:pt idx="944">
                  <c:v>10484</c:v>
                </c:pt>
                <c:pt idx="945">
                  <c:v>10484</c:v>
                </c:pt>
                <c:pt idx="946">
                  <c:v>10484</c:v>
                </c:pt>
                <c:pt idx="947">
                  <c:v>10543.6</c:v>
                </c:pt>
                <c:pt idx="948">
                  <c:v>10592</c:v>
                </c:pt>
                <c:pt idx="949">
                  <c:v>10592</c:v>
                </c:pt>
                <c:pt idx="950">
                  <c:v>10592</c:v>
                </c:pt>
                <c:pt idx="951">
                  <c:v>10592</c:v>
                </c:pt>
                <c:pt idx="952">
                  <c:v>10592</c:v>
                </c:pt>
                <c:pt idx="953">
                  <c:v>10592</c:v>
                </c:pt>
                <c:pt idx="954">
                  <c:v>10639.2</c:v>
                </c:pt>
                <c:pt idx="955">
                  <c:v>10639.2</c:v>
                </c:pt>
                <c:pt idx="956">
                  <c:v>10702</c:v>
                </c:pt>
                <c:pt idx="957">
                  <c:v>10702</c:v>
                </c:pt>
                <c:pt idx="958">
                  <c:v>10702</c:v>
                </c:pt>
                <c:pt idx="959">
                  <c:v>10702</c:v>
                </c:pt>
                <c:pt idx="960">
                  <c:v>10702</c:v>
                </c:pt>
                <c:pt idx="961">
                  <c:v>10764</c:v>
                </c:pt>
                <c:pt idx="962">
                  <c:v>10811</c:v>
                </c:pt>
                <c:pt idx="963">
                  <c:v>10811</c:v>
                </c:pt>
                <c:pt idx="964">
                  <c:v>10811</c:v>
                </c:pt>
                <c:pt idx="965">
                  <c:v>10811</c:v>
                </c:pt>
                <c:pt idx="966">
                  <c:v>10811</c:v>
                </c:pt>
                <c:pt idx="967">
                  <c:v>10872.5</c:v>
                </c:pt>
                <c:pt idx="968">
                  <c:v>10872.5</c:v>
                </c:pt>
                <c:pt idx="969">
                  <c:v>10919</c:v>
                </c:pt>
                <c:pt idx="970">
                  <c:v>10919</c:v>
                </c:pt>
                <c:pt idx="971">
                  <c:v>10919</c:v>
                </c:pt>
                <c:pt idx="972">
                  <c:v>10919</c:v>
                </c:pt>
                <c:pt idx="973">
                  <c:v>10919</c:v>
                </c:pt>
                <c:pt idx="974">
                  <c:v>10975.2</c:v>
                </c:pt>
                <c:pt idx="975">
                  <c:v>10975.2</c:v>
                </c:pt>
                <c:pt idx="976">
                  <c:v>11027</c:v>
                </c:pt>
                <c:pt idx="977">
                  <c:v>11027</c:v>
                </c:pt>
                <c:pt idx="978">
                  <c:v>11027</c:v>
                </c:pt>
                <c:pt idx="979">
                  <c:v>11027</c:v>
                </c:pt>
                <c:pt idx="980">
                  <c:v>11027</c:v>
                </c:pt>
                <c:pt idx="981">
                  <c:v>11083</c:v>
                </c:pt>
                <c:pt idx="982">
                  <c:v>11083</c:v>
                </c:pt>
                <c:pt idx="983">
                  <c:v>11137</c:v>
                </c:pt>
                <c:pt idx="984">
                  <c:v>11137</c:v>
                </c:pt>
                <c:pt idx="985">
                  <c:v>11137</c:v>
                </c:pt>
                <c:pt idx="986">
                  <c:v>11137</c:v>
                </c:pt>
                <c:pt idx="987">
                  <c:v>11137</c:v>
                </c:pt>
                <c:pt idx="988">
                  <c:v>11199</c:v>
                </c:pt>
                <c:pt idx="989">
                  <c:v>11247</c:v>
                </c:pt>
                <c:pt idx="990">
                  <c:v>11247</c:v>
                </c:pt>
                <c:pt idx="991">
                  <c:v>11247</c:v>
                </c:pt>
                <c:pt idx="992">
                  <c:v>11247</c:v>
                </c:pt>
                <c:pt idx="993">
                  <c:v>11247</c:v>
                </c:pt>
                <c:pt idx="994">
                  <c:v>11291</c:v>
                </c:pt>
                <c:pt idx="995">
                  <c:v>11356</c:v>
                </c:pt>
                <c:pt idx="996">
                  <c:v>11356</c:v>
                </c:pt>
                <c:pt idx="997">
                  <c:v>11356</c:v>
                </c:pt>
                <c:pt idx="998">
                  <c:v>11356</c:v>
                </c:pt>
                <c:pt idx="999">
                  <c:v>11356</c:v>
                </c:pt>
                <c:pt idx="1000">
                  <c:v>11356</c:v>
                </c:pt>
                <c:pt idx="1001">
                  <c:v>11417</c:v>
                </c:pt>
                <c:pt idx="1002">
                  <c:v>11464</c:v>
                </c:pt>
                <c:pt idx="1003">
                  <c:v>11464</c:v>
                </c:pt>
                <c:pt idx="1004">
                  <c:v>11464</c:v>
                </c:pt>
                <c:pt idx="1005">
                  <c:v>11531.5</c:v>
                </c:pt>
                <c:pt idx="1006">
                  <c:v>11573</c:v>
                </c:pt>
                <c:pt idx="1007">
                  <c:v>11573</c:v>
                </c:pt>
                <c:pt idx="1008">
                  <c:v>11573</c:v>
                </c:pt>
                <c:pt idx="1009">
                  <c:v>11573</c:v>
                </c:pt>
                <c:pt idx="1010">
                  <c:v>11573</c:v>
                </c:pt>
                <c:pt idx="1011">
                  <c:v>11641.8</c:v>
                </c:pt>
                <c:pt idx="1012">
                  <c:v>11641.8</c:v>
                </c:pt>
                <c:pt idx="1013">
                  <c:v>11682</c:v>
                </c:pt>
                <c:pt idx="1014">
                  <c:v>11682</c:v>
                </c:pt>
                <c:pt idx="1015">
                  <c:v>11682</c:v>
                </c:pt>
                <c:pt idx="1016">
                  <c:v>11682</c:v>
                </c:pt>
                <c:pt idx="1017">
                  <c:v>11717.25</c:v>
                </c:pt>
                <c:pt idx="1018">
                  <c:v>11790</c:v>
                </c:pt>
                <c:pt idx="1019">
                  <c:v>11790</c:v>
                </c:pt>
                <c:pt idx="1020">
                  <c:v>11790</c:v>
                </c:pt>
                <c:pt idx="1021">
                  <c:v>11790</c:v>
                </c:pt>
                <c:pt idx="1022">
                  <c:v>11790</c:v>
                </c:pt>
                <c:pt idx="1023">
                  <c:v>11863.75</c:v>
                </c:pt>
                <c:pt idx="1024">
                  <c:v>11899</c:v>
                </c:pt>
                <c:pt idx="1025">
                  <c:v>11899</c:v>
                </c:pt>
                <c:pt idx="1026">
                  <c:v>11899</c:v>
                </c:pt>
                <c:pt idx="1027">
                  <c:v>11899</c:v>
                </c:pt>
                <c:pt idx="1028">
                  <c:v>11899</c:v>
                </c:pt>
                <c:pt idx="1029">
                  <c:v>11957.75</c:v>
                </c:pt>
                <c:pt idx="1030">
                  <c:v>11957.75</c:v>
                </c:pt>
                <c:pt idx="1031">
                  <c:v>12008</c:v>
                </c:pt>
                <c:pt idx="1032">
                  <c:v>12008</c:v>
                </c:pt>
                <c:pt idx="1033">
                  <c:v>12008</c:v>
                </c:pt>
                <c:pt idx="1034">
                  <c:v>12008</c:v>
                </c:pt>
                <c:pt idx="1035">
                  <c:v>12069</c:v>
                </c:pt>
                <c:pt idx="1036">
                  <c:v>12118</c:v>
                </c:pt>
                <c:pt idx="1037">
                  <c:v>12118</c:v>
                </c:pt>
                <c:pt idx="1038">
                  <c:v>12118</c:v>
                </c:pt>
                <c:pt idx="1039">
                  <c:v>12118</c:v>
                </c:pt>
                <c:pt idx="1040">
                  <c:v>12118</c:v>
                </c:pt>
                <c:pt idx="1041">
                  <c:v>12175.25</c:v>
                </c:pt>
                <c:pt idx="1042">
                  <c:v>12175.25</c:v>
                </c:pt>
                <c:pt idx="1043">
                  <c:v>12227</c:v>
                </c:pt>
                <c:pt idx="1044">
                  <c:v>12227</c:v>
                </c:pt>
                <c:pt idx="1045">
                  <c:v>12227</c:v>
                </c:pt>
                <c:pt idx="1046">
                  <c:v>12227</c:v>
                </c:pt>
                <c:pt idx="1047">
                  <c:v>12251</c:v>
                </c:pt>
                <c:pt idx="1048">
                  <c:v>12330.5</c:v>
                </c:pt>
                <c:pt idx="1049">
                  <c:v>12336</c:v>
                </c:pt>
                <c:pt idx="1050">
                  <c:v>12336</c:v>
                </c:pt>
                <c:pt idx="1051">
                  <c:v>12336</c:v>
                </c:pt>
                <c:pt idx="1052">
                  <c:v>12336</c:v>
                </c:pt>
                <c:pt idx="1053">
                  <c:v>12373.75</c:v>
                </c:pt>
                <c:pt idx="1054">
                  <c:v>12446</c:v>
                </c:pt>
                <c:pt idx="1055">
                  <c:v>12446</c:v>
                </c:pt>
                <c:pt idx="1056">
                  <c:v>12446</c:v>
                </c:pt>
                <c:pt idx="1057">
                  <c:v>12446</c:v>
                </c:pt>
                <c:pt idx="1058">
                  <c:v>12446</c:v>
                </c:pt>
                <c:pt idx="1059">
                  <c:v>12480.333333333299</c:v>
                </c:pt>
                <c:pt idx="1060">
                  <c:v>12549</c:v>
                </c:pt>
                <c:pt idx="1061">
                  <c:v>12554</c:v>
                </c:pt>
                <c:pt idx="1062">
                  <c:v>12554</c:v>
                </c:pt>
                <c:pt idx="1063">
                  <c:v>12554</c:v>
                </c:pt>
                <c:pt idx="1064">
                  <c:v>12589.25</c:v>
                </c:pt>
                <c:pt idx="1065">
                  <c:v>12663</c:v>
                </c:pt>
                <c:pt idx="1066">
                  <c:v>12663</c:v>
                </c:pt>
                <c:pt idx="1067">
                  <c:v>12663</c:v>
                </c:pt>
                <c:pt idx="1068">
                  <c:v>12663</c:v>
                </c:pt>
                <c:pt idx="1069">
                  <c:v>12717.333333333299</c:v>
                </c:pt>
                <c:pt idx="1070">
                  <c:v>12717.333333333299</c:v>
                </c:pt>
                <c:pt idx="1071">
                  <c:v>12772</c:v>
                </c:pt>
                <c:pt idx="1072">
                  <c:v>12772</c:v>
                </c:pt>
                <c:pt idx="1073">
                  <c:v>12772</c:v>
                </c:pt>
                <c:pt idx="1074">
                  <c:v>12772</c:v>
                </c:pt>
                <c:pt idx="1075">
                  <c:v>12824.333333333299</c:v>
                </c:pt>
                <c:pt idx="1076">
                  <c:v>12824.333333333299</c:v>
                </c:pt>
                <c:pt idx="1077">
                  <c:v>12881</c:v>
                </c:pt>
                <c:pt idx="1078">
                  <c:v>12881</c:v>
                </c:pt>
                <c:pt idx="1079">
                  <c:v>12881</c:v>
                </c:pt>
                <c:pt idx="1080">
                  <c:v>12881</c:v>
                </c:pt>
                <c:pt idx="1081">
                  <c:v>12934.166666666701</c:v>
                </c:pt>
                <c:pt idx="1082">
                  <c:v>12934.166666666701</c:v>
                </c:pt>
                <c:pt idx="1083">
                  <c:v>12990</c:v>
                </c:pt>
                <c:pt idx="1084">
                  <c:v>12990</c:v>
                </c:pt>
                <c:pt idx="1085">
                  <c:v>12990</c:v>
                </c:pt>
                <c:pt idx="1086">
                  <c:v>12990</c:v>
                </c:pt>
                <c:pt idx="1087">
                  <c:v>13061</c:v>
                </c:pt>
                <c:pt idx="1088">
                  <c:v>13099</c:v>
                </c:pt>
                <c:pt idx="1089">
                  <c:v>13099</c:v>
                </c:pt>
                <c:pt idx="1090">
                  <c:v>13099</c:v>
                </c:pt>
                <c:pt idx="1091">
                  <c:v>13099</c:v>
                </c:pt>
                <c:pt idx="1092">
                  <c:v>13099</c:v>
                </c:pt>
                <c:pt idx="1093">
                  <c:v>13162.2</c:v>
                </c:pt>
                <c:pt idx="1094">
                  <c:v>13162.2</c:v>
                </c:pt>
                <c:pt idx="1095">
                  <c:v>13262.5</c:v>
                </c:pt>
                <c:pt idx="1096">
                  <c:v>13316</c:v>
                </c:pt>
                <c:pt idx="1097">
                  <c:v>13316</c:v>
                </c:pt>
                <c:pt idx="1098">
                  <c:v>13316</c:v>
                </c:pt>
                <c:pt idx="1099">
                  <c:v>13341</c:v>
                </c:pt>
                <c:pt idx="1100">
                  <c:v>13419</c:v>
                </c:pt>
                <c:pt idx="1101">
                  <c:v>13426</c:v>
                </c:pt>
                <c:pt idx="1102">
                  <c:v>13426</c:v>
                </c:pt>
                <c:pt idx="1103">
                  <c:v>13426</c:v>
                </c:pt>
                <c:pt idx="1104">
                  <c:v>13477.2</c:v>
                </c:pt>
                <c:pt idx="1105">
                  <c:v>13535</c:v>
                </c:pt>
                <c:pt idx="1106">
                  <c:v>13535</c:v>
                </c:pt>
                <c:pt idx="1107">
                  <c:v>13535</c:v>
                </c:pt>
                <c:pt idx="1108">
                  <c:v>13535</c:v>
                </c:pt>
                <c:pt idx="1109">
                  <c:v>13560</c:v>
                </c:pt>
                <c:pt idx="1110">
                  <c:v>13633</c:v>
                </c:pt>
                <c:pt idx="1111">
                  <c:v>13644</c:v>
                </c:pt>
                <c:pt idx="1112">
                  <c:v>13644</c:v>
                </c:pt>
                <c:pt idx="1113">
                  <c:v>13644</c:v>
                </c:pt>
                <c:pt idx="1114">
                  <c:v>13644</c:v>
                </c:pt>
                <c:pt idx="1115">
                  <c:v>13716</c:v>
                </c:pt>
                <c:pt idx="1116">
                  <c:v>13754</c:v>
                </c:pt>
                <c:pt idx="1117">
                  <c:v>13754</c:v>
                </c:pt>
                <c:pt idx="1118">
                  <c:v>13754</c:v>
                </c:pt>
                <c:pt idx="1119">
                  <c:v>13754</c:v>
                </c:pt>
                <c:pt idx="1120">
                  <c:v>13818.8</c:v>
                </c:pt>
                <c:pt idx="1121">
                  <c:v>13862</c:v>
                </c:pt>
                <c:pt idx="1122">
                  <c:v>13862</c:v>
                </c:pt>
                <c:pt idx="1123">
                  <c:v>13862</c:v>
                </c:pt>
                <c:pt idx="1124">
                  <c:v>13862</c:v>
                </c:pt>
                <c:pt idx="1125">
                  <c:v>13898.5</c:v>
                </c:pt>
                <c:pt idx="1126">
                  <c:v>13959</c:v>
                </c:pt>
                <c:pt idx="1127">
                  <c:v>13972</c:v>
                </c:pt>
                <c:pt idx="1128">
                  <c:v>13972</c:v>
                </c:pt>
                <c:pt idx="1129">
                  <c:v>13972</c:v>
                </c:pt>
                <c:pt idx="1130">
                  <c:v>14030</c:v>
                </c:pt>
                <c:pt idx="1131">
                  <c:v>14030</c:v>
                </c:pt>
                <c:pt idx="1132">
                  <c:v>14082</c:v>
                </c:pt>
                <c:pt idx="1133">
                  <c:v>14082</c:v>
                </c:pt>
                <c:pt idx="1134">
                  <c:v>14082</c:v>
                </c:pt>
                <c:pt idx="1135">
                  <c:v>14138.5</c:v>
                </c:pt>
                <c:pt idx="1136">
                  <c:v>14138.5</c:v>
                </c:pt>
                <c:pt idx="1137">
                  <c:v>14191</c:v>
                </c:pt>
                <c:pt idx="1138">
                  <c:v>14191</c:v>
                </c:pt>
                <c:pt idx="1139">
                  <c:v>14272.75</c:v>
                </c:pt>
                <c:pt idx="1140">
                  <c:v>14272.75</c:v>
                </c:pt>
                <c:pt idx="1141">
                  <c:v>14300</c:v>
                </c:pt>
                <c:pt idx="1142">
                  <c:v>14300</c:v>
                </c:pt>
                <c:pt idx="1143">
                  <c:v>14368.75</c:v>
                </c:pt>
                <c:pt idx="1144">
                  <c:v>14368.75</c:v>
                </c:pt>
                <c:pt idx="1145">
                  <c:v>14408</c:v>
                </c:pt>
                <c:pt idx="1146">
                  <c:v>14408</c:v>
                </c:pt>
                <c:pt idx="1147">
                  <c:v>14408</c:v>
                </c:pt>
                <c:pt idx="1148">
                  <c:v>14474.25</c:v>
                </c:pt>
                <c:pt idx="1149">
                  <c:v>14474.25</c:v>
                </c:pt>
                <c:pt idx="1150">
                  <c:v>14517</c:v>
                </c:pt>
                <c:pt idx="1151">
                  <c:v>14517</c:v>
                </c:pt>
                <c:pt idx="1152">
                  <c:v>14541</c:v>
                </c:pt>
                <c:pt idx="1153">
                  <c:v>14611</c:v>
                </c:pt>
                <c:pt idx="1154">
                  <c:v>14626</c:v>
                </c:pt>
                <c:pt idx="1155">
                  <c:v>14626</c:v>
                </c:pt>
                <c:pt idx="1156">
                  <c:v>14626</c:v>
                </c:pt>
                <c:pt idx="1157">
                  <c:v>14689.8</c:v>
                </c:pt>
                <c:pt idx="1158">
                  <c:v>14734</c:v>
                </c:pt>
                <c:pt idx="1159">
                  <c:v>14734</c:v>
                </c:pt>
                <c:pt idx="1160">
                  <c:v>14734</c:v>
                </c:pt>
                <c:pt idx="1161">
                  <c:v>14734</c:v>
                </c:pt>
                <c:pt idx="1162">
                  <c:v>14801.400000000001</c:v>
                </c:pt>
                <c:pt idx="1163">
                  <c:v>14801.400000000001</c:v>
                </c:pt>
                <c:pt idx="1164">
                  <c:v>14843</c:v>
                </c:pt>
                <c:pt idx="1165">
                  <c:v>14843</c:v>
                </c:pt>
                <c:pt idx="1166">
                  <c:v>14854.333333333299</c:v>
                </c:pt>
                <c:pt idx="1167">
                  <c:v>14933.333333333299</c:v>
                </c:pt>
                <c:pt idx="1168">
                  <c:v>14953</c:v>
                </c:pt>
                <c:pt idx="1169">
                  <c:v>14953</c:v>
                </c:pt>
                <c:pt idx="1170">
                  <c:v>14953</c:v>
                </c:pt>
                <c:pt idx="1171">
                  <c:v>15005.5</c:v>
                </c:pt>
                <c:pt idx="1172">
                  <c:v>15063</c:v>
                </c:pt>
                <c:pt idx="1173">
                  <c:v>15063</c:v>
                </c:pt>
                <c:pt idx="1174">
                  <c:v>15063</c:v>
                </c:pt>
                <c:pt idx="1175">
                  <c:v>15115</c:v>
                </c:pt>
                <c:pt idx="1176">
                  <c:v>15115</c:v>
                </c:pt>
                <c:pt idx="1177">
                  <c:v>15172</c:v>
                </c:pt>
                <c:pt idx="1178">
                  <c:v>15172</c:v>
                </c:pt>
                <c:pt idx="1179">
                  <c:v>15195.5</c:v>
                </c:pt>
                <c:pt idx="1180">
                  <c:v>15267.666666666701</c:v>
                </c:pt>
                <c:pt idx="1181">
                  <c:v>15280</c:v>
                </c:pt>
                <c:pt idx="1182">
                  <c:v>15280</c:v>
                </c:pt>
                <c:pt idx="1183">
                  <c:v>15280</c:v>
                </c:pt>
                <c:pt idx="1184">
                  <c:v>15330.400000000001</c:v>
                </c:pt>
                <c:pt idx="1185">
                  <c:v>15389</c:v>
                </c:pt>
                <c:pt idx="1186">
                  <c:v>15389</c:v>
                </c:pt>
                <c:pt idx="1187">
                  <c:v>15389</c:v>
                </c:pt>
                <c:pt idx="1188">
                  <c:v>15409.666666666701</c:v>
                </c:pt>
                <c:pt idx="1189">
                  <c:v>15482</c:v>
                </c:pt>
                <c:pt idx="1190">
                  <c:v>15498</c:v>
                </c:pt>
                <c:pt idx="1191">
                  <c:v>15498</c:v>
                </c:pt>
                <c:pt idx="1192">
                  <c:v>15557.8</c:v>
                </c:pt>
                <c:pt idx="1193">
                  <c:v>15608</c:v>
                </c:pt>
                <c:pt idx="1194">
                  <c:v>15608</c:v>
                </c:pt>
                <c:pt idx="1195">
                  <c:v>15608</c:v>
                </c:pt>
                <c:pt idx="1196">
                  <c:v>15673.75</c:v>
                </c:pt>
                <c:pt idx="1197">
                  <c:v>15715</c:v>
                </c:pt>
                <c:pt idx="1198">
                  <c:v>15715</c:v>
                </c:pt>
                <c:pt idx="1199">
                  <c:v>15715</c:v>
                </c:pt>
                <c:pt idx="1200">
                  <c:v>15774.2</c:v>
                </c:pt>
                <c:pt idx="1201">
                  <c:v>15774.2</c:v>
                </c:pt>
                <c:pt idx="1202">
                  <c:v>15825</c:v>
                </c:pt>
                <c:pt idx="1203">
                  <c:v>15825</c:v>
                </c:pt>
                <c:pt idx="1204">
                  <c:v>15898</c:v>
                </c:pt>
                <c:pt idx="1205">
                  <c:v>15898</c:v>
                </c:pt>
                <c:pt idx="1206">
                  <c:v>15933</c:v>
                </c:pt>
                <c:pt idx="1207">
                  <c:v>15933</c:v>
                </c:pt>
                <c:pt idx="1208">
                  <c:v>15998.599999999999</c:v>
                </c:pt>
                <c:pt idx="1209">
                  <c:v>16042</c:v>
                </c:pt>
                <c:pt idx="1210">
                  <c:v>16042</c:v>
                </c:pt>
                <c:pt idx="1211">
                  <c:v>16042</c:v>
                </c:pt>
                <c:pt idx="1212">
                  <c:v>16120.25</c:v>
                </c:pt>
                <c:pt idx="1213">
                  <c:v>16151</c:v>
                </c:pt>
                <c:pt idx="1214">
                  <c:v>16151</c:v>
                </c:pt>
                <c:pt idx="1215">
                  <c:v>16151</c:v>
                </c:pt>
                <c:pt idx="1216">
                  <c:v>16207.599999999999</c:v>
                </c:pt>
                <c:pt idx="1217">
                  <c:v>16207.599999999999</c:v>
                </c:pt>
                <c:pt idx="1218">
                  <c:v>16259</c:v>
                </c:pt>
                <c:pt idx="1219">
                  <c:v>16259</c:v>
                </c:pt>
                <c:pt idx="1220">
                  <c:v>16324.400000000001</c:v>
                </c:pt>
                <c:pt idx="1221">
                  <c:v>16324.400000000001</c:v>
                </c:pt>
                <c:pt idx="1222">
                  <c:v>16369</c:v>
                </c:pt>
                <c:pt idx="1223">
                  <c:v>16369</c:v>
                </c:pt>
                <c:pt idx="1224">
                  <c:v>16435.25</c:v>
                </c:pt>
                <c:pt idx="1225">
                  <c:v>16435.25</c:v>
                </c:pt>
                <c:pt idx="1226">
                  <c:v>16478</c:v>
                </c:pt>
                <c:pt idx="1227">
                  <c:v>16478</c:v>
                </c:pt>
                <c:pt idx="1228">
                  <c:v>16553</c:v>
                </c:pt>
                <c:pt idx="1229">
                  <c:v>16553</c:v>
                </c:pt>
                <c:pt idx="1230">
                  <c:v>16586</c:v>
                </c:pt>
                <c:pt idx="1231">
                  <c:v>16586</c:v>
                </c:pt>
                <c:pt idx="1232">
                  <c:v>16659.75</c:v>
                </c:pt>
                <c:pt idx="1233">
                  <c:v>16659.75</c:v>
                </c:pt>
                <c:pt idx="1234">
                  <c:v>16694</c:v>
                </c:pt>
                <c:pt idx="1235">
                  <c:v>16694</c:v>
                </c:pt>
                <c:pt idx="1236">
                  <c:v>16759.5</c:v>
                </c:pt>
                <c:pt idx="1237">
                  <c:v>16759.5</c:v>
                </c:pt>
                <c:pt idx="1238">
                  <c:v>16805</c:v>
                </c:pt>
                <c:pt idx="1239">
                  <c:v>16874.400000000001</c:v>
                </c:pt>
                <c:pt idx="1240">
                  <c:v>16874.400000000001</c:v>
                </c:pt>
                <c:pt idx="1241">
                  <c:v>16914</c:v>
                </c:pt>
                <c:pt idx="1242">
                  <c:v>16926</c:v>
                </c:pt>
                <c:pt idx="1243">
                  <c:v>17001.333333333299</c:v>
                </c:pt>
                <c:pt idx="1244">
                  <c:v>17023</c:v>
                </c:pt>
                <c:pt idx="1245">
                  <c:v>17023</c:v>
                </c:pt>
                <c:pt idx="1246">
                  <c:v>17043</c:v>
                </c:pt>
                <c:pt idx="1247">
                  <c:v>17118.666666666701</c:v>
                </c:pt>
                <c:pt idx="1248">
                  <c:v>17133</c:v>
                </c:pt>
                <c:pt idx="1249">
                  <c:v>17133</c:v>
                </c:pt>
                <c:pt idx="1250">
                  <c:v>17198.75</c:v>
                </c:pt>
                <c:pt idx="1251">
                  <c:v>17198.75</c:v>
                </c:pt>
                <c:pt idx="1252">
                  <c:v>17242</c:v>
                </c:pt>
                <c:pt idx="1253">
                  <c:v>17242</c:v>
                </c:pt>
                <c:pt idx="1254">
                  <c:v>17315.25</c:v>
                </c:pt>
                <c:pt idx="1255">
                  <c:v>17350</c:v>
                </c:pt>
                <c:pt idx="1256">
                  <c:v>17350</c:v>
                </c:pt>
                <c:pt idx="1257">
                  <c:v>17350.5</c:v>
                </c:pt>
                <c:pt idx="1258">
                  <c:v>17425.75</c:v>
                </c:pt>
                <c:pt idx="1259">
                  <c:v>17458</c:v>
                </c:pt>
                <c:pt idx="1260">
                  <c:v>17458</c:v>
                </c:pt>
                <c:pt idx="1261">
                  <c:v>17478</c:v>
                </c:pt>
                <c:pt idx="1262">
                  <c:v>17541.333333333299</c:v>
                </c:pt>
                <c:pt idx="1263">
                  <c:v>17569</c:v>
                </c:pt>
                <c:pt idx="1264">
                  <c:v>17569</c:v>
                </c:pt>
                <c:pt idx="1265">
                  <c:v>17635.400000000001</c:v>
                </c:pt>
                <c:pt idx="1266">
                  <c:v>17635.400000000001</c:v>
                </c:pt>
                <c:pt idx="1267">
                  <c:v>17679</c:v>
                </c:pt>
                <c:pt idx="1268">
                  <c:v>17679</c:v>
                </c:pt>
                <c:pt idx="1269">
                  <c:v>17739.5</c:v>
                </c:pt>
                <c:pt idx="1270">
                  <c:v>17789</c:v>
                </c:pt>
                <c:pt idx="1271">
                  <c:v>17789</c:v>
                </c:pt>
                <c:pt idx="1272">
                  <c:v>17801.5</c:v>
                </c:pt>
                <c:pt idx="1273">
                  <c:v>17877.333333333299</c:v>
                </c:pt>
                <c:pt idx="1274">
                  <c:v>17899</c:v>
                </c:pt>
                <c:pt idx="1275">
                  <c:v>17899</c:v>
                </c:pt>
                <c:pt idx="1276">
                  <c:v>17965.2</c:v>
                </c:pt>
                <c:pt idx="1277">
                  <c:v>18007</c:v>
                </c:pt>
                <c:pt idx="1278">
                  <c:v>18007</c:v>
                </c:pt>
                <c:pt idx="1279">
                  <c:v>18021.5</c:v>
                </c:pt>
                <c:pt idx="1280">
                  <c:v>18095.666666666701</c:v>
                </c:pt>
                <c:pt idx="1281">
                  <c:v>18117</c:v>
                </c:pt>
                <c:pt idx="1282">
                  <c:v>18117</c:v>
                </c:pt>
                <c:pt idx="1283">
                  <c:v>18184.75</c:v>
                </c:pt>
                <c:pt idx="1284">
                  <c:v>18184.75</c:v>
                </c:pt>
                <c:pt idx="1285">
                  <c:v>18227</c:v>
                </c:pt>
                <c:pt idx="1286">
                  <c:v>18232</c:v>
                </c:pt>
                <c:pt idx="1287">
                  <c:v>18332</c:v>
                </c:pt>
                <c:pt idx="1288">
                  <c:v>18337</c:v>
                </c:pt>
                <c:pt idx="1289">
                  <c:v>18337</c:v>
                </c:pt>
                <c:pt idx="1290">
                  <c:v>18399.25</c:v>
                </c:pt>
                <c:pt idx="1291">
                  <c:v>18445</c:v>
                </c:pt>
                <c:pt idx="1292">
                  <c:v>18445</c:v>
                </c:pt>
                <c:pt idx="1293">
                  <c:v>18493.2</c:v>
                </c:pt>
                <c:pt idx="1294">
                  <c:v>18493.2</c:v>
                </c:pt>
                <c:pt idx="1295">
                  <c:v>18553</c:v>
                </c:pt>
                <c:pt idx="1296">
                  <c:v>18553.5</c:v>
                </c:pt>
                <c:pt idx="1297">
                  <c:v>18628</c:v>
                </c:pt>
                <c:pt idx="1298">
                  <c:v>18661</c:v>
                </c:pt>
                <c:pt idx="1299">
                  <c:v>18661</c:v>
                </c:pt>
                <c:pt idx="1300">
                  <c:v>18719.5</c:v>
                </c:pt>
                <c:pt idx="1301">
                  <c:v>18719.5</c:v>
                </c:pt>
                <c:pt idx="1302">
                  <c:v>18769</c:v>
                </c:pt>
                <c:pt idx="1303">
                  <c:v>18769</c:v>
                </c:pt>
                <c:pt idx="1304">
                  <c:v>18838.5</c:v>
                </c:pt>
                <c:pt idx="1305">
                  <c:v>18877</c:v>
                </c:pt>
                <c:pt idx="1306">
                  <c:v>18877</c:v>
                </c:pt>
                <c:pt idx="1307">
                  <c:v>18942.25</c:v>
                </c:pt>
                <c:pt idx="1308">
                  <c:v>18986</c:v>
                </c:pt>
                <c:pt idx="1309">
                  <c:v>18986</c:v>
                </c:pt>
                <c:pt idx="1310">
                  <c:v>19032</c:v>
                </c:pt>
                <c:pt idx="1311">
                  <c:v>19032</c:v>
                </c:pt>
                <c:pt idx="1312">
                  <c:v>19096</c:v>
                </c:pt>
                <c:pt idx="1313">
                  <c:v>19096</c:v>
                </c:pt>
                <c:pt idx="1314">
                  <c:v>19159.5</c:v>
                </c:pt>
                <c:pt idx="1315">
                  <c:v>19206</c:v>
                </c:pt>
                <c:pt idx="1316">
                  <c:v>19267</c:v>
                </c:pt>
                <c:pt idx="1317">
                  <c:v>19267</c:v>
                </c:pt>
                <c:pt idx="1318">
                  <c:v>19314</c:v>
                </c:pt>
                <c:pt idx="1319">
                  <c:v>19377.75</c:v>
                </c:pt>
                <c:pt idx="1320">
                  <c:v>19425</c:v>
                </c:pt>
                <c:pt idx="1321">
                  <c:v>19425</c:v>
                </c:pt>
                <c:pt idx="1322">
                  <c:v>19479.8</c:v>
                </c:pt>
                <c:pt idx="1323">
                  <c:v>19533</c:v>
                </c:pt>
                <c:pt idx="1324">
                  <c:v>19533</c:v>
                </c:pt>
                <c:pt idx="1325">
                  <c:v>19589.400000000001</c:v>
                </c:pt>
                <c:pt idx="1326">
                  <c:v>19644</c:v>
                </c:pt>
                <c:pt idx="1327">
                  <c:v>19644</c:v>
                </c:pt>
                <c:pt idx="1328">
                  <c:v>19690.2</c:v>
                </c:pt>
                <c:pt idx="1329">
                  <c:v>19753</c:v>
                </c:pt>
                <c:pt idx="1330">
                  <c:v>19753</c:v>
                </c:pt>
                <c:pt idx="1331">
                  <c:v>19807.5</c:v>
                </c:pt>
                <c:pt idx="1332">
                  <c:v>19807.5</c:v>
                </c:pt>
                <c:pt idx="1333">
                  <c:v>19860</c:v>
                </c:pt>
                <c:pt idx="1334">
                  <c:v>19914.333333333299</c:v>
                </c:pt>
                <c:pt idx="1335">
                  <c:v>19914.333333333299</c:v>
                </c:pt>
                <c:pt idx="1336">
                  <c:v>19971</c:v>
                </c:pt>
                <c:pt idx="1337">
                  <c:v>20023</c:v>
                </c:pt>
                <c:pt idx="1338">
                  <c:v>20023</c:v>
                </c:pt>
                <c:pt idx="1339">
                  <c:v>20080</c:v>
                </c:pt>
                <c:pt idx="1340">
                  <c:v>20142.8</c:v>
                </c:pt>
                <c:pt idx="1341">
                  <c:v>20142.8</c:v>
                </c:pt>
                <c:pt idx="1342">
                  <c:v>20188</c:v>
                </c:pt>
                <c:pt idx="1343">
                  <c:v>20238</c:v>
                </c:pt>
                <c:pt idx="1344">
                  <c:v>20297</c:v>
                </c:pt>
                <c:pt idx="1345">
                  <c:v>20297</c:v>
                </c:pt>
                <c:pt idx="1346">
                  <c:v>20349</c:v>
                </c:pt>
                <c:pt idx="1347">
                  <c:v>20349</c:v>
                </c:pt>
                <c:pt idx="1348">
                  <c:v>20406</c:v>
                </c:pt>
                <c:pt idx="1349">
                  <c:v>20457.2</c:v>
                </c:pt>
                <c:pt idx="1350">
                  <c:v>20515</c:v>
                </c:pt>
                <c:pt idx="1351">
                  <c:v>20515</c:v>
                </c:pt>
                <c:pt idx="1352">
                  <c:v>20573.599999999999</c:v>
                </c:pt>
                <c:pt idx="1353">
                  <c:v>20573.599999999999</c:v>
                </c:pt>
                <c:pt idx="1354">
                  <c:v>20625</c:v>
                </c:pt>
                <c:pt idx="1355">
                  <c:v>20673.400000000001</c:v>
                </c:pt>
                <c:pt idx="1356">
                  <c:v>20734</c:v>
                </c:pt>
                <c:pt idx="1357">
                  <c:v>20734</c:v>
                </c:pt>
                <c:pt idx="1358">
                  <c:v>20790.666666666701</c:v>
                </c:pt>
                <c:pt idx="1359">
                  <c:v>20790.666666666701</c:v>
                </c:pt>
                <c:pt idx="1360">
                  <c:v>20844</c:v>
                </c:pt>
                <c:pt idx="1361">
                  <c:v>20890</c:v>
                </c:pt>
                <c:pt idx="1362">
                  <c:v>20890</c:v>
                </c:pt>
                <c:pt idx="1363">
                  <c:v>20954</c:v>
                </c:pt>
                <c:pt idx="1364">
                  <c:v>21014.75</c:v>
                </c:pt>
                <c:pt idx="1365">
                  <c:v>21062</c:v>
                </c:pt>
                <c:pt idx="1366">
                  <c:v>21062</c:v>
                </c:pt>
                <c:pt idx="1367">
                  <c:v>21116.400000000001</c:v>
                </c:pt>
                <c:pt idx="1368">
                  <c:v>21171</c:v>
                </c:pt>
                <c:pt idx="1369">
                  <c:v>21171</c:v>
                </c:pt>
                <c:pt idx="1370">
                  <c:v>21226.2</c:v>
                </c:pt>
                <c:pt idx="1371">
                  <c:v>21282</c:v>
                </c:pt>
                <c:pt idx="1372">
                  <c:v>21352.75</c:v>
                </c:pt>
                <c:pt idx="1373">
                  <c:v>21352.75</c:v>
                </c:pt>
                <c:pt idx="1374">
                  <c:v>21391</c:v>
                </c:pt>
                <c:pt idx="1375">
                  <c:v>21445.599999999999</c:v>
                </c:pt>
                <c:pt idx="1376">
                  <c:v>21445.599999999999</c:v>
                </c:pt>
                <c:pt idx="1377">
                  <c:v>21501</c:v>
                </c:pt>
                <c:pt idx="1378">
                  <c:v>21569.599999999999</c:v>
                </c:pt>
                <c:pt idx="1379">
                  <c:v>21569.599999999999</c:v>
                </c:pt>
                <c:pt idx="1380">
                  <c:v>21609</c:v>
                </c:pt>
                <c:pt idx="1381">
                  <c:v>21675.75</c:v>
                </c:pt>
                <c:pt idx="1382">
                  <c:v>21720</c:v>
                </c:pt>
                <c:pt idx="1383">
                  <c:v>21720</c:v>
                </c:pt>
                <c:pt idx="1384">
                  <c:v>21782.6</c:v>
                </c:pt>
                <c:pt idx="1385">
                  <c:v>21829</c:v>
                </c:pt>
                <c:pt idx="1386">
                  <c:v>21897.25</c:v>
                </c:pt>
                <c:pt idx="1387">
                  <c:v>21897.25</c:v>
                </c:pt>
                <c:pt idx="1388">
                  <c:v>21938</c:v>
                </c:pt>
                <c:pt idx="1389">
                  <c:v>22003.5</c:v>
                </c:pt>
                <c:pt idx="1390">
                  <c:v>22045</c:v>
                </c:pt>
                <c:pt idx="1391">
                  <c:v>22045</c:v>
                </c:pt>
                <c:pt idx="1392">
                  <c:v>22100.166666666701</c:v>
                </c:pt>
                <c:pt idx="1393">
                  <c:v>22100.166666666701</c:v>
                </c:pt>
                <c:pt idx="1394">
                  <c:v>22157</c:v>
                </c:pt>
                <c:pt idx="1395">
                  <c:v>22223.599999999999</c:v>
                </c:pt>
                <c:pt idx="1396">
                  <c:v>22266</c:v>
                </c:pt>
                <c:pt idx="1397">
                  <c:v>22328.6</c:v>
                </c:pt>
                <c:pt idx="1398">
                  <c:v>22328.6</c:v>
                </c:pt>
                <c:pt idx="1399">
                  <c:v>22427.4</c:v>
                </c:pt>
                <c:pt idx="1400">
                  <c:v>22427.4</c:v>
                </c:pt>
                <c:pt idx="1401">
                  <c:v>22485</c:v>
                </c:pt>
                <c:pt idx="1402">
                  <c:v>22546.400000000001</c:v>
                </c:pt>
                <c:pt idx="1403">
                  <c:v>22593</c:v>
                </c:pt>
                <c:pt idx="1404">
                  <c:v>22664</c:v>
                </c:pt>
                <c:pt idx="1405">
                  <c:v>22664</c:v>
                </c:pt>
                <c:pt idx="1406">
                  <c:v>22702</c:v>
                </c:pt>
                <c:pt idx="1407">
                  <c:v>22769</c:v>
                </c:pt>
                <c:pt idx="1408">
                  <c:v>22769</c:v>
                </c:pt>
                <c:pt idx="1409">
                  <c:v>22812</c:v>
                </c:pt>
                <c:pt idx="1410">
                  <c:v>22881</c:v>
                </c:pt>
                <c:pt idx="1411">
                  <c:v>22922</c:v>
                </c:pt>
                <c:pt idx="1412">
                  <c:v>22971.25</c:v>
                </c:pt>
                <c:pt idx="1413">
                  <c:v>23033</c:v>
                </c:pt>
                <c:pt idx="1414">
                  <c:v>23033</c:v>
                </c:pt>
                <c:pt idx="1415">
                  <c:v>23096</c:v>
                </c:pt>
                <c:pt idx="1416">
                  <c:v>23096</c:v>
                </c:pt>
                <c:pt idx="1417">
                  <c:v>23183.25</c:v>
                </c:pt>
                <c:pt idx="1418">
                  <c:v>23252</c:v>
                </c:pt>
                <c:pt idx="1419">
                  <c:v>23252</c:v>
                </c:pt>
                <c:pt idx="1420">
                  <c:v>23313.4</c:v>
                </c:pt>
                <c:pt idx="1421">
                  <c:v>23313.4</c:v>
                </c:pt>
                <c:pt idx="1422">
                  <c:v>23361</c:v>
                </c:pt>
                <c:pt idx="1423">
                  <c:v>23427.25</c:v>
                </c:pt>
                <c:pt idx="1424">
                  <c:v>23472</c:v>
                </c:pt>
                <c:pt idx="1425">
                  <c:v>23541.25</c:v>
                </c:pt>
                <c:pt idx="1426">
                  <c:v>23541.25</c:v>
                </c:pt>
                <c:pt idx="1427">
                  <c:v>23580</c:v>
                </c:pt>
                <c:pt idx="1428">
                  <c:v>23651.5</c:v>
                </c:pt>
                <c:pt idx="1429">
                  <c:v>23691</c:v>
                </c:pt>
                <c:pt idx="1430">
                  <c:v>23756</c:v>
                </c:pt>
                <c:pt idx="1431">
                  <c:v>23854</c:v>
                </c:pt>
                <c:pt idx="1432">
                  <c:v>24032.125</c:v>
                </c:pt>
                <c:pt idx="1433">
                  <c:v>24162.666666666701</c:v>
                </c:pt>
                <c:pt idx="1434">
                  <c:v>24234</c:v>
                </c:pt>
                <c:pt idx="1435">
                  <c:v>24304.5</c:v>
                </c:pt>
                <c:pt idx="1436">
                  <c:v>24382.666666666701</c:v>
                </c:pt>
                <c:pt idx="1437">
                  <c:v>24455.5</c:v>
                </c:pt>
                <c:pt idx="1438">
                  <c:v>24515.4</c:v>
                </c:pt>
                <c:pt idx="1439">
                  <c:v>24515.4</c:v>
                </c:pt>
                <c:pt idx="1440">
                  <c:v>24575</c:v>
                </c:pt>
                <c:pt idx="1441">
                  <c:v>24575</c:v>
                </c:pt>
                <c:pt idx="1442">
                  <c:v>24575</c:v>
                </c:pt>
                <c:pt idx="1443">
                  <c:v>24637.5</c:v>
                </c:pt>
                <c:pt idx="1444">
                  <c:v>24684</c:v>
                </c:pt>
                <c:pt idx="1445">
                  <c:v>24757.75</c:v>
                </c:pt>
                <c:pt idx="1446">
                  <c:v>24795</c:v>
                </c:pt>
                <c:pt idx="1447">
                  <c:v>24868.25</c:v>
                </c:pt>
                <c:pt idx="1448">
                  <c:v>24904</c:v>
                </c:pt>
                <c:pt idx="1449">
                  <c:v>24970.2</c:v>
                </c:pt>
                <c:pt idx="1450">
                  <c:v>24970.2</c:v>
                </c:pt>
                <c:pt idx="1451">
                  <c:v>25042.333333333299</c:v>
                </c:pt>
                <c:pt idx="1452">
                  <c:v>25112.5</c:v>
                </c:pt>
                <c:pt idx="1453">
                  <c:v>25122</c:v>
                </c:pt>
                <c:pt idx="1454">
                  <c:v>25181.8</c:v>
                </c:pt>
                <c:pt idx="1455">
                  <c:v>25231</c:v>
                </c:pt>
                <c:pt idx="1456">
                  <c:v>25294.5</c:v>
                </c:pt>
                <c:pt idx="1457">
                  <c:v>25338</c:v>
                </c:pt>
                <c:pt idx="1458">
                  <c:v>25406.75</c:v>
                </c:pt>
                <c:pt idx="1459">
                  <c:v>25406.75</c:v>
                </c:pt>
                <c:pt idx="1460">
                  <c:v>25501.166666666701</c:v>
                </c:pt>
                <c:pt idx="1461">
                  <c:v>25501.166666666701</c:v>
                </c:pt>
                <c:pt idx="1462">
                  <c:v>25613.4</c:v>
                </c:pt>
                <c:pt idx="1463">
                  <c:v>25672</c:v>
                </c:pt>
                <c:pt idx="1464">
                  <c:v>25742.25</c:v>
                </c:pt>
                <c:pt idx="1465">
                  <c:v>25782</c:v>
                </c:pt>
                <c:pt idx="1466">
                  <c:v>25851.599999999999</c:v>
                </c:pt>
                <c:pt idx="1467">
                  <c:v>25892</c:v>
                </c:pt>
                <c:pt idx="1468">
                  <c:v>25965.25</c:v>
                </c:pt>
                <c:pt idx="1469">
                  <c:v>26002</c:v>
                </c:pt>
                <c:pt idx="1470">
                  <c:v>26060</c:v>
                </c:pt>
                <c:pt idx="1471">
                  <c:v>26112</c:v>
                </c:pt>
                <c:pt idx="1472">
                  <c:v>26174.6</c:v>
                </c:pt>
                <c:pt idx="1473">
                  <c:v>26223</c:v>
                </c:pt>
                <c:pt idx="1474">
                  <c:v>26296.75</c:v>
                </c:pt>
                <c:pt idx="1475">
                  <c:v>26334</c:v>
                </c:pt>
                <c:pt idx="1476">
                  <c:v>26407</c:v>
                </c:pt>
                <c:pt idx="1477">
                  <c:v>26445</c:v>
                </c:pt>
                <c:pt idx="1478">
                  <c:v>26516.25</c:v>
                </c:pt>
                <c:pt idx="1479">
                  <c:v>26575</c:v>
                </c:pt>
                <c:pt idx="1480">
                  <c:v>26649</c:v>
                </c:pt>
                <c:pt idx="1481">
                  <c:v>26691.75</c:v>
                </c:pt>
                <c:pt idx="1482">
                  <c:v>26768.5</c:v>
                </c:pt>
                <c:pt idx="1483">
                  <c:v>26792.333333333299</c:v>
                </c:pt>
                <c:pt idx="1484">
                  <c:v>26871</c:v>
                </c:pt>
                <c:pt idx="1485">
                  <c:v>26910.666666666701</c:v>
                </c:pt>
                <c:pt idx="1486">
                  <c:v>26987</c:v>
                </c:pt>
                <c:pt idx="1487">
                  <c:v>27056.2</c:v>
                </c:pt>
                <c:pt idx="1488">
                  <c:v>27056.2</c:v>
                </c:pt>
                <c:pt idx="1489">
                  <c:v>27150.333333333299</c:v>
                </c:pt>
                <c:pt idx="1490">
                  <c:v>27150.333333333299</c:v>
                </c:pt>
                <c:pt idx="1491">
                  <c:v>27260.400000000001</c:v>
                </c:pt>
                <c:pt idx="1492">
                  <c:v>27260.400000000001</c:v>
                </c:pt>
                <c:pt idx="1493">
                  <c:v>27373.166666666701</c:v>
                </c:pt>
                <c:pt idx="1494">
                  <c:v>27428</c:v>
                </c:pt>
                <c:pt idx="1495">
                  <c:v>27495</c:v>
                </c:pt>
                <c:pt idx="1496">
                  <c:v>27538</c:v>
                </c:pt>
                <c:pt idx="1497">
                  <c:v>27612</c:v>
                </c:pt>
                <c:pt idx="1498">
                  <c:v>27670.666666666701</c:v>
                </c:pt>
                <c:pt idx="1499">
                  <c:v>27746.5</c:v>
                </c:pt>
                <c:pt idx="1500">
                  <c:v>27787.333333333299</c:v>
                </c:pt>
                <c:pt idx="1501">
                  <c:v>27864</c:v>
                </c:pt>
                <c:pt idx="1502">
                  <c:v>27920.799999999999</c:v>
                </c:pt>
                <c:pt idx="1503">
                  <c:v>27920.799999999999</c:v>
                </c:pt>
                <c:pt idx="1504">
                  <c:v>28027.666666666701</c:v>
                </c:pt>
                <c:pt idx="1505">
                  <c:v>28027.666666666701</c:v>
                </c:pt>
                <c:pt idx="1506">
                  <c:v>28135.200000000001</c:v>
                </c:pt>
                <c:pt idx="1507">
                  <c:v>28189</c:v>
                </c:pt>
                <c:pt idx="1508">
                  <c:v>28262.75</c:v>
                </c:pt>
                <c:pt idx="1509">
                  <c:v>28299</c:v>
                </c:pt>
                <c:pt idx="1510">
                  <c:v>28363.25</c:v>
                </c:pt>
                <c:pt idx="1511">
                  <c:v>28429.666666666701</c:v>
                </c:pt>
                <c:pt idx="1512">
                  <c:v>28502</c:v>
                </c:pt>
                <c:pt idx="1513">
                  <c:v>28541.333333333299</c:v>
                </c:pt>
                <c:pt idx="1514">
                  <c:v>28615.5</c:v>
                </c:pt>
                <c:pt idx="1515">
                  <c:v>28688</c:v>
                </c:pt>
                <c:pt idx="1516">
                  <c:v>28688</c:v>
                </c:pt>
                <c:pt idx="1517">
                  <c:v>28790.6</c:v>
                </c:pt>
                <c:pt idx="1518">
                  <c:v>28870</c:v>
                </c:pt>
                <c:pt idx="1519">
                  <c:v>28943</c:v>
                </c:pt>
                <c:pt idx="1520">
                  <c:v>29010.333333333299</c:v>
                </c:pt>
                <c:pt idx="1521">
                  <c:v>29010.333333333299</c:v>
                </c:pt>
                <c:pt idx="1522">
                  <c:v>29112.2</c:v>
                </c:pt>
                <c:pt idx="1523">
                  <c:v>29112.2</c:v>
                </c:pt>
                <c:pt idx="1524">
                  <c:v>29233</c:v>
                </c:pt>
                <c:pt idx="1525">
                  <c:v>29295</c:v>
                </c:pt>
                <c:pt idx="1526">
                  <c:v>29375</c:v>
                </c:pt>
                <c:pt idx="1527">
                  <c:v>29407.666666666701</c:v>
                </c:pt>
                <c:pt idx="1528">
                  <c:v>29483.5</c:v>
                </c:pt>
                <c:pt idx="1529">
                  <c:v>29520.5</c:v>
                </c:pt>
                <c:pt idx="1530">
                  <c:v>29599.5</c:v>
                </c:pt>
                <c:pt idx="1531">
                  <c:v>29654.5</c:v>
                </c:pt>
                <c:pt idx="1532">
                  <c:v>29654.5</c:v>
                </c:pt>
                <c:pt idx="1533">
                  <c:v>29766.5</c:v>
                </c:pt>
                <c:pt idx="1534">
                  <c:v>29766.5</c:v>
                </c:pt>
                <c:pt idx="1535">
                  <c:v>29872.5</c:v>
                </c:pt>
                <c:pt idx="1536">
                  <c:v>29931</c:v>
                </c:pt>
                <c:pt idx="1537">
                  <c:v>29996</c:v>
                </c:pt>
                <c:pt idx="1538">
                  <c:v>30054.5</c:v>
                </c:pt>
                <c:pt idx="1539">
                  <c:v>30131.333333333299</c:v>
                </c:pt>
                <c:pt idx="1540">
                  <c:v>30165.333333333299</c:v>
                </c:pt>
                <c:pt idx="1541">
                  <c:v>30246.333333333299</c:v>
                </c:pt>
                <c:pt idx="1542">
                  <c:v>30309.800000000003</c:v>
                </c:pt>
                <c:pt idx="1543">
                  <c:v>30309.800000000003</c:v>
                </c:pt>
                <c:pt idx="1544">
                  <c:v>30412.199999999997</c:v>
                </c:pt>
                <c:pt idx="1545">
                  <c:v>30474</c:v>
                </c:pt>
                <c:pt idx="1546">
                  <c:v>30550.25</c:v>
                </c:pt>
                <c:pt idx="1547">
                  <c:v>30597</c:v>
                </c:pt>
                <c:pt idx="1548">
                  <c:v>30670</c:v>
                </c:pt>
                <c:pt idx="1549">
                  <c:v>30709.333333333299</c:v>
                </c:pt>
                <c:pt idx="1550">
                  <c:v>30784</c:v>
                </c:pt>
                <c:pt idx="1551">
                  <c:v>30858.400000000001</c:v>
                </c:pt>
                <c:pt idx="1552">
                  <c:v>30858.400000000001</c:v>
                </c:pt>
                <c:pt idx="1553">
                  <c:v>30962.666666666701</c:v>
                </c:pt>
                <c:pt idx="1554">
                  <c:v>30962.666666666701</c:v>
                </c:pt>
                <c:pt idx="1555">
                  <c:v>31064.6</c:v>
                </c:pt>
                <c:pt idx="1556">
                  <c:v>31127</c:v>
                </c:pt>
                <c:pt idx="1557">
                  <c:v>31191.599999999999</c:v>
                </c:pt>
                <c:pt idx="1558">
                  <c:v>31250.666666666701</c:v>
                </c:pt>
                <c:pt idx="1559">
                  <c:v>31331</c:v>
                </c:pt>
                <c:pt idx="1560">
                  <c:v>31374.333333333299</c:v>
                </c:pt>
                <c:pt idx="1561">
                  <c:v>31447</c:v>
                </c:pt>
                <c:pt idx="1562">
                  <c:v>31518.199999999997</c:v>
                </c:pt>
                <c:pt idx="1563">
                  <c:v>31518.199999999997</c:v>
                </c:pt>
                <c:pt idx="1564">
                  <c:v>31615.4</c:v>
                </c:pt>
                <c:pt idx="1565">
                  <c:v>31615.4</c:v>
                </c:pt>
                <c:pt idx="1566">
                  <c:v>31727.5</c:v>
                </c:pt>
                <c:pt idx="1567">
                  <c:v>31783</c:v>
                </c:pt>
                <c:pt idx="1568">
                  <c:v>31845.5</c:v>
                </c:pt>
                <c:pt idx="1569">
                  <c:v>31911.666666666701</c:v>
                </c:pt>
                <c:pt idx="1570">
                  <c:v>31987</c:v>
                </c:pt>
                <c:pt idx="1571">
                  <c:v>32014.5</c:v>
                </c:pt>
                <c:pt idx="1572">
                  <c:v>32093.333333333299</c:v>
                </c:pt>
                <c:pt idx="1573">
                  <c:v>32175.800000000003</c:v>
                </c:pt>
                <c:pt idx="1574">
                  <c:v>32175.800000000003</c:v>
                </c:pt>
                <c:pt idx="1575">
                  <c:v>32273</c:v>
                </c:pt>
                <c:pt idx="1576">
                  <c:v>32273</c:v>
                </c:pt>
                <c:pt idx="1577">
                  <c:v>32384.199999999997</c:v>
                </c:pt>
                <c:pt idx="1578">
                  <c:v>32439</c:v>
                </c:pt>
                <c:pt idx="1579">
                  <c:v>32500</c:v>
                </c:pt>
                <c:pt idx="1580">
                  <c:v>32559.5</c:v>
                </c:pt>
                <c:pt idx="1581">
                  <c:v>32633.666666666701</c:v>
                </c:pt>
                <c:pt idx="1582">
                  <c:v>32670.333333333299</c:v>
                </c:pt>
                <c:pt idx="1583">
                  <c:v>32751</c:v>
                </c:pt>
                <c:pt idx="1584">
                  <c:v>32813.800000000003</c:v>
                </c:pt>
                <c:pt idx="1585">
                  <c:v>32813.800000000003</c:v>
                </c:pt>
                <c:pt idx="1586">
                  <c:v>32929.800000000003</c:v>
                </c:pt>
                <c:pt idx="1587">
                  <c:v>32929.800000000003</c:v>
                </c:pt>
                <c:pt idx="1588">
                  <c:v>33044.199999999997</c:v>
                </c:pt>
                <c:pt idx="1589">
                  <c:v>33106</c:v>
                </c:pt>
                <c:pt idx="1590">
                  <c:v>33178.666666666701</c:v>
                </c:pt>
                <c:pt idx="1591">
                  <c:v>33213</c:v>
                </c:pt>
                <c:pt idx="1592">
                  <c:v>33285.666666666701</c:v>
                </c:pt>
                <c:pt idx="1593">
                  <c:v>33368.800000000003</c:v>
                </c:pt>
                <c:pt idx="1594">
                  <c:v>33368.800000000003</c:v>
                </c:pt>
                <c:pt idx="1595">
                  <c:v>33469.4</c:v>
                </c:pt>
                <c:pt idx="1596">
                  <c:v>33469.4</c:v>
                </c:pt>
                <c:pt idx="1597">
                  <c:v>33584.166666666701</c:v>
                </c:pt>
                <c:pt idx="1598">
                  <c:v>33638</c:v>
                </c:pt>
                <c:pt idx="1599">
                  <c:v>33710.75</c:v>
                </c:pt>
                <c:pt idx="1600">
                  <c:v>33764</c:v>
                </c:pt>
                <c:pt idx="1601">
                  <c:v>33846.333333333299</c:v>
                </c:pt>
                <c:pt idx="1602">
                  <c:v>33904</c:v>
                </c:pt>
                <c:pt idx="1603">
                  <c:v>33904</c:v>
                </c:pt>
                <c:pt idx="1604">
                  <c:v>34020.199999999997</c:v>
                </c:pt>
                <c:pt idx="1605">
                  <c:v>34020.199999999997</c:v>
                </c:pt>
                <c:pt idx="1606">
                  <c:v>34122.400000000001</c:v>
                </c:pt>
                <c:pt idx="1607">
                  <c:v>34182</c:v>
                </c:pt>
                <c:pt idx="1608">
                  <c:v>34256.25</c:v>
                </c:pt>
                <c:pt idx="1609">
                  <c:v>34305</c:v>
                </c:pt>
                <c:pt idx="1610">
                  <c:v>34378.666666666701</c:v>
                </c:pt>
                <c:pt idx="1611">
                  <c:v>34449.199999999997</c:v>
                </c:pt>
                <c:pt idx="1612">
                  <c:v>34449.199999999997</c:v>
                </c:pt>
                <c:pt idx="1613">
                  <c:v>34557.199999999997</c:v>
                </c:pt>
                <c:pt idx="1614">
                  <c:v>34557.199999999997</c:v>
                </c:pt>
                <c:pt idx="1615">
                  <c:v>34667.199999999997</c:v>
                </c:pt>
                <c:pt idx="1616">
                  <c:v>34728</c:v>
                </c:pt>
                <c:pt idx="1617">
                  <c:v>34799.75</c:v>
                </c:pt>
                <c:pt idx="1618">
                  <c:v>34854</c:v>
                </c:pt>
                <c:pt idx="1619">
                  <c:v>34927.333333333299</c:v>
                </c:pt>
                <c:pt idx="1620">
                  <c:v>35004.400000000001</c:v>
                </c:pt>
                <c:pt idx="1621">
                  <c:v>35004.400000000001</c:v>
                </c:pt>
                <c:pt idx="1622">
                  <c:v>35108</c:v>
                </c:pt>
                <c:pt idx="1623">
                  <c:v>35168</c:v>
                </c:pt>
                <c:pt idx="1624">
                  <c:v>35239.333333333299</c:v>
                </c:pt>
                <c:pt idx="1625">
                  <c:v>35278.666666666701</c:v>
                </c:pt>
                <c:pt idx="1626">
                  <c:v>35362</c:v>
                </c:pt>
                <c:pt idx="1627">
                  <c:v>35439.4</c:v>
                </c:pt>
                <c:pt idx="1628">
                  <c:v>35439.4</c:v>
                </c:pt>
                <c:pt idx="1629">
                  <c:v>35552</c:v>
                </c:pt>
                <c:pt idx="1630">
                  <c:v>35594</c:v>
                </c:pt>
                <c:pt idx="1631">
                  <c:v>35663.75</c:v>
                </c:pt>
                <c:pt idx="1632">
                  <c:v>35710</c:v>
                </c:pt>
                <c:pt idx="1633">
                  <c:v>35788.5</c:v>
                </c:pt>
                <c:pt idx="1634">
                  <c:v>35866.5</c:v>
                </c:pt>
                <c:pt idx="1635">
                  <c:v>35866.5</c:v>
                </c:pt>
                <c:pt idx="1636">
                  <c:v>35976.199999999997</c:v>
                </c:pt>
                <c:pt idx="1637">
                  <c:v>35976.199999999997</c:v>
                </c:pt>
                <c:pt idx="1638">
                  <c:v>36081.800000000003</c:v>
                </c:pt>
                <c:pt idx="1639">
                  <c:v>36143</c:v>
                </c:pt>
                <c:pt idx="1640">
                  <c:v>36220</c:v>
                </c:pt>
                <c:pt idx="1641">
                  <c:v>36250</c:v>
                </c:pt>
                <c:pt idx="1642">
                  <c:v>36333</c:v>
                </c:pt>
                <c:pt idx="1643">
                  <c:v>36425.75</c:v>
                </c:pt>
                <c:pt idx="1644">
                  <c:v>36467</c:v>
                </c:pt>
                <c:pt idx="1645">
                  <c:v>36543</c:v>
                </c:pt>
                <c:pt idx="1646">
                  <c:v>36592</c:v>
                </c:pt>
                <c:pt idx="1647">
                  <c:v>36663.333333333299</c:v>
                </c:pt>
                <c:pt idx="1648">
                  <c:v>36746.199999999997</c:v>
                </c:pt>
                <c:pt idx="1649">
                  <c:v>36746.199999999997</c:v>
                </c:pt>
                <c:pt idx="1650">
                  <c:v>36845.4</c:v>
                </c:pt>
                <c:pt idx="1651">
                  <c:v>36904</c:v>
                </c:pt>
                <c:pt idx="1652">
                  <c:v>36976.666666666701</c:v>
                </c:pt>
                <c:pt idx="1653">
                  <c:v>37020.5</c:v>
                </c:pt>
                <c:pt idx="1654">
                  <c:v>37098.666666666701</c:v>
                </c:pt>
                <c:pt idx="1655">
                  <c:v>37173.199999999997</c:v>
                </c:pt>
                <c:pt idx="1656">
                  <c:v>37173.199999999997</c:v>
                </c:pt>
                <c:pt idx="1657">
                  <c:v>37282</c:v>
                </c:pt>
                <c:pt idx="1658">
                  <c:v>37353</c:v>
                </c:pt>
                <c:pt idx="1659">
                  <c:v>37427.333333333299</c:v>
                </c:pt>
                <c:pt idx="1660">
                  <c:v>37517</c:v>
                </c:pt>
                <c:pt idx="1661">
                  <c:v>37517</c:v>
                </c:pt>
                <c:pt idx="1662">
                  <c:v>37616.800000000003</c:v>
                </c:pt>
                <c:pt idx="1663">
                  <c:v>37674</c:v>
                </c:pt>
                <c:pt idx="1664">
                  <c:v>37744.333333333299</c:v>
                </c:pt>
                <c:pt idx="1665">
                  <c:v>37816.199999999997</c:v>
                </c:pt>
                <c:pt idx="1666">
                  <c:v>37816.199999999997</c:v>
                </c:pt>
                <c:pt idx="1667">
                  <c:v>37931.800000000003</c:v>
                </c:pt>
                <c:pt idx="1668">
                  <c:v>37995</c:v>
                </c:pt>
                <c:pt idx="1669">
                  <c:v>38068</c:v>
                </c:pt>
                <c:pt idx="1670">
                  <c:v>38140.6</c:v>
                </c:pt>
                <c:pt idx="1671">
                  <c:v>38140.6</c:v>
                </c:pt>
                <c:pt idx="1672">
                  <c:v>38245.800000000003</c:v>
                </c:pt>
                <c:pt idx="1673">
                  <c:v>38307</c:v>
                </c:pt>
                <c:pt idx="1674">
                  <c:v>38379.333333333299</c:v>
                </c:pt>
                <c:pt idx="1675">
                  <c:v>38458.833333333299</c:v>
                </c:pt>
                <c:pt idx="1676">
                  <c:v>38458.833333333299</c:v>
                </c:pt>
                <c:pt idx="1677">
                  <c:v>38562.6</c:v>
                </c:pt>
                <c:pt idx="1678">
                  <c:v>38621</c:v>
                </c:pt>
                <c:pt idx="1679">
                  <c:v>38684.6</c:v>
                </c:pt>
                <c:pt idx="1680">
                  <c:v>38734.5</c:v>
                </c:pt>
                <c:pt idx="1681">
                  <c:v>38808.5</c:v>
                </c:pt>
                <c:pt idx="1682">
                  <c:v>38892.400000000001</c:v>
                </c:pt>
                <c:pt idx="1683">
                  <c:v>38892.400000000001</c:v>
                </c:pt>
                <c:pt idx="1684">
                  <c:v>39027.5</c:v>
                </c:pt>
                <c:pt idx="1685">
                  <c:v>39111.599999999999</c:v>
                </c:pt>
                <c:pt idx="1686">
                  <c:v>39111.599999999999</c:v>
                </c:pt>
                <c:pt idx="1687">
                  <c:v>39219</c:v>
                </c:pt>
                <c:pt idx="1688">
                  <c:v>39277</c:v>
                </c:pt>
                <c:pt idx="1689">
                  <c:v>39342.333333333299</c:v>
                </c:pt>
                <c:pt idx="1690">
                  <c:v>39436.5</c:v>
                </c:pt>
                <c:pt idx="1691">
                  <c:v>39436.5</c:v>
                </c:pt>
                <c:pt idx="1692">
                  <c:v>39538.199999999997</c:v>
                </c:pt>
                <c:pt idx="1693">
                  <c:v>39601.5</c:v>
                </c:pt>
                <c:pt idx="1694">
                  <c:v>39677.25</c:v>
                </c:pt>
                <c:pt idx="1695">
                  <c:v>39765.199999999997</c:v>
                </c:pt>
                <c:pt idx="1696">
                  <c:v>39765.199999999997</c:v>
                </c:pt>
                <c:pt idx="1697">
                  <c:v>39861.800000000003</c:v>
                </c:pt>
                <c:pt idx="1698">
                  <c:v>39929</c:v>
                </c:pt>
                <c:pt idx="1699">
                  <c:v>40002</c:v>
                </c:pt>
                <c:pt idx="1700">
                  <c:v>40087.599999999999</c:v>
                </c:pt>
                <c:pt idx="1701">
                  <c:v>40087.599999999999</c:v>
                </c:pt>
                <c:pt idx="1702">
                  <c:v>40192.6</c:v>
                </c:pt>
                <c:pt idx="1703">
                  <c:v>40244</c:v>
                </c:pt>
                <c:pt idx="1704">
                  <c:v>40313.25</c:v>
                </c:pt>
                <c:pt idx="1705">
                  <c:v>40406.400000000001</c:v>
                </c:pt>
                <c:pt idx="1706">
                  <c:v>40406.400000000001</c:v>
                </c:pt>
                <c:pt idx="1707">
                  <c:v>40507</c:v>
                </c:pt>
                <c:pt idx="1708">
                  <c:v>40567</c:v>
                </c:pt>
                <c:pt idx="1709">
                  <c:v>40631.5</c:v>
                </c:pt>
                <c:pt idx="1710">
                  <c:v>40726.5</c:v>
                </c:pt>
                <c:pt idx="1711">
                  <c:v>40726.5</c:v>
                </c:pt>
                <c:pt idx="1712">
                  <c:v>40831</c:v>
                </c:pt>
                <c:pt idx="1713">
                  <c:v>40894</c:v>
                </c:pt>
                <c:pt idx="1714">
                  <c:v>40976.25</c:v>
                </c:pt>
                <c:pt idx="1715">
                  <c:v>41053.199999999997</c:v>
                </c:pt>
                <c:pt idx="1716">
                  <c:v>41053.199999999997</c:v>
                </c:pt>
                <c:pt idx="1717">
                  <c:v>41162.199999999997</c:v>
                </c:pt>
                <c:pt idx="1718">
                  <c:v>41220</c:v>
                </c:pt>
                <c:pt idx="1719">
                  <c:v>41286.25</c:v>
                </c:pt>
                <c:pt idx="1720">
                  <c:v>41383.800000000003</c:v>
                </c:pt>
                <c:pt idx="1721">
                  <c:v>41383.800000000003</c:v>
                </c:pt>
                <c:pt idx="1722">
                  <c:v>41492.199999999997</c:v>
                </c:pt>
                <c:pt idx="1723">
                  <c:v>41553</c:v>
                </c:pt>
                <c:pt idx="1724">
                  <c:v>41626.666666666701</c:v>
                </c:pt>
                <c:pt idx="1725">
                  <c:v>41731.75</c:v>
                </c:pt>
                <c:pt idx="1726">
                  <c:v>41814.6</c:v>
                </c:pt>
                <c:pt idx="1727">
                  <c:v>41814.6</c:v>
                </c:pt>
                <c:pt idx="1728">
                  <c:v>41933.833333333299</c:v>
                </c:pt>
                <c:pt idx="1729">
                  <c:v>41989</c:v>
                </c:pt>
                <c:pt idx="1730">
                  <c:v>42068.75</c:v>
                </c:pt>
                <c:pt idx="1731">
                  <c:v>42152.5</c:v>
                </c:pt>
                <c:pt idx="1732">
                  <c:v>42152.5</c:v>
                </c:pt>
                <c:pt idx="1733">
                  <c:v>42268.4</c:v>
                </c:pt>
                <c:pt idx="1734">
                  <c:v>42325</c:v>
                </c:pt>
                <c:pt idx="1735">
                  <c:v>42396</c:v>
                </c:pt>
                <c:pt idx="1736">
                  <c:v>42491.833333333299</c:v>
                </c:pt>
                <c:pt idx="1737">
                  <c:v>42491.833333333299</c:v>
                </c:pt>
                <c:pt idx="1738">
                  <c:v>42599.6</c:v>
                </c:pt>
                <c:pt idx="1739">
                  <c:v>42662</c:v>
                </c:pt>
                <c:pt idx="1740">
                  <c:v>42731.75</c:v>
                </c:pt>
                <c:pt idx="1741">
                  <c:v>42845.5</c:v>
                </c:pt>
                <c:pt idx="1742">
                  <c:v>42879.5</c:v>
                </c:pt>
                <c:pt idx="1743">
                  <c:v>42953.75</c:v>
                </c:pt>
                <c:pt idx="1744">
                  <c:v>43043.166666666701</c:v>
                </c:pt>
                <c:pt idx="1745">
                  <c:v>43043.166666666701</c:v>
                </c:pt>
                <c:pt idx="1746">
                  <c:v>43155.333333333299</c:v>
                </c:pt>
                <c:pt idx="1747">
                  <c:v>43215</c:v>
                </c:pt>
                <c:pt idx="1748">
                  <c:v>43286.8</c:v>
                </c:pt>
                <c:pt idx="1749">
                  <c:v>43387.8</c:v>
                </c:pt>
                <c:pt idx="1750">
                  <c:v>43433</c:v>
                </c:pt>
                <c:pt idx="1751">
                  <c:v>43496.5</c:v>
                </c:pt>
                <c:pt idx="1752">
                  <c:v>43597.599999999999</c:v>
                </c:pt>
                <c:pt idx="1753">
                  <c:v>43597.599999999999</c:v>
                </c:pt>
                <c:pt idx="1754">
                  <c:v>43720</c:v>
                </c:pt>
                <c:pt idx="1755">
                  <c:v>43820.2</c:v>
                </c:pt>
                <c:pt idx="1756">
                  <c:v>43820.2</c:v>
                </c:pt>
                <c:pt idx="1757">
                  <c:v>43920.2</c:v>
                </c:pt>
                <c:pt idx="1758">
                  <c:v>44049.5</c:v>
                </c:pt>
                <c:pt idx="1759">
                  <c:v>44049.5</c:v>
                </c:pt>
                <c:pt idx="1760">
                  <c:v>44142.2</c:v>
                </c:pt>
                <c:pt idx="1761">
                  <c:v>44201</c:v>
                </c:pt>
                <c:pt idx="1762">
                  <c:v>44276.25</c:v>
                </c:pt>
                <c:pt idx="1763">
                  <c:v>44368.5</c:v>
                </c:pt>
                <c:pt idx="1764">
                  <c:v>44420</c:v>
                </c:pt>
                <c:pt idx="1765">
                  <c:v>44495.75</c:v>
                </c:pt>
                <c:pt idx="1766">
                  <c:v>44594.8</c:v>
                </c:pt>
                <c:pt idx="1767">
                  <c:v>44637</c:v>
                </c:pt>
                <c:pt idx="1768">
                  <c:v>44702.75</c:v>
                </c:pt>
                <c:pt idx="1769">
                  <c:v>44816.75</c:v>
                </c:pt>
                <c:pt idx="1770">
                  <c:v>44852</c:v>
                </c:pt>
                <c:pt idx="1771">
                  <c:v>44922</c:v>
                </c:pt>
                <c:pt idx="1772">
                  <c:v>45035.25</c:v>
                </c:pt>
                <c:pt idx="1773">
                  <c:v>45130.6</c:v>
                </c:pt>
                <c:pt idx="1774">
                  <c:v>45130.6</c:v>
                </c:pt>
                <c:pt idx="1775">
                  <c:v>45226.6</c:v>
                </c:pt>
                <c:pt idx="1776">
                  <c:v>45358</c:v>
                </c:pt>
                <c:pt idx="1777">
                  <c:v>45358</c:v>
                </c:pt>
                <c:pt idx="1778">
                  <c:v>45459</c:v>
                </c:pt>
                <c:pt idx="1779">
                  <c:v>45556.666666666701</c:v>
                </c:pt>
                <c:pt idx="1780">
                  <c:v>45556.666666666701</c:v>
                </c:pt>
                <c:pt idx="1781">
                  <c:v>45667.5</c:v>
                </c:pt>
                <c:pt idx="1782">
                  <c:v>45773.25</c:v>
                </c:pt>
                <c:pt idx="1783">
                  <c:v>45819</c:v>
                </c:pt>
                <c:pt idx="1784">
                  <c:v>45883</c:v>
                </c:pt>
                <c:pt idx="1785">
                  <c:v>45998.400000000001</c:v>
                </c:pt>
                <c:pt idx="1786">
                  <c:v>46115.75</c:v>
                </c:pt>
                <c:pt idx="1787">
                  <c:v>46115.75</c:v>
                </c:pt>
                <c:pt idx="1788">
                  <c:v>46197.4</c:v>
                </c:pt>
                <c:pt idx="1789">
                  <c:v>46317.75</c:v>
                </c:pt>
                <c:pt idx="1790">
                  <c:v>46317.75</c:v>
                </c:pt>
                <c:pt idx="1791">
                  <c:v>46437.5</c:v>
                </c:pt>
                <c:pt idx="1792">
                  <c:v>46528.333333333299</c:v>
                </c:pt>
                <c:pt idx="1793">
                  <c:v>46528.333333333299</c:v>
                </c:pt>
                <c:pt idx="1794">
                  <c:v>46650.5</c:v>
                </c:pt>
                <c:pt idx="1795">
                  <c:v>46768.5</c:v>
                </c:pt>
                <c:pt idx="1796">
                  <c:v>46872</c:v>
                </c:pt>
                <c:pt idx="1797">
                  <c:v>46872</c:v>
                </c:pt>
                <c:pt idx="1798">
                  <c:v>46970.5</c:v>
                </c:pt>
                <c:pt idx="1799">
                  <c:v>47085.5</c:v>
                </c:pt>
                <c:pt idx="1800">
                  <c:v>47182</c:v>
                </c:pt>
                <c:pt idx="1801">
                  <c:v>47182</c:v>
                </c:pt>
                <c:pt idx="1802">
                  <c:v>47284.5</c:v>
                </c:pt>
                <c:pt idx="1803">
                  <c:v>47395.25</c:v>
                </c:pt>
                <c:pt idx="1804">
                  <c:v>47496.5</c:v>
                </c:pt>
                <c:pt idx="1805">
                  <c:v>47496.5</c:v>
                </c:pt>
                <c:pt idx="1806">
                  <c:v>47600.75</c:v>
                </c:pt>
                <c:pt idx="1807">
                  <c:v>47723.5</c:v>
                </c:pt>
                <c:pt idx="1808">
                  <c:v>47820.75</c:v>
                </c:pt>
                <c:pt idx="1809">
                  <c:v>47820.75</c:v>
                </c:pt>
                <c:pt idx="1810">
                  <c:v>47919.8</c:v>
                </c:pt>
                <c:pt idx="1811">
                  <c:v>48017</c:v>
                </c:pt>
                <c:pt idx="1812">
                  <c:v>48131.5</c:v>
                </c:pt>
                <c:pt idx="1813">
                  <c:v>48131.5</c:v>
                </c:pt>
                <c:pt idx="1814">
                  <c:v>48247</c:v>
                </c:pt>
                <c:pt idx="1815">
                  <c:v>48347.4</c:v>
                </c:pt>
                <c:pt idx="1816">
                  <c:v>48452.2</c:v>
                </c:pt>
                <c:pt idx="1817">
                  <c:v>48452.2</c:v>
                </c:pt>
                <c:pt idx="1818">
                  <c:v>48559.75</c:v>
                </c:pt>
                <c:pt idx="1819">
                  <c:v>48679.5</c:v>
                </c:pt>
                <c:pt idx="1820">
                  <c:v>48784.4</c:v>
                </c:pt>
                <c:pt idx="1821">
                  <c:v>48784.4</c:v>
                </c:pt>
                <c:pt idx="1822">
                  <c:v>48887.25</c:v>
                </c:pt>
                <c:pt idx="1823">
                  <c:v>48994.5</c:v>
                </c:pt>
                <c:pt idx="1824">
                  <c:v>49111.5</c:v>
                </c:pt>
                <c:pt idx="1825">
                  <c:v>49219.5</c:v>
                </c:pt>
                <c:pt idx="1826">
                  <c:v>49317.599999999999</c:v>
                </c:pt>
                <c:pt idx="1827">
                  <c:v>49441.5</c:v>
                </c:pt>
                <c:pt idx="1828">
                  <c:v>49547.25</c:v>
                </c:pt>
                <c:pt idx="1829">
                  <c:v>49651.199999999997</c:v>
                </c:pt>
                <c:pt idx="1830">
                  <c:v>49751.25</c:v>
                </c:pt>
                <c:pt idx="1831">
                  <c:v>49873.25</c:v>
                </c:pt>
                <c:pt idx="1832">
                  <c:v>49873.25</c:v>
                </c:pt>
                <c:pt idx="1833">
                  <c:v>49985.5</c:v>
                </c:pt>
                <c:pt idx="1834">
                  <c:v>50100.800000000003</c:v>
                </c:pt>
                <c:pt idx="1835">
                  <c:v>50144</c:v>
                </c:pt>
                <c:pt idx="1836">
                  <c:v>50144</c:v>
                </c:pt>
                <c:pt idx="1837">
                  <c:v>50144</c:v>
                </c:pt>
                <c:pt idx="1838">
                  <c:v>50144</c:v>
                </c:pt>
                <c:pt idx="1839">
                  <c:v>50144</c:v>
                </c:pt>
                <c:pt idx="1840">
                  <c:v>50144</c:v>
                </c:pt>
                <c:pt idx="1841">
                  <c:v>50202.6</c:v>
                </c:pt>
                <c:pt idx="1842">
                  <c:v>50303</c:v>
                </c:pt>
                <c:pt idx="1843">
                  <c:v>50412.4</c:v>
                </c:pt>
                <c:pt idx="1844">
                  <c:v>50515.6</c:v>
                </c:pt>
                <c:pt idx="1845">
                  <c:v>50620.25</c:v>
                </c:pt>
                <c:pt idx="1846">
                  <c:v>50620.25</c:v>
                </c:pt>
                <c:pt idx="1847">
                  <c:v>50717.5</c:v>
                </c:pt>
                <c:pt idx="1848">
                  <c:v>50768</c:v>
                </c:pt>
                <c:pt idx="1849">
                  <c:v>50768</c:v>
                </c:pt>
                <c:pt idx="1850">
                  <c:v>50768</c:v>
                </c:pt>
                <c:pt idx="1851">
                  <c:v>50830.5</c:v>
                </c:pt>
                <c:pt idx="1852">
                  <c:v>50876</c:v>
                </c:pt>
                <c:pt idx="1853">
                  <c:v>50938.75</c:v>
                </c:pt>
                <c:pt idx="1854">
                  <c:v>50986</c:v>
                </c:pt>
                <c:pt idx="1855">
                  <c:v>51042.75</c:v>
                </c:pt>
                <c:pt idx="1856">
                  <c:v>51091</c:v>
                </c:pt>
                <c:pt idx="1857">
                  <c:v>51156.25</c:v>
                </c:pt>
                <c:pt idx="1858">
                  <c:v>51258.2</c:v>
                </c:pt>
                <c:pt idx="1859">
                  <c:v>51258.2</c:v>
                </c:pt>
                <c:pt idx="1860">
                  <c:v>51374.400000000001</c:v>
                </c:pt>
                <c:pt idx="1861">
                  <c:v>51419</c:v>
                </c:pt>
                <c:pt idx="1862">
                  <c:v>51493</c:v>
                </c:pt>
                <c:pt idx="1863">
                  <c:v>51588</c:v>
                </c:pt>
                <c:pt idx="1864">
                  <c:v>51588</c:v>
                </c:pt>
                <c:pt idx="1865">
                  <c:v>51694.333333333299</c:v>
                </c:pt>
                <c:pt idx="1866">
                  <c:v>51810.25</c:v>
                </c:pt>
                <c:pt idx="1867">
                  <c:v>51810.25</c:v>
                </c:pt>
                <c:pt idx="1868">
                  <c:v>51921.25</c:v>
                </c:pt>
                <c:pt idx="1869">
                  <c:v>52010</c:v>
                </c:pt>
                <c:pt idx="1870">
                  <c:v>52010</c:v>
                </c:pt>
                <c:pt idx="1871">
                  <c:v>52150.75</c:v>
                </c:pt>
                <c:pt idx="1872">
                  <c:v>52261.25</c:v>
                </c:pt>
                <c:pt idx="1873">
                  <c:v>52347.5</c:v>
                </c:pt>
                <c:pt idx="1874">
                  <c:v>52347.5</c:v>
                </c:pt>
                <c:pt idx="1875">
                  <c:v>52460</c:v>
                </c:pt>
                <c:pt idx="1876">
                  <c:v>52565.75</c:v>
                </c:pt>
                <c:pt idx="1877">
                  <c:v>52687</c:v>
                </c:pt>
                <c:pt idx="1878">
                  <c:v>52687</c:v>
                </c:pt>
                <c:pt idx="1879">
                  <c:v>52781.8</c:v>
                </c:pt>
                <c:pt idx="1880">
                  <c:v>52884.75</c:v>
                </c:pt>
                <c:pt idx="1881">
                  <c:v>53000</c:v>
                </c:pt>
                <c:pt idx="1882">
                  <c:v>53000</c:v>
                </c:pt>
                <c:pt idx="1883">
                  <c:v>53100.5</c:v>
                </c:pt>
                <c:pt idx="1884">
                  <c:v>53210.8</c:v>
                </c:pt>
                <c:pt idx="1885">
                  <c:v>53299</c:v>
                </c:pt>
                <c:pt idx="1886">
                  <c:v>53367</c:v>
                </c:pt>
                <c:pt idx="1887">
                  <c:v>53441</c:v>
                </c:pt>
                <c:pt idx="1888">
                  <c:v>53535.5</c:v>
                </c:pt>
                <c:pt idx="1889">
                  <c:v>53628.333333333299</c:v>
                </c:pt>
                <c:pt idx="1890">
                  <c:v>53693</c:v>
                </c:pt>
                <c:pt idx="1891">
                  <c:v>53764.5</c:v>
                </c:pt>
                <c:pt idx="1892">
                  <c:v>53866</c:v>
                </c:pt>
                <c:pt idx="1893">
                  <c:v>53964.333333333299</c:v>
                </c:pt>
                <c:pt idx="1894">
                  <c:v>54024</c:v>
                </c:pt>
                <c:pt idx="1895">
                  <c:v>54088</c:v>
                </c:pt>
                <c:pt idx="1896">
                  <c:v>54205.2</c:v>
                </c:pt>
                <c:pt idx="1897">
                  <c:v>54293.333333333299</c:v>
                </c:pt>
                <c:pt idx="1898">
                  <c:v>54360</c:v>
                </c:pt>
                <c:pt idx="1899">
                  <c:v>54428.5</c:v>
                </c:pt>
                <c:pt idx="1900">
                  <c:v>54544.6</c:v>
                </c:pt>
                <c:pt idx="1901">
                  <c:v>54638.666666666701</c:v>
                </c:pt>
                <c:pt idx="1902">
                  <c:v>54702</c:v>
                </c:pt>
                <c:pt idx="1903">
                  <c:v>54766.400000000001</c:v>
                </c:pt>
                <c:pt idx="1904">
                  <c:v>54889.5</c:v>
                </c:pt>
                <c:pt idx="1905">
                  <c:v>55000</c:v>
                </c:pt>
                <c:pt idx="1906">
                  <c:v>55081</c:v>
                </c:pt>
                <c:pt idx="1907">
                  <c:v>55151</c:v>
                </c:pt>
                <c:pt idx="1908">
                  <c:v>55218</c:v>
                </c:pt>
                <c:pt idx="1909">
                  <c:v>55333</c:v>
                </c:pt>
                <c:pt idx="1910">
                  <c:v>55438</c:v>
                </c:pt>
                <c:pt idx="1911">
                  <c:v>55525.25</c:v>
                </c:pt>
                <c:pt idx="1912">
                  <c:v>55595</c:v>
                </c:pt>
                <c:pt idx="1913">
                  <c:v>55651.75</c:v>
                </c:pt>
                <c:pt idx="1914">
                  <c:v>55768.75</c:v>
                </c:pt>
                <c:pt idx="1915">
                  <c:v>55885.75</c:v>
                </c:pt>
                <c:pt idx="1916">
                  <c:v>55982</c:v>
                </c:pt>
                <c:pt idx="1917">
                  <c:v>56079.666666666701</c:v>
                </c:pt>
                <c:pt idx="1918">
                  <c:v>56164</c:v>
                </c:pt>
                <c:pt idx="1919">
                  <c:v>56239.5</c:v>
                </c:pt>
                <c:pt idx="1920">
                  <c:v>56306</c:v>
                </c:pt>
                <c:pt idx="1921">
                  <c:v>56428</c:v>
                </c:pt>
                <c:pt idx="1922">
                  <c:v>56532.75</c:v>
                </c:pt>
                <c:pt idx="1923">
                  <c:v>56613.666666666701</c:v>
                </c:pt>
                <c:pt idx="1924">
                  <c:v>56732.833333333299</c:v>
                </c:pt>
                <c:pt idx="1925">
                  <c:v>56860.75</c:v>
                </c:pt>
                <c:pt idx="1926">
                  <c:v>56970.5</c:v>
                </c:pt>
                <c:pt idx="1927">
                  <c:v>57051</c:v>
                </c:pt>
                <c:pt idx="1928">
                  <c:v>57141.8</c:v>
                </c:pt>
                <c:pt idx="1929">
                  <c:v>57220</c:v>
                </c:pt>
                <c:pt idx="1930">
                  <c:v>57292.2</c:v>
                </c:pt>
                <c:pt idx="1931">
                  <c:v>57414.2</c:v>
                </c:pt>
                <c:pt idx="1932">
                  <c:v>57525.75</c:v>
                </c:pt>
                <c:pt idx="1933">
                  <c:v>57599.666666666701</c:v>
                </c:pt>
                <c:pt idx="1934">
                  <c:v>57698.25</c:v>
                </c:pt>
                <c:pt idx="1935">
                  <c:v>57779.5</c:v>
                </c:pt>
                <c:pt idx="1936">
                  <c:v>57863</c:v>
                </c:pt>
                <c:pt idx="1937">
                  <c:v>57951.25</c:v>
                </c:pt>
                <c:pt idx="1938">
                  <c:v>58076.2</c:v>
                </c:pt>
                <c:pt idx="1939">
                  <c:v>58184.5</c:v>
                </c:pt>
                <c:pt idx="1940">
                  <c:v>58290.400000000001</c:v>
                </c:pt>
                <c:pt idx="1941">
                  <c:v>58371.666666666701</c:v>
                </c:pt>
                <c:pt idx="1942">
                  <c:v>58472.5</c:v>
                </c:pt>
                <c:pt idx="1943">
                  <c:v>58570.75</c:v>
                </c:pt>
                <c:pt idx="1944">
                  <c:v>58677.4</c:v>
                </c:pt>
                <c:pt idx="1945">
                  <c:v>58786.5</c:v>
                </c:pt>
                <c:pt idx="1946">
                  <c:v>58887</c:v>
                </c:pt>
                <c:pt idx="1947">
                  <c:v>58987.5</c:v>
                </c:pt>
                <c:pt idx="1948">
                  <c:v>59091.333333333299</c:v>
                </c:pt>
                <c:pt idx="1949">
                  <c:v>59161</c:v>
                </c:pt>
                <c:pt idx="1950">
                  <c:v>59237</c:v>
                </c:pt>
                <c:pt idx="1951">
                  <c:v>59336</c:v>
                </c:pt>
                <c:pt idx="1952">
                  <c:v>59457</c:v>
                </c:pt>
                <c:pt idx="1953">
                  <c:v>59544.25</c:v>
                </c:pt>
                <c:pt idx="1954">
                  <c:v>59662.333333333299</c:v>
                </c:pt>
                <c:pt idx="1955">
                  <c:v>59754</c:v>
                </c:pt>
                <c:pt idx="1956">
                  <c:v>59863</c:v>
                </c:pt>
                <c:pt idx="1957">
                  <c:v>59972.25</c:v>
                </c:pt>
                <c:pt idx="1958">
                  <c:v>60073</c:v>
                </c:pt>
                <c:pt idx="1959">
                  <c:v>60160.75</c:v>
                </c:pt>
                <c:pt idx="1960">
                  <c:v>60266</c:v>
                </c:pt>
                <c:pt idx="1961">
                  <c:v>60384.2</c:v>
                </c:pt>
                <c:pt idx="1962">
                  <c:v>60493</c:v>
                </c:pt>
                <c:pt idx="1963">
                  <c:v>60608.666666666701</c:v>
                </c:pt>
                <c:pt idx="1964">
                  <c:v>60717</c:v>
                </c:pt>
                <c:pt idx="1965">
                  <c:v>60813.75</c:v>
                </c:pt>
                <c:pt idx="1966">
                  <c:v>60924.5</c:v>
                </c:pt>
                <c:pt idx="1967">
                  <c:v>61017.25</c:v>
                </c:pt>
                <c:pt idx="1968">
                  <c:v>61141.5</c:v>
                </c:pt>
                <c:pt idx="1969">
                  <c:v>61241.5</c:v>
                </c:pt>
                <c:pt idx="1970">
                  <c:v>61345.5</c:v>
                </c:pt>
                <c:pt idx="1971">
                  <c:v>61431.75</c:v>
                </c:pt>
                <c:pt idx="1972">
                  <c:v>61545</c:v>
                </c:pt>
                <c:pt idx="1973">
                  <c:v>61643.75</c:v>
                </c:pt>
                <c:pt idx="1974">
                  <c:v>61753.8</c:v>
                </c:pt>
                <c:pt idx="1975">
                  <c:v>61868.25</c:v>
                </c:pt>
                <c:pt idx="1976">
                  <c:v>61978</c:v>
                </c:pt>
                <c:pt idx="1977">
                  <c:v>62080.5</c:v>
                </c:pt>
                <c:pt idx="1978">
                  <c:v>62191</c:v>
                </c:pt>
                <c:pt idx="1979">
                  <c:v>62301.75</c:v>
                </c:pt>
                <c:pt idx="1980">
                  <c:v>62395.75</c:v>
                </c:pt>
                <c:pt idx="1981">
                  <c:v>62514</c:v>
                </c:pt>
                <c:pt idx="1982">
                  <c:v>62615</c:v>
                </c:pt>
                <c:pt idx="1983">
                  <c:v>62721.25</c:v>
                </c:pt>
                <c:pt idx="1984">
                  <c:v>62832.5</c:v>
                </c:pt>
                <c:pt idx="1985">
                  <c:v>62935.25</c:v>
                </c:pt>
                <c:pt idx="1986">
                  <c:v>63049.5</c:v>
                </c:pt>
                <c:pt idx="1987">
                  <c:v>63194.5</c:v>
                </c:pt>
                <c:pt idx="1988">
                  <c:v>63317</c:v>
                </c:pt>
                <c:pt idx="1989">
                  <c:v>63399</c:v>
                </c:pt>
                <c:pt idx="1990">
                  <c:v>63409</c:v>
                </c:pt>
                <c:pt idx="1991">
                  <c:v>63409</c:v>
                </c:pt>
                <c:pt idx="1992">
                  <c:v>63409</c:v>
                </c:pt>
                <c:pt idx="1993">
                  <c:v>63409</c:v>
                </c:pt>
                <c:pt idx="1994">
                  <c:v>63409</c:v>
                </c:pt>
                <c:pt idx="1995">
                  <c:v>63409</c:v>
                </c:pt>
                <c:pt idx="1996">
                  <c:v>63409</c:v>
                </c:pt>
                <c:pt idx="1997">
                  <c:v>63494.5</c:v>
                </c:pt>
                <c:pt idx="1998">
                  <c:v>63657.75</c:v>
                </c:pt>
                <c:pt idx="1999">
                  <c:v>63771.166666666701</c:v>
                </c:pt>
                <c:pt idx="2000">
                  <c:v>63920.833333333299</c:v>
                </c:pt>
                <c:pt idx="2001">
                  <c:v>64068.2</c:v>
                </c:pt>
                <c:pt idx="2002">
                  <c:v>64204.166666666701</c:v>
                </c:pt>
                <c:pt idx="2003">
                  <c:v>64328.2</c:v>
                </c:pt>
                <c:pt idx="2004">
                  <c:v>64470.666666666701</c:v>
                </c:pt>
                <c:pt idx="2005">
                  <c:v>64599.600000000006</c:v>
                </c:pt>
                <c:pt idx="2006">
                  <c:v>64743.166666666701</c:v>
                </c:pt>
                <c:pt idx="2007">
                  <c:v>64890.333333333299</c:v>
                </c:pt>
                <c:pt idx="2008">
                  <c:v>65028.666666666701</c:v>
                </c:pt>
                <c:pt idx="2009">
                  <c:v>65155.666666666701</c:v>
                </c:pt>
                <c:pt idx="2010">
                  <c:v>65320.5</c:v>
                </c:pt>
                <c:pt idx="2011">
                  <c:v>65465.833333333299</c:v>
                </c:pt>
                <c:pt idx="2012">
                  <c:v>65606.333333333299</c:v>
                </c:pt>
                <c:pt idx="2013">
                  <c:v>65753</c:v>
                </c:pt>
                <c:pt idx="2014">
                  <c:v>65903</c:v>
                </c:pt>
                <c:pt idx="2015">
                  <c:v>66069.5</c:v>
                </c:pt>
                <c:pt idx="2016">
                  <c:v>66210.5</c:v>
                </c:pt>
                <c:pt idx="2017">
                  <c:v>66210.5</c:v>
                </c:pt>
                <c:pt idx="2018">
                  <c:v>66274</c:v>
                </c:pt>
                <c:pt idx="2019">
                  <c:v>66331.399999999994</c:v>
                </c:pt>
                <c:pt idx="2020">
                  <c:v>66331.399999999994</c:v>
                </c:pt>
                <c:pt idx="2021">
                  <c:v>66387</c:v>
                </c:pt>
                <c:pt idx="2022">
                  <c:v>66447</c:v>
                </c:pt>
                <c:pt idx="2023">
                  <c:v>66494</c:v>
                </c:pt>
                <c:pt idx="2024">
                  <c:v>66562</c:v>
                </c:pt>
                <c:pt idx="2025">
                  <c:v>66670.25</c:v>
                </c:pt>
                <c:pt idx="2026">
                  <c:v>66756.5</c:v>
                </c:pt>
                <c:pt idx="2027">
                  <c:v>66832.5</c:v>
                </c:pt>
                <c:pt idx="2028">
                  <c:v>66913</c:v>
                </c:pt>
                <c:pt idx="2029">
                  <c:v>66995.5</c:v>
                </c:pt>
                <c:pt idx="2030">
                  <c:v>67113.5</c:v>
                </c:pt>
                <c:pt idx="2031">
                  <c:v>67211</c:v>
                </c:pt>
                <c:pt idx="2032">
                  <c:v>67321</c:v>
                </c:pt>
                <c:pt idx="2033">
                  <c:v>67425.25</c:v>
                </c:pt>
                <c:pt idx="2034">
                  <c:v>67531.25</c:v>
                </c:pt>
                <c:pt idx="2035">
                  <c:v>67642</c:v>
                </c:pt>
                <c:pt idx="2036">
                  <c:v>67642</c:v>
                </c:pt>
                <c:pt idx="2037">
                  <c:v>67677</c:v>
                </c:pt>
                <c:pt idx="2038">
                  <c:v>67677</c:v>
                </c:pt>
                <c:pt idx="2039">
                  <c:v>67677</c:v>
                </c:pt>
                <c:pt idx="2040">
                  <c:v>67677</c:v>
                </c:pt>
                <c:pt idx="2041">
                  <c:v>67731.833333333299</c:v>
                </c:pt>
                <c:pt idx="2042">
                  <c:v>67889.5</c:v>
                </c:pt>
                <c:pt idx="2043">
                  <c:v>68041.666666666701</c:v>
                </c:pt>
                <c:pt idx="2044">
                  <c:v>68207</c:v>
                </c:pt>
                <c:pt idx="2045">
                  <c:v>68399.285714285696</c:v>
                </c:pt>
                <c:pt idx="2046">
                  <c:v>68574.125</c:v>
                </c:pt>
                <c:pt idx="2047">
                  <c:v>68764.333333333299</c:v>
                </c:pt>
                <c:pt idx="2048">
                  <c:v>68764.333333333299</c:v>
                </c:pt>
                <c:pt idx="2049">
                  <c:v>68835</c:v>
                </c:pt>
                <c:pt idx="2050">
                  <c:v>68835</c:v>
                </c:pt>
                <c:pt idx="2051">
                  <c:v>68835</c:v>
                </c:pt>
                <c:pt idx="2052">
                  <c:v>68835</c:v>
                </c:pt>
                <c:pt idx="2053">
                  <c:v>68835</c:v>
                </c:pt>
                <c:pt idx="2054">
                  <c:v>68835</c:v>
                </c:pt>
                <c:pt idx="2055">
                  <c:v>68835</c:v>
                </c:pt>
                <c:pt idx="2056">
                  <c:v>68835</c:v>
                </c:pt>
                <c:pt idx="2057">
                  <c:v>68910</c:v>
                </c:pt>
                <c:pt idx="2058">
                  <c:v>69034</c:v>
                </c:pt>
                <c:pt idx="2059">
                  <c:v>69179</c:v>
                </c:pt>
                <c:pt idx="2060">
                  <c:v>69337.2</c:v>
                </c:pt>
                <c:pt idx="2061">
                  <c:v>69481.285714285696</c:v>
                </c:pt>
                <c:pt idx="2062">
                  <c:v>69640.833333333299</c:v>
                </c:pt>
                <c:pt idx="2063">
                  <c:v>69797.428571428594</c:v>
                </c:pt>
                <c:pt idx="2064">
                  <c:v>69969.666666666701</c:v>
                </c:pt>
                <c:pt idx="2065">
                  <c:v>70120</c:v>
                </c:pt>
                <c:pt idx="2066">
                  <c:v>70254</c:v>
                </c:pt>
                <c:pt idx="2067">
                  <c:v>70394.666666666701</c:v>
                </c:pt>
                <c:pt idx="2068">
                  <c:v>70529.399999999994</c:v>
                </c:pt>
                <c:pt idx="2069">
                  <c:v>70667</c:v>
                </c:pt>
                <c:pt idx="2070">
                  <c:v>70810.600000000006</c:v>
                </c:pt>
                <c:pt idx="2071">
                  <c:v>70964.857142857101</c:v>
                </c:pt>
                <c:pt idx="2072">
                  <c:v>71102.2</c:v>
                </c:pt>
                <c:pt idx="2073">
                  <c:v>71263.571428571406</c:v>
                </c:pt>
                <c:pt idx="2074">
                  <c:v>71410.8</c:v>
                </c:pt>
                <c:pt idx="2075">
                  <c:v>71582.25</c:v>
                </c:pt>
                <c:pt idx="2076">
                  <c:v>71751.833333333299</c:v>
                </c:pt>
                <c:pt idx="2077">
                  <c:v>71907.142857142899</c:v>
                </c:pt>
                <c:pt idx="2078">
                  <c:v>72086.166666666701</c:v>
                </c:pt>
                <c:pt idx="2079">
                  <c:v>72260.375</c:v>
                </c:pt>
                <c:pt idx="2080">
                  <c:v>72409.399999999994</c:v>
                </c:pt>
                <c:pt idx="2081">
                  <c:v>72545.428571428594</c:v>
                </c:pt>
                <c:pt idx="2082">
                  <c:v>72696.2</c:v>
                </c:pt>
                <c:pt idx="2083">
                  <c:v>72834.428571428594</c:v>
                </c:pt>
                <c:pt idx="2084">
                  <c:v>72980.166666666701</c:v>
                </c:pt>
                <c:pt idx="2085">
                  <c:v>73129.714285714304</c:v>
                </c:pt>
                <c:pt idx="2086">
                  <c:v>73282.666666666701</c:v>
                </c:pt>
                <c:pt idx="2087">
                  <c:v>73444.833333333299</c:v>
                </c:pt>
                <c:pt idx="2088">
                  <c:v>73582.166666666701</c:v>
                </c:pt>
                <c:pt idx="2089">
                  <c:v>73749.714285714304</c:v>
                </c:pt>
                <c:pt idx="2090">
                  <c:v>73918.666666666701</c:v>
                </c:pt>
                <c:pt idx="2091">
                  <c:v>74083.666666666701</c:v>
                </c:pt>
                <c:pt idx="2092">
                  <c:v>74235</c:v>
                </c:pt>
                <c:pt idx="2093">
                  <c:v>74404</c:v>
                </c:pt>
                <c:pt idx="2094">
                  <c:v>74569.2</c:v>
                </c:pt>
                <c:pt idx="2095">
                  <c:v>74738.714285714304</c:v>
                </c:pt>
                <c:pt idx="2096">
                  <c:v>74918.2</c:v>
                </c:pt>
                <c:pt idx="2097">
                  <c:v>75090.142857142899</c:v>
                </c:pt>
                <c:pt idx="2098">
                  <c:v>75275.285714285696</c:v>
                </c:pt>
                <c:pt idx="2099">
                  <c:v>75465.75</c:v>
                </c:pt>
                <c:pt idx="2100">
                  <c:v>75630.428571428594</c:v>
                </c:pt>
                <c:pt idx="2101">
                  <c:v>75826.75</c:v>
                </c:pt>
                <c:pt idx="2102">
                  <c:v>76020.666666666701</c:v>
                </c:pt>
                <c:pt idx="2103">
                  <c:v>76211.125</c:v>
                </c:pt>
                <c:pt idx="2104">
                  <c:v>76408.333333333299</c:v>
                </c:pt>
                <c:pt idx="2105">
                  <c:v>76603.75</c:v>
                </c:pt>
                <c:pt idx="2106">
                  <c:v>76810.25</c:v>
                </c:pt>
                <c:pt idx="2107">
                  <c:v>77011.625</c:v>
                </c:pt>
                <c:pt idx="2108">
                  <c:v>77210.285714285696</c:v>
                </c:pt>
                <c:pt idx="2109">
                  <c:v>77416.111111111095</c:v>
                </c:pt>
                <c:pt idx="2110">
                  <c:v>77620.714285714304</c:v>
                </c:pt>
                <c:pt idx="2111">
                  <c:v>77838.25</c:v>
                </c:pt>
                <c:pt idx="2112">
                  <c:v>78033.125</c:v>
                </c:pt>
                <c:pt idx="2113">
                  <c:v>78307.636363636397</c:v>
                </c:pt>
                <c:pt idx="2114">
                  <c:v>78657.416666666701</c:v>
                </c:pt>
                <c:pt idx="2115">
                  <c:v>78895.8</c:v>
                </c:pt>
                <c:pt idx="2116">
                  <c:v>79018.75</c:v>
                </c:pt>
                <c:pt idx="2117">
                  <c:v>79065</c:v>
                </c:pt>
                <c:pt idx="2118">
                  <c:v>79065</c:v>
                </c:pt>
                <c:pt idx="2119">
                  <c:v>79065</c:v>
                </c:pt>
                <c:pt idx="2120">
                  <c:v>79065</c:v>
                </c:pt>
                <c:pt idx="2121">
                  <c:v>79065</c:v>
                </c:pt>
                <c:pt idx="2122">
                  <c:v>79065</c:v>
                </c:pt>
              </c:numCache>
            </c:numRef>
          </c:xVal>
          <c:yVal>
            <c:numRef>
              <c:f>Online_RAW!$O$2:$O$2124</c:f>
              <c:numCache>
                <c:formatCode>0.00</c:formatCode>
                <c:ptCount val="2123"/>
                <c:pt idx="0">
                  <c:v>0</c:v>
                </c:pt>
                <c:pt idx="2122">
                  <c:v>308.39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B3F3-440F-931A-496F9C516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7133600"/>
        <c:axId val="1857146912"/>
      </c:scatterChart>
      <c:valAx>
        <c:axId val="1857133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Pump 2 Duration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146912"/>
        <c:crosses val="autoZero"/>
        <c:crossBetween val="midCat"/>
      </c:valAx>
      <c:valAx>
        <c:axId val="185714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Weight pumped (g)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133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RLU 04/03/2024</a:t>
            </a:r>
            <a:r>
              <a:rPr lang="en-US" b="1" baseline="0">
                <a:solidFill>
                  <a:sysClr val="windowText" lastClr="000000"/>
                </a:solidFill>
              </a:rPr>
              <a:t> R1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4"/>
          <c:tx>
            <c:strRef>
              <c:f>'Graph cult. #10'!$G$1</c:f>
              <c:strCache>
                <c:ptCount val="1"/>
                <c:pt idx="0">
                  <c:v>Reactor Temperature (°C)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'Graph cult. #10'!$A$2:$A$3087</c:f>
              <c:numCache>
                <c:formatCode>0.00000000</c:formatCode>
                <c:ptCount val="3086"/>
                <c:pt idx="0">
                  <c:v>0</c:v>
                </c:pt>
                <c:pt idx="1">
                  <c:v>1.7000000000000001E-2</c:v>
                </c:pt>
                <c:pt idx="2">
                  <c:v>3.3000000000000002E-2</c:v>
                </c:pt>
                <c:pt idx="3">
                  <c:v>0.05</c:v>
                </c:pt>
                <c:pt idx="4">
                  <c:v>6.7000000000000004E-2</c:v>
                </c:pt>
                <c:pt idx="5">
                  <c:v>8.3000000000000004E-2</c:v>
                </c:pt>
                <c:pt idx="6">
                  <c:v>0.1</c:v>
                </c:pt>
                <c:pt idx="7">
                  <c:v>0.11700000000000001</c:v>
                </c:pt>
                <c:pt idx="8">
                  <c:v>0.13300000000000001</c:v>
                </c:pt>
                <c:pt idx="9">
                  <c:v>0.15</c:v>
                </c:pt>
                <c:pt idx="10">
                  <c:v>0.16700000000000001</c:v>
                </c:pt>
                <c:pt idx="11">
                  <c:v>0.183</c:v>
                </c:pt>
                <c:pt idx="12">
                  <c:v>0.2</c:v>
                </c:pt>
                <c:pt idx="13">
                  <c:v>0.217</c:v>
                </c:pt>
                <c:pt idx="14">
                  <c:v>0.23300000000000001</c:v>
                </c:pt>
                <c:pt idx="15">
                  <c:v>0.25</c:v>
                </c:pt>
                <c:pt idx="16">
                  <c:v>0.26700000000000002</c:v>
                </c:pt>
                <c:pt idx="17">
                  <c:v>0.28299999999999997</c:v>
                </c:pt>
                <c:pt idx="18">
                  <c:v>0.3</c:v>
                </c:pt>
                <c:pt idx="19">
                  <c:v>0.317</c:v>
                </c:pt>
                <c:pt idx="20">
                  <c:v>0.33300000000000002</c:v>
                </c:pt>
                <c:pt idx="21">
                  <c:v>0.35</c:v>
                </c:pt>
                <c:pt idx="22">
                  <c:v>0.36699999999999999</c:v>
                </c:pt>
                <c:pt idx="23">
                  <c:v>0.38300000000000001</c:v>
                </c:pt>
                <c:pt idx="24">
                  <c:v>0.4</c:v>
                </c:pt>
                <c:pt idx="25">
                  <c:v>0.41699999999999998</c:v>
                </c:pt>
                <c:pt idx="26">
                  <c:v>0.433</c:v>
                </c:pt>
                <c:pt idx="27">
                  <c:v>0.45</c:v>
                </c:pt>
                <c:pt idx="28">
                  <c:v>0.46700000000000003</c:v>
                </c:pt>
                <c:pt idx="29">
                  <c:v>0.48299999999999998</c:v>
                </c:pt>
                <c:pt idx="30">
                  <c:v>0.5</c:v>
                </c:pt>
                <c:pt idx="31">
                  <c:v>0.51700000000000002</c:v>
                </c:pt>
                <c:pt idx="32">
                  <c:v>0.53300000000000003</c:v>
                </c:pt>
                <c:pt idx="33">
                  <c:v>0.55000000000000004</c:v>
                </c:pt>
                <c:pt idx="34">
                  <c:v>0.56699999999999995</c:v>
                </c:pt>
                <c:pt idx="35">
                  <c:v>0.58299999999999996</c:v>
                </c:pt>
                <c:pt idx="36">
                  <c:v>0.6</c:v>
                </c:pt>
                <c:pt idx="37">
                  <c:v>0.61699999999999999</c:v>
                </c:pt>
                <c:pt idx="38">
                  <c:v>0.63300000000000001</c:v>
                </c:pt>
                <c:pt idx="39">
                  <c:v>0.65</c:v>
                </c:pt>
                <c:pt idx="40">
                  <c:v>0.66700000000000004</c:v>
                </c:pt>
                <c:pt idx="41">
                  <c:v>0.68300000000000005</c:v>
                </c:pt>
                <c:pt idx="42">
                  <c:v>0.7</c:v>
                </c:pt>
                <c:pt idx="43">
                  <c:v>0.71699999999999997</c:v>
                </c:pt>
                <c:pt idx="44">
                  <c:v>0.73299999999999998</c:v>
                </c:pt>
                <c:pt idx="45">
                  <c:v>0.75</c:v>
                </c:pt>
                <c:pt idx="46">
                  <c:v>0.76700000000000002</c:v>
                </c:pt>
                <c:pt idx="47">
                  <c:v>0.78300000000000003</c:v>
                </c:pt>
                <c:pt idx="48">
                  <c:v>0.8</c:v>
                </c:pt>
                <c:pt idx="49">
                  <c:v>0.81699999999999995</c:v>
                </c:pt>
                <c:pt idx="50">
                  <c:v>0.83299999999999996</c:v>
                </c:pt>
                <c:pt idx="51">
                  <c:v>0.85</c:v>
                </c:pt>
                <c:pt idx="52">
                  <c:v>0.86699999999999999</c:v>
                </c:pt>
                <c:pt idx="53">
                  <c:v>0.88300000000000001</c:v>
                </c:pt>
                <c:pt idx="54">
                  <c:v>0.9</c:v>
                </c:pt>
                <c:pt idx="55">
                  <c:v>0.91700000000000004</c:v>
                </c:pt>
                <c:pt idx="56">
                  <c:v>0.93300000000000005</c:v>
                </c:pt>
                <c:pt idx="57">
                  <c:v>0.95</c:v>
                </c:pt>
                <c:pt idx="58">
                  <c:v>0.96699999999999997</c:v>
                </c:pt>
                <c:pt idx="59">
                  <c:v>0.98299999999999998</c:v>
                </c:pt>
                <c:pt idx="60">
                  <c:v>1</c:v>
                </c:pt>
                <c:pt idx="61">
                  <c:v>1.0169999999999999</c:v>
                </c:pt>
                <c:pt idx="62">
                  <c:v>1.0329999999999999</c:v>
                </c:pt>
                <c:pt idx="63">
                  <c:v>1.05</c:v>
                </c:pt>
                <c:pt idx="64">
                  <c:v>1.0669999999999999</c:v>
                </c:pt>
                <c:pt idx="65">
                  <c:v>1.083</c:v>
                </c:pt>
                <c:pt idx="66">
                  <c:v>1.1000000000000001</c:v>
                </c:pt>
                <c:pt idx="67">
                  <c:v>1.117</c:v>
                </c:pt>
                <c:pt idx="68">
                  <c:v>1.133</c:v>
                </c:pt>
                <c:pt idx="69">
                  <c:v>1.1499999999999999</c:v>
                </c:pt>
                <c:pt idx="70">
                  <c:v>1.167</c:v>
                </c:pt>
                <c:pt idx="71">
                  <c:v>1.1830000000000001</c:v>
                </c:pt>
                <c:pt idx="72">
                  <c:v>1.2</c:v>
                </c:pt>
                <c:pt idx="73">
                  <c:v>1.2170000000000001</c:v>
                </c:pt>
                <c:pt idx="74">
                  <c:v>1.2330000000000001</c:v>
                </c:pt>
                <c:pt idx="75">
                  <c:v>1.25</c:v>
                </c:pt>
                <c:pt idx="76">
                  <c:v>1.2669999999999999</c:v>
                </c:pt>
                <c:pt idx="77">
                  <c:v>1.2829999999999999</c:v>
                </c:pt>
                <c:pt idx="78">
                  <c:v>1.3</c:v>
                </c:pt>
                <c:pt idx="79">
                  <c:v>1.3169999999999999</c:v>
                </c:pt>
                <c:pt idx="80">
                  <c:v>1.333</c:v>
                </c:pt>
                <c:pt idx="81">
                  <c:v>1.35</c:v>
                </c:pt>
                <c:pt idx="82">
                  <c:v>1.367</c:v>
                </c:pt>
                <c:pt idx="83">
                  <c:v>1.383</c:v>
                </c:pt>
                <c:pt idx="84">
                  <c:v>1.4</c:v>
                </c:pt>
                <c:pt idx="85">
                  <c:v>1.417</c:v>
                </c:pt>
                <c:pt idx="86">
                  <c:v>1.4330000000000001</c:v>
                </c:pt>
                <c:pt idx="87">
                  <c:v>1.45</c:v>
                </c:pt>
                <c:pt idx="88">
                  <c:v>1.4670000000000001</c:v>
                </c:pt>
                <c:pt idx="89">
                  <c:v>1.4830000000000001</c:v>
                </c:pt>
                <c:pt idx="90">
                  <c:v>1.5</c:v>
                </c:pt>
                <c:pt idx="91">
                  <c:v>1.5169999999999999</c:v>
                </c:pt>
                <c:pt idx="92">
                  <c:v>1.5329999999999999</c:v>
                </c:pt>
                <c:pt idx="93">
                  <c:v>1.55</c:v>
                </c:pt>
                <c:pt idx="94">
                  <c:v>1.5669999999999999</c:v>
                </c:pt>
                <c:pt idx="95">
                  <c:v>1.583</c:v>
                </c:pt>
                <c:pt idx="96">
                  <c:v>1.6</c:v>
                </c:pt>
                <c:pt idx="97">
                  <c:v>1.617</c:v>
                </c:pt>
                <c:pt idx="98">
                  <c:v>1.633</c:v>
                </c:pt>
                <c:pt idx="99">
                  <c:v>1.65</c:v>
                </c:pt>
                <c:pt idx="100">
                  <c:v>1.667</c:v>
                </c:pt>
                <c:pt idx="101">
                  <c:v>1.6830000000000001</c:v>
                </c:pt>
                <c:pt idx="102">
                  <c:v>1.7</c:v>
                </c:pt>
                <c:pt idx="103">
                  <c:v>1.7170000000000001</c:v>
                </c:pt>
                <c:pt idx="104">
                  <c:v>1.7330000000000001</c:v>
                </c:pt>
                <c:pt idx="105">
                  <c:v>1.75</c:v>
                </c:pt>
                <c:pt idx="106">
                  <c:v>1.7669999999999999</c:v>
                </c:pt>
                <c:pt idx="107">
                  <c:v>1.7829999999999999</c:v>
                </c:pt>
                <c:pt idx="108">
                  <c:v>1.8</c:v>
                </c:pt>
                <c:pt idx="109">
                  <c:v>1.8169999999999999</c:v>
                </c:pt>
                <c:pt idx="110">
                  <c:v>1.833</c:v>
                </c:pt>
                <c:pt idx="111">
                  <c:v>1.85</c:v>
                </c:pt>
                <c:pt idx="112">
                  <c:v>1.867</c:v>
                </c:pt>
                <c:pt idx="113">
                  <c:v>1.883</c:v>
                </c:pt>
                <c:pt idx="114">
                  <c:v>1.9</c:v>
                </c:pt>
                <c:pt idx="115">
                  <c:v>1.917</c:v>
                </c:pt>
                <c:pt idx="116">
                  <c:v>1.9330000000000001</c:v>
                </c:pt>
                <c:pt idx="117">
                  <c:v>1.95</c:v>
                </c:pt>
                <c:pt idx="118">
                  <c:v>1.9670000000000001</c:v>
                </c:pt>
                <c:pt idx="119">
                  <c:v>1.9830000000000001</c:v>
                </c:pt>
                <c:pt idx="120">
                  <c:v>2</c:v>
                </c:pt>
                <c:pt idx="121">
                  <c:v>2.0169999999999999</c:v>
                </c:pt>
                <c:pt idx="122">
                  <c:v>2.0329999999999999</c:v>
                </c:pt>
                <c:pt idx="123">
                  <c:v>2.0499999999999998</c:v>
                </c:pt>
                <c:pt idx="124">
                  <c:v>2.0670000000000002</c:v>
                </c:pt>
                <c:pt idx="125">
                  <c:v>2.0830000000000002</c:v>
                </c:pt>
                <c:pt idx="126">
                  <c:v>2.1</c:v>
                </c:pt>
                <c:pt idx="127">
                  <c:v>2.117</c:v>
                </c:pt>
                <c:pt idx="128">
                  <c:v>2.133</c:v>
                </c:pt>
                <c:pt idx="129">
                  <c:v>2.15</c:v>
                </c:pt>
                <c:pt idx="130">
                  <c:v>2.1669999999999998</c:v>
                </c:pt>
                <c:pt idx="131">
                  <c:v>2.1829999999999998</c:v>
                </c:pt>
                <c:pt idx="132">
                  <c:v>2.2000000000000002</c:v>
                </c:pt>
                <c:pt idx="133">
                  <c:v>2.2170000000000001</c:v>
                </c:pt>
                <c:pt idx="134">
                  <c:v>2.2330000000000001</c:v>
                </c:pt>
                <c:pt idx="135">
                  <c:v>2.25</c:v>
                </c:pt>
                <c:pt idx="136">
                  <c:v>2.2669999999999999</c:v>
                </c:pt>
                <c:pt idx="137">
                  <c:v>2.2829999999999999</c:v>
                </c:pt>
                <c:pt idx="138">
                  <c:v>2.2999999999999998</c:v>
                </c:pt>
                <c:pt idx="139">
                  <c:v>2.3170000000000002</c:v>
                </c:pt>
                <c:pt idx="140">
                  <c:v>2.3330000000000002</c:v>
                </c:pt>
                <c:pt idx="141">
                  <c:v>2.35</c:v>
                </c:pt>
                <c:pt idx="142">
                  <c:v>2.367</c:v>
                </c:pt>
                <c:pt idx="143">
                  <c:v>2.383</c:v>
                </c:pt>
                <c:pt idx="144">
                  <c:v>2.4</c:v>
                </c:pt>
                <c:pt idx="145">
                  <c:v>2.4169999999999998</c:v>
                </c:pt>
                <c:pt idx="146">
                  <c:v>2.4329999999999998</c:v>
                </c:pt>
                <c:pt idx="147">
                  <c:v>2.4500000000000002</c:v>
                </c:pt>
                <c:pt idx="148">
                  <c:v>2.4670000000000001</c:v>
                </c:pt>
                <c:pt idx="149">
                  <c:v>2.4830000000000001</c:v>
                </c:pt>
                <c:pt idx="150">
                  <c:v>2.5</c:v>
                </c:pt>
                <c:pt idx="151">
                  <c:v>2.5169999999999999</c:v>
                </c:pt>
                <c:pt idx="152">
                  <c:v>2.5329999999999999</c:v>
                </c:pt>
                <c:pt idx="153">
                  <c:v>2.5499999999999998</c:v>
                </c:pt>
                <c:pt idx="154">
                  <c:v>2.5670000000000002</c:v>
                </c:pt>
                <c:pt idx="155">
                  <c:v>2.5830000000000002</c:v>
                </c:pt>
                <c:pt idx="156">
                  <c:v>2.6</c:v>
                </c:pt>
                <c:pt idx="157">
                  <c:v>2.617</c:v>
                </c:pt>
                <c:pt idx="158">
                  <c:v>2.633</c:v>
                </c:pt>
                <c:pt idx="159">
                  <c:v>2.65</c:v>
                </c:pt>
                <c:pt idx="160">
                  <c:v>2.6669999999999998</c:v>
                </c:pt>
                <c:pt idx="161">
                  <c:v>2.6829999999999998</c:v>
                </c:pt>
                <c:pt idx="162">
                  <c:v>2.7</c:v>
                </c:pt>
                <c:pt idx="163">
                  <c:v>2.7170000000000001</c:v>
                </c:pt>
                <c:pt idx="164">
                  <c:v>2.7330000000000001</c:v>
                </c:pt>
                <c:pt idx="165">
                  <c:v>2.75</c:v>
                </c:pt>
                <c:pt idx="166">
                  <c:v>2.7669999999999999</c:v>
                </c:pt>
                <c:pt idx="167">
                  <c:v>2.7829999999999999</c:v>
                </c:pt>
                <c:pt idx="168">
                  <c:v>2.8</c:v>
                </c:pt>
                <c:pt idx="169">
                  <c:v>2.8170000000000002</c:v>
                </c:pt>
                <c:pt idx="170">
                  <c:v>2.8330000000000002</c:v>
                </c:pt>
                <c:pt idx="171">
                  <c:v>2.85</c:v>
                </c:pt>
                <c:pt idx="172">
                  <c:v>2.867</c:v>
                </c:pt>
                <c:pt idx="173">
                  <c:v>2.883</c:v>
                </c:pt>
                <c:pt idx="174">
                  <c:v>2.9</c:v>
                </c:pt>
                <c:pt idx="175">
                  <c:v>2.9169999999999998</c:v>
                </c:pt>
                <c:pt idx="176">
                  <c:v>2.9329999999999998</c:v>
                </c:pt>
                <c:pt idx="177">
                  <c:v>2.95</c:v>
                </c:pt>
                <c:pt idx="178">
                  <c:v>2.9670000000000001</c:v>
                </c:pt>
                <c:pt idx="179">
                  <c:v>2.9830000000000001</c:v>
                </c:pt>
                <c:pt idx="180">
                  <c:v>3</c:v>
                </c:pt>
                <c:pt idx="181">
                  <c:v>3.0169999999999999</c:v>
                </c:pt>
                <c:pt idx="182">
                  <c:v>3.0329999999999999</c:v>
                </c:pt>
                <c:pt idx="183">
                  <c:v>3.05</c:v>
                </c:pt>
                <c:pt idx="184">
                  <c:v>3.0670000000000002</c:v>
                </c:pt>
                <c:pt idx="185">
                  <c:v>3.0830000000000002</c:v>
                </c:pt>
                <c:pt idx="186">
                  <c:v>3.1</c:v>
                </c:pt>
                <c:pt idx="187">
                  <c:v>3.117</c:v>
                </c:pt>
                <c:pt idx="188">
                  <c:v>3.133</c:v>
                </c:pt>
                <c:pt idx="189">
                  <c:v>3.15</c:v>
                </c:pt>
                <c:pt idx="190">
                  <c:v>3.1669999999999998</c:v>
                </c:pt>
                <c:pt idx="191">
                  <c:v>3.1829999999999998</c:v>
                </c:pt>
                <c:pt idx="192">
                  <c:v>3.2</c:v>
                </c:pt>
                <c:pt idx="193">
                  <c:v>3.2170000000000001</c:v>
                </c:pt>
                <c:pt idx="194">
                  <c:v>3.2330000000000001</c:v>
                </c:pt>
                <c:pt idx="195">
                  <c:v>3.25</c:v>
                </c:pt>
                <c:pt idx="196">
                  <c:v>3.2669999999999999</c:v>
                </c:pt>
                <c:pt idx="197">
                  <c:v>3.2829999999999999</c:v>
                </c:pt>
                <c:pt idx="198">
                  <c:v>3.3</c:v>
                </c:pt>
                <c:pt idx="199">
                  <c:v>3.3170000000000002</c:v>
                </c:pt>
                <c:pt idx="200">
                  <c:v>3.3330000000000002</c:v>
                </c:pt>
                <c:pt idx="201">
                  <c:v>3.35</c:v>
                </c:pt>
                <c:pt idx="202">
                  <c:v>3.367</c:v>
                </c:pt>
                <c:pt idx="203">
                  <c:v>3.383</c:v>
                </c:pt>
                <c:pt idx="204">
                  <c:v>3.4</c:v>
                </c:pt>
                <c:pt idx="205">
                  <c:v>3.4169999999999998</c:v>
                </c:pt>
                <c:pt idx="206">
                  <c:v>3.4329999999999998</c:v>
                </c:pt>
                <c:pt idx="207">
                  <c:v>3.45</c:v>
                </c:pt>
                <c:pt idx="208">
                  <c:v>3.4670000000000001</c:v>
                </c:pt>
                <c:pt idx="209">
                  <c:v>3.4830000000000001</c:v>
                </c:pt>
                <c:pt idx="210">
                  <c:v>3.5</c:v>
                </c:pt>
                <c:pt idx="211">
                  <c:v>3.5169999999999999</c:v>
                </c:pt>
                <c:pt idx="212">
                  <c:v>3.5329999999999999</c:v>
                </c:pt>
                <c:pt idx="213">
                  <c:v>3.55</c:v>
                </c:pt>
                <c:pt idx="214">
                  <c:v>3.5670000000000002</c:v>
                </c:pt>
                <c:pt idx="215">
                  <c:v>3.5830000000000002</c:v>
                </c:pt>
                <c:pt idx="216">
                  <c:v>3.6</c:v>
                </c:pt>
                <c:pt idx="217">
                  <c:v>3.617</c:v>
                </c:pt>
                <c:pt idx="218">
                  <c:v>3.633</c:v>
                </c:pt>
                <c:pt idx="219">
                  <c:v>3.65</c:v>
                </c:pt>
                <c:pt idx="220">
                  <c:v>3.6669999999999998</c:v>
                </c:pt>
                <c:pt idx="221">
                  <c:v>3.6829999999999998</c:v>
                </c:pt>
                <c:pt idx="222">
                  <c:v>3.7</c:v>
                </c:pt>
                <c:pt idx="223">
                  <c:v>3.7170000000000001</c:v>
                </c:pt>
                <c:pt idx="224">
                  <c:v>3.7330000000000001</c:v>
                </c:pt>
                <c:pt idx="225">
                  <c:v>3.75</c:v>
                </c:pt>
                <c:pt idx="226">
                  <c:v>3.7669999999999999</c:v>
                </c:pt>
                <c:pt idx="227">
                  <c:v>3.7829999999999999</c:v>
                </c:pt>
                <c:pt idx="228">
                  <c:v>3.8</c:v>
                </c:pt>
                <c:pt idx="229">
                  <c:v>3.8170000000000002</c:v>
                </c:pt>
                <c:pt idx="230">
                  <c:v>3.8330000000000002</c:v>
                </c:pt>
                <c:pt idx="231">
                  <c:v>3.85</c:v>
                </c:pt>
                <c:pt idx="232">
                  <c:v>3.867</c:v>
                </c:pt>
                <c:pt idx="233">
                  <c:v>3.883</c:v>
                </c:pt>
                <c:pt idx="234">
                  <c:v>3.9</c:v>
                </c:pt>
                <c:pt idx="235">
                  <c:v>3.9169999999999998</c:v>
                </c:pt>
                <c:pt idx="236">
                  <c:v>3.9329999999999998</c:v>
                </c:pt>
                <c:pt idx="237">
                  <c:v>3.95</c:v>
                </c:pt>
                <c:pt idx="238">
                  <c:v>3.9670000000000001</c:v>
                </c:pt>
                <c:pt idx="239">
                  <c:v>3.9830000000000001</c:v>
                </c:pt>
                <c:pt idx="240">
                  <c:v>4</c:v>
                </c:pt>
                <c:pt idx="241">
                  <c:v>4.0170000000000003</c:v>
                </c:pt>
                <c:pt idx="242">
                  <c:v>4.0330000000000004</c:v>
                </c:pt>
                <c:pt idx="243">
                  <c:v>4.05</c:v>
                </c:pt>
                <c:pt idx="244">
                  <c:v>4.0670000000000002</c:v>
                </c:pt>
                <c:pt idx="245">
                  <c:v>4.0830000000000002</c:v>
                </c:pt>
                <c:pt idx="246">
                  <c:v>4.0999999999999996</c:v>
                </c:pt>
                <c:pt idx="247">
                  <c:v>4.117</c:v>
                </c:pt>
                <c:pt idx="248">
                  <c:v>4.133</c:v>
                </c:pt>
                <c:pt idx="249">
                  <c:v>4.1500000000000004</c:v>
                </c:pt>
                <c:pt idx="250">
                  <c:v>4.1669999999999998</c:v>
                </c:pt>
                <c:pt idx="251">
                  <c:v>4.1829999999999998</c:v>
                </c:pt>
                <c:pt idx="252">
                  <c:v>4.2</c:v>
                </c:pt>
                <c:pt idx="253">
                  <c:v>4.2169999999999996</c:v>
                </c:pt>
                <c:pt idx="254">
                  <c:v>4.2329999999999997</c:v>
                </c:pt>
                <c:pt idx="255">
                  <c:v>4.25</c:v>
                </c:pt>
                <c:pt idx="256">
                  <c:v>4.2670000000000003</c:v>
                </c:pt>
                <c:pt idx="257">
                  <c:v>4.2830000000000004</c:v>
                </c:pt>
                <c:pt idx="258">
                  <c:v>4.3</c:v>
                </c:pt>
                <c:pt idx="259">
                  <c:v>4.3170000000000002</c:v>
                </c:pt>
                <c:pt idx="260">
                  <c:v>4.3330000000000002</c:v>
                </c:pt>
                <c:pt idx="261">
                  <c:v>4.3499999999999996</c:v>
                </c:pt>
                <c:pt idx="262">
                  <c:v>4.367</c:v>
                </c:pt>
                <c:pt idx="263">
                  <c:v>4.383</c:v>
                </c:pt>
                <c:pt idx="264">
                  <c:v>4.4000000000000004</c:v>
                </c:pt>
                <c:pt idx="265">
                  <c:v>4.4169999999999998</c:v>
                </c:pt>
                <c:pt idx="266">
                  <c:v>4.4329999999999998</c:v>
                </c:pt>
                <c:pt idx="267">
                  <c:v>4.45</c:v>
                </c:pt>
                <c:pt idx="268">
                  <c:v>4.4669999999999996</c:v>
                </c:pt>
                <c:pt idx="269">
                  <c:v>4.4829999999999997</c:v>
                </c:pt>
                <c:pt idx="270">
                  <c:v>4.5</c:v>
                </c:pt>
                <c:pt idx="271">
                  <c:v>4.5170000000000003</c:v>
                </c:pt>
                <c:pt idx="272">
                  <c:v>4.5330000000000004</c:v>
                </c:pt>
                <c:pt idx="273">
                  <c:v>4.55</c:v>
                </c:pt>
                <c:pt idx="274">
                  <c:v>4.5670000000000002</c:v>
                </c:pt>
                <c:pt idx="275">
                  <c:v>4.5830000000000002</c:v>
                </c:pt>
                <c:pt idx="276">
                  <c:v>4.5999999999999996</c:v>
                </c:pt>
                <c:pt idx="277">
                  <c:v>4.617</c:v>
                </c:pt>
                <c:pt idx="278">
                  <c:v>4.633</c:v>
                </c:pt>
                <c:pt idx="279">
                  <c:v>4.6500000000000004</c:v>
                </c:pt>
                <c:pt idx="280">
                  <c:v>4.6669999999999998</c:v>
                </c:pt>
                <c:pt idx="281">
                  <c:v>4.6829999999999998</c:v>
                </c:pt>
                <c:pt idx="282">
                  <c:v>4.7</c:v>
                </c:pt>
                <c:pt idx="283">
                  <c:v>4.7169999999999996</c:v>
                </c:pt>
                <c:pt idx="284">
                  <c:v>4.7329999999999997</c:v>
                </c:pt>
                <c:pt idx="285">
                  <c:v>4.75</c:v>
                </c:pt>
                <c:pt idx="286">
                  <c:v>4.7670000000000003</c:v>
                </c:pt>
                <c:pt idx="287">
                  <c:v>4.7830000000000004</c:v>
                </c:pt>
                <c:pt idx="288">
                  <c:v>4.8</c:v>
                </c:pt>
                <c:pt idx="289">
                  <c:v>4.8170000000000002</c:v>
                </c:pt>
                <c:pt idx="290">
                  <c:v>4.8330000000000002</c:v>
                </c:pt>
                <c:pt idx="291">
                  <c:v>4.8499999999999996</c:v>
                </c:pt>
                <c:pt idx="292">
                  <c:v>4.867</c:v>
                </c:pt>
                <c:pt idx="293">
                  <c:v>4.883</c:v>
                </c:pt>
                <c:pt idx="294">
                  <c:v>4.9000000000000004</c:v>
                </c:pt>
                <c:pt idx="295">
                  <c:v>4.9169999999999998</c:v>
                </c:pt>
                <c:pt idx="296">
                  <c:v>4.9329999999999998</c:v>
                </c:pt>
                <c:pt idx="297">
                  <c:v>4.95</c:v>
                </c:pt>
                <c:pt idx="298">
                  <c:v>4.9669999999999996</c:v>
                </c:pt>
                <c:pt idx="299">
                  <c:v>4.9829999999999997</c:v>
                </c:pt>
                <c:pt idx="300">
                  <c:v>5</c:v>
                </c:pt>
                <c:pt idx="301">
                  <c:v>5.0170000000000003</c:v>
                </c:pt>
                <c:pt idx="302">
                  <c:v>5.0330000000000004</c:v>
                </c:pt>
                <c:pt idx="303">
                  <c:v>5.05</c:v>
                </c:pt>
                <c:pt idx="304">
                  <c:v>5.0670000000000002</c:v>
                </c:pt>
                <c:pt idx="305">
                  <c:v>5.0830000000000002</c:v>
                </c:pt>
                <c:pt idx="306">
                  <c:v>5.0999999999999996</c:v>
                </c:pt>
                <c:pt idx="307">
                  <c:v>5.117</c:v>
                </c:pt>
                <c:pt idx="308">
                  <c:v>5.133</c:v>
                </c:pt>
                <c:pt idx="309">
                  <c:v>5.15</c:v>
                </c:pt>
                <c:pt idx="310">
                  <c:v>5.1669999999999998</c:v>
                </c:pt>
                <c:pt idx="311">
                  <c:v>5.1829999999999998</c:v>
                </c:pt>
                <c:pt idx="312">
                  <c:v>5.2</c:v>
                </c:pt>
                <c:pt idx="313">
                  <c:v>5.2169999999999996</c:v>
                </c:pt>
                <c:pt idx="314">
                  <c:v>5.2329999999999997</c:v>
                </c:pt>
                <c:pt idx="315">
                  <c:v>5.25</c:v>
                </c:pt>
                <c:pt idx="316">
                  <c:v>5.2670000000000003</c:v>
                </c:pt>
                <c:pt idx="317">
                  <c:v>5.2830000000000004</c:v>
                </c:pt>
                <c:pt idx="318">
                  <c:v>5.3</c:v>
                </c:pt>
                <c:pt idx="319">
                  <c:v>5.3170000000000002</c:v>
                </c:pt>
                <c:pt idx="320">
                  <c:v>5.3330000000000002</c:v>
                </c:pt>
                <c:pt idx="321">
                  <c:v>5.35</c:v>
                </c:pt>
                <c:pt idx="322">
                  <c:v>5.367</c:v>
                </c:pt>
                <c:pt idx="323">
                  <c:v>5.383</c:v>
                </c:pt>
                <c:pt idx="324">
                  <c:v>5.4</c:v>
                </c:pt>
                <c:pt idx="325">
                  <c:v>5.4169999999999998</c:v>
                </c:pt>
                <c:pt idx="326">
                  <c:v>5.4329999999999998</c:v>
                </c:pt>
                <c:pt idx="327">
                  <c:v>5.45</c:v>
                </c:pt>
                <c:pt idx="328">
                  <c:v>5.4669999999999996</c:v>
                </c:pt>
                <c:pt idx="329">
                  <c:v>5.4829999999999997</c:v>
                </c:pt>
                <c:pt idx="330">
                  <c:v>5.5</c:v>
                </c:pt>
                <c:pt idx="331">
                  <c:v>5.5170000000000003</c:v>
                </c:pt>
                <c:pt idx="332">
                  <c:v>5.5330000000000004</c:v>
                </c:pt>
                <c:pt idx="333">
                  <c:v>5.55</c:v>
                </c:pt>
                <c:pt idx="334">
                  <c:v>5.5670000000000002</c:v>
                </c:pt>
                <c:pt idx="335">
                  <c:v>5.5830000000000002</c:v>
                </c:pt>
                <c:pt idx="336">
                  <c:v>5.6</c:v>
                </c:pt>
                <c:pt idx="337">
                  <c:v>5.617</c:v>
                </c:pt>
                <c:pt idx="338">
                  <c:v>5.633</c:v>
                </c:pt>
                <c:pt idx="339">
                  <c:v>5.65</c:v>
                </c:pt>
                <c:pt idx="340">
                  <c:v>5.6669999999999998</c:v>
                </c:pt>
                <c:pt idx="341">
                  <c:v>5.6829999999999998</c:v>
                </c:pt>
                <c:pt idx="342">
                  <c:v>5.7</c:v>
                </c:pt>
                <c:pt idx="343">
                  <c:v>5.7169999999999996</c:v>
                </c:pt>
                <c:pt idx="344">
                  <c:v>5.7329999999999997</c:v>
                </c:pt>
                <c:pt idx="345">
                  <c:v>5.75</c:v>
                </c:pt>
                <c:pt idx="346">
                  <c:v>5.7670000000000003</c:v>
                </c:pt>
                <c:pt idx="347">
                  <c:v>5.7830000000000004</c:v>
                </c:pt>
                <c:pt idx="348">
                  <c:v>5.8</c:v>
                </c:pt>
                <c:pt idx="349">
                  <c:v>5.8170000000000002</c:v>
                </c:pt>
                <c:pt idx="350">
                  <c:v>5.8330000000000002</c:v>
                </c:pt>
                <c:pt idx="351">
                  <c:v>5.85</c:v>
                </c:pt>
                <c:pt idx="352">
                  <c:v>5.867</c:v>
                </c:pt>
                <c:pt idx="353">
                  <c:v>5.883</c:v>
                </c:pt>
                <c:pt idx="354">
                  <c:v>5.9</c:v>
                </c:pt>
                <c:pt idx="355">
                  <c:v>5.9169999999999998</c:v>
                </c:pt>
                <c:pt idx="356">
                  <c:v>5.9329999999999998</c:v>
                </c:pt>
                <c:pt idx="357">
                  <c:v>5.95</c:v>
                </c:pt>
                <c:pt idx="358">
                  <c:v>5.9669999999999996</c:v>
                </c:pt>
                <c:pt idx="359">
                  <c:v>5.9829999999999997</c:v>
                </c:pt>
                <c:pt idx="360">
                  <c:v>6</c:v>
                </c:pt>
                <c:pt idx="361">
                  <c:v>6.0170000000000003</c:v>
                </c:pt>
                <c:pt idx="362">
                  <c:v>6.0330000000000004</c:v>
                </c:pt>
                <c:pt idx="363">
                  <c:v>6.05</c:v>
                </c:pt>
                <c:pt idx="364">
                  <c:v>6.0670000000000002</c:v>
                </c:pt>
                <c:pt idx="365">
                  <c:v>6.0830000000000002</c:v>
                </c:pt>
                <c:pt idx="366">
                  <c:v>6.1</c:v>
                </c:pt>
                <c:pt idx="367">
                  <c:v>6.117</c:v>
                </c:pt>
                <c:pt idx="368">
                  <c:v>6.133</c:v>
                </c:pt>
                <c:pt idx="369">
                  <c:v>6.15</c:v>
                </c:pt>
                <c:pt idx="370">
                  <c:v>6.1669999999999998</c:v>
                </c:pt>
                <c:pt idx="371">
                  <c:v>6.1829999999999998</c:v>
                </c:pt>
                <c:pt idx="372">
                  <c:v>6.2</c:v>
                </c:pt>
                <c:pt idx="373">
                  <c:v>6.2169999999999996</c:v>
                </c:pt>
                <c:pt idx="374">
                  <c:v>6.2329999999999997</c:v>
                </c:pt>
                <c:pt idx="375">
                  <c:v>6.25</c:v>
                </c:pt>
                <c:pt idx="376">
                  <c:v>6.2670000000000003</c:v>
                </c:pt>
                <c:pt idx="377">
                  <c:v>6.2830000000000004</c:v>
                </c:pt>
                <c:pt idx="378">
                  <c:v>6.3</c:v>
                </c:pt>
                <c:pt idx="379">
                  <c:v>6.3170000000000002</c:v>
                </c:pt>
                <c:pt idx="380">
                  <c:v>6.3330000000000002</c:v>
                </c:pt>
                <c:pt idx="381">
                  <c:v>6.35</c:v>
                </c:pt>
                <c:pt idx="382">
                  <c:v>6.367</c:v>
                </c:pt>
                <c:pt idx="383">
                  <c:v>6.383</c:v>
                </c:pt>
                <c:pt idx="384">
                  <c:v>6.4</c:v>
                </c:pt>
                <c:pt idx="385">
                  <c:v>6.4169999999999998</c:v>
                </c:pt>
                <c:pt idx="386">
                  <c:v>6.4329999999999998</c:v>
                </c:pt>
                <c:pt idx="387">
                  <c:v>6.45</c:v>
                </c:pt>
                <c:pt idx="388">
                  <c:v>6.4669999999999996</c:v>
                </c:pt>
                <c:pt idx="389">
                  <c:v>6.4829999999999997</c:v>
                </c:pt>
                <c:pt idx="390">
                  <c:v>6.5</c:v>
                </c:pt>
                <c:pt idx="391">
                  <c:v>6.5170000000000003</c:v>
                </c:pt>
                <c:pt idx="392">
                  <c:v>6.5330000000000004</c:v>
                </c:pt>
                <c:pt idx="393">
                  <c:v>6.55</c:v>
                </c:pt>
                <c:pt idx="394">
                  <c:v>6.5670000000000002</c:v>
                </c:pt>
                <c:pt idx="395">
                  <c:v>6.5830000000000002</c:v>
                </c:pt>
                <c:pt idx="396">
                  <c:v>6.6</c:v>
                </c:pt>
                <c:pt idx="397">
                  <c:v>6.617</c:v>
                </c:pt>
                <c:pt idx="398">
                  <c:v>6.633</c:v>
                </c:pt>
                <c:pt idx="399">
                  <c:v>6.65</c:v>
                </c:pt>
                <c:pt idx="400">
                  <c:v>6.6669999999999998</c:v>
                </c:pt>
                <c:pt idx="401">
                  <c:v>6.6829999999999998</c:v>
                </c:pt>
                <c:pt idx="402">
                  <c:v>6.7</c:v>
                </c:pt>
                <c:pt idx="403">
                  <c:v>6.7169999999999996</c:v>
                </c:pt>
                <c:pt idx="404">
                  <c:v>6.7329999999999997</c:v>
                </c:pt>
                <c:pt idx="405">
                  <c:v>6.75</c:v>
                </c:pt>
                <c:pt idx="406">
                  <c:v>6.7670000000000003</c:v>
                </c:pt>
                <c:pt idx="407">
                  <c:v>6.7830000000000004</c:v>
                </c:pt>
                <c:pt idx="408">
                  <c:v>6.8</c:v>
                </c:pt>
                <c:pt idx="409">
                  <c:v>6.8170000000000002</c:v>
                </c:pt>
                <c:pt idx="410">
                  <c:v>6.8330000000000002</c:v>
                </c:pt>
                <c:pt idx="411">
                  <c:v>6.85</c:v>
                </c:pt>
                <c:pt idx="412">
                  <c:v>6.867</c:v>
                </c:pt>
                <c:pt idx="413">
                  <c:v>6.883</c:v>
                </c:pt>
                <c:pt idx="414">
                  <c:v>6.9</c:v>
                </c:pt>
                <c:pt idx="415">
                  <c:v>6.9169999999999998</c:v>
                </c:pt>
                <c:pt idx="416">
                  <c:v>6.9329999999999998</c:v>
                </c:pt>
                <c:pt idx="417">
                  <c:v>6.95</c:v>
                </c:pt>
                <c:pt idx="418">
                  <c:v>6.9669999999999996</c:v>
                </c:pt>
                <c:pt idx="419">
                  <c:v>6.9829999999999997</c:v>
                </c:pt>
                <c:pt idx="420">
                  <c:v>7</c:v>
                </c:pt>
                <c:pt idx="421">
                  <c:v>7.0170000000000003</c:v>
                </c:pt>
                <c:pt idx="422">
                  <c:v>7.0330000000000004</c:v>
                </c:pt>
                <c:pt idx="423">
                  <c:v>7.05</c:v>
                </c:pt>
                <c:pt idx="424">
                  <c:v>7.0670000000000002</c:v>
                </c:pt>
                <c:pt idx="425">
                  <c:v>7.0830000000000002</c:v>
                </c:pt>
                <c:pt idx="426">
                  <c:v>7.1</c:v>
                </c:pt>
                <c:pt idx="427">
                  <c:v>7.117</c:v>
                </c:pt>
                <c:pt idx="428">
                  <c:v>7.133</c:v>
                </c:pt>
                <c:pt idx="429">
                  <c:v>7.15</c:v>
                </c:pt>
                <c:pt idx="430">
                  <c:v>7.1669999999999998</c:v>
                </c:pt>
                <c:pt idx="431">
                  <c:v>7.1829999999999998</c:v>
                </c:pt>
                <c:pt idx="432">
                  <c:v>7.2</c:v>
                </c:pt>
                <c:pt idx="433">
                  <c:v>7.2169999999999996</c:v>
                </c:pt>
                <c:pt idx="434">
                  <c:v>7.2329999999999997</c:v>
                </c:pt>
                <c:pt idx="435">
                  <c:v>7.25</c:v>
                </c:pt>
                <c:pt idx="436">
                  <c:v>7.2670000000000003</c:v>
                </c:pt>
                <c:pt idx="437">
                  <c:v>7.2830000000000004</c:v>
                </c:pt>
                <c:pt idx="438">
                  <c:v>7.3</c:v>
                </c:pt>
                <c:pt idx="439">
                  <c:v>7.3170000000000002</c:v>
                </c:pt>
                <c:pt idx="440">
                  <c:v>7.3330000000000002</c:v>
                </c:pt>
                <c:pt idx="441">
                  <c:v>7.35</c:v>
                </c:pt>
                <c:pt idx="442">
                  <c:v>7.367</c:v>
                </c:pt>
                <c:pt idx="443">
                  <c:v>7.383</c:v>
                </c:pt>
                <c:pt idx="444">
                  <c:v>7.4</c:v>
                </c:pt>
                <c:pt idx="445">
                  <c:v>7.4169999999999998</c:v>
                </c:pt>
                <c:pt idx="446">
                  <c:v>7.4329999999999998</c:v>
                </c:pt>
                <c:pt idx="447">
                  <c:v>7.45</c:v>
                </c:pt>
                <c:pt idx="448">
                  <c:v>7.4669999999999996</c:v>
                </c:pt>
                <c:pt idx="449">
                  <c:v>7.4829999999999997</c:v>
                </c:pt>
                <c:pt idx="450">
                  <c:v>7.5</c:v>
                </c:pt>
                <c:pt idx="451">
                  <c:v>7.5170000000000003</c:v>
                </c:pt>
                <c:pt idx="452">
                  <c:v>7.5330000000000004</c:v>
                </c:pt>
                <c:pt idx="453">
                  <c:v>7.55</c:v>
                </c:pt>
                <c:pt idx="454">
                  <c:v>7.5670000000000002</c:v>
                </c:pt>
                <c:pt idx="455">
                  <c:v>7.5830000000000002</c:v>
                </c:pt>
                <c:pt idx="456">
                  <c:v>7.6</c:v>
                </c:pt>
                <c:pt idx="457">
                  <c:v>7.617</c:v>
                </c:pt>
                <c:pt idx="458">
                  <c:v>7.633</c:v>
                </c:pt>
                <c:pt idx="459">
                  <c:v>7.65</c:v>
                </c:pt>
                <c:pt idx="460">
                  <c:v>7.6669999999999998</c:v>
                </c:pt>
                <c:pt idx="461">
                  <c:v>7.6829999999999998</c:v>
                </c:pt>
                <c:pt idx="462">
                  <c:v>7.7</c:v>
                </c:pt>
                <c:pt idx="463">
                  <c:v>7.7169999999999996</c:v>
                </c:pt>
                <c:pt idx="464">
                  <c:v>7.7329999999999997</c:v>
                </c:pt>
                <c:pt idx="465">
                  <c:v>7.75</c:v>
                </c:pt>
                <c:pt idx="466">
                  <c:v>7.7670000000000003</c:v>
                </c:pt>
                <c:pt idx="467">
                  <c:v>7.7830000000000004</c:v>
                </c:pt>
                <c:pt idx="468">
                  <c:v>7.8</c:v>
                </c:pt>
                <c:pt idx="469">
                  <c:v>7.8170000000000002</c:v>
                </c:pt>
                <c:pt idx="470">
                  <c:v>7.8330000000000002</c:v>
                </c:pt>
                <c:pt idx="471">
                  <c:v>7.85</c:v>
                </c:pt>
                <c:pt idx="472">
                  <c:v>7.867</c:v>
                </c:pt>
                <c:pt idx="473">
                  <c:v>7.883</c:v>
                </c:pt>
                <c:pt idx="474">
                  <c:v>7.9</c:v>
                </c:pt>
                <c:pt idx="475">
                  <c:v>7.9169999999999998</c:v>
                </c:pt>
                <c:pt idx="476">
                  <c:v>7.9329999999999998</c:v>
                </c:pt>
                <c:pt idx="477">
                  <c:v>7.95</c:v>
                </c:pt>
                <c:pt idx="478">
                  <c:v>7.9669999999999996</c:v>
                </c:pt>
                <c:pt idx="479">
                  <c:v>7.9829999999999997</c:v>
                </c:pt>
                <c:pt idx="480">
                  <c:v>8</c:v>
                </c:pt>
                <c:pt idx="481">
                  <c:v>8.0169999999999995</c:v>
                </c:pt>
                <c:pt idx="482">
                  <c:v>8.0329999999999995</c:v>
                </c:pt>
                <c:pt idx="483">
                  <c:v>8.0500000000000007</c:v>
                </c:pt>
                <c:pt idx="484">
                  <c:v>8.0670000000000002</c:v>
                </c:pt>
                <c:pt idx="485">
                  <c:v>8.0830000000000002</c:v>
                </c:pt>
                <c:pt idx="486">
                  <c:v>8.1</c:v>
                </c:pt>
                <c:pt idx="487">
                  <c:v>8.1170000000000009</c:v>
                </c:pt>
                <c:pt idx="488">
                  <c:v>8.1329999999999991</c:v>
                </c:pt>
                <c:pt idx="489">
                  <c:v>8.15</c:v>
                </c:pt>
                <c:pt idx="490">
                  <c:v>8.1669999999999998</c:v>
                </c:pt>
                <c:pt idx="491">
                  <c:v>8.1829999999999998</c:v>
                </c:pt>
                <c:pt idx="492">
                  <c:v>8.1999999999999993</c:v>
                </c:pt>
                <c:pt idx="493">
                  <c:v>8.2170000000000005</c:v>
                </c:pt>
                <c:pt idx="494">
                  <c:v>8.2330000000000005</c:v>
                </c:pt>
                <c:pt idx="495">
                  <c:v>8.25</c:v>
                </c:pt>
                <c:pt idx="496">
                  <c:v>8.2669999999999995</c:v>
                </c:pt>
                <c:pt idx="497">
                  <c:v>8.2829999999999995</c:v>
                </c:pt>
                <c:pt idx="498">
                  <c:v>8.3000000000000007</c:v>
                </c:pt>
                <c:pt idx="499">
                  <c:v>8.3170000000000002</c:v>
                </c:pt>
                <c:pt idx="500">
                  <c:v>8.3330000000000002</c:v>
                </c:pt>
                <c:pt idx="501">
                  <c:v>8.35</c:v>
                </c:pt>
                <c:pt idx="502">
                  <c:v>8.3670000000000009</c:v>
                </c:pt>
                <c:pt idx="503">
                  <c:v>8.3829999999999991</c:v>
                </c:pt>
                <c:pt idx="504">
                  <c:v>8.4</c:v>
                </c:pt>
                <c:pt idx="505">
                  <c:v>8.4169999999999998</c:v>
                </c:pt>
                <c:pt idx="506">
                  <c:v>8.4329999999999998</c:v>
                </c:pt>
                <c:pt idx="507">
                  <c:v>8.4499999999999993</c:v>
                </c:pt>
                <c:pt idx="508">
                  <c:v>8.4670000000000005</c:v>
                </c:pt>
                <c:pt idx="509">
                  <c:v>8.4830000000000005</c:v>
                </c:pt>
                <c:pt idx="510">
                  <c:v>8.5</c:v>
                </c:pt>
                <c:pt idx="511">
                  <c:v>8.5169999999999995</c:v>
                </c:pt>
                <c:pt idx="512">
                  <c:v>8.5329999999999995</c:v>
                </c:pt>
                <c:pt idx="513">
                  <c:v>8.5500000000000007</c:v>
                </c:pt>
                <c:pt idx="514">
                  <c:v>8.5670000000000002</c:v>
                </c:pt>
                <c:pt idx="515">
                  <c:v>8.5830000000000002</c:v>
                </c:pt>
                <c:pt idx="516">
                  <c:v>8.6</c:v>
                </c:pt>
                <c:pt idx="517">
                  <c:v>8.6170000000000009</c:v>
                </c:pt>
                <c:pt idx="518">
                  <c:v>8.6329999999999991</c:v>
                </c:pt>
                <c:pt idx="519">
                  <c:v>8.65</c:v>
                </c:pt>
                <c:pt idx="520">
                  <c:v>8.6669999999999998</c:v>
                </c:pt>
                <c:pt idx="521">
                  <c:v>8.6829999999999998</c:v>
                </c:pt>
                <c:pt idx="522">
                  <c:v>8.6999999999999993</c:v>
                </c:pt>
                <c:pt idx="523">
                  <c:v>8.7170000000000005</c:v>
                </c:pt>
                <c:pt idx="524">
                  <c:v>8.7330000000000005</c:v>
                </c:pt>
                <c:pt idx="525">
                  <c:v>8.75</c:v>
                </c:pt>
                <c:pt idx="526">
                  <c:v>8.7669999999999995</c:v>
                </c:pt>
                <c:pt idx="527">
                  <c:v>8.7829999999999995</c:v>
                </c:pt>
                <c:pt idx="528">
                  <c:v>8.8000000000000007</c:v>
                </c:pt>
                <c:pt idx="529">
                  <c:v>8.8170000000000002</c:v>
                </c:pt>
                <c:pt idx="530">
                  <c:v>8.8330000000000002</c:v>
                </c:pt>
                <c:pt idx="531">
                  <c:v>8.85</c:v>
                </c:pt>
                <c:pt idx="532">
                  <c:v>8.8670000000000009</c:v>
                </c:pt>
                <c:pt idx="533">
                  <c:v>8.8829999999999991</c:v>
                </c:pt>
                <c:pt idx="534">
                  <c:v>8.9</c:v>
                </c:pt>
                <c:pt idx="535">
                  <c:v>8.9169999999999998</c:v>
                </c:pt>
                <c:pt idx="536">
                  <c:v>8.9329999999999998</c:v>
                </c:pt>
                <c:pt idx="537">
                  <c:v>8.9499999999999993</c:v>
                </c:pt>
                <c:pt idx="538">
                  <c:v>8.9670000000000005</c:v>
                </c:pt>
                <c:pt idx="539">
                  <c:v>8.9830000000000005</c:v>
                </c:pt>
                <c:pt idx="540">
                  <c:v>9</c:v>
                </c:pt>
                <c:pt idx="541">
                  <c:v>9.0169999999999995</c:v>
                </c:pt>
                <c:pt idx="542">
                  <c:v>9.0329999999999995</c:v>
                </c:pt>
                <c:pt idx="543">
                  <c:v>9.0500000000000007</c:v>
                </c:pt>
                <c:pt idx="544">
                  <c:v>9.0670000000000002</c:v>
                </c:pt>
                <c:pt idx="545">
                  <c:v>9.0830000000000002</c:v>
                </c:pt>
                <c:pt idx="546">
                  <c:v>9.1</c:v>
                </c:pt>
                <c:pt idx="547">
                  <c:v>9.1170000000000009</c:v>
                </c:pt>
                <c:pt idx="548">
                  <c:v>9.1329999999999991</c:v>
                </c:pt>
                <c:pt idx="549">
                  <c:v>9.15</c:v>
                </c:pt>
                <c:pt idx="550">
                  <c:v>9.1669999999999998</c:v>
                </c:pt>
                <c:pt idx="551">
                  <c:v>9.1829999999999998</c:v>
                </c:pt>
                <c:pt idx="552">
                  <c:v>9.1999999999999993</c:v>
                </c:pt>
                <c:pt idx="553">
                  <c:v>9.2170000000000005</c:v>
                </c:pt>
                <c:pt idx="554">
                  <c:v>9.2330000000000005</c:v>
                </c:pt>
                <c:pt idx="555">
                  <c:v>9.25</c:v>
                </c:pt>
                <c:pt idx="556">
                  <c:v>9.2669999999999995</c:v>
                </c:pt>
                <c:pt idx="557">
                  <c:v>9.2829999999999995</c:v>
                </c:pt>
                <c:pt idx="558">
                  <c:v>9.3000000000000007</c:v>
                </c:pt>
                <c:pt idx="559">
                  <c:v>9.3170000000000002</c:v>
                </c:pt>
                <c:pt idx="560">
                  <c:v>9.3330000000000002</c:v>
                </c:pt>
                <c:pt idx="561">
                  <c:v>9.35</c:v>
                </c:pt>
                <c:pt idx="562">
                  <c:v>9.3670000000000009</c:v>
                </c:pt>
                <c:pt idx="563">
                  <c:v>9.3829999999999991</c:v>
                </c:pt>
                <c:pt idx="564">
                  <c:v>9.4</c:v>
                </c:pt>
                <c:pt idx="565">
                  <c:v>9.4169999999999998</c:v>
                </c:pt>
                <c:pt idx="566">
                  <c:v>9.4329999999999998</c:v>
                </c:pt>
                <c:pt idx="567">
                  <c:v>9.4499999999999993</c:v>
                </c:pt>
                <c:pt idx="568">
                  <c:v>9.4670000000000005</c:v>
                </c:pt>
                <c:pt idx="569">
                  <c:v>9.4830000000000005</c:v>
                </c:pt>
                <c:pt idx="570">
                  <c:v>9.5</c:v>
                </c:pt>
                <c:pt idx="571">
                  <c:v>9.5169999999999995</c:v>
                </c:pt>
                <c:pt idx="572">
                  <c:v>9.5329999999999995</c:v>
                </c:pt>
                <c:pt idx="573">
                  <c:v>9.5500000000000007</c:v>
                </c:pt>
                <c:pt idx="574">
                  <c:v>9.5670000000000002</c:v>
                </c:pt>
                <c:pt idx="575">
                  <c:v>9.5830000000000002</c:v>
                </c:pt>
                <c:pt idx="576">
                  <c:v>9.6</c:v>
                </c:pt>
                <c:pt idx="577">
                  <c:v>9.6170000000000009</c:v>
                </c:pt>
                <c:pt idx="578">
                  <c:v>9.6329999999999991</c:v>
                </c:pt>
                <c:pt idx="579">
                  <c:v>9.65</c:v>
                </c:pt>
                <c:pt idx="580">
                  <c:v>9.6669999999999998</c:v>
                </c:pt>
                <c:pt idx="581">
                  <c:v>9.6829999999999998</c:v>
                </c:pt>
                <c:pt idx="582">
                  <c:v>9.6999999999999993</c:v>
                </c:pt>
                <c:pt idx="583">
                  <c:v>9.7170000000000005</c:v>
                </c:pt>
                <c:pt idx="584">
                  <c:v>9.7330000000000005</c:v>
                </c:pt>
                <c:pt idx="585">
                  <c:v>9.75</c:v>
                </c:pt>
                <c:pt idx="586">
                  <c:v>9.7669999999999995</c:v>
                </c:pt>
                <c:pt idx="587">
                  <c:v>9.7829999999999995</c:v>
                </c:pt>
                <c:pt idx="588">
                  <c:v>9.8000000000000007</c:v>
                </c:pt>
                <c:pt idx="589">
                  <c:v>9.8170000000000002</c:v>
                </c:pt>
                <c:pt idx="590">
                  <c:v>9.8330000000000002</c:v>
                </c:pt>
                <c:pt idx="591">
                  <c:v>9.85</c:v>
                </c:pt>
                <c:pt idx="592">
                  <c:v>9.8670000000000009</c:v>
                </c:pt>
                <c:pt idx="593">
                  <c:v>9.8829999999999991</c:v>
                </c:pt>
                <c:pt idx="594">
                  <c:v>9.9</c:v>
                </c:pt>
                <c:pt idx="595">
                  <c:v>9.9169999999999998</c:v>
                </c:pt>
                <c:pt idx="596">
                  <c:v>9.9329999999999998</c:v>
                </c:pt>
                <c:pt idx="597">
                  <c:v>9.9499999999999993</c:v>
                </c:pt>
                <c:pt idx="598">
                  <c:v>9.9670000000000005</c:v>
                </c:pt>
                <c:pt idx="599">
                  <c:v>9.9830000000000005</c:v>
                </c:pt>
                <c:pt idx="600">
                  <c:v>10</c:v>
                </c:pt>
                <c:pt idx="601">
                  <c:v>10.016999999999999</c:v>
                </c:pt>
                <c:pt idx="602">
                  <c:v>10.032999999999999</c:v>
                </c:pt>
                <c:pt idx="603">
                  <c:v>10.050000000000001</c:v>
                </c:pt>
                <c:pt idx="604">
                  <c:v>10.067</c:v>
                </c:pt>
                <c:pt idx="605">
                  <c:v>10.083</c:v>
                </c:pt>
                <c:pt idx="606">
                  <c:v>10.1</c:v>
                </c:pt>
                <c:pt idx="607">
                  <c:v>10.117000000000001</c:v>
                </c:pt>
                <c:pt idx="608">
                  <c:v>10.132999999999999</c:v>
                </c:pt>
                <c:pt idx="609">
                  <c:v>10.15</c:v>
                </c:pt>
                <c:pt idx="610">
                  <c:v>10.167</c:v>
                </c:pt>
                <c:pt idx="611">
                  <c:v>10.183</c:v>
                </c:pt>
                <c:pt idx="612">
                  <c:v>10.199999999999999</c:v>
                </c:pt>
                <c:pt idx="613">
                  <c:v>10.217000000000001</c:v>
                </c:pt>
                <c:pt idx="614">
                  <c:v>10.233000000000001</c:v>
                </c:pt>
                <c:pt idx="615">
                  <c:v>10.25</c:v>
                </c:pt>
                <c:pt idx="616">
                  <c:v>10.266999999999999</c:v>
                </c:pt>
                <c:pt idx="617">
                  <c:v>10.282999999999999</c:v>
                </c:pt>
                <c:pt idx="618">
                  <c:v>10.3</c:v>
                </c:pt>
                <c:pt idx="619">
                  <c:v>10.317</c:v>
                </c:pt>
                <c:pt idx="620">
                  <c:v>10.333</c:v>
                </c:pt>
                <c:pt idx="621">
                  <c:v>10.35</c:v>
                </c:pt>
                <c:pt idx="622">
                  <c:v>10.367000000000001</c:v>
                </c:pt>
                <c:pt idx="623">
                  <c:v>10.382999999999999</c:v>
                </c:pt>
                <c:pt idx="624">
                  <c:v>10.4</c:v>
                </c:pt>
                <c:pt idx="625">
                  <c:v>10.417</c:v>
                </c:pt>
                <c:pt idx="626">
                  <c:v>10.433</c:v>
                </c:pt>
                <c:pt idx="627">
                  <c:v>10.45</c:v>
                </c:pt>
                <c:pt idx="628">
                  <c:v>10.467000000000001</c:v>
                </c:pt>
                <c:pt idx="629">
                  <c:v>10.483000000000001</c:v>
                </c:pt>
                <c:pt idx="630">
                  <c:v>10.5</c:v>
                </c:pt>
                <c:pt idx="631">
                  <c:v>10.516999999999999</c:v>
                </c:pt>
                <c:pt idx="632">
                  <c:v>10.532999999999999</c:v>
                </c:pt>
                <c:pt idx="633">
                  <c:v>10.55</c:v>
                </c:pt>
                <c:pt idx="634">
                  <c:v>10.567</c:v>
                </c:pt>
                <c:pt idx="635">
                  <c:v>10.583</c:v>
                </c:pt>
                <c:pt idx="636">
                  <c:v>10.6</c:v>
                </c:pt>
                <c:pt idx="637">
                  <c:v>10.617000000000001</c:v>
                </c:pt>
                <c:pt idx="638">
                  <c:v>10.632999999999999</c:v>
                </c:pt>
                <c:pt idx="639">
                  <c:v>10.65</c:v>
                </c:pt>
                <c:pt idx="640">
                  <c:v>10.667</c:v>
                </c:pt>
                <c:pt idx="641">
                  <c:v>10.683</c:v>
                </c:pt>
                <c:pt idx="642">
                  <c:v>10.7</c:v>
                </c:pt>
                <c:pt idx="643">
                  <c:v>10.717000000000001</c:v>
                </c:pt>
                <c:pt idx="644">
                  <c:v>10.733000000000001</c:v>
                </c:pt>
                <c:pt idx="645">
                  <c:v>10.75</c:v>
                </c:pt>
                <c:pt idx="646">
                  <c:v>10.766999999999999</c:v>
                </c:pt>
                <c:pt idx="647">
                  <c:v>10.782999999999999</c:v>
                </c:pt>
                <c:pt idx="648">
                  <c:v>10.8</c:v>
                </c:pt>
                <c:pt idx="649">
                  <c:v>10.817</c:v>
                </c:pt>
                <c:pt idx="650">
                  <c:v>10.833</c:v>
                </c:pt>
                <c:pt idx="651">
                  <c:v>10.85</c:v>
                </c:pt>
                <c:pt idx="652">
                  <c:v>10.867000000000001</c:v>
                </c:pt>
                <c:pt idx="653">
                  <c:v>10.882999999999999</c:v>
                </c:pt>
                <c:pt idx="654">
                  <c:v>10.9</c:v>
                </c:pt>
                <c:pt idx="655">
                  <c:v>10.917</c:v>
                </c:pt>
                <c:pt idx="656">
                  <c:v>10.933</c:v>
                </c:pt>
                <c:pt idx="657">
                  <c:v>10.95</c:v>
                </c:pt>
                <c:pt idx="658">
                  <c:v>10.967000000000001</c:v>
                </c:pt>
                <c:pt idx="659">
                  <c:v>10.983000000000001</c:v>
                </c:pt>
                <c:pt idx="660">
                  <c:v>11</c:v>
                </c:pt>
                <c:pt idx="661">
                  <c:v>11.016999999999999</c:v>
                </c:pt>
                <c:pt idx="662">
                  <c:v>11.032999999999999</c:v>
                </c:pt>
                <c:pt idx="663">
                  <c:v>11.05</c:v>
                </c:pt>
                <c:pt idx="664">
                  <c:v>11.067</c:v>
                </c:pt>
                <c:pt idx="665">
                  <c:v>11.083</c:v>
                </c:pt>
                <c:pt idx="666">
                  <c:v>11.1</c:v>
                </c:pt>
                <c:pt idx="667">
                  <c:v>11.117000000000001</c:v>
                </c:pt>
                <c:pt idx="668">
                  <c:v>11.132999999999999</c:v>
                </c:pt>
                <c:pt idx="669">
                  <c:v>11.15</c:v>
                </c:pt>
                <c:pt idx="670">
                  <c:v>11.167</c:v>
                </c:pt>
                <c:pt idx="671">
                  <c:v>11.183</c:v>
                </c:pt>
                <c:pt idx="672">
                  <c:v>11.2</c:v>
                </c:pt>
                <c:pt idx="673">
                  <c:v>11.217000000000001</c:v>
                </c:pt>
                <c:pt idx="674">
                  <c:v>11.233000000000001</c:v>
                </c:pt>
                <c:pt idx="675">
                  <c:v>11.25</c:v>
                </c:pt>
                <c:pt idx="676">
                  <c:v>11.266999999999999</c:v>
                </c:pt>
                <c:pt idx="677">
                  <c:v>11.282999999999999</c:v>
                </c:pt>
                <c:pt idx="678">
                  <c:v>11.3</c:v>
                </c:pt>
                <c:pt idx="679">
                  <c:v>11.317</c:v>
                </c:pt>
                <c:pt idx="680">
                  <c:v>11.333</c:v>
                </c:pt>
                <c:pt idx="681">
                  <c:v>11.35</c:v>
                </c:pt>
                <c:pt idx="682">
                  <c:v>11.367000000000001</c:v>
                </c:pt>
                <c:pt idx="683">
                  <c:v>11.382999999999999</c:v>
                </c:pt>
                <c:pt idx="684">
                  <c:v>11.4</c:v>
                </c:pt>
                <c:pt idx="685">
                  <c:v>11.417</c:v>
                </c:pt>
                <c:pt idx="686">
                  <c:v>11.433</c:v>
                </c:pt>
                <c:pt idx="687">
                  <c:v>11.45</c:v>
                </c:pt>
                <c:pt idx="688">
                  <c:v>11.467000000000001</c:v>
                </c:pt>
                <c:pt idx="689">
                  <c:v>11.483000000000001</c:v>
                </c:pt>
                <c:pt idx="690">
                  <c:v>11.5</c:v>
                </c:pt>
                <c:pt idx="691">
                  <c:v>11.516999999999999</c:v>
                </c:pt>
                <c:pt idx="692">
                  <c:v>11.532999999999999</c:v>
                </c:pt>
                <c:pt idx="693">
                  <c:v>11.55</c:v>
                </c:pt>
                <c:pt idx="694">
                  <c:v>11.567</c:v>
                </c:pt>
                <c:pt idx="695">
                  <c:v>11.583</c:v>
                </c:pt>
                <c:pt idx="696">
                  <c:v>11.6</c:v>
                </c:pt>
                <c:pt idx="697">
                  <c:v>11.617000000000001</c:v>
                </c:pt>
                <c:pt idx="698">
                  <c:v>11.632999999999999</c:v>
                </c:pt>
                <c:pt idx="699">
                  <c:v>11.65</c:v>
                </c:pt>
                <c:pt idx="700">
                  <c:v>11.667</c:v>
                </c:pt>
                <c:pt idx="701">
                  <c:v>11.683</c:v>
                </c:pt>
                <c:pt idx="702">
                  <c:v>11.7</c:v>
                </c:pt>
                <c:pt idx="703">
                  <c:v>11.717000000000001</c:v>
                </c:pt>
                <c:pt idx="704">
                  <c:v>11.733000000000001</c:v>
                </c:pt>
                <c:pt idx="705">
                  <c:v>11.75</c:v>
                </c:pt>
                <c:pt idx="706">
                  <c:v>11.766999999999999</c:v>
                </c:pt>
                <c:pt idx="707">
                  <c:v>11.782999999999999</c:v>
                </c:pt>
                <c:pt idx="708">
                  <c:v>11.8</c:v>
                </c:pt>
                <c:pt idx="709">
                  <c:v>11.817</c:v>
                </c:pt>
                <c:pt idx="710">
                  <c:v>11.833</c:v>
                </c:pt>
                <c:pt idx="711">
                  <c:v>11.85</c:v>
                </c:pt>
                <c:pt idx="712">
                  <c:v>11.867000000000001</c:v>
                </c:pt>
                <c:pt idx="713">
                  <c:v>11.882999999999999</c:v>
                </c:pt>
                <c:pt idx="714">
                  <c:v>11.9</c:v>
                </c:pt>
                <c:pt idx="715">
                  <c:v>11.917</c:v>
                </c:pt>
                <c:pt idx="716">
                  <c:v>11.933</c:v>
                </c:pt>
                <c:pt idx="717">
                  <c:v>11.95</c:v>
                </c:pt>
                <c:pt idx="718">
                  <c:v>11.967000000000001</c:v>
                </c:pt>
                <c:pt idx="719">
                  <c:v>11.983000000000001</c:v>
                </c:pt>
                <c:pt idx="720">
                  <c:v>12</c:v>
                </c:pt>
                <c:pt idx="721">
                  <c:v>12.016999999999999</c:v>
                </c:pt>
                <c:pt idx="722">
                  <c:v>12.032999999999999</c:v>
                </c:pt>
                <c:pt idx="723">
                  <c:v>12.05</c:v>
                </c:pt>
                <c:pt idx="724">
                  <c:v>12.067</c:v>
                </c:pt>
                <c:pt idx="725">
                  <c:v>12.083</c:v>
                </c:pt>
                <c:pt idx="726">
                  <c:v>12.1</c:v>
                </c:pt>
                <c:pt idx="727">
                  <c:v>12.117000000000001</c:v>
                </c:pt>
                <c:pt idx="728">
                  <c:v>12.132999999999999</c:v>
                </c:pt>
                <c:pt idx="729">
                  <c:v>12.15</c:v>
                </c:pt>
                <c:pt idx="730">
                  <c:v>12.167</c:v>
                </c:pt>
                <c:pt idx="731">
                  <c:v>12.183</c:v>
                </c:pt>
                <c:pt idx="732">
                  <c:v>12.2</c:v>
                </c:pt>
                <c:pt idx="733">
                  <c:v>12.217000000000001</c:v>
                </c:pt>
                <c:pt idx="734">
                  <c:v>12.233000000000001</c:v>
                </c:pt>
                <c:pt idx="735">
                  <c:v>12.25</c:v>
                </c:pt>
                <c:pt idx="736">
                  <c:v>12.266999999999999</c:v>
                </c:pt>
                <c:pt idx="737">
                  <c:v>12.282999999999999</c:v>
                </c:pt>
                <c:pt idx="738">
                  <c:v>12.3</c:v>
                </c:pt>
                <c:pt idx="739">
                  <c:v>12.317</c:v>
                </c:pt>
                <c:pt idx="740">
                  <c:v>12.333</c:v>
                </c:pt>
                <c:pt idx="741">
                  <c:v>12.35</c:v>
                </c:pt>
                <c:pt idx="742">
                  <c:v>12.367000000000001</c:v>
                </c:pt>
                <c:pt idx="743">
                  <c:v>12.382999999999999</c:v>
                </c:pt>
                <c:pt idx="744">
                  <c:v>12.4</c:v>
                </c:pt>
                <c:pt idx="745">
                  <c:v>12.417</c:v>
                </c:pt>
                <c:pt idx="746">
                  <c:v>12.433</c:v>
                </c:pt>
                <c:pt idx="747">
                  <c:v>12.45</c:v>
                </c:pt>
                <c:pt idx="748">
                  <c:v>12.467000000000001</c:v>
                </c:pt>
                <c:pt idx="749">
                  <c:v>12.483000000000001</c:v>
                </c:pt>
                <c:pt idx="750">
                  <c:v>12.5</c:v>
                </c:pt>
                <c:pt idx="751">
                  <c:v>12.516999999999999</c:v>
                </c:pt>
                <c:pt idx="752">
                  <c:v>12.532999999999999</c:v>
                </c:pt>
                <c:pt idx="753">
                  <c:v>12.55</c:v>
                </c:pt>
                <c:pt idx="754">
                  <c:v>12.567</c:v>
                </c:pt>
                <c:pt idx="755">
                  <c:v>12.583</c:v>
                </c:pt>
                <c:pt idx="756">
                  <c:v>12.6</c:v>
                </c:pt>
                <c:pt idx="757">
                  <c:v>12.617000000000001</c:v>
                </c:pt>
                <c:pt idx="758">
                  <c:v>12.632999999999999</c:v>
                </c:pt>
                <c:pt idx="759">
                  <c:v>12.65</c:v>
                </c:pt>
                <c:pt idx="760">
                  <c:v>12.667</c:v>
                </c:pt>
                <c:pt idx="761">
                  <c:v>12.683</c:v>
                </c:pt>
                <c:pt idx="762">
                  <c:v>12.7</c:v>
                </c:pt>
                <c:pt idx="763">
                  <c:v>12.717000000000001</c:v>
                </c:pt>
                <c:pt idx="764">
                  <c:v>12.733000000000001</c:v>
                </c:pt>
                <c:pt idx="765">
                  <c:v>12.75</c:v>
                </c:pt>
                <c:pt idx="766">
                  <c:v>12.766999999999999</c:v>
                </c:pt>
                <c:pt idx="767">
                  <c:v>12.782999999999999</c:v>
                </c:pt>
                <c:pt idx="768">
                  <c:v>12.8</c:v>
                </c:pt>
                <c:pt idx="769">
                  <c:v>12.817</c:v>
                </c:pt>
                <c:pt idx="770">
                  <c:v>12.833</c:v>
                </c:pt>
                <c:pt idx="771">
                  <c:v>12.85</c:v>
                </c:pt>
                <c:pt idx="772">
                  <c:v>12.867000000000001</c:v>
                </c:pt>
                <c:pt idx="773">
                  <c:v>12.882999999999999</c:v>
                </c:pt>
                <c:pt idx="774">
                  <c:v>12.9</c:v>
                </c:pt>
                <c:pt idx="775">
                  <c:v>12.917</c:v>
                </c:pt>
                <c:pt idx="776">
                  <c:v>12.933</c:v>
                </c:pt>
                <c:pt idx="777">
                  <c:v>12.95</c:v>
                </c:pt>
                <c:pt idx="778">
                  <c:v>12.967000000000001</c:v>
                </c:pt>
                <c:pt idx="779">
                  <c:v>12.983000000000001</c:v>
                </c:pt>
                <c:pt idx="780">
                  <c:v>13</c:v>
                </c:pt>
                <c:pt idx="781">
                  <c:v>13.016999999999999</c:v>
                </c:pt>
                <c:pt idx="782">
                  <c:v>13.032999999999999</c:v>
                </c:pt>
                <c:pt idx="783">
                  <c:v>13.05</c:v>
                </c:pt>
                <c:pt idx="784">
                  <c:v>13.067</c:v>
                </c:pt>
                <c:pt idx="785">
                  <c:v>13.083</c:v>
                </c:pt>
                <c:pt idx="786">
                  <c:v>13.1</c:v>
                </c:pt>
                <c:pt idx="787">
                  <c:v>13.117000000000001</c:v>
                </c:pt>
                <c:pt idx="788">
                  <c:v>13.132999999999999</c:v>
                </c:pt>
                <c:pt idx="789">
                  <c:v>13.15</c:v>
                </c:pt>
                <c:pt idx="790">
                  <c:v>13.167</c:v>
                </c:pt>
                <c:pt idx="791">
                  <c:v>13.183</c:v>
                </c:pt>
                <c:pt idx="792">
                  <c:v>13.2</c:v>
                </c:pt>
                <c:pt idx="793">
                  <c:v>13.217000000000001</c:v>
                </c:pt>
                <c:pt idx="794">
                  <c:v>13.233000000000001</c:v>
                </c:pt>
                <c:pt idx="795">
                  <c:v>13.25</c:v>
                </c:pt>
                <c:pt idx="796">
                  <c:v>13.266999999999999</c:v>
                </c:pt>
                <c:pt idx="797">
                  <c:v>13.282999999999999</c:v>
                </c:pt>
                <c:pt idx="798">
                  <c:v>13.3</c:v>
                </c:pt>
                <c:pt idx="799">
                  <c:v>13.317</c:v>
                </c:pt>
                <c:pt idx="800">
                  <c:v>13.333</c:v>
                </c:pt>
                <c:pt idx="801">
                  <c:v>13.35</c:v>
                </c:pt>
                <c:pt idx="802">
                  <c:v>13.367000000000001</c:v>
                </c:pt>
                <c:pt idx="803">
                  <c:v>13.382999999999999</c:v>
                </c:pt>
                <c:pt idx="804">
                  <c:v>13.4</c:v>
                </c:pt>
                <c:pt idx="805">
                  <c:v>13.417</c:v>
                </c:pt>
                <c:pt idx="806">
                  <c:v>13.433</c:v>
                </c:pt>
                <c:pt idx="807">
                  <c:v>13.45</c:v>
                </c:pt>
                <c:pt idx="808">
                  <c:v>13.467000000000001</c:v>
                </c:pt>
                <c:pt idx="809">
                  <c:v>13.483000000000001</c:v>
                </c:pt>
                <c:pt idx="810">
                  <c:v>13.5</c:v>
                </c:pt>
                <c:pt idx="811">
                  <c:v>13.516999999999999</c:v>
                </c:pt>
                <c:pt idx="812">
                  <c:v>13.532999999999999</c:v>
                </c:pt>
                <c:pt idx="813">
                  <c:v>13.55</c:v>
                </c:pt>
                <c:pt idx="814">
                  <c:v>13.567</c:v>
                </c:pt>
                <c:pt idx="815">
                  <c:v>13.583</c:v>
                </c:pt>
                <c:pt idx="816">
                  <c:v>13.6</c:v>
                </c:pt>
                <c:pt idx="817">
                  <c:v>13.617000000000001</c:v>
                </c:pt>
                <c:pt idx="818">
                  <c:v>13.632999999999999</c:v>
                </c:pt>
                <c:pt idx="819">
                  <c:v>13.65</c:v>
                </c:pt>
                <c:pt idx="820">
                  <c:v>13.667</c:v>
                </c:pt>
                <c:pt idx="821">
                  <c:v>13.683</c:v>
                </c:pt>
                <c:pt idx="822">
                  <c:v>13.7</c:v>
                </c:pt>
                <c:pt idx="823">
                  <c:v>13.717000000000001</c:v>
                </c:pt>
                <c:pt idx="824">
                  <c:v>13.733000000000001</c:v>
                </c:pt>
                <c:pt idx="825">
                  <c:v>13.75</c:v>
                </c:pt>
                <c:pt idx="826">
                  <c:v>13.766999999999999</c:v>
                </c:pt>
                <c:pt idx="827">
                  <c:v>13.782999999999999</c:v>
                </c:pt>
                <c:pt idx="828">
                  <c:v>13.8</c:v>
                </c:pt>
                <c:pt idx="829">
                  <c:v>13.817</c:v>
                </c:pt>
                <c:pt idx="830">
                  <c:v>13.833</c:v>
                </c:pt>
                <c:pt idx="831">
                  <c:v>13.85</c:v>
                </c:pt>
                <c:pt idx="832">
                  <c:v>13.867000000000001</c:v>
                </c:pt>
                <c:pt idx="833">
                  <c:v>13.882999999999999</c:v>
                </c:pt>
                <c:pt idx="834">
                  <c:v>13.9</c:v>
                </c:pt>
                <c:pt idx="835">
                  <c:v>13.917</c:v>
                </c:pt>
                <c:pt idx="836">
                  <c:v>13.933</c:v>
                </c:pt>
                <c:pt idx="837">
                  <c:v>13.95</c:v>
                </c:pt>
                <c:pt idx="838">
                  <c:v>13.967000000000001</c:v>
                </c:pt>
                <c:pt idx="839">
                  <c:v>13.983000000000001</c:v>
                </c:pt>
                <c:pt idx="840">
                  <c:v>14</c:v>
                </c:pt>
                <c:pt idx="841">
                  <c:v>14.016999999999999</c:v>
                </c:pt>
                <c:pt idx="842">
                  <c:v>14.032999999999999</c:v>
                </c:pt>
                <c:pt idx="843">
                  <c:v>14.05</c:v>
                </c:pt>
                <c:pt idx="844">
                  <c:v>14.067</c:v>
                </c:pt>
                <c:pt idx="845">
                  <c:v>14.083</c:v>
                </c:pt>
                <c:pt idx="846">
                  <c:v>14.1</c:v>
                </c:pt>
                <c:pt idx="847">
                  <c:v>14.117000000000001</c:v>
                </c:pt>
                <c:pt idx="848">
                  <c:v>14.132999999999999</c:v>
                </c:pt>
                <c:pt idx="849">
                  <c:v>14.15</c:v>
                </c:pt>
                <c:pt idx="850">
                  <c:v>14.167</c:v>
                </c:pt>
                <c:pt idx="851">
                  <c:v>14.183</c:v>
                </c:pt>
                <c:pt idx="852">
                  <c:v>14.2</c:v>
                </c:pt>
                <c:pt idx="853">
                  <c:v>14.217000000000001</c:v>
                </c:pt>
                <c:pt idx="854">
                  <c:v>14.233000000000001</c:v>
                </c:pt>
                <c:pt idx="855">
                  <c:v>14.25</c:v>
                </c:pt>
                <c:pt idx="856">
                  <c:v>14.266999999999999</c:v>
                </c:pt>
                <c:pt idx="857">
                  <c:v>14.282999999999999</c:v>
                </c:pt>
                <c:pt idx="858">
                  <c:v>14.3</c:v>
                </c:pt>
                <c:pt idx="859">
                  <c:v>14.317</c:v>
                </c:pt>
                <c:pt idx="860">
                  <c:v>14.333</c:v>
                </c:pt>
                <c:pt idx="861">
                  <c:v>14.35</c:v>
                </c:pt>
                <c:pt idx="862">
                  <c:v>14.367000000000001</c:v>
                </c:pt>
                <c:pt idx="863">
                  <c:v>14.382999999999999</c:v>
                </c:pt>
                <c:pt idx="864">
                  <c:v>14.4</c:v>
                </c:pt>
                <c:pt idx="865">
                  <c:v>14.417</c:v>
                </c:pt>
                <c:pt idx="866">
                  <c:v>14.433</c:v>
                </c:pt>
                <c:pt idx="867">
                  <c:v>14.45</c:v>
                </c:pt>
                <c:pt idx="868">
                  <c:v>14.467000000000001</c:v>
                </c:pt>
                <c:pt idx="869">
                  <c:v>14.483000000000001</c:v>
                </c:pt>
                <c:pt idx="870">
                  <c:v>14.5</c:v>
                </c:pt>
                <c:pt idx="871">
                  <c:v>14.516999999999999</c:v>
                </c:pt>
                <c:pt idx="872">
                  <c:v>14.532999999999999</c:v>
                </c:pt>
                <c:pt idx="873">
                  <c:v>14.55</c:v>
                </c:pt>
                <c:pt idx="874">
                  <c:v>14.567</c:v>
                </c:pt>
                <c:pt idx="875">
                  <c:v>14.583</c:v>
                </c:pt>
                <c:pt idx="876">
                  <c:v>14.6</c:v>
                </c:pt>
                <c:pt idx="877">
                  <c:v>14.617000000000001</c:v>
                </c:pt>
                <c:pt idx="878">
                  <c:v>14.632999999999999</c:v>
                </c:pt>
                <c:pt idx="879">
                  <c:v>14.65</c:v>
                </c:pt>
                <c:pt idx="880">
                  <c:v>14.667</c:v>
                </c:pt>
                <c:pt idx="881">
                  <c:v>14.683</c:v>
                </c:pt>
                <c:pt idx="882">
                  <c:v>14.7</c:v>
                </c:pt>
                <c:pt idx="883">
                  <c:v>14.717000000000001</c:v>
                </c:pt>
                <c:pt idx="884">
                  <c:v>14.733000000000001</c:v>
                </c:pt>
                <c:pt idx="885">
                  <c:v>14.75</c:v>
                </c:pt>
                <c:pt idx="886">
                  <c:v>14.766999999999999</c:v>
                </c:pt>
                <c:pt idx="887">
                  <c:v>14.782999999999999</c:v>
                </c:pt>
                <c:pt idx="888">
                  <c:v>14.8</c:v>
                </c:pt>
                <c:pt idx="889">
                  <c:v>14.817</c:v>
                </c:pt>
                <c:pt idx="890">
                  <c:v>14.833</c:v>
                </c:pt>
                <c:pt idx="891">
                  <c:v>14.85</c:v>
                </c:pt>
                <c:pt idx="892">
                  <c:v>14.867000000000001</c:v>
                </c:pt>
                <c:pt idx="893">
                  <c:v>14.882999999999999</c:v>
                </c:pt>
                <c:pt idx="894">
                  <c:v>14.9</c:v>
                </c:pt>
                <c:pt idx="895">
                  <c:v>14.917</c:v>
                </c:pt>
                <c:pt idx="896">
                  <c:v>14.933</c:v>
                </c:pt>
                <c:pt idx="897">
                  <c:v>14.95</c:v>
                </c:pt>
                <c:pt idx="898">
                  <c:v>14.967000000000001</c:v>
                </c:pt>
                <c:pt idx="899">
                  <c:v>14.983000000000001</c:v>
                </c:pt>
                <c:pt idx="900">
                  <c:v>15</c:v>
                </c:pt>
                <c:pt idx="901">
                  <c:v>15.016999999999999</c:v>
                </c:pt>
                <c:pt idx="902">
                  <c:v>15.032999999999999</c:v>
                </c:pt>
                <c:pt idx="903">
                  <c:v>15.05</c:v>
                </c:pt>
                <c:pt idx="904">
                  <c:v>15.067</c:v>
                </c:pt>
                <c:pt idx="905">
                  <c:v>15.083</c:v>
                </c:pt>
                <c:pt idx="906">
                  <c:v>15.1</c:v>
                </c:pt>
                <c:pt idx="907">
                  <c:v>15.117000000000001</c:v>
                </c:pt>
                <c:pt idx="908">
                  <c:v>15.132999999999999</c:v>
                </c:pt>
                <c:pt idx="909">
                  <c:v>15.15</c:v>
                </c:pt>
                <c:pt idx="910">
                  <c:v>15.167</c:v>
                </c:pt>
                <c:pt idx="911">
                  <c:v>15.183</c:v>
                </c:pt>
                <c:pt idx="912">
                  <c:v>15.2</c:v>
                </c:pt>
                <c:pt idx="913">
                  <c:v>15.217000000000001</c:v>
                </c:pt>
                <c:pt idx="914">
                  <c:v>15.233000000000001</c:v>
                </c:pt>
                <c:pt idx="915">
                  <c:v>15.25</c:v>
                </c:pt>
                <c:pt idx="916">
                  <c:v>15.266999999999999</c:v>
                </c:pt>
                <c:pt idx="917">
                  <c:v>15.282999999999999</c:v>
                </c:pt>
                <c:pt idx="918">
                  <c:v>15.3</c:v>
                </c:pt>
                <c:pt idx="919">
                  <c:v>15.317</c:v>
                </c:pt>
                <c:pt idx="920">
                  <c:v>15.333</c:v>
                </c:pt>
                <c:pt idx="921">
                  <c:v>15.35</c:v>
                </c:pt>
                <c:pt idx="922">
                  <c:v>15.367000000000001</c:v>
                </c:pt>
                <c:pt idx="923">
                  <c:v>15.382999999999999</c:v>
                </c:pt>
                <c:pt idx="924">
                  <c:v>15.4</c:v>
                </c:pt>
                <c:pt idx="925">
                  <c:v>15.417</c:v>
                </c:pt>
                <c:pt idx="926">
                  <c:v>15.433</c:v>
                </c:pt>
                <c:pt idx="927">
                  <c:v>15.45</c:v>
                </c:pt>
                <c:pt idx="928">
                  <c:v>15.467000000000001</c:v>
                </c:pt>
                <c:pt idx="929">
                  <c:v>15.483000000000001</c:v>
                </c:pt>
                <c:pt idx="930">
                  <c:v>15.5</c:v>
                </c:pt>
                <c:pt idx="931">
                  <c:v>15.516999999999999</c:v>
                </c:pt>
                <c:pt idx="932">
                  <c:v>15.532999999999999</c:v>
                </c:pt>
                <c:pt idx="933">
                  <c:v>15.55</c:v>
                </c:pt>
                <c:pt idx="934">
                  <c:v>15.567</c:v>
                </c:pt>
                <c:pt idx="935">
                  <c:v>15.583</c:v>
                </c:pt>
                <c:pt idx="936">
                  <c:v>15.6</c:v>
                </c:pt>
                <c:pt idx="937">
                  <c:v>15.617000000000001</c:v>
                </c:pt>
                <c:pt idx="938">
                  <c:v>15.632999999999999</c:v>
                </c:pt>
                <c:pt idx="939">
                  <c:v>15.65</c:v>
                </c:pt>
                <c:pt idx="940">
                  <c:v>15.667</c:v>
                </c:pt>
                <c:pt idx="941">
                  <c:v>15.683</c:v>
                </c:pt>
                <c:pt idx="942">
                  <c:v>15.7</c:v>
                </c:pt>
                <c:pt idx="943">
                  <c:v>15.717000000000001</c:v>
                </c:pt>
                <c:pt idx="944">
                  <c:v>15.733000000000001</c:v>
                </c:pt>
                <c:pt idx="945">
                  <c:v>15.75</c:v>
                </c:pt>
                <c:pt idx="946">
                  <c:v>15.766999999999999</c:v>
                </c:pt>
                <c:pt idx="947">
                  <c:v>15.782999999999999</c:v>
                </c:pt>
                <c:pt idx="948">
                  <c:v>15.8</c:v>
                </c:pt>
                <c:pt idx="949">
                  <c:v>15.817</c:v>
                </c:pt>
                <c:pt idx="950">
                  <c:v>15.833</c:v>
                </c:pt>
                <c:pt idx="951">
                  <c:v>15.85</c:v>
                </c:pt>
                <c:pt idx="952">
                  <c:v>15.867000000000001</c:v>
                </c:pt>
                <c:pt idx="953">
                  <c:v>15.882999999999999</c:v>
                </c:pt>
                <c:pt idx="954">
                  <c:v>15.9</c:v>
                </c:pt>
                <c:pt idx="955">
                  <c:v>15.917</c:v>
                </c:pt>
                <c:pt idx="956">
                  <c:v>15.933</c:v>
                </c:pt>
                <c:pt idx="957">
                  <c:v>15.95</c:v>
                </c:pt>
                <c:pt idx="958">
                  <c:v>15.967000000000001</c:v>
                </c:pt>
                <c:pt idx="959">
                  <c:v>15.983000000000001</c:v>
                </c:pt>
                <c:pt idx="960">
                  <c:v>16</c:v>
                </c:pt>
                <c:pt idx="961">
                  <c:v>16.016999999999999</c:v>
                </c:pt>
                <c:pt idx="962">
                  <c:v>16.033000000000001</c:v>
                </c:pt>
                <c:pt idx="963">
                  <c:v>16.05</c:v>
                </c:pt>
                <c:pt idx="964">
                  <c:v>16.067</c:v>
                </c:pt>
                <c:pt idx="965">
                  <c:v>16.082999999999998</c:v>
                </c:pt>
                <c:pt idx="966">
                  <c:v>16.100000000000001</c:v>
                </c:pt>
                <c:pt idx="967">
                  <c:v>16.117000000000001</c:v>
                </c:pt>
                <c:pt idx="968">
                  <c:v>16.132999999999999</c:v>
                </c:pt>
                <c:pt idx="969">
                  <c:v>16.149999999999999</c:v>
                </c:pt>
                <c:pt idx="970">
                  <c:v>16.167000000000002</c:v>
                </c:pt>
                <c:pt idx="971">
                  <c:v>16.183</c:v>
                </c:pt>
                <c:pt idx="972">
                  <c:v>16.2</c:v>
                </c:pt>
                <c:pt idx="973">
                  <c:v>16.216999999999999</c:v>
                </c:pt>
                <c:pt idx="974">
                  <c:v>16.233000000000001</c:v>
                </c:pt>
                <c:pt idx="975">
                  <c:v>16.25</c:v>
                </c:pt>
                <c:pt idx="976">
                  <c:v>16.266999999999999</c:v>
                </c:pt>
                <c:pt idx="977">
                  <c:v>16.283000000000001</c:v>
                </c:pt>
                <c:pt idx="978">
                  <c:v>16.3</c:v>
                </c:pt>
                <c:pt idx="979">
                  <c:v>16.317</c:v>
                </c:pt>
                <c:pt idx="980">
                  <c:v>16.332999999999998</c:v>
                </c:pt>
                <c:pt idx="981">
                  <c:v>16.350000000000001</c:v>
                </c:pt>
                <c:pt idx="982">
                  <c:v>16.367000000000001</c:v>
                </c:pt>
                <c:pt idx="983">
                  <c:v>16.382999999999999</c:v>
                </c:pt>
                <c:pt idx="984">
                  <c:v>16.399999999999999</c:v>
                </c:pt>
                <c:pt idx="985">
                  <c:v>16.417000000000002</c:v>
                </c:pt>
                <c:pt idx="986">
                  <c:v>16.433</c:v>
                </c:pt>
                <c:pt idx="987">
                  <c:v>16.45</c:v>
                </c:pt>
                <c:pt idx="988">
                  <c:v>16.466999999999999</c:v>
                </c:pt>
                <c:pt idx="989">
                  <c:v>16.483000000000001</c:v>
                </c:pt>
                <c:pt idx="990">
                  <c:v>16.5</c:v>
                </c:pt>
                <c:pt idx="991">
                  <c:v>16.516999999999999</c:v>
                </c:pt>
                <c:pt idx="992">
                  <c:v>16.533000000000001</c:v>
                </c:pt>
                <c:pt idx="993">
                  <c:v>16.55</c:v>
                </c:pt>
                <c:pt idx="994">
                  <c:v>16.567</c:v>
                </c:pt>
                <c:pt idx="995">
                  <c:v>16.582999999999998</c:v>
                </c:pt>
                <c:pt idx="996">
                  <c:v>16.600000000000001</c:v>
                </c:pt>
                <c:pt idx="997">
                  <c:v>16.617000000000001</c:v>
                </c:pt>
                <c:pt idx="998">
                  <c:v>16.632999999999999</c:v>
                </c:pt>
                <c:pt idx="999">
                  <c:v>16.649999999999999</c:v>
                </c:pt>
                <c:pt idx="1000">
                  <c:v>16.667000000000002</c:v>
                </c:pt>
                <c:pt idx="1001">
                  <c:v>16.683</c:v>
                </c:pt>
                <c:pt idx="1002">
                  <c:v>16.7</c:v>
                </c:pt>
                <c:pt idx="1003">
                  <c:v>16.716999999999999</c:v>
                </c:pt>
                <c:pt idx="1004">
                  <c:v>16.733000000000001</c:v>
                </c:pt>
                <c:pt idx="1005">
                  <c:v>16.75</c:v>
                </c:pt>
                <c:pt idx="1006">
                  <c:v>16.766999999999999</c:v>
                </c:pt>
                <c:pt idx="1007">
                  <c:v>16.783000000000001</c:v>
                </c:pt>
                <c:pt idx="1008">
                  <c:v>16.8</c:v>
                </c:pt>
                <c:pt idx="1009">
                  <c:v>16.817</c:v>
                </c:pt>
                <c:pt idx="1010">
                  <c:v>16.832999999999998</c:v>
                </c:pt>
                <c:pt idx="1011">
                  <c:v>16.850000000000001</c:v>
                </c:pt>
                <c:pt idx="1012">
                  <c:v>16.867000000000001</c:v>
                </c:pt>
                <c:pt idx="1013">
                  <c:v>16.882999999999999</c:v>
                </c:pt>
                <c:pt idx="1014">
                  <c:v>16.899999999999999</c:v>
                </c:pt>
                <c:pt idx="1015">
                  <c:v>16.917000000000002</c:v>
                </c:pt>
                <c:pt idx="1016">
                  <c:v>16.933</c:v>
                </c:pt>
                <c:pt idx="1017">
                  <c:v>16.95</c:v>
                </c:pt>
                <c:pt idx="1018">
                  <c:v>16.966999999999999</c:v>
                </c:pt>
                <c:pt idx="1019">
                  <c:v>16.983000000000001</c:v>
                </c:pt>
                <c:pt idx="1020">
                  <c:v>17</c:v>
                </c:pt>
                <c:pt idx="1021">
                  <c:v>17.016999999999999</c:v>
                </c:pt>
                <c:pt idx="1022">
                  <c:v>17.033000000000001</c:v>
                </c:pt>
                <c:pt idx="1023">
                  <c:v>17.05</c:v>
                </c:pt>
                <c:pt idx="1024">
                  <c:v>17.067</c:v>
                </c:pt>
                <c:pt idx="1025">
                  <c:v>17.082999999999998</c:v>
                </c:pt>
                <c:pt idx="1026">
                  <c:v>17.100000000000001</c:v>
                </c:pt>
                <c:pt idx="1027">
                  <c:v>17.117000000000001</c:v>
                </c:pt>
                <c:pt idx="1028">
                  <c:v>17.132999999999999</c:v>
                </c:pt>
                <c:pt idx="1029">
                  <c:v>17.149999999999999</c:v>
                </c:pt>
                <c:pt idx="1030">
                  <c:v>17.167000000000002</c:v>
                </c:pt>
                <c:pt idx="1031">
                  <c:v>17.183</c:v>
                </c:pt>
                <c:pt idx="1032">
                  <c:v>17.2</c:v>
                </c:pt>
                <c:pt idx="1033">
                  <c:v>17.216999999999999</c:v>
                </c:pt>
                <c:pt idx="1034">
                  <c:v>17.233000000000001</c:v>
                </c:pt>
                <c:pt idx="1035">
                  <c:v>17.25</c:v>
                </c:pt>
                <c:pt idx="1036">
                  <c:v>17.266999999999999</c:v>
                </c:pt>
                <c:pt idx="1037">
                  <c:v>17.283000000000001</c:v>
                </c:pt>
                <c:pt idx="1038">
                  <c:v>17.3</c:v>
                </c:pt>
                <c:pt idx="1039">
                  <c:v>17.317</c:v>
                </c:pt>
                <c:pt idx="1040">
                  <c:v>17.332999999999998</c:v>
                </c:pt>
                <c:pt idx="1041">
                  <c:v>17.350000000000001</c:v>
                </c:pt>
                <c:pt idx="1042">
                  <c:v>17.367000000000001</c:v>
                </c:pt>
                <c:pt idx="1043">
                  <c:v>17.382999999999999</c:v>
                </c:pt>
                <c:pt idx="1044">
                  <c:v>17.399999999999999</c:v>
                </c:pt>
                <c:pt idx="1045">
                  <c:v>17.417000000000002</c:v>
                </c:pt>
                <c:pt idx="1046">
                  <c:v>17.433</c:v>
                </c:pt>
                <c:pt idx="1047">
                  <c:v>17.45</c:v>
                </c:pt>
                <c:pt idx="1048">
                  <c:v>17.466999999999999</c:v>
                </c:pt>
                <c:pt idx="1049">
                  <c:v>17.483000000000001</c:v>
                </c:pt>
                <c:pt idx="1050">
                  <c:v>17.5</c:v>
                </c:pt>
                <c:pt idx="1051">
                  <c:v>17.516999999999999</c:v>
                </c:pt>
                <c:pt idx="1052">
                  <c:v>17.533000000000001</c:v>
                </c:pt>
                <c:pt idx="1053">
                  <c:v>17.55</c:v>
                </c:pt>
                <c:pt idx="1054">
                  <c:v>17.567</c:v>
                </c:pt>
                <c:pt idx="1055">
                  <c:v>17.582999999999998</c:v>
                </c:pt>
                <c:pt idx="1056">
                  <c:v>17.600000000000001</c:v>
                </c:pt>
                <c:pt idx="1057">
                  <c:v>17.617000000000001</c:v>
                </c:pt>
                <c:pt idx="1058">
                  <c:v>17.632999999999999</c:v>
                </c:pt>
                <c:pt idx="1059">
                  <c:v>17.649999999999999</c:v>
                </c:pt>
                <c:pt idx="1060">
                  <c:v>17.667000000000002</c:v>
                </c:pt>
                <c:pt idx="1061">
                  <c:v>17.683</c:v>
                </c:pt>
                <c:pt idx="1062">
                  <c:v>17.7</c:v>
                </c:pt>
                <c:pt idx="1063">
                  <c:v>17.716999999999999</c:v>
                </c:pt>
                <c:pt idx="1064">
                  <c:v>17.733000000000001</c:v>
                </c:pt>
                <c:pt idx="1065">
                  <c:v>17.75</c:v>
                </c:pt>
                <c:pt idx="1066">
                  <c:v>17.766999999999999</c:v>
                </c:pt>
                <c:pt idx="1067">
                  <c:v>17.783000000000001</c:v>
                </c:pt>
                <c:pt idx="1068">
                  <c:v>17.8</c:v>
                </c:pt>
                <c:pt idx="1069">
                  <c:v>17.817</c:v>
                </c:pt>
                <c:pt idx="1070">
                  <c:v>17.832999999999998</c:v>
                </c:pt>
                <c:pt idx="1071">
                  <c:v>17.850000000000001</c:v>
                </c:pt>
                <c:pt idx="1072">
                  <c:v>17.867000000000001</c:v>
                </c:pt>
                <c:pt idx="1073">
                  <c:v>17.882999999999999</c:v>
                </c:pt>
                <c:pt idx="1074">
                  <c:v>17.899999999999999</c:v>
                </c:pt>
                <c:pt idx="1075">
                  <c:v>17.917000000000002</c:v>
                </c:pt>
                <c:pt idx="1076">
                  <c:v>17.933</c:v>
                </c:pt>
                <c:pt idx="1077">
                  <c:v>17.95</c:v>
                </c:pt>
                <c:pt idx="1078">
                  <c:v>17.966999999999999</c:v>
                </c:pt>
                <c:pt idx="1079">
                  <c:v>17.983000000000001</c:v>
                </c:pt>
                <c:pt idx="1080">
                  <c:v>18</c:v>
                </c:pt>
                <c:pt idx="1081">
                  <c:v>18.016999999999999</c:v>
                </c:pt>
                <c:pt idx="1082">
                  <c:v>18.033000000000001</c:v>
                </c:pt>
                <c:pt idx="1083">
                  <c:v>18.05</c:v>
                </c:pt>
                <c:pt idx="1084">
                  <c:v>18.067</c:v>
                </c:pt>
                <c:pt idx="1085">
                  <c:v>18.082999999999998</c:v>
                </c:pt>
                <c:pt idx="1086">
                  <c:v>18.100000000000001</c:v>
                </c:pt>
                <c:pt idx="1087">
                  <c:v>18.117000000000001</c:v>
                </c:pt>
                <c:pt idx="1088">
                  <c:v>18.132999999999999</c:v>
                </c:pt>
                <c:pt idx="1089">
                  <c:v>18.149999999999999</c:v>
                </c:pt>
                <c:pt idx="1090">
                  <c:v>18.167000000000002</c:v>
                </c:pt>
                <c:pt idx="1091">
                  <c:v>18.183</c:v>
                </c:pt>
                <c:pt idx="1092">
                  <c:v>18.2</c:v>
                </c:pt>
                <c:pt idx="1093">
                  <c:v>18.216999999999999</c:v>
                </c:pt>
                <c:pt idx="1094">
                  <c:v>18.233000000000001</c:v>
                </c:pt>
                <c:pt idx="1095">
                  <c:v>18.25</c:v>
                </c:pt>
                <c:pt idx="1096">
                  <c:v>18.266999999999999</c:v>
                </c:pt>
                <c:pt idx="1097">
                  <c:v>18.283000000000001</c:v>
                </c:pt>
                <c:pt idx="1098">
                  <c:v>18.3</c:v>
                </c:pt>
                <c:pt idx="1099">
                  <c:v>18.317</c:v>
                </c:pt>
                <c:pt idx="1100">
                  <c:v>18.332999999999998</c:v>
                </c:pt>
                <c:pt idx="1101">
                  <c:v>18.350000000000001</c:v>
                </c:pt>
                <c:pt idx="1102">
                  <c:v>18.367000000000001</c:v>
                </c:pt>
                <c:pt idx="1103">
                  <c:v>18.382999999999999</c:v>
                </c:pt>
                <c:pt idx="1104">
                  <c:v>18.399999999999999</c:v>
                </c:pt>
                <c:pt idx="1105">
                  <c:v>18.417000000000002</c:v>
                </c:pt>
                <c:pt idx="1106">
                  <c:v>18.433</c:v>
                </c:pt>
                <c:pt idx="1107">
                  <c:v>18.45</c:v>
                </c:pt>
                <c:pt idx="1108">
                  <c:v>18.466999999999999</c:v>
                </c:pt>
                <c:pt idx="1109">
                  <c:v>18.483000000000001</c:v>
                </c:pt>
                <c:pt idx="1110">
                  <c:v>18.5</c:v>
                </c:pt>
                <c:pt idx="1111">
                  <c:v>18.516999999999999</c:v>
                </c:pt>
                <c:pt idx="1112">
                  <c:v>18.533000000000001</c:v>
                </c:pt>
                <c:pt idx="1113">
                  <c:v>18.55</c:v>
                </c:pt>
                <c:pt idx="1114">
                  <c:v>18.567</c:v>
                </c:pt>
                <c:pt idx="1115">
                  <c:v>18.582999999999998</c:v>
                </c:pt>
                <c:pt idx="1116">
                  <c:v>18.600000000000001</c:v>
                </c:pt>
                <c:pt idx="1117">
                  <c:v>18.617000000000001</c:v>
                </c:pt>
                <c:pt idx="1118">
                  <c:v>18.632999999999999</c:v>
                </c:pt>
                <c:pt idx="1119">
                  <c:v>18.649999999999999</c:v>
                </c:pt>
                <c:pt idx="1120">
                  <c:v>18.667000000000002</c:v>
                </c:pt>
                <c:pt idx="1121">
                  <c:v>18.683</c:v>
                </c:pt>
                <c:pt idx="1122">
                  <c:v>18.7</c:v>
                </c:pt>
                <c:pt idx="1123">
                  <c:v>18.716999999999999</c:v>
                </c:pt>
                <c:pt idx="1124">
                  <c:v>18.733000000000001</c:v>
                </c:pt>
                <c:pt idx="1125">
                  <c:v>18.75</c:v>
                </c:pt>
                <c:pt idx="1126">
                  <c:v>18.766999999999999</c:v>
                </c:pt>
                <c:pt idx="1127">
                  <c:v>18.783000000000001</c:v>
                </c:pt>
                <c:pt idx="1128">
                  <c:v>18.8</c:v>
                </c:pt>
                <c:pt idx="1129">
                  <c:v>18.817</c:v>
                </c:pt>
                <c:pt idx="1130">
                  <c:v>18.832999999999998</c:v>
                </c:pt>
                <c:pt idx="1131">
                  <c:v>18.850000000000001</c:v>
                </c:pt>
                <c:pt idx="1132">
                  <c:v>18.867000000000001</c:v>
                </c:pt>
                <c:pt idx="1133">
                  <c:v>18.882999999999999</c:v>
                </c:pt>
                <c:pt idx="1134">
                  <c:v>18.899999999999999</c:v>
                </c:pt>
                <c:pt idx="1135">
                  <c:v>18.917000000000002</c:v>
                </c:pt>
                <c:pt idx="1136">
                  <c:v>18.933</c:v>
                </c:pt>
                <c:pt idx="1137">
                  <c:v>18.95</c:v>
                </c:pt>
                <c:pt idx="1138">
                  <c:v>18.966999999999999</c:v>
                </c:pt>
                <c:pt idx="1139">
                  <c:v>18.983000000000001</c:v>
                </c:pt>
                <c:pt idx="1140">
                  <c:v>19</c:v>
                </c:pt>
                <c:pt idx="1141">
                  <c:v>19.016999999999999</c:v>
                </c:pt>
                <c:pt idx="1142">
                  <c:v>19.033000000000001</c:v>
                </c:pt>
                <c:pt idx="1143">
                  <c:v>19.05</c:v>
                </c:pt>
                <c:pt idx="1144">
                  <c:v>19.067</c:v>
                </c:pt>
                <c:pt idx="1145">
                  <c:v>19.082999999999998</c:v>
                </c:pt>
                <c:pt idx="1146">
                  <c:v>19.100000000000001</c:v>
                </c:pt>
                <c:pt idx="1147">
                  <c:v>19.117000000000001</c:v>
                </c:pt>
                <c:pt idx="1148">
                  <c:v>19.132999999999999</c:v>
                </c:pt>
                <c:pt idx="1149">
                  <c:v>19.149999999999999</c:v>
                </c:pt>
                <c:pt idx="1150">
                  <c:v>19.167000000000002</c:v>
                </c:pt>
                <c:pt idx="1151">
                  <c:v>19.183</c:v>
                </c:pt>
                <c:pt idx="1152">
                  <c:v>19.2</c:v>
                </c:pt>
                <c:pt idx="1153">
                  <c:v>19.216999999999999</c:v>
                </c:pt>
                <c:pt idx="1154">
                  <c:v>19.233000000000001</c:v>
                </c:pt>
                <c:pt idx="1155">
                  <c:v>19.25</c:v>
                </c:pt>
                <c:pt idx="1156">
                  <c:v>19.266999999999999</c:v>
                </c:pt>
                <c:pt idx="1157">
                  <c:v>19.283000000000001</c:v>
                </c:pt>
                <c:pt idx="1158">
                  <c:v>19.3</c:v>
                </c:pt>
                <c:pt idx="1159">
                  <c:v>19.317</c:v>
                </c:pt>
                <c:pt idx="1160">
                  <c:v>19.332999999999998</c:v>
                </c:pt>
                <c:pt idx="1161">
                  <c:v>19.350000000000001</c:v>
                </c:pt>
                <c:pt idx="1162">
                  <c:v>19.367000000000001</c:v>
                </c:pt>
                <c:pt idx="1163">
                  <c:v>19.382999999999999</c:v>
                </c:pt>
                <c:pt idx="1164">
                  <c:v>19.399999999999999</c:v>
                </c:pt>
                <c:pt idx="1165">
                  <c:v>19.417000000000002</c:v>
                </c:pt>
                <c:pt idx="1166">
                  <c:v>19.433</c:v>
                </c:pt>
                <c:pt idx="1167">
                  <c:v>19.45</c:v>
                </c:pt>
                <c:pt idx="1168">
                  <c:v>19.466999999999999</c:v>
                </c:pt>
                <c:pt idx="1169">
                  <c:v>19.483000000000001</c:v>
                </c:pt>
                <c:pt idx="1170">
                  <c:v>19.5</c:v>
                </c:pt>
                <c:pt idx="1171">
                  <c:v>19.516999999999999</c:v>
                </c:pt>
                <c:pt idx="1172">
                  <c:v>19.533000000000001</c:v>
                </c:pt>
                <c:pt idx="1173">
                  <c:v>19.55</c:v>
                </c:pt>
                <c:pt idx="1174">
                  <c:v>19.567</c:v>
                </c:pt>
                <c:pt idx="1175">
                  <c:v>19.582999999999998</c:v>
                </c:pt>
                <c:pt idx="1176">
                  <c:v>19.600000000000001</c:v>
                </c:pt>
                <c:pt idx="1177">
                  <c:v>19.617000000000001</c:v>
                </c:pt>
                <c:pt idx="1178">
                  <c:v>19.632999999999999</c:v>
                </c:pt>
                <c:pt idx="1179">
                  <c:v>19.649999999999999</c:v>
                </c:pt>
                <c:pt idx="1180">
                  <c:v>19.667000000000002</c:v>
                </c:pt>
                <c:pt idx="1181">
                  <c:v>19.683</c:v>
                </c:pt>
                <c:pt idx="1182">
                  <c:v>19.7</c:v>
                </c:pt>
                <c:pt idx="1183">
                  <c:v>19.716999999999999</c:v>
                </c:pt>
                <c:pt idx="1184">
                  <c:v>19.733000000000001</c:v>
                </c:pt>
                <c:pt idx="1185">
                  <c:v>19.75</c:v>
                </c:pt>
                <c:pt idx="1186">
                  <c:v>19.766999999999999</c:v>
                </c:pt>
                <c:pt idx="1187">
                  <c:v>19.783000000000001</c:v>
                </c:pt>
                <c:pt idx="1188">
                  <c:v>19.8</c:v>
                </c:pt>
                <c:pt idx="1189">
                  <c:v>19.817</c:v>
                </c:pt>
                <c:pt idx="1190">
                  <c:v>19.832999999999998</c:v>
                </c:pt>
                <c:pt idx="1191">
                  <c:v>19.850000000000001</c:v>
                </c:pt>
                <c:pt idx="1192">
                  <c:v>19.867000000000001</c:v>
                </c:pt>
                <c:pt idx="1193">
                  <c:v>19.882999999999999</c:v>
                </c:pt>
                <c:pt idx="1194">
                  <c:v>19.899999999999999</c:v>
                </c:pt>
                <c:pt idx="1195">
                  <c:v>19.917000000000002</c:v>
                </c:pt>
                <c:pt idx="1196">
                  <c:v>19.933</c:v>
                </c:pt>
                <c:pt idx="1197">
                  <c:v>19.95</c:v>
                </c:pt>
                <c:pt idx="1198">
                  <c:v>19.966999999999999</c:v>
                </c:pt>
                <c:pt idx="1199">
                  <c:v>19.983000000000001</c:v>
                </c:pt>
                <c:pt idx="1200">
                  <c:v>20</c:v>
                </c:pt>
                <c:pt idx="1201">
                  <c:v>20.016999999999999</c:v>
                </c:pt>
                <c:pt idx="1202">
                  <c:v>20.033000000000001</c:v>
                </c:pt>
                <c:pt idx="1203">
                  <c:v>20.05</c:v>
                </c:pt>
                <c:pt idx="1204">
                  <c:v>20.067</c:v>
                </c:pt>
                <c:pt idx="1205">
                  <c:v>20.082999999999998</c:v>
                </c:pt>
                <c:pt idx="1206">
                  <c:v>20.100000000000001</c:v>
                </c:pt>
                <c:pt idx="1207">
                  <c:v>20.117000000000001</c:v>
                </c:pt>
                <c:pt idx="1208">
                  <c:v>20.132999999999999</c:v>
                </c:pt>
                <c:pt idx="1209">
                  <c:v>20.149999999999999</c:v>
                </c:pt>
                <c:pt idx="1210">
                  <c:v>20.167000000000002</c:v>
                </c:pt>
                <c:pt idx="1211">
                  <c:v>20.183</c:v>
                </c:pt>
                <c:pt idx="1212">
                  <c:v>20.2</c:v>
                </c:pt>
                <c:pt idx="1213">
                  <c:v>20.216999999999999</c:v>
                </c:pt>
                <c:pt idx="1214">
                  <c:v>20.233000000000001</c:v>
                </c:pt>
                <c:pt idx="1215">
                  <c:v>20.25</c:v>
                </c:pt>
                <c:pt idx="1216">
                  <c:v>20.266999999999999</c:v>
                </c:pt>
                <c:pt idx="1217">
                  <c:v>20.283000000000001</c:v>
                </c:pt>
                <c:pt idx="1218">
                  <c:v>20.3</c:v>
                </c:pt>
                <c:pt idx="1219">
                  <c:v>20.317</c:v>
                </c:pt>
                <c:pt idx="1220">
                  <c:v>20.332999999999998</c:v>
                </c:pt>
                <c:pt idx="1221">
                  <c:v>20.350000000000001</c:v>
                </c:pt>
                <c:pt idx="1222">
                  <c:v>20.367000000000001</c:v>
                </c:pt>
                <c:pt idx="1223">
                  <c:v>20.382999999999999</c:v>
                </c:pt>
                <c:pt idx="1224">
                  <c:v>20.399999999999999</c:v>
                </c:pt>
                <c:pt idx="1225">
                  <c:v>20.417000000000002</c:v>
                </c:pt>
                <c:pt idx="1226">
                  <c:v>20.433</c:v>
                </c:pt>
                <c:pt idx="1227">
                  <c:v>20.45</c:v>
                </c:pt>
                <c:pt idx="1228">
                  <c:v>20.466999999999999</c:v>
                </c:pt>
                <c:pt idx="1229">
                  <c:v>20.483000000000001</c:v>
                </c:pt>
                <c:pt idx="1230">
                  <c:v>20.5</c:v>
                </c:pt>
                <c:pt idx="1231">
                  <c:v>20.516999999999999</c:v>
                </c:pt>
                <c:pt idx="1232">
                  <c:v>20.533000000000001</c:v>
                </c:pt>
                <c:pt idx="1233">
                  <c:v>20.55</c:v>
                </c:pt>
                <c:pt idx="1234">
                  <c:v>20.567</c:v>
                </c:pt>
                <c:pt idx="1235">
                  <c:v>20.582999999999998</c:v>
                </c:pt>
                <c:pt idx="1236">
                  <c:v>20.6</c:v>
                </c:pt>
                <c:pt idx="1237">
                  <c:v>20.617000000000001</c:v>
                </c:pt>
                <c:pt idx="1238">
                  <c:v>20.632999999999999</c:v>
                </c:pt>
                <c:pt idx="1239">
                  <c:v>20.65</c:v>
                </c:pt>
                <c:pt idx="1240">
                  <c:v>20.667000000000002</c:v>
                </c:pt>
                <c:pt idx="1241">
                  <c:v>20.683</c:v>
                </c:pt>
                <c:pt idx="1242">
                  <c:v>20.7</c:v>
                </c:pt>
                <c:pt idx="1243">
                  <c:v>20.716999999999999</c:v>
                </c:pt>
                <c:pt idx="1244">
                  <c:v>20.733000000000001</c:v>
                </c:pt>
                <c:pt idx="1245">
                  <c:v>20.75</c:v>
                </c:pt>
                <c:pt idx="1246">
                  <c:v>20.766999999999999</c:v>
                </c:pt>
                <c:pt idx="1247">
                  <c:v>20.783000000000001</c:v>
                </c:pt>
                <c:pt idx="1248">
                  <c:v>20.8</c:v>
                </c:pt>
                <c:pt idx="1249">
                  <c:v>20.817</c:v>
                </c:pt>
                <c:pt idx="1250">
                  <c:v>20.832999999999998</c:v>
                </c:pt>
                <c:pt idx="1251">
                  <c:v>20.85</c:v>
                </c:pt>
                <c:pt idx="1252">
                  <c:v>20.867000000000001</c:v>
                </c:pt>
                <c:pt idx="1253">
                  <c:v>20.882999999999999</c:v>
                </c:pt>
                <c:pt idx="1254">
                  <c:v>20.9</c:v>
                </c:pt>
                <c:pt idx="1255">
                  <c:v>20.917000000000002</c:v>
                </c:pt>
                <c:pt idx="1256">
                  <c:v>20.933</c:v>
                </c:pt>
                <c:pt idx="1257">
                  <c:v>20.95</c:v>
                </c:pt>
                <c:pt idx="1258">
                  <c:v>20.966999999999999</c:v>
                </c:pt>
                <c:pt idx="1259">
                  <c:v>20.983000000000001</c:v>
                </c:pt>
                <c:pt idx="1260">
                  <c:v>21</c:v>
                </c:pt>
                <c:pt idx="1261">
                  <c:v>21.016999999999999</c:v>
                </c:pt>
                <c:pt idx="1262">
                  <c:v>21.033000000000001</c:v>
                </c:pt>
                <c:pt idx="1263">
                  <c:v>21.05</c:v>
                </c:pt>
                <c:pt idx="1264">
                  <c:v>21.067</c:v>
                </c:pt>
                <c:pt idx="1265">
                  <c:v>21.082999999999998</c:v>
                </c:pt>
                <c:pt idx="1266">
                  <c:v>21.1</c:v>
                </c:pt>
                <c:pt idx="1267">
                  <c:v>21.117000000000001</c:v>
                </c:pt>
                <c:pt idx="1268">
                  <c:v>21.132999999999999</c:v>
                </c:pt>
                <c:pt idx="1269">
                  <c:v>21.15</c:v>
                </c:pt>
                <c:pt idx="1270">
                  <c:v>21.167000000000002</c:v>
                </c:pt>
                <c:pt idx="1271">
                  <c:v>21.183</c:v>
                </c:pt>
                <c:pt idx="1272">
                  <c:v>21.2</c:v>
                </c:pt>
                <c:pt idx="1273">
                  <c:v>21.216999999999999</c:v>
                </c:pt>
                <c:pt idx="1274">
                  <c:v>21.233000000000001</c:v>
                </c:pt>
                <c:pt idx="1275">
                  <c:v>21.25</c:v>
                </c:pt>
                <c:pt idx="1276">
                  <c:v>21.266999999999999</c:v>
                </c:pt>
                <c:pt idx="1277">
                  <c:v>21.283000000000001</c:v>
                </c:pt>
                <c:pt idx="1278">
                  <c:v>21.3</c:v>
                </c:pt>
                <c:pt idx="1279">
                  <c:v>21.317</c:v>
                </c:pt>
                <c:pt idx="1280">
                  <c:v>21.332999999999998</c:v>
                </c:pt>
                <c:pt idx="1281">
                  <c:v>21.35</c:v>
                </c:pt>
                <c:pt idx="1282">
                  <c:v>21.367000000000001</c:v>
                </c:pt>
                <c:pt idx="1283">
                  <c:v>21.382999999999999</c:v>
                </c:pt>
                <c:pt idx="1284">
                  <c:v>21.4</c:v>
                </c:pt>
                <c:pt idx="1285">
                  <c:v>21.417000000000002</c:v>
                </c:pt>
                <c:pt idx="1286">
                  <c:v>21.433</c:v>
                </c:pt>
                <c:pt idx="1287">
                  <c:v>21.45</c:v>
                </c:pt>
                <c:pt idx="1288">
                  <c:v>21.466999999999999</c:v>
                </c:pt>
                <c:pt idx="1289">
                  <c:v>21.483000000000001</c:v>
                </c:pt>
                <c:pt idx="1290">
                  <c:v>21.5</c:v>
                </c:pt>
                <c:pt idx="1291">
                  <c:v>21.516999999999999</c:v>
                </c:pt>
                <c:pt idx="1292">
                  <c:v>21.533000000000001</c:v>
                </c:pt>
                <c:pt idx="1293">
                  <c:v>21.55</c:v>
                </c:pt>
                <c:pt idx="1294">
                  <c:v>21.567</c:v>
                </c:pt>
                <c:pt idx="1295">
                  <c:v>21.582999999999998</c:v>
                </c:pt>
                <c:pt idx="1296">
                  <c:v>21.6</c:v>
                </c:pt>
                <c:pt idx="1297">
                  <c:v>21.617000000000001</c:v>
                </c:pt>
                <c:pt idx="1298">
                  <c:v>21.632999999999999</c:v>
                </c:pt>
                <c:pt idx="1299">
                  <c:v>21.65</c:v>
                </c:pt>
                <c:pt idx="1300">
                  <c:v>21.667000000000002</c:v>
                </c:pt>
                <c:pt idx="1301">
                  <c:v>21.683</c:v>
                </c:pt>
                <c:pt idx="1302">
                  <c:v>21.7</c:v>
                </c:pt>
                <c:pt idx="1303">
                  <c:v>21.716999999999999</c:v>
                </c:pt>
                <c:pt idx="1304">
                  <c:v>21.733000000000001</c:v>
                </c:pt>
                <c:pt idx="1305">
                  <c:v>21.75</c:v>
                </c:pt>
                <c:pt idx="1306">
                  <c:v>21.766999999999999</c:v>
                </c:pt>
                <c:pt idx="1307">
                  <c:v>21.783000000000001</c:v>
                </c:pt>
                <c:pt idx="1308">
                  <c:v>21.8</c:v>
                </c:pt>
                <c:pt idx="1309">
                  <c:v>21.817</c:v>
                </c:pt>
                <c:pt idx="1310">
                  <c:v>21.832999999999998</c:v>
                </c:pt>
                <c:pt idx="1311">
                  <c:v>21.85</c:v>
                </c:pt>
                <c:pt idx="1312">
                  <c:v>21.867000000000001</c:v>
                </c:pt>
                <c:pt idx="1313">
                  <c:v>21.882999999999999</c:v>
                </c:pt>
                <c:pt idx="1314">
                  <c:v>21.9</c:v>
                </c:pt>
                <c:pt idx="1315">
                  <c:v>21.917000000000002</c:v>
                </c:pt>
                <c:pt idx="1316">
                  <c:v>21.933</c:v>
                </c:pt>
                <c:pt idx="1317">
                  <c:v>21.95</c:v>
                </c:pt>
                <c:pt idx="1318">
                  <c:v>21.966999999999999</c:v>
                </c:pt>
                <c:pt idx="1319">
                  <c:v>21.983000000000001</c:v>
                </c:pt>
                <c:pt idx="1320">
                  <c:v>22</c:v>
                </c:pt>
                <c:pt idx="1321">
                  <c:v>22.016999999999999</c:v>
                </c:pt>
                <c:pt idx="1322">
                  <c:v>22.033000000000001</c:v>
                </c:pt>
                <c:pt idx="1323">
                  <c:v>22.05</c:v>
                </c:pt>
                <c:pt idx="1324">
                  <c:v>22.067</c:v>
                </c:pt>
                <c:pt idx="1325">
                  <c:v>22.082999999999998</c:v>
                </c:pt>
                <c:pt idx="1326">
                  <c:v>22.1</c:v>
                </c:pt>
                <c:pt idx="1327">
                  <c:v>22.117000000000001</c:v>
                </c:pt>
                <c:pt idx="1328">
                  <c:v>22.132999999999999</c:v>
                </c:pt>
                <c:pt idx="1329">
                  <c:v>22.15</c:v>
                </c:pt>
                <c:pt idx="1330">
                  <c:v>22.167000000000002</c:v>
                </c:pt>
                <c:pt idx="1331">
                  <c:v>22.183</c:v>
                </c:pt>
                <c:pt idx="1332">
                  <c:v>22.2</c:v>
                </c:pt>
                <c:pt idx="1333">
                  <c:v>22.216999999999999</c:v>
                </c:pt>
                <c:pt idx="1334">
                  <c:v>22.233000000000001</c:v>
                </c:pt>
                <c:pt idx="1335">
                  <c:v>22.25</c:v>
                </c:pt>
                <c:pt idx="1336">
                  <c:v>22.266999999999999</c:v>
                </c:pt>
                <c:pt idx="1337">
                  <c:v>22.283000000000001</c:v>
                </c:pt>
                <c:pt idx="1338">
                  <c:v>22.3</c:v>
                </c:pt>
                <c:pt idx="1339">
                  <c:v>22.317</c:v>
                </c:pt>
                <c:pt idx="1340">
                  <c:v>22.332999999999998</c:v>
                </c:pt>
                <c:pt idx="1341">
                  <c:v>22.35</c:v>
                </c:pt>
                <c:pt idx="1342">
                  <c:v>22.367000000000001</c:v>
                </c:pt>
                <c:pt idx="1343">
                  <c:v>22.382999999999999</c:v>
                </c:pt>
                <c:pt idx="1344">
                  <c:v>22.4</c:v>
                </c:pt>
                <c:pt idx="1345">
                  <c:v>22.417000000000002</c:v>
                </c:pt>
                <c:pt idx="1346">
                  <c:v>22.433</c:v>
                </c:pt>
                <c:pt idx="1347">
                  <c:v>22.45</c:v>
                </c:pt>
                <c:pt idx="1348">
                  <c:v>22.466999999999999</c:v>
                </c:pt>
                <c:pt idx="1349">
                  <c:v>22.483000000000001</c:v>
                </c:pt>
                <c:pt idx="1350">
                  <c:v>22.5</c:v>
                </c:pt>
                <c:pt idx="1351">
                  <c:v>22.516999999999999</c:v>
                </c:pt>
                <c:pt idx="1352">
                  <c:v>22.533000000000001</c:v>
                </c:pt>
                <c:pt idx="1353">
                  <c:v>22.55</c:v>
                </c:pt>
                <c:pt idx="1354">
                  <c:v>22.567</c:v>
                </c:pt>
                <c:pt idx="1355">
                  <c:v>22.582999999999998</c:v>
                </c:pt>
                <c:pt idx="1356">
                  <c:v>22.6</c:v>
                </c:pt>
                <c:pt idx="1357">
                  <c:v>22.617000000000001</c:v>
                </c:pt>
                <c:pt idx="1358">
                  <c:v>22.632999999999999</c:v>
                </c:pt>
                <c:pt idx="1359">
                  <c:v>22.65</c:v>
                </c:pt>
                <c:pt idx="1360">
                  <c:v>22.667000000000002</c:v>
                </c:pt>
                <c:pt idx="1361">
                  <c:v>22.683</c:v>
                </c:pt>
                <c:pt idx="1362">
                  <c:v>22.7</c:v>
                </c:pt>
                <c:pt idx="1363">
                  <c:v>22.716999999999999</c:v>
                </c:pt>
                <c:pt idx="1364">
                  <c:v>22.733000000000001</c:v>
                </c:pt>
                <c:pt idx="1365">
                  <c:v>22.75</c:v>
                </c:pt>
                <c:pt idx="1366">
                  <c:v>22.766999999999999</c:v>
                </c:pt>
                <c:pt idx="1367">
                  <c:v>22.783000000000001</c:v>
                </c:pt>
                <c:pt idx="1368">
                  <c:v>22.8</c:v>
                </c:pt>
                <c:pt idx="1369">
                  <c:v>22.817</c:v>
                </c:pt>
                <c:pt idx="1370">
                  <c:v>22.832999999999998</c:v>
                </c:pt>
                <c:pt idx="1371">
                  <c:v>22.85</c:v>
                </c:pt>
                <c:pt idx="1372">
                  <c:v>22.867000000000001</c:v>
                </c:pt>
                <c:pt idx="1373">
                  <c:v>22.882999999999999</c:v>
                </c:pt>
                <c:pt idx="1374">
                  <c:v>22.9</c:v>
                </c:pt>
                <c:pt idx="1375">
                  <c:v>22.917000000000002</c:v>
                </c:pt>
                <c:pt idx="1376">
                  <c:v>22.933</c:v>
                </c:pt>
                <c:pt idx="1377">
                  <c:v>22.95</c:v>
                </c:pt>
                <c:pt idx="1378">
                  <c:v>22.966999999999999</c:v>
                </c:pt>
                <c:pt idx="1379">
                  <c:v>22.983000000000001</c:v>
                </c:pt>
                <c:pt idx="1380">
                  <c:v>23</c:v>
                </c:pt>
                <c:pt idx="1381">
                  <c:v>23.016999999999999</c:v>
                </c:pt>
                <c:pt idx="1382">
                  <c:v>23.033000000000001</c:v>
                </c:pt>
                <c:pt idx="1383">
                  <c:v>23.05</c:v>
                </c:pt>
                <c:pt idx="1384">
                  <c:v>23.067</c:v>
                </c:pt>
                <c:pt idx="1385">
                  <c:v>23.082999999999998</c:v>
                </c:pt>
                <c:pt idx="1386">
                  <c:v>23.1</c:v>
                </c:pt>
                <c:pt idx="1387">
                  <c:v>23.117000000000001</c:v>
                </c:pt>
                <c:pt idx="1388">
                  <c:v>23.132999999999999</c:v>
                </c:pt>
                <c:pt idx="1389">
                  <c:v>23.15</c:v>
                </c:pt>
                <c:pt idx="1390">
                  <c:v>23.167000000000002</c:v>
                </c:pt>
                <c:pt idx="1391">
                  <c:v>23.183</c:v>
                </c:pt>
                <c:pt idx="1392">
                  <c:v>23.2</c:v>
                </c:pt>
                <c:pt idx="1393">
                  <c:v>23.216999999999999</c:v>
                </c:pt>
                <c:pt idx="1394">
                  <c:v>23.233000000000001</c:v>
                </c:pt>
                <c:pt idx="1395">
                  <c:v>23.25</c:v>
                </c:pt>
                <c:pt idx="1396">
                  <c:v>23.266999999999999</c:v>
                </c:pt>
                <c:pt idx="1397">
                  <c:v>23.283000000000001</c:v>
                </c:pt>
                <c:pt idx="1398">
                  <c:v>23.3</c:v>
                </c:pt>
                <c:pt idx="1399">
                  <c:v>23.317</c:v>
                </c:pt>
                <c:pt idx="1400">
                  <c:v>23.332999999999998</c:v>
                </c:pt>
                <c:pt idx="1401">
                  <c:v>23.35</c:v>
                </c:pt>
                <c:pt idx="1402">
                  <c:v>23.367000000000001</c:v>
                </c:pt>
                <c:pt idx="1403">
                  <c:v>23.382999999999999</c:v>
                </c:pt>
                <c:pt idx="1404">
                  <c:v>23.4</c:v>
                </c:pt>
                <c:pt idx="1405">
                  <c:v>23.417000000000002</c:v>
                </c:pt>
                <c:pt idx="1406">
                  <c:v>23.433</c:v>
                </c:pt>
                <c:pt idx="1407">
                  <c:v>23.45</c:v>
                </c:pt>
                <c:pt idx="1408">
                  <c:v>23.466999999999999</c:v>
                </c:pt>
                <c:pt idx="1409">
                  <c:v>23.483000000000001</c:v>
                </c:pt>
                <c:pt idx="1410">
                  <c:v>23.5</c:v>
                </c:pt>
                <c:pt idx="1411">
                  <c:v>23.516999999999999</c:v>
                </c:pt>
                <c:pt idx="1412">
                  <c:v>23.533000000000001</c:v>
                </c:pt>
                <c:pt idx="1413">
                  <c:v>23.55</c:v>
                </c:pt>
                <c:pt idx="1414">
                  <c:v>23.567</c:v>
                </c:pt>
                <c:pt idx="1415">
                  <c:v>23.582999999999998</c:v>
                </c:pt>
                <c:pt idx="1416">
                  <c:v>23.6</c:v>
                </c:pt>
                <c:pt idx="1417">
                  <c:v>23.617000000000001</c:v>
                </c:pt>
                <c:pt idx="1418">
                  <c:v>23.632999999999999</c:v>
                </c:pt>
                <c:pt idx="1419">
                  <c:v>23.65</c:v>
                </c:pt>
                <c:pt idx="1420">
                  <c:v>23.667000000000002</c:v>
                </c:pt>
                <c:pt idx="1421">
                  <c:v>23.683</c:v>
                </c:pt>
                <c:pt idx="1422">
                  <c:v>23.7</c:v>
                </c:pt>
                <c:pt idx="1423">
                  <c:v>23.716999999999999</c:v>
                </c:pt>
                <c:pt idx="1424">
                  <c:v>23.733000000000001</c:v>
                </c:pt>
                <c:pt idx="1425">
                  <c:v>23.75</c:v>
                </c:pt>
                <c:pt idx="1426">
                  <c:v>23.766999999999999</c:v>
                </c:pt>
                <c:pt idx="1427">
                  <c:v>23.783000000000001</c:v>
                </c:pt>
                <c:pt idx="1428">
                  <c:v>23.8</c:v>
                </c:pt>
                <c:pt idx="1429">
                  <c:v>23.817</c:v>
                </c:pt>
                <c:pt idx="1430">
                  <c:v>23.832999999999998</c:v>
                </c:pt>
                <c:pt idx="1431">
                  <c:v>23.85</c:v>
                </c:pt>
                <c:pt idx="1432">
                  <c:v>23.867000000000001</c:v>
                </c:pt>
                <c:pt idx="1433">
                  <c:v>23.882999999999999</c:v>
                </c:pt>
                <c:pt idx="1434">
                  <c:v>23.9</c:v>
                </c:pt>
                <c:pt idx="1435">
                  <c:v>23.917000000000002</c:v>
                </c:pt>
                <c:pt idx="1436">
                  <c:v>23.933</c:v>
                </c:pt>
                <c:pt idx="1437">
                  <c:v>23.95</c:v>
                </c:pt>
                <c:pt idx="1438">
                  <c:v>23.966999999999999</c:v>
                </c:pt>
                <c:pt idx="1439">
                  <c:v>23.983000000000001</c:v>
                </c:pt>
                <c:pt idx="1440">
                  <c:v>24</c:v>
                </c:pt>
                <c:pt idx="1441">
                  <c:v>24.016999999999999</c:v>
                </c:pt>
                <c:pt idx="1442">
                  <c:v>24.033000000000001</c:v>
                </c:pt>
                <c:pt idx="1443">
                  <c:v>24.05</c:v>
                </c:pt>
                <c:pt idx="1444">
                  <c:v>24.067</c:v>
                </c:pt>
                <c:pt idx="1445">
                  <c:v>24.082999999999998</c:v>
                </c:pt>
                <c:pt idx="1446">
                  <c:v>24.1</c:v>
                </c:pt>
                <c:pt idx="1447">
                  <c:v>24.117000000000001</c:v>
                </c:pt>
                <c:pt idx="1448">
                  <c:v>24.132999999999999</c:v>
                </c:pt>
                <c:pt idx="1449">
                  <c:v>24.15</c:v>
                </c:pt>
                <c:pt idx="1450">
                  <c:v>24.167000000000002</c:v>
                </c:pt>
                <c:pt idx="1451">
                  <c:v>24.183</c:v>
                </c:pt>
                <c:pt idx="1452">
                  <c:v>24.2</c:v>
                </c:pt>
                <c:pt idx="1453">
                  <c:v>24.216999999999999</c:v>
                </c:pt>
                <c:pt idx="1454">
                  <c:v>24.233000000000001</c:v>
                </c:pt>
                <c:pt idx="1455">
                  <c:v>24.25</c:v>
                </c:pt>
                <c:pt idx="1456">
                  <c:v>24.266999999999999</c:v>
                </c:pt>
                <c:pt idx="1457">
                  <c:v>24.283000000000001</c:v>
                </c:pt>
                <c:pt idx="1458">
                  <c:v>24.3</c:v>
                </c:pt>
                <c:pt idx="1459">
                  <c:v>24.317</c:v>
                </c:pt>
                <c:pt idx="1460">
                  <c:v>24.332999999999998</c:v>
                </c:pt>
                <c:pt idx="1461">
                  <c:v>24.35</c:v>
                </c:pt>
                <c:pt idx="1462">
                  <c:v>24.367000000000001</c:v>
                </c:pt>
                <c:pt idx="1463">
                  <c:v>24.382999999999999</c:v>
                </c:pt>
                <c:pt idx="1464">
                  <c:v>24.4</c:v>
                </c:pt>
                <c:pt idx="1465">
                  <c:v>24.417000000000002</c:v>
                </c:pt>
                <c:pt idx="1466">
                  <c:v>24.433</c:v>
                </c:pt>
                <c:pt idx="1467">
                  <c:v>24.45</c:v>
                </c:pt>
                <c:pt idx="1468">
                  <c:v>24.466999999999999</c:v>
                </c:pt>
                <c:pt idx="1469">
                  <c:v>24.483000000000001</c:v>
                </c:pt>
                <c:pt idx="1470">
                  <c:v>24.5</c:v>
                </c:pt>
                <c:pt idx="1471">
                  <c:v>24.516999999999999</c:v>
                </c:pt>
                <c:pt idx="1472">
                  <c:v>24.533000000000001</c:v>
                </c:pt>
                <c:pt idx="1473">
                  <c:v>24.55</c:v>
                </c:pt>
                <c:pt idx="1474">
                  <c:v>24.567</c:v>
                </c:pt>
                <c:pt idx="1475">
                  <c:v>24.582999999999998</c:v>
                </c:pt>
                <c:pt idx="1476">
                  <c:v>24.6</c:v>
                </c:pt>
                <c:pt idx="1477">
                  <c:v>24.617000000000001</c:v>
                </c:pt>
                <c:pt idx="1478">
                  <c:v>24.632999999999999</c:v>
                </c:pt>
                <c:pt idx="1479">
                  <c:v>24.65</c:v>
                </c:pt>
                <c:pt idx="1480">
                  <c:v>24.667000000000002</c:v>
                </c:pt>
                <c:pt idx="1481">
                  <c:v>24.683</c:v>
                </c:pt>
                <c:pt idx="1482">
                  <c:v>24.7</c:v>
                </c:pt>
                <c:pt idx="1483">
                  <c:v>24.716999999999999</c:v>
                </c:pt>
                <c:pt idx="1484">
                  <c:v>24.733000000000001</c:v>
                </c:pt>
                <c:pt idx="1485">
                  <c:v>24.75</c:v>
                </c:pt>
                <c:pt idx="1486">
                  <c:v>24.766999999999999</c:v>
                </c:pt>
                <c:pt idx="1487">
                  <c:v>24.783000000000001</c:v>
                </c:pt>
                <c:pt idx="1488">
                  <c:v>24.8</c:v>
                </c:pt>
                <c:pt idx="1489">
                  <c:v>24.817</c:v>
                </c:pt>
                <c:pt idx="1490">
                  <c:v>24.832999999999998</c:v>
                </c:pt>
                <c:pt idx="1491">
                  <c:v>24.85</c:v>
                </c:pt>
                <c:pt idx="1492">
                  <c:v>24.867000000000001</c:v>
                </c:pt>
                <c:pt idx="1493">
                  <c:v>24.882999999999999</c:v>
                </c:pt>
                <c:pt idx="1494">
                  <c:v>24.9</c:v>
                </c:pt>
                <c:pt idx="1495">
                  <c:v>24.917000000000002</c:v>
                </c:pt>
                <c:pt idx="1496">
                  <c:v>24.933</c:v>
                </c:pt>
                <c:pt idx="1497">
                  <c:v>24.95</c:v>
                </c:pt>
                <c:pt idx="1498">
                  <c:v>24.966999999999999</c:v>
                </c:pt>
                <c:pt idx="1499">
                  <c:v>24.983000000000001</c:v>
                </c:pt>
                <c:pt idx="1500">
                  <c:v>25</c:v>
                </c:pt>
                <c:pt idx="1501">
                  <c:v>25.016999999999999</c:v>
                </c:pt>
                <c:pt idx="1502">
                  <c:v>25.033000000000001</c:v>
                </c:pt>
                <c:pt idx="1503">
                  <c:v>25.05</c:v>
                </c:pt>
                <c:pt idx="1504">
                  <c:v>25.067</c:v>
                </c:pt>
                <c:pt idx="1505">
                  <c:v>25.082999999999998</c:v>
                </c:pt>
                <c:pt idx="1506">
                  <c:v>25.1</c:v>
                </c:pt>
                <c:pt idx="1507">
                  <c:v>25.117000000000001</c:v>
                </c:pt>
                <c:pt idx="1508">
                  <c:v>25.132999999999999</c:v>
                </c:pt>
                <c:pt idx="1509">
                  <c:v>25.15</c:v>
                </c:pt>
                <c:pt idx="1510">
                  <c:v>25.167000000000002</c:v>
                </c:pt>
                <c:pt idx="1511">
                  <c:v>25.183</c:v>
                </c:pt>
                <c:pt idx="1512">
                  <c:v>25.2</c:v>
                </c:pt>
                <c:pt idx="1513">
                  <c:v>25.216999999999999</c:v>
                </c:pt>
                <c:pt idx="1514">
                  <c:v>25.233000000000001</c:v>
                </c:pt>
                <c:pt idx="1515">
                  <c:v>25.25</c:v>
                </c:pt>
                <c:pt idx="1516">
                  <c:v>25.266999999999999</c:v>
                </c:pt>
                <c:pt idx="1517">
                  <c:v>25.283000000000001</c:v>
                </c:pt>
                <c:pt idx="1518">
                  <c:v>25.3</c:v>
                </c:pt>
                <c:pt idx="1519">
                  <c:v>25.317</c:v>
                </c:pt>
                <c:pt idx="1520">
                  <c:v>25.332999999999998</c:v>
                </c:pt>
                <c:pt idx="1521">
                  <c:v>25.35</c:v>
                </c:pt>
                <c:pt idx="1522">
                  <c:v>25.367000000000001</c:v>
                </c:pt>
                <c:pt idx="1523">
                  <c:v>25.382999999999999</c:v>
                </c:pt>
                <c:pt idx="1524">
                  <c:v>25.4</c:v>
                </c:pt>
                <c:pt idx="1525">
                  <c:v>25.417000000000002</c:v>
                </c:pt>
                <c:pt idx="1526">
                  <c:v>25.433</c:v>
                </c:pt>
                <c:pt idx="1527">
                  <c:v>25.45</c:v>
                </c:pt>
                <c:pt idx="1528">
                  <c:v>25.466999999999999</c:v>
                </c:pt>
                <c:pt idx="1529">
                  <c:v>25.483000000000001</c:v>
                </c:pt>
                <c:pt idx="1530">
                  <c:v>25.5</c:v>
                </c:pt>
                <c:pt idx="1531">
                  <c:v>25.516999999999999</c:v>
                </c:pt>
                <c:pt idx="1532">
                  <c:v>25.533000000000001</c:v>
                </c:pt>
                <c:pt idx="1533">
                  <c:v>25.55</c:v>
                </c:pt>
                <c:pt idx="1534">
                  <c:v>25.567</c:v>
                </c:pt>
                <c:pt idx="1535">
                  <c:v>25.582999999999998</c:v>
                </c:pt>
                <c:pt idx="1536">
                  <c:v>25.6</c:v>
                </c:pt>
                <c:pt idx="1537">
                  <c:v>25.617000000000001</c:v>
                </c:pt>
                <c:pt idx="1538">
                  <c:v>25.632999999999999</c:v>
                </c:pt>
                <c:pt idx="1539">
                  <c:v>25.65</c:v>
                </c:pt>
                <c:pt idx="1540">
                  <c:v>25.667000000000002</c:v>
                </c:pt>
                <c:pt idx="1541">
                  <c:v>25.683</c:v>
                </c:pt>
                <c:pt idx="1542">
                  <c:v>25.7</c:v>
                </c:pt>
                <c:pt idx="1543">
                  <c:v>25.716999999999999</c:v>
                </c:pt>
                <c:pt idx="1544">
                  <c:v>25.733000000000001</c:v>
                </c:pt>
                <c:pt idx="1545">
                  <c:v>25.75</c:v>
                </c:pt>
                <c:pt idx="1546">
                  <c:v>25.766999999999999</c:v>
                </c:pt>
                <c:pt idx="1547">
                  <c:v>25.783000000000001</c:v>
                </c:pt>
                <c:pt idx="1548">
                  <c:v>25.8</c:v>
                </c:pt>
                <c:pt idx="1549">
                  <c:v>25.817</c:v>
                </c:pt>
                <c:pt idx="1550">
                  <c:v>25.832999999999998</c:v>
                </c:pt>
                <c:pt idx="1551">
                  <c:v>25.85</c:v>
                </c:pt>
                <c:pt idx="1552">
                  <c:v>25.867000000000001</c:v>
                </c:pt>
                <c:pt idx="1553">
                  <c:v>25.882999999999999</c:v>
                </c:pt>
                <c:pt idx="1554">
                  <c:v>25.9</c:v>
                </c:pt>
                <c:pt idx="1555">
                  <c:v>25.917000000000002</c:v>
                </c:pt>
                <c:pt idx="1556">
                  <c:v>25.933</c:v>
                </c:pt>
                <c:pt idx="1557">
                  <c:v>25.95</c:v>
                </c:pt>
                <c:pt idx="1558">
                  <c:v>25.966999999999999</c:v>
                </c:pt>
                <c:pt idx="1559">
                  <c:v>25.983000000000001</c:v>
                </c:pt>
                <c:pt idx="1560">
                  <c:v>26</c:v>
                </c:pt>
                <c:pt idx="1561">
                  <c:v>26.016999999999999</c:v>
                </c:pt>
                <c:pt idx="1562">
                  <c:v>26.033000000000001</c:v>
                </c:pt>
                <c:pt idx="1563">
                  <c:v>26.05</c:v>
                </c:pt>
                <c:pt idx="1564">
                  <c:v>26.067</c:v>
                </c:pt>
                <c:pt idx="1565">
                  <c:v>26.082999999999998</c:v>
                </c:pt>
                <c:pt idx="1566">
                  <c:v>26.1</c:v>
                </c:pt>
                <c:pt idx="1567">
                  <c:v>26.117000000000001</c:v>
                </c:pt>
                <c:pt idx="1568">
                  <c:v>26.132999999999999</c:v>
                </c:pt>
                <c:pt idx="1569">
                  <c:v>26.15</c:v>
                </c:pt>
                <c:pt idx="1570">
                  <c:v>26.167000000000002</c:v>
                </c:pt>
                <c:pt idx="1571">
                  <c:v>26.183</c:v>
                </c:pt>
                <c:pt idx="1572">
                  <c:v>26.2</c:v>
                </c:pt>
                <c:pt idx="1573">
                  <c:v>26.216999999999999</c:v>
                </c:pt>
                <c:pt idx="1574">
                  <c:v>26.233000000000001</c:v>
                </c:pt>
                <c:pt idx="1575">
                  <c:v>26.25</c:v>
                </c:pt>
                <c:pt idx="1576">
                  <c:v>26.266999999999999</c:v>
                </c:pt>
                <c:pt idx="1577">
                  <c:v>26.283000000000001</c:v>
                </c:pt>
                <c:pt idx="1578">
                  <c:v>26.3</c:v>
                </c:pt>
                <c:pt idx="1579">
                  <c:v>26.317</c:v>
                </c:pt>
                <c:pt idx="1580">
                  <c:v>26.332999999999998</c:v>
                </c:pt>
                <c:pt idx="1581">
                  <c:v>26.35</c:v>
                </c:pt>
                <c:pt idx="1582">
                  <c:v>26.367000000000001</c:v>
                </c:pt>
                <c:pt idx="1583">
                  <c:v>26.382999999999999</c:v>
                </c:pt>
                <c:pt idx="1584">
                  <c:v>26.4</c:v>
                </c:pt>
                <c:pt idx="1585">
                  <c:v>26.417000000000002</c:v>
                </c:pt>
                <c:pt idx="1586">
                  <c:v>26.433</c:v>
                </c:pt>
                <c:pt idx="1587">
                  <c:v>26.45</c:v>
                </c:pt>
                <c:pt idx="1588">
                  <c:v>26.466999999999999</c:v>
                </c:pt>
                <c:pt idx="1589">
                  <c:v>26.483000000000001</c:v>
                </c:pt>
                <c:pt idx="1590">
                  <c:v>26.5</c:v>
                </c:pt>
                <c:pt idx="1591">
                  <c:v>26.516999999999999</c:v>
                </c:pt>
                <c:pt idx="1592">
                  <c:v>26.533000000000001</c:v>
                </c:pt>
                <c:pt idx="1593">
                  <c:v>26.55</c:v>
                </c:pt>
                <c:pt idx="1594">
                  <c:v>26.567</c:v>
                </c:pt>
                <c:pt idx="1595">
                  <c:v>26.582999999999998</c:v>
                </c:pt>
                <c:pt idx="1596">
                  <c:v>26.6</c:v>
                </c:pt>
                <c:pt idx="1597">
                  <c:v>26.617000000000001</c:v>
                </c:pt>
                <c:pt idx="1598">
                  <c:v>26.632999999999999</c:v>
                </c:pt>
                <c:pt idx="1599">
                  <c:v>26.65</c:v>
                </c:pt>
                <c:pt idx="1600">
                  <c:v>26.667000000000002</c:v>
                </c:pt>
                <c:pt idx="1601">
                  <c:v>26.683</c:v>
                </c:pt>
                <c:pt idx="1602">
                  <c:v>26.7</c:v>
                </c:pt>
                <c:pt idx="1603">
                  <c:v>26.716999999999999</c:v>
                </c:pt>
                <c:pt idx="1604">
                  <c:v>26.733000000000001</c:v>
                </c:pt>
                <c:pt idx="1605">
                  <c:v>26.75</c:v>
                </c:pt>
                <c:pt idx="1606">
                  <c:v>26.766999999999999</c:v>
                </c:pt>
                <c:pt idx="1607">
                  <c:v>26.783000000000001</c:v>
                </c:pt>
                <c:pt idx="1608">
                  <c:v>26.8</c:v>
                </c:pt>
                <c:pt idx="1609">
                  <c:v>26.817</c:v>
                </c:pt>
                <c:pt idx="1610">
                  <c:v>26.832999999999998</c:v>
                </c:pt>
                <c:pt idx="1611">
                  <c:v>26.85</c:v>
                </c:pt>
                <c:pt idx="1612">
                  <c:v>26.867000000000001</c:v>
                </c:pt>
                <c:pt idx="1613">
                  <c:v>26.882999999999999</c:v>
                </c:pt>
                <c:pt idx="1614">
                  <c:v>26.9</c:v>
                </c:pt>
                <c:pt idx="1615">
                  <c:v>26.917000000000002</c:v>
                </c:pt>
                <c:pt idx="1616">
                  <c:v>26.933</c:v>
                </c:pt>
                <c:pt idx="1617">
                  <c:v>26.95</c:v>
                </c:pt>
                <c:pt idx="1618">
                  <c:v>26.966999999999999</c:v>
                </c:pt>
                <c:pt idx="1619">
                  <c:v>26.983000000000001</c:v>
                </c:pt>
                <c:pt idx="1620">
                  <c:v>27</c:v>
                </c:pt>
                <c:pt idx="1621">
                  <c:v>27.016999999999999</c:v>
                </c:pt>
                <c:pt idx="1622">
                  <c:v>27.033000000000001</c:v>
                </c:pt>
                <c:pt idx="1623">
                  <c:v>27.05</c:v>
                </c:pt>
                <c:pt idx="1624">
                  <c:v>27.067</c:v>
                </c:pt>
                <c:pt idx="1625">
                  <c:v>27.082999999999998</c:v>
                </c:pt>
                <c:pt idx="1626">
                  <c:v>27.1</c:v>
                </c:pt>
                <c:pt idx="1627">
                  <c:v>27.117000000000001</c:v>
                </c:pt>
                <c:pt idx="1628">
                  <c:v>27.132999999999999</c:v>
                </c:pt>
                <c:pt idx="1629">
                  <c:v>27.15</c:v>
                </c:pt>
                <c:pt idx="1630">
                  <c:v>27.167000000000002</c:v>
                </c:pt>
                <c:pt idx="1631">
                  <c:v>27.183</c:v>
                </c:pt>
                <c:pt idx="1632">
                  <c:v>27.2</c:v>
                </c:pt>
                <c:pt idx="1633">
                  <c:v>27.216999999999999</c:v>
                </c:pt>
                <c:pt idx="1634">
                  <c:v>27.233000000000001</c:v>
                </c:pt>
                <c:pt idx="1635">
                  <c:v>27.25</c:v>
                </c:pt>
                <c:pt idx="1636">
                  <c:v>27.266999999999999</c:v>
                </c:pt>
                <c:pt idx="1637">
                  <c:v>27.283000000000001</c:v>
                </c:pt>
                <c:pt idx="1638">
                  <c:v>27.3</c:v>
                </c:pt>
                <c:pt idx="1639">
                  <c:v>27.317</c:v>
                </c:pt>
                <c:pt idx="1640">
                  <c:v>27.332999999999998</c:v>
                </c:pt>
                <c:pt idx="1641">
                  <c:v>27.35</c:v>
                </c:pt>
                <c:pt idx="1642">
                  <c:v>27.367000000000001</c:v>
                </c:pt>
                <c:pt idx="1643">
                  <c:v>27.382999999999999</c:v>
                </c:pt>
                <c:pt idx="1644">
                  <c:v>27.4</c:v>
                </c:pt>
                <c:pt idx="1645">
                  <c:v>27.417000000000002</c:v>
                </c:pt>
                <c:pt idx="1646">
                  <c:v>27.433</c:v>
                </c:pt>
                <c:pt idx="1647">
                  <c:v>27.45</c:v>
                </c:pt>
                <c:pt idx="1648">
                  <c:v>27.466999999999999</c:v>
                </c:pt>
                <c:pt idx="1649">
                  <c:v>27.483000000000001</c:v>
                </c:pt>
                <c:pt idx="1650">
                  <c:v>27.5</c:v>
                </c:pt>
                <c:pt idx="1651">
                  <c:v>27.516999999999999</c:v>
                </c:pt>
                <c:pt idx="1652">
                  <c:v>27.533000000000001</c:v>
                </c:pt>
                <c:pt idx="1653">
                  <c:v>27.55</c:v>
                </c:pt>
                <c:pt idx="1654">
                  <c:v>27.567</c:v>
                </c:pt>
                <c:pt idx="1655">
                  <c:v>27.582999999999998</c:v>
                </c:pt>
                <c:pt idx="1656">
                  <c:v>27.6</c:v>
                </c:pt>
                <c:pt idx="1657">
                  <c:v>27.617000000000001</c:v>
                </c:pt>
                <c:pt idx="1658">
                  <c:v>27.632999999999999</c:v>
                </c:pt>
                <c:pt idx="1659">
                  <c:v>27.65</c:v>
                </c:pt>
                <c:pt idx="1660">
                  <c:v>27.667000000000002</c:v>
                </c:pt>
                <c:pt idx="1661">
                  <c:v>27.683</c:v>
                </c:pt>
                <c:pt idx="1662">
                  <c:v>27.7</c:v>
                </c:pt>
                <c:pt idx="1663">
                  <c:v>27.716999999999999</c:v>
                </c:pt>
                <c:pt idx="1664">
                  <c:v>27.733000000000001</c:v>
                </c:pt>
                <c:pt idx="1665">
                  <c:v>27.75</c:v>
                </c:pt>
                <c:pt idx="1666">
                  <c:v>27.766999999999999</c:v>
                </c:pt>
                <c:pt idx="1667">
                  <c:v>27.783000000000001</c:v>
                </c:pt>
                <c:pt idx="1668">
                  <c:v>27.8</c:v>
                </c:pt>
                <c:pt idx="1669">
                  <c:v>27.817</c:v>
                </c:pt>
                <c:pt idx="1670">
                  <c:v>27.832999999999998</c:v>
                </c:pt>
                <c:pt idx="1671">
                  <c:v>27.85</c:v>
                </c:pt>
                <c:pt idx="1672">
                  <c:v>27.867000000000001</c:v>
                </c:pt>
                <c:pt idx="1673">
                  <c:v>27.882999999999999</c:v>
                </c:pt>
                <c:pt idx="1674">
                  <c:v>27.9</c:v>
                </c:pt>
                <c:pt idx="1675">
                  <c:v>27.917000000000002</c:v>
                </c:pt>
                <c:pt idx="1676">
                  <c:v>27.933</c:v>
                </c:pt>
                <c:pt idx="1677">
                  <c:v>27.95</c:v>
                </c:pt>
                <c:pt idx="1678">
                  <c:v>27.966999999999999</c:v>
                </c:pt>
                <c:pt idx="1679">
                  <c:v>27.983000000000001</c:v>
                </c:pt>
                <c:pt idx="1680">
                  <c:v>28</c:v>
                </c:pt>
                <c:pt idx="1681">
                  <c:v>28.016999999999999</c:v>
                </c:pt>
                <c:pt idx="1682">
                  <c:v>28.033000000000001</c:v>
                </c:pt>
                <c:pt idx="1683">
                  <c:v>28.05</c:v>
                </c:pt>
                <c:pt idx="1684">
                  <c:v>28.067</c:v>
                </c:pt>
                <c:pt idx="1685">
                  <c:v>28.082999999999998</c:v>
                </c:pt>
                <c:pt idx="1686">
                  <c:v>28.1</c:v>
                </c:pt>
                <c:pt idx="1687">
                  <c:v>28.117000000000001</c:v>
                </c:pt>
                <c:pt idx="1688">
                  <c:v>28.132999999999999</c:v>
                </c:pt>
                <c:pt idx="1689">
                  <c:v>28.15</c:v>
                </c:pt>
                <c:pt idx="1690">
                  <c:v>28.167000000000002</c:v>
                </c:pt>
                <c:pt idx="1691">
                  <c:v>28.183</c:v>
                </c:pt>
                <c:pt idx="1692">
                  <c:v>28.2</c:v>
                </c:pt>
                <c:pt idx="1693">
                  <c:v>28.216999999999999</c:v>
                </c:pt>
                <c:pt idx="1694">
                  <c:v>28.233000000000001</c:v>
                </c:pt>
                <c:pt idx="1695">
                  <c:v>28.25</c:v>
                </c:pt>
                <c:pt idx="1696">
                  <c:v>28.266999999999999</c:v>
                </c:pt>
                <c:pt idx="1697">
                  <c:v>28.283000000000001</c:v>
                </c:pt>
                <c:pt idx="1698">
                  <c:v>28.3</c:v>
                </c:pt>
                <c:pt idx="1699">
                  <c:v>28.317</c:v>
                </c:pt>
                <c:pt idx="1700">
                  <c:v>28.332999999999998</c:v>
                </c:pt>
                <c:pt idx="1701">
                  <c:v>28.35</c:v>
                </c:pt>
                <c:pt idx="1702">
                  <c:v>28.367000000000001</c:v>
                </c:pt>
                <c:pt idx="1703">
                  <c:v>28.382999999999999</c:v>
                </c:pt>
                <c:pt idx="1704">
                  <c:v>28.4</c:v>
                </c:pt>
                <c:pt idx="1705">
                  <c:v>28.417000000000002</c:v>
                </c:pt>
                <c:pt idx="1706">
                  <c:v>28.433</c:v>
                </c:pt>
                <c:pt idx="1707">
                  <c:v>28.45</c:v>
                </c:pt>
                <c:pt idx="1708">
                  <c:v>28.466999999999999</c:v>
                </c:pt>
                <c:pt idx="1709">
                  <c:v>28.483000000000001</c:v>
                </c:pt>
                <c:pt idx="1710">
                  <c:v>28.5</c:v>
                </c:pt>
                <c:pt idx="1711">
                  <c:v>28.516999999999999</c:v>
                </c:pt>
                <c:pt idx="1712">
                  <c:v>28.533000000000001</c:v>
                </c:pt>
                <c:pt idx="1713">
                  <c:v>28.55</c:v>
                </c:pt>
                <c:pt idx="1714">
                  <c:v>28.567</c:v>
                </c:pt>
                <c:pt idx="1715">
                  <c:v>28.582999999999998</c:v>
                </c:pt>
                <c:pt idx="1716">
                  <c:v>28.6</c:v>
                </c:pt>
                <c:pt idx="1717">
                  <c:v>28.617000000000001</c:v>
                </c:pt>
                <c:pt idx="1718">
                  <c:v>28.632999999999999</c:v>
                </c:pt>
                <c:pt idx="1719">
                  <c:v>28.65</c:v>
                </c:pt>
                <c:pt idx="1720">
                  <c:v>28.667000000000002</c:v>
                </c:pt>
                <c:pt idx="1721">
                  <c:v>28.683</c:v>
                </c:pt>
                <c:pt idx="1722">
                  <c:v>28.7</c:v>
                </c:pt>
                <c:pt idx="1723">
                  <c:v>28.716999999999999</c:v>
                </c:pt>
                <c:pt idx="1724">
                  <c:v>28.733000000000001</c:v>
                </c:pt>
                <c:pt idx="1725">
                  <c:v>28.75</c:v>
                </c:pt>
                <c:pt idx="1726">
                  <c:v>28.766999999999999</c:v>
                </c:pt>
                <c:pt idx="1727">
                  <c:v>28.783000000000001</c:v>
                </c:pt>
                <c:pt idx="1728">
                  <c:v>28.8</c:v>
                </c:pt>
                <c:pt idx="1729">
                  <c:v>28.817</c:v>
                </c:pt>
                <c:pt idx="1730">
                  <c:v>28.832999999999998</c:v>
                </c:pt>
                <c:pt idx="1731">
                  <c:v>28.85</c:v>
                </c:pt>
                <c:pt idx="1732">
                  <c:v>28.867000000000001</c:v>
                </c:pt>
                <c:pt idx="1733">
                  <c:v>28.882999999999999</c:v>
                </c:pt>
                <c:pt idx="1734">
                  <c:v>28.9</c:v>
                </c:pt>
                <c:pt idx="1735">
                  <c:v>28.917000000000002</c:v>
                </c:pt>
                <c:pt idx="1736">
                  <c:v>28.933</c:v>
                </c:pt>
                <c:pt idx="1737">
                  <c:v>28.95</c:v>
                </c:pt>
                <c:pt idx="1738">
                  <c:v>28.966999999999999</c:v>
                </c:pt>
                <c:pt idx="1739">
                  <c:v>28.983000000000001</c:v>
                </c:pt>
                <c:pt idx="1740">
                  <c:v>29</c:v>
                </c:pt>
                <c:pt idx="1741">
                  <c:v>29.016999999999999</c:v>
                </c:pt>
                <c:pt idx="1742">
                  <c:v>29.033000000000001</c:v>
                </c:pt>
                <c:pt idx="1743">
                  <c:v>29.05</c:v>
                </c:pt>
                <c:pt idx="1744">
                  <c:v>29.067</c:v>
                </c:pt>
                <c:pt idx="1745">
                  <c:v>29.082999999999998</c:v>
                </c:pt>
                <c:pt idx="1746">
                  <c:v>29.1</c:v>
                </c:pt>
                <c:pt idx="1747">
                  <c:v>29.117000000000001</c:v>
                </c:pt>
                <c:pt idx="1748">
                  <c:v>29.132999999999999</c:v>
                </c:pt>
                <c:pt idx="1749">
                  <c:v>29.15</c:v>
                </c:pt>
                <c:pt idx="1750">
                  <c:v>29.167000000000002</c:v>
                </c:pt>
                <c:pt idx="1751">
                  <c:v>29.183</c:v>
                </c:pt>
                <c:pt idx="1752">
                  <c:v>29.2</c:v>
                </c:pt>
                <c:pt idx="1753">
                  <c:v>29.216999999999999</c:v>
                </c:pt>
                <c:pt idx="1754">
                  <c:v>29.233000000000001</c:v>
                </c:pt>
                <c:pt idx="1755">
                  <c:v>29.25</c:v>
                </c:pt>
                <c:pt idx="1756">
                  <c:v>29.266999999999999</c:v>
                </c:pt>
                <c:pt idx="1757">
                  <c:v>29.283000000000001</c:v>
                </c:pt>
                <c:pt idx="1758">
                  <c:v>29.3</c:v>
                </c:pt>
                <c:pt idx="1759">
                  <c:v>29.317</c:v>
                </c:pt>
                <c:pt idx="1760">
                  <c:v>29.332999999999998</c:v>
                </c:pt>
                <c:pt idx="1761">
                  <c:v>29.35</c:v>
                </c:pt>
                <c:pt idx="1762">
                  <c:v>29.367000000000001</c:v>
                </c:pt>
                <c:pt idx="1763">
                  <c:v>29.382999999999999</c:v>
                </c:pt>
                <c:pt idx="1764">
                  <c:v>29.4</c:v>
                </c:pt>
                <c:pt idx="1765">
                  <c:v>29.417000000000002</c:v>
                </c:pt>
                <c:pt idx="1766">
                  <c:v>29.433</c:v>
                </c:pt>
                <c:pt idx="1767">
                  <c:v>29.45</c:v>
                </c:pt>
                <c:pt idx="1768">
                  <c:v>29.466999999999999</c:v>
                </c:pt>
                <c:pt idx="1769">
                  <c:v>29.483000000000001</c:v>
                </c:pt>
                <c:pt idx="1770">
                  <c:v>29.5</c:v>
                </c:pt>
                <c:pt idx="1771">
                  <c:v>29.516999999999999</c:v>
                </c:pt>
                <c:pt idx="1772">
                  <c:v>29.533000000000001</c:v>
                </c:pt>
                <c:pt idx="1773">
                  <c:v>29.55</c:v>
                </c:pt>
                <c:pt idx="1774">
                  <c:v>29.567</c:v>
                </c:pt>
                <c:pt idx="1775">
                  <c:v>29.582999999999998</c:v>
                </c:pt>
                <c:pt idx="1776">
                  <c:v>29.6</c:v>
                </c:pt>
                <c:pt idx="1777">
                  <c:v>29.617000000000001</c:v>
                </c:pt>
                <c:pt idx="1778">
                  <c:v>29.632999999999999</c:v>
                </c:pt>
                <c:pt idx="1779">
                  <c:v>29.65</c:v>
                </c:pt>
                <c:pt idx="1780">
                  <c:v>29.667000000000002</c:v>
                </c:pt>
                <c:pt idx="1781">
                  <c:v>29.683</c:v>
                </c:pt>
                <c:pt idx="1782">
                  <c:v>29.7</c:v>
                </c:pt>
                <c:pt idx="1783">
                  <c:v>29.716999999999999</c:v>
                </c:pt>
                <c:pt idx="1784">
                  <c:v>29.733000000000001</c:v>
                </c:pt>
                <c:pt idx="1785">
                  <c:v>29.75</c:v>
                </c:pt>
                <c:pt idx="1786">
                  <c:v>29.766999999999999</c:v>
                </c:pt>
                <c:pt idx="1787">
                  <c:v>29.783000000000001</c:v>
                </c:pt>
                <c:pt idx="1788">
                  <c:v>29.8</c:v>
                </c:pt>
                <c:pt idx="1789">
                  <c:v>29.817</c:v>
                </c:pt>
                <c:pt idx="1790">
                  <c:v>29.832999999999998</c:v>
                </c:pt>
                <c:pt idx="1791">
                  <c:v>29.85</c:v>
                </c:pt>
                <c:pt idx="1792">
                  <c:v>29.867000000000001</c:v>
                </c:pt>
                <c:pt idx="1793">
                  <c:v>29.882999999999999</c:v>
                </c:pt>
                <c:pt idx="1794">
                  <c:v>29.9</c:v>
                </c:pt>
                <c:pt idx="1795">
                  <c:v>29.917000000000002</c:v>
                </c:pt>
                <c:pt idx="1796">
                  <c:v>29.933</c:v>
                </c:pt>
                <c:pt idx="1797">
                  <c:v>29.95</c:v>
                </c:pt>
                <c:pt idx="1798">
                  <c:v>29.966999999999999</c:v>
                </c:pt>
                <c:pt idx="1799">
                  <c:v>29.983000000000001</c:v>
                </c:pt>
                <c:pt idx="1800">
                  <c:v>30</c:v>
                </c:pt>
                <c:pt idx="1801">
                  <c:v>30.016999999999999</c:v>
                </c:pt>
                <c:pt idx="1802">
                  <c:v>30.033000000000001</c:v>
                </c:pt>
                <c:pt idx="1803">
                  <c:v>30.05</c:v>
                </c:pt>
                <c:pt idx="1804">
                  <c:v>30.067</c:v>
                </c:pt>
                <c:pt idx="1805">
                  <c:v>30.082999999999998</c:v>
                </c:pt>
                <c:pt idx="1806">
                  <c:v>30.1</c:v>
                </c:pt>
                <c:pt idx="1807">
                  <c:v>30.117000000000001</c:v>
                </c:pt>
                <c:pt idx="1808">
                  <c:v>30.132999999999999</c:v>
                </c:pt>
                <c:pt idx="1809">
                  <c:v>30.15</c:v>
                </c:pt>
                <c:pt idx="1810">
                  <c:v>30.167000000000002</c:v>
                </c:pt>
                <c:pt idx="1811">
                  <c:v>30.183</c:v>
                </c:pt>
                <c:pt idx="1812">
                  <c:v>30.2</c:v>
                </c:pt>
                <c:pt idx="1813">
                  <c:v>30.216999999999999</c:v>
                </c:pt>
                <c:pt idx="1814">
                  <c:v>30.233000000000001</c:v>
                </c:pt>
                <c:pt idx="1815">
                  <c:v>30.25</c:v>
                </c:pt>
                <c:pt idx="1816">
                  <c:v>30.266999999999999</c:v>
                </c:pt>
                <c:pt idx="1817">
                  <c:v>30.283000000000001</c:v>
                </c:pt>
                <c:pt idx="1818">
                  <c:v>30.3</c:v>
                </c:pt>
                <c:pt idx="1819">
                  <c:v>30.317</c:v>
                </c:pt>
                <c:pt idx="1820">
                  <c:v>30.332999999999998</c:v>
                </c:pt>
                <c:pt idx="1821">
                  <c:v>30.35</c:v>
                </c:pt>
                <c:pt idx="1822">
                  <c:v>30.367000000000001</c:v>
                </c:pt>
                <c:pt idx="1823">
                  <c:v>30.382999999999999</c:v>
                </c:pt>
                <c:pt idx="1824">
                  <c:v>30.4</c:v>
                </c:pt>
                <c:pt idx="1825">
                  <c:v>30.417000000000002</c:v>
                </c:pt>
                <c:pt idx="1826">
                  <c:v>30.433</c:v>
                </c:pt>
                <c:pt idx="1827">
                  <c:v>30.45</c:v>
                </c:pt>
                <c:pt idx="1828">
                  <c:v>30.466999999999999</c:v>
                </c:pt>
                <c:pt idx="1829">
                  <c:v>30.483000000000001</c:v>
                </c:pt>
                <c:pt idx="1830">
                  <c:v>30.5</c:v>
                </c:pt>
                <c:pt idx="1831">
                  <c:v>30.516999999999999</c:v>
                </c:pt>
                <c:pt idx="1832">
                  <c:v>30.533000000000001</c:v>
                </c:pt>
                <c:pt idx="1833">
                  <c:v>30.55</c:v>
                </c:pt>
                <c:pt idx="1834">
                  <c:v>30.567</c:v>
                </c:pt>
                <c:pt idx="1835">
                  <c:v>30.582999999999998</c:v>
                </c:pt>
                <c:pt idx="1836">
                  <c:v>30.6</c:v>
                </c:pt>
                <c:pt idx="1837">
                  <c:v>30.617000000000001</c:v>
                </c:pt>
                <c:pt idx="1838">
                  <c:v>30.632999999999999</c:v>
                </c:pt>
                <c:pt idx="1839">
                  <c:v>30.65</c:v>
                </c:pt>
                <c:pt idx="1840">
                  <c:v>30.667000000000002</c:v>
                </c:pt>
                <c:pt idx="1841">
                  <c:v>30.683</c:v>
                </c:pt>
                <c:pt idx="1842">
                  <c:v>30.7</c:v>
                </c:pt>
                <c:pt idx="1843">
                  <c:v>30.716999999999999</c:v>
                </c:pt>
                <c:pt idx="1844">
                  <c:v>30.733000000000001</c:v>
                </c:pt>
                <c:pt idx="1845">
                  <c:v>30.75</c:v>
                </c:pt>
                <c:pt idx="1846">
                  <c:v>30.766999999999999</c:v>
                </c:pt>
                <c:pt idx="1847">
                  <c:v>30.783000000000001</c:v>
                </c:pt>
                <c:pt idx="1848">
                  <c:v>30.8</c:v>
                </c:pt>
                <c:pt idx="1849">
                  <c:v>30.817</c:v>
                </c:pt>
                <c:pt idx="1850">
                  <c:v>30.832999999999998</c:v>
                </c:pt>
                <c:pt idx="1851">
                  <c:v>30.85</c:v>
                </c:pt>
                <c:pt idx="1852">
                  <c:v>30.867000000000001</c:v>
                </c:pt>
                <c:pt idx="1853">
                  <c:v>30.882999999999999</c:v>
                </c:pt>
                <c:pt idx="1854">
                  <c:v>30.9</c:v>
                </c:pt>
                <c:pt idx="1855">
                  <c:v>30.917000000000002</c:v>
                </c:pt>
                <c:pt idx="1856">
                  <c:v>30.933</c:v>
                </c:pt>
                <c:pt idx="1857">
                  <c:v>30.95</c:v>
                </c:pt>
                <c:pt idx="1858">
                  <c:v>30.966999999999999</c:v>
                </c:pt>
                <c:pt idx="1859">
                  <c:v>30.983000000000001</c:v>
                </c:pt>
                <c:pt idx="1860">
                  <c:v>31</c:v>
                </c:pt>
                <c:pt idx="1861">
                  <c:v>31.016999999999999</c:v>
                </c:pt>
                <c:pt idx="1862">
                  <c:v>31.033000000000001</c:v>
                </c:pt>
                <c:pt idx="1863">
                  <c:v>31.05</c:v>
                </c:pt>
                <c:pt idx="1864">
                  <c:v>31.067</c:v>
                </c:pt>
                <c:pt idx="1865">
                  <c:v>31.082999999999998</c:v>
                </c:pt>
                <c:pt idx="1866">
                  <c:v>31.1</c:v>
                </c:pt>
                <c:pt idx="1867">
                  <c:v>31.117000000000001</c:v>
                </c:pt>
                <c:pt idx="1868">
                  <c:v>31.132999999999999</c:v>
                </c:pt>
                <c:pt idx="1869">
                  <c:v>31.15</c:v>
                </c:pt>
                <c:pt idx="1870">
                  <c:v>31.167000000000002</c:v>
                </c:pt>
                <c:pt idx="1871">
                  <c:v>31.183</c:v>
                </c:pt>
                <c:pt idx="1872">
                  <c:v>31.2</c:v>
                </c:pt>
                <c:pt idx="1873">
                  <c:v>31.216999999999999</c:v>
                </c:pt>
                <c:pt idx="1874">
                  <c:v>31.233000000000001</c:v>
                </c:pt>
                <c:pt idx="1875">
                  <c:v>31.25</c:v>
                </c:pt>
                <c:pt idx="1876">
                  <c:v>31.266999999999999</c:v>
                </c:pt>
                <c:pt idx="1877">
                  <c:v>31.283000000000001</c:v>
                </c:pt>
                <c:pt idx="1878">
                  <c:v>31.3</c:v>
                </c:pt>
                <c:pt idx="1879">
                  <c:v>31.317</c:v>
                </c:pt>
                <c:pt idx="1880">
                  <c:v>31.332999999999998</c:v>
                </c:pt>
                <c:pt idx="1881">
                  <c:v>31.35</c:v>
                </c:pt>
                <c:pt idx="1882">
                  <c:v>31.367000000000001</c:v>
                </c:pt>
                <c:pt idx="1883">
                  <c:v>31.382999999999999</c:v>
                </c:pt>
                <c:pt idx="1884">
                  <c:v>31.4</c:v>
                </c:pt>
                <c:pt idx="1885">
                  <c:v>31.417000000000002</c:v>
                </c:pt>
                <c:pt idx="1886">
                  <c:v>31.433</c:v>
                </c:pt>
                <c:pt idx="1887">
                  <c:v>31.45</c:v>
                </c:pt>
                <c:pt idx="1888">
                  <c:v>31.466999999999999</c:v>
                </c:pt>
                <c:pt idx="1889">
                  <c:v>31.483000000000001</c:v>
                </c:pt>
                <c:pt idx="1890">
                  <c:v>31.5</c:v>
                </c:pt>
                <c:pt idx="1891">
                  <c:v>31.516999999999999</c:v>
                </c:pt>
                <c:pt idx="1892">
                  <c:v>31.533000000000001</c:v>
                </c:pt>
                <c:pt idx="1893">
                  <c:v>31.55</c:v>
                </c:pt>
                <c:pt idx="1894">
                  <c:v>31.567</c:v>
                </c:pt>
                <c:pt idx="1895">
                  <c:v>31.582999999999998</c:v>
                </c:pt>
                <c:pt idx="1896">
                  <c:v>31.6</c:v>
                </c:pt>
                <c:pt idx="1897">
                  <c:v>31.617000000000001</c:v>
                </c:pt>
                <c:pt idx="1898">
                  <c:v>31.632999999999999</c:v>
                </c:pt>
                <c:pt idx="1899">
                  <c:v>31.65</c:v>
                </c:pt>
                <c:pt idx="1900">
                  <c:v>31.667000000000002</c:v>
                </c:pt>
                <c:pt idx="1901">
                  <c:v>31.683</c:v>
                </c:pt>
                <c:pt idx="1902">
                  <c:v>31.7</c:v>
                </c:pt>
                <c:pt idx="1903">
                  <c:v>31.716999999999999</c:v>
                </c:pt>
                <c:pt idx="1904">
                  <c:v>31.733000000000001</c:v>
                </c:pt>
                <c:pt idx="1905">
                  <c:v>31.75</c:v>
                </c:pt>
                <c:pt idx="1906">
                  <c:v>31.766999999999999</c:v>
                </c:pt>
                <c:pt idx="1907">
                  <c:v>31.783000000000001</c:v>
                </c:pt>
                <c:pt idx="1908">
                  <c:v>31.8</c:v>
                </c:pt>
                <c:pt idx="1909">
                  <c:v>31.817</c:v>
                </c:pt>
                <c:pt idx="1910">
                  <c:v>31.832999999999998</c:v>
                </c:pt>
                <c:pt idx="1911">
                  <c:v>31.85</c:v>
                </c:pt>
                <c:pt idx="1912">
                  <c:v>31.867000000000001</c:v>
                </c:pt>
                <c:pt idx="1913">
                  <c:v>31.882999999999999</c:v>
                </c:pt>
                <c:pt idx="1914">
                  <c:v>31.9</c:v>
                </c:pt>
                <c:pt idx="1915">
                  <c:v>31.917000000000002</c:v>
                </c:pt>
                <c:pt idx="1916">
                  <c:v>31.933</c:v>
                </c:pt>
                <c:pt idx="1917">
                  <c:v>31.95</c:v>
                </c:pt>
                <c:pt idx="1918">
                  <c:v>31.966999999999999</c:v>
                </c:pt>
                <c:pt idx="1919">
                  <c:v>31.983000000000001</c:v>
                </c:pt>
                <c:pt idx="1920">
                  <c:v>32</c:v>
                </c:pt>
                <c:pt idx="1921">
                  <c:v>32.017000000000003</c:v>
                </c:pt>
                <c:pt idx="1922">
                  <c:v>32.033000000000001</c:v>
                </c:pt>
                <c:pt idx="1923">
                  <c:v>32.049999999999997</c:v>
                </c:pt>
                <c:pt idx="1924">
                  <c:v>32.067</c:v>
                </c:pt>
                <c:pt idx="1925">
                  <c:v>32.082999999999998</c:v>
                </c:pt>
                <c:pt idx="1926">
                  <c:v>32.1</c:v>
                </c:pt>
                <c:pt idx="1927">
                  <c:v>32.116999999999997</c:v>
                </c:pt>
                <c:pt idx="1928">
                  <c:v>32.133000000000003</c:v>
                </c:pt>
                <c:pt idx="1929">
                  <c:v>32.15</c:v>
                </c:pt>
                <c:pt idx="1930">
                  <c:v>32.167000000000002</c:v>
                </c:pt>
                <c:pt idx="1931">
                  <c:v>32.183</c:v>
                </c:pt>
                <c:pt idx="1932">
                  <c:v>32.200000000000003</c:v>
                </c:pt>
                <c:pt idx="1933">
                  <c:v>32.216999999999999</c:v>
                </c:pt>
                <c:pt idx="1934">
                  <c:v>32.232999999999997</c:v>
                </c:pt>
                <c:pt idx="1935">
                  <c:v>32.25</c:v>
                </c:pt>
                <c:pt idx="1936">
                  <c:v>32.267000000000003</c:v>
                </c:pt>
                <c:pt idx="1937">
                  <c:v>32.283000000000001</c:v>
                </c:pt>
                <c:pt idx="1938">
                  <c:v>32.299999999999997</c:v>
                </c:pt>
                <c:pt idx="1939">
                  <c:v>32.317</c:v>
                </c:pt>
                <c:pt idx="1940">
                  <c:v>32.332999999999998</c:v>
                </c:pt>
                <c:pt idx="1941">
                  <c:v>32.35</c:v>
                </c:pt>
                <c:pt idx="1942">
                  <c:v>32.366999999999997</c:v>
                </c:pt>
                <c:pt idx="1943">
                  <c:v>32.383000000000003</c:v>
                </c:pt>
                <c:pt idx="1944">
                  <c:v>32.4</c:v>
                </c:pt>
                <c:pt idx="1945">
                  <c:v>32.417000000000002</c:v>
                </c:pt>
                <c:pt idx="1946">
                  <c:v>32.433</c:v>
                </c:pt>
                <c:pt idx="1947">
                  <c:v>32.450000000000003</c:v>
                </c:pt>
                <c:pt idx="1948">
                  <c:v>32.466999999999999</c:v>
                </c:pt>
                <c:pt idx="1949">
                  <c:v>32.482999999999997</c:v>
                </c:pt>
                <c:pt idx="1950">
                  <c:v>32.5</c:v>
                </c:pt>
                <c:pt idx="1951">
                  <c:v>32.517000000000003</c:v>
                </c:pt>
                <c:pt idx="1952">
                  <c:v>32.533000000000001</c:v>
                </c:pt>
                <c:pt idx="1953">
                  <c:v>32.549999999999997</c:v>
                </c:pt>
                <c:pt idx="1954">
                  <c:v>32.567</c:v>
                </c:pt>
                <c:pt idx="1955">
                  <c:v>32.582999999999998</c:v>
                </c:pt>
                <c:pt idx="1956">
                  <c:v>32.6</c:v>
                </c:pt>
                <c:pt idx="1957">
                  <c:v>32.616999999999997</c:v>
                </c:pt>
                <c:pt idx="1958">
                  <c:v>32.633000000000003</c:v>
                </c:pt>
                <c:pt idx="1959">
                  <c:v>32.65</c:v>
                </c:pt>
                <c:pt idx="1960">
                  <c:v>32.667000000000002</c:v>
                </c:pt>
                <c:pt idx="1961">
                  <c:v>32.683</c:v>
                </c:pt>
                <c:pt idx="1962">
                  <c:v>32.700000000000003</c:v>
                </c:pt>
                <c:pt idx="1963">
                  <c:v>32.716999999999999</c:v>
                </c:pt>
                <c:pt idx="1964">
                  <c:v>32.732999999999997</c:v>
                </c:pt>
                <c:pt idx="1965">
                  <c:v>32.75</c:v>
                </c:pt>
                <c:pt idx="1966">
                  <c:v>32.767000000000003</c:v>
                </c:pt>
                <c:pt idx="1967">
                  <c:v>32.783000000000001</c:v>
                </c:pt>
                <c:pt idx="1968">
                  <c:v>32.799999999999997</c:v>
                </c:pt>
                <c:pt idx="1969">
                  <c:v>32.817</c:v>
                </c:pt>
                <c:pt idx="1970">
                  <c:v>32.832999999999998</c:v>
                </c:pt>
                <c:pt idx="1971">
                  <c:v>32.85</c:v>
                </c:pt>
                <c:pt idx="1972">
                  <c:v>32.866999999999997</c:v>
                </c:pt>
                <c:pt idx="1973">
                  <c:v>32.883000000000003</c:v>
                </c:pt>
                <c:pt idx="1974">
                  <c:v>32.9</c:v>
                </c:pt>
                <c:pt idx="1975">
                  <c:v>32.917000000000002</c:v>
                </c:pt>
                <c:pt idx="1976">
                  <c:v>32.933</c:v>
                </c:pt>
                <c:pt idx="1977">
                  <c:v>32.950000000000003</c:v>
                </c:pt>
                <c:pt idx="1978">
                  <c:v>32.966999999999999</c:v>
                </c:pt>
                <c:pt idx="1979">
                  <c:v>32.982999999999997</c:v>
                </c:pt>
                <c:pt idx="1980">
                  <c:v>33</c:v>
                </c:pt>
                <c:pt idx="1981">
                  <c:v>33.017000000000003</c:v>
                </c:pt>
                <c:pt idx="1982">
                  <c:v>33.033000000000001</c:v>
                </c:pt>
                <c:pt idx="1983">
                  <c:v>33.049999999999997</c:v>
                </c:pt>
                <c:pt idx="1984">
                  <c:v>33.067</c:v>
                </c:pt>
                <c:pt idx="1985">
                  <c:v>33.082999999999998</c:v>
                </c:pt>
                <c:pt idx="1986">
                  <c:v>33.1</c:v>
                </c:pt>
                <c:pt idx="1987">
                  <c:v>33.116999999999997</c:v>
                </c:pt>
                <c:pt idx="1988">
                  <c:v>33.133000000000003</c:v>
                </c:pt>
                <c:pt idx="1989">
                  <c:v>33.15</c:v>
                </c:pt>
                <c:pt idx="1990">
                  <c:v>33.167000000000002</c:v>
                </c:pt>
                <c:pt idx="1991">
                  <c:v>33.183</c:v>
                </c:pt>
                <c:pt idx="1992">
                  <c:v>33.200000000000003</c:v>
                </c:pt>
                <c:pt idx="1993">
                  <c:v>33.216999999999999</c:v>
                </c:pt>
                <c:pt idx="1994">
                  <c:v>33.232999999999997</c:v>
                </c:pt>
                <c:pt idx="1995">
                  <c:v>33.25</c:v>
                </c:pt>
                <c:pt idx="1996">
                  <c:v>33.267000000000003</c:v>
                </c:pt>
                <c:pt idx="1997">
                  <c:v>33.283000000000001</c:v>
                </c:pt>
                <c:pt idx="1998">
                  <c:v>33.299999999999997</c:v>
                </c:pt>
                <c:pt idx="1999">
                  <c:v>33.317</c:v>
                </c:pt>
                <c:pt idx="2000">
                  <c:v>33.332999999999998</c:v>
                </c:pt>
                <c:pt idx="2001">
                  <c:v>33.35</c:v>
                </c:pt>
                <c:pt idx="2002">
                  <c:v>33.366999999999997</c:v>
                </c:pt>
                <c:pt idx="2003">
                  <c:v>33.383000000000003</c:v>
                </c:pt>
                <c:pt idx="2004">
                  <c:v>33.4</c:v>
                </c:pt>
                <c:pt idx="2005">
                  <c:v>33.417000000000002</c:v>
                </c:pt>
                <c:pt idx="2006">
                  <c:v>33.433</c:v>
                </c:pt>
                <c:pt idx="2007">
                  <c:v>33.450000000000003</c:v>
                </c:pt>
                <c:pt idx="2008">
                  <c:v>33.466999999999999</c:v>
                </c:pt>
                <c:pt idx="2009">
                  <c:v>33.482999999999997</c:v>
                </c:pt>
                <c:pt idx="2010">
                  <c:v>33.5</c:v>
                </c:pt>
                <c:pt idx="2011">
                  <c:v>33.517000000000003</c:v>
                </c:pt>
                <c:pt idx="2012">
                  <c:v>33.533000000000001</c:v>
                </c:pt>
                <c:pt idx="2013">
                  <c:v>33.549999999999997</c:v>
                </c:pt>
                <c:pt idx="2014">
                  <c:v>33.567</c:v>
                </c:pt>
                <c:pt idx="2015">
                  <c:v>33.582999999999998</c:v>
                </c:pt>
                <c:pt idx="2016">
                  <c:v>33.6</c:v>
                </c:pt>
                <c:pt idx="2017">
                  <c:v>33.616999999999997</c:v>
                </c:pt>
                <c:pt idx="2018">
                  <c:v>33.633000000000003</c:v>
                </c:pt>
                <c:pt idx="2019">
                  <c:v>33.65</c:v>
                </c:pt>
                <c:pt idx="2020">
                  <c:v>33.667000000000002</c:v>
                </c:pt>
                <c:pt idx="2021">
                  <c:v>33.683</c:v>
                </c:pt>
                <c:pt idx="2022">
                  <c:v>33.700000000000003</c:v>
                </c:pt>
                <c:pt idx="2023">
                  <c:v>33.716999999999999</c:v>
                </c:pt>
                <c:pt idx="2024">
                  <c:v>33.732999999999997</c:v>
                </c:pt>
                <c:pt idx="2025">
                  <c:v>33.75</c:v>
                </c:pt>
                <c:pt idx="2026">
                  <c:v>33.767000000000003</c:v>
                </c:pt>
                <c:pt idx="2027">
                  <c:v>33.783000000000001</c:v>
                </c:pt>
                <c:pt idx="2028">
                  <c:v>33.799999999999997</c:v>
                </c:pt>
                <c:pt idx="2029">
                  <c:v>33.817</c:v>
                </c:pt>
                <c:pt idx="2030">
                  <c:v>33.832999999999998</c:v>
                </c:pt>
                <c:pt idx="2031">
                  <c:v>33.85</c:v>
                </c:pt>
                <c:pt idx="2032">
                  <c:v>33.866999999999997</c:v>
                </c:pt>
                <c:pt idx="2033">
                  <c:v>33.883000000000003</c:v>
                </c:pt>
                <c:pt idx="2034">
                  <c:v>33.9</c:v>
                </c:pt>
                <c:pt idx="2035">
                  <c:v>33.917000000000002</c:v>
                </c:pt>
                <c:pt idx="2036">
                  <c:v>33.933</c:v>
                </c:pt>
                <c:pt idx="2037">
                  <c:v>33.950000000000003</c:v>
                </c:pt>
                <c:pt idx="2038">
                  <c:v>33.966999999999999</c:v>
                </c:pt>
                <c:pt idx="2039">
                  <c:v>33.982999999999997</c:v>
                </c:pt>
                <c:pt idx="2040">
                  <c:v>34</c:v>
                </c:pt>
                <c:pt idx="2041">
                  <c:v>34.017000000000003</c:v>
                </c:pt>
                <c:pt idx="2042">
                  <c:v>34.033000000000001</c:v>
                </c:pt>
                <c:pt idx="2043">
                  <c:v>34.049999999999997</c:v>
                </c:pt>
                <c:pt idx="2044">
                  <c:v>34.067</c:v>
                </c:pt>
                <c:pt idx="2045">
                  <c:v>34.082999999999998</c:v>
                </c:pt>
                <c:pt idx="2046">
                  <c:v>34.1</c:v>
                </c:pt>
                <c:pt idx="2047">
                  <c:v>34.116999999999997</c:v>
                </c:pt>
                <c:pt idx="2048">
                  <c:v>34.133000000000003</c:v>
                </c:pt>
                <c:pt idx="2049">
                  <c:v>34.15</c:v>
                </c:pt>
                <c:pt idx="2050">
                  <c:v>34.167000000000002</c:v>
                </c:pt>
                <c:pt idx="2051">
                  <c:v>34.183</c:v>
                </c:pt>
                <c:pt idx="2052">
                  <c:v>34.200000000000003</c:v>
                </c:pt>
                <c:pt idx="2053">
                  <c:v>34.216999999999999</c:v>
                </c:pt>
                <c:pt idx="2054">
                  <c:v>34.232999999999997</c:v>
                </c:pt>
                <c:pt idx="2055">
                  <c:v>34.25</c:v>
                </c:pt>
                <c:pt idx="2056">
                  <c:v>34.267000000000003</c:v>
                </c:pt>
                <c:pt idx="2057">
                  <c:v>34.283000000000001</c:v>
                </c:pt>
                <c:pt idx="2058">
                  <c:v>34.299999999999997</c:v>
                </c:pt>
                <c:pt idx="2059">
                  <c:v>34.317</c:v>
                </c:pt>
                <c:pt idx="2060">
                  <c:v>34.332999999999998</c:v>
                </c:pt>
                <c:pt idx="2061">
                  <c:v>34.35</c:v>
                </c:pt>
                <c:pt idx="2062">
                  <c:v>34.366999999999997</c:v>
                </c:pt>
                <c:pt idx="2063">
                  <c:v>34.383000000000003</c:v>
                </c:pt>
                <c:pt idx="2064">
                  <c:v>34.4</c:v>
                </c:pt>
                <c:pt idx="2065">
                  <c:v>34.417000000000002</c:v>
                </c:pt>
                <c:pt idx="2066">
                  <c:v>34.433</c:v>
                </c:pt>
                <c:pt idx="2067">
                  <c:v>34.450000000000003</c:v>
                </c:pt>
                <c:pt idx="2068">
                  <c:v>34.466999999999999</c:v>
                </c:pt>
                <c:pt idx="2069">
                  <c:v>34.482999999999997</c:v>
                </c:pt>
                <c:pt idx="2070">
                  <c:v>34.5</c:v>
                </c:pt>
                <c:pt idx="2071">
                  <c:v>34.517000000000003</c:v>
                </c:pt>
                <c:pt idx="2072">
                  <c:v>34.533000000000001</c:v>
                </c:pt>
                <c:pt idx="2073">
                  <c:v>34.549999999999997</c:v>
                </c:pt>
                <c:pt idx="2074">
                  <c:v>34.567</c:v>
                </c:pt>
                <c:pt idx="2075">
                  <c:v>34.582999999999998</c:v>
                </c:pt>
                <c:pt idx="2076">
                  <c:v>34.6</c:v>
                </c:pt>
                <c:pt idx="2077">
                  <c:v>34.616999999999997</c:v>
                </c:pt>
                <c:pt idx="2078">
                  <c:v>34.633000000000003</c:v>
                </c:pt>
                <c:pt idx="2079">
                  <c:v>34.65</c:v>
                </c:pt>
                <c:pt idx="2080">
                  <c:v>34.667000000000002</c:v>
                </c:pt>
                <c:pt idx="2081">
                  <c:v>34.683</c:v>
                </c:pt>
                <c:pt idx="2082">
                  <c:v>34.700000000000003</c:v>
                </c:pt>
                <c:pt idx="2083">
                  <c:v>34.716999999999999</c:v>
                </c:pt>
                <c:pt idx="2084">
                  <c:v>34.732999999999997</c:v>
                </c:pt>
                <c:pt idx="2085">
                  <c:v>34.75</c:v>
                </c:pt>
                <c:pt idx="2086">
                  <c:v>34.767000000000003</c:v>
                </c:pt>
                <c:pt idx="2087">
                  <c:v>34.783000000000001</c:v>
                </c:pt>
                <c:pt idx="2088">
                  <c:v>34.799999999999997</c:v>
                </c:pt>
                <c:pt idx="2089">
                  <c:v>34.817</c:v>
                </c:pt>
                <c:pt idx="2090">
                  <c:v>34.832999999999998</c:v>
                </c:pt>
                <c:pt idx="2091">
                  <c:v>34.85</c:v>
                </c:pt>
                <c:pt idx="2092">
                  <c:v>34.866999999999997</c:v>
                </c:pt>
                <c:pt idx="2093">
                  <c:v>34.883000000000003</c:v>
                </c:pt>
                <c:pt idx="2094">
                  <c:v>34.9</c:v>
                </c:pt>
                <c:pt idx="2095">
                  <c:v>34.917000000000002</c:v>
                </c:pt>
                <c:pt idx="2096">
                  <c:v>34.933</c:v>
                </c:pt>
                <c:pt idx="2097">
                  <c:v>34.950000000000003</c:v>
                </c:pt>
                <c:pt idx="2098">
                  <c:v>34.966999999999999</c:v>
                </c:pt>
                <c:pt idx="2099">
                  <c:v>34.982999999999997</c:v>
                </c:pt>
                <c:pt idx="2100">
                  <c:v>35</c:v>
                </c:pt>
                <c:pt idx="2101">
                  <c:v>35.017000000000003</c:v>
                </c:pt>
                <c:pt idx="2102">
                  <c:v>35.033000000000001</c:v>
                </c:pt>
                <c:pt idx="2103">
                  <c:v>35.049999999999997</c:v>
                </c:pt>
                <c:pt idx="2104">
                  <c:v>35.067</c:v>
                </c:pt>
                <c:pt idx="2105">
                  <c:v>35.082999999999998</c:v>
                </c:pt>
                <c:pt idx="2106">
                  <c:v>35.1</c:v>
                </c:pt>
                <c:pt idx="2107">
                  <c:v>35.116999999999997</c:v>
                </c:pt>
                <c:pt idx="2108">
                  <c:v>35.133000000000003</c:v>
                </c:pt>
                <c:pt idx="2109">
                  <c:v>35.15</c:v>
                </c:pt>
                <c:pt idx="2110">
                  <c:v>35.167000000000002</c:v>
                </c:pt>
                <c:pt idx="2111">
                  <c:v>35.183</c:v>
                </c:pt>
                <c:pt idx="2112">
                  <c:v>35.200000000000003</c:v>
                </c:pt>
                <c:pt idx="2113">
                  <c:v>35.216999999999999</c:v>
                </c:pt>
                <c:pt idx="2114">
                  <c:v>35.232999999999997</c:v>
                </c:pt>
                <c:pt idx="2115">
                  <c:v>35.25</c:v>
                </c:pt>
                <c:pt idx="2116">
                  <c:v>35.267000000000003</c:v>
                </c:pt>
                <c:pt idx="2117">
                  <c:v>35.283000000000001</c:v>
                </c:pt>
                <c:pt idx="2118">
                  <c:v>35.299999999999997</c:v>
                </c:pt>
                <c:pt idx="2119">
                  <c:v>35.317</c:v>
                </c:pt>
                <c:pt idx="2120">
                  <c:v>35.332999999999998</c:v>
                </c:pt>
                <c:pt idx="2121">
                  <c:v>35.35</c:v>
                </c:pt>
                <c:pt idx="2122">
                  <c:v>35.366999999999997</c:v>
                </c:pt>
              </c:numCache>
            </c:numRef>
          </c:xVal>
          <c:yVal>
            <c:numRef>
              <c:f>'Graph cult. #10'!$G$2:$G$2740</c:f>
              <c:numCache>
                <c:formatCode>0.00</c:formatCode>
                <c:ptCount val="2739"/>
                <c:pt idx="0">
                  <c:v>36.906874999999999</c:v>
                </c:pt>
                <c:pt idx="1">
                  <c:v>37.1</c:v>
                </c:pt>
                <c:pt idx="2">
                  <c:v>37.25</c:v>
                </c:pt>
                <c:pt idx="3">
                  <c:v>37.311666666666703</c:v>
                </c:pt>
                <c:pt idx="4">
                  <c:v>37.325000000000003</c:v>
                </c:pt>
                <c:pt idx="5">
                  <c:v>37.326666666666704</c:v>
                </c:pt>
                <c:pt idx="6">
                  <c:v>37.325000000000003</c:v>
                </c:pt>
                <c:pt idx="7">
                  <c:v>37.317142857142898</c:v>
                </c:pt>
                <c:pt idx="8">
                  <c:v>37.298333333333296</c:v>
                </c:pt>
                <c:pt idx="9">
                  <c:v>37.281428571428599</c:v>
                </c:pt>
                <c:pt idx="10">
                  <c:v>37.262</c:v>
                </c:pt>
                <c:pt idx="11">
                  <c:v>37.243333333333297</c:v>
                </c:pt>
                <c:pt idx="12">
                  <c:v>37.228333333333303</c:v>
                </c:pt>
                <c:pt idx="13">
                  <c:v>37.213333333333303</c:v>
                </c:pt>
                <c:pt idx="14">
                  <c:v>37.204999999999998</c:v>
                </c:pt>
                <c:pt idx="15">
                  <c:v>37.195</c:v>
                </c:pt>
                <c:pt idx="16">
                  <c:v>37.18</c:v>
                </c:pt>
                <c:pt idx="17">
                  <c:v>37.1533333333333</c:v>
                </c:pt>
                <c:pt idx="18">
                  <c:v>37.1533333333333</c:v>
                </c:pt>
                <c:pt idx="19">
                  <c:v>37.145000000000003</c:v>
                </c:pt>
                <c:pt idx="20">
                  <c:v>37.137999999999998</c:v>
                </c:pt>
                <c:pt idx="21">
                  <c:v>37.134999999999998</c:v>
                </c:pt>
                <c:pt idx="22">
                  <c:v>37.123333333333299</c:v>
                </c:pt>
                <c:pt idx="23">
                  <c:v>37.1142857142857</c:v>
                </c:pt>
                <c:pt idx="24">
                  <c:v>37.104444444444397</c:v>
                </c:pt>
                <c:pt idx="25">
                  <c:v>37.104444444444397</c:v>
                </c:pt>
                <c:pt idx="26">
                  <c:v>37.1</c:v>
                </c:pt>
                <c:pt idx="27">
                  <c:v>37.094000000000001</c:v>
                </c:pt>
                <c:pt idx="28">
                  <c:v>37.090000000000003</c:v>
                </c:pt>
                <c:pt idx="29">
                  <c:v>37.084000000000003</c:v>
                </c:pt>
                <c:pt idx="30">
                  <c:v>37.085000000000001</c:v>
                </c:pt>
                <c:pt idx="31">
                  <c:v>37.071428571428598</c:v>
                </c:pt>
                <c:pt idx="32">
                  <c:v>37.064</c:v>
                </c:pt>
                <c:pt idx="33">
                  <c:v>37.064</c:v>
                </c:pt>
                <c:pt idx="34">
                  <c:v>37.055</c:v>
                </c:pt>
                <c:pt idx="35">
                  <c:v>37.04</c:v>
                </c:pt>
                <c:pt idx="36">
                  <c:v>37.045000000000002</c:v>
                </c:pt>
                <c:pt idx="37">
                  <c:v>37.033999999999999</c:v>
                </c:pt>
                <c:pt idx="38">
                  <c:v>37.036666666666697</c:v>
                </c:pt>
                <c:pt idx="39">
                  <c:v>37.033999999999999</c:v>
                </c:pt>
                <c:pt idx="40">
                  <c:v>37.03</c:v>
                </c:pt>
                <c:pt idx="41">
                  <c:v>37.024999999999999</c:v>
                </c:pt>
                <c:pt idx="42">
                  <c:v>37.03</c:v>
                </c:pt>
                <c:pt idx="43">
                  <c:v>37.03</c:v>
                </c:pt>
                <c:pt idx="44">
                  <c:v>37.023333333333298</c:v>
                </c:pt>
                <c:pt idx="45">
                  <c:v>37.024999999999999</c:v>
                </c:pt>
                <c:pt idx="46">
                  <c:v>37.024999999999999</c:v>
                </c:pt>
                <c:pt idx="47">
                  <c:v>37.024999999999999</c:v>
                </c:pt>
                <c:pt idx="48">
                  <c:v>37.026000000000003</c:v>
                </c:pt>
                <c:pt idx="49">
                  <c:v>37.024999999999999</c:v>
                </c:pt>
                <c:pt idx="50">
                  <c:v>37.024999999999999</c:v>
                </c:pt>
                <c:pt idx="51">
                  <c:v>37.023333333333298</c:v>
                </c:pt>
                <c:pt idx="52">
                  <c:v>37.024999999999999</c:v>
                </c:pt>
                <c:pt idx="53">
                  <c:v>37.020000000000003</c:v>
                </c:pt>
                <c:pt idx="54">
                  <c:v>37.015000000000001</c:v>
                </c:pt>
                <c:pt idx="55">
                  <c:v>37.014285714285698</c:v>
                </c:pt>
                <c:pt idx="56">
                  <c:v>37.015999999999998</c:v>
                </c:pt>
                <c:pt idx="57">
                  <c:v>37.020000000000003</c:v>
                </c:pt>
                <c:pt idx="58">
                  <c:v>37.020000000000003</c:v>
                </c:pt>
                <c:pt idx="59">
                  <c:v>37.020000000000003</c:v>
                </c:pt>
                <c:pt idx="60">
                  <c:v>37.020000000000003</c:v>
                </c:pt>
                <c:pt idx="61">
                  <c:v>37.020000000000003</c:v>
                </c:pt>
                <c:pt idx="62">
                  <c:v>37.016666666666701</c:v>
                </c:pt>
                <c:pt idx="63">
                  <c:v>37.014285714285698</c:v>
                </c:pt>
                <c:pt idx="64">
                  <c:v>37.015000000000001</c:v>
                </c:pt>
                <c:pt idx="65">
                  <c:v>37.015000000000001</c:v>
                </c:pt>
                <c:pt idx="66">
                  <c:v>37.015555555555601</c:v>
                </c:pt>
                <c:pt idx="67">
                  <c:v>37.0133333333333</c:v>
                </c:pt>
                <c:pt idx="68">
                  <c:v>37.01</c:v>
                </c:pt>
                <c:pt idx="69">
                  <c:v>37.01</c:v>
                </c:pt>
                <c:pt idx="70">
                  <c:v>37.0133333333333</c:v>
                </c:pt>
                <c:pt idx="71">
                  <c:v>37.005000000000003</c:v>
                </c:pt>
                <c:pt idx="72">
                  <c:v>37.005000000000003</c:v>
                </c:pt>
                <c:pt idx="73">
                  <c:v>37.01</c:v>
                </c:pt>
                <c:pt idx="74">
                  <c:v>37.006666666666703</c:v>
                </c:pt>
                <c:pt idx="75">
                  <c:v>37.006666666666703</c:v>
                </c:pt>
                <c:pt idx="76">
                  <c:v>37.015000000000001</c:v>
                </c:pt>
                <c:pt idx="77">
                  <c:v>37.015999999999998</c:v>
                </c:pt>
                <c:pt idx="78">
                  <c:v>37.006666666666703</c:v>
                </c:pt>
                <c:pt idx="79">
                  <c:v>37.015000000000001</c:v>
                </c:pt>
                <c:pt idx="80">
                  <c:v>37.015000000000001</c:v>
                </c:pt>
                <c:pt idx="81">
                  <c:v>37.01</c:v>
                </c:pt>
                <c:pt idx="82">
                  <c:v>37.01</c:v>
                </c:pt>
                <c:pt idx="83">
                  <c:v>37.01</c:v>
                </c:pt>
                <c:pt idx="84">
                  <c:v>37.005000000000003</c:v>
                </c:pt>
                <c:pt idx="85">
                  <c:v>37.005000000000003</c:v>
                </c:pt>
                <c:pt idx="86">
                  <c:v>37.005000000000003</c:v>
                </c:pt>
                <c:pt idx="87">
                  <c:v>37.0042857142857</c:v>
                </c:pt>
                <c:pt idx="88">
                  <c:v>37.006</c:v>
                </c:pt>
                <c:pt idx="89">
                  <c:v>37.004444444444403</c:v>
                </c:pt>
                <c:pt idx="90">
                  <c:v>37.005000000000003</c:v>
                </c:pt>
                <c:pt idx="91">
                  <c:v>37.005000000000003</c:v>
                </c:pt>
                <c:pt idx="92">
                  <c:v>37.005000000000003</c:v>
                </c:pt>
                <c:pt idx="93">
                  <c:v>37.005000000000003</c:v>
                </c:pt>
                <c:pt idx="94">
                  <c:v>37.005555555555603</c:v>
                </c:pt>
                <c:pt idx="95">
                  <c:v>37.003999999999998</c:v>
                </c:pt>
                <c:pt idx="96">
                  <c:v>37.005000000000003</c:v>
                </c:pt>
                <c:pt idx="97">
                  <c:v>37.006</c:v>
                </c:pt>
                <c:pt idx="98">
                  <c:v>37.01</c:v>
                </c:pt>
                <c:pt idx="99">
                  <c:v>37.005000000000003</c:v>
                </c:pt>
                <c:pt idx="100">
                  <c:v>37.003333333333302</c:v>
                </c:pt>
                <c:pt idx="101">
                  <c:v>37.006666666666703</c:v>
                </c:pt>
                <c:pt idx="102">
                  <c:v>37.005000000000003</c:v>
                </c:pt>
                <c:pt idx="103">
                  <c:v>36.994999999999997</c:v>
                </c:pt>
                <c:pt idx="104">
                  <c:v>36.996666666666698</c:v>
                </c:pt>
                <c:pt idx="105">
                  <c:v>37</c:v>
                </c:pt>
                <c:pt idx="106">
                  <c:v>37.005000000000003</c:v>
                </c:pt>
                <c:pt idx="107">
                  <c:v>37.005714285714298</c:v>
                </c:pt>
                <c:pt idx="108">
                  <c:v>37.004444444444403</c:v>
                </c:pt>
                <c:pt idx="109">
                  <c:v>37.005714285714298</c:v>
                </c:pt>
                <c:pt idx="110">
                  <c:v>37.003999999999998</c:v>
                </c:pt>
                <c:pt idx="111">
                  <c:v>37</c:v>
                </c:pt>
                <c:pt idx="112">
                  <c:v>36.994999999999997</c:v>
                </c:pt>
                <c:pt idx="113">
                  <c:v>36.994999999999997</c:v>
                </c:pt>
                <c:pt idx="114">
                  <c:v>37.006</c:v>
                </c:pt>
                <c:pt idx="115">
                  <c:v>37.003999999999998</c:v>
                </c:pt>
                <c:pt idx="116">
                  <c:v>37.005000000000003</c:v>
                </c:pt>
                <c:pt idx="117">
                  <c:v>37.005000000000003</c:v>
                </c:pt>
                <c:pt idx="118">
                  <c:v>37</c:v>
                </c:pt>
                <c:pt idx="119">
                  <c:v>37</c:v>
                </c:pt>
                <c:pt idx="120">
                  <c:v>36.994999999999997</c:v>
                </c:pt>
                <c:pt idx="121">
                  <c:v>36.993333333333297</c:v>
                </c:pt>
                <c:pt idx="122">
                  <c:v>36.99</c:v>
                </c:pt>
                <c:pt idx="123">
                  <c:v>36.994999999999997</c:v>
                </c:pt>
                <c:pt idx="124">
                  <c:v>36.9957142857143</c:v>
                </c:pt>
                <c:pt idx="125">
                  <c:v>36.994999999999997</c:v>
                </c:pt>
                <c:pt idx="126">
                  <c:v>37.006</c:v>
                </c:pt>
                <c:pt idx="127">
                  <c:v>37.006</c:v>
                </c:pt>
                <c:pt idx="128">
                  <c:v>37.015000000000001</c:v>
                </c:pt>
                <c:pt idx="129">
                  <c:v>37.01</c:v>
                </c:pt>
                <c:pt idx="130">
                  <c:v>37.003999999999998</c:v>
                </c:pt>
                <c:pt idx="131">
                  <c:v>37.006666666666703</c:v>
                </c:pt>
                <c:pt idx="132">
                  <c:v>37.006666666666703</c:v>
                </c:pt>
                <c:pt idx="133">
                  <c:v>37.01</c:v>
                </c:pt>
                <c:pt idx="134">
                  <c:v>37.005000000000003</c:v>
                </c:pt>
                <c:pt idx="135">
                  <c:v>37.005000000000003</c:v>
                </c:pt>
                <c:pt idx="136">
                  <c:v>37.003333333333302</c:v>
                </c:pt>
                <c:pt idx="137">
                  <c:v>37</c:v>
                </c:pt>
                <c:pt idx="138">
                  <c:v>37</c:v>
                </c:pt>
                <c:pt idx="139">
                  <c:v>37.005000000000003</c:v>
                </c:pt>
                <c:pt idx="140">
                  <c:v>37.005555555555603</c:v>
                </c:pt>
                <c:pt idx="141">
                  <c:v>37.005000000000003</c:v>
                </c:pt>
                <c:pt idx="142">
                  <c:v>37.005000000000003</c:v>
                </c:pt>
                <c:pt idx="143">
                  <c:v>37.005000000000003</c:v>
                </c:pt>
                <c:pt idx="144">
                  <c:v>37.005000000000003</c:v>
                </c:pt>
                <c:pt idx="145">
                  <c:v>37.0042857142857</c:v>
                </c:pt>
                <c:pt idx="146">
                  <c:v>36.994999999999997</c:v>
                </c:pt>
                <c:pt idx="147">
                  <c:v>36.994999999999997</c:v>
                </c:pt>
                <c:pt idx="148">
                  <c:v>36.99</c:v>
                </c:pt>
                <c:pt idx="149">
                  <c:v>36.995555555555597</c:v>
                </c:pt>
                <c:pt idx="150">
                  <c:v>36.994999999999997</c:v>
                </c:pt>
                <c:pt idx="151">
                  <c:v>36.994</c:v>
                </c:pt>
                <c:pt idx="152">
                  <c:v>36.994999999999997</c:v>
                </c:pt>
                <c:pt idx="153">
                  <c:v>37.005000000000003</c:v>
                </c:pt>
                <c:pt idx="154">
                  <c:v>37.005000000000003</c:v>
                </c:pt>
                <c:pt idx="155">
                  <c:v>37.005000000000003</c:v>
                </c:pt>
                <c:pt idx="156">
                  <c:v>37.004615384615398</c:v>
                </c:pt>
                <c:pt idx="157">
                  <c:v>37.005454545454498</c:v>
                </c:pt>
                <c:pt idx="158">
                  <c:v>37.005000000000003</c:v>
                </c:pt>
                <c:pt idx="159">
                  <c:v>37.005000000000003</c:v>
                </c:pt>
                <c:pt idx="160">
                  <c:v>37.003333333333302</c:v>
                </c:pt>
                <c:pt idx="161">
                  <c:v>37</c:v>
                </c:pt>
                <c:pt idx="162">
                  <c:v>37</c:v>
                </c:pt>
                <c:pt idx="163">
                  <c:v>37</c:v>
                </c:pt>
                <c:pt idx="164">
                  <c:v>37</c:v>
                </c:pt>
                <c:pt idx="165">
                  <c:v>37.005000000000003</c:v>
                </c:pt>
                <c:pt idx="166">
                  <c:v>37.006</c:v>
                </c:pt>
                <c:pt idx="167">
                  <c:v>37.005000000000003</c:v>
                </c:pt>
                <c:pt idx="168">
                  <c:v>37.0042857142857</c:v>
                </c:pt>
                <c:pt idx="169">
                  <c:v>37.0042857142857</c:v>
                </c:pt>
                <c:pt idx="170">
                  <c:v>37.0042857142857</c:v>
                </c:pt>
                <c:pt idx="171">
                  <c:v>37.006</c:v>
                </c:pt>
                <c:pt idx="172">
                  <c:v>37.003999999999998</c:v>
                </c:pt>
                <c:pt idx="173">
                  <c:v>37.006</c:v>
                </c:pt>
                <c:pt idx="174">
                  <c:v>37.005000000000003</c:v>
                </c:pt>
                <c:pt idx="175">
                  <c:v>37</c:v>
                </c:pt>
                <c:pt idx="176">
                  <c:v>37.006666666666703</c:v>
                </c:pt>
                <c:pt idx="177">
                  <c:v>37.003999999999998</c:v>
                </c:pt>
                <c:pt idx="178">
                  <c:v>37.006</c:v>
                </c:pt>
                <c:pt idx="179">
                  <c:v>37.005000000000003</c:v>
                </c:pt>
                <c:pt idx="180">
                  <c:v>37.005000000000003</c:v>
                </c:pt>
                <c:pt idx="181">
                  <c:v>37.005000000000003</c:v>
                </c:pt>
                <c:pt idx="182">
                  <c:v>37.005000000000003</c:v>
                </c:pt>
                <c:pt idx="183">
                  <c:v>37.005000000000003</c:v>
                </c:pt>
                <c:pt idx="184">
                  <c:v>37.01</c:v>
                </c:pt>
                <c:pt idx="185">
                  <c:v>37.01</c:v>
                </c:pt>
                <c:pt idx="186">
                  <c:v>37.01</c:v>
                </c:pt>
                <c:pt idx="187">
                  <c:v>37.005000000000003</c:v>
                </c:pt>
                <c:pt idx="188">
                  <c:v>37.01</c:v>
                </c:pt>
                <c:pt idx="189">
                  <c:v>37.005000000000003</c:v>
                </c:pt>
                <c:pt idx="190">
                  <c:v>37.005000000000003</c:v>
                </c:pt>
                <c:pt idx="191">
                  <c:v>37.003333333333302</c:v>
                </c:pt>
                <c:pt idx="192">
                  <c:v>36.997500000000002</c:v>
                </c:pt>
                <c:pt idx="193">
                  <c:v>37.005000000000003</c:v>
                </c:pt>
                <c:pt idx="194">
                  <c:v>37.005000000000003</c:v>
                </c:pt>
                <c:pt idx="195">
                  <c:v>37.005000000000003</c:v>
                </c:pt>
                <c:pt idx="196">
                  <c:v>37.005555555555603</c:v>
                </c:pt>
                <c:pt idx="197">
                  <c:v>37.005000000000003</c:v>
                </c:pt>
                <c:pt idx="198">
                  <c:v>37.005000000000003</c:v>
                </c:pt>
                <c:pt idx="199">
                  <c:v>37.003999999999998</c:v>
                </c:pt>
                <c:pt idx="200">
                  <c:v>37.005000000000003</c:v>
                </c:pt>
                <c:pt idx="201">
                  <c:v>37.005555555555603</c:v>
                </c:pt>
                <c:pt idx="202">
                  <c:v>37.003333333333302</c:v>
                </c:pt>
                <c:pt idx="203">
                  <c:v>37.005000000000003</c:v>
                </c:pt>
                <c:pt idx="204">
                  <c:v>37.005000000000003</c:v>
                </c:pt>
                <c:pt idx="205">
                  <c:v>37.005000000000003</c:v>
                </c:pt>
                <c:pt idx="206">
                  <c:v>37.005000000000003</c:v>
                </c:pt>
                <c:pt idx="207">
                  <c:v>37.005000000000003</c:v>
                </c:pt>
                <c:pt idx="208">
                  <c:v>37.003333333333302</c:v>
                </c:pt>
                <c:pt idx="209">
                  <c:v>37.003333333333302</c:v>
                </c:pt>
                <c:pt idx="210">
                  <c:v>37.003333333333302</c:v>
                </c:pt>
                <c:pt idx="211">
                  <c:v>37.01</c:v>
                </c:pt>
                <c:pt idx="212">
                  <c:v>37.005000000000003</c:v>
                </c:pt>
                <c:pt idx="213">
                  <c:v>37</c:v>
                </c:pt>
                <c:pt idx="214">
                  <c:v>37.006</c:v>
                </c:pt>
                <c:pt idx="215">
                  <c:v>37.003999999999998</c:v>
                </c:pt>
                <c:pt idx="216">
                  <c:v>36.994999999999997</c:v>
                </c:pt>
                <c:pt idx="217">
                  <c:v>36.994999999999997</c:v>
                </c:pt>
                <c:pt idx="218">
                  <c:v>36.994999999999997</c:v>
                </c:pt>
                <c:pt idx="219">
                  <c:v>36.994999999999997</c:v>
                </c:pt>
                <c:pt idx="220">
                  <c:v>36.994999999999997</c:v>
                </c:pt>
                <c:pt idx="221">
                  <c:v>37.005714285714298</c:v>
                </c:pt>
                <c:pt idx="222">
                  <c:v>37</c:v>
                </c:pt>
                <c:pt idx="223">
                  <c:v>36.996000000000002</c:v>
                </c:pt>
                <c:pt idx="224">
                  <c:v>36.994999999999997</c:v>
                </c:pt>
                <c:pt idx="225">
                  <c:v>37</c:v>
                </c:pt>
                <c:pt idx="226">
                  <c:v>37</c:v>
                </c:pt>
                <c:pt idx="227">
                  <c:v>36.994999999999997</c:v>
                </c:pt>
                <c:pt idx="228">
                  <c:v>36.994999999999997</c:v>
                </c:pt>
                <c:pt idx="229">
                  <c:v>37.005000000000003</c:v>
                </c:pt>
                <c:pt idx="230">
                  <c:v>37.01</c:v>
                </c:pt>
                <c:pt idx="231">
                  <c:v>37.0042857142857</c:v>
                </c:pt>
                <c:pt idx="232">
                  <c:v>37.005000000000003</c:v>
                </c:pt>
                <c:pt idx="233">
                  <c:v>36.994999999999997</c:v>
                </c:pt>
                <c:pt idx="234">
                  <c:v>36.994999999999997</c:v>
                </c:pt>
                <c:pt idx="235">
                  <c:v>37</c:v>
                </c:pt>
                <c:pt idx="236">
                  <c:v>37.005000000000003</c:v>
                </c:pt>
                <c:pt idx="237">
                  <c:v>36.994999999999997</c:v>
                </c:pt>
                <c:pt idx="238">
                  <c:v>37</c:v>
                </c:pt>
                <c:pt idx="239">
                  <c:v>37.005000000000003</c:v>
                </c:pt>
                <c:pt idx="240">
                  <c:v>37.005000000000003</c:v>
                </c:pt>
                <c:pt idx="241">
                  <c:v>37.006666666666703</c:v>
                </c:pt>
                <c:pt idx="242">
                  <c:v>37.004444444444403</c:v>
                </c:pt>
                <c:pt idx="243">
                  <c:v>37.006</c:v>
                </c:pt>
                <c:pt idx="244">
                  <c:v>37.005000000000003</c:v>
                </c:pt>
                <c:pt idx="245">
                  <c:v>37.005000000000003</c:v>
                </c:pt>
                <c:pt idx="246">
                  <c:v>37.003999999999998</c:v>
                </c:pt>
                <c:pt idx="247">
                  <c:v>37.005555555555603</c:v>
                </c:pt>
                <c:pt idx="248">
                  <c:v>37.003333333333302</c:v>
                </c:pt>
                <c:pt idx="249">
                  <c:v>37</c:v>
                </c:pt>
                <c:pt idx="250">
                  <c:v>37.006666666666703</c:v>
                </c:pt>
                <c:pt idx="251">
                  <c:v>37.005000000000003</c:v>
                </c:pt>
                <c:pt idx="252">
                  <c:v>37.005000000000003</c:v>
                </c:pt>
                <c:pt idx="253">
                  <c:v>37.01</c:v>
                </c:pt>
                <c:pt idx="254">
                  <c:v>37.006666666666703</c:v>
                </c:pt>
                <c:pt idx="255">
                  <c:v>37.005000000000003</c:v>
                </c:pt>
                <c:pt idx="256">
                  <c:v>37.005000000000003</c:v>
                </c:pt>
                <c:pt idx="257">
                  <c:v>37.003333333333302</c:v>
                </c:pt>
                <c:pt idx="258">
                  <c:v>37.005000000000003</c:v>
                </c:pt>
                <c:pt idx="259">
                  <c:v>37</c:v>
                </c:pt>
                <c:pt idx="260">
                  <c:v>37</c:v>
                </c:pt>
                <c:pt idx="261">
                  <c:v>37</c:v>
                </c:pt>
                <c:pt idx="262">
                  <c:v>37</c:v>
                </c:pt>
                <c:pt idx="263">
                  <c:v>36.996666666666698</c:v>
                </c:pt>
                <c:pt idx="264">
                  <c:v>36.993333333333297</c:v>
                </c:pt>
                <c:pt idx="265">
                  <c:v>36.996000000000002</c:v>
                </c:pt>
                <c:pt idx="266">
                  <c:v>36.994999999999997</c:v>
                </c:pt>
                <c:pt idx="267">
                  <c:v>36.994</c:v>
                </c:pt>
                <c:pt idx="268">
                  <c:v>36.995555555555597</c:v>
                </c:pt>
                <c:pt idx="269">
                  <c:v>36.994999999999997</c:v>
                </c:pt>
                <c:pt idx="270">
                  <c:v>36.994</c:v>
                </c:pt>
                <c:pt idx="271">
                  <c:v>36.994999999999997</c:v>
                </c:pt>
                <c:pt idx="272">
                  <c:v>36.984999999999999</c:v>
                </c:pt>
                <c:pt idx="273">
                  <c:v>36.984999999999999</c:v>
                </c:pt>
                <c:pt idx="274">
                  <c:v>36.993333333333297</c:v>
                </c:pt>
                <c:pt idx="275">
                  <c:v>36.994999999999997</c:v>
                </c:pt>
                <c:pt idx="276">
                  <c:v>36.995555555555597</c:v>
                </c:pt>
                <c:pt idx="277">
                  <c:v>36.994999999999997</c:v>
                </c:pt>
                <c:pt idx="278">
                  <c:v>36.994999999999997</c:v>
                </c:pt>
                <c:pt idx="279">
                  <c:v>36.994999999999997</c:v>
                </c:pt>
                <c:pt idx="280">
                  <c:v>37.005000000000003</c:v>
                </c:pt>
                <c:pt idx="281">
                  <c:v>37.005000000000003</c:v>
                </c:pt>
                <c:pt idx="282">
                  <c:v>37</c:v>
                </c:pt>
                <c:pt idx="283">
                  <c:v>37</c:v>
                </c:pt>
                <c:pt idx="284">
                  <c:v>37</c:v>
                </c:pt>
                <c:pt idx="285">
                  <c:v>36.994999999999997</c:v>
                </c:pt>
                <c:pt idx="286">
                  <c:v>36.994999999999997</c:v>
                </c:pt>
                <c:pt idx="287">
                  <c:v>36.994999999999997</c:v>
                </c:pt>
                <c:pt idx="288">
                  <c:v>36.994999999999997</c:v>
                </c:pt>
                <c:pt idx="289">
                  <c:v>36.996666666666698</c:v>
                </c:pt>
                <c:pt idx="290">
                  <c:v>37.005000000000003</c:v>
                </c:pt>
                <c:pt idx="291">
                  <c:v>37.005000000000003</c:v>
                </c:pt>
                <c:pt idx="292">
                  <c:v>37.005000000000003</c:v>
                </c:pt>
                <c:pt idx="293">
                  <c:v>37.005000000000003</c:v>
                </c:pt>
                <c:pt idx="294">
                  <c:v>37.005000000000003</c:v>
                </c:pt>
                <c:pt idx="295">
                  <c:v>36.994999999999997</c:v>
                </c:pt>
                <c:pt idx="296">
                  <c:v>36.995555555555597</c:v>
                </c:pt>
                <c:pt idx="297">
                  <c:v>36.994999999999997</c:v>
                </c:pt>
                <c:pt idx="298">
                  <c:v>36.994999999999997</c:v>
                </c:pt>
                <c:pt idx="299">
                  <c:v>36.994</c:v>
                </c:pt>
                <c:pt idx="300">
                  <c:v>36.996666666666698</c:v>
                </c:pt>
                <c:pt idx="301">
                  <c:v>37.005000000000003</c:v>
                </c:pt>
                <c:pt idx="302">
                  <c:v>37.005000000000003</c:v>
                </c:pt>
                <c:pt idx="303">
                  <c:v>37</c:v>
                </c:pt>
                <c:pt idx="304">
                  <c:v>37.005000000000003</c:v>
                </c:pt>
                <c:pt idx="305">
                  <c:v>37.005000000000003</c:v>
                </c:pt>
                <c:pt idx="306">
                  <c:v>37.005000000000003</c:v>
                </c:pt>
                <c:pt idx="307">
                  <c:v>37.006</c:v>
                </c:pt>
                <c:pt idx="308">
                  <c:v>37.003333333333302</c:v>
                </c:pt>
                <c:pt idx="309">
                  <c:v>37.005000000000003</c:v>
                </c:pt>
                <c:pt idx="310">
                  <c:v>37.005000000000003</c:v>
                </c:pt>
                <c:pt idx="311">
                  <c:v>37.005000000000003</c:v>
                </c:pt>
                <c:pt idx="312">
                  <c:v>37.005555555555603</c:v>
                </c:pt>
                <c:pt idx="313">
                  <c:v>37.003999999999998</c:v>
                </c:pt>
                <c:pt idx="314">
                  <c:v>37.005000000000003</c:v>
                </c:pt>
                <c:pt idx="315">
                  <c:v>37</c:v>
                </c:pt>
                <c:pt idx="316">
                  <c:v>36.994999999999997</c:v>
                </c:pt>
                <c:pt idx="317">
                  <c:v>36.994</c:v>
                </c:pt>
                <c:pt idx="318">
                  <c:v>36.996000000000002</c:v>
                </c:pt>
                <c:pt idx="319">
                  <c:v>37</c:v>
                </c:pt>
                <c:pt idx="320">
                  <c:v>37.006</c:v>
                </c:pt>
                <c:pt idx="321">
                  <c:v>37.005000000000003</c:v>
                </c:pt>
                <c:pt idx="322">
                  <c:v>37.01</c:v>
                </c:pt>
                <c:pt idx="323">
                  <c:v>37.01</c:v>
                </c:pt>
                <c:pt idx="324">
                  <c:v>37.006</c:v>
                </c:pt>
                <c:pt idx="325">
                  <c:v>37</c:v>
                </c:pt>
                <c:pt idx="326">
                  <c:v>37.005000000000003</c:v>
                </c:pt>
                <c:pt idx="327">
                  <c:v>37.005714285714298</c:v>
                </c:pt>
                <c:pt idx="328">
                  <c:v>37.005000000000003</c:v>
                </c:pt>
                <c:pt idx="329">
                  <c:v>37.005000000000003</c:v>
                </c:pt>
                <c:pt idx="330">
                  <c:v>37.005000000000003</c:v>
                </c:pt>
                <c:pt idx="331">
                  <c:v>37.005000000000003</c:v>
                </c:pt>
                <c:pt idx="332">
                  <c:v>37.0045454545455</c:v>
                </c:pt>
                <c:pt idx="333">
                  <c:v>37.005000000000003</c:v>
                </c:pt>
                <c:pt idx="334">
                  <c:v>37.005000000000003</c:v>
                </c:pt>
                <c:pt idx="335">
                  <c:v>37.005454545454498</c:v>
                </c:pt>
                <c:pt idx="336">
                  <c:v>37.005000000000003</c:v>
                </c:pt>
                <c:pt idx="337">
                  <c:v>37.006</c:v>
                </c:pt>
                <c:pt idx="338">
                  <c:v>37.005000000000003</c:v>
                </c:pt>
                <c:pt idx="339">
                  <c:v>37.01</c:v>
                </c:pt>
                <c:pt idx="340">
                  <c:v>37.015000000000001</c:v>
                </c:pt>
                <c:pt idx="341">
                  <c:v>37.01</c:v>
                </c:pt>
                <c:pt idx="342">
                  <c:v>37.003333333333302</c:v>
                </c:pt>
                <c:pt idx="343">
                  <c:v>37.003333333333302</c:v>
                </c:pt>
                <c:pt idx="344">
                  <c:v>37.003333333333302</c:v>
                </c:pt>
                <c:pt idx="345">
                  <c:v>37.005000000000003</c:v>
                </c:pt>
                <c:pt idx="346">
                  <c:v>37.005000000000003</c:v>
                </c:pt>
                <c:pt idx="347">
                  <c:v>37.005000000000003</c:v>
                </c:pt>
                <c:pt idx="348">
                  <c:v>37.005000000000003</c:v>
                </c:pt>
                <c:pt idx="349">
                  <c:v>37.005000000000003</c:v>
                </c:pt>
                <c:pt idx="350">
                  <c:v>37.005000000000003</c:v>
                </c:pt>
                <c:pt idx="351">
                  <c:v>37.005000000000003</c:v>
                </c:pt>
                <c:pt idx="352">
                  <c:v>37</c:v>
                </c:pt>
                <c:pt idx="353">
                  <c:v>37.005000000000003</c:v>
                </c:pt>
                <c:pt idx="354">
                  <c:v>37.005555555555603</c:v>
                </c:pt>
                <c:pt idx="355">
                  <c:v>37.005000000000003</c:v>
                </c:pt>
                <c:pt idx="356">
                  <c:v>37.0042857142857</c:v>
                </c:pt>
                <c:pt idx="357">
                  <c:v>37.005555555555603</c:v>
                </c:pt>
                <c:pt idx="358">
                  <c:v>37.005000000000003</c:v>
                </c:pt>
                <c:pt idx="359">
                  <c:v>37.005000000000003</c:v>
                </c:pt>
                <c:pt idx="360">
                  <c:v>37.005000000000003</c:v>
                </c:pt>
                <c:pt idx="361">
                  <c:v>37.0042857142857</c:v>
                </c:pt>
                <c:pt idx="362">
                  <c:v>37</c:v>
                </c:pt>
                <c:pt idx="363">
                  <c:v>37</c:v>
                </c:pt>
                <c:pt idx="364">
                  <c:v>37</c:v>
                </c:pt>
                <c:pt idx="365">
                  <c:v>37.005000000000003</c:v>
                </c:pt>
                <c:pt idx="366">
                  <c:v>37.003999999999998</c:v>
                </c:pt>
                <c:pt idx="367">
                  <c:v>37.005000000000003</c:v>
                </c:pt>
                <c:pt idx="368">
                  <c:v>37.003333333333302</c:v>
                </c:pt>
                <c:pt idx="369">
                  <c:v>37.005000000000003</c:v>
                </c:pt>
                <c:pt idx="370">
                  <c:v>36.994999999999997</c:v>
                </c:pt>
                <c:pt idx="371">
                  <c:v>36.994999999999997</c:v>
                </c:pt>
                <c:pt idx="372">
                  <c:v>37.005000000000003</c:v>
                </c:pt>
                <c:pt idx="373">
                  <c:v>37.005000000000003</c:v>
                </c:pt>
                <c:pt idx="374">
                  <c:v>37.005000000000003</c:v>
                </c:pt>
                <c:pt idx="375">
                  <c:v>37.005000000000003</c:v>
                </c:pt>
                <c:pt idx="376">
                  <c:v>37.005000000000003</c:v>
                </c:pt>
                <c:pt idx="377">
                  <c:v>37.005000000000003</c:v>
                </c:pt>
                <c:pt idx="378">
                  <c:v>37</c:v>
                </c:pt>
                <c:pt idx="379">
                  <c:v>37.003333333333302</c:v>
                </c:pt>
                <c:pt idx="380">
                  <c:v>37.006</c:v>
                </c:pt>
                <c:pt idx="381">
                  <c:v>37.003333333333302</c:v>
                </c:pt>
                <c:pt idx="382">
                  <c:v>37.005000000000003</c:v>
                </c:pt>
                <c:pt idx="383">
                  <c:v>36.993333333333297</c:v>
                </c:pt>
                <c:pt idx="384">
                  <c:v>36.994999999999997</c:v>
                </c:pt>
                <c:pt idx="385">
                  <c:v>36.996000000000002</c:v>
                </c:pt>
                <c:pt idx="386">
                  <c:v>37</c:v>
                </c:pt>
                <c:pt idx="387">
                  <c:v>36.994999999999997</c:v>
                </c:pt>
                <c:pt idx="388">
                  <c:v>36.993333333333297</c:v>
                </c:pt>
                <c:pt idx="389">
                  <c:v>36.994999999999997</c:v>
                </c:pt>
                <c:pt idx="390">
                  <c:v>36.9957142857143</c:v>
                </c:pt>
                <c:pt idx="391">
                  <c:v>36.994444444444397</c:v>
                </c:pt>
                <c:pt idx="392">
                  <c:v>36.9957142857143</c:v>
                </c:pt>
                <c:pt idx="393">
                  <c:v>36.994444444444397</c:v>
                </c:pt>
                <c:pt idx="394">
                  <c:v>36.996666666666698</c:v>
                </c:pt>
                <c:pt idx="395">
                  <c:v>36.996666666666698</c:v>
                </c:pt>
                <c:pt idx="396">
                  <c:v>37.0045454545455</c:v>
                </c:pt>
                <c:pt idx="397">
                  <c:v>37.005000000000003</c:v>
                </c:pt>
                <c:pt idx="398">
                  <c:v>36.994</c:v>
                </c:pt>
                <c:pt idx="399">
                  <c:v>36.996666666666698</c:v>
                </c:pt>
                <c:pt idx="400">
                  <c:v>36.996666666666698</c:v>
                </c:pt>
                <c:pt idx="401">
                  <c:v>37</c:v>
                </c:pt>
                <c:pt idx="402">
                  <c:v>37.005000000000003</c:v>
                </c:pt>
                <c:pt idx="403">
                  <c:v>37.005000000000003</c:v>
                </c:pt>
                <c:pt idx="404">
                  <c:v>37.005000000000003</c:v>
                </c:pt>
                <c:pt idx="405">
                  <c:v>37</c:v>
                </c:pt>
                <c:pt idx="406">
                  <c:v>37</c:v>
                </c:pt>
                <c:pt idx="407">
                  <c:v>36.996666666666698</c:v>
                </c:pt>
                <c:pt idx="408">
                  <c:v>37.005714285714298</c:v>
                </c:pt>
                <c:pt idx="409">
                  <c:v>37.005000000000003</c:v>
                </c:pt>
                <c:pt idx="410">
                  <c:v>37.003999999999998</c:v>
                </c:pt>
                <c:pt idx="411">
                  <c:v>37.005000000000003</c:v>
                </c:pt>
                <c:pt idx="412">
                  <c:v>37.005000000000003</c:v>
                </c:pt>
                <c:pt idx="413">
                  <c:v>37.005000000000003</c:v>
                </c:pt>
                <c:pt idx="414">
                  <c:v>37.005000000000003</c:v>
                </c:pt>
                <c:pt idx="415">
                  <c:v>37</c:v>
                </c:pt>
                <c:pt idx="416">
                  <c:v>37.003999999999998</c:v>
                </c:pt>
                <c:pt idx="417">
                  <c:v>37.005000000000003</c:v>
                </c:pt>
                <c:pt idx="418">
                  <c:v>36.994999999999997</c:v>
                </c:pt>
                <c:pt idx="419">
                  <c:v>36.994999999999997</c:v>
                </c:pt>
                <c:pt idx="420">
                  <c:v>37</c:v>
                </c:pt>
                <c:pt idx="421">
                  <c:v>37.005000000000003</c:v>
                </c:pt>
                <c:pt idx="422">
                  <c:v>37.003333333333302</c:v>
                </c:pt>
                <c:pt idx="423">
                  <c:v>37.005454545454498</c:v>
                </c:pt>
                <c:pt idx="424">
                  <c:v>37.005000000000003</c:v>
                </c:pt>
                <c:pt idx="425">
                  <c:v>37.005000000000003</c:v>
                </c:pt>
                <c:pt idx="426">
                  <c:v>37.006666666666703</c:v>
                </c:pt>
                <c:pt idx="427">
                  <c:v>37.003999999999998</c:v>
                </c:pt>
                <c:pt idx="428">
                  <c:v>37.006</c:v>
                </c:pt>
                <c:pt idx="429">
                  <c:v>37.005000000000003</c:v>
                </c:pt>
                <c:pt idx="430">
                  <c:v>37.005000000000003</c:v>
                </c:pt>
                <c:pt idx="431">
                  <c:v>37.005000000000003</c:v>
                </c:pt>
                <c:pt idx="432">
                  <c:v>37.0133333333333</c:v>
                </c:pt>
                <c:pt idx="433">
                  <c:v>37.015999999999998</c:v>
                </c:pt>
                <c:pt idx="434">
                  <c:v>37.01</c:v>
                </c:pt>
                <c:pt idx="435">
                  <c:v>37.012</c:v>
                </c:pt>
                <c:pt idx="436">
                  <c:v>37.012</c:v>
                </c:pt>
                <c:pt idx="437">
                  <c:v>37.003333333333302</c:v>
                </c:pt>
                <c:pt idx="438">
                  <c:v>37.005555555555603</c:v>
                </c:pt>
                <c:pt idx="439">
                  <c:v>37.005555555555603</c:v>
                </c:pt>
                <c:pt idx="440">
                  <c:v>37.0133333333333</c:v>
                </c:pt>
                <c:pt idx="441">
                  <c:v>37.015000000000001</c:v>
                </c:pt>
                <c:pt idx="442">
                  <c:v>37.015000000000001</c:v>
                </c:pt>
                <c:pt idx="443">
                  <c:v>37.015000000000001</c:v>
                </c:pt>
                <c:pt idx="444">
                  <c:v>37.01</c:v>
                </c:pt>
                <c:pt idx="445">
                  <c:v>37.01</c:v>
                </c:pt>
                <c:pt idx="446">
                  <c:v>37.006666666666703</c:v>
                </c:pt>
                <c:pt idx="447">
                  <c:v>37.005000000000003</c:v>
                </c:pt>
                <c:pt idx="448">
                  <c:v>37.003333333333302</c:v>
                </c:pt>
                <c:pt idx="449">
                  <c:v>37.003333333333302</c:v>
                </c:pt>
                <c:pt idx="450">
                  <c:v>37.005000000000003</c:v>
                </c:pt>
                <c:pt idx="451">
                  <c:v>36.994999999999997</c:v>
                </c:pt>
                <c:pt idx="452">
                  <c:v>36.994999999999997</c:v>
                </c:pt>
                <c:pt idx="453">
                  <c:v>37</c:v>
                </c:pt>
                <c:pt idx="454">
                  <c:v>37.0045454545455</c:v>
                </c:pt>
                <c:pt idx="455">
                  <c:v>37.005000000000003</c:v>
                </c:pt>
                <c:pt idx="456">
                  <c:v>37.005000000000003</c:v>
                </c:pt>
                <c:pt idx="457">
                  <c:v>36.994</c:v>
                </c:pt>
                <c:pt idx="458">
                  <c:v>36.994999999999997</c:v>
                </c:pt>
                <c:pt idx="459">
                  <c:v>36.994999999999997</c:v>
                </c:pt>
                <c:pt idx="460">
                  <c:v>36.99</c:v>
                </c:pt>
                <c:pt idx="461">
                  <c:v>36.9957142857143</c:v>
                </c:pt>
                <c:pt idx="462">
                  <c:v>36.994999999999997</c:v>
                </c:pt>
                <c:pt idx="463">
                  <c:v>36.994999999999997</c:v>
                </c:pt>
                <c:pt idx="464">
                  <c:v>36.994999999999997</c:v>
                </c:pt>
                <c:pt idx="465">
                  <c:v>37</c:v>
                </c:pt>
                <c:pt idx="466">
                  <c:v>37</c:v>
                </c:pt>
                <c:pt idx="467">
                  <c:v>37.005000000000003</c:v>
                </c:pt>
                <c:pt idx="468">
                  <c:v>37.005000000000003</c:v>
                </c:pt>
                <c:pt idx="469">
                  <c:v>36.994999999999997</c:v>
                </c:pt>
                <c:pt idx="470">
                  <c:v>36.984999999999999</c:v>
                </c:pt>
                <c:pt idx="471">
                  <c:v>36.984999999999999</c:v>
                </c:pt>
                <c:pt idx="472">
                  <c:v>36.994444444444397</c:v>
                </c:pt>
                <c:pt idx="473">
                  <c:v>36.994999999999997</c:v>
                </c:pt>
                <c:pt idx="474">
                  <c:v>37</c:v>
                </c:pt>
                <c:pt idx="475">
                  <c:v>36.994999999999997</c:v>
                </c:pt>
                <c:pt idx="476">
                  <c:v>37</c:v>
                </c:pt>
                <c:pt idx="477">
                  <c:v>37.005000000000003</c:v>
                </c:pt>
                <c:pt idx="478">
                  <c:v>37.01</c:v>
                </c:pt>
                <c:pt idx="479">
                  <c:v>37.015000000000001</c:v>
                </c:pt>
                <c:pt idx="480">
                  <c:v>37.015714285714303</c:v>
                </c:pt>
                <c:pt idx="481">
                  <c:v>37.01</c:v>
                </c:pt>
                <c:pt idx="482">
                  <c:v>37.01</c:v>
                </c:pt>
                <c:pt idx="483">
                  <c:v>37.01</c:v>
                </c:pt>
                <c:pt idx="484">
                  <c:v>37.015999999999998</c:v>
                </c:pt>
                <c:pt idx="485">
                  <c:v>37.015000000000001</c:v>
                </c:pt>
                <c:pt idx="486">
                  <c:v>37.015000000000001</c:v>
                </c:pt>
                <c:pt idx="487">
                  <c:v>37.014444444444401</c:v>
                </c:pt>
                <c:pt idx="488">
                  <c:v>37.015999999999998</c:v>
                </c:pt>
                <c:pt idx="489">
                  <c:v>37.015000000000001</c:v>
                </c:pt>
                <c:pt idx="490">
                  <c:v>37.015000000000001</c:v>
                </c:pt>
                <c:pt idx="491">
                  <c:v>37.0133333333333</c:v>
                </c:pt>
                <c:pt idx="492">
                  <c:v>37.01</c:v>
                </c:pt>
                <c:pt idx="493">
                  <c:v>37.01</c:v>
                </c:pt>
                <c:pt idx="494">
                  <c:v>37.021666666666697</c:v>
                </c:pt>
                <c:pt idx="495">
                  <c:v>37.021666666666697</c:v>
                </c:pt>
                <c:pt idx="496">
                  <c:v>37.023333333333298</c:v>
                </c:pt>
                <c:pt idx="497">
                  <c:v>37.020000000000003</c:v>
                </c:pt>
                <c:pt idx="498">
                  <c:v>37.014000000000003</c:v>
                </c:pt>
                <c:pt idx="499">
                  <c:v>37.015000000000001</c:v>
                </c:pt>
                <c:pt idx="500">
                  <c:v>37.015000000000001</c:v>
                </c:pt>
                <c:pt idx="501">
                  <c:v>37.014000000000003</c:v>
                </c:pt>
                <c:pt idx="502">
                  <c:v>37.015714285714303</c:v>
                </c:pt>
                <c:pt idx="503">
                  <c:v>37.015000000000001</c:v>
                </c:pt>
                <c:pt idx="504">
                  <c:v>37.0133333333333</c:v>
                </c:pt>
                <c:pt idx="505">
                  <c:v>37.015000000000001</c:v>
                </c:pt>
                <c:pt idx="506">
                  <c:v>37.015000000000001</c:v>
                </c:pt>
                <c:pt idx="507">
                  <c:v>37</c:v>
                </c:pt>
                <c:pt idx="508">
                  <c:v>37.0075</c:v>
                </c:pt>
                <c:pt idx="509">
                  <c:v>37.0133333333333</c:v>
                </c:pt>
                <c:pt idx="510">
                  <c:v>37.006666666666703</c:v>
                </c:pt>
                <c:pt idx="511">
                  <c:v>37.003333333333302</c:v>
                </c:pt>
                <c:pt idx="512">
                  <c:v>37.005000000000003</c:v>
                </c:pt>
                <c:pt idx="513">
                  <c:v>37</c:v>
                </c:pt>
                <c:pt idx="514">
                  <c:v>36.99</c:v>
                </c:pt>
                <c:pt idx="515">
                  <c:v>37</c:v>
                </c:pt>
                <c:pt idx="516">
                  <c:v>37.005000000000003</c:v>
                </c:pt>
                <c:pt idx="517">
                  <c:v>37</c:v>
                </c:pt>
                <c:pt idx="518">
                  <c:v>37.005714285714298</c:v>
                </c:pt>
                <c:pt idx="519">
                  <c:v>37.003333333333302</c:v>
                </c:pt>
                <c:pt idx="520">
                  <c:v>37.006</c:v>
                </c:pt>
                <c:pt idx="521">
                  <c:v>37.004444444444403</c:v>
                </c:pt>
                <c:pt idx="522">
                  <c:v>37.005000000000003</c:v>
                </c:pt>
                <c:pt idx="523">
                  <c:v>37.01</c:v>
                </c:pt>
                <c:pt idx="524">
                  <c:v>37.015000000000001</c:v>
                </c:pt>
                <c:pt idx="525">
                  <c:v>37.015000000000001</c:v>
                </c:pt>
                <c:pt idx="526">
                  <c:v>37.01</c:v>
                </c:pt>
                <c:pt idx="527">
                  <c:v>37.005000000000003</c:v>
                </c:pt>
                <c:pt idx="528">
                  <c:v>37.020000000000003</c:v>
                </c:pt>
                <c:pt idx="529">
                  <c:v>37.01</c:v>
                </c:pt>
                <c:pt idx="530">
                  <c:v>37.01</c:v>
                </c:pt>
                <c:pt idx="531">
                  <c:v>37.015000000000001</c:v>
                </c:pt>
                <c:pt idx="532">
                  <c:v>37.015714285714303</c:v>
                </c:pt>
                <c:pt idx="533">
                  <c:v>37.015714285714303</c:v>
                </c:pt>
                <c:pt idx="534">
                  <c:v>37.015714285714303</c:v>
                </c:pt>
                <c:pt idx="535">
                  <c:v>37.014444444444401</c:v>
                </c:pt>
                <c:pt idx="536">
                  <c:v>37.015714285714303</c:v>
                </c:pt>
                <c:pt idx="537">
                  <c:v>37.015000000000001</c:v>
                </c:pt>
                <c:pt idx="538">
                  <c:v>37.0133333333333</c:v>
                </c:pt>
                <c:pt idx="539">
                  <c:v>37.015714285714303</c:v>
                </c:pt>
                <c:pt idx="540">
                  <c:v>37.015000000000001</c:v>
                </c:pt>
                <c:pt idx="541">
                  <c:v>37.015000000000001</c:v>
                </c:pt>
                <c:pt idx="542">
                  <c:v>37.020000000000003</c:v>
                </c:pt>
                <c:pt idx="543">
                  <c:v>37.026000000000003</c:v>
                </c:pt>
                <c:pt idx="544">
                  <c:v>37.026000000000003</c:v>
                </c:pt>
                <c:pt idx="545">
                  <c:v>37.024999999999999</c:v>
                </c:pt>
                <c:pt idx="546">
                  <c:v>37.020000000000003</c:v>
                </c:pt>
                <c:pt idx="547">
                  <c:v>37.03</c:v>
                </c:pt>
                <c:pt idx="548">
                  <c:v>37.020000000000003</c:v>
                </c:pt>
                <c:pt idx="549">
                  <c:v>37.021999999999998</c:v>
                </c:pt>
                <c:pt idx="550">
                  <c:v>37.01</c:v>
                </c:pt>
                <c:pt idx="551">
                  <c:v>37.003999999999998</c:v>
                </c:pt>
                <c:pt idx="552">
                  <c:v>37.003999999999998</c:v>
                </c:pt>
                <c:pt idx="553">
                  <c:v>36.996666666666698</c:v>
                </c:pt>
                <c:pt idx="554">
                  <c:v>37.01</c:v>
                </c:pt>
                <c:pt idx="555">
                  <c:v>37.003999999999998</c:v>
                </c:pt>
                <c:pt idx="556">
                  <c:v>37.005000000000003</c:v>
                </c:pt>
                <c:pt idx="557">
                  <c:v>37.006</c:v>
                </c:pt>
                <c:pt idx="558">
                  <c:v>37.005000000000003</c:v>
                </c:pt>
                <c:pt idx="559">
                  <c:v>37.005000000000003</c:v>
                </c:pt>
                <c:pt idx="560">
                  <c:v>37.006666666666703</c:v>
                </c:pt>
                <c:pt idx="561">
                  <c:v>37.005000000000003</c:v>
                </c:pt>
                <c:pt idx="562">
                  <c:v>37.01</c:v>
                </c:pt>
                <c:pt idx="563">
                  <c:v>37.01</c:v>
                </c:pt>
                <c:pt idx="564">
                  <c:v>37.020000000000003</c:v>
                </c:pt>
                <c:pt idx="565">
                  <c:v>37.024999999999999</c:v>
                </c:pt>
                <c:pt idx="566">
                  <c:v>37.011428571428603</c:v>
                </c:pt>
                <c:pt idx="567">
                  <c:v>36.996666666666698</c:v>
                </c:pt>
                <c:pt idx="568">
                  <c:v>36.994</c:v>
                </c:pt>
                <c:pt idx="569">
                  <c:v>36.996666666666698</c:v>
                </c:pt>
                <c:pt idx="570">
                  <c:v>36.994999999999997</c:v>
                </c:pt>
                <c:pt idx="571">
                  <c:v>37.005454545454498</c:v>
                </c:pt>
                <c:pt idx="572">
                  <c:v>37.005454545454498</c:v>
                </c:pt>
                <c:pt idx="573">
                  <c:v>37.01</c:v>
                </c:pt>
                <c:pt idx="574">
                  <c:v>37.024999999999999</c:v>
                </c:pt>
                <c:pt idx="575">
                  <c:v>37.023333333333298</c:v>
                </c:pt>
                <c:pt idx="576">
                  <c:v>37.014000000000003</c:v>
                </c:pt>
                <c:pt idx="577">
                  <c:v>37.015000000000001</c:v>
                </c:pt>
                <c:pt idx="578">
                  <c:v>37.01</c:v>
                </c:pt>
                <c:pt idx="579">
                  <c:v>37.015000000000001</c:v>
                </c:pt>
                <c:pt idx="580">
                  <c:v>37.020000000000003</c:v>
                </c:pt>
                <c:pt idx="581">
                  <c:v>37.034999999999997</c:v>
                </c:pt>
                <c:pt idx="582">
                  <c:v>37.020000000000003</c:v>
                </c:pt>
                <c:pt idx="583">
                  <c:v>37.015000000000001</c:v>
                </c:pt>
                <c:pt idx="584">
                  <c:v>37.005000000000003</c:v>
                </c:pt>
                <c:pt idx="585">
                  <c:v>37.005000000000003</c:v>
                </c:pt>
                <c:pt idx="586">
                  <c:v>37.020000000000003</c:v>
                </c:pt>
                <c:pt idx="587">
                  <c:v>37.015000000000001</c:v>
                </c:pt>
                <c:pt idx="588">
                  <c:v>37.020000000000003</c:v>
                </c:pt>
                <c:pt idx="589">
                  <c:v>37.034999999999997</c:v>
                </c:pt>
                <c:pt idx="590">
                  <c:v>37.033333333333303</c:v>
                </c:pt>
                <c:pt idx="591">
                  <c:v>37.020000000000003</c:v>
                </c:pt>
                <c:pt idx="592">
                  <c:v>37.020000000000003</c:v>
                </c:pt>
                <c:pt idx="593">
                  <c:v>37.014444444444401</c:v>
                </c:pt>
                <c:pt idx="594">
                  <c:v>37.015555555555601</c:v>
                </c:pt>
                <c:pt idx="595">
                  <c:v>37.015000000000001</c:v>
                </c:pt>
                <c:pt idx="596">
                  <c:v>37.024999999999999</c:v>
                </c:pt>
                <c:pt idx="597">
                  <c:v>37.024999999999999</c:v>
                </c:pt>
                <c:pt idx="598">
                  <c:v>37.0254545454546</c:v>
                </c:pt>
                <c:pt idx="599">
                  <c:v>37.045000000000002</c:v>
                </c:pt>
                <c:pt idx="600">
                  <c:v>37.034999999999997</c:v>
                </c:pt>
                <c:pt idx="601">
                  <c:v>37.015000000000001</c:v>
                </c:pt>
                <c:pt idx="602">
                  <c:v>37.005000000000003</c:v>
                </c:pt>
                <c:pt idx="603">
                  <c:v>37.01</c:v>
                </c:pt>
                <c:pt idx="604">
                  <c:v>37.016666666666701</c:v>
                </c:pt>
                <c:pt idx="605">
                  <c:v>37.015000000000001</c:v>
                </c:pt>
                <c:pt idx="606">
                  <c:v>37.024999999999999</c:v>
                </c:pt>
                <c:pt idx="607">
                  <c:v>37.03</c:v>
                </c:pt>
                <c:pt idx="608">
                  <c:v>37.043333333333301</c:v>
                </c:pt>
                <c:pt idx="609">
                  <c:v>37.0283333333333</c:v>
                </c:pt>
                <c:pt idx="610">
                  <c:v>37.020000000000003</c:v>
                </c:pt>
                <c:pt idx="611">
                  <c:v>37.015000000000001</c:v>
                </c:pt>
                <c:pt idx="612">
                  <c:v>37.01</c:v>
                </c:pt>
                <c:pt idx="613">
                  <c:v>37.01</c:v>
                </c:pt>
                <c:pt idx="614">
                  <c:v>37.014000000000003</c:v>
                </c:pt>
                <c:pt idx="615">
                  <c:v>37.020000000000003</c:v>
                </c:pt>
                <c:pt idx="616">
                  <c:v>37.034999999999997</c:v>
                </c:pt>
                <c:pt idx="617">
                  <c:v>37.024999999999999</c:v>
                </c:pt>
                <c:pt idx="618">
                  <c:v>37.01</c:v>
                </c:pt>
                <c:pt idx="619">
                  <c:v>37.005000000000003</c:v>
                </c:pt>
                <c:pt idx="620">
                  <c:v>37.005000000000003</c:v>
                </c:pt>
                <c:pt idx="621">
                  <c:v>37.005000000000003</c:v>
                </c:pt>
                <c:pt idx="622">
                  <c:v>37.020000000000003</c:v>
                </c:pt>
                <c:pt idx="623">
                  <c:v>37.020000000000003</c:v>
                </c:pt>
                <c:pt idx="624">
                  <c:v>37.04</c:v>
                </c:pt>
                <c:pt idx="625">
                  <c:v>37.03</c:v>
                </c:pt>
                <c:pt idx="626">
                  <c:v>37.020000000000003</c:v>
                </c:pt>
                <c:pt idx="627">
                  <c:v>37.014285714285698</c:v>
                </c:pt>
                <c:pt idx="628">
                  <c:v>37.015000000000001</c:v>
                </c:pt>
                <c:pt idx="629">
                  <c:v>37.015000000000001</c:v>
                </c:pt>
                <c:pt idx="630">
                  <c:v>37.024000000000001</c:v>
                </c:pt>
                <c:pt idx="631">
                  <c:v>37.034999999999997</c:v>
                </c:pt>
                <c:pt idx="632">
                  <c:v>37.03</c:v>
                </c:pt>
                <c:pt idx="633">
                  <c:v>37.01</c:v>
                </c:pt>
                <c:pt idx="634">
                  <c:v>37.015000000000001</c:v>
                </c:pt>
                <c:pt idx="635">
                  <c:v>37.015999999999998</c:v>
                </c:pt>
                <c:pt idx="636">
                  <c:v>37.024999999999999</c:v>
                </c:pt>
                <c:pt idx="637">
                  <c:v>37.037500000000001</c:v>
                </c:pt>
                <c:pt idx="638">
                  <c:v>37.045000000000002</c:v>
                </c:pt>
                <c:pt idx="639">
                  <c:v>37.033333333333303</c:v>
                </c:pt>
                <c:pt idx="640">
                  <c:v>37.024285714285703</c:v>
                </c:pt>
                <c:pt idx="641">
                  <c:v>37.015000000000001</c:v>
                </c:pt>
                <c:pt idx="642">
                  <c:v>37.024999999999999</c:v>
                </c:pt>
                <c:pt idx="643">
                  <c:v>37.034999999999997</c:v>
                </c:pt>
                <c:pt idx="644">
                  <c:v>37.034999999999997</c:v>
                </c:pt>
                <c:pt idx="645">
                  <c:v>37.034999999999997</c:v>
                </c:pt>
                <c:pt idx="646">
                  <c:v>37.024999999999999</c:v>
                </c:pt>
                <c:pt idx="647">
                  <c:v>37.026000000000003</c:v>
                </c:pt>
                <c:pt idx="648">
                  <c:v>37.024999999999999</c:v>
                </c:pt>
                <c:pt idx="649">
                  <c:v>37.045000000000002</c:v>
                </c:pt>
                <c:pt idx="650">
                  <c:v>37.045000000000002</c:v>
                </c:pt>
                <c:pt idx="651">
                  <c:v>37.03</c:v>
                </c:pt>
                <c:pt idx="652">
                  <c:v>37.024999999999999</c:v>
                </c:pt>
                <c:pt idx="653">
                  <c:v>37.024999999999999</c:v>
                </c:pt>
                <c:pt idx="654">
                  <c:v>37.029000000000003</c:v>
                </c:pt>
                <c:pt idx="655">
                  <c:v>37.029000000000003</c:v>
                </c:pt>
                <c:pt idx="656">
                  <c:v>37.04</c:v>
                </c:pt>
                <c:pt idx="657">
                  <c:v>37.020000000000003</c:v>
                </c:pt>
                <c:pt idx="658">
                  <c:v>37.014000000000003</c:v>
                </c:pt>
                <c:pt idx="659">
                  <c:v>37.020000000000003</c:v>
                </c:pt>
                <c:pt idx="660">
                  <c:v>37.045000000000002</c:v>
                </c:pt>
                <c:pt idx="661">
                  <c:v>37.043999999999997</c:v>
                </c:pt>
                <c:pt idx="662">
                  <c:v>37.033333333333303</c:v>
                </c:pt>
                <c:pt idx="663">
                  <c:v>37.023333333333298</c:v>
                </c:pt>
                <c:pt idx="664">
                  <c:v>37.025714285714301</c:v>
                </c:pt>
                <c:pt idx="665">
                  <c:v>37.045000000000002</c:v>
                </c:pt>
                <c:pt idx="666">
                  <c:v>37.055</c:v>
                </c:pt>
                <c:pt idx="667">
                  <c:v>37.038333333333298</c:v>
                </c:pt>
                <c:pt idx="668">
                  <c:v>37.038333333333298</c:v>
                </c:pt>
                <c:pt idx="669">
                  <c:v>37.024545454545503</c:v>
                </c:pt>
                <c:pt idx="670">
                  <c:v>37.034999999999997</c:v>
                </c:pt>
                <c:pt idx="671">
                  <c:v>37.034285714285701</c:v>
                </c:pt>
                <c:pt idx="672">
                  <c:v>37.034999999999997</c:v>
                </c:pt>
                <c:pt idx="673">
                  <c:v>37.03</c:v>
                </c:pt>
                <c:pt idx="674">
                  <c:v>37.049999999999997</c:v>
                </c:pt>
                <c:pt idx="675">
                  <c:v>37.049999999999997</c:v>
                </c:pt>
                <c:pt idx="676">
                  <c:v>37.033333333333303</c:v>
                </c:pt>
                <c:pt idx="677">
                  <c:v>37.020000000000003</c:v>
                </c:pt>
                <c:pt idx="678">
                  <c:v>37.015000000000001</c:v>
                </c:pt>
                <c:pt idx="679">
                  <c:v>37.034999999999997</c:v>
                </c:pt>
                <c:pt idx="680">
                  <c:v>37.033999999999999</c:v>
                </c:pt>
                <c:pt idx="681">
                  <c:v>37.023333333333298</c:v>
                </c:pt>
                <c:pt idx="682">
                  <c:v>37.023333333333298</c:v>
                </c:pt>
                <c:pt idx="683">
                  <c:v>37.034999999999997</c:v>
                </c:pt>
                <c:pt idx="684">
                  <c:v>37.045000000000002</c:v>
                </c:pt>
                <c:pt idx="685">
                  <c:v>37.03</c:v>
                </c:pt>
                <c:pt idx="686">
                  <c:v>37.03</c:v>
                </c:pt>
                <c:pt idx="687">
                  <c:v>37.036363636363603</c:v>
                </c:pt>
                <c:pt idx="688">
                  <c:v>37.044285714285699</c:v>
                </c:pt>
                <c:pt idx="689">
                  <c:v>37.034285714285701</c:v>
                </c:pt>
                <c:pt idx="690">
                  <c:v>37.034285714285701</c:v>
                </c:pt>
                <c:pt idx="691">
                  <c:v>37.045999999999999</c:v>
                </c:pt>
                <c:pt idx="692">
                  <c:v>37.049999999999997</c:v>
                </c:pt>
                <c:pt idx="693">
                  <c:v>37.034999999999997</c:v>
                </c:pt>
                <c:pt idx="694">
                  <c:v>37.024999999999999</c:v>
                </c:pt>
                <c:pt idx="695">
                  <c:v>37.03</c:v>
                </c:pt>
                <c:pt idx="696">
                  <c:v>37.045000000000002</c:v>
                </c:pt>
                <c:pt idx="697">
                  <c:v>37.045000000000002</c:v>
                </c:pt>
                <c:pt idx="698">
                  <c:v>37.055</c:v>
                </c:pt>
                <c:pt idx="699">
                  <c:v>37.055</c:v>
                </c:pt>
                <c:pt idx="700">
                  <c:v>37.047142857142902</c:v>
                </c:pt>
                <c:pt idx="701">
                  <c:v>37.034285714285701</c:v>
                </c:pt>
                <c:pt idx="702">
                  <c:v>37.0536363636364</c:v>
                </c:pt>
                <c:pt idx="703">
                  <c:v>37.051428571428602</c:v>
                </c:pt>
                <c:pt idx="704">
                  <c:v>37.043999999999997</c:v>
                </c:pt>
                <c:pt idx="705">
                  <c:v>37.045000000000002</c:v>
                </c:pt>
                <c:pt idx="706">
                  <c:v>37.06</c:v>
                </c:pt>
                <c:pt idx="707">
                  <c:v>37.053333333333299</c:v>
                </c:pt>
                <c:pt idx="708">
                  <c:v>37.049999999999997</c:v>
                </c:pt>
                <c:pt idx="709">
                  <c:v>37.049999999999997</c:v>
                </c:pt>
                <c:pt idx="710">
                  <c:v>37.049999999999997</c:v>
                </c:pt>
                <c:pt idx="711">
                  <c:v>37.044444444444402</c:v>
                </c:pt>
                <c:pt idx="712">
                  <c:v>37.049999999999997</c:v>
                </c:pt>
                <c:pt idx="713">
                  <c:v>37.06</c:v>
                </c:pt>
                <c:pt idx="714">
                  <c:v>37.053333333333299</c:v>
                </c:pt>
                <c:pt idx="715">
                  <c:v>37.064999999999998</c:v>
                </c:pt>
                <c:pt idx="716">
                  <c:v>37.063333333333297</c:v>
                </c:pt>
                <c:pt idx="717">
                  <c:v>37.053333333333299</c:v>
                </c:pt>
                <c:pt idx="718">
                  <c:v>37.064999999999998</c:v>
                </c:pt>
                <c:pt idx="719">
                  <c:v>37.06</c:v>
                </c:pt>
                <c:pt idx="720">
                  <c:v>37.055</c:v>
                </c:pt>
                <c:pt idx="721">
                  <c:v>37.064999999999998</c:v>
                </c:pt>
                <c:pt idx="722">
                  <c:v>37.06</c:v>
                </c:pt>
                <c:pt idx="723">
                  <c:v>37.053333333333299</c:v>
                </c:pt>
                <c:pt idx="724">
                  <c:v>37.064999999999998</c:v>
                </c:pt>
                <c:pt idx="725">
                  <c:v>37.06</c:v>
                </c:pt>
                <c:pt idx="726">
                  <c:v>37.064999999999998</c:v>
                </c:pt>
                <c:pt idx="727">
                  <c:v>37.07</c:v>
                </c:pt>
                <c:pt idx="728">
                  <c:v>37.064999999999998</c:v>
                </c:pt>
                <c:pt idx="729">
                  <c:v>37.049999999999997</c:v>
                </c:pt>
                <c:pt idx="730">
                  <c:v>37.049999999999997</c:v>
                </c:pt>
                <c:pt idx="731">
                  <c:v>37.054000000000002</c:v>
                </c:pt>
                <c:pt idx="732">
                  <c:v>37.045000000000002</c:v>
                </c:pt>
                <c:pt idx="733">
                  <c:v>37.045000000000002</c:v>
                </c:pt>
                <c:pt idx="734">
                  <c:v>37.048000000000002</c:v>
                </c:pt>
                <c:pt idx="735">
                  <c:v>37.053333333333299</c:v>
                </c:pt>
                <c:pt idx="736">
                  <c:v>37.043999999999997</c:v>
                </c:pt>
                <c:pt idx="737">
                  <c:v>37.055</c:v>
                </c:pt>
                <c:pt idx="738">
                  <c:v>37.054000000000002</c:v>
                </c:pt>
                <c:pt idx="739">
                  <c:v>37.047142857142902</c:v>
                </c:pt>
                <c:pt idx="740">
                  <c:v>37.047142857142902</c:v>
                </c:pt>
                <c:pt idx="741">
                  <c:v>37.046666666666702</c:v>
                </c:pt>
                <c:pt idx="742">
                  <c:v>37.058333333333302</c:v>
                </c:pt>
                <c:pt idx="743">
                  <c:v>37.06</c:v>
                </c:pt>
                <c:pt idx="744">
                  <c:v>37.049999999999997</c:v>
                </c:pt>
                <c:pt idx="745">
                  <c:v>37.055</c:v>
                </c:pt>
                <c:pt idx="746">
                  <c:v>37.06</c:v>
                </c:pt>
                <c:pt idx="747">
                  <c:v>37.058</c:v>
                </c:pt>
                <c:pt idx="748">
                  <c:v>37.07</c:v>
                </c:pt>
                <c:pt idx="749">
                  <c:v>37.067999999999998</c:v>
                </c:pt>
                <c:pt idx="750">
                  <c:v>37.07</c:v>
                </c:pt>
                <c:pt idx="751">
                  <c:v>37.067</c:v>
                </c:pt>
                <c:pt idx="752">
                  <c:v>37.07</c:v>
                </c:pt>
                <c:pt idx="753">
                  <c:v>37.073999999999998</c:v>
                </c:pt>
                <c:pt idx="754">
                  <c:v>37.085000000000001</c:v>
                </c:pt>
                <c:pt idx="755">
                  <c:v>37.084000000000003</c:v>
                </c:pt>
                <c:pt idx="756">
                  <c:v>37.08</c:v>
                </c:pt>
                <c:pt idx="757">
                  <c:v>37.08</c:v>
                </c:pt>
                <c:pt idx="758">
                  <c:v>37.08</c:v>
                </c:pt>
                <c:pt idx="759">
                  <c:v>37.084000000000003</c:v>
                </c:pt>
                <c:pt idx="760">
                  <c:v>37.073999999999998</c:v>
                </c:pt>
                <c:pt idx="761">
                  <c:v>37.085000000000001</c:v>
                </c:pt>
                <c:pt idx="762">
                  <c:v>37.08</c:v>
                </c:pt>
                <c:pt idx="763">
                  <c:v>37.094999999999999</c:v>
                </c:pt>
                <c:pt idx="764">
                  <c:v>37.085000000000001</c:v>
                </c:pt>
                <c:pt idx="765">
                  <c:v>37.090000000000003</c:v>
                </c:pt>
                <c:pt idx="766">
                  <c:v>37.0833333333333</c:v>
                </c:pt>
                <c:pt idx="767">
                  <c:v>37.082000000000001</c:v>
                </c:pt>
                <c:pt idx="768">
                  <c:v>37.084444444444401</c:v>
                </c:pt>
                <c:pt idx="769">
                  <c:v>37.085999999999999</c:v>
                </c:pt>
                <c:pt idx="770">
                  <c:v>37.084285714285699</c:v>
                </c:pt>
                <c:pt idx="771">
                  <c:v>37.079000000000001</c:v>
                </c:pt>
                <c:pt idx="772">
                  <c:v>37.074285714285701</c:v>
                </c:pt>
                <c:pt idx="773">
                  <c:v>37.087142857142901</c:v>
                </c:pt>
                <c:pt idx="774">
                  <c:v>37.090000000000003</c:v>
                </c:pt>
                <c:pt idx="775">
                  <c:v>37.090000000000003</c:v>
                </c:pt>
                <c:pt idx="776">
                  <c:v>37.088888888888903</c:v>
                </c:pt>
                <c:pt idx="777">
                  <c:v>37.094999999999999</c:v>
                </c:pt>
                <c:pt idx="778">
                  <c:v>37.090000000000003</c:v>
                </c:pt>
                <c:pt idx="779">
                  <c:v>37.091999999999999</c:v>
                </c:pt>
                <c:pt idx="780">
                  <c:v>37.088333333333303</c:v>
                </c:pt>
                <c:pt idx="781">
                  <c:v>37.085000000000001</c:v>
                </c:pt>
                <c:pt idx="782">
                  <c:v>37.08</c:v>
                </c:pt>
                <c:pt idx="783">
                  <c:v>37.094999999999999</c:v>
                </c:pt>
                <c:pt idx="784">
                  <c:v>37.095999999999997</c:v>
                </c:pt>
                <c:pt idx="785">
                  <c:v>37.085000000000001</c:v>
                </c:pt>
                <c:pt idx="786">
                  <c:v>37.094000000000001</c:v>
                </c:pt>
                <c:pt idx="787">
                  <c:v>37.088000000000001</c:v>
                </c:pt>
                <c:pt idx="788">
                  <c:v>37.090000000000003</c:v>
                </c:pt>
                <c:pt idx="789">
                  <c:v>37.093333333333298</c:v>
                </c:pt>
                <c:pt idx="790">
                  <c:v>37.091666666666697</c:v>
                </c:pt>
                <c:pt idx="791">
                  <c:v>37.090000000000003</c:v>
                </c:pt>
                <c:pt idx="792">
                  <c:v>37.086666666666702</c:v>
                </c:pt>
                <c:pt idx="793">
                  <c:v>37.093333333333298</c:v>
                </c:pt>
                <c:pt idx="794">
                  <c:v>37.085000000000001</c:v>
                </c:pt>
                <c:pt idx="795">
                  <c:v>37.0833333333333</c:v>
                </c:pt>
                <c:pt idx="796">
                  <c:v>37.1</c:v>
                </c:pt>
                <c:pt idx="797">
                  <c:v>37.101666666666702</c:v>
                </c:pt>
                <c:pt idx="798">
                  <c:v>37.11</c:v>
                </c:pt>
                <c:pt idx="799">
                  <c:v>37.11</c:v>
                </c:pt>
                <c:pt idx="800">
                  <c:v>37.107142857142897</c:v>
                </c:pt>
                <c:pt idx="801">
                  <c:v>37.113333333333301</c:v>
                </c:pt>
                <c:pt idx="802">
                  <c:v>37.132857142857098</c:v>
                </c:pt>
                <c:pt idx="803">
                  <c:v>37.067500000000003</c:v>
                </c:pt>
                <c:pt idx="804">
                  <c:v>36.717826086956499</c:v>
                </c:pt>
                <c:pt idx="805">
                  <c:v>36.312272727272699</c:v>
                </c:pt>
                <c:pt idx="806">
                  <c:v>36.08</c:v>
                </c:pt>
                <c:pt idx="807">
                  <c:v>35.96</c:v>
                </c:pt>
                <c:pt idx="808">
                  <c:v>35.914999999999999</c:v>
                </c:pt>
                <c:pt idx="809">
                  <c:v>35.89</c:v>
                </c:pt>
                <c:pt idx="810">
                  <c:v>35.86</c:v>
                </c:pt>
                <c:pt idx="811">
                  <c:v>35.780999999999999</c:v>
                </c:pt>
                <c:pt idx="812">
                  <c:v>35.71</c:v>
                </c:pt>
                <c:pt idx="813">
                  <c:v>35.671666666666702</c:v>
                </c:pt>
                <c:pt idx="814">
                  <c:v>35.645000000000003</c:v>
                </c:pt>
                <c:pt idx="815">
                  <c:v>35.6</c:v>
                </c:pt>
                <c:pt idx="816">
                  <c:v>35.555</c:v>
                </c:pt>
                <c:pt idx="817">
                  <c:v>35.515000000000001</c:v>
                </c:pt>
                <c:pt idx="818">
                  <c:v>35.475000000000001</c:v>
                </c:pt>
                <c:pt idx="819">
                  <c:v>35.435000000000002</c:v>
                </c:pt>
                <c:pt idx="820">
                  <c:v>35.395000000000003</c:v>
                </c:pt>
                <c:pt idx="821">
                  <c:v>35.358333333333299</c:v>
                </c:pt>
                <c:pt idx="822">
                  <c:v>35.314999999999998</c:v>
                </c:pt>
                <c:pt idx="823">
                  <c:v>35.281999999999996</c:v>
                </c:pt>
                <c:pt idx="824">
                  <c:v>35.247999999999998</c:v>
                </c:pt>
                <c:pt idx="825">
                  <c:v>35.223333333333301</c:v>
                </c:pt>
                <c:pt idx="826">
                  <c:v>35.195</c:v>
                </c:pt>
                <c:pt idx="827">
                  <c:v>35.183333333333302</c:v>
                </c:pt>
                <c:pt idx="828">
                  <c:v>35.17</c:v>
                </c:pt>
                <c:pt idx="829">
                  <c:v>35.151666666666699</c:v>
                </c:pt>
                <c:pt idx="830">
                  <c:v>35.14</c:v>
                </c:pt>
                <c:pt idx="831">
                  <c:v>35.115000000000002</c:v>
                </c:pt>
                <c:pt idx="832">
                  <c:v>35.107999999999997</c:v>
                </c:pt>
                <c:pt idx="833">
                  <c:v>35.097999999999999</c:v>
                </c:pt>
                <c:pt idx="834">
                  <c:v>35.1</c:v>
                </c:pt>
                <c:pt idx="835">
                  <c:v>35.075000000000003</c:v>
                </c:pt>
                <c:pt idx="836">
                  <c:v>35.049999999999997</c:v>
                </c:pt>
                <c:pt idx="837">
                  <c:v>35.036999999999999</c:v>
                </c:pt>
                <c:pt idx="838">
                  <c:v>35.033333333333303</c:v>
                </c:pt>
                <c:pt idx="839">
                  <c:v>35.034999999999997</c:v>
                </c:pt>
                <c:pt idx="840">
                  <c:v>35.024999999999999</c:v>
                </c:pt>
                <c:pt idx="841">
                  <c:v>35.024999999999999</c:v>
                </c:pt>
                <c:pt idx="842">
                  <c:v>35.023333333333298</c:v>
                </c:pt>
                <c:pt idx="843">
                  <c:v>35.034999999999997</c:v>
                </c:pt>
                <c:pt idx="844">
                  <c:v>35.024999999999999</c:v>
                </c:pt>
                <c:pt idx="845">
                  <c:v>35.01</c:v>
                </c:pt>
                <c:pt idx="846">
                  <c:v>34.9866666666667</c:v>
                </c:pt>
                <c:pt idx="847">
                  <c:v>34.984545454545497</c:v>
                </c:pt>
                <c:pt idx="848">
                  <c:v>34.985999999999997</c:v>
                </c:pt>
                <c:pt idx="849">
                  <c:v>34.994999999999997</c:v>
                </c:pt>
                <c:pt idx="850">
                  <c:v>34.994999999999997</c:v>
                </c:pt>
                <c:pt idx="851">
                  <c:v>35.005000000000003</c:v>
                </c:pt>
                <c:pt idx="852">
                  <c:v>35.004444444444403</c:v>
                </c:pt>
                <c:pt idx="853">
                  <c:v>35.005000000000003</c:v>
                </c:pt>
                <c:pt idx="854">
                  <c:v>34.99</c:v>
                </c:pt>
                <c:pt idx="855">
                  <c:v>34.984000000000002</c:v>
                </c:pt>
                <c:pt idx="856">
                  <c:v>34.984999999999999</c:v>
                </c:pt>
                <c:pt idx="857">
                  <c:v>34.994999999999997</c:v>
                </c:pt>
                <c:pt idx="858">
                  <c:v>34.994999999999997</c:v>
                </c:pt>
                <c:pt idx="859">
                  <c:v>34.994999999999997</c:v>
                </c:pt>
                <c:pt idx="860">
                  <c:v>35.005000000000003</c:v>
                </c:pt>
                <c:pt idx="861">
                  <c:v>35.0133333333333</c:v>
                </c:pt>
                <c:pt idx="862">
                  <c:v>34.994999999999997</c:v>
                </c:pt>
                <c:pt idx="863">
                  <c:v>34.984999999999999</c:v>
                </c:pt>
                <c:pt idx="864">
                  <c:v>34.979999999999997</c:v>
                </c:pt>
                <c:pt idx="865">
                  <c:v>34.975000000000001</c:v>
                </c:pt>
                <c:pt idx="866">
                  <c:v>34.99</c:v>
                </c:pt>
                <c:pt idx="867">
                  <c:v>35</c:v>
                </c:pt>
                <c:pt idx="868">
                  <c:v>35.015000000000001</c:v>
                </c:pt>
                <c:pt idx="869">
                  <c:v>35.01</c:v>
                </c:pt>
                <c:pt idx="870">
                  <c:v>35</c:v>
                </c:pt>
                <c:pt idx="871">
                  <c:v>34.994</c:v>
                </c:pt>
                <c:pt idx="872">
                  <c:v>34.994999999999997</c:v>
                </c:pt>
                <c:pt idx="873">
                  <c:v>35</c:v>
                </c:pt>
                <c:pt idx="874">
                  <c:v>35.006</c:v>
                </c:pt>
                <c:pt idx="875">
                  <c:v>35.006</c:v>
                </c:pt>
                <c:pt idx="876">
                  <c:v>35.015714285714303</c:v>
                </c:pt>
                <c:pt idx="877">
                  <c:v>35.021999999999998</c:v>
                </c:pt>
                <c:pt idx="878">
                  <c:v>35.020000000000003</c:v>
                </c:pt>
                <c:pt idx="879">
                  <c:v>34.994999999999997</c:v>
                </c:pt>
                <c:pt idx="880">
                  <c:v>34.984999999999999</c:v>
                </c:pt>
                <c:pt idx="881">
                  <c:v>34.994999999999997</c:v>
                </c:pt>
                <c:pt idx="882">
                  <c:v>35</c:v>
                </c:pt>
                <c:pt idx="883">
                  <c:v>35.005454545454498</c:v>
                </c:pt>
                <c:pt idx="884">
                  <c:v>35.005000000000003</c:v>
                </c:pt>
                <c:pt idx="885">
                  <c:v>35.016666666666701</c:v>
                </c:pt>
                <c:pt idx="886">
                  <c:v>35.0133333333333</c:v>
                </c:pt>
                <c:pt idx="887">
                  <c:v>35.003999999999998</c:v>
                </c:pt>
                <c:pt idx="888">
                  <c:v>35.003999999999998</c:v>
                </c:pt>
                <c:pt idx="889">
                  <c:v>35</c:v>
                </c:pt>
                <c:pt idx="890">
                  <c:v>35.0042857142857</c:v>
                </c:pt>
                <c:pt idx="891">
                  <c:v>35.005714285714298</c:v>
                </c:pt>
                <c:pt idx="892">
                  <c:v>35.016666666666701</c:v>
                </c:pt>
                <c:pt idx="893">
                  <c:v>35.034999999999997</c:v>
                </c:pt>
                <c:pt idx="894">
                  <c:v>35.031666666666702</c:v>
                </c:pt>
                <c:pt idx="895">
                  <c:v>35.005000000000003</c:v>
                </c:pt>
                <c:pt idx="896">
                  <c:v>34.994999999999997</c:v>
                </c:pt>
                <c:pt idx="897">
                  <c:v>34.994999999999997</c:v>
                </c:pt>
                <c:pt idx="898">
                  <c:v>35.003333333333302</c:v>
                </c:pt>
                <c:pt idx="899">
                  <c:v>35.008333333333297</c:v>
                </c:pt>
                <c:pt idx="900">
                  <c:v>35.0133333333333</c:v>
                </c:pt>
                <c:pt idx="901">
                  <c:v>35.020000000000003</c:v>
                </c:pt>
                <c:pt idx="902">
                  <c:v>35.020000000000003</c:v>
                </c:pt>
                <c:pt idx="903">
                  <c:v>35.006</c:v>
                </c:pt>
                <c:pt idx="904">
                  <c:v>34.984999999999999</c:v>
                </c:pt>
                <c:pt idx="905">
                  <c:v>34.984999999999999</c:v>
                </c:pt>
                <c:pt idx="906">
                  <c:v>34.994999999999997</c:v>
                </c:pt>
                <c:pt idx="907">
                  <c:v>35</c:v>
                </c:pt>
                <c:pt idx="908">
                  <c:v>35.0075</c:v>
                </c:pt>
                <c:pt idx="909">
                  <c:v>35.0133333333333</c:v>
                </c:pt>
                <c:pt idx="910">
                  <c:v>34.994999999999997</c:v>
                </c:pt>
                <c:pt idx="911">
                  <c:v>34.984999999999999</c:v>
                </c:pt>
                <c:pt idx="912">
                  <c:v>34.984999999999999</c:v>
                </c:pt>
                <c:pt idx="913">
                  <c:v>34.994999999999997</c:v>
                </c:pt>
                <c:pt idx="914">
                  <c:v>34.996666666666698</c:v>
                </c:pt>
                <c:pt idx="915">
                  <c:v>35</c:v>
                </c:pt>
                <c:pt idx="916">
                  <c:v>35.011666666666699</c:v>
                </c:pt>
                <c:pt idx="917">
                  <c:v>35.01</c:v>
                </c:pt>
                <c:pt idx="918">
                  <c:v>34.994999999999997</c:v>
                </c:pt>
                <c:pt idx="919">
                  <c:v>34.984999999999999</c:v>
                </c:pt>
                <c:pt idx="920">
                  <c:v>34.984285714285697</c:v>
                </c:pt>
                <c:pt idx="921">
                  <c:v>34.994999999999997</c:v>
                </c:pt>
                <c:pt idx="922">
                  <c:v>34.993333333333297</c:v>
                </c:pt>
                <c:pt idx="923">
                  <c:v>35</c:v>
                </c:pt>
                <c:pt idx="924">
                  <c:v>35.01</c:v>
                </c:pt>
                <c:pt idx="925">
                  <c:v>34.994999999999997</c:v>
                </c:pt>
                <c:pt idx="926">
                  <c:v>34.994999999999997</c:v>
                </c:pt>
                <c:pt idx="927">
                  <c:v>34.995555555555597</c:v>
                </c:pt>
                <c:pt idx="928">
                  <c:v>35.015000000000001</c:v>
                </c:pt>
                <c:pt idx="929">
                  <c:v>35.014000000000003</c:v>
                </c:pt>
                <c:pt idx="930">
                  <c:v>35.003333333333302</c:v>
                </c:pt>
                <c:pt idx="931">
                  <c:v>34.994999999999997</c:v>
                </c:pt>
                <c:pt idx="932">
                  <c:v>34.994999999999997</c:v>
                </c:pt>
                <c:pt idx="933">
                  <c:v>35.005714285714298</c:v>
                </c:pt>
                <c:pt idx="934">
                  <c:v>35.024999999999999</c:v>
                </c:pt>
                <c:pt idx="935">
                  <c:v>35.020000000000003</c:v>
                </c:pt>
                <c:pt idx="936">
                  <c:v>35.01</c:v>
                </c:pt>
                <c:pt idx="937">
                  <c:v>35.005000000000003</c:v>
                </c:pt>
                <c:pt idx="938">
                  <c:v>35</c:v>
                </c:pt>
                <c:pt idx="939">
                  <c:v>35.01</c:v>
                </c:pt>
                <c:pt idx="940">
                  <c:v>35.015000000000001</c:v>
                </c:pt>
                <c:pt idx="941">
                  <c:v>35.024999999999999</c:v>
                </c:pt>
                <c:pt idx="942">
                  <c:v>35.024000000000001</c:v>
                </c:pt>
                <c:pt idx="943">
                  <c:v>35.006666666666703</c:v>
                </c:pt>
                <c:pt idx="944">
                  <c:v>35</c:v>
                </c:pt>
                <c:pt idx="945">
                  <c:v>35</c:v>
                </c:pt>
                <c:pt idx="946">
                  <c:v>35</c:v>
                </c:pt>
                <c:pt idx="947">
                  <c:v>35.020000000000003</c:v>
                </c:pt>
                <c:pt idx="948">
                  <c:v>35.024999999999999</c:v>
                </c:pt>
                <c:pt idx="949">
                  <c:v>35.005000000000003</c:v>
                </c:pt>
                <c:pt idx="950">
                  <c:v>34.993333333333297</c:v>
                </c:pt>
                <c:pt idx="951">
                  <c:v>34.994999999999997</c:v>
                </c:pt>
                <c:pt idx="952">
                  <c:v>35.005000000000003</c:v>
                </c:pt>
                <c:pt idx="953">
                  <c:v>35.01</c:v>
                </c:pt>
                <c:pt idx="954">
                  <c:v>35.015999999999998</c:v>
                </c:pt>
                <c:pt idx="955">
                  <c:v>35.020000000000003</c:v>
                </c:pt>
                <c:pt idx="956">
                  <c:v>35.01</c:v>
                </c:pt>
                <c:pt idx="957">
                  <c:v>35.01</c:v>
                </c:pt>
                <c:pt idx="958">
                  <c:v>35</c:v>
                </c:pt>
                <c:pt idx="959">
                  <c:v>35.005000000000003</c:v>
                </c:pt>
                <c:pt idx="960">
                  <c:v>35.005714285714298</c:v>
                </c:pt>
                <c:pt idx="961">
                  <c:v>35.024999999999999</c:v>
                </c:pt>
                <c:pt idx="962">
                  <c:v>35.020000000000003</c:v>
                </c:pt>
                <c:pt idx="963">
                  <c:v>34.997999999999998</c:v>
                </c:pt>
                <c:pt idx="964">
                  <c:v>34.99</c:v>
                </c:pt>
                <c:pt idx="965">
                  <c:v>34.99</c:v>
                </c:pt>
                <c:pt idx="966">
                  <c:v>34.994999999999997</c:v>
                </c:pt>
                <c:pt idx="967">
                  <c:v>35.015000000000001</c:v>
                </c:pt>
                <c:pt idx="968">
                  <c:v>35.024999999999999</c:v>
                </c:pt>
                <c:pt idx="969">
                  <c:v>35.0133333333333</c:v>
                </c:pt>
                <c:pt idx="970">
                  <c:v>34.994999999999997</c:v>
                </c:pt>
                <c:pt idx="971">
                  <c:v>34.99</c:v>
                </c:pt>
                <c:pt idx="972">
                  <c:v>34.996000000000002</c:v>
                </c:pt>
                <c:pt idx="973">
                  <c:v>34.996000000000002</c:v>
                </c:pt>
                <c:pt idx="974">
                  <c:v>35.01</c:v>
                </c:pt>
                <c:pt idx="975">
                  <c:v>35.01</c:v>
                </c:pt>
                <c:pt idx="976">
                  <c:v>35.003333333333302</c:v>
                </c:pt>
                <c:pt idx="977">
                  <c:v>34.99</c:v>
                </c:pt>
                <c:pt idx="978">
                  <c:v>34.99</c:v>
                </c:pt>
                <c:pt idx="979">
                  <c:v>34.984999999999999</c:v>
                </c:pt>
                <c:pt idx="980">
                  <c:v>34.996000000000002</c:v>
                </c:pt>
                <c:pt idx="981">
                  <c:v>35.015000000000001</c:v>
                </c:pt>
                <c:pt idx="982">
                  <c:v>35.024999999999999</c:v>
                </c:pt>
                <c:pt idx="983">
                  <c:v>35.005000000000003</c:v>
                </c:pt>
                <c:pt idx="984">
                  <c:v>34.9866666666667</c:v>
                </c:pt>
                <c:pt idx="985">
                  <c:v>34.984000000000002</c:v>
                </c:pt>
                <c:pt idx="986">
                  <c:v>34.9866666666667</c:v>
                </c:pt>
                <c:pt idx="987">
                  <c:v>34.996000000000002</c:v>
                </c:pt>
                <c:pt idx="988">
                  <c:v>35.020000000000003</c:v>
                </c:pt>
                <c:pt idx="989">
                  <c:v>35.020000000000003</c:v>
                </c:pt>
                <c:pt idx="990">
                  <c:v>35</c:v>
                </c:pt>
                <c:pt idx="991">
                  <c:v>34.994</c:v>
                </c:pt>
                <c:pt idx="992">
                  <c:v>34.996000000000002</c:v>
                </c:pt>
                <c:pt idx="993">
                  <c:v>35.006</c:v>
                </c:pt>
                <c:pt idx="994">
                  <c:v>35.015999999999998</c:v>
                </c:pt>
                <c:pt idx="995">
                  <c:v>35.033999999999999</c:v>
                </c:pt>
                <c:pt idx="996">
                  <c:v>35.018333333333302</c:v>
                </c:pt>
                <c:pt idx="997">
                  <c:v>35.008000000000003</c:v>
                </c:pt>
                <c:pt idx="998">
                  <c:v>35.008000000000003</c:v>
                </c:pt>
                <c:pt idx="999">
                  <c:v>35.01</c:v>
                </c:pt>
                <c:pt idx="1000">
                  <c:v>35.015714285714303</c:v>
                </c:pt>
                <c:pt idx="1001">
                  <c:v>35.0171428571429</c:v>
                </c:pt>
                <c:pt idx="1002">
                  <c:v>35.020000000000003</c:v>
                </c:pt>
                <c:pt idx="1003">
                  <c:v>35.003999999999998</c:v>
                </c:pt>
                <c:pt idx="1004">
                  <c:v>34.994999999999997</c:v>
                </c:pt>
                <c:pt idx="1005">
                  <c:v>35.015000000000001</c:v>
                </c:pt>
                <c:pt idx="1006">
                  <c:v>35.015000000000001</c:v>
                </c:pt>
                <c:pt idx="1007">
                  <c:v>35.01</c:v>
                </c:pt>
                <c:pt idx="1008">
                  <c:v>34.994999999999997</c:v>
                </c:pt>
                <c:pt idx="1009">
                  <c:v>34.996666666666698</c:v>
                </c:pt>
                <c:pt idx="1010">
                  <c:v>35.003333333333302</c:v>
                </c:pt>
                <c:pt idx="1011">
                  <c:v>35.014285714285698</c:v>
                </c:pt>
                <c:pt idx="1012">
                  <c:v>35.020000000000003</c:v>
                </c:pt>
                <c:pt idx="1013">
                  <c:v>35.005000000000003</c:v>
                </c:pt>
                <c:pt idx="1014">
                  <c:v>34.993333333333297</c:v>
                </c:pt>
                <c:pt idx="1015">
                  <c:v>34.984999999999999</c:v>
                </c:pt>
                <c:pt idx="1016">
                  <c:v>34.996666666666698</c:v>
                </c:pt>
                <c:pt idx="1017">
                  <c:v>35</c:v>
                </c:pt>
                <c:pt idx="1018">
                  <c:v>35.014285714285698</c:v>
                </c:pt>
                <c:pt idx="1019">
                  <c:v>35.015000000000001</c:v>
                </c:pt>
                <c:pt idx="1020">
                  <c:v>35.005000000000003</c:v>
                </c:pt>
                <c:pt idx="1021">
                  <c:v>35.005000000000003</c:v>
                </c:pt>
                <c:pt idx="1022">
                  <c:v>35.0042857142857</c:v>
                </c:pt>
                <c:pt idx="1023">
                  <c:v>35.018888888888902</c:v>
                </c:pt>
                <c:pt idx="1024">
                  <c:v>35.020000000000003</c:v>
                </c:pt>
                <c:pt idx="1025">
                  <c:v>35.005000000000003</c:v>
                </c:pt>
                <c:pt idx="1026">
                  <c:v>34.994999999999997</c:v>
                </c:pt>
                <c:pt idx="1027">
                  <c:v>34.996000000000002</c:v>
                </c:pt>
                <c:pt idx="1028">
                  <c:v>35.01</c:v>
                </c:pt>
                <c:pt idx="1029">
                  <c:v>35.03</c:v>
                </c:pt>
                <c:pt idx="1030">
                  <c:v>35.026000000000003</c:v>
                </c:pt>
                <c:pt idx="1031">
                  <c:v>34.965000000000003</c:v>
                </c:pt>
                <c:pt idx="1032">
                  <c:v>34.938333333333297</c:v>
                </c:pt>
                <c:pt idx="1033">
                  <c:v>34.984999999999999</c:v>
                </c:pt>
                <c:pt idx="1034">
                  <c:v>35.024999999999999</c:v>
                </c:pt>
                <c:pt idx="1035">
                  <c:v>35.038571428571402</c:v>
                </c:pt>
                <c:pt idx="1036">
                  <c:v>35.037999999999997</c:v>
                </c:pt>
                <c:pt idx="1037">
                  <c:v>35.020000000000003</c:v>
                </c:pt>
                <c:pt idx="1038">
                  <c:v>35.006666666666703</c:v>
                </c:pt>
                <c:pt idx="1039">
                  <c:v>35.005000000000003</c:v>
                </c:pt>
                <c:pt idx="1040">
                  <c:v>35.015999999999998</c:v>
                </c:pt>
                <c:pt idx="1041">
                  <c:v>35.034999999999997</c:v>
                </c:pt>
                <c:pt idx="1042">
                  <c:v>35.031666666666702</c:v>
                </c:pt>
                <c:pt idx="1043">
                  <c:v>35.01</c:v>
                </c:pt>
                <c:pt idx="1044">
                  <c:v>34.994</c:v>
                </c:pt>
                <c:pt idx="1045">
                  <c:v>34.994999999999997</c:v>
                </c:pt>
                <c:pt idx="1046">
                  <c:v>34.993333333333297</c:v>
                </c:pt>
                <c:pt idx="1047">
                  <c:v>34.996666666666698</c:v>
                </c:pt>
                <c:pt idx="1048">
                  <c:v>35.015000000000001</c:v>
                </c:pt>
                <c:pt idx="1049">
                  <c:v>35.005000000000003</c:v>
                </c:pt>
                <c:pt idx="1050">
                  <c:v>34.99</c:v>
                </c:pt>
                <c:pt idx="1051">
                  <c:v>34.979999999999997</c:v>
                </c:pt>
                <c:pt idx="1052">
                  <c:v>34.984999999999999</c:v>
                </c:pt>
                <c:pt idx="1053">
                  <c:v>34.994999999999997</c:v>
                </c:pt>
                <c:pt idx="1054">
                  <c:v>35.020000000000003</c:v>
                </c:pt>
                <c:pt idx="1055">
                  <c:v>34.99</c:v>
                </c:pt>
                <c:pt idx="1056">
                  <c:v>34.948333333333302</c:v>
                </c:pt>
                <c:pt idx="1057">
                  <c:v>34.952857142857098</c:v>
                </c:pt>
                <c:pt idx="1058">
                  <c:v>34.973999999999997</c:v>
                </c:pt>
                <c:pt idx="1059">
                  <c:v>35.003999999999998</c:v>
                </c:pt>
                <c:pt idx="1060">
                  <c:v>35.021666666666697</c:v>
                </c:pt>
                <c:pt idx="1061">
                  <c:v>35.0133333333333</c:v>
                </c:pt>
                <c:pt idx="1062">
                  <c:v>35</c:v>
                </c:pt>
                <c:pt idx="1063">
                  <c:v>35.008000000000003</c:v>
                </c:pt>
                <c:pt idx="1064">
                  <c:v>35.034999999999997</c:v>
                </c:pt>
                <c:pt idx="1065">
                  <c:v>35.06</c:v>
                </c:pt>
                <c:pt idx="1066">
                  <c:v>35.045000000000002</c:v>
                </c:pt>
                <c:pt idx="1067">
                  <c:v>35.033333333333303</c:v>
                </c:pt>
                <c:pt idx="1068">
                  <c:v>35.018571428571398</c:v>
                </c:pt>
                <c:pt idx="1069">
                  <c:v>35.018000000000001</c:v>
                </c:pt>
                <c:pt idx="1070">
                  <c:v>35.024000000000001</c:v>
                </c:pt>
                <c:pt idx="1071">
                  <c:v>35.0133333333333</c:v>
                </c:pt>
                <c:pt idx="1072">
                  <c:v>35.01</c:v>
                </c:pt>
                <c:pt idx="1073">
                  <c:v>35.005000000000003</c:v>
                </c:pt>
                <c:pt idx="1074">
                  <c:v>35.01</c:v>
                </c:pt>
                <c:pt idx="1075">
                  <c:v>35.03</c:v>
                </c:pt>
                <c:pt idx="1076">
                  <c:v>35.023333333333298</c:v>
                </c:pt>
                <c:pt idx="1077">
                  <c:v>35.01</c:v>
                </c:pt>
                <c:pt idx="1078">
                  <c:v>35</c:v>
                </c:pt>
                <c:pt idx="1079">
                  <c:v>35.003333333333302</c:v>
                </c:pt>
                <c:pt idx="1080">
                  <c:v>35.006666666666703</c:v>
                </c:pt>
                <c:pt idx="1081">
                  <c:v>35.017499999999998</c:v>
                </c:pt>
                <c:pt idx="1082">
                  <c:v>35.015000000000001</c:v>
                </c:pt>
                <c:pt idx="1083">
                  <c:v>35.003333333333302</c:v>
                </c:pt>
                <c:pt idx="1084">
                  <c:v>35.01</c:v>
                </c:pt>
                <c:pt idx="1085">
                  <c:v>35.0042857142857</c:v>
                </c:pt>
                <c:pt idx="1086">
                  <c:v>35.01</c:v>
                </c:pt>
                <c:pt idx="1087">
                  <c:v>35.024285714285703</c:v>
                </c:pt>
                <c:pt idx="1088">
                  <c:v>35.020000000000003</c:v>
                </c:pt>
                <c:pt idx="1089">
                  <c:v>35.001666666666701</c:v>
                </c:pt>
                <c:pt idx="1090">
                  <c:v>34.97</c:v>
                </c:pt>
                <c:pt idx="1091">
                  <c:v>34.97</c:v>
                </c:pt>
                <c:pt idx="1092">
                  <c:v>34.9866666666667</c:v>
                </c:pt>
                <c:pt idx="1093">
                  <c:v>35.01</c:v>
                </c:pt>
                <c:pt idx="1094">
                  <c:v>35.015000000000001</c:v>
                </c:pt>
                <c:pt idx="1095">
                  <c:v>35.024285714285703</c:v>
                </c:pt>
                <c:pt idx="1096">
                  <c:v>35.024999999999999</c:v>
                </c:pt>
                <c:pt idx="1097">
                  <c:v>35.015000000000001</c:v>
                </c:pt>
                <c:pt idx="1098">
                  <c:v>35.026666666666699</c:v>
                </c:pt>
                <c:pt idx="1099">
                  <c:v>35.034999999999997</c:v>
                </c:pt>
                <c:pt idx="1100">
                  <c:v>35.045000000000002</c:v>
                </c:pt>
                <c:pt idx="1101">
                  <c:v>35.034999999999997</c:v>
                </c:pt>
                <c:pt idx="1102">
                  <c:v>35.024000000000001</c:v>
                </c:pt>
                <c:pt idx="1103">
                  <c:v>35.024999999999999</c:v>
                </c:pt>
                <c:pt idx="1104">
                  <c:v>35.034999999999997</c:v>
                </c:pt>
                <c:pt idx="1105">
                  <c:v>35.03</c:v>
                </c:pt>
                <c:pt idx="1106">
                  <c:v>35.012222222222199</c:v>
                </c:pt>
                <c:pt idx="1107">
                  <c:v>35.003333333333302</c:v>
                </c:pt>
                <c:pt idx="1108">
                  <c:v>35.005000000000003</c:v>
                </c:pt>
                <c:pt idx="1109">
                  <c:v>35.005000000000003</c:v>
                </c:pt>
                <c:pt idx="1110">
                  <c:v>35.023333333333298</c:v>
                </c:pt>
                <c:pt idx="1111">
                  <c:v>35.005000000000003</c:v>
                </c:pt>
                <c:pt idx="1112">
                  <c:v>35.005000000000003</c:v>
                </c:pt>
                <c:pt idx="1113">
                  <c:v>35</c:v>
                </c:pt>
                <c:pt idx="1114">
                  <c:v>35.005000000000003</c:v>
                </c:pt>
                <c:pt idx="1115">
                  <c:v>35.015000000000001</c:v>
                </c:pt>
                <c:pt idx="1116">
                  <c:v>35.018000000000001</c:v>
                </c:pt>
                <c:pt idx="1117">
                  <c:v>34.994999999999997</c:v>
                </c:pt>
                <c:pt idx="1118">
                  <c:v>34.984999999999999</c:v>
                </c:pt>
                <c:pt idx="1119">
                  <c:v>34.984999999999999</c:v>
                </c:pt>
                <c:pt idx="1120">
                  <c:v>35.012857142857101</c:v>
                </c:pt>
                <c:pt idx="1121">
                  <c:v>35</c:v>
                </c:pt>
                <c:pt idx="1122">
                  <c:v>34.96</c:v>
                </c:pt>
                <c:pt idx="1123">
                  <c:v>34.946666666666701</c:v>
                </c:pt>
                <c:pt idx="1124">
                  <c:v>34.963999999999999</c:v>
                </c:pt>
                <c:pt idx="1125">
                  <c:v>34.994999999999997</c:v>
                </c:pt>
                <c:pt idx="1126">
                  <c:v>35.0133333333333</c:v>
                </c:pt>
                <c:pt idx="1127">
                  <c:v>35.008000000000003</c:v>
                </c:pt>
                <c:pt idx="1128">
                  <c:v>34.994999999999997</c:v>
                </c:pt>
                <c:pt idx="1129">
                  <c:v>34.994999999999997</c:v>
                </c:pt>
                <c:pt idx="1130">
                  <c:v>35.014000000000003</c:v>
                </c:pt>
                <c:pt idx="1131">
                  <c:v>35.015000000000001</c:v>
                </c:pt>
                <c:pt idx="1132">
                  <c:v>35.003999999999998</c:v>
                </c:pt>
                <c:pt idx="1133">
                  <c:v>34.994999999999997</c:v>
                </c:pt>
                <c:pt idx="1134">
                  <c:v>34.994999999999997</c:v>
                </c:pt>
                <c:pt idx="1135">
                  <c:v>35.014000000000003</c:v>
                </c:pt>
                <c:pt idx="1136">
                  <c:v>35.023333333333298</c:v>
                </c:pt>
                <c:pt idx="1137">
                  <c:v>35.015000000000001</c:v>
                </c:pt>
                <c:pt idx="1138">
                  <c:v>35.006666666666703</c:v>
                </c:pt>
                <c:pt idx="1139">
                  <c:v>35.024999999999999</c:v>
                </c:pt>
                <c:pt idx="1140">
                  <c:v>35.020000000000003</c:v>
                </c:pt>
                <c:pt idx="1141">
                  <c:v>35.01</c:v>
                </c:pt>
                <c:pt idx="1142">
                  <c:v>35.015000000000001</c:v>
                </c:pt>
                <c:pt idx="1143">
                  <c:v>35.021428571428601</c:v>
                </c:pt>
                <c:pt idx="1144">
                  <c:v>35.024999999999999</c:v>
                </c:pt>
                <c:pt idx="1145">
                  <c:v>35.018000000000001</c:v>
                </c:pt>
                <c:pt idx="1146">
                  <c:v>35.005000000000003</c:v>
                </c:pt>
                <c:pt idx="1147">
                  <c:v>35.012</c:v>
                </c:pt>
                <c:pt idx="1148">
                  <c:v>35.03</c:v>
                </c:pt>
                <c:pt idx="1149">
                  <c:v>35.03</c:v>
                </c:pt>
                <c:pt idx="1150">
                  <c:v>35.018000000000001</c:v>
                </c:pt>
                <c:pt idx="1151">
                  <c:v>35.015999999999998</c:v>
                </c:pt>
                <c:pt idx="1152">
                  <c:v>35.015000000000001</c:v>
                </c:pt>
                <c:pt idx="1153">
                  <c:v>35.03</c:v>
                </c:pt>
                <c:pt idx="1154">
                  <c:v>35.024000000000001</c:v>
                </c:pt>
                <c:pt idx="1155">
                  <c:v>35.014000000000003</c:v>
                </c:pt>
                <c:pt idx="1156">
                  <c:v>35.015714285714303</c:v>
                </c:pt>
                <c:pt idx="1157">
                  <c:v>35.033333333333303</c:v>
                </c:pt>
                <c:pt idx="1158">
                  <c:v>35.020000000000003</c:v>
                </c:pt>
                <c:pt idx="1159">
                  <c:v>35.001666666666701</c:v>
                </c:pt>
                <c:pt idx="1160">
                  <c:v>34.985384615384604</c:v>
                </c:pt>
                <c:pt idx="1161">
                  <c:v>34.996666666666698</c:v>
                </c:pt>
                <c:pt idx="1162">
                  <c:v>35.014000000000003</c:v>
                </c:pt>
                <c:pt idx="1163">
                  <c:v>35.020000000000003</c:v>
                </c:pt>
                <c:pt idx="1164">
                  <c:v>35.0075</c:v>
                </c:pt>
                <c:pt idx="1165">
                  <c:v>35.0075</c:v>
                </c:pt>
                <c:pt idx="1166">
                  <c:v>35</c:v>
                </c:pt>
                <c:pt idx="1167">
                  <c:v>35.022500000000001</c:v>
                </c:pt>
                <c:pt idx="1168">
                  <c:v>35.01</c:v>
                </c:pt>
                <c:pt idx="1169">
                  <c:v>35.015000000000001</c:v>
                </c:pt>
                <c:pt idx="1170">
                  <c:v>35.016666666666701</c:v>
                </c:pt>
                <c:pt idx="1171">
                  <c:v>35.018000000000001</c:v>
                </c:pt>
                <c:pt idx="1172">
                  <c:v>35.024000000000001</c:v>
                </c:pt>
                <c:pt idx="1173">
                  <c:v>35.0133333333333</c:v>
                </c:pt>
                <c:pt idx="1174">
                  <c:v>35.0133333333333</c:v>
                </c:pt>
                <c:pt idx="1175">
                  <c:v>35.020000000000003</c:v>
                </c:pt>
                <c:pt idx="1176">
                  <c:v>35.024999999999999</c:v>
                </c:pt>
                <c:pt idx="1177">
                  <c:v>35.015000000000001</c:v>
                </c:pt>
                <c:pt idx="1178">
                  <c:v>35.015000000000001</c:v>
                </c:pt>
                <c:pt idx="1179">
                  <c:v>35.015000000000001</c:v>
                </c:pt>
                <c:pt idx="1180">
                  <c:v>35.03</c:v>
                </c:pt>
                <c:pt idx="1181">
                  <c:v>35.020000000000003</c:v>
                </c:pt>
                <c:pt idx="1182">
                  <c:v>35.014000000000003</c:v>
                </c:pt>
                <c:pt idx="1183">
                  <c:v>35.005000000000003</c:v>
                </c:pt>
                <c:pt idx="1184">
                  <c:v>35.023333333333298</c:v>
                </c:pt>
                <c:pt idx="1185">
                  <c:v>35</c:v>
                </c:pt>
                <c:pt idx="1186">
                  <c:v>34.984999999999999</c:v>
                </c:pt>
                <c:pt idx="1187">
                  <c:v>34.996666666666698</c:v>
                </c:pt>
                <c:pt idx="1188">
                  <c:v>35.01</c:v>
                </c:pt>
                <c:pt idx="1189">
                  <c:v>35.024285714285703</c:v>
                </c:pt>
                <c:pt idx="1190">
                  <c:v>35.01</c:v>
                </c:pt>
                <c:pt idx="1191">
                  <c:v>34.994999999999997</c:v>
                </c:pt>
                <c:pt idx="1192">
                  <c:v>35.001666666666701</c:v>
                </c:pt>
                <c:pt idx="1193">
                  <c:v>35.020000000000003</c:v>
                </c:pt>
                <c:pt idx="1194">
                  <c:v>35.01</c:v>
                </c:pt>
                <c:pt idx="1195">
                  <c:v>35.006666666666703</c:v>
                </c:pt>
                <c:pt idx="1196">
                  <c:v>35.031999999999996</c:v>
                </c:pt>
                <c:pt idx="1197">
                  <c:v>35.026000000000003</c:v>
                </c:pt>
                <c:pt idx="1198">
                  <c:v>35.003999999999998</c:v>
                </c:pt>
                <c:pt idx="1199">
                  <c:v>35.005000000000003</c:v>
                </c:pt>
                <c:pt idx="1200">
                  <c:v>35.01</c:v>
                </c:pt>
                <c:pt idx="1201">
                  <c:v>35.015000000000001</c:v>
                </c:pt>
                <c:pt idx="1202">
                  <c:v>35.005000000000003</c:v>
                </c:pt>
                <c:pt idx="1203">
                  <c:v>34.994</c:v>
                </c:pt>
                <c:pt idx="1204">
                  <c:v>35.005000000000003</c:v>
                </c:pt>
                <c:pt idx="1205">
                  <c:v>35.015000000000001</c:v>
                </c:pt>
                <c:pt idx="1206">
                  <c:v>35.003999999999998</c:v>
                </c:pt>
                <c:pt idx="1207">
                  <c:v>35</c:v>
                </c:pt>
                <c:pt idx="1208">
                  <c:v>35.015000000000001</c:v>
                </c:pt>
                <c:pt idx="1209">
                  <c:v>35.0133333333333</c:v>
                </c:pt>
                <c:pt idx="1210">
                  <c:v>35</c:v>
                </c:pt>
                <c:pt idx="1211">
                  <c:v>35</c:v>
                </c:pt>
                <c:pt idx="1212">
                  <c:v>35.021999999999998</c:v>
                </c:pt>
                <c:pt idx="1213">
                  <c:v>35.015999999999998</c:v>
                </c:pt>
                <c:pt idx="1214">
                  <c:v>34.976999999999997</c:v>
                </c:pt>
                <c:pt idx="1215">
                  <c:v>34.978333333333303</c:v>
                </c:pt>
                <c:pt idx="1216">
                  <c:v>35.005000000000003</c:v>
                </c:pt>
                <c:pt idx="1217">
                  <c:v>35.024999999999999</c:v>
                </c:pt>
                <c:pt idx="1218">
                  <c:v>35.01</c:v>
                </c:pt>
                <c:pt idx="1219">
                  <c:v>35.005714285714298</c:v>
                </c:pt>
                <c:pt idx="1220">
                  <c:v>35.020000000000003</c:v>
                </c:pt>
                <c:pt idx="1221">
                  <c:v>35.023333333333298</c:v>
                </c:pt>
                <c:pt idx="1222">
                  <c:v>35.0133333333333</c:v>
                </c:pt>
                <c:pt idx="1223">
                  <c:v>35.0133333333333</c:v>
                </c:pt>
                <c:pt idx="1224">
                  <c:v>35.021666666666697</c:v>
                </c:pt>
                <c:pt idx="1225">
                  <c:v>35.031666666666702</c:v>
                </c:pt>
                <c:pt idx="1226">
                  <c:v>35.018000000000001</c:v>
                </c:pt>
                <c:pt idx="1227">
                  <c:v>35.005000000000003</c:v>
                </c:pt>
                <c:pt idx="1228">
                  <c:v>35.024999999999999</c:v>
                </c:pt>
                <c:pt idx="1229">
                  <c:v>35.034999999999997</c:v>
                </c:pt>
                <c:pt idx="1230">
                  <c:v>35.015000000000001</c:v>
                </c:pt>
                <c:pt idx="1231">
                  <c:v>35.005000000000003</c:v>
                </c:pt>
                <c:pt idx="1232">
                  <c:v>35.015000000000001</c:v>
                </c:pt>
                <c:pt idx="1233">
                  <c:v>35.024000000000001</c:v>
                </c:pt>
                <c:pt idx="1234">
                  <c:v>35.01</c:v>
                </c:pt>
                <c:pt idx="1235">
                  <c:v>35.0042857142857</c:v>
                </c:pt>
                <c:pt idx="1236">
                  <c:v>35.020000000000003</c:v>
                </c:pt>
                <c:pt idx="1237">
                  <c:v>35.023333333333298</c:v>
                </c:pt>
                <c:pt idx="1238">
                  <c:v>35.018333333333302</c:v>
                </c:pt>
                <c:pt idx="1239">
                  <c:v>35.018000000000001</c:v>
                </c:pt>
                <c:pt idx="1240">
                  <c:v>35.024999999999999</c:v>
                </c:pt>
                <c:pt idx="1241">
                  <c:v>35.015000000000001</c:v>
                </c:pt>
                <c:pt idx="1242">
                  <c:v>35.015714285714303</c:v>
                </c:pt>
                <c:pt idx="1243">
                  <c:v>35.03</c:v>
                </c:pt>
                <c:pt idx="1244">
                  <c:v>35.020000000000003</c:v>
                </c:pt>
                <c:pt idx="1245">
                  <c:v>35.003333333333302</c:v>
                </c:pt>
                <c:pt idx="1246">
                  <c:v>35.005000000000003</c:v>
                </c:pt>
                <c:pt idx="1247">
                  <c:v>35.023000000000003</c:v>
                </c:pt>
                <c:pt idx="1248">
                  <c:v>35.0133333333333</c:v>
                </c:pt>
                <c:pt idx="1249">
                  <c:v>35.005000000000003</c:v>
                </c:pt>
                <c:pt idx="1250">
                  <c:v>35.008000000000003</c:v>
                </c:pt>
                <c:pt idx="1251">
                  <c:v>35.024999999999999</c:v>
                </c:pt>
                <c:pt idx="1252">
                  <c:v>35.01</c:v>
                </c:pt>
                <c:pt idx="1253">
                  <c:v>35.015714285714303</c:v>
                </c:pt>
                <c:pt idx="1254">
                  <c:v>35.0171428571429</c:v>
                </c:pt>
                <c:pt idx="1255">
                  <c:v>35.021428571428601</c:v>
                </c:pt>
                <c:pt idx="1256">
                  <c:v>35.005000000000003</c:v>
                </c:pt>
                <c:pt idx="1257">
                  <c:v>35.006</c:v>
                </c:pt>
                <c:pt idx="1258">
                  <c:v>35.024999999999999</c:v>
                </c:pt>
                <c:pt idx="1259">
                  <c:v>35.015000000000001</c:v>
                </c:pt>
                <c:pt idx="1260">
                  <c:v>35</c:v>
                </c:pt>
                <c:pt idx="1261">
                  <c:v>35.01</c:v>
                </c:pt>
                <c:pt idx="1262">
                  <c:v>35.03</c:v>
                </c:pt>
                <c:pt idx="1263">
                  <c:v>35.024000000000001</c:v>
                </c:pt>
                <c:pt idx="1264">
                  <c:v>35.01</c:v>
                </c:pt>
                <c:pt idx="1265">
                  <c:v>35.015000000000001</c:v>
                </c:pt>
                <c:pt idx="1266">
                  <c:v>35.023333333333298</c:v>
                </c:pt>
                <c:pt idx="1267">
                  <c:v>35.014000000000003</c:v>
                </c:pt>
                <c:pt idx="1268">
                  <c:v>35.003999999999998</c:v>
                </c:pt>
                <c:pt idx="1269">
                  <c:v>35.014444444444401</c:v>
                </c:pt>
                <c:pt idx="1270">
                  <c:v>35.021666666666697</c:v>
                </c:pt>
                <c:pt idx="1271">
                  <c:v>35.003333333333302</c:v>
                </c:pt>
                <c:pt idx="1272">
                  <c:v>35</c:v>
                </c:pt>
                <c:pt idx="1273">
                  <c:v>35.015000000000001</c:v>
                </c:pt>
                <c:pt idx="1274">
                  <c:v>35.0133333333333</c:v>
                </c:pt>
                <c:pt idx="1275">
                  <c:v>35.003333333333302</c:v>
                </c:pt>
                <c:pt idx="1276">
                  <c:v>35.011428571428603</c:v>
                </c:pt>
                <c:pt idx="1277">
                  <c:v>35.018333333333302</c:v>
                </c:pt>
                <c:pt idx="1278">
                  <c:v>35</c:v>
                </c:pt>
                <c:pt idx="1279">
                  <c:v>35</c:v>
                </c:pt>
                <c:pt idx="1280">
                  <c:v>35.015000000000001</c:v>
                </c:pt>
                <c:pt idx="1281">
                  <c:v>35.0133333333333</c:v>
                </c:pt>
                <c:pt idx="1282">
                  <c:v>35.003333333333302</c:v>
                </c:pt>
                <c:pt idx="1283">
                  <c:v>35.01</c:v>
                </c:pt>
                <c:pt idx="1284">
                  <c:v>35.01</c:v>
                </c:pt>
                <c:pt idx="1285">
                  <c:v>35.015000000000001</c:v>
                </c:pt>
                <c:pt idx="1286">
                  <c:v>35.015000000000001</c:v>
                </c:pt>
                <c:pt idx="1287">
                  <c:v>35.024545454545503</c:v>
                </c:pt>
                <c:pt idx="1288">
                  <c:v>35.018000000000001</c:v>
                </c:pt>
                <c:pt idx="1289">
                  <c:v>35.005000000000003</c:v>
                </c:pt>
                <c:pt idx="1290">
                  <c:v>35.024999999999999</c:v>
                </c:pt>
                <c:pt idx="1291">
                  <c:v>35.024000000000001</c:v>
                </c:pt>
                <c:pt idx="1292">
                  <c:v>35.011666666666699</c:v>
                </c:pt>
                <c:pt idx="1293">
                  <c:v>35.014000000000003</c:v>
                </c:pt>
                <c:pt idx="1294">
                  <c:v>35.024285714285703</c:v>
                </c:pt>
                <c:pt idx="1295">
                  <c:v>35.0133333333333</c:v>
                </c:pt>
                <c:pt idx="1296">
                  <c:v>35.003999999999998</c:v>
                </c:pt>
                <c:pt idx="1297">
                  <c:v>35.021999999999998</c:v>
                </c:pt>
                <c:pt idx="1298">
                  <c:v>35.020000000000003</c:v>
                </c:pt>
                <c:pt idx="1299">
                  <c:v>35.015000000000001</c:v>
                </c:pt>
                <c:pt idx="1300">
                  <c:v>35.045000000000002</c:v>
                </c:pt>
                <c:pt idx="1301">
                  <c:v>35.094999999999999</c:v>
                </c:pt>
                <c:pt idx="1302">
                  <c:v>35.115000000000002</c:v>
                </c:pt>
                <c:pt idx="1303">
                  <c:v>35.104285714285702</c:v>
                </c:pt>
                <c:pt idx="1304">
                  <c:v>35.11</c:v>
                </c:pt>
                <c:pt idx="1305">
                  <c:v>35.1</c:v>
                </c:pt>
                <c:pt idx="1306">
                  <c:v>35.08</c:v>
                </c:pt>
                <c:pt idx="1307">
                  <c:v>35.090000000000003</c:v>
                </c:pt>
                <c:pt idx="1308">
                  <c:v>35.085000000000001</c:v>
                </c:pt>
                <c:pt idx="1309">
                  <c:v>35.073999999999998</c:v>
                </c:pt>
                <c:pt idx="1310">
                  <c:v>35.07</c:v>
                </c:pt>
                <c:pt idx="1311">
                  <c:v>35.073333333333302</c:v>
                </c:pt>
                <c:pt idx="1312">
                  <c:v>35.06</c:v>
                </c:pt>
                <c:pt idx="1313">
                  <c:v>35.053333333333299</c:v>
                </c:pt>
                <c:pt idx="1314">
                  <c:v>35.064999999999998</c:v>
                </c:pt>
                <c:pt idx="1315">
                  <c:v>35.055</c:v>
                </c:pt>
                <c:pt idx="1316">
                  <c:v>35.047142857142902</c:v>
                </c:pt>
                <c:pt idx="1317">
                  <c:v>35.054000000000002</c:v>
                </c:pt>
                <c:pt idx="1318">
                  <c:v>35.044545454545499</c:v>
                </c:pt>
                <c:pt idx="1319">
                  <c:v>35.055</c:v>
                </c:pt>
                <c:pt idx="1320">
                  <c:v>35.049999999999997</c:v>
                </c:pt>
                <c:pt idx="1321">
                  <c:v>35.033333333333303</c:v>
                </c:pt>
                <c:pt idx="1322">
                  <c:v>35.0416666666667</c:v>
                </c:pt>
                <c:pt idx="1323">
                  <c:v>35.043999999999997</c:v>
                </c:pt>
                <c:pt idx="1324">
                  <c:v>35.033333333333303</c:v>
                </c:pt>
                <c:pt idx="1325">
                  <c:v>35.045000000000002</c:v>
                </c:pt>
                <c:pt idx="1326">
                  <c:v>35.043999999999997</c:v>
                </c:pt>
                <c:pt idx="1327">
                  <c:v>35.033333333333303</c:v>
                </c:pt>
                <c:pt idx="1328">
                  <c:v>35.027142857142898</c:v>
                </c:pt>
                <c:pt idx="1329">
                  <c:v>35.03</c:v>
                </c:pt>
                <c:pt idx="1330">
                  <c:v>35.024285714285703</c:v>
                </c:pt>
                <c:pt idx="1331">
                  <c:v>35.033333333333303</c:v>
                </c:pt>
                <c:pt idx="1332">
                  <c:v>35.031666666666702</c:v>
                </c:pt>
                <c:pt idx="1333">
                  <c:v>35.023333333333298</c:v>
                </c:pt>
                <c:pt idx="1334">
                  <c:v>35.024999999999999</c:v>
                </c:pt>
                <c:pt idx="1335">
                  <c:v>35.024444444444399</c:v>
                </c:pt>
                <c:pt idx="1336">
                  <c:v>35.018000000000001</c:v>
                </c:pt>
                <c:pt idx="1337">
                  <c:v>35.016666666666701</c:v>
                </c:pt>
                <c:pt idx="1338">
                  <c:v>35.025714285714301</c:v>
                </c:pt>
                <c:pt idx="1339">
                  <c:v>35.024000000000001</c:v>
                </c:pt>
                <c:pt idx="1340">
                  <c:v>35.018000000000001</c:v>
                </c:pt>
                <c:pt idx="1341">
                  <c:v>35.024285714285703</c:v>
                </c:pt>
                <c:pt idx="1342">
                  <c:v>35.015000000000001</c:v>
                </c:pt>
                <c:pt idx="1343">
                  <c:v>35.020000000000003</c:v>
                </c:pt>
                <c:pt idx="1344">
                  <c:v>35.024000000000001</c:v>
                </c:pt>
                <c:pt idx="1345">
                  <c:v>35.024000000000001</c:v>
                </c:pt>
                <c:pt idx="1346">
                  <c:v>35.016666666666701</c:v>
                </c:pt>
                <c:pt idx="1347">
                  <c:v>35.024999999999999</c:v>
                </c:pt>
                <c:pt idx="1348">
                  <c:v>35.015000000000001</c:v>
                </c:pt>
                <c:pt idx="1349">
                  <c:v>35.020000000000003</c:v>
                </c:pt>
                <c:pt idx="1350">
                  <c:v>35.034999999999997</c:v>
                </c:pt>
                <c:pt idx="1351">
                  <c:v>35.024999999999999</c:v>
                </c:pt>
                <c:pt idx="1352">
                  <c:v>35.031999999999996</c:v>
                </c:pt>
                <c:pt idx="1353">
                  <c:v>35.026666666666699</c:v>
                </c:pt>
                <c:pt idx="1354">
                  <c:v>35.020000000000003</c:v>
                </c:pt>
                <c:pt idx="1355">
                  <c:v>35.018333333333302</c:v>
                </c:pt>
                <c:pt idx="1356">
                  <c:v>35.034999999999997</c:v>
                </c:pt>
                <c:pt idx="1357">
                  <c:v>35.016666666666701</c:v>
                </c:pt>
                <c:pt idx="1358">
                  <c:v>35.03</c:v>
                </c:pt>
                <c:pt idx="1359">
                  <c:v>35.034999999999997</c:v>
                </c:pt>
                <c:pt idx="1360">
                  <c:v>35.024000000000001</c:v>
                </c:pt>
                <c:pt idx="1361">
                  <c:v>35.034999999999997</c:v>
                </c:pt>
                <c:pt idx="1362">
                  <c:v>35.03</c:v>
                </c:pt>
                <c:pt idx="1363">
                  <c:v>35.016666666666701</c:v>
                </c:pt>
                <c:pt idx="1364">
                  <c:v>35.018333333333302</c:v>
                </c:pt>
                <c:pt idx="1365">
                  <c:v>35.024999999999999</c:v>
                </c:pt>
                <c:pt idx="1366">
                  <c:v>35.016666666666701</c:v>
                </c:pt>
                <c:pt idx="1367">
                  <c:v>35.020000000000003</c:v>
                </c:pt>
                <c:pt idx="1368">
                  <c:v>35.024285714285703</c:v>
                </c:pt>
                <c:pt idx="1369">
                  <c:v>35.0133333333333</c:v>
                </c:pt>
                <c:pt idx="1370">
                  <c:v>35.020000000000003</c:v>
                </c:pt>
                <c:pt idx="1371">
                  <c:v>35.023333333333298</c:v>
                </c:pt>
                <c:pt idx="1372">
                  <c:v>35.025714285714301</c:v>
                </c:pt>
                <c:pt idx="1373">
                  <c:v>35.036000000000001</c:v>
                </c:pt>
                <c:pt idx="1374">
                  <c:v>35.024999999999999</c:v>
                </c:pt>
                <c:pt idx="1375">
                  <c:v>35.015000000000001</c:v>
                </c:pt>
                <c:pt idx="1376">
                  <c:v>35.033333333333303</c:v>
                </c:pt>
                <c:pt idx="1377">
                  <c:v>35.020000000000003</c:v>
                </c:pt>
                <c:pt idx="1378">
                  <c:v>35.024999999999999</c:v>
                </c:pt>
                <c:pt idx="1379">
                  <c:v>35.024999999999999</c:v>
                </c:pt>
                <c:pt idx="1380">
                  <c:v>35.020000000000003</c:v>
                </c:pt>
                <c:pt idx="1381">
                  <c:v>35.017000000000003</c:v>
                </c:pt>
                <c:pt idx="1382">
                  <c:v>35.020000000000003</c:v>
                </c:pt>
                <c:pt idx="1383">
                  <c:v>35.015000000000001</c:v>
                </c:pt>
                <c:pt idx="1384">
                  <c:v>35.03</c:v>
                </c:pt>
                <c:pt idx="1385">
                  <c:v>35.023333333333298</c:v>
                </c:pt>
                <c:pt idx="1386">
                  <c:v>35.006</c:v>
                </c:pt>
                <c:pt idx="1387">
                  <c:v>35.015000000000001</c:v>
                </c:pt>
                <c:pt idx="1388">
                  <c:v>35.011111111111099</c:v>
                </c:pt>
                <c:pt idx="1389">
                  <c:v>35.015000000000001</c:v>
                </c:pt>
                <c:pt idx="1390">
                  <c:v>35.024999999999999</c:v>
                </c:pt>
                <c:pt idx="1391">
                  <c:v>35.006</c:v>
                </c:pt>
                <c:pt idx="1392">
                  <c:v>35.008000000000003</c:v>
                </c:pt>
                <c:pt idx="1393">
                  <c:v>35.01</c:v>
                </c:pt>
                <c:pt idx="1394">
                  <c:v>35.005000000000003</c:v>
                </c:pt>
                <c:pt idx="1395">
                  <c:v>35.01</c:v>
                </c:pt>
                <c:pt idx="1396">
                  <c:v>35.020000000000003</c:v>
                </c:pt>
                <c:pt idx="1397">
                  <c:v>35.018333333333302</c:v>
                </c:pt>
                <c:pt idx="1398">
                  <c:v>35.020000000000003</c:v>
                </c:pt>
                <c:pt idx="1399">
                  <c:v>35.006666666666703</c:v>
                </c:pt>
                <c:pt idx="1400">
                  <c:v>35.015454545454503</c:v>
                </c:pt>
                <c:pt idx="1401">
                  <c:v>35.0133333333333</c:v>
                </c:pt>
                <c:pt idx="1402">
                  <c:v>35.01</c:v>
                </c:pt>
                <c:pt idx="1403">
                  <c:v>35.01</c:v>
                </c:pt>
                <c:pt idx="1404">
                  <c:v>35.005000000000003</c:v>
                </c:pt>
                <c:pt idx="1405">
                  <c:v>35.016666666666701</c:v>
                </c:pt>
                <c:pt idx="1406">
                  <c:v>35.01</c:v>
                </c:pt>
                <c:pt idx="1407">
                  <c:v>35.015000000000001</c:v>
                </c:pt>
                <c:pt idx="1408">
                  <c:v>35.024999999999999</c:v>
                </c:pt>
                <c:pt idx="1409">
                  <c:v>35.011428571428603</c:v>
                </c:pt>
                <c:pt idx="1410">
                  <c:v>35.01</c:v>
                </c:pt>
                <c:pt idx="1411">
                  <c:v>35.020000000000003</c:v>
                </c:pt>
                <c:pt idx="1412">
                  <c:v>35.014285714285698</c:v>
                </c:pt>
                <c:pt idx="1413">
                  <c:v>35.024285714285703</c:v>
                </c:pt>
                <c:pt idx="1414">
                  <c:v>35.01</c:v>
                </c:pt>
                <c:pt idx="1415">
                  <c:v>35.015999999999998</c:v>
                </c:pt>
                <c:pt idx="1416">
                  <c:v>35.024999999999999</c:v>
                </c:pt>
                <c:pt idx="1417">
                  <c:v>35.014000000000003</c:v>
                </c:pt>
                <c:pt idx="1418">
                  <c:v>35.024615384615402</c:v>
                </c:pt>
                <c:pt idx="1419">
                  <c:v>35.024615384615402</c:v>
                </c:pt>
                <c:pt idx="1420">
                  <c:v>35.021999999999998</c:v>
                </c:pt>
                <c:pt idx="1421">
                  <c:v>35.023333333333298</c:v>
                </c:pt>
                <c:pt idx="1422">
                  <c:v>35.014000000000003</c:v>
                </c:pt>
                <c:pt idx="1423">
                  <c:v>35.021666666666697</c:v>
                </c:pt>
                <c:pt idx="1424">
                  <c:v>35.023333333333298</c:v>
                </c:pt>
                <c:pt idx="1425">
                  <c:v>35.020000000000003</c:v>
                </c:pt>
                <c:pt idx="1426">
                  <c:v>35.01</c:v>
                </c:pt>
                <c:pt idx="1427">
                  <c:v>35.008333333333297</c:v>
                </c:pt>
                <c:pt idx="1428">
                  <c:v>35.008000000000003</c:v>
                </c:pt>
                <c:pt idx="1429">
                  <c:v>35.015000000000001</c:v>
                </c:pt>
                <c:pt idx="1430">
                  <c:v>35.020000000000003</c:v>
                </c:pt>
                <c:pt idx="1431">
                  <c:v>35.090000000000003</c:v>
                </c:pt>
                <c:pt idx="1432">
                  <c:v>35.250624999999999</c:v>
                </c:pt>
                <c:pt idx="1433">
                  <c:v>35.395000000000003</c:v>
                </c:pt>
                <c:pt idx="1434">
                  <c:v>35.520000000000003</c:v>
                </c:pt>
                <c:pt idx="1435">
                  <c:v>35.625454545454502</c:v>
                </c:pt>
                <c:pt idx="1436">
                  <c:v>35.65</c:v>
                </c:pt>
                <c:pt idx="1437">
                  <c:v>35.65</c:v>
                </c:pt>
                <c:pt idx="1438">
                  <c:v>35.6255555555556</c:v>
                </c:pt>
                <c:pt idx="1439">
                  <c:v>35.372173913043497</c:v>
                </c:pt>
                <c:pt idx="1440">
                  <c:v>34.872272727272701</c:v>
                </c:pt>
                <c:pt idx="1441">
                  <c:v>34.36</c:v>
                </c:pt>
                <c:pt idx="1442">
                  <c:v>33.848260869565202</c:v>
                </c:pt>
                <c:pt idx="1443">
                  <c:v>33.365652173912999</c:v>
                </c:pt>
                <c:pt idx="1444">
                  <c:v>32.922608695652201</c:v>
                </c:pt>
                <c:pt idx="1445">
                  <c:v>32.544347826086998</c:v>
                </c:pt>
                <c:pt idx="1446">
                  <c:v>32.218260869565199</c:v>
                </c:pt>
                <c:pt idx="1447">
                  <c:v>31.981111111111101</c:v>
                </c:pt>
                <c:pt idx="1448">
                  <c:v>31.8053846153846</c:v>
                </c:pt>
                <c:pt idx="1449">
                  <c:v>31.685454545454501</c:v>
                </c:pt>
                <c:pt idx="1450">
                  <c:v>31.613333333333301</c:v>
                </c:pt>
                <c:pt idx="1451">
                  <c:v>31.56</c:v>
                </c:pt>
                <c:pt idx="1452">
                  <c:v>31.515000000000001</c:v>
                </c:pt>
                <c:pt idx="1453">
                  <c:v>31.455714285714301</c:v>
                </c:pt>
                <c:pt idx="1454">
                  <c:v>31.418333333333301</c:v>
                </c:pt>
                <c:pt idx="1455">
                  <c:v>31.375</c:v>
                </c:pt>
                <c:pt idx="1456">
                  <c:v>31.3485714285714</c:v>
                </c:pt>
                <c:pt idx="1457">
                  <c:v>31.315000000000001</c:v>
                </c:pt>
                <c:pt idx="1458">
                  <c:v>31.268000000000001</c:v>
                </c:pt>
                <c:pt idx="1459">
                  <c:v>31.24</c:v>
                </c:pt>
                <c:pt idx="1460">
                  <c:v>31.215</c:v>
                </c:pt>
                <c:pt idx="1461">
                  <c:v>31.19</c:v>
                </c:pt>
                <c:pt idx="1462">
                  <c:v>31.164999999999999</c:v>
                </c:pt>
                <c:pt idx="1463">
                  <c:v>31.1428571428571</c:v>
                </c:pt>
                <c:pt idx="1464">
                  <c:v>31.12</c:v>
                </c:pt>
                <c:pt idx="1465">
                  <c:v>31.1</c:v>
                </c:pt>
                <c:pt idx="1466">
                  <c:v>31.088000000000001</c:v>
                </c:pt>
                <c:pt idx="1467">
                  <c:v>31.077999999999999</c:v>
                </c:pt>
                <c:pt idx="1468">
                  <c:v>31.07</c:v>
                </c:pt>
                <c:pt idx="1469">
                  <c:v>31.06</c:v>
                </c:pt>
                <c:pt idx="1470">
                  <c:v>31.051666666666701</c:v>
                </c:pt>
                <c:pt idx="1471">
                  <c:v>31.04</c:v>
                </c:pt>
                <c:pt idx="1472">
                  <c:v>31.04</c:v>
                </c:pt>
                <c:pt idx="1473">
                  <c:v>31.0328571428571</c:v>
                </c:pt>
                <c:pt idx="1474">
                  <c:v>31.03</c:v>
                </c:pt>
                <c:pt idx="1475">
                  <c:v>31.024000000000001</c:v>
                </c:pt>
                <c:pt idx="1476">
                  <c:v>31.03</c:v>
                </c:pt>
                <c:pt idx="1477">
                  <c:v>31.017499999999998</c:v>
                </c:pt>
                <c:pt idx="1478">
                  <c:v>31.016666666666701</c:v>
                </c:pt>
                <c:pt idx="1479">
                  <c:v>31.013999999999999</c:v>
                </c:pt>
                <c:pt idx="1480">
                  <c:v>31.015000000000001</c:v>
                </c:pt>
                <c:pt idx="1481">
                  <c:v>31.003333333333298</c:v>
                </c:pt>
                <c:pt idx="1482">
                  <c:v>31.011428571428599</c:v>
                </c:pt>
                <c:pt idx="1483">
                  <c:v>30.995000000000001</c:v>
                </c:pt>
                <c:pt idx="1484">
                  <c:v>31.004999999999999</c:v>
                </c:pt>
                <c:pt idx="1485">
                  <c:v>31</c:v>
                </c:pt>
                <c:pt idx="1486">
                  <c:v>31.01</c:v>
                </c:pt>
                <c:pt idx="1487">
                  <c:v>31.004999999999999</c:v>
                </c:pt>
                <c:pt idx="1488">
                  <c:v>31</c:v>
                </c:pt>
                <c:pt idx="1489">
                  <c:v>30.998333333333299</c:v>
                </c:pt>
                <c:pt idx="1490">
                  <c:v>31.002500000000001</c:v>
                </c:pt>
                <c:pt idx="1491">
                  <c:v>31</c:v>
                </c:pt>
                <c:pt idx="1492">
                  <c:v>31.004444444444399</c:v>
                </c:pt>
                <c:pt idx="1493">
                  <c:v>31</c:v>
                </c:pt>
                <c:pt idx="1494">
                  <c:v>30.9933333333333</c:v>
                </c:pt>
                <c:pt idx="1495">
                  <c:v>31</c:v>
                </c:pt>
                <c:pt idx="1496">
                  <c:v>30.9933333333333</c:v>
                </c:pt>
                <c:pt idx="1497">
                  <c:v>30.992000000000001</c:v>
                </c:pt>
                <c:pt idx="1498">
                  <c:v>30.994</c:v>
                </c:pt>
                <c:pt idx="1499">
                  <c:v>31.0045454545455</c:v>
                </c:pt>
                <c:pt idx="1500">
                  <c:v>30.994</c:v>
                </c:pt>
                <c:pt idx="1501">
                  <c:v>31.003333333333298</c:v>
                </c:pt>
                <c:pt idx="1502">
                  <c:v>30.995000000000001</c:v>
                </c:pt>
                <c:pt idx="1503">
                  <c:v>31.004999999999999</c:v>
                </c:pt>
                <c:pt idx="1504">
                  <c:v>30.997142857142901</c:v>
                </c:pt>
                <c:pt idx="1505">
                  <c:v>31.0045454545455</c:v>
                </c:pt>
                <c:pt idx="1506">
                  <c:v>31</c:v>
                </c:pt>
                <c:pt idx="1507">
                  <c:v>31</c:v>
                </c:pt>
                <c:pt idx="1508">
                  <c:v>31.001666666666701</c:v>
                </c:pt>
                <c:pt idx="1509">
                  <c:v>31.003333333333298</c:v>
                </c:pt>
                <c:pt idx="1510">
                  <c:v>30.998000000000001</c:v>
                </c:pt>
                <c:pt idx="1511">
                  <c:v>31.004444444444399</c:v>
                </c:pt>
                <c:pt idx="1512">
                  <c:v>31.004999999999999</c:v>
                </c:pt>
                <c:pt idx="1513">
                  <c:v>30.997142857142901</c:v>
                </c:pt>
                <c:pt idx="1514">
                  <c:v>31.004999999999999</c:v>
                </c:pt>
                <c:pt idx="1515">
                  <c:v>31.008333333333301</c:v>
                </c:pt>
                <c:pt idx="1516">
                  <c:v>31.004000000000001</c:v>
                </c:pt>
                <c:pt idx="1517">
                  <c:v>31</c:v>
                </c:pt>
                <c:pt idx="1518">
                  <c:v>30.9933333333333</c:v>
                </c:pt>
                <c:pt idx="1519">
                  <c:v>31.003333333333298</c:v>
                </c:pt>
                <c:pt idx="1520">
                  <c:v>31</c:v>
                </c:pt>
                <c:pt idx="1521">
                  <c:v>31.004000000000001</c:v>
                </c:pt>
                <c:pt idx="1522">
                  <c:v>30.998000000000001</c:v>
                </c:pt>
                <c:pt idx="1523">
                  <c:v>30.998000000000001</c:v>
                </c:pt>
                <c:pt idx="1524">
                  <c:v>31.013000000000002</c:v>
                </c:pt>
                <c:pt idx="1525">
                  <c:v>31.01</c:v>
                </c:pt>
                <c:pt idx="1526">
                  <c:v>31.015000000000001</c:v>
                </c:pt>
                <c:pt idx="1527">
                  <c:v>31</c:v>
                </c:pt>
                <c:pt idx="1528">
                  <c:v>31.0133333333333</c:v>
                </c:pt>
                <c:pt idx="1529">
                  <c:v>31</c:v>
                </c:pt>
                <c:pt idx="1530">
                  <c:v>31.0133333333333</c:v>
                </c:pt>
                <c:pt idx="1531">
                  <c:v>31.02</c:v>
                </c:pt>
                <c:pt idx="1532">
                  <c:v>31.021428571428601</c:v>
                </c:pt>
                <c:pt idx="1533">
                  <c:v>31.014285714285698</c:v>
                </c:pt>
                <c:pt idx="1534">
                  <c:v>31.015000000000001</c:v>
                </c:pt>
                <c:pt idx="1535">
                  <c:v>31.02</c:v>
                </c:pt>
                <c:pt idx="1536">
                  <c:v>31.0133333333333</c:v>
                </c:pt>
                <c:pt idx="1537">
                  <c:v>31.02</c:v>
                </c:pt>
                <c:pt idx="1538">
                  <c:v>31.013999999999999</c:v>
                </c:pt>
                <c:pt idx="1539">
                  <c:v>31.023333333333301</c:v>
                </c:pt>
                <c:pt idx="1540">
                  <c:v>31.02</c:v>
                </c:pt>
                <c:pt idx="1541">
                  <c:v>31.03</c:v>
                </c:pt>
                <c:pt idx="1542">
                  <c:v>31.024999999999999</c:v>
                </c:pt>
                <c:pt idx="1543">
                  <c:v>31.02</c:v>
                </c:pt>
                <c:pt idx="1544">
                  <c:v>31.03</c:v>
                </c:pt>
                <c:pt idx="1545">
                  <c:v>31.023333333333301</c:v>
                </c:pt>
                <c:pt idx="1546">
                  <c:v>31.02</c:v>
                </c:pt>
                <c:pt idx="1547">
                  <c:v>31.03</c:v>
                </c:pt>
                <c:pt idx="1548">
                  <c:v>31.035</c:v>
                </c:pt>
                <c:pt idx="1549">
                  <c:v>31.0242857142857</c:v>
                </c:pt>
                <c:pt idx="1550">
                  <c:v>31.033333333333299</c:v>
                </c:pt>
                <c:pt idx="1551">
                  <c:v>31.0283333333333</c:v>
                </c:pt>
                <c:pt idx="1552">
                  <c:v>31.035</c:v>
                </c:pt>
                <c:pt idx="1553">
                  <c:v>31.027999999999999</c:v>
                </c:pt>
                <c:pt idx="1554">
                  <c:v>31.034285714285701</c:v>
                </c:pt>
                <c:pt idx="1555">
                  <c:v>31.045000000000002</c:v>
                </c:pt>
                <c:pt idx="1556">
                  <c:v>31.035</c:v>
                </c:pt>
                <c:pt idx="1557">
                  <c:v>31.044</c:v>
                </c:pt>
                <c:pt idx="1558">
                  <c:v>31.045000000000002</c:v>
                </c:pt>
                <c:pt idx="1559">
                  <c:v>31.05</c:v>
                </c:pt>
                <c:pt idx="1560">
                  <c:v>31.044285714285699</c:v>
                </c:pt>
                <c:pt idx="1561">
                  <c:v>31.045000000000002</c:v>
                </c:pt>
                <c:pt idx="1562">
                  <c:v>31.038</c:v>
                </c:pt>
                <c:pt idx="1563">
                  <c:v>31.04</c:v>
                </c:pt>
                <c:pt idx="1564">
                  <c:v>31.036999999999999</c:v>
                </c:pt>
                <c:pt idx="1565">
                  <c:v>31.045000000000002</c:v>
                </c:pt>
                <c:pt idx="1566">
                  <c:v>31.043636363636399</c:v>
                </c:pt>
                <c:pt idx="1567">
                  <c:v>31.038571428571402</c:v>
                </c:pt>
                <c:pt idx="1568">
                  <c:v>31.04</c:v>
                </c:pt>
                <c:pt idx="1569">
                  <c:v>31.033999999999999</c:v>
                </c:pt>
                <c:pt idx="1570">
                  <c:v>31.044</c:v>
                </c:pt>
                <c:pt idx="1571">
                  <c:v>31.034285714285701</c:v>
                </c:pt>
                <c:pt idx="1572">
                  <c:v>31.044285714285699</c:v>
                </c:pt>
                <c:pt idx="1573">
                  <c:v>31.0416666666667</c:v>
                </c:pt>
                <c:pt idx="1574">
                  <c:v>31.033333333333299</c:v>
                </c:pt>
                <c:pt idx="1575">
                  <c:v>31.03</c:v>
                </c:pt>
                <c:pt idx="1576">
                  <c:v>31.027999999999999</c:v>
                </c:pt>
                <c:pt idx="1577">
                  <c:v>31.034285714285701</c:v>
                </c:pt>
                <c:pt idx="1578">
                  <c:v>31.03</c:v>
                </c:pt>
                <c:pt idx="1579">
                  <c:v>31.03</c:v>
                </c:pt>
                <c:pt idx="1580">
                  <c:v>31.033333333333299</c:v>
                </c:pt>
                <c:pt idx="1581">
                  <c:v>31.044285714285699</c:v>
                </c:pt>
                <c:pt idx="1582">
                  <c:v>31.032222222222199</c:v>
                </c:pt>
                <c:pt idx="1583">
                  <c:v>31.035</c:v>
                </c:pt>
                <c:pt idx="1584">
                  <c:v>31.037500000000001</c:v>
                </c:pt>
                <c:pt idx="1585">
                  <c:v>31.04</c:v>
                </c:pt>
                <c:pt idx="1586">
                  <c:v>31.035</c:v>
                </c:pt>
                <c:pt idx="1587">
                  <c:v>31.035</c:v>
                </c:pt>
                <c:pt idx="1588">
                  <c:v>31.04</c:v>
                </c:pt>
                <c:pt idx="1589">
                  <c:v>31.04</c:v>
                </c:pt>
                <c:pt idx="1590">
                  <c:v>31.042999999999999</c:v>
                </c:pt>
                <c:pt idx="1591">
                  <c:v>31.034285714285701</c:v>
                </c:pt>
                <c:pt idx="1592">
                  <c:v>31.045000000000002</c:v>
                </c:pt>
                <c:pt idx="1593">
                  <c:v>31.04</c:v>
                </c:pt>
                <c:pt idx="1594">
                  <c:v>31.0422222222222</c:v>
                </c:pt>
                <c:pt idx="1595">
                  <c:v>31.036999999999999</c:v>
                </c:pt>
                <c:pt idx="1596">
                  <c:v>31.038</c:v>
                </c:pt>
                <c:pt idx="1597">
                  <c:v>31.04</c:v>
                </c:pt>
                <c:pt idx="1598">
                  <c:v>31.033999999999999</c:v>
                </c:pt>
                <c:pt idx="1599">
                  <c:v>31.04</c:v>
                </c:pt>
                <c:pt idx="1600">
                  <c:v>31.033333333333299</c:v>
                </c:pt>
                <c:pt idx="1601">
                  <c:v>31.045000000000002</c:v>
                </c:pt>
                <c:pt idx="1602">
                  <c:v>31.045000000000002</c:v>
                </c:pt>
                <c:pt idx="1603">
                  <c:v>31.04</c:v>
                </c:pt>
                <c:pt idx="1604">
                  <c:v>31.04</c:v>
                </c:pt>
                <c:pt idx="1605">
                  <c:v>31.044285714285699</c:v>
                </c:pt>
                <c:pt idx="1606">
                  <c:v>31.04</c:v>
                </c:pt>
                <c:pt idx="1607">
                  <c:v>31.038333333333298</c:v>
                </c:pt>
                <c:pt idx="1608">
                  <c:v>31.04</c:v>
                </c:pt>
                <c:pt idx="1609">
                  <c:v>31.031666666666698</c:v>
                </c:pt>
                <c:pt idx="1610">
                  <c:v>31.042999999999999</c:v>
                </c:pt>
                <c:pt idx="1611">
                  <c:v>31.038</c:v>
                </c:pt>
                <c:pt idx="1612">
                  <c:v>31.035</c:v>
                </c:pt>
                <c:pt idx="1613">
                  <c:v>31.03</c:v>
                </c:pt>
                <c:pt idx="1614">
                  <c:v>31.034285714285701</c:v>
                </c:pt>
                <c:pt idx="1615">
                  <c:v>31.024999999999999</c:v>
                </c:pt>
                <c:pt idx="1616">
                  <c:v>31.023333333333301</c:v>
                </c:pt>
                <c:pt idx="1617">
                  <c:v>31.02</c:v>
                </c:pt>
                <c:pt idx="1618">
                  <c:v>31.02</c:v>
                </c:pt>
                <c:pt idx="1619">
                  <c:v>31.0285714285714</c:v>
                </c:pt>
                <c:pt idx="1620">
                  <c:v>31.024999999999999</c:v>
                </c:pt>
                <c:pt idx="1621">
                  <c:v>31.024999999999999</c:v>
                </c:pt>
                <c:pt idx="1622">
                  <c:v>31.032</c:v>
                </c:pt>
                <c:pt idx="1623">
                  <c:v>31.035</c:v>
                </c:pt>
                <c:pt idx="1624">
                  <c:v>31.035</c:v>
                </c:pt>
                <c:pt idx="1625">
                  <c:v>31.023333333333301</c:v>
                </c:pt>
                <c:pt idx="1626">
                  <c:v>31.034285714285701</c:v>
                </c:pt>
                <c:pt idx="1627">
                  <c:v>31.04</c:v>
                </c:pt>
                <c:pt idx="1628">
                  <c:v>31.03</c:v>
                </c:pt>
                <c:pt idx="1629">
                  <c:v>31.035</c:v>
                </c:pt>
                <c:pt idx="1630">
                  <c:v>31.023333333333301</c:v>
                </c:pt>
                <c:pt idx="1631">
                  <c:v>31.031428571428599</c:v>
                </c:pt>
                <c:pt idx="1632">
                  <c:v>31.024999999999999</c:v>
                </c:pt>
                <c:pt idx="1633">
                  <c:v>31.03</c:v>
                </c:pt>
                <c:pt idx="1634">
                  <c:v>31.027142857142898</c:v>
                </c:pt>
                <c:pt idx="1635">
                  <c:v>31.033333333333299</c:v>
                </c:pt>
                <c:pt idx="1636">
                  <c:v>31.03</c:v>
                </c:pt>
                <c:pt idx="1637">
                  <c:v>31.034285714285701</c:v>
                </c:pt>
                <c:pt idx="1638">
                  <c:v>31.0425</c:v>
                </c:pt>
                <c:pt idx="1639">
                  <c:v>31.035</c:v>
                </c:pt>
                <c:pt idx="1640">
                  <c:v>31.044444444444402</c:v>
                </c:pt>
                <c:pt idx="1641">
                  <c:v>31.044444444444402</c:v>
                </c:pt>
                <c:pt idx="1642">
                  <c:v>31.0416666666667</c:v>
                </c:pt>
                <c:pt idx="1643">
                  <c:v>31.046666666666699</c:v>
                </c:pt>
                <c:pt idx="1644">
                  <c:v>31.042727272727301</c:v>
                </c:pt>
                <c:pt idx="1645">
                  <c:v>31.038</c:v>
                </c:pt>
                <c:pt idx="1646">
                  <c:v>31.04</c:v>
                </c:pt>
                <c:pt idx="1647">
                  <c:v>31.045000000000002</c:v>
                </c:pt>
                <c:pt idx="1648">
                  <c:v>31.042000000000002</c:v>
                </c:pt>
                <c:pt idx="1649">
                  <c:v>31.043333333333301</c:v>
                </c:pt>
                <c:pt idx="1650">
                  <c:v>31.05</c:v>
                </c:pt>
                <c:pt idx="1651">
                  <c:v>31.043333333333301</c:v>
                </c:pt>
                <c:pt idx="1652">
                  <c:v>31.046666666666699</c:v>
                </c:pt>
                <c:pt idx="1653">
                  <c:v>31.038333333333298</c:v>
                </c:pt>
                <c:pt idx="1654">
                  <c:v>31.043333333333301</c:v>
                </c:pt>
                <c:pt idx="1655">
                  <c:v>31.0371428571429</c:v>
                </c:pt>
                <c:pt idx="1656">
                  <c:v>31.044</c:v>
                </c:pt>
                <c:pt idx="1657">
                  <c:v>31.041</c:v>
                </c:pt>
                <c:pt idx="1658">
                  <c:v>31.037500000000001</c:v>
                </c:pt>
                <c:pt idx="1659">
                  <c:v>31.0416666666667</c:v>
                </c:pt>
                <c:pt idx="1660">
                  <c:v>31.0425</c:v>
                </c:pt>
                <c:pt idx="1661">
                  <c:v>31.0414285714286</c:v>
                </c:pt>
                <c:pt idx="1662">
                  <c:v>31.038333333333298</c:v>
                </c:pt>
                <c:pt idx="1663">
                  <c:v>31.03</c:v>
                </c:pt>
                <c:pt idx="1664">
                  <c:v>31.035</c:v>
                </c:pt>
                <c:pt idx="1665">
                  <c:v>31.024999999999999</c:v>
                </c:pt>
                <c:pt idx="1666">
                  <c:v>31.024999999999999</c:v>
                </c:pt>
                <c:pt idx="1667">
                  <c:v>31.032499999999999</c:v>
                </c:pt>
                <c:pt idx="1668">
                  <c:v>31.035</c:v>
                </c:pt>
                <c:pt idx="1669">
                  <c:v>31.036000000000001</c:v>
                </c:pt>
                <c:pt idx="1670">
                  <c:v>31.035</c:v>
                </c:pt>
                <c:pt idx="1671">
                  <c:v>31.038888888888899</c:v>
                </c:pt>
                <c:pt idx="1672">
                  <c:v>31.036000000000001</c:v>
                </c:pt>
                <c:pt idx="1673">
                  <c:v>31.033999999999999</c:v>
                </c:pt>
                <c:pt idx="1674">
                  <c:v>31.04</c:v>
                </c:pt>
                <c:pt idx="1675">
                  <c:v>31.035</c:v>
                </c:pt>
                <c:pt idx="1676">
                  <c:v>31.033333333333299</c:v>
                </c:pt>
                <c:pt idx="1677">
                  <c:v>31.04</c:v>
                </c:pt>
                <c:pt idx="1678">
                  <c:v>31.033333333333299</c:v>
                </c:pt>
                <c:pt idx="1679">
                  <c:v>31.031111111111102</c:v>
                </c:pt>
                <c:pt idx="1680">
                  <c:v>31.0344444444444</c:v>
                </c:pt>
                <c:pt idx="1681">
                  <c:v>31.045000000000002</c:v>
                </c:pt>
                <c:pt idx="1682">
                  <c:v>31.04</c:v>
                </c:pt>
                <c:pt idx="1683">
                  <c:v>31.041818181818201</c:v>
                </c:pt>
                <c:pt idx="1684">
                  <c:v>31.044</c:v>
                </c:pt>
                <c:pt idx="1685">
                  <c:v>31.053333333333299</c:v>
                </c:pt>
                <c:pt idx="1686">
                  <c:v>31.055</c:v>
                </c:pt>
                <c:pt idx="1687">
                  <c:v>31.06</c:v>
                </c:pt>
                <c:pt idx="1688">
                  <c:v>31.054285714285701</c:v>
                </c:pt>
                <c:pt idx="1689">
                  <c:v>31.064</c:v>
                </c:pt>
                <c:pt idx="1690">
                  <c:v>31.06</c:v>
                </c:pt>
                <c:pt idx="1691">
                  <c:v>31.064</c:v>
                </c:pt>
                <c:pt idx="1692">
                  <c:v>31.066666666666698</c:v>
                </c:pt>
                <c:pt idx="1693">
                  <c:v>31.064</c:v>
                </c:pt>
                <c:pt idx="1694">
                  <c:v>31.073333333333299</c:v>
                </c:pt>
                <c:pt idx="1695">
                  <c:v>31.068000000000001</c:v>
                </c:pt>
                <c:pt idx="1696">
                  <c:v>31.066666666666698</c:v>
                </c:pt>
                <c:pt idx="1697">
                  <c:v>31.071999999999999</c:v>
                </c:pt>
                <c:pt idx="1698">
                  <c:v>31.065000000000001</c:v>
                </c:pt>
                <c:pt idx="1699">
                  <c:v>31.065999999999999</c:v>
                </c:pt>
                <c:pt idx="1700">
                  <c:v>31.065000000000001</c:v>
                </c:pt>
                <c:pt idx="1701">
                  <c:v>31.0683333333333</c:v>
                </c:pt>
                <c:pt idx="1702">
                  <c:v>31.072500000000002</c:v>
                </c:pt>
                <c:pt idx="1703">
                  <c:v>31.064</c:v>
                </c:pt>
                <c:pt idx="1704">
                  <c:v>31.073333333333299</c:v>
                </c:pt>
                <c:pt idx="1705">
                  <c:v>31.067142857142901</c:v>
                </c:pt>
                <c:pt idx="1706">
                  <c:v>31.068999999999999</c:v>
                </c:pt>
                <c:pt idx="1707">
                  <c:v>31.06</c:v>
                </c:pt>
                <c:pt idx="1708">
                  <c:v>31.06</c:v>
                </c:pt>
                <c:pt idx="1709">
                  <c:v>31.06</c:v>
                </c:pt>
                <c:pt idx="1710">
                  <c:v>31.055</c:v>
                </c:pt>
                <c:pt idx="1711">
                  <c:v>31.053999999999998</c:v>
                </c:pt>
                <c:pt idx="1712">
                  <c:v>31.06</c:v>
                </c:pt>
                <c:pt idx="1713">
                  <c:v>31.053333333333299</c:v>
                </c:pt>
                <c:pt idx="1714">
                  <c:v>31.063333333333301</c:v>
                </c:pt>
                <c:pt idx="1715">
                  <c:v>31.055</c:v>
                </c:pt>
                <c:pt idx="1716">
                  <c:v>31.058</c:v>
                </c:pt>
                <c:pt idx="1717">
                  <c:v>31.0566666666667</c:v>
                </c:pt>
                <c:pt idx="1718">
                  <c:v>31.053999999999998</c:v>
                </c:pt>
                <c:pt idx="1719">
                  <c:v>31.0566666666667</c:v>
                </c:pt>
                <c:pt idx="1720">
                  <c:v>31.055</c:v>
                </c:pt>
                <c:pt idx="1721">
                  <c:v>31.053999999999998</c:v>
                </c:pt>
                <c:pt idx="1722">
                  <c:v>31.055</c:v>
                </c:pt>
                <c:pt idx="1723">
                  <c:v>31.044</c:v>
                </c:pt>
                <c:pt idx="1724">
                  <c:v>31.047499999999999</c:v>
                </c:pt>
                <c:pt idx="1725">
                  <c:v>31.05</c:v>
                </c:pt>
                <c:pt idx="1726">
                  <c:v>31.05</c:v>
                </c:pt>
                <c:pt idx="1727">
                  <c:v>31.055</c:v>
                </c:pt>
                <c:pt idx="1728">
                  <c:v>31.05</c:v>
                </c:pt>
                <c:pt idx="1729">
                  <c:v>31.055</c:v>
                </c:pt>
                <c:pt idx="1730">
                  <c:v>31.06</c:v>
                </c:pt>
                <c:pt idx="1731">
                  <c:v>31.05</c:v>
                </c:pt>
                <c:pt idx="1732">
                  <c:v>31.04</c:v>
                </c:pt>
                <c:pt idx="1733">
                  <c:v>31.046666666666699</c:v>
                </c:pt>
                <c:pt idx="1734">
                  <c:v>31.04</c:v>
                </c:pt>
                <c:pt idx="1735">
                  <c:v>31.045000000000002</c:v>
                </c:pt>
                <c:pt idx="1736">
                  <c:v>31.0483333333333</c:v>
                </c:pt>
                <c:pt idx="1737">
                  <c:v>31.054285714285701</c:v>
                </c:pt>
                <c:pt idx="1738">
                  <c:v>31.055</c:v>
                </c:pt>
                <c:pt idx="1739">
                  <c:v>31.052499999999998</c:v>
                </c:pt>
                <c:pt idx="1740">
                  <c:v>31.051666666666701</c:v>
                </c:pt>
                <c:pt idx="1741">
                  <c:v>31.055</c:v>
                </c:pt>
                <c:pt idx="1742">
                  <c:v>31.045000000000002</c:v>
                </c:pt>
                <c:pt idx="1743">
                  <c:v>31.0488888888889</c:v>
                </c:pt>
                <c:pt idx="1744">
                  <c:v>31.04</c:v>
                </c:pt>
                <c:pt idx="1745">
                  <c:v>31.04</c:v>
                </c:pt>
                <c:pt idx="1746">
                  <c:v>31.036666666666701</c:v>
                </c:pt>
                <c:pt idx="1747">
                  <c:v>31.033999999999999</c:v>
                </c:pt>
                <c:pt idx="1748">
                  <c:v>31.035</c:v>
                </c:pt>
                <c:pt idx="1749">
                  <c:v>31.04</c:v>
                </c:pt>
                <c:pt idx="1750">
                  <c:v>31.033333333333299</c:v>
                </c:pt>
                <c:pt idx="1751">
                  <c:v>31.044</c:v>
                </c:pt>
                <c:pt idx="1752">
                  <c:v>31.04</c:v>
                </c:pt>
                <c:pt idx="1753">
                  <c:v>31.044</c:v>
                </c:pt>
                <c:pt idx="1754">
                  <c:v>31.046666666666699</c:v>
                </c:pt>
                <c:pt idx="1755">
                  <c:v>31.045000000000002</c:v>
                </c:pt>
                <c:pt idx="1756">
                  <c:v>31.04</c:v>
                </c:pt>
                <c:pt idx="1757">
                  <c:v>31.04</c:v>
                </c:pt>
                <c:pt idx="1758">
                  <c:v>31.045000000000002</c:v>
                </c:pt>
                <c:pt idx="1759">
                  <c:v>31.044444444444402</c:v>
                </c:pt>
                <c:pt idx="1760">
                  <c:v>31.053333333333299</c:v>
                </c:pt>
                <c:pt idx="1761">
                  <c:v>31.045000000000002</c:v>
                </c:pt>
                <c:pt idx="1762">
                  <c:v>31.056000000000001</c:v>
                </c:pt>
                <c:pt idx="1763">
                  <c:v>31.061666666666699</c:v>
                </c:pt>
                <c:pt idx="1764">
                  <c:v>31.055</c:v>
                </c:pt>
                <c:pt idx="1765">
                  <c:v>31.074999999999999</c:v>
                </c:pt>
                <c:pt idx="1766">
                  <c:v>31.0857142857143</c:v>
                </c:pt>
                <c:pt idx="1767">
                  <c:v>31.085000000000001</c:v>
                </c:pt>
                <c:pt idx="1768">
                  <c:v>31.09</c:v>
                </c:pt>
                <c:pt idx="1769">
                  <c:v>31.101666666666699</c:v>
                </c:pt>
                <c:pt idx="1770">
                  <c:v>31.1</c:v>
                </c:pt>
                <c:pt idx="1771">
                  <c:v>31.105</c:v>
                </c:pt>
                <c:pt idx="1772">
                  <c:v>31.106666666666701</c:v>
                </c:pt>
                <c:pt idx="1773">
                  <c:v>31.102499999999999</c:v>
                </c:pt>
                <c:pt idx="1774">
                  <c:v>31.1</c:v>
                </c:pt>
                <c:pt idx="1775">
                  <c:v>31.1</c:v>
                </c:pt>
                <c:pt idx="1776">
                  <c:v>31.088571428571399</c:v>
                </c:pt>
                <c:pt idx="1777">
                  <c:v>31.081428571428599</c:v>
                </c:pt>
                <c:pt idx="1778">
                  <c:v>31.074000000000002</c:v>
                </c:pt>
                <c:pt idx="1779">
                  <c:v>31.065000000000001</c:v>
                </c:pt>
                <c:pt idx="1780">
                  <c:v>31.063333333333301</c:v>
                </c:pt>
                <c:pt idx="1781">
                  <c:v>31.062000000000001</c:v>
                </c:pt>
                <c:pt idx="1782">
                  <c:v>31.057777777777801</c:v>
                </c:pt>
                <c:pt idx="1783">
                  <c:v>31.0544444444444</c:v>
                </c:pt>
                <c:pt idx="1784">
                  <c:v>31.063333333333301</c:v>
                </c:pt>
                <c:pt idx="1785">
                  <c:v>31.066666666666698</c:v>
                </c:pt>
                <c:pt idx="1786">
                  <c:v>31.065000000000001</c:v>
                </c:pt>
                <c:pt idx="1787">
                  <c:v>31.066666666666698</c:v>
                </c:pt>
                <c:pt idx="1788">
                  <c:v>31.065000000000001</c:v>
                </c:pt>
                <c:pt idx="1789">
                  <c:v>31.0657142857143</c:v>
                </c:pt>
                <c:pt idx="1790">
                  <c:v>31.065000000000001</c:v>
                </c:pt>
                <c:pt idx="1791">
                  <c:v>31.068181818181799</c:v>
                </c:pt>
                <c:pt idx="1792">
                  <c:v>31.06</c:v>
                </c:pt>
                <c:pt idx="1793">
                  <c:v>31.068000000000001</c:v>
                </c:pt>
                <c:pt idx="1794">
                  <c:v>31.072222222222202</c:v>
                </c:pt>
                <c:pt idx="1795">
                  <c:v>31.0766666666667</c:v>
                </c:pt>
                <c:pt idx="1796">
                  <c:v>31.087777777777799</c:v>
                </c:pt>
                <c:pt idx="1797">
                  <c:v>31.094999999999999</c:v>
                </c:pt>
                <c:pt idx="1798">
                  <c:v>31.104285714285702</c:v>
                </c:pt>
                <c:pt idx="1799">
                  <c:v>31.105</c:v>
                </c:pt>
                <c:pt idx="1800">
                  <c:v>31.106000000000002</c:v>
                </c:pt>
                <c:pt idx="1801">
                  <c:v>31.112857142857099</c:v>
                </c:pt>
                <c:pt idx="1802">
                  <c:v>31.111428571428601</c:v>
                </c:pt>
                <c:pt idx="1803">
                  <c:v>31.121428571428599</c:v>
                </c:pt>
                <c:pt idx="1804">
                  <c:v>31.114999999999998</c:v>
                </c:pt>
                <c:pt idx="1805">
                  <c:v>31.125</c:v>
                </c:pt>
                <c:pt idx="1806">
                  <c:v>31.125</c:v>
                </c:pt>
                <c:pt idx="1807">
                  <c:v>31.126666666666701</c:v>
                </c:pt>
                <c:pt idx="1808">
                  <c:v>31.125</c:v>
                </c:pt>
                <c:pt idx="1809">
                  <c:v>31.123999999999999</c:v>
                </c:pt>
                <c:pt idx="1810">
                  <c:v>31.114000000000001</c:v>
                </c:pt>
                <c:pt idx="1811">
                  <c:v>31.11</c:v>
                </c:pt>
                <c:pt idx="1812">
                  <c:v>31.11</c:v>
                </c:pt>
                <c:pt idx="1813">
                  <c:v>31.04</c:v>
                </c:pt>
                <c:pt idx="1814">
                  <c:v>30.786818181818202</c:v>
                </c:pt>
                <c:pt idx="1815">
                  <c:v>30.514500000000002</c:v>
                </c:pt>
                <c:pt idx="1816">
                  <c:v>30.295882352941199</c:v>
                </c:pt>
                <c:pt idx="1817">
                  <c:v>30.155000000000001</c:v>
                </c:pt>
                <c:pt idx="1818">
                  <c:v>30.098333333333301</c:v>
                </c:pt>
                <c:pt idx="1819">
                  <c:v>30.114999999999998</c:v>
                </c:pt>
                <c:pt idx="1820">
                  <c:v>30.17</c:v>
                </c:pt>
                <c:pt idx="1821">
                  <c:v>30.31</c:v>
                </c:pt>
                <c:pt idx="1822">
                  <c:v>30.762173913043501</c:v>
                </c:pt>
                <c:pt idx="1823">
                  <c:v>31.259545454545499</c:v>
                </c:pt>
                <c:pt idx="1824">
                  <c:v>31.6986363636364</c:v>
                </c:pt>
                <c:pt idx="1825">
                  <c:v>32.066818181818199</c:v>
                </c:pt>
                <c:pt idx="1826">
                  <c:v>32.371578947368398</c:v>
                </c:pt>
                <c:pt idx="1827">
                  <c:v>32.604999999999997</c:v>
                </c:pt>
                <c:pt idx="1828">
                  <c:v>32.845238095238102</c:v>
                </c:pt>
                <c:pt idx="1829">
                  <c:v>33.068823529411802</c:v>
                </c:pt>
                <c:pt idx="1830">
                  <c:v>33.266666666666701</c:v>
                </c:pt>
                <c:pt idx="1831">
                  <c:v>33.477777777777803</c:v>
                </c:pt>
                <c:pt idx="1832">
                  <c:v>33.67</c:v>
                </c:pt>
                <c:pt idx="1833">
                  <c:v>33.86</c:v>
                </c:pt>
                <c:pt idx="1834">
                  <c:v>33.970555555555599</c:v>
                </c:pt>
                <c:pt idx="1835">
                  <c:v>33.574583333333301</c:v>
                </c:pt>
                <c:pt idx="1836">
                  <c:v>33.008181818181797</c:v>
                </c:pt>
                <c:pt idx="1837">
                  <c:v>32.491363636363602</c:v>
                </c:pt>
                <c:pt idx="1838">
                  <c:v>32.196190476190502</c:v>
                </c:pt>
                <c:pt idx="1839">
                  <c:v>31.9583333333333</c:v>
                </c:pt>
                <c:pt idx="1840">
                  <c:v>31.8</c:v>
                </c:pt>
                <c:pt idx="1841">
                  <c:v>31.711428571428598</c:v>
                </c:pt>
                <c:pt idx="1842">
                  <c:v>31.69</c:v>
                </c:pt>
                <c:pt idx="1843">
                  <c:v>31.738333333333301</c:v>
                </c:pt>
                <c:pt idx="1844">
                  <c:v>31.836666666666702</c:v>
                </c:pt>
                <c:pt idx="1845">
                  <c:v>31.987500000000001</c:v>
                </c:pt>
                <c:pt idx="1846">
                  <c:v>32.183888888888902</c:v>
                </c:pt>
                <c:pt idx="1847">
                  <c:v>32.3484615384615</c:v>
                </c:pt>
                <c:pt idx="1848">
                  <c:v>32.438333333333297</c:v>
                </c:pt>
                <c:pt idx="1849">
                  <c:v>32.445</c:v>
                </c:pt>
                <c:pt idx="1850">
                  <c:v>32.438333333333297</c:v>
                </c:pt>
                <c:pt idx="1851">
                  <c:v>32.432000000000002</c:v>
                </c:pt>
                <c:pt idx="1852">
                  <c:v>32.421999999999997</c:v>
                </c:pt>
                <c:pt idx="1853">
                  <c:v>32.42</c:v>
                </c:pt>
                <c:pt idx="1854">
                  <c:v>32.413333333333298</c:v>
                </c:pt>
                <c:pt idx="1855">
                  <c:v>32.409999999999997</c:v>
                </c:pt>
                <c:pt idx="1856">
                  <c:v>32.414999999999999</c:v>
                </c:pt>
                <c:pt idx="1857">
                  <c:v>32.4246153846154</c:v>
                </c:pt>
                <c:pt idx="1858">
                  <c:v>32.43</c:v>
                </c:pt>
                <c:pt idx="1859">
                  <c:v>32.423333333333296</c:v>
                </c:pt>
                <c:pt idx="1860">
                  <c:v>32.424999999999997</c:v>
                </c:pt>
                <c:pt idx="1861">
                  <c:v>32.405000000000001</c:v>
                </c:pt>
                <c:pt idx="1862">
                  <c:v>32.391666666666701</c:v>
                </c:pt>
                <c:pt idx="1863">
                  <c:v>32.365000000000002</c:v>
                </c:pt>
                <c:pt idx="1864">
                  <c:v>32.338000000000001</c:v>
                </c:pt>
                <c:pt idx="1865">
                  <c:v>32.314999999999998</c:v>
                </c:pt>
                <c:pt idx="1866">
                  <c:v>32.29</c:v>
                </c:pt>
                <c:pt idx="1867">
                  <c:v>32.271999999999998</c:v>
                </c:pt>
                <c:pt idx="1868">
                  <c:v>32.265000000000001</c:v>
                </c:pt>
                <c:pt idx="1869">
                  <c:v>32.25</c:v>
                </c:pt>
                <c:pt idx="1870">
                  <c:v>32.253333333333302</c:v>
                </c:pt>
                <c:pt idx="1871">
                  <c:v>32.255000000000003</c:v>
                </c:pt>
                <c:pt idx="1872">
                  <c:v>32.25</c:v>
                </c:pt>
                <c:pt idx="1873">
                  <c:v>32.241666666666703</c:v>
                </c:pt>
                <c:pt idx="1874">
                  <c:v>32.24</c:v>
                </c:pt>
                <c:pt idx="1875">
                  <c:v>32.223999999999997</c:v>
                </c:pt>
                <c:pt idx="1876">
                  <c:v>32.21</c:v>
                </c:pt>
                <c:pt idx="1877">
                  <c:v>32.195</c:v>
                </c:pt>
                <c:pt idx="1878">
                  <c:v>32.183333333333302</c:v>
                </c:pt>
                <c:pt idx="1879">
                  <c:v>32.185000000000002</c:v>
                </c:pt>
                <c:pt idx="1880">
                  <c:v>32.18</c:v>
                </c:pt>
                <c:pt idx="1881">
                  <c:v>32.187142857142902</c:v>
                </c:pt>
                <c:pt idx="1882">
                  <c:v>32.195</c:v>
                </c:pt>
                <c:pt idx="1883">
                  <c:v>32.213333333333303</c:v>
                </c:pt>
                <c:pt idx="1884">
                  <c:v>32.225000000000001</c:v>
                </c:pt>
                <c:pt idx="1885">
                  <c:v>32.234999999999999</c:v>
                </c:pt>
                <c:pt idx="1886">
                  <c:v>32.24</c:v>
                </c:pt>
                <c:pt idx="1887">
                  <c:v>32.24</c:v>
                </c:pt>
                <c:pt idx="1888">
                  <c:v>32.234999999999999</c:v>
                </c:pt>
                <c:pt idx="1889">
                  <c:v>32.228333333333303</c:v>
                </c:pt>
                <c:pt idx="1890">
                  <c:v>32.233333333333299</c:v>
                </c:pt>
                <c:pt idx="1891">
                  <c:v>32.234999999999999</c:v>
                </c:pt>
                <c:pt idx="1892">
                  <c:v>32.24</c:v>
                </c:pt>
                <c:pt idx="1893">
                  <c:v>32.255714285714298</c:v>
                </c:pt>
                <c:pt idx="1894">
                  <c:v>32.274999999999999</c:v>
                </c:pt>
                <c:pt idx="1895">
                  <c:v>32.285555555555597</c:v>
                </c:pt>
                <c:pt idx="1896">
                  <c:v>32.305</c:v>
                </c:pt>
                <c:pt idx="1897">
                  <c:v>32.303333333333299</c:v>
                </c:pt>
                <c:pt idx="1898">
                  <c:v>32.314444444444398</c:v>
                </c:pt>
                <c:pt idx="1899">
                  <c:v>32.322222222222202</c:v>
                </c:pt>
                <c:pt idx="1900">
                  <c:v>32.32</c:v>
                </c:pt>
                <c:pt idx="1901">
                  <c:v>32.323333333333302</c:v>
                </c:pt>
                <c:pt idx="1902">
                  <c:v>32.335000000000001</c:v>
                </c:pt>
                <c:pt idx="1903">
                  <c:v>32.354999999999997</c:v>
                </c:pt>
                <c:pt idx="1904">
                  <c:v>32.375</c:v>
                </c:pt>
                <c:pt idx="1905">
                  <c:v>32.395000000000003</c:v>
                </c:pt>
                <c:pt idx="1906">
                  <c:v>32.421999999999997</c:v>
                </c:pt>
                <c:pt idx="1907">
                  <c:v>32.44</c:v>
                </c:pt>
                <c:pt idx="1908">
                  <c:v>32.450000000000003</c:v>
                </c:pt>
                <c:pt idx="1909">
                  <c:v>32.461666666666702</c:v>
                </c:pt>
                <c:pt idx="1910">
                  <c:v>32.465000000000003</c:v>
                </c:pt>
                <c:pt idx="1911">
                  <c:v>32.484999999999999</c:v>
                </c:pt>
                <c:pt idx="1912">
                  <c:v>32.49</c:v>
                </c:pt>
                <c:pt idx="1913">
                  <c:v>32.497999999999998</c:v>
                </c:pt>
                <c:pt idx="1914">
                  <c:v>32.518333333333302</c:v>
                </c:pt>
                <c:pt idx="1915">
                  <c:v>32.515714285714303</c:v>
                </c:pt>
                <c:pt idx="1916">
                  <c:v>32.549999999999997</c:v>
                </c:pt>
                <c:pt idx="1917">
                  <c:v>32.592857142857099</c:v>
                </c:pt>
                <c:pt idx="1918">
                  <c:v>32.649090909090901</c:v>
                </c:pt>
                <c:pt idx="1919">
                  <c:v>32.678333333333299</c:v>
                </c:pt>
                <c:pt idx="1920">
                  <c:v>32.704999999999998</c:v>
                </c:pt>
                <c:pt idx="1921">
                  <c:v>32.72</c:v>
                </c:pt>
                <c:pt idx="1922">
                  <c:v>32.725000000000001</c:v>
                </c:pt>
                <c:pt idx="1923">
                  <c:v>32.725000000000001</c:v>
                </c:pt>
                <c:pt idx="1924">
                  <c:v>32.74</c:v>
                </c:pt>
                <c:pt idx="1925">
                  <c:v>32.76</c:v>
                </c:pt>
                <c:pt idx="1926">
                  <c:v>32.781999999999996</c:v>
                </c:pt>
                <c:pt idx="1927">
                  <c:v>32.787142857142896</c:v>
                </c:pt>
                <c:pt idx="1928">
                  <c:v>32.814999999999998</c:v>
                </c:pt>
                <c:pt idx="1929">
                  <c:v>32.841999999999999</c:v>
                </c:pt>
                <c:pt idx="1930">
                  <c:v>32.863333333333301</c:v>
                </c:pt>
                <c:pt idx="1931">
                  <c:v>32.8771428571429</c:v>
                </c:pt>
                <c:pt idx="1932">
                  <c:v>32.8883333333333</c:v>
                </c:pt>
                <c:pt idx="1933">
                  <c:v>32.896666666666697</c:v>
                </c:pt>
                <c:pt idx="1934">
                  <c:v>32.908333333333303</c:v>
                </c:pt>
                <c:pt idx="1935">
                  <c:v>32.914999999999999</c:v>
                </c:pt>
                <c:pt idx="1936">
                  <c:v>32.912500000000001</c:v>
                </c:pt>
                <c:pt idx="1937">
                  <c:v>32.924999999999997</c:v>
                </c:pt>
                <c:pt idx="1938">
                  <c:v>32.938000000000002</c:v>
                </c:pt>
                <c:pt idx="1939">
                  <c:v>32.973333333333301</c:v>
                </c:pt>
                <c:pt idx="1940">
                  <c:v>33.005000000000003</c:v>
                </c:pt>
                <c:pt idx="1941">
                  <c:v>33.018000000000001</c:v>
                </c:pt>
                <c:pt idx="1942">
                  <c:v>33.045000000000002</c:v>
                </c:pt>
                <c:pt idx="1943">
                  <c:v>33.055714285714302</c:v>
                </c:pt>
                <c:pt idx="1944">
                  <c:v>33.073333333333302</c:v>
                </c:pt>
                <c:pt idx="1945">
                  <c:v>33.095555555555599</c:v>
                </c:pt>
                <c:pt idx="1946">
                  <c:v>33.097499999999997</c:v>
                </c:pt>
                <c:pt idx="1947">
                  <c:v>33.113333333333301</c:v>
                </c:pt>
                <c:pt idx="1948">
                  <c:v>33.125</c:v>
                </c:pt>
                <c:pt idx="1949">
                  <c:v>33.141666666666701</c:v>
                </c:pt>
                <c:pt idx="1950">
                  <c:v>33.171999999999997</c:v>
                </c:pt>
                <c:pt idx="1951">
                  <c:v>33.185000000000002</c:v>
                </c:pt>
                <c:pt idx="1952">
                  <c:v>33.225000000000001</c:v>
                </c:pt>
                <c:pt idx="1953">
                  <c:v>33.256</c:v>
                </c:pt>
                <c:pt idx="1954">
                  <c:v>33.302</c:v>
                </c:pt>
                <c:pt idx="1955">
                  <c:v>33.323999999999998</c:v>
                </c:pt>
                <c:pt idx="1956">
                  <c:v>33.344999999999999</c:v>
                </c:pt>
                <c:pt idx="1957">
                  <c:v>33.375</c:v>
                </c:pt>
                <c:pt idx="1958">
                  <c:v>33.391666666666701</c:v>
                </c:pt>
                <c:pt idx="1959">
                  <c:v>33.408333333333303</c:v>
                </c:pt>
                <c:pt idx="1960">
                  <c:v>33.423333333333296</c:v>
                </c:pt>
                <c:pt idx="1961">
                  <c:v>33.448333333333302</c:v>
                </c:pt>
                <c:pt idx="1962">
                  <c:v>33.484000000000002</c:v>
                </c:pt>
                <c:pt idx="1963">
                  <c:v>33.518333333333302</c:v>
                </c:pt>
                <c:pt idx="1964">
                  <c:v>33.545000000000002</c:v>
                </c:pt>
                <c:pt idx="1965">
                  <c:v>33.578333333333298</c:v>
                </c:pt>
                <c:pt idx="1966">
                  <c:v>33.608333333333299</c:v>
                </c:pt>
                <c:pt idx="1967">
                  <c:v>33.645000000000003</c:v>
                </c:pt>
                <c:pt idx="1968">
                  <c:v>33.662857142857099</c:v>
                </c:pt>
                <c:pt idx="1969">
                  <c:v>33.692500000000003</c:v>
                </c:pt>
                <c:pt idx="1970">
                  <c:v>33.71</c:v>
                </c:pt>
                <c:pt idx="1971">
                  <c:v>33.72</c:v>
                </c:pt>
                <c:pt idx="1972">
                  <c:v>33.744999999999997</c:v>
                </c:pt>
                <c:pt idx="1973">
                  <c:v>33.765000000000001</c:v>
                </c:pt>
                <c:pt idx="1974">
                  <c:v>33.805</c:v>
                </c:pt>
                <c:pt idx="1975">
                  <c:v>33.854999999999997</c:v>
                </c:pt>
                <c:pt idx="1976">
                  <c:v>33.8825</c:v>
                </c:pt>
                <c:pt idx="1977">
                  <c:v>33.921666666666702</c:v>
                </c:pt>
                <c:pt idx="1978">
                  <c:v>33.96</c:v>
                </c:pt>
                <c:pt idx="1979">
                  <c:v>33.979999999999997</c:v>
                </c:pt>
                <c:pt idx="1980">
                  <c:v>34.005000000000003</c:v>
                </c:pt>
                <c:pt idx="1981">
                  <c:v>34.048000000000002</c:v>
                </c:pt>
                <c:pt idx="1982">
                  <c:v>34.064999999999998</c:v>
                </c:pt>
                <c:pt idx="1983">
                  <c:v>34.085000000000001</c:v>
                </c:pt>
                <c:pt idx="1984">
                  <c:v>34.104999999999997</c:v>
                </c:pt>
                <c:pt idx="1985">
                  <c:v>34.155000000000001</c:v>
                </c:pt>
                <c:pt idx="1986">
                  <c:v>34.243636363636398</c:v>
                </c:pt>
                <c:pt idx="1987">
                  <c:v>34.369999999999997</c:v>
                </c:pt>
                <c:pt idx="1988">
                  <c:v>34.475000000000001</c:v>
                </c:pt>
                <c:pt idx="1989">
                  <c:v>34.482500000000002</c:v>
                </c:pt>
                <c:pt idx="1990">
                  <c:v>34.161304347826103</c:v>
                </c:pt>
                <c:pt idx="1991">
                  <c:v>33.609545454545497</c:v>
                </c:pt>
                <c:pt idx="1992">
                  <c:v>33.024999999999999</c:v>
                </c:pt>
                <c:pt idx="1993">
                  <c:v>32.447272727272697</c:v>
                </c:pt>
                <c:pt idx="1994">
                  <c:v>31.987391304347799</c:v>
                </c:pt>
                <c:pt idx="1995">
                  <c:v>31.676190476190499</c:v>
                </c:pt>
                <c:pt idx="1996">
                  <c:v>31.441111111111098</c:v>
                </c:pt>
                <c:pt idx="1997">
                  <c:v>31.26</c:v>
                </c:pt>
                <c:pt idx="1998">
                  <c:v>31.15</c:v>
                </c:pt>
                <c:pt idx="1999">
                  <c:v>31.097142857142899</c:v>
                </c:pt>
                <c:pt idx="2000">
                  <c:v>31.100999999999999</c:v>
                </c:pt>
                <c:pt idx="2001">
                  <c:v>31.145</c:v>
                </c:pt>
                <c:pt idx="2002">
                  <c:v>31.23</c:v>
                </c:pt>
                <c:pt idx="2003">
                  <c:v>31.35</c:v>
                </c:pt>
                <c:pt idx="2004">
                  <c:v>31.5029411764706</c:v>
                </c:pt>
                <c:pt idx="2005">
                  <c:v>31.698421052631598</c:v>
                </c:pt>
                <c:pt idx="2006">
                  <c:v>31.935454545454501</c:v>
                </c:pt>
                <c:pt idx="2007">
                  <c:v>32.21</c:v>
                </c:pt>
                <c:pt idx="2008">
                  <c:v>32.529565217391301</c:v>
                </c:pt>
                <c:pt idx="2009">
                  <c:v>32.863636363636402</c:v>
                </c:pt>
                <c:pt idx="2010">
                  <c:v>33.215652173913</c:v>
                </c:pt>
                <c:pt idx="2011">
                  <c:v>33.6</c:v>
                </c:pt>
                <c:pt idx="2012">
                  <c:v>33.99</c:v>
                </c:pt>
                <c:pt idx="2013">
                  <c:v>34.366521739130398</c:v>
                </c:pt>
                <c:pt idx="2014">
                  <c:v>34.726086956521698</c:v>
                </c:pt>
                <c:pt idx="2015">
                  <c:v>35.052173913043497</c:v>
                </c:pt>
                <c:pt idx="2016">
                  <c:v>35.3318181818182</c:v>
                </c:pt>
                <c:pt idx="2017">
                  <c:v>35.563333333333297</c:v>
                </c:pt>
                <c:pt idx="2018">
                  <c:v>35.7782352941176</c:v>
                </c:pt>
                <c:pt idx="2019">
                  <c:v>35.965000000000003</c:v>
                </c:pt>
                <c:pt idx="2020">
                  <c:v>36.119999999999997</c:v>
                </c:pt>
                <c:pt idx="2021">
                  <c:v>36.234999999999999</c:v>
                </c:pt>
                <c:pt idx="2022">
                  <c:v>36.33</c:v>
                </c:pt>
                <c:pt idx="2023">
                  <c:v>36.409999999999997</c:v>
                </c:pt>
                <c:pt idx="2024">
                  <c:v>36.484999999999999</c:v>
                </c:pt>
                <c:pt idx="2025">
                  <c:v>36.56</c:v>
                </c:pt>
                <c:pt idx="2026">
                  <c:v>36.618333333333297</c:v>
                </c:pt>
                <c:pt idx="2027">
                  <c:v>36.659999999999997</c:v>
                </c:pt>
                <c:pt idx="2028">
                  <c:v>36.71</c:v>
                </c:pt>
                <c:pt idx="2029">
                  <c:v>36.76</c:v>
                </c:pt>
                <c:pt idx="2030">
                  <c:v>36.805</c:v>
                </c:pt>
                <c:pt idx="2031">
                  <c:v>36.86</c:v>
                </c:pt>
                <c:pt idx="2032">
                  <c:v>36.924999999999997</c:v>
                </c:pt>
                <c:pt idx="2033">
                  <c:v>36.982500000000002</c:v>
                </c:pt>
                <c:pt idx="2034">
                  <c:v>37.052500000000002</c:v>
                </c:pt>
                <c:pt idx="2035">
                  <c:v>37.069166666666703</c:v>
                </c:pt>
                <c:pt idx="2036">
                  <c:v>36.719565217391299</c:v>
                </c:pt>
                <c:pt idx="2037">
                  <c:v>36.150869565217398</c:v>
                </c:pt>
                <c:pt idx="2038">
                  <c:v>35.590000000000003</c:v>
                </c:pt>
                <c:pt idx="2039">
                  <c:v>35.210454545454503</c:v>
                </c:pt>
                <c:pt idx="2040">
                  <c:v>34.888636363636401</c:v>
                </c:pt>
                <c:pt idx="2041">
                  <c:v>34.6244444444444</c:v>
                </c:pt>
                <c:pt idx="2042">
                  <c:v>34.430666666666703</c:v>
                </c:pt>
                <c:pt idx="2043">
                  <c:v>34.305</c:v>
                </c:pt>
                <c:pt idx="2044">
                  <c:v>34.225000000000001</c:v>
                </c:pt>
                <c:pt idx="2045">
                  <c:v>34.186666666666703</c:v>
                </c:pt>
                <c:pt idx="2046">
                  <c:v>34.21</c:v>
                </c:pt>
                <c:pt idx="2047">
                  <c:v>34.251666666666701</c:v>
                </c:pt>
                <c:pt idx="2048">
                  <c:v>34.137999999999998</c:v>
                </c:pt>
                <c:pt idx="2049">
                  <c:v>33.8921428571429</c:v>
                </c:pt>
                <c:pt idx="2050">
                  <c:v>33.74</c:v>
                </c:pt>
                <c:pt idx="2051">
                  <c:v>33.374347826087003</c:v>
                </c:pt>
                <c:pt idx="2052">
                  <c:v>32.8539130434783</c:v>
                </c:pt>
                <c:pt idx="2053">
                  <c:v>32.416818181818201</c:v>
                </c:pt>
                <c:pt idx="2054">
                  <c:v>32.177368421052599</c:v>
                </c:pt>
                <c:pt idx="2055">
                  <c:v>32</c:v>
                </c:pt>
                <c:pt idx="2056">
                  <c:v>31.87</c:v>
                </c:pt>
                <c:pt idx="2057">
                  <c:v>31.7914285714286</c:v>
                </c:pt>
                <c:pt idx="2058">
                  <c:v>31.78</c:v>
                </c:pt>
                <c:pt idx="2059">
                  <c:v>31.835000000000001</c:v>
                </c:pt>
                <c:pt idx="2060">
                  <c:v>31.934999999999999</c:v>
                </c:pt>
                <c:pt idx="2061">
                  <c:v>32.08</c:v>
                </c:pt>
                <c:pt idx="2062">
                  <c:v>32.261764705882399</c:v>
                </c:pt>
                <c:pt idx="2063">
                  <c:v>32.478333333333303</c:v>
                </c:pt>
                <c:pt idx="2064">
                  <c:v>32.744999999999997</c:v>
                </c:pt>
                <c:pt idx="2065">
                  <c:v>33.045652173912998</c:v>
                </c:pt>
                <c:pt idx="2066">
                  <c:v>33.376086956521704</c:v>
                </c:pt>
                <c:pt idx="2067">
                  <c:v>33.732727272727303</c:v>
                </c:pt>
                <c:pt idx="2068">
                  <c:v>34.1</c:v>
                </c:pt>
                <c:pt idx="2069">
                  <c:v>34.494782608695701</c:v>
                </c:pt>
                <c:pt idx="2070">
                  <c:v>34.886521739130401</c:v>
                </c:pt>
                <c:pt idx="2071">
                  <c:v>35.243913043478301</c:v>
                </c:pt>
                <c:pt idx="2072">
                  <c:v>35.564545454545502</c:v>
                </c:pt>
                <c:pt idx="2073">
                  <c:v>35.867826086956498</c:v>
                </c:pt>
                <c:pt idx="2074">
                  <c:v>36.150434782608698</c:v>
                </c:pt>
                <c:pt idx="2075">
                  <c:v>36.409565217391297</c:v>
                </c:pt>
                <c:pt idx="2076">
                  <c:v>36.655714285714303</c:v>
                </c:pt>
                <c:pt idx="2077">
                  <c:v>36.880952380952401</c:v>
                </c:pt>
                <c:pt idx="2078">
                  <c:v>37.095714285714301</c:v>
                </c:pt>
                <c:pt idx="2079">
                  <c:v>37.298333333333296</c:v>
                </c:pt>
                <c:pt idx="2080">
                  <c:v>37.470714285714301</c:v>
                </c:pt>
                <c:pt idx="2081">
                  <c:v>37.619999999999997</c:v>
                </c:pt>
                <c:pt idx="2082">
                  <c:v>37.755454545454498</c:v>
                </c:pt>
                <c:pt idx="2083">
                  <c:v>37.880000000000003</c:v>
                </c:pt>
                <c:pt idx="2084">
                  <c:v>38</c:v>
                </c:pt>
                <c:pt idx="2085">
                  <c:v>38.115000000000002</c:v>
                </c:pt>
                <c:pt idx="2086">
                  <c:v>38.229999999999997</c:v>
                </c:pt>
                <c:pt idx="2087">
                  <c:v>38.344999999999999</c:v>
                </c:pt>
                <c:pt idx="2088">
                  <c:v>38.460999999999999</c:v>
                </c:pt>
                <c:pt idx="2089">
                  <c:v>38.575000000000003</c:v>
                </c:pt>
                <c:pt idx="2090">
                  <c:v>38.685000000000002</c:v>
                </c:pt>
                <c:pt idx="2091">
                  <c:v>38.79</c:v>
                </c:pt>
                <c:pt idx="2092">
                  <c:v>38.89</c:v>
                </c:pt>
                <c:pt idx="2093">
                  <c:v>38.979999999999997</c:v>
                </c:pt>
                <c:pt idx="2094">
                  <c:v>39.06</c:v>
                </c:pt>
                <c:pt idx="2095">
                  <c:v>39.140909090909098</c:v>
                </c:pt>
                <c:pt idx="2096">
                  <c:v>39.22</c:v>
                </c:pt>
                <c:pt idx="2097">
                  <c:v>39.299999999999997</c:v>
                </c:pt>
                <c:pt idx="2098">
                  <c:v>39.384999999999998</c:v>
                </c:pt>
                <c:pt idx="2099">
                  <c:v>39.466250000000002</c:v>
                </c:pt>
                <c:pt idx="2100">
                  <c:v>39.56</c:v>
                </c:pt>
                <c:pt idx="2101">
                  <c:v>39.65</c:v>
                </c:pt>
                <c:pt idx="2102">
                  <c:v>39.734999999999999</c:v>
                </c:pt>
                <c:pt idx="2103">
                  <c:v>39.814999999999998</c:v>
                </c:pt>
                <c:pt idx="2104">
                  <c:v>39.89</c:v>
                </c:pt>
                <c:pt idx="2105">
                  <c:v>39.96</c:v>
                </c:pt>
                <c:pt idx="2106">
                  <c:v>40.024999999999999</c:v>
                </c:pt>
                <c:pt idx="2107">
                  <c:v>40.091999999999999</c:v>
                </c:pt>
                <c:pt idx="2108">
                  <c:v>40.154285714285699</c:v>
                </c:pt>
                <c:pt idx="2109">
                  <c:v>40.215000000000003</c:v>
                </c:pt>
                <c:pt idx="2110">
                  <c:v>40.284999999999997</c:v>
                </c:pt>
                <c:pt idx="2111">
                  <c:v>40.354999999999997</c:v>
                </c:pt>
                <c:pt idx="2112">
                  <c:v>40.435000000000002</c:v>
                </c:pt>
                <c:pt idx="2113">
                  <c:v>40.524999999999999</c:v>
                </c:pt>
                <c:pt idx="2114">
                  <c:v>40.613636363636402</c:v>
                </c:pt>
                <c:pt idx="2115">
                  <c:v>40.700000000000003</c:v>
                </c:pt>
                <c:pt idx="2116">
                  <c:v>40.724166666666697</c:v>
                </c:pt>
                <c:pt idx="2117">
                  <c:v>40.4672727272727</c:v>
                </c:pt>
                <c:pt idx="2118">
                  <c:v>40.008095238095201</c:v>
                </c:pt>
                <c:pt idx="2119">
                  <c:v>39.470909090909103</c:v>
                </c:pt>
                <c:pt idx="2120">
                  <c:v>38.9404545454545</c:v>
                </c:pt>
                <c:pt idx="2121">
                  <c:v>38.406818181818203</c:v>
                </c:pt>
                <c:pt idx="2122">
                  <c:v>37.868695652173898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5D-4248-B79D-55E792C019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636304"/>
        <c:axId val="423637968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2"/>
                <c:tx>
                  <c:v>DCW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7"/>
                  <c:spPr>
                    <a:solidFill>
                      <a:srgbClr val="0070C0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'Graph cult. #10'!$J$3:$J$10</c15:sqref>
                        </c15:formulaRef>
                      </c:ext>
                    </c:extLst>
                    <c:numCache>
                      <c:formatCode>0.000</c:formatCode>
                      <c:ptCount val="8"/>
                      <c:pt idx="0">
                        <c:v>0</c:v>
                      </c:pt>
                      <c:pt idx="1">
                        <c:v>23.367000000000001</c:v>
                      </c:pt>
                      <c:pt idx="2">
                        <c:v>25.867000000000001</c:v>
                      </c:pt>
                      <c:pt idx="3">
                        <c:v>27.867000000000001</c:v>
                      </c:pt>
                      <c:pt idx="4">
                        <c:v>29.867000000000001</c:v>
                      </c:pt>
                      <c:pt idx="5">
                        <c:v>31.95</c:v>
                      </c:pt>
                      <c:pt idx="6">
                        <c:v>33.866999999999997</c:v>
                      </c:pt>
                      <c:pt idx="7">
                        <c:v>35.366999999999997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'Graph cult. #10'!$K$3:$K$10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0.14599999999999999</c:v>
                      </c:pt>
                      <c:pt idx="1">
                        <c:v>31.300000000000104</c:v>
                      </c:pt>
                      <c:pt idx="2">
                        <c:v>41.066666666666734</c:v>
                      </c:pt>
                      <c:pt idx="3">
                        <c:v>49.866666666666653</c:v>
                      </c:pt>
                      <c:pt idx="4">
                        <c:v>54.733333333333377</c:v>
                      </c:pt>
                      <c:pt idx="5">
                        <c:v>56.1666666666667</c:v>
                      </c:pt>
                      <c:pt idx="6">
                        <c:v>63.033333333333346</c:v>
                      </c:pt>
                      <c:pt idx="7">
                        <c:v>57.366666666666703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909C-4CDF-A8A3-59D517752B1F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3"/>
          <c:order val="1"/>
          <c:tx>
            <c:strRef>
              <c:f>'Graph cult. #10'!$C$1</c:f>
              <c:strCache>
                <c:ptCount val="1"/>
                <c:pt idx="0">
                  <c:v>CER (mmol/L/h)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'Graph cult. #10'!$A$2:$A$7288</c:f>
              <c:numCache>
                <c:formatCode>0.00000000</c:formatCode>
                <c:ptCount val="7287"/>
                <c:pt idx="0">
                  <c:v>0</c:v>
                </c:pt>
                <c:pt idx="1">
                  <c:v>1.7000000000000001E-2</c:v>
                </c:pt>
                <c:pt idx="2">
                  <c:v>3.3000000000000002E-2</c:v>
                </c:pt>
                <c:pt idx="3">
                  <c:v>0.05</c:v>
                </c:pt>
                <c:pt idx="4">
                  <c:v>6.7000000000000004E-2</c:v>
                </c:pt>
                <c:pt idx="5">
                  <c:v>8.3000000000000004E-2</c:v>
                </c:pt>
                <c:pt idx="6">
                  <c:v>0.1</c:v>
                </c:pt>
                <c:pt idx="7">
                  <c:v>0.11700000000000001</c:v>
                </c:pt>
                <c:pt idx="8">
                  <c:v>0.13300000000000001</c:v>
                </c:pt>
                <c:pt idx="9">
                  <c:v>0.15</c:v>
                </c:pt>
                <c:pt idx="10">
                  <c:v>0.16700000000000001</c:v>
                </c:pt>
                <c:pt idx="11">
                  <c:v>0.183</c:v>
                </c:pt>
                <c:pt idx="12">
                  <c:v>0.2</c:v>
                </c:pt>
                <c:pt idx="13">
                  <c:v>0.217</c:v>
                </c:pt>
                <c:pt idx="14">
                  <c:v>0.23300000000000001</c:v>
                </c:pt>
                <c:pt idx="15">
                  <c:v>0.25</c:v>
                </c:pt>
                <c:pt idx="16">
                  <c:v>0.26700000000000002</c:v>
                </c:pt>
                <c:pt idx="17">
                  <c:v>0.28299999999999997</c:v>
                </c:pt>
                <c:pt idx="18">
                  <c:v>0.3</c:v>
                </c:pt>
                <c:pt idx="19">
                  <c:v>0.317</c:v>
                </c:pt>
                <c:pt idx="20">
                  <c:v>0.33300000000000002</c:v>
                </c:pt>
                <c:pt idx="21">
                  <c:v>0.35</c:v>
                </c:pt>
                <c:pt idx="22">
                  <c:v>0.36699999999999999</c:v>
                </c:pt>
                <c:pt idx="23">
                  <c:v>0.38300000000000001</c:v>
                </c:pt>
                <c:pt idx="24">
                  <c:v>0.4</c:v>
                </c:pt>
                <c:pt idx="25">
                  <c:v>0.41699999999999998</c:v>
                </c:pt>
                <c:pt idx="26">
                  <c:v>0.433</c:v>
                </c:pt>
                <c:pt idx="27">
                  <c:v>0.45</c:v>
                </c:pt>
                <c:pt idx="28">
                  <c:v>0.46700000000000003</c:v>
                </c:pt>
                <c:pt idx="29">
                  <c:v>0.48299999999999998</c:v>
                </c:pt>
                <c:pt idx="30">
                  <c:v>0.5</c:v>
                </c:pt>
                <c:pt idx="31">
                  <c:v>0.51700000000000002</c:v>
                </c:pt>
                <c:pt idx="32">
                  <c:v>0.53300000000000003</c:v>
                </c:pt>
                <c:pt idx="33">
                  <c:v>0.55000000000000004</c:v>
                </c:pt>
                <c:pt idx="34">
                  <c:v>0.56699999999999995</c:v>
                </c:pt>
                <c:pt idx="35">
                  <c:v>0.58299999999999996</c:v>
                </c:pt>
                <c:pt idx="36">
                  <c:v>0.6</c:v>
                </c:pt>
                <c:pt idx="37">
                  <c:v>0.61699999999999999</c:v>
                </c:pt>
                <c:pt idx="38">
                  <c:v>0.63300000000000001</c:v>
                </c:pt>
                <c:pt idx="39">
                  <c:v>0.65</c:v>
                </c:pt>
                <c:pt idx="40">
                  <c:v>0.66700000000000004</c:v>
                </c:pt>
                <c:pt idx="41">
                  <c:v>0.68300000000000005</c:v>
                </c:pt>
                <c:pt idx="42">
                  <c:v>0.7</c:v>
                </c:pt>
                <c:pt idx="43">
                  <c:v>0.71699999999999997</c:v>
                </c:pt>
                <c:pt idx="44">
                  <c:v>0.73299999999999998</c:v>
                </c:pt>
                <c:pt idx="45">
                  <c:v>0.75</c:v>
                </c:pt>
                <c:pt idx="46">
                  <c:v>0.76700000000000002</c:v>
                </c:pt>
                <c:pt idx="47">
                  <c:v>0.78300000000000003</c:v>
                </c:pt>
                <c:pt idx="48">
                  <c:v>0.8</c:v>
                </c:pt>
                <c:pt idx="49">
                  <c:v>0.81699999999999995</c:v>
                </c:pt>
                <c:pt idx="50">
                  <c:v>0.83299999999999996</c:v>
                </c:pt>
                <c:pt idx="51">
                  <c:v>0.85</c:v>
                </c:pt>
                <c:pt idx="52">
                  <c:v>0.86699999999999999</c:v>
                </c:pt>
                <c:pt idx="53">
                  <c:v>0.88300000000000001</c:v>
                </c:pt>
                <c:pt idx="54">
                  <c:v>0.9</c:v>
                </c:pt>
                <c:pt idx="55">
                  <c:v>0.91700000000000004</c:v>
                </c:pt>
                <c:pt idx="56">
                  <c:v>0.93300000000000005</c:v>
                </c:pt>
                <c:pt idx="57">
                  <c:v>0.95</c:v>
                </c:pt>
                <c:pt idx="58">
                  <c:v>0.96699999999999997</c:v>
                </c:pt>
                <c:pt idx="59">
                  <c:v>0.98299999999999998</c:v>
                </c:pt>
                <c:pt idx="60">
                  <c:v>1</c:v>
                </c:pt>
                <c:pt idx="61">
                  <c:v>1.0169999999999999</c:v>
                </c:pt>
                <c:pt idx="62">
                  <c:v>1.0329999999999999</c:v>
                </c:pt>
                <c:pt idx="63">
                  <c:v>1.05</c:v>
                </c:pt>
                <c:pt idx="64">
                  <c:v>1.0669999999999999</c:v>
                </c:pt>
                <c:pt idx="65">
                  <c:v>1.083</c:v>
                </c:pt>
                <c:pt idx="66">
                  <c:v>1.1000000000000001</c:v>
                </c:pt>
                <c:pt idx="67">
                  <c:v>1.117</c:v>
                </c:pt>
                <c:pt idx="68">
                  <c:v>1.133</c:v>
                </c:pt>
                <c:pt idx="69">
                  <c:v>1.1499999999999999</c:v>
                </c:pt>
                <c:pt idx="70">
                  <c:v>1.167</c:v>
                </c:pt>
                <c:pt idx="71">
                  <c:v>1.1830000000000001</c:v>
                </c:pt>
                <c:pt idx="72">
                  <c:v>1.2</c:v>
                </c:pt>
                <c:pt idx="73">
                  <c:v>1.2170000000000001</c:v>
                </c:pt>
                <c:pt idx="74">
                  <c:v>1.2330000000000001</c:v>
                </c:pt>
                <c:pt idx="75">
                  <c:v>1.25</c:v>
                </c:pt>
                <c:pt idx="76">
                  <c:v>1.2669999999999999</c:v>
                </c:pt>
                <c:pt idx="77">
                  <c:v>1.2829999999999999</c:v>
                </c:pt>
                <c:pt idx="78">
                  <c:v>1.3</c:v>
                </c:pt>
                <c:pt idx="79">
                  <c:v>1.3169999999999999</c:v>
                </c:pt>
                <c:pt idx="80">
                  <c:v>1.333</c:v>
                </c:pt>
                <c:pt idx="81">
                  <c:v>1.35</c:v>
                </c:pt>
                <c:pt idx="82">
                  <c:v>1.367</c:v>
                </c:pt>
                <c:pt idx="83">
                  <c:v>1.383</c:v>
                </c:pt>
                <c:pt idx="84">
                  <c:v>1.4</c:v>
                </c:pt>
                <c:pt idx="85">
                  <c:v>1.417</c:v>
                </c:pt>
                <c:pt idx="86">
                  <c:v>1.4330000000000001</c:v>
                </c:pt>
                <c:pt idx="87">
                  <c:v>1.45</c:v>
                </c:pt>
                <c:pt idx="88">
                  <c:v>1.4670000000000001</c:v>
                </c:pt>
                <c:pt idx="89">
                  <c:v>1.4830000000000001</c:v>
                </c:pt>
                <c:pt idx="90">
                  <c:v>1.5</c:v>
                </c:pt>
                <c:pt idx="91">
                  <c:v>1.5169999999999999</c:v>
                </c:pt>
                <c:pt idx="92">
                  <c:v>1.5329999999999999</c:v>
                </c:pt>
                <c:pt idx="93">
                  <c:v>1.55</c:v>
                </c:pt>
                <c:pt idx="94">
                  <c:v>1.5669999999999999</c:v>
                </c:pt>
                <c:pt idx="95">
                  <c:v>1.583</c:v>
                </c:pt>
                <c:pt idx="96">
                  <c:v>1.6</c:v>
                </c:pt>
                <c:pt idx="97">
                  <c:v>1.617</c:v>
                </c:pt>
                <c:pt idx="98">
                  <c:v>1.633</c:v>
                </c:pt>
                <c:pt idx="99">
                  <c:v>1.65</c:v>
                </c:pt>
                <c:pt idx="100">
                  <c:v>1.667</c:v>
                </c:pt>
                <c:pt idx="101">
                  <c:v>1.6830000000000001</c:v>
                </c:pt>
                <c:pt idx="102">
                  <c:v>1.7</c:v>
                </c:pt>
                <c:pt idx="103">
                  <c:v>1.7170000000000001</c:v>
                </c:pt>
                <c:pt idx="104">
                  <c:v>1.7330000000000001</c:v>
                </c:pt>
                <c:pt idx="105">
                  <c:v>1.75</c:v>
                </c:pt>
                <c:pt idx="106">
                  <c:v>1.7669999999999999</c:v>
                </c:pt>
                <c:pt idx="107">
                  <c:v>1.7829999999999999</c:v>
                </c:pt>
                <c:pt idx="108">
                  <c:v>1.8</c:v>
                </c:pt>
                <c:pt idx="109">
                  <c:v>1.8169999999999999</c:v>
                </c:pt>
                <c:pt idx="110">
                  <c:v>1.833</c:v>
                </c:pt>
                <c:pt idx="111">
                  <c:v>1.85</c:v>
                </c:pt>
                <c:pt idx="112">
                  <c:v>1.867</c:v>
                </c:pt>
                <c:pt idx="113">
                  <c:v>1.883</c:v>
                </c:pt>
                <c:pt idx="114">
                  <c:v>1.9</c:v>
                </c:pt>
                <c:pt idx="115">
                  <c:v>1.917</c:v>
                </c:pt>
                <c:pt idx="116">
                  <c:v>1.9330000000000001</c:v>
                </c:pt>
                <c:pt idx="117">
                  <c:v>1.95</c:v>
                </c:pt>
                <c:pt idx="118">
                  <c:v>1.9670000000000001</c:v>
                </c:pt>
                <c:pt idx="119">
                  <c:v>1.9830000000000001</c:v>
                </c:pt>
                <c:pt idx="120">
                  <c:v>2</c:v>
                </c:pt>
                <c:pt idx="121">
                  <c:v>2.0169999999999999</c:v>
                </c:pt>
                <c:pt idx="122">
                  <c:v>2.0329999999999999</c:v>
                </c:pt>
                <c:pt idx="123">
                  <c:v>2.0499999999999998</c:v>
                </c:pt>
                <c:pt idx="124">
                  <c:v>2.0670000000000002</c:v>
                </c:pt>
                <c:pt idx="125">
                  <c:v>2.0830000000000002</c:v>
                </c:pt>
                <c:pt idx="126">
                  <c:v>2.1</c:v>
                </c:pt>
                <c:pt idx="127">
                  <c:v>2.117</c:v>
                </c:pt>
                <c:pt idx="128">
                  <c:v>2.133</c:v>
                </c:pt>
                <c:pt idx="129">
                  <c:v>2.15</c:v>
                </c:pt>
                <c:pt idx="130">
                  <c:v>2.1669999999999998</c:v>
                </c:pt>
                <c:pt idx="131">
                  <c:v>2.1829999999999998</c:v>
                </c:pt>
                <c:pt idx="132">
                  <c:v>2.2000000000000002</c:v>
                </c:pt>
                <c:pt idx="133">
                  <c:v>2.2170000000000001</c:v>
                </c:pt>
                <c:pt idx="134">
                  <c:v>2.2330000000000001</c:v>
                </c:pt>
                <c:pt idx="135">
                  <c:v>2.25</c:v>
                </c:pt>
                <c:pt idx="136">
                  <c:v>2.2669999999999999</c:v>
                </c:pt>
                <c:pt idx="137">
                  <c:v>2.2829999999999999</c:v>
                </c:pt>
                <c:pt idx="138">
                  <c:v>2.2999999999999998</c:v>
                </c:pt>
                <c:pt idx="139">
                  <c:v>2.3170000000000002</c:v>
                </c:pt>
                <c:pt idx="140">
                  <c:v>2.3330000000000002</c:v>
                </c:pt>
                <c:pt idx="141">
                  <c:v>2.35</c:v>
                </c:pt>
                <c:pt idx="142">
                  <c:v>2.367</c:v>
                </c:pt>
                <c:pt idx="143">
                  <c:v>2.383</c:v>
                </c:pt>
                <c:pt idx="144">
                  <c:v>2.4</c:v>
                </c:pt>
                <c:pt idx="145">
                  <c:v>2.4169999999999998</c:v>
                </c:pt>
                <c:pt idx="146">
                  <c:v>2.4329999999999998</c:v>
                </c:pt>
                <c:pt idx="147">
                  <c:v>2.4500000000000002</c:v>
                </c:pt>
                <c:pt idx="148">
                  <c:v>2.4670000000000001</c:v>
                </c:pt>
                <c:pt idx="149">
                  <c:v>2.4830000000000001</c:v>
                </c:pt>
                <c:pt idx="150">
                  <c:v>2.5</c:v>
                </c:pt>
                <c:pt idx="151">
                  <c:v>2.5169999999999999</c:v>
                </c:pt>
                <c:pt idx="152">
                  <c:v>2.5329999999999999</c:v>
                </c:pt>
                <c:pt idx="153">
                  <c:v>2.5499999999999998</c:v>
                </c:pt>
                <c:pt idx="154">
                  <c:v>2.5670000000000002</c:v>
                </c:pt>
                <c:pt idx="155">
                  <c:v>2.5830000000000002</c:v>
                </c:pt>
                <c:pt idx="156">
                  <c:v>2.6</c:v>
                </c:pt>
                <c:pt idx="157">
                  <c:v>2.617</c:v>
                </c:pt>
                <c:pt idx="158">
                  <c:v>2.633</c:v>
                </c:pt>
                <c:pt idx="159">
                  <c:v>2.65</c:v>
                </c:pt>
                <c:pt idx="160">
                  <c:v>2.6669999999999998</c:v>
                </c:pt>
                <c:pt idx="161">
                  <c:v>2.6829999999999998</c:v>
                </c:pt>
                <c:pt idx="162">
                  <c:v>2.7</c:v>
                </c:pt>
                <c:pt idx="163">
                  <c:v>2.7170000000000001</c:v>
                </c:pt>
                <c:pt idx="164">
                  <c:v>2.7330000000000001</c:v>
                </c:pt>
                <c:pt idx="165">
                  <c:v>2.75</c:v>
                </c:pt>
                <c:pt idx="166">
                  <c:v>2.7669999999999999</c:v>
                </c:pt>
                <c:pt idx="167">
                  <c:v>2.7829999999999999</c:v>
                </c:pt>
                <c:pt idx="168">
                  <c:v>2.8</c:v>
                </c:pt>
                <c:pt idx="169">
                  <c:v>2.8170000000000002</c:v>
                </c:pt>
                <c:pt idx="170">
                  <c:v>2.8330000000000002</c:v>
                </c:pt>
                <c:pt idx="171">
                  <c:v>2.85</c:v>
                </c:pt>
                <c:pt idx="172">
                  <c:v>2.867</c:v>
                </c:pt>
                <c:pt idx="173">
                  <c:v>2.883</c:v>
                </c:pt>
                <c:pt idx="174">
                  <c:v>2.9</c:v>
                </c:pt>
                <c:pt idx="175">
                  <c:v>2.9169999999999998</c:v>
                </c:pt>
                <c:pt idx="176">
                  <c:v>2.9329999999999998</c:v>
                </c:pt>
                <c:pt idx="177">
                  <c:v>2.95</c:v>
                </c:pt>
                <c:pt idx="178">
                  <c:v>2.9670000000000001</c:v>
                </c:pt>
                <c:pt idx="179">
                  <c:v>2.9830000000000001</c:v>
                </c:pt>
                <c:pt idx="180">
                  <c:v>3</c:v>
                </c:pt>
                <c:pt idx="181">
                  <c:v>3.0169999999999999</c:v>
                </c:pt>
                <c:pt idx="182">
                  <c:v>3.0329999999999999</c:v>
                </c:pt>
                <c:pt idx="183">
                  <c:v>3.05</c:v>
                </c:pt>
                <c:pt idx="184">
                  <c:v>3.0670000000000002</c:v>
                </c:pt>
                <c:pt idx="185">
                  <c:v>3.0830000000000002</c:v>
                </c:pt>
                <c:pt idx="186">
                  <c:v>3.1</c:v>
                </c:pt>
                <c:pt idx="187">
                  <c:v>3.117</c:v>
                </c:pt>
                <c:pt idx="188">
                  <c:v>3.133</c:v>
                </c:pt>
                <c:pt idx="189">
                  <c:v>3.15</c:v>
                </c:pt>
                <c:pt idx="190">
                  <c:v>3.1669999999999998</c:v>
                </c:pt>
                <c:pt idx="191">
                  <c:v>3.1829999999999998</c:v>
                </c:pt>
                <c:pt idx="192">
                  <c:v>3.2</c:v>
                </c:pt>
                <c:pt idx="193">
                  <c:v>3.2170000000000001</c:v>
                </c:pt>
                <c:pt idx="194">
                  <c:v>3.2330000000000001</c:v>
                </c:pt>
                <c:pt idx="195">
                  <c:v>3.25</c:v>
                </c:pt>
                <c:pt idx="196">
                  <c:v>3.2669999999999999</c:v>
                </c:pt>
                <c:pt idx="197">
                  <c:v>3.2829999999999999</c:v>
                </c:pt>
                <c:pt idx="198">
                  <c:v>3.3</c:v>
                </c:pt>
                <c:pt idx="199">
                  <c:v>3.3170000000000002</c:v>
                </c:pt>
                <c:pt idx="200">
                  <c:v>3.3330000000000002</c:v>
                </c:pt>
                <c:pt idx="201">
                  <c:v>3.35</c:v>
                </c:pt>
                <c:pt idx="202">
                  <c:v>3.367</c:v>
                </c:pt>
                <c:pt idx="203">
                  <c:v>3.383</c:v>
                </c:pt>
                <c:pt idx="204">
                  <c:v>3.4</c:v>
                </c:pt>
                <c:pt idx="205">
                  <c:v>3.4169999999999998</c:v>
                </c:pt>
                <c:pt idx="206">
                  <c:v>3.4329999999999998</c:v>
                </c:pt>
                <c:pt idx="207">
                  <c:v>3.45</c:v>
                </c:pt>
                <c:pt idx="208">
                  <c:v>3.4670000000000001</c:v>
                </c:pt>
                <c:pt idx="209">
                  <c:v>3.4830000000000001</c:v>
                </c:pt>
                <c:pt idx="210">
                  <c:v>3.5</c:v>
                </c:pt>
                <c:pt idx="211">
                  <c:v>3.5169999999999999</c:v>
                </c:pt>
                <c:pt idx="212">
                  <c:v>3.5329999999999999</c:v>
                </c:pt>
                <c:pt idx="213">
                  <c:v>3.55</c:v>
                </c:pt>
                <c:pt idx="214">
                  <c:v>3.5670000000000002</c:v>
                </c:pt>
                <c:pt idx="215">
                  <c:v>3.5830000000000002</c:v>
                </c:pt>
                <c:pt idx="216">
                  <c:v>3.6</c:v>
                </c:pt>
                <c:pt idx="217">
                  <c:v>3.617</c:v>
                </c:pt>
                <c:pt idx="218">
                  <c:v>3.633</c:v>
                </c:pt>
                <c:pt idx="219">
                  <c:v>3.65</c:v>
                </c:pt>
                <c:pt idx="220">
                  <c:v>3.6669999999999998</c:v>
                </c:pt>
                <c:pt idx="221">
                  <c:v>3.6829999999999998</c:v>
                </c:pt>
                <c:pt idx="222">
                  <c:v>3.7</c:v>
                </c:pt>
                <c:pt idx="223">
                  <c:v>3.7170000000000001</c:v>
                </c:pt>
                <c:pt idx="224">
                  <c:v>3.7330000000000001</c:v>
                </c:pt>
                <c:pt idx="225">
                  <c:v>3.75</c:v>
                </c:pt>
                <c:pt idx="226">
                  <c:v>3.7669999999999999</c:v>
                </c:pt>
                <c:pt idx="227">
                  <c:v>3.7829999999999999</c:v>
                </c:pt>
                <c:pt idx="228">
                  <c:v>3.8</c:v>
                </c:pt>
                <c:pt idx="229">
                  <c:v>3.8170000000000002</c:v>
                </c:pt>
                <c:pt idx="230">
                  <c:v>3.8330000000000002</c:v>
                </c:pt>
                <c:pt idx="231">
                  <c:v>3.85</c:v>
                </c:pt>
                <c:pt idx="232">
                  <c:v>3.867</c:v>
                </c:pt>
                <c:pt idx="233">
                  <c:v>3.883</c:v>
                </c:pt>
                <c:pt idx="234">
                  <c:v>3.9</c:v>
                </c:pt>
                <c:pt idx="235">
                  <c:v>3.9169999999999998</c:v>
                </c:pt>
                <c:pt idx="236">
                  <c:v>3.9329999999999998</c:v>
                </c:pt>
                <c:pt idx="237">
                  <c:v>3.95</c:v>
                </c:pt>
                <c:pt idx="238">
                  <c:v>3.9670000000000001</c:v>
                </c:pt>
                <c:pt idx="239">
                  <c:v>3.9830000000000001</c:v>
                </c:pt>
                <c:pt idx="240">
                  <c:v>4</c:v>
                </c:pt>
                <c:pt idx="241">
                  <c:v>4.0170000000000003</c:v>
                </c:pt>
                <c:pt idx="242">
                  <c:v>4.0330000000000004</c:v>
                </c:pt>
                <c:pt idx="243">
                  <c:v>4.05</c:v>
                </c:pt>
                <c:pt idx="244">
                  <c:v>4.0670000000000002</c:v>
                </c:pt>
                <c:pt idx="245">
                  <c:v>4.0830000000000002</c:v>
                </c:pt>
                <c:pt idx="246">
                  <c:v>4.0999999999999996</c:v>
                </c:pt>
                <c:pt idx="247">
                  <c:v>4.117</c:v>
                </c:pt>
                <c:pt idx="248">
                  <c:v>4.133</c:v>
                </c:pt>
                <c:pt idx="249">
                  <c:v>4.1500000000000004</c:v>
                </c:pt>
                <c:pt idx="250">
                  <c:v>4.1669999999999998</c:v>
                </c:pt>
                <c:pt idx="251">
                  <c:v>4.1829999999999998</c:v>
                </c:pt>
                <c:pt idx="252">
                  <c:v>4.2</c:v>
                </c:pt>
                <c:pt idx="253">
                  <c:v>4.2169999999999996</c:v>
                </c:pt>
                <c:pt idx="254">
                  <c:v>4.2329999999999997</c:v>
                </c:pt>
                <c:pt idx="255">
                  <c:v>4.25</c:v>
                </c:pt>
                <c:pt idx="256">
                  <c:v>4.2670000000000003</c:v>
                </c:pt>
                <c:pt idx="257">
                  <c:v>4.2830000000000004</c:v>
                </c:pt>
                <c:pt idx="258">
                  <c:v>4.3</c:v>
                </c:pt>
                <c:pt idx="259">
                  <c:v>4.3170000000000002</c:v>
                </c:pt>
                <c:pt idx="260">
                  <c:v>4.3330000000000002</c:v>
                </c:pt>
                <c:pt idx="261">
                  <c:v>4.3499999999999996</c:v>
                </c:pt>
                <c:pt idx="262">
                  <c:v>4.367</c:v>
                </c:pt>
                <c:pt idx="263">
                  <c:v>4.383</c:v>
                </c:pt>
                <c:pt idx="264">
                  <c:v>4.4000000000000004</c:v>
                </c:pt>
                <c:pt idx="265">
                  <c:v>4.4169999999999998</c:v>
                </c:pt>
                <c:pt idx="266">
                  <c:v>4.4329999999999998</c:v>
                </c:pt>
                <c:pt idx="267">
                  <c:v>4.45</c:v>
                </c:pt>
                <c:pt idx="268">
                  <c:v>4.4669999999999996</c:v>
                </c:pt>
                <c:pt idx="269">
                  <c:v>4.4829999999999997</c:v>
                </c:pt>
                <c:pt idx="270">
                  <c:v>4.5</c:v>
                </c:pt>
                <c:pt idx="271">
                  <c:v>4.5170000000000003</c:v>
                </c:pt>
                <c:pt idx="272">
                  <c:v>4.5330000000000004</c:v>
                </c:pt>
                <c:pt idx="273">
                  <c:v>4.55</c:v>
                </c:pt>
                <c:pt idx="274">
                  <c:v>4.5670000000000002</c:v>
                </c:pt>
                <c:pt idx="275">
                  <c:v>4.5830000000000002</c:v>
                </c:pt>
                <c:pt idx="276">
                  <c:v>4.5999999999999996</c:v>
                </c:pt>
                <c:pt idx="277">
                  <c:v>4.617</c:v>
                </c:pt>
                <c:pt idx="278">
                  <c:v>4.633</c:v>
                </c:pt>
                <c:pt idx="279">
                  <c:v>4.6500000000000004</c:v>
                </c:pt>
                <c:pt idx="280">
                  <c:v>4.6669999999999998</c:v>
                </c:pt>
                <c:pt idx="281">
                  <c:v>4.6829999999999998</c:v>
                </c:pt>
                <c:pt idx="282">
                  <c:v>4.7</c:v>
                </c:pt>
                <c:pt idx="283">
                  <c:v>4.7169999999999996</c:v>
                </c:pt>
                <c:pt idx="284">
                  <c:v>4.7329999999999997</c:v>
                </c:pt>
                <c:pt idx="285">
                  <c:v>4.75</c:v>
                </c:pt>
                <c:pt idx="286">
                  <c:v>4.7670000000000003</c:v>
                </c:pt>
                <c:pt idx="287">
                  <c:v>4.7830000000000004</c:v>
                </c:pt>
                <c:pt idx="288">
                  <c:v>4.8</c:v>
                </c:pt>
                <c:pt idx="289">
                  <c:v>4.8170000000000002</c:v>
                </c:pt>
                <c:pt idx="290">
                  <c:v>4.8330000000000002</c:v>
                </c:pt>
                <c:pt idx="291">
                  <c:v>4.8499999999999996</c:v>
                </c:pt>
                <c:pt idx="292">
                  <c:v>4.867</c:v>
                </c:pt>
                <c:pt idx="293">
                  <c:v>4.883</c:v>
                </c:pt>
                <c:pt idx="294">
                  <c:v>4.9000000000000004</c:v>
                </c:pt>
                <c:pt idx="295">
                  <c:v>4.9169999999999998</c:v>
                </c:pt>
                <c:pt idx="296">
                  <c:v>4.9329999999999998</c:v>
                </c:pt>
                <c:pt idx="297">
                  <c:v>4.95</c:v>
                </c:pt>
                <c:pt idx="298">
                  <c:v>4.9669999999999996</c:v>
                </c:pt>
                <c:pt idx="299">
                  <c:v>4.9829999999999997</c:v>
                </c:pt>
                <c:pt idx="300">
                  <c:v>5</c:v>
                </c:pt>
                <c:pt idx="301">
                  <c:v>5.0170000000000003</c:v>
                </c:pt>
                <c:pt idx="302">
                  <c:v>5.0330000000000004</c:v>
                </c:pt>
                <c:pt idx="303">
                  <c:v>5.05</c:v>
                </c:pt>
                <c:pt idx="304">
                  <c:v>5.0670000000000002</c:v>
                </c:pt>
                <c:pt idx="305">
                  <c:v>5.0830000000000002</c:v>
                </c:pt>
                <c:pt idx="306">
                  <c:v>5.0999999999999996</c:v>
                </c:pt>
                <c:pt idx="307">
                  <c:v>5.117</c:v>
                </c:pt>
                <c:pt idx="308">
                  <c:v>5.133</c:v>
                </c:pt>
                <c:pt idx="309">
                  <c:v>5.15</c:v>
                </c:pt>
                <c:pt idx="310">
                  <c:v>5.1669999999999998</c:v>
                </c:pt>
                <c:pt idx="311">
                  <c:v>5.1829999999999998</c:v>
                </c:pt>
                <c:pt idx="312">
                  <c:v>5.2</c:v>
                </c:pt>
                <c:pt idx="313">
                  <c:v>5.2169999999999996</c:v>
                </c:pt>
                <c:pt idx="314">
                  <c:v>5.2329999999999997</c:v>
                </c:pt>
                <c:pt idx="315">
                  <c:v>5.25</c:v>
                </c:pt>
                <c:pt idx="316">
                  <c:v>5.2670000000000003</c:v>
                </c:pt>
                <c:pt idx="317">
                  <c:v>5.2830000000000004</c:v>
                </c:pt>
                <c:pt idx="318">
                  <c:v>5.3</c:v>
                </c:pt>
                <c:pt idx="319">
                  <c:v>5.3170000000000002</c:v>
                </c:pt>
                <c:pt idx="320">
                  <c:v>5.3330000000000002</c:v>
                </c:pt>
                <c:pt idx="321">
                  <c:v>5.35</c:v>
                </c:pt>
                <c:pt idx="322">
                  <c:v>5.367</c:v>
                </c:pt>
                <c:pt idx="323">
                  <c:v>5.383</c:v>
                </c:pt>
                <c:pt idx="324">
                  <c:v>5.4</c:v>
                </c:pt>
                <c:pt idx="325">
                  <c:v>5.4169999999999998</c:v>
                </c:pt>
                <c:pt idx="326">
                  <c:v>5.4329999999999998</c:v>
                </c:pt>
                <c:pt idx="327">
                  <c:v>5.45</c:v>
                </c:pt>
                <c:pt idx="328">
                  <c:v>5.4669999999999996</c:v>
                </c:pt>
                <c:pt idx="329">
                  <c:v>5.4829999999999997</c:v>
                </c:pt>
                <c:pt idx="330">
                  <c:v>5.5</c:v>
                </c:pt>
                <c:pt idx="331">
                  <c:v>5.5170000000000003</c:v>
                </c:pt>
                <c:pt idx="332">
                  <c:v>5.5330000000000004</c:v>
                </c:pt>
                <c:pt idx="333">
                  <c:v>5.55</c:v>
                </c:pt>
                <c:pt idx="334">
                  <c:v>5.5670000000000002</c:v>
                </c:pt>
                <c:pt idx="335">
                  <c:v>5.5830000000000002</c:v>
                </c:pt>
                <c:pt idx="336">
                  <c:v>5.6</c:v>
                </c:pt>
                <c:pt idx="337">
                  <c:v>5.617</c:v>
                </c:pt>
                <c:pt idx="338">
                  <c:v>5.633</c:v>
                </c:pt>
                <c:pt idx="339">
                  <c:v>5.65</c:v>
                </c:pt>
                <c:pt idx="340">
                  <c:v>5.6669999999999998</c:v>
                </c:pt>
                <c:pt idx="341">
                  <c:v>5.6829999999999998</c:v>
                </c:pt>
                <c:pt idx="342">
                  <c:v>5.7</c:v>
                </c:pt>
                <c:pt idx="343">
                  <c:v>5.7169999999999996</c:v>
                </c:pt>
                <c:pt idx="344">
                  <c:v>5.7329999999999997</c:v>
                </c:pt>
                <c:pt idx="345">
                  <c:v>5.75</c:v>
                </c:pt>
                <c:pt idx="346">
                  <c:v>5.7670000000000003</c:v>
                </c:pt>
                <c:pt idx="347">
                  <c:v>5.7830000000000004</c:v>
                </c:pt>
                <c:pt idx="348">
                  <c:v>5.8</c:v>
                </c:pt>
                <c:pt idx="349">
                  <c:v>5.8170000000000002</c:v>
                </c:pt>
                <c:pt idx="350">
                  <c:v>5.8330000000000002</c:v>
                </c:pt>
                <c:pt idx="351">
                  <c:v>5.85</c:v>
                </c:pt>
                <c:pt idx="352">
                  <c:v>5.867</c:v>
                </c:pt>
                <c:pt idx="353">
                  <c:v>5.883</c:v>
                </c:pt>
                <c:pt idx="354">
                  <c:v>5.9</c:v>
                </c:pt>
                <c:pt idx="355">
                  <c:v>5.9169999999999998</c:v>
                </c:pt>
                <c:pt idx="356">
                  <c:v>5.9329999999999998</c:v>
                </c:pt>
                <c:pt idx="357">
                  <c:v>5.95</c:v>
                </c:pt>
                <c:pt idx="358">
                  <c:v>5.9669999999999996</c:v>
                </c:pt>
                <c:pt idx="359">
                  <c:v>5.9829999999999997</c:v>
                </c:pt>
                <c:pt idx="360">
                  <c:v>6</c:v>
                </c:pt>
                <c:pt idx="361">
                  <c:v>6.0170000000000003</c:v>
                </c:pt>
                <c:pt idx="362">
                  <c:v>6.0330000000000004</c:v>
                </c:pt>
                <c:pt idx="363">
                  <c:v>6.05</c:v>
                </c:pt>
                <c:pt idx="364">
                  <c:v>6.0670000000000002</c:v>
                </c:pt>
                <c:pt idx="365">
                  <c:v>6.0830000000000002</c:v>
                </c:pt>
                <c:pt idx="366">
                  <c:v>6.1</c:v>
                </c:pt>
                <c:pt idx="367">
                  <c:v>6.117</c:v>
                </c:pt>
                <c:pt idx="368">
                  <c:v>6.133</c:v>
                </c:pt>
                <c:pt idx="369">
                  <c:v>6.15</c:v>
                </c:pt>
                <c:pt idx="370">
                  <c:v>6.1669999999999998</c:v>
                </c:pt>
                <c:pt idx="371">
                  <c:v>6.1829999999999998</c:v>
                </c:pt>
                <c:pt idx="372">
                  <c:v>6.2</c:v>
                </c:pt>
                <c:pt idx="373">
                  <c:v>6.2169999999999996</c:v>
                </c:pt>
                <c:pt idx="374">
                  <c:v>6.2329999999999997</c:v>
                </c:pt>
                <c:pt idx="375">
                  <c:v>6.25</c:v>
                </c:pt>
                <c:pt idx="376">
                  <c:v>6.2670000000000003</c:v>
                </c:pt>
                <c:pt idx="377">
                  <c:v>6.2830000000000004</c:v>
                </c:pt>
                <c:pt idx="378">
                  <c:v>6.3</c:v>
                </c:pt>
                <c:pt idx="379">
                  <c:v>6.3170000000000002</c:v>
                </c:pt>
                <c:pt idx="380">
                  <c:v>6.3330000000000002</c:v>
                </c:pt>
                <c:pt idx="381">
                  <c:v>6.35</c:v>
                </c:pt>
                <c:pt idx="382">
                  <c:v>6.367</c:v>
                </c:pt>
                <c:pt idx="383">
                  <c:v>6.383</c:v>
                </c:pt>
                <c:pt idx="384">
                  <c:v>6.4</c:v>
                </c:pt>
                <c:pt idx="385">
                  <c:v>6.4169999999999998</c:v>
                </c:pt>
                <c:pt idx="386">
                  <c:v>6.4329999999999998</c:v>
                </c:pt>
                <c:pt idx="387">
                  <c:v>6.45</c:v>
                </c:pt>
                <c:pt idx="388">
                  <c:v>6.4669999999999996</c:v>
                </c:pt>
                <c:pt idx="389">
                  <c:v>6.4829999999999997</c:v>
                </c:pt>
                <c:pt idx="390">
                  <c:v>6.5</c:v>
                </c:pt>
                <c:pt idx="391">
                  <c:v>6.5170000000000003</c:v>
                </c:pt>
                <c:pt idx="392">
                  <c:v>6.5330000000000004</c:v>
                </c:pt>
                <c:pt idx="393">
                  <c:v>6.55</c:v>
                </c:pt>
                <c:pt idx="394">
                  <c:v>6.5670000000000002</c:v>
                </c:pt>
                <c:pt idx="395">
                  <c:v>6.5830000000000002</c:v>
                </c:pt>
                <c:pt idx="396">
                  <c:v>6.6</c:v>
                </c:pt>
                <c:pt idx="397">
                  <c:v>6.617</c:v>
                </c:pt>
                <c:pt idx="398">
                  <c:v>6.633</c:v>
                </c:pt>
                <c:pt idx="399">
                  <c:v>6.65</c:v>
                </c:pt>
                <c:pt idx="400">
                  <c:v>6.6669999999999998</c:v>
                </c:pt>
                <c:pt idx="401">
                  <c:v>6.6829999999999998</c:v>
                </c:pt>
                <c:pt idx="402">
                  <c:v>6.7</c:v>
                </c:pt>
                <c:pt idx="403">
                  <c:v>6.7169999999999996</c:v>
                </c:pt>
                <c:pt idx="404">
                  <c:v>6.7329999999999997</c:v>
                </c:pt>
                <c:pt idx="405">
                  <c:v>6.75</c:v>
                </c:pt>
                <c:pt idx="406">
                  <c:v>6.7670000000000003</c:v>
                </c:pt>
                <c:pt idx="407">
                  <c:v>6.7830000000000004</c:v>
                </c:pt>
                <c:pt idx="408">
                  <c:v>6.8</c:v>
                </c:pt>
                <c:pt idx="409">
                  <c:v>6.8170000000000002</c:v>
                </c:pt>
                <c:pt idx="410">
                  <c:v>6.8330000000000002</c:v>
                </c:pt>
                <c:pt idx="411">
                  <c:v>6.85</c:v>
                </c:pt>
                <c:pt idx="412">
                  <c:v>6.867</c:v>
                </c:pt>
                <c:pt idx="413">
                  <c:v>6.883</c:v>
                </c:pt>
                <c:pt idx="414">
                  <c:v>6.9</c:v>
                </c:pt>
                <c:pt idx="415">
                  <c:v>6.9169999999999998</c:v>
                </c:pt>
                <c:pt idx="416">
                  <c:v>6.9329999999999998</c:v>
                </c:pt>
                <c:pt idx="417">
                  <c:v>6.95</c:v>
                </c:pt>
                <c:pt idx="418">
                  <c:v>6.9669999999999996</c:v>
                </c:pt>
                <c:pt idx="419">
                  <c:v>6.9829999999999997</c:v>
                </c:pt>
                <c:pt idx="420">
                  <c:v>7</c:v>
                </c:pt>
                <c:pt idx="421">
                  <c:v>7.0170000000000003</c:v>
                </c:pt>
                <c:pt idx="422">
                  <c:v>7.0330000000000004</c:v>
                </c:pt>
                <c:pt idx="423">
                  <c:v>7.05</c:v>
                </c:pt>
                <c:pt idx="424">
                  <c:v>7.0670000000000002</c:v>
                </c:pt>
                <c:pt idx="425">
                  <c:v>7.0830000000000002</c:v>
                </c:pt>
                <c:pt idx="426">
                  <c:v>7.1</c:v>
                </c:pt>
                <c:pt idx="427">
                  <c:v>7.117</c:v>
                </c:pt>
                <c:pt idx="428">
                  <c:v>7.133</c:v>
                </c:pt>
                <c:pt idx="429">
                  <c:v>7.15</c:v>
                </c:pt>
                <c:pt idx="430">
                  <c:v>7.1669999999999998</c:v>
                </c:pt>
                <c:pt idx="431">
                  <c:v>7.1829999999999998</c:v>
                </c:pt>
                <c:pt idx="432">
                  <c:v>7.2</c:v>
                </c:pt>
                <c:pt idx="433">
                  <c:v>7.2169999999999996</c:v>
                </c:pt>
                <c:pt idx="434">
                  <c:v>7.2329999999999997</c:v>
                </c:pt>
                <c:pt idx="435">
                  <c:v>7.25</c:v>
                </c:pt>
                <c:pt idx="436">
                  <c:v>7.2670000000000003</c:v>
                </c:pt>
                <c:pt idx="437">
                  <c:v>7.2830000000000004</c:v>
                </c:pt>
                <c:pt idx="438">
                  <c:v>7.3</c:v>
                </c:pt>
                <c:pt idx="439">
                  <c:v>7.3170000000000002</c:v>
                </c:pt>
                <c:pt idx="440">
                  <c:v>7.3330000000000002</c:v>
                </c:pt>
                <c:pt idx="441">
                  <c:v>7.35</c:v>
                </c:pt>
                <c:pt idx="442">
                  <c:v>7.367</c:v>
                </c:pt>
                <c:pt idx="443">
                  <c:v>7.383</c:v>
                </c:pt>
                <c:pt idx="444">
                  <c:v>7.4</c:v>
                </c:pt>
                <c:pt idx="445">
                  <c:v>7.4169999999999998</c:v>
                </c:pt>
                <c:pt idx="446">
                  <c:v>7.4329999999999998</c:v>
                </c:pt>
                <c:pt idx="447">
                  <c:v>7.45</c:v>
                </c:pt>
                <c:pt idx="448">
                  <c:v>7.4669999999999996</c:v>
                </c:pt>
                <c:pt idx="449">
                  <c:v>7.4829999999999997</c:v>
                </c:pt>
                <c:pt idx="450">
                  <c:v>7.5</c:v>
                </c:pt>
                <c:pt idx="451">
                  <c:v>7.5170000000000003</c:v>
                </c:pt>
                <c:pt idx="452">
                  <c:v>7.5330000000000004</c:v>
                </c:pt>
                <c:pt idx="453">
                  <c:v>7.55</c:v>
                </c:pt>
                <c:pt idx="454">
                  <c:v>7.5670000000000002</c:v>
                </c:pt>
                <c:pt idx="455">
                  <c:v>7.5830000000000002</c:v>
                </c:pt>
                <c:pt idx="456">
                  <c:v>7.6</c:v>
                </c:pt>
                <c:pt idx="457">
                  <c:v>7.617</c:v>
                </c:pt>
                <c:pt idx="458">
                  <c:v>7.633</c:v>
                </c:pt>
                <c:pt idx="459">
                  <c:v>7.65</c:v>
                </c:pt>
                <c:pt idx="460">
                  <c:v>7.6669999999999998</c:v>
                </c:pt>
                <c:pt idx="461">
                  <c:v>7.6829999999999998</c:v>
                </c:pt>
                <c:pt idx="462">
                  <c:v>7.7</c:v>
                </c:pt>
                <c:pt idx="463">
                  <c:v>7.7169999999999996</c:v>
                </c:pt>
                <c:pt idx="464">
                  <c:v>7.7329999999999997</c:v>
                </c:pt>
                <c:pt idx="465">
                  <c:v>7.75</c:v>
                </c:pt>
                <c:pt idx="466">
                  <c:v>7.7670000000000003</c:v>
                </c:pt>
                <c:pt idx="467">
                  <c:v>7.7830000000000004</c:v>
                </c:pt>
                <c:pt idx="468">
                  <c:v>7.8</c:v>
                </c:pt>
                <c:pt idx="469">
                  <c:v>7.8170000000000002</c:v>
                </c:pt>
                <c:pt idx="470">
                  <c:v>7.8330000000000002</c:v>
                </c:pt>
                <c:pt idx="471">
                  <c:v>7.85</c:v>
                </c:pt>
                <c:pt idx="472">
                  <c:v>7.867</c:v>
                </c:pt>
                <c:pt idx="473">
                  <c:v>7.883</c:v>
                </c:pt>
                <c:pt idx="474">
                  <c:v>7.9</c:v>
                </c:pt>
                <c:pt idx="475">
                  <c:v>7.9169999999999998</c:v>
                </c:pt>
                <c:pt idx="476">
                  <c:v>7.9329999999999998</c:v>
                </c:pt>
                <c:pt idx="477">
                  <c:v>7.95</c:v>
                </c:pt>
                <c:pt idx="478">
                  <c:v>7.9669999999999996</c:v>
                </c:pt>
                <c:pt idx="479">
                  <c:v>7.9829999999999997</c:v>
                </c:pt>
                <c:pt idx="480">
                  <c:v>8</c:v>
                </c:pt>
                <c:pt idx="481">
                  <c:v>8.0169999999999995</c:v>
                </c:pt>
                <c:pt idx="482">
                  <c:v>8.0329999999999995</c:v>
                </c:pt>
                <c:pt idx="483">
                  <c:v>8.0500000000000007</c:v>
                </c:pt>
                <c:pt idx="484">
                  <c:v>8.0670000000000002</c:v>
                </c:pt>
                <c:pt idx="485">
                  <c:v>8.0830000000000002</c:v>
                </c:pt>
                <c:pt idx="486">
                  <c:v>8.1</c:v>
                </c:pt>
                <c:pt idx="487">
                  <c:v>8.1170000000000009</c:v>
                </c:pt>
                <c:pt idx="488">
                  <c:v>8.1329999999999991</c:v>
                </c:pt>
                <c:pt idx="489">
                  <c:v>8.15</c:v>
                </c:pt>
                <c:pt idx="490">
                  <c:v>8.1669999999999998</c:v>
                </c:pt>
                <c:pt idx="491">
                  <c:v>8.1829999999999998</c:v>
                </c:pt>
                <c:pt idx="492">
                  <c:v>8.1999999999999993</c:v>
                </c:pt>
                <c:pt idx="493">
                  <c:v>8.2170000000000005</c:v>
                </c:pt>
                <c:pt idx="494">
                  <c:v>8.2330000000000005</c:v>
                </c:pt>
                <c:pt idx="495">
                  <c:v>8.25</c:v>
                </c:pt>
                <c:pt idx="496">
                  <c:v>8.2669999999999995</c:v>
                </c:pt>
                <c:pt idx="497">
                  <c:v>8.2829999999999995</c:v>
                </c:pt>
                <c:pt idx="498">
                  <c:v>8.3000000000000007</c:v>
                </c:pt>
                <c:pt idx="499">
                  <c:v>8.3170000000000002</c:v>
                </c:pt>
                <c:pt idx="500">
                  <c:v>8.3330000000000002</c:v>
                </c:pt>
                <c:pt idx="501">
                  <c:v>8.35</c:v>
                </c:pt>
                <c:pt idx="502">
                  <c:v>8.3670000000000009</c:v>
                </c:pt>
                <c:pt idx="503">
                  <c:v>8.3829999999999991</c:v>
                </c:pt>
                <c:pt idx="504">
                  <c:v>8.4</c:v>
                </c:pt>
                <c:pt idx="505">
                  <c:v>8.4169999999999998</c:v>
                </c:pt>
                <c:pt idx="506">
                  <c:v>8.4329999999999998</c:v>
                </c:pt>
                <c:pt idx="507">
                  <c:v>8.4499999999999993</c:v>
                </c:pt>
                <c:pt idx="508">
                  <c:v>8.4670000000000005</c:v>
                </c:pt>
                <c:pt idx="509">
                  <c:v>8.4830000000000005</c:v>
                </c:pt>
                <c:pt idx="510">
                  <c:v>8.5</c:v>
                </c:pt>
                <c:pt idx="511">
                  <c:v>8.5169999999999995</c:v>
                </c:pt>
                <c:pt idx="512">
                  <c:v>8.5329999999999995</c:v>
                </c:pt>
                <c:pt idx="513">
                  <c:v>8.5500000000000007</c:v>
                </c:pt>
                <c:pt idx="514">
                  <c:v>8.5670000000000002</c:v>
                </c:pt>
                <c:pt idx="515">
                  <c:v>8.5830000000000002</c:v>
                </c:pt>
                <c:pt idx="516">
                  <c:v>8.6</c:v>
                </c:pt>
                <c:pt idx="517">
                  <c:v>8.6170000000000009</c:v>
                </c:pt>
                <c:pt idx="518">
                  <c:v>8.6329999999999991</c:v>
                </c:pt>
                <c:pt idx="519">
                  <c:v>8.65</c:v>
                </c:pt>
                <c:pt idx="520">
                  <c:v>8.6669999999999998</c:v>
                </c:pt>
                <c:pt idx="521">
                  <c:v>8.6829999999999998</c:v>
                </c:pt>
                <c:pt idx="522">
                  <c:v>8.6999999999999993</c:v>
                </c:pt>
                <c:pt idx="523">
                  <c:v>8.7170000000000005</c:v>
                </c:pt>
                <c:pt idx="524">
                  <c:v>8.7330000000000005</c:v>
                </c:pt>
                <c:pt idx="525">
                  <c:v>8.75</c:v>
                </c:pt>
                <c:pt idx="526">
                  <c:v>8.7669999999999995</c:v>
                </c:pt>
                <c:pt idx="527">
                  <c:v>8.7829999999999995</c:v>
                </c:pt>
                <c:pt idx="528">
                  <c:v>8.8000000000000007</c:v>
                </c:pt>
                <c:pt idx="529">
                  <c:v>8.8170000000000002</c:v>
                </c:pt>
                <c:pt idx="530">
                  <c:v>8.8330000000000002</c:v>
                </c:pt>
                <c:pt idx="531">
                  <c:v>8.85</c:v>
                </c:pt>
                <c:pt idx="532">
                  <c:v>8.8670000000000009</c:v>
                </c:pt>
                <c:pt idx="533">
                  <c:v>8.8829999999999991</c:v>
                </c:pt>
                <c:pt idx="534">
                  <c:v>8.9</c:v>
                </c:pt>
                <c:pt idx="535">
                  <c:v>8.9169999999999998</c:v>
                </c:pt>
                <c:pt idx="536">
                  <c:v>8.9329999999999998</c:v>
                </c:pt>
                <c:pt idx="537">
                  <c:v>8.9499999999999993</c:v>
                </c:pt>
                <c:pt idx="538">
                  <c:v>8.9670000000000005</c:v>
                </c:pt>
                <c:pt idx="539">
                  <c:v>8.9830000000000005</c:v>
                </c:pt>
                <c:pt idx="540">
                  <c:v>9</c:v>
                </c:pt>
                <c:pt idx="541">
                  <c:v>9.0169999999999995</c:v>
                </c:pt>
                <c:pt idx="542">
                  <c:v>9.0329999999999995</c:v>
                </c:pt>
                <c:pt idx="543">
                  <c:v>9.0500000000000007</c:v>
                </c:pt>
                <c:pt idx="544">
                  <c:v>9.0670000000000002</c:v>
                </c:pt>
                <c:pt idx="545">
                  <c:v>9.0830000000000002</c:v>
                </c:pt>
                <c:pt idx="546">
                  <c:v>9.1</c:v>
                </c:pt>
                <c:pt idx="547">
                  <c:v>9.1170000000000009</c:v>
                </c:pt>
                <c:pt idx="548">
                  <c:v>9.1329999999999991</c:v>
                </c:pt>
                <c:pt idx="549">
                  <c:v>9.15</c:v>
                </c:pt>
                <c:pt idx="550">
                  <c:v>9.1669999999999998</c:v>
                </c:pt>
                <c:pt idx="551">
                  <c:v>9.1829999999999998</c:v>
                </c:pt>
                <c:pt idx="552">
                  <c:v>9.1999999999999993</c:v>
                </c:pt>
                <c:pt idx="553">
                  <c:v>9.2170000000000005</c:v>
                </c:pt>
                <c:pt idx="554">
                  <c:v>9.2330000000000005</c:v>
                </c:pt>
                <c:pt idx="555">
                  <c:v>9.25</c:v>
                </c:pt>
                <c:pt idx="556">
                  <c:v>9.2669999999999995</c:v>
                </c:pt>
                <c:pt idx="557">
                  <c:v>9.2829999999999995</c:v>
                </c:pt>
                <c:pt idx="558">
                  <c:v>9.3000000000000007</c:v>
                </c:pt>
                <c:pt idx="559">
                  <c:v>9.3170000000000002</c:v>
                </c:pt>
                <c:pt idx="560">
                  <c:v>9.3330000000000002</c:v>
                </c:pt>
                <c:pt idx="561">
                  <c:v>9.35</c:v>
                </c:pt>
                <c:pt idx="562">
                  <c:v>9.3670000000000009</c:v>
                </c:pt>
                <c:pt idx="563">
                  <c:v>9.3829999999999991</c:v>
                </c:pt>
                <c:pt idx="564">
                  <c:v>9.4</c:v>
                </c:pt>
                <c:pt idx="565">
                  <c:v>9.4169999999999998</c:v>
                </c:pt>
                <c:pt idx="566">
                  <c:v>9.4329999999999998</c:v>
                </c:pt>
                <c:pt idx="567">
                  <c:v>9.4499999999999993</c:v>
                </c:pt>
                <c:pt idx="568">
                  <c:v>9.4670000000000005</c:v>
                </c:pt>
                <c:pt idx="569">
                  <c:v>9.4830000000000005</c:v>
                </c:pt>
                <c:pt idx="570">
                  <c:v>9.5</c:v>
                </c:pt>
                <c:pt idx="571">
                  <c:v>9.5169999999999995</c:v>
                </c:pt>
                <c:pt idx="572">
                  <c:v>9.5329999999999995</c:v>
                </c:pt>
                <c:pt idx="573">
                  <c:v>9.5500000000000007</c:v>
                </c:pt>
                <c:pt idx="574">
                  <c:v>9.5670000000000002</c:v>
                </c:pt>
                <c:pt idx="575">
                  <c:v>9.5830000000000002</c:v>
                </c:pt>
                <c:pt idx="576">
                  <c:v>9.6</c:v>
                </c:pt>
                <c:pt idx="577">
                  <c:v>9.6170000000000009</c:v>
                </c:pt>
                <c:pt idx="578">
                  <c:v>9.6329999999999991</c:v>
                </c:pt>
                <c:pt idx="579">
                  <c:v>9.65</c:v>
                </c:pt>
                <c:pt idx="580">
                  <c:v>9.6669999999999998</c:v>
                </c:pt>
                <c:pt idx="581">
                  <c:v>9.6829999999999998</c:v>
                </c:pt>
                <c:pt idx="582">
                  <c:v>9.6999999999999993</c:v>
                </c:pt>
                <c:pt idx="583">
                  <c:v>9.7170000000000005</c:v>
                </c:pt>
                <c:pt idx="584">
                  <c:v>9.7330000000000005</c:v>
                </c:pt>
                <c:pt idx="585">
                  <c:v>9.75</c:v>
                </c:pt>
                <c:pt idx="586">
                  <c:v>9.7669999999999995</c:v>
                </c:pt>
                <c:pt idx="587">
                  <c:v>9.7829999999999995</c:v>
                </c:pt>
                <c:pt idx="588">
                  <c:v>9.8000000000000007</c:v>
                </c:pt>
                <c:pt idx="589">
                  <c:v>9.8170000000000002</c:v>
                </c:pt>
                <c:pt idx="590">
                  <c:v>9.8330000000000002</c:v>
                </c:pt>
                <c:pt idx="591">
                  <c:v>9.85</c:v>
                </c:pt>
                <c:pt idx="592">
                  <c:v>9.8670000000000009</c:v>
                </c:pt>
                <c:pt idx="593">
                  <c:v>9.8829999999999991</c:v>
                </c:pt>
                <c:pt idx="594">
                  <c:v>9.9</c:v>
                </c:pt>
                <c:pt idx="595">
                  <c:v>9.9169999999999998</c:v>
                </c:pt>
                <c:pt idx="596">
                  <c:v>9.9329999999999998</c:v>
                </c:pt>
                <c:pt idx="597">
                  <c:v>9.9499999999999993</c:v>
                </c:pt>
                <c:pt idx="598">
                  <c:v>9.9670000000000005</c:v>
                </c:pt>
                <c:pt idx="599">
                  <c:v>9.9830000000000005</c:v>
                </c:pt>
                <c:pt idx="600">
                  <c:v>10</c:v>
                </c:pt>
                <c:pt idx="601">
                  <c:v>10.016999999999999</c:v>
                </c:pt>
                <c:pt idx="602">
                  <c:v>10.032999999999999</c:v>
                </c:pt>
                <c:pt idx="603">
                  <c:v>10.050000000000001</c:v>
                </c:pt>
                <c:pt idx="604">
                  <c:v>10.067</c:v>
                </c:pt>
                <c:pt idx="605">
                  <c:v>10.083</c:v>
                </c:pt>
                <c:pt idx="606">
                  <c:v>10.1</c:v>
                </c:pt>
                <c:pt idx="607">
                  <c:v>10.117000000000001</c:v>
                </c:pt>
                <c:pt idx="608">
                  <c:v>10.132999999999999</c:v>
                </c:pt>
                <c:pt idx="609">
                  <c:v>10.15</c:v>
                </c:pt>
                <c:pt idx="610">
                  <c:v>10.167</c:v>
                </c:pt>
                <c:pt idx="611">
                  <c:v>10.183</c:v>
                </c:pt>
                <c:pt idx="612">
                  <c:v>10.199999999999999</c:v>
                </c:pt>
                <c:pt idx="613">
                  <c:v>10.217000000000001</c:v>
                </c:pt>
                <c:pt idx="614">
                  <c:v>10.233000000000001</c:v>
                </c:pt>
                <c:pt idx="615">
                  <c:v>10.25</c:v>
                </c:pt>
                <c:pt idx="616">
                  <c:v>10.266999999999999</c:v>
                </c:pt>
                <c:pt idx="617">
                  <c:v>10.282999999999999</c:v>
                </c:pt>
                <c:pt idx="618">
                  <c:v>10.3</c:v>
                </c:pt>
                <c:pt idx="619">
                  <c:v>10.317</c:v>
                </c:pt>
                <c:pt idx="620">
                  <c:v>10.333</c:v>
                </c:pt>
                <c:pt idx="621">
                  <c:v>10.35</c:v>
                </c:pt>
                <c:pt idx="622">
                  <c:v>10.367000000000001</c:v>
                </c:pt>
                <c:pt idx="623">
                  <c:v>10.382999999999999</c:v>
                </c:pt>
                <c:pt idx="624">
                  <c:v>10.4</c:v>
                </c:pt>
                <c:pt idx="625">
                  <c:v>10.417</c:v>
                </c:pt>
                <c:pt idx="626">
                  <c:v>10.433</c:v>
                </c:pt>
                <c:pt idx="627">
                  <c:v>10.45</c:v>
                </c:pt>
                <c:pt idx="628">
                  <c:v>10.467000000000001</c:v>
                </c:pt>
                <c:pt idx="629">
                  <c:v>10.483000000000001</c:v>
                </c:pt>
                <c:pt idx="630">
                  <c:v>10.5</c:v>
                </c:pt>
                <c:pt idx="631">
                  <c:v>10.516999999999999</c:v>
                </c:pt>
                <c:pt idx="632">
                  <c:v>10.532999999999999</c:v>
                </c:pt>
                <c:pt idx="633">
                  <c:v>10.55</c:v>
                </c:pt>
                <c:pt idx="634">
                  <c:v>10.567</c:v>
                </c:pt>
                <c:pt idx="635">
                  <c:v>10.583</c:v>
                </c:pt>
                <c:pt idx="636">
                  <c:v>10.6</c:v>
                </c:pt>
                <c:pt idx="637">
                  <c:v>10.617000000000001</c:v>
                </c:pt>
                <c:pt idx="638">
                  <c:v>10.632999999999999</c:v>
                </c:pt>
                <c:pt idx="639">
                  <c:v>10.65</c:v>
                </c:pt>
                <c:pt idx="640">
                  <c:v>10.667</c:v>
                </c:pt>
                <c:pt idx="641">
                  <c:v>10.683</c:v>
                </c:pt>
                <c:pt idx="642">
                  <c:v>10.7</c:v>
                </c:pt>
                <c:pt idx="643">
                  <c:v>10.717000000000001</c:v>
                </c:pt>
                <c:pt idx="644">
                  <c:v>10.733000000000001</c:v>
                </c:pt>
                <c:pt idx="645">
                  <c:v>10.75</c:v>
                </c:pt>
                <c:pt idx="646">
                  <c:v>10.766999999999999</c:v>
                </c:pt>
                <c:pt idx="647">
                  <c:v>10.782999999999999</c:v>
                </c:pt>
                <c:pt idx="648">
                  <c:v>10.8</c:v>
                </c:pt>
                <c:pt idx="649">
                  <c:v>10.817</c:v>
                </c:pt>
                <c:pt idx="650">
                  <c:v>10.833</c:v>
                </c:pt>
                <c:pt idx="651">
                  <c:v>10.85</c:v>
                </c:pt>
                <c:pt idx="652">
                  <c:v>10.867000000000001</c:v>
                </c:pt>
                <c:pt idx="653">
                  <c:v>10.882999999999999</c:v>
                </c:pt>
                <c:pt idx="654">
                  <c:v>10.9</c:v>
                </c:pt>
                <c:pt idx="655">
                  <c:v>10.917</c:v>
                </c:pt>
                <c:pt idx="656">
                  <c:v>10.933</c:v>
                </c:pt>
                <c:pt idx="657">
                  <c:v>10.95</c:v>
                </c:pt>
                <c:pt idx="658">
                  <c:v>10.967000000000001</c:v>
                </c:pt>
                <c:pt idx="659">
                  <c:v>10.983000000000001</c:v>
                </c:pt>
                <c:pt idx="660">
                  <c:v>11</c:v>
                </c:pt>
                <c:pt idx="661">
                  <c:v>11.016999999999999</c:v>
                </c:pt>
                <c:pt idx="662">
                  <c:v>11.032999999999999</c:v>
                </c:pt>
                <c:pt idx="663">
                  <c:v>11.05</c:v>
                </c:pt>
                <c:pt idx="664">
                  <c:v>11.067</c:v>
                </c:pt>
                <c:pt idx="665">
                  <c:v>11.083</c:v>
                </c:pt>
                <c:pt idx="666">
                  <c:v>11.1</c:v>
                </c:pt>
                <c:pt idx="667">
                  <c:v>11.117000000000001</c:v>
                </c:pt>
                <c:pt idx="668">
                  <c:v>11.132999999999999</c:v>
                </c:pt>
                <c:pt idx="669">
                  <c:v>11.15</c:v>
                </c:pt>
                <c:pt idx="670">
                  <c:v>11.167</c:v>
                </c:pt>
                <c:pt idx="671">
                  <c:v>11.183</c:v>
                </c:pt>
                <c:pt idx="672">
                  <c:v>11.2</c:v>
                </c:pt>
                <c:pt idx="673">
                  <c:v>11.217000000000001</c:v>
                </c:pt>
                <c:pt idx="674">
                  <c:v>11.233000000000001</c:v>
                </c:pt>
                <c:pt idx="675">
                  <c:v>11.25</c:v>
                </c:pt>
                <c:pt idx="676">
                  <c:v>11.266999999999999</c:v>
                </c:pt>
                <c:pt idx="677">
                  <c:v>11.282999999999999</c:v>
                </c:pt>
                <c:pt idx="678">
                  <c:v>11.3</c:v>
                </c:pt>
                <c:pt idx="679">
                  <c:v>11.317</c:v>
                </c:pt>
                <c:pt idx="680">
                  <c:v>11.333</c:v>
                </c:pt>
                <c:pt idx="681">
                  <c:v>11.35</c:v>
                </c:pt>
                <c:pt idx="682">
                  <c:v>11.367000000000001</c:v>
                </c:pt>
                <c:pt idx="683">
                  <c:v>11.382999999999999</c:v>
                </c:pt>
                <c:pt idx="684">
                  <c:v>11.4</c:v>
                </c:pt>
                <c:pt idx="685">
                  <c:v>11.417</c:v>
                </c:pt>
                <c:pt idx="686">
                  <c:v>11.433</c:v>
                </c:pt>
                <c:pt idx="687">
                  <c:v>11.45</c:v>
                </c:pt>
                <c:pt idx="688">
                  <c:v>11.467000000000001</c:v>
                </c:pt>
                <c:pt idx="689">
                  <c:v>11.483000000000001</c:v>
                </c:pt>
                <c:pt idx="690">
                  <c:v>11.5</c:v>
                </c:pt>
                <c:pt idx="691">
                  <c:v>11.516999999999999</c:v>
                </c:pt>
                <c:pt idx="692">
                  <c:v>11.532999999999999</c:v>
                </c:pt>
                <c:pt idx="693">
                  <c:v>11.55</c:v>
                </c:pt>
                <c:pt idx="694">
                  <c:v>11.567</c:v>
                </c:pt>
                <c:pt idx="695">
                  <c:v>11.583</c:v>
                </c:pt>
                <c:pt idx="696">
                  <c:v>11.6</c:v>
                </c:pt>
                <c:pt idx="697">
                  <c:v>11.617000000000001</c:v>
                </c:pt>
                <c:pt idx="698">
                  <c:v>11.632999999999999</c:v>
                </c:pt>
                <c:pt idx="699">
                  <c:v>11.65</c:v>
                </c:pt>
                <c:pt idx="700">
                  <c:v>11.667</c:v>
                </c:pt>
                <c:pt idx="701">
                  <c:v>11.683</c:v>
                </c:pt>
                <c:pt idx="702">
                  <c:v>11.7</c:v>
                </c:pt>
                <c:pt idx="703">
                  <c:v>11.717000000000001</c:v>
                </c:pt>
                <c:pt idx="704">
                  <c:v>11.733000000000001</c:v>
                </c:pt>
                <c:pt idx="705">
                  <c:v>11.75</c:v>
                </c:pt>
                <c:pt idx="706">
                  <c:v>11.766999999999999</c:v>
                </c:pt>
                <c:pt idx="707">
                  <c:v>11.782999999999999</c:v>
                </c:pt>
                <c:pt idx="708">
                  <c:v>11.8</c:v>
                </c:pt>
                <c:pt idx="709">
                  <c:v>11.817</c:v>
                </c:pt>
                <c:pt idx="710">
                  <c:v>11.833</c:v>
                </c:pt>
                <c:pt idx="711">
                  <c:v>11.85</c:v>
                </c:pt>
                <c:pt idx="712">
                  <c:v>11.867000000000001</c:v>
                </c:pt>
                <c:pt idx="713">
                  <c:v>11.882999999999999</c:v>
                </c:pt>
                <c:pt idx="714">
                  <c:v>11.9</c:v>
                </c:pt>
                <c:pt idx="715">
                  <c:v>11.917</c:v>
                </c:pt>
                <c:pt idx="716">
                  <c:v>11.933</c:v>
                </c:pt>
                <c:pt idx="717">
                  <c:v>11.95</c:v>
                </c:pt>
                <c:pt idx="718">
                  <c:v>11.967000000000001</c:v>
                </c:pt>
                <c:pt idx="719">
                  <c:v>11.983000000000001</c:v>
                </c:pt>
                <c:pt idx="720">
                  <c:v>12</c:v>
                </c:pt>
                <c:pt idx="721">
                  <c:v>12.016999999999999</c:v>
                </c:pt>
                <c:pt idx="722">
                  <c:v>12.032999999999999</c:v>
                </c:pt>
                <c:pt idx="723">
                  <c:v>12.05</c:v>
                </c:pt>
                <c:pt idx="724">
                  <c:v>12.067</c:v>
                </c:pt>
                <c:pt idx="725">
                  <c:v>12.083</c:v>
                </c:pt>
                <c:pt idx="726">
                  <c:v>12.1</c:v>
                </c:pt>
                <c:pt idx="727">
                  <c:v>12.117000000000001</c:v>
                </c:pt>
                <c:pt idx="728">
                  <c:v>12.132999999999999</c:v>
                </c:pt>
                <c:pt idx="729">
                  <c:v>12.15</c:v>
                </c:pt>
                <c:pt idx="730">
                  <c:v>12.167</c:v>
                </c:pt>
                <c:pt idx="731">
                  <c:v>12.183</c:v>
                </c:pt>
                <c:pt idx="732">
                  <c:v>12.2</c:v>
                </c:pt>
                <c:pt idx="733">
                  <c:v>12.217000000000001</c:v>
                </c:pt>
                <c:pt idx="734">
                  <c:v>12.233000000000001</c:v>
                </c:pt>
                <c:pt idx="735">
                  <c:v>12.25</c:v>
                </c:pt>
                <c:pt idx="736">
                  <c:v>12.266999999999999</c:v>
                </c:pt>
                <c:pt idx="737">
                  <c:v>12.282999999999999</c:v>
                </c:pt>
                <c:pt idx="738">
                  <c:v>12.3</c:v>
                </c:pt>
                <c:pt idx="739">
                  <c:v>12.317</c:v>
                </c:pt>
                <c:pt idx="740">
                  <c:v>12.333</c:v>
                </c:pt>
                <c:pt idx="741">
                  <c:v>12.35</c:v>
                </c:pt>
                <c:pt idx="742">
                  <c:v>12.367000000000001</c:v>
                </c:pt>
                <c:pt idx="743">
                  <c:v>12.382999999999999</c:v>
                </c:pt>
                <c:pt idx="744">
                  <c:v>12.4</c:v>
                </c:pt>
                <c:pt idx="745">
                  <c:v>12.417</c:v>
                </c:pt>
                <c:pt idx="746">
                  <c:v>12.433</c:v>
                </c:pt>
                <c:pt idx="747">
                  <c:v>12.45</c:v>
                </c:pt>
                <c:pt idx="748">
                  <c:v>12.467000000000001</c:v>
                </c:pt>
                <c:pt idx="749">
                  <c:v>12.483000000000001</c:v>
                </c:pt>
                <c:pt idx="750">
                  <c:v>12.5</c:v>
                </c:pt>
                <c:pt idx="751">
                  <c:v>12.516999999999999</c:v>
                </c:pt>
                <c:pt idx="752">
                  <c:v>12.532999999999999</c:v>
                </c:pt>
                <c:pt idx="753">
                  <c:v>12.55</c:v>
                </c:pt>
                <c:pt idx="754">
                  <c:v>12.567</c:v>
                </c:pt>
                <c:pt idx="755">
                  <c:v>12.583</c:v>
                </c:pt>
                <c:pt idx="756">
                  <c:v>12.6</c:v>
                </c:pt>
                <c:pt idx="757">
                  <c:v>12.617000000000001</c:v>
                </c:pt>
                <c:pt idx="758">
                  <c:v>12.632999999999999</c:v>
                </c:pt>
                <c:pt idx="759">
                  <c:v>12.65</c:v>
                </c:pt>
                <c:pt idx="760">
                  <c:v>12.667</c:v>
                </c:pt>
                <c:pt idx="761">
                  <c:v>12.683</c:v>
                </c:pt>
                <c:pt idx="762">
                  <c:v>12.7</c:v>
                </c:pt>
                <c:pt idx="763">
                  <c:v>12.717000000000001</c:v>
                </c:pt>
                <c:pt idx="764">
                  <c:v>12.733000000000001</c:v>
                </c:pt>
                <c:pt idx="765">
                  <c:v>12.75</c:v>
                </c:pt>
                <c:pt idx="766">
                  <c:v>12.766999999999999</c:v>
                </c:pt>
                <c:pt idx="767">
                  <c:v>12.782999999999999</c:v>
                </c:pt>
                <c:pt idx="768">
                  <c:v>12.8</c:v>
                </c:pt>
                <c:pt idx="769">
                  <c:v>12.817</c:v>
                </c:pt>
                <c:pt idx="770">
                  <c:v>12.833</c:v>
                </c:pt>
                <c:pt idx="771">
                  <c:v>12.85</c:v>
                </c:pt>
                <c:pt idx="772">
                  <c:v>12.867000000000001</c:v>
                </c:pt>
                <c:pt idx="773">
                  <c:v>12.882999999999999</c:v>
                </c:pt>
                <c:pt idx="774">
                  <c:v>12.9</c:v>
                </c:pt>
                <c:pt idx="775">
                  <c:v>12.917</c:v>
                </c:pt>
                <c:pt idx="776">
                  <c:v>12.933</c:v>
                </c:pt>
                <c:pt idx="777">
                  <c:v>12.95</c:v>
                </c:pt>
                <c:pt idx="778">
                  <c:v>12.967000000000001</c:v>
                </c:pt>
                <c:pt idx="779">
                  <c:v>12.983000000000001</c:v>
                </c:pt>
                <c:pt idx="780">
                  <c:v>13</c:v>
                </c:pt>
                <c:pt idx="781">
                  <c:v>13.016999999999999</c:v>
                </c:pt>
                <c:pt idx="782">
                  <c:v>13.032999999999999</c:v>
                </c:pt>
                <c:pt idx="783">
                  <c:v>13.05</c:v>
                </c:pt>
                <c:pt idx="784">
                  <c:v>13.067</c:v>
                </c:pt>
                <c:pt idx="785">
                  <c:v>13.083</c:v>
                </c:pt>
                <c:pt idx="786">
                  <c:v>13.1</c:v>
                </c:pt>
                <c:pt idx="787">
                  <c:v>13.117000000000001</c:v>
                </c:pt>
                <c:pt idx="788">
                  <c:v>13.132999999999999</c:v>
                </c:pt>
                <c:pt idx="789">
                  <c:v>13.15</c:v>
                </c:pt>
                <c:pt idx="790">
                  <c:v>13.167</c:v>
                </c:pt>
                <c:pt idx="791">
                  <c:v>13.183</c:v>
                </c:pt>
                <c:pt idx="792">
                  <c:v>13.2</c:v>
                </c:pt>
                <c:pt idx="793">
                  <c:v>13.217000000000001</c:v>
                </c:pt>
                <c:pt idx="794">
                  <c:v>13.233000000000001</c:v>
                </c:pt>
                <c:pt idx="795">
                  <c:v>13.25</c:v>
                </c:pt>
                <c:pt idx="796">
                  <c:v>13.266999999999999</c:v>
                </c:pt>
                <c:pt idx="797">
                  <c:v>13.282999999999999</c:v>
                </c:pt>
                <c:pt idx="798">
                  <c:v>13.3</c:v>
                </c:pt>
                <c:pt idx="799">
                  <c:v>13.317</c:v>
                </c:pt>
                <c:pt idx="800">
                  <c:v>13.333</c:v>
                </c:pt>
                <c:pt idx="801">
                  <c:v>13.35</c:v>
                </c:pt>
                <c:pt idx="802">
                  <c:v>13.367000000000001</c:v>
                </c:pt>
                <c:pt idx="803">
                  <c:v>13.382999999999999</c:v>
                </c:pt>
                <c:pt idx="804">
                  <c:v>13.4</c:v>
                </c:pt>
                <c:pt idx="805">
                  <c:v>13.417</c:v>
                </c:pt>
                <c:pt idx="806">
                  <c:v>13.433</c:v>
                </c:pt>
                <c:pt idx="807">
                  <c:v>13.45</c:v>
                </c:pt>
                <c:pt idx="808">
                  <c:v>13.467000000000001</c:v>
                </c:pt>
                <c:pt idx="809">
                  <c:v>13.483000000000001</c:v>
                </c:pt>
                <c:pt idx="810">
                  <c:v>13.5</c:v>
                </c:pt>
                <c:pt idx="811">
                  <c:v>13.516999999999999</c:v>
                </c:pt>
                <c:pt idx="812">
                  <c:v>13.532999999999999</c:v>
                </c:pt>
                <c:pt idx="813">
                  <c:v>13.55</c:v>
                </c:pt>
                <c:pt idx="814">
                  <c:v>13.567</c:v>
                </c:pt>
                <c:pt idx="815">
                  <c:v>13.583</c:v>
                </c:pt>
                <c:pt idx="816">
                  <c:v>13.6</c:v>
                </c:pt>
                <c:pt idx="817">
                  <c:v>13.617000000000001</c:v>
                </c:pt>
                <c:pt idx="818">
                  <c:v>13.632999999999999</c:v>
                </c:pt>
                <c:pt idx="819">
                  <c:v>13.65</c:v>
                </c:pt>
                <c:pt idx="820">
                  <c:v>13.667</c:v>
                </c:pt>
                <c:pt idx="821">
                  <c:v>13.683</c:v>
                </c:pt>
                <c:pt idx="822">
                  <c:v>13.7</c:v>
                </c:pt>
                <c:pt idx="823">
                  <c:v>13.717000000000001</c:v>
                </c:pt>
                <c:pt idx="824">
                  <c:v>13.733000000000001</c:v>
                </c:pt>
                <c:pt idx="825">
                  <c:v>13.75</c:v>
                </c:pt>
                <c:pt idx="826">
                  <c:v>13.766999999999999</c:v>
                </c:pt>
                <c:pt idx="827">
                  <c:v>13.782999999999999</c:v>
                </c:pt>
                <c:pt idx="828">
                  <c:v>13.8</c:v>
                </c:pt>
                <c:pt idx="829">
                  <c:v>13.817</c:v>
                </c:pt>
                <c:pt idx="830">
                  <c:v>13.833</c:v>
                </c:pt>
                <c:pt idx="831">
                  <c:v>13.85</c:v>
                </c:pt>
                <c:pt idx="832">
                  <c:v>13.867000000000001</c:v>
                </c:pt>
                <c:pt idx="833">
                  <c:v>13.882999999999999</c:v>
                </c:pt>
                <c:pt idx="834">
                  <c:v>13.9</c:v>
                </c:pt>
                <c:pt idx="835">
                  <c:v>13.917</c:v>
                </c:pt>
                <c:pt idx="836">
                  <c:v>13.933</c:v>
                </c:pt>
                <c:pt idx="837">
                  <c:v>13.95</c:v>
                </c:pt>
                <c:pt idx="838">
                  <c:v>13.967000000000001</c:v>
                </c:pt>
                <c:pt idx="839">
                  <c:v>13.983000000000001</c:v>
                </c:pt>
                <c:pt idx="840">
                  <c:v>14</c:v>
                </c:pt>
                <c:pt idx="841">
                  <c:v>14.016999999999999</c:v>
                </c:pt>
                <c:pt idx="842">
                  <c:v>14.032999999999999</c:v>
                </c:pt>
                <c:pt idx="843">
                  <c:v>14.05</c:v>
                </c:pt>
                <c:pt idx="844">
                  <c:v>14.067</c:v>
                </c:pt>
                <c:pt idx="845">
                  <c:v>14.083</c:v>
                </c:pt>
                <c:pt idx="846">
                  <c:v>14.1</c:v>
                </c:pt>
                <c:pt idx="847">
                  <c:v>14.117000000000001</c:v>
                </c:pt>
                <c:pt idx="848">
                  <c:v>14.132999999999999</c:v>
                </c:pt>
                <c:pt idx="849">
                  <c:v>14.15</c:v>
                </c:pt>
                <c:pt idx="850">
                  <c:v>14.167</c:v>
                </c:pt>
                <c:pt idx="851">
                  <c:v>14.183</c:v>
                </c:pt>
                <c:pt idx="852">
                  <c:v>14.2</c:v>
                </c:pt>
                <c:pt idx="853">
                  <c:v>14.217000000000001</c:v>
                </c:pt>
                <c:pt idx="854">
                  <c:v>14.233000000000001</c:v>
                </c:pt>
                <c:pt idx="855">
                  <c:v>14.25</c:v>
                </c:pt>
                <c:pt idx="856">
                  <c:v>14.266999999999999</c:v>
                </c:pt>
                <c:pt idx="857">
                  <c:v>14.282999999999999</c:v>
                </c:pt>
                <c:pt idx="858">
                  <c:v>14.3</c:v>
                </c:pt>
                <c:pt idx="859">
                  <c:v>14.317</c:v>
                </c:pt>
                <c:pt idx="860">
                  <c:v>14.333</c:v>
                </c:pt>
                <c:pt idx="861">
                  <c:v>14.35</c:v>
                </c:pt>
                <c:pt idx="862">
                  <c:v>14.367000000000001</c:v>
                </c:pt>
                <c:pt idx="863">
                  <c:v>14.382999999999999</c:v>
                </c:pt>
                <c:pt idx="864">
                  <c:v>14.4</c:v>
                </c:pt>
                <c:pt idx="865">
                  <c:v>14.417</c:v>
                </c:pt>
                <c:pt idx="866">
                  <c:v>14.433</c:v>
                </c:pt>
                <c:pt idx="867">
                  <c:v>14.45</c:v>
                </c:pt>
                <c:pt idx="868">
                  <c:v>14.467000000000001</c:v>
                </c:pt>
                <c:pt idx="869">
                  <c:v>14.483000000000001</c:v>
                </c:pt>
                <c:pt idx="870">
                  <c:v>14.5</c:v>
                </c:pt>
                <c:pt idx="871">
                  <c:v>14.516999999999999</c:v>
                </c:pt>
                <c:pt idx="872">
                  <c:v>14.532999999999999</c:v>
                </c:pt>
                <c:pt idx="873">
                  <c:v>14.55</c:v>
                </c:pt>
                <c:pt idx="874">
                  <c:v>14.567</c:v>
                </c:pt>
                <c:pt idx="875">
                  <c:v>14.583</c:v>
                </c:pt>
                <c:pt idx="876">
                  <c:v>14.6</c:v>
                </c:pt>
                <c:pt idx="877">
                  <c:v>14.617000000000001</c:v>
                </c:pt>
                <c:pt idx="878">
                  <c:v>14.632999999999999</c:v>
                </c:pt>
                <c:pt idx="879">
                  <c:v>14.65</c:v>
                </c:pt>
                <c:pt idx="880">
                  <c:v>14.667</c:v>
                </c:pt>
                <c:pt idx="881">
                  <c:v>14.683</c:v>
                </c:pt>
                <c:pt idx="882">
                  <c:v>14.7</c:v>
                </c:pt>
                <c:pt idx="883">
                  <c:v>14.717000000000001</c:v>
                </c:pt>
                <c:pt idx="884">
                  <c:v>14.733000000000001</c:v>
                </c:pt>
                <c:pt idx="885">
                  <c:v>14.75</c:v>
                </c:pt>
                <c:pt idx="886">
                  <c:v>14.766999999999999</c:v>
                </c:pt>
                <c:pt idx="887">
                  <c:v>14.782999999999999</c:v>
                </c:pt>
                <c:pt idx="888">
                  <c:v>14.8</c:v>
                </c:pt>
                <c:pt idx="889">
                  <c:v>14.817</c:v>
                </c:pt>
                <c:pt idx="890">
                  <c:v>14.833</c:v>
                </c:pt>
                <c:pt idx="891">
                  <c:v>14.85</c:v>
                </c:pt>
                <c:pt idx="892">
                  <c:v>14.867000000000001</c:v>
                </c:pt>
                <c:pt idx="893">
                  <c:v>14.882999999999999</c:v>
                </c:pt>
                <c:pt idx="894">
                  <c:v>14.9</c:v>
                </c:pt>
                <c:pt idx="895">
                  <c:v>14.917</c:v>
                </c:pt>
                <c:pt idx="896">
                  <c:v>14.933</c:v>
                </c:pt>
                <c:pt idx="897">
                  <c:v>14.95</c:v>
                </c:pt>
                <c:pt idx="898">
                  <c:v>14.967000000000001</c:v>
                </c:pt>
                <c:pt idx="899">
                  <c:v>14.983000000000001</c:v>
                </c:pt>
                <c:pt idx="900">
                  <c:v>15</c:v>
                </c:pt>
                <c:pt idx="901">
                  <c:v>15.016999999999999</c:v>
                </c:pt>
                <c:pt idx="902">
                  <c:v>15.032999999999999</c:v>
                </c:pt>
                <c:pt idx="903">
                  <c:v>15.05</c:v>
                </c:pt>
                <c:pt idx="904">
                  <c:v>15.067</c:v>
                </c:pt>
                <c:pt idx="905">
                  <c:v>15.083</c:v>
                </c:pt>
                <c:pt idx="906">
                  <c:v>15.1</c:v>
                </c:pt>
                <c:pt idx="907">
                  <c:v>15.117000000000001</c:v>
                </c:pt>
                <c:pt idx="908">
                  <c:v>15.132999999999999</c:v>
                </c:pt>
                <c:pt idx="909">
                  <c:v>15.15</c:v>
                </c:pt>
                <c:pt idx="910">
                  <c:v>15.167</c:v>
                </c:pt>
                <c:pt idx="911">
                  <c:v>15.183</c:v>
                </c:pt>
                <c:pt idx="912">
                  <c:v>15.2</c:v>
                </c:pt>
                <c:pt idx="913">
                  <c:v>15.217000000000001</c:v>
                </c:pt>
                <c:pt idx="914">
                  <c:v>15.233000000000001</c:v>
                </c:pt>
                <c:pt idx="915">
                  <c:v>15.25</c:v>
                </c:pt>
                <c:pt idx="916">
                  <c:v>15.266999999999999</c:v>
                </c:pt>
                <c:pt idx="917">
                  <c:v>15.282999999999999</c:v>
                </c:pt>
                <c:pt idx="918">
                  <c:v>15.3</c:v>
                </c:pt>
                <c:pt idx="919">
                  <c:v>15.317</c:v>
                </c:pt>
                <c:pt idx="920">
                  <c:v>15.333</c:v>
                </c:pt>
                <c:pt idx="921">
                  <c:v>15.35</c:v>
                </c:pt>
                <c:pt idx="922">
                  <c:v>15.367000000000001</c:v>
                </c:pt>
                <c:pt idx="923">
                  <c:v>15.382999999999999</c:v>
                </c:pt>
                <c:pt idx="924">
                  <c:v>15.4</c:v>
                </c:pt>
                <c:pt idx="925">
                  <c:v>15.417</c:v>
                </c:pt>
                <c:pt idx="926">
                  <c:v>15.433</c:v>
                </c:pt>
                <c:pt idx="927">
                  <c:v>15.45</c:v>
                </c:pt>
                <c:pt idx="928">
                  <c:v>15.467000000000001</c:v>
                </c:pt>
                <c:pt idx="929">
                  <c:v>15.483000000000001</c:v>
                </c:pt>
                <c:pt idx="930">
                  <c:v>15.5</c:v>
                </c:pt>
                <c:pt idx="931">
                  <c:v>15.516999999999999</c:v>
                </c:pt>
                <c:pt idx="932">
                  <c:v>15.532999999999999</c:v>
                </c:pt>
                <c:pt idx="933">
                  <c:v>15.55</c:v>
                </c:pt>
                <c:pt idx="934">
                  <c:v>15.567</c:v>
                </c:pt>
                <c:pt idx="935">
                  <c:v>15.583</c:v>
                </c:pt>
                <c:pt idx="936">
                  <c:v>15.6</c:v>
                </c:pt>
                <c:pt idx="937">
                  <c:v>15.617000000000001</c:v>
                </c:pt>
                <c:pt idx="938">
                  <c:v>15.632999999999999</c:v>
                </c:pt>
                <c:pt idx="939">
                  <c:v>15.65</c:v>
                </c:pt>
                <c:pt idx="940">
                  <c:v>15.667</c:v>
                </c:pt>
                <c:pt idx="941">
                  <c:v>15.683</c:v>
                </c:pt>
                <c:pt idx="942">
                  <c:v>15.7</c:v>
                </c:pt>
                <c:pt idx="943">
                  <c:v>15.717000000000001</c:v>
                </c:pt>
                <c:pt idx="944">
                  <c:v>15.733000000000001</c:v>
                </c:pt>
                <c:pt idx="945">
                  <c:v>15.75</c:v>
                </c:pt>
                <c:pt idx="946">
                  <c:v>15.766999999999999</c:v>
                </c:pt>
                <c:pt idx="947">
                  <c:v>15.782999999999999</c:v>
                </c:pt>
                <c:pt idx="948">
                  <c:v>15.8</c:v>
                </c:pt>
                <c:pt idx="949">
                  <c:v>15.817</c:v>
                </c:pt>
                <c:pt idx="950">
                  <c:v>15.833</c:v>
                </c:pt>
                <c:pt idx="951">
                  <c:v>15.85</c:v>
                </c:pt>
                <c:pt idx="952">
                  <c:v>15.867000000000001</c:v>
                </c:pt>
                <c:pt idx="953">
                  <c:v>15.882999999999999</c:v>
                </c:pt>
                <c:pt idx="954">
                  <c:v>15.9</c:v>
                </c:pt>
                <c:pt idx="955">
                  <c:v>15.917</c:v>
                </c:pt>
                <c:pt idx="956">
                  <c:v>15.933</c:v>
                </c:pt>
                <c:pt idx="957">
                  <c:v>15.95</c:v>
                </c:pt>
                <c:pt idx="958">
                  <c:v>15.967000000000001</c:v>
                </c:pt>
                <c:pt idx="959">
                  <c:v>15.983000000000001</c:v>
                </c:pt>
                <c:pt idx="960">
                  <c:v>16</c:v>
                </c:pt>
                <c:pt idx="961">
                  <c:v>16.016999999999999</c:v>
                </c:pt>
                <c:pt idx="962">
                  <c:v>16.033000000000001</c:v>
                </c:pt>
                <c:pt idx="963">
                  <c:v>16.05</c:v>
                </c:pt>
                <c:pt idx="964">
                  <c:v>16.067</c:v>
                </c:pt>
                <c:pt idx="965">
                  <c:v>16.082999999999998</c:v>
                </c:pt>
                <c:pt idx="966">
                  <c:v>16.100000000000001</c:v>
                </c:pt>
                <c:pt idx="967">
                  <c:v>16.117000000000001</c:v>
                </c:pt>
                <c:pt idx="968">
                  <c:v>16.132999999999999</c:v>
                </c:pt>
                <c:pt idx="969">
                  <c:v>16.149999999999999</c:v>
                </c:pt>
                <c:pt idx="970">
                  <c:v>16.167000000000002</c:v>
                </c:pt>
                <c:pt idx="971">
                  <c:v>16.183</c:v>
                </c:pt>
                <c:pt idx="972">
                  <c:v>16.2</c:v>
                </c:pt>
                <c:pt idx="973">
                  <c:v>16.216999999999999</c:v>
                </c:pt>
                <c:pt idx="974">
                  <c:v>16.233000000000001</c:v>
                </c:pt>
                <c:pt idx="975">
                  <c:v>16.25</c:v>
                </c:pt>
                <c:pt idx="976">
                  <c:v>16.266999999999999</c:v>
                </c:pt>
                <c:pt idx="977">
                  <c:v>16.283000000000001</c:v>
                </c:pt>
                <c:pt idx="978">
                  <c:v>16.3</c:v>
                </c:pt>
                <c:pt idx="979">
                  <c:v>16.317</c:v>
                </c:pt>
                <c:pt idx="980">
                  <c:v>16.332999999999998</c:v>
                </c:pt>
                <c:pt idx="981">
                  <c:v>16.350000000000001</c:v>
                </c:pt>
                <c:pt idx="982">
                  <c:v>16.367000000000001</c:v>
                </c:pt>
                <c:pt idx="983">
                  <c:v>16.382999999999999</c:v>
                </c:pt>
                <c:pt idx="984">
                  <c:v>16.399999999999999</c:v>
                </c:pt>
                <c:pt idx="985">
                  <c:v>16.417000000000002</c:v>
                </c:pt>
                <c:pt idx="986">
                  <c:v>16.433</c:v>
                </c:pt>
                <c:pt idx="987">
                  <c:v>16.45</c:v>
                </c:pt>
                <c:pt idx="988">
                  <c:v>16.466999999999999</c:v>
                </c:pt>
                <c:pt idx="989">
                  <c:v>16.483000000000001</c:v>
                </c:pt>
                <c:pt idx="990">
                  <c:v>16.5</c:v>
                </c:pt>
                <c:pt idx="991">
                  <c:v>16.516999999999999</c:v>
                </c:pt>
                <c:pt idx="992">
                  <c:v>16.533000000000001</c:v>
                </c:pt>
                <c:pt idx="993">
                  <c:v>16.55</c:v>
                </c:pt>
                <c:pt idx="994">
                  <c:v>16.567</c:v>
                </c:pt>
                <c:pt idx="995">
                  <c:v>16.582999999999998</c:v>
                </c:pt>
                <c:pt idx="996">
                  <c:v>16.600000000000001</c:v>
                </c:pt>
                <c:pt idx="997">
                  <c:v>16.617000000000001</c:v>
                </c:pt>
                <c:pt idx="998">
                  <c:v>16.632999999999999</c:v>
                </c:pt>
                <c:pt idx="999">
                  <c:v>16.649999999999999</c:v>
                </c:pt>
                <c:pt idx="1000">
                  <c:v>16.667000000000002</c:v>
                </c:pt>
                <c:pt idx="1001">
                  <c:v>16.683</c:v>
                </c:pt>
                <c:pt idx="1002">
                  <c:v>16.7</c:v>
                </c:pt>
                <c:pt idx="1003">
                  <c:v>16.716999999999999</c:v>
                </c:pt>
                <c:pt idx="1004">
                  <c:v>16.733000000000001</c:v>
                </c:pt>
                <c:pt idx="1005">
                  <c:v>16.75</c:v>
                </c:pt>
                <c:pt idx="1006">
                  <c:v>16.766999999999999</c:v>
                </c:pt>
                <c:pt idx="1007">
                  <c:v>16.783000000000001</c:v>
                </c:pt>
                <c:pt idx="1008">
                  <c:v>16.8</c:v>
                </c:pt>
                <c:pt idx="1009">
                  <c:v>16.817</c:v>
                </c:pt>
                <c:pt idx="1010">
                  <c:v>16.832999999999998</c:v>
                </c:pt>
                <c:pt idx="1011">
                  <c:v>16.850000000000001</c:v>
                </c:pt>
                <c:pt idx="1012">
                  <c:v>16.867000000000001</c:v>
                </c:pt>
                <c:pt idx="1013">
                  <c:v>16.882999999999999</c:v>
                </c:pt>
                <c:pt idx="1014">
                  <c:v>16.899999999999999</c:v>
                </c:pt>
                <c:pt idx="1015">
                  <c:v>16.917000000000002</c:v>
                </c:pt>
                <c:pt idx="1016">
                  <c:v>16.933</c:v>
                </c:pt>
                <c:pt idx="1017">
                  <c:v>16.95</c:v>
                </c:pt>
                <c:pt idx="1018">
                  <c:v>16.966999999999999</c:v>
                </c:pt>
                <c:pt idx="1019">
                  <c:v>16.983000000000001</c:v>
                </c:pt>
                <c:pt idx="1020">
                  <c:v>17</c:v>
                </c:pt>
                <c:pt idx="1021">
                  <c:v>17.016999999999999</c:v>
                </c:pt>
                <c:pt idx="1022">
                  <c:v>17.033000000000001</c:v>
                </c:pt>
                <c:pt idx="1023">
                  <c:v>17.05</c:v>
                </c:pt>
                <c:pt idx="1024">
                  <c:v>17.067</c:v>
                </c:pt>
                <c:pt idx="1025">
                  <c:v>17.082999999999998</c:v>
                </c:pt>
                <c:pt idx="1026">
                  <c:v>17.100000000000001</c:v>
                </c:pt>
                <c:pt idx="1027">
                  <c:v>17.117000000000001</c:v>
                </c:pt>
                <c:pt idx="1028">
                  <c:v>17.132999999999999</c:v>
                </c:pt>
                <c:pt idx="1029">
                  <c:v>17.149999999999999</c:v>
                </c:pt>
                <c:pt idx="1030">
                  <c:v>17.167000000000002</c:v>
                </c:pt>
                <c:pt idx="1031">
                  <c:v>17.183</c:v>
                </c:pt>
                <c:pt idx="1032">
                  <c:v>17.2</c:v>
                </c:pt>
                <c:pt idx="1033">
                  <c:v>17.216999999999999</c:v>
                </c:pt>
                <c:pt idx="1034">
                  <c:v>17.233000000000001</c:v>
                </c:pt>
                <c:pt idx="1035">
                  <c:v>17.25</c:v>
                </c:pt>
                <c:pt idx="1036">
                  <c:v>17.266999999999999</c:v>
                </c:pt>
                <c:pt idx="1037">
                  <c:v>17.283000000000001</c:v>
                </c:pt>
                <c:pt idx="1038">
                  <c:v>17.3</c:v>
                </c:pt>
                <c:pt idx="1039">
                  <c:v>17.317</c:v>
                </c:pt>
                <c:pt idx="1040">
                  <c:v>17.332999999999998</c:v>
                </c:pt>
                <c:pt idx="1041">
                  <c:v>17.350000000000001</c:v>
                </c:pt>
                <c:pt idx="1042">
                  <c:v>17.367000000000001</c:v>
                </c:pt>
                <c:pt idx="1043">
                  <c:v>17.382999999999999</c:v>
                </c:pt>
                <c:pt idx="1044">
                  <c:v>17.399999999999999</c:v>
                </c:pt>
                <c:pt idx="1045">
                  <c:v>17.417000000000002</c:v>
                </c:pt>
                <c:pt idx="1046">
                  <c:v>17.433</c:v>
                </c:pt>
                <c:pt idx="1047">
                  <c:v>17.45</c:v>
                </c:pt>
                <c:pt idx="1048">
                  <c:v>17.466999999999999</c:v>
                </c:pt>
                <c:pt idx="1049">
                  <c:v>17.483000000000001</c:v>
                </c:pt>
                <c:pt idx="1050">
                  <c:v>17.5</c:v>
                </c:pt>
                <c:pt idx="1051">
                  <c:v>17.516999999999999</c:v>
                </c:pt>
                <c:pt idx="1052">
                  <c:v>17.533000000000001</c:v>
                </c:pt>
                <c:pt idx="1053">
                  <c:v>17.55</c:v>
                </c:pt>
                <c:pt idx="1054">
                  <c:v>17.567</c:v>
                </c:pt>
                <c:pt idx="1055">
                  <c:v>17.582999999999998</c:v>
                </c:pt>
                <c:pt idx="1056">
                  <c:v>17.600000000000001</c:v>
                </c:pt>
                <c:pt idx="1057">
                  <c:v>17.617000000000001</c:v>
                </c:pt>
                <c:pt idx="1058">
                  <c:v>17.632999999999999</c:v>
                </c:pt>
                <c:pt idx="1059">
                  <c:v>17.649999999999999</c:v>
                </c:pt>
                <c:pt idx="1060">
                  <c:v>17.667000000000002</c:v>
                </c:pt>
                <c:pt idx="1061">
                  <c:v>17.683</c:v>
                </c:pt>
                <c:pt idx="1062">
                  <c:v>17.7</c:v>
                </c:pt>
                <c:pt idx="1063">
                  <c:v>17.716999999999999</c:v>
                </c:pt>
                <c:pt idx="1064">
                  <c:v>17.733000000000001</c:v>
                </c:pt>
                <c:pt idx="1065">
                  <c:v>17.75</c:v>
                </c:pt>
                <c:pt idx="1066">
                  <c:v>17.766999999999999</c:v>
                </c:pt>
                <c:pt idx="1067">
                  <c:v>17.783000000000001</c:v>
                </c:pt>
                <c:pt idx="1068">
                  <c:v>17.8</c:v>
                </c:pt>
                <c:pt idx="1069">
                  <c:v>17.817</c:v>
                </c:pt>
                <c:pt idx="1070">
                  <c:v>17.832999999999998</c:v>
                </c:pt>
                <c:pt idx="1071">
                  <c:v>17.850000000000001</c:v>
                </c:pt>
                <c:pt idx="1072">
                  <c:v>17.867000000000001</c:v>
                </c:pt>
                <c:pt idx="1073">
                  <c:v>17.882999999999999</c:v>
                </c:pt>
                <c:pt idx="1074">
                  <c:v>17.899999999999999</c:v>
                </c:pt>
                <c:pt idx="1075">
                  <c:v>17.917000000000002</c:v>
                </c:pt>
                <c:pt idx="1076">
                  <c:v>17.933</c:v>
                </c:pt>
                <c:pt idx="1077">
                  <c:v>17.95</c:v>
                </c:pt>
                <c:pt idx="1078">
                  <c:v>17.966999999999999</c:v>
                </c:pt>
                <c:pt idx="1079">
                  <c:v>17.983000000000001</c:v>
                </c:pt>
                <c:pt idx="1080">
                  <c:v>18</c:v>
                </c:pt>
                <c:pt idx="1081">
                  <c:v>18.016999999999999</c:v>
                </c:pt>
                <c:pt idx="1082">
                  <c:v>18.033000000000001</c:v>
                </c:pt>
                <c:pt idx="1083">
                  <c:v>18.05</c:v>
                </c:pt>
                <c:pt idx="1084">
                  <c:v>18.067</c:v>
                </c:pt>
                <c:pt idx="1085">
                  <c:v>18.082999999999998</c:v>
                </c:pt>
                <c:pt idx="1086">
                  <c:v>18.100000000000001</c:v>
                </c:pt>
                <c:pt idx="1087">
                  <c:v>18.117000000000001</c:v>
                </c:pt>
                <c:pt idx="1088">
                  <c:v>18.132999999999999</c:v>
                </c:pt>
                <c:pt idx="1089">
                  <c:v>18.149999999999999</c:v>
                </c:pt>
                <c:pt idx="1090">
                  <c:v>18.167000000000002</c:v>
                </c:pt>
                <c:pt idx="1091">
                  <c:v>18.183</c:v>
                </c:pt>
                <c:pt idx="1092">
                  <c:v>18.2</c:v>
                </c:pt>
                <c:pt idx="1093">
                  <c:v>18.216999999999999</c:v>
                </c:pt>
                <c:pt idx="1094">
                  <c:v>18.233000000000001</c:v>
                </c:pt>
                <c:pt idx="1095">
                  <c:v>18.25</c:v>
                </c:pt>
                <c:pt idx="1096">
                  <c:v>18.266999999999999</c:v>
                </c:pt>
                <c:pt idx="1097">
                  <c:v>18.283000000000001</c:v>
                </c:pt>
                <c:pt idx="1098">
                  <c:v>18.3</c:v>
                </c:pt>
                <c:pt idx="1099">
                  <c:v>18.317</c:v>
                </c:pt>
                <c:pt idx="1100">
                  <c:v>18.332999999999998</c:v>
                </c:pt>
                <c:pt idx="1101">
                  <c:v>18.350000000000001</c:v>
                </c:pt>
                <c:pt idx="1102">
                  <c:v>18.367000000000001</c:v>
                </c:pt>
                <c:pt idx="1103">
                  <c:v>18.382999999999999</c:v>
                </c:pt>
                <c:pt idx="1104">
                  <c:v>18.399999999999999</c:v>
                </c:pt>
                <c:pt idx="1105">
                  <c:v>18.417000000000002</c:v>
                </c:pt>
                <c:pt idx="1106">
                  <c:v>18.433</c:v>
                </c:pt>
                <c:pt idx="1107">
                  <c:v>18.45</c:v>
                </c:pt>
                <c:pt idx="1108">
                  <c:v>18.466999999999999</c:v>
                </c:pt>
                <c:pt idx="1109">
                  <c:v>18.483000000000001</c:v>
                </c:pt>
                <c:pt idx="1110">
                  <c:v>18.5</c:v>
                </c:pt>
                <c:pt idx="1111">
                  <c:v>18.516999999999999</c:v>
                </c:pt>
                <c:pt idx="1112">
                  <c:v>18.533000000000001</c:v>
                </c:pt>
                <c:pt idx="1113">
                  <c:v>18.55</c:v>
                </c:pt>
                <c:pt idx="1114">
                  <c:v>18.567</c:v>
                </c:pt>
                <c:pt idx="1115">
                  <c:v>18.582999999999998</c:v>
                </c:pt>
                <c:pt idx="1116">
                  <c:v>18.600000000000001</c:v>
                </c:pt>
                <c:pt idx="1117">
                  <c:v>18.617000000000001</c:v>
                </c:pt>
                <c:pt idx="1118">
                  <c:v>18.632999999999999</c:v>
                </c:pt>
                <c:pt idx="1119">
                  <c:v>18.649999999999999</c:v>
                </c:pt>
                <c:pt idx="1120">
                  <c:v>18.667000000000002</c:v>
                </c:pt>
                <c:pt idx="1121">
                  <c:v>18.683</c:v>
                </c:pt>
                <c:pt idx="1122">
                  <c:v>18.7</c:v>
                </c:pt>
                <c:pt idx="1123">
                  <c:v>18.716999999999999</c:v>
                </c:pt>
                <c:pt idx="1124">
                  <c:v>18.733000000000001</c:v>
                </c:pt>
                <c:pt idx="1125">
                  <c:v>18.75</c:v>
                </c:pt>
                <c:pt idx="1126">
                  <c:v>18.766999999999999</c:v>
                </c:pt>
                <c:pt idx="1127">
                  <c:v>18.783000000000001</c:v>
                </c:pt>
                <c:pt idx="1128">
                  <c:v>18.8</c:v>
                </c:pt>
                <c:pt idx="1129">
                  <c:v>18.817</c:v>
                </c:pt>
                <c:pt idx="1130">
                  <c:v>18.832999999999998</c:v>
                </c:pt>
                <c:pt idx="1131">
                  <c:v>18.850000000000001</c:v>
                </c:pt>
                <c:pt idx="1132">
                  <c:v>18.867000000000001</c:v>
                </c:pt>
                <c:pt idx="1133">
                  <c:v>18.882999999999999</c:v>
                </c:pt>
                <c:pt idx="1134">
                  <c:v>18.899999999999999</c:v>
                </c:pt>
                <c:pt idx="1135">
                  <c:v>18.917000000000002</c:v>
                </c:pt>
                <c:pt idx="1136">
                  <c:v>18.933</c:v>
                </c:pt>
                <c:pt idx="1137">
                  <c:v>18.95</c:v>
                </c:pt>
                <c:pt idx="1138">
                  <c:v>18.966999999999999</c:v>
                </c:pt>
                <c:pt idx="1139">
                  <c:v>18.983000000000001</c:v>
                </c:pt>
                <c:pt idx="1140">
                  <c:v>19</c:v>
                </c:pt>
                <c:pt idx="1141">
                  <c:v>19.016999999999999</c:v>
                </c:pt>
                <c:pt idx="1142">
                  <c:v>19.033000000000001</c:v>
                </c:pt>
                <c:pt idx="1143">
                  <c:v>19.05</c:v>
                </c:pt>
                <c:pt idx="1144">
                  <c:v>19.067</c:v>
                </c:pt>
                <c:pt idx="1145">
                  <c:v>19.082999999999998</c:v>
                </c:pt>
                <c:pt idx="1146">
                  <c:v>19.100000000000001</c:v>
                </c:pt>
                <c:pt idx="1147">
                  <c:v>19.117000000000001</c:v>
                </c:pt>
                <c:pt idx="1148">
                  <c:v>19.132999999999999</c:v>
                </c:pt>
                <c:pt idx="1149">
                  <c:v>19.149999999999999</c:v>
                </c:pt>
                <c:pt idx="1150">
                  <c:v>19.167000000000002</c:v>
                </c:pt>
                <c:pt idx="1151">
                  <c:v>19.183</c:v>
                </c:pt>
                <c:pt idx="1152">
                  <c:v>19.2</c:v>
                </c:pt>
                <c:pt idx="1153">
                  <c:v>19.216999999999999</c:v>
                </c:pt>
                <c:pt idx="1154">
                  <c:v>19.233000000000001</c:v>
                </c:pt>
                <c:pt idx="1155">
                  <c:v>19.25</c:v>
                </c:pt>
                <c:pt idx="1156">
                  <c:v>19.266999999999999</c:v>
                </c:pt>
                <c:pt idx="1157">
                  <c:v>19.283000000000001</c:v>
                </c:pt>
                <c:pt idx="1158">
                  <c:v>19.3</c:v>
                </c:pt>
                <c:pt idx="1159">
                  <c:v>19.317</c:v>
                </c:pt>
                <c:pt idx="1160">
                  <c:v>19.332999999999998</c:v>
                </c:pt>
                <c:pt idx="1161">
                  <c:v>19.350000000000001</c:v>
                </c:pt>
                <c:pt idx="1162">
                  <c:v>19.367000000000001</c:v>
                </c:pt>
                <c:pt idx="1163">
                  <c:v>19.382999999999999</c:v>
                </c:pt>
                <c:pt idx="1164">
                  <c:v>19.399999999999999</c:v>
                </c:pt>
                <c:pt idx="1165">
                  <c:v>19.417000000000002</c:v>
                </c:pt>
                <c:pt idx="1166">
                  <c:v>19.433</c:v>
                </c:pt>
                <c:pt idx="1167">
                  <c:v>19.45</c:v>
                </c:pt>
                <c:pt idx="1168">
                  <c:v>19.466999999999999</c:v>
                </c:pt>
                <c:pt idx="1169">
                  <c:v>19.483000000000001</c:v>
                </c:pt>
                <c:pt idx="1170">
                  <c:v>19.5</c:v>
                </c:pt>
                <c:pt idx="1171">
                  <c:v>19.516999999999999</c:v>
                </c:pt>
                <c:pt idx="1172">
                  <c:v>19.533000000000001</c:v>
                </c:pt>
                <c:pt idx="1173">
                  <c:v>19.55</c:v>
                </c:pt>
                <c:pt idx="1174">
                  <c:v>19.567</c:v>
                </c:pt>
                <c:pt idx="1175">
                  <c:v>19.582999999999998</c:v>
                </c:pt>
                <c:pt idx="1176">
                  <c:v>19.600000000000001</c:v>
                </c:pt>
                <c:pt idx="1177">
                  <c:v>19.617000000000001</c:v>
                </c:pt>
                <c:pt idx="1178">
                  <c:v>19.632999999999999</c:v>
                </c:pt>
                <c:pt idx="1179">
                  <c:v>19.649999999999999</c:v>
                </c:pt>
                <c:pt idx="1180">
                  <c:v>19.667000000000002</c:v>
                </c:pt>
                <c:pt idx="1181">
                  <c:v>19.683</c:v>
                </c:pt>
                <c:pt idx="1182">
                  <c:v>19.7</c:v>
                </c:pt>
                <c:pt idx="1183">
                  <c:v>19.716999999999999</c:v>
                </c:pt>
                <c:pt idx="1184">
                  <c:v>19.733000000000001</c:v>
                </c:pt>
                <c:pt idx="1185">
                  <c:v>19.75</c:v>
                </c:pt>
                <c:pt idx="1186">
                  <c:v>19.766999999999999</c:v>
                </c:pt>
                <c:pt idx="1187">
                  <c:v>19.783000000000001</c:v>
                </c:pt>
                <c:pt idx="1188">
                  <c:v>19.8</c:v>
                </c:pt>
                <c:pt idx="1189">
                  <c:v>19.817</c:v>
                </c:pt>
                <c:pt idx="1190">
                  <c:v>19.832999999999998</c:v>
                </c:pt>
                <c:pt idx="1191">
                  <c:v>19.850000000000001</c:v>
                </c:pt>
                <c:pt idx="1192">
                  <c:v>19.867000000000001</c:v>
                </c:pt>
                <c:pt idx="1193">
                  <c:v>19.882999999999999</c:v>
                </c:pt>
                <c:pt idx="1194">
                  <c:v>19.899999999999999</c:v>
                </c:pt>
                <c:pt idx="1195">
                  <c:v>19.917000000000002</c:v>
                </c:pt>
                <c:pt idx="1196">
                  <c:v>19.933</c:v>
                </c:pt>
                <c:pt idx="1197">
                  <c:v>19.95</c:v>
                </c:pt>
                <c:pt idx="1198">
                  <c:v>19.966999999999999</c:v>
                </c:pt>
                <c:pt idx="1199">
                  <c:v>19.983000000000001</c:v>
                </c:pt>
                <c:pt idx="1200">
                  <c:v>20</c:v>
                </c:pt>
                <c:pt idx="1201">
                  <c:v>20.016999999999999</c:v>
                </c:pt>
                <c:pt idx="1202">
                  <c:v>20.033000000000001</c:v>
                </c:pt>
                <c:pt idx="1203">
                  <c:v>20.05</c:v>
                </c:pt>
                <c:pt idx="1204">
                  <c:v>20.067</c:v>
                </c:pt>
                <c:pt idx="1205">
                  <c:v>20.082999999999998</c:v>
                </c:pt>
                <c:pt idx="1206">
                  <c:v>20.100000000000001</c:v>
                </c:pt>
                <c:pt idx="1207">
                  <c:v>20.117000000000001</c:v>
                </c:pt>
                <c:pt idx="1208">
                  <c:v>20.132999999999999</c:v>
                </c:pt>
                <c:pt idx="1209">
                  <c:v>20.149999999999999</c:v>
                </c:pt>
                <c:pt idx="1210">
                  <c:v>20.167000000000002</c:v>
                </c:pt>
                <c:pt idx="1211">
                  <c:v>20.183</c:v>
                </c:pt>
                <c:pt idx="1212">
                  <c:v>20.2</c:v>
                </c:pt>
                <c:pt idx="1213">
                  <c:v>20.216999999999999</c:v>
                </c:pt>
                <c:pt idx="1214">
                  <c:v>20.233000000000001</c:v>
                </c:pt>
                <c:pt idx="1215">
                  <c:v>20.25</c:v>
                </c:pt>
                <c:pt idx="1216">
                  <c:v>20.266999999999999</c:v>
                </c:pt>
                <c:pt idx="1217">
                  <c:v>20.283000000000001</c:v>
                </c:pt>
                <c:pt idx="1218">
                  <c:v>20.3</c:v>
                </c:pt>
                <c:pt idx="1219">
                  <c:v>20.317</c:v>
                </c:pt>
                <c:pt idx="1220">
                  <c:v>20.332999999999998</c:v>
                </c:pt>
                <c:pt idx="1221">
                  <c:v>20.350000000000001</c:v>
                </c:pt>
                <c:pt idx="1222">
                  <c:v>20.367000000000001</c:v>
                </c:pt>
                <c:pt idx="1223">
                  <c:v>20.382999999999999</c:v>
                </c:pt>
                <c:pt idx="1224">
                  <c:v>20.399999999999999</c:v>
                </c:pt>
                <c:pt idx="1225">
                  <c:v>20.417000000000002</c:v>
                </c:pt>
                <c:pt idx="1226">
                  <c:v>20.433</c:v>
                </c:pt>
                <c:pt idx="1227">
                  <c:v>20.45</c:v>
                </c:pt>
                <c:pt idx="1228">
                  <c:v>20.466999999999999</c:v>
                </c:pt>
                <c:pt idx="1229">
                  <c:v>20.483000000000001</c:v>
                </c:pt>
                <c:pt idx="1230">
                  <c:v>20.5</c:v>
                </c:pt>
                <c:pt idx="1231">
                  <c:v>20.516999999999999</c:v>
                </c:pt>
                <c:pt idx="1232">
                  <c:v>20.533000000000001</c:v>
                </c:pt>
                <c:pt idx="1233">
                  <c:v>20.55</c:v>
                </c:pt>
                <c:pt idx="1234">
                  <c:v>20.567</c:v>
                </c:pt>
                <c:pt idx="1235">
                  <c:v>20.582999999999998</c:v>
                </c:pt>
                <c:pt idx="1236">
                  <c:v>20.6</c:v>
                </c:pt>
                <c:pt idx="1237">
                  <c:v>20.617000000000001</c:v>
                </c:pt>
                <c:pt idx="1238">
                  <c:v>20.632999999999999</c:v>
                </c:pt>
                <c:pt idx="1239">
                  <c:v>20.65</c:v>
                </c:pt>
                <c:pt idx="1240">
                  <c:v>20.667000000000002</c:v>
                </c:pt>
                <c:pt idx="1241">
                  <c:v>20.683</c:v>
                </c:pt>
                <c:pt idx="1242">
                  <c:v>20.7</c:v>
                </c:pt>
                <c:pt idx="1243">
                  <c:v>20.716999999999999</c:v>
                </c:pt>
                <c:pt idx="1244">
                  <c:v>20.733000000000001</c:v>
                </c:pt>
                <c:pt idx="1245">
                  <c:v>20.75</c:v>
                </c:pt>
                <c:pt idx="1246">
                  <c:v>20.766999999999999</c:v>
                </c:pt>
                <c:pt idx="1247">
                  <c:v>20.783000000000001</c:v>
                </c:pt>
                <c:pt idx="1248">
                  <c:v>20.8</c:v>
                </c:pt>
                <c:pt idx="1249">
                  <c:v>20.817</c:v>
                </c:pt>
                <c:pt idx="1250">
                  <c:v>20.832999999999998</c:v>
                </c:pt>
                <c:pt idx="1251">
                  <c:v>20.85</c:v>
                </c:pt>
                <c:pt idx="1252">
                  <c:v>20.867000000000001</c:v>
                </c:pt>
                <c:pt idx="1253">
                  <c:v>20.882999999999999</c:v>
                </c:pt>
                <c:pt idx="1254">
                  <c:v>20.9</c:v>
                </c:pt>
                <c:pt idx="1255">
                  <c:v>20.917000000000002</c:v>
                </c:pt>
                <c:pt idx="1256">
                  <c:v>20.933</c:v>
                </c:pt>
                <c:pt idx="1257">
                  <c:v>20.95</c:v>
                </c:pt>
                <c:pt idx="1258">
                  <c:v>20.966999999999999</c:v>
                </c:pt>
                <c:pt idx="1259">
                  <c:v>20.983000000000001</c:v>
                </c:pt>
                <c:pt idx="1260">
                  <c:v>21</c:v>
                </c:pt>
                <c:pt idx="1261">
                  <c:v>21.016999999999999</c:v>
                </c:pt>
                <c:pt idx="1262">
                  <c:v>21.033000000000001</c:v>
                </c:pt>
                <c:pt idx="1263">
                  <c:v>21.05</c:v>
                </c:pt>
                <c:pt idx="1264">
                  <c:v>21.067</c:v>
                </c:pt>
                <c:pt idx="1265">
                  <c:v>21.082999999999998</c:v>
                </c:pt>
                <c:pt idx="1266">
                  <c:v>21.1</c:v>
                </c:pt>
                <c:pt idx="1267">
                  <c:v>21.117000000000001</c:v>
                </c:pt>
                <c:pt idx="1268">
                  <c:v>21.132999999999999</c:v>
                </c:pt>
                <c:pt idx="1269">
                  <c:v>21.15</c:v>
                </c:pt>
                <c:pt idx="1270">
                  <c:v>21.167000000000002</c:v>
                </c:pt>
                <c:pt idx="1271">
                  <c:v>21.183</c:v>
                </c:pt>
                <c:pt idx="1272">
                  <c:v>21.2</c:v>
                </c:pt>
                <c:pt idx="1273">
                  <c:v>21.216999999999999</c:v>
                </c:pt>
                <c:pt idx="1274">
                  <c:v>21.233000000000001</c:v>
                </c:pt>
                <c:pt idx="1275">
                  <c:v>21.25</c:v>
                </c:pt>
                <c:pt idx="1276">
                  <c:v>21.266999999999999</c:v>
                </c:pt>
                <c:pt idx="1277">
                  <c:v>21.283000000000001</c:v>
                </c:pt>
                <c:pt idx="1278">
                  <c:v>21.3</c:v>
                </c:pt>
                <c:pt idx="1279">
                  <c:v>21.317</c:v>
                </c:pt>
                <c:pt idx="1280">
                  <c:v>21.332999999999998</c:v>
                </c:pt>
                <c:pt idx="1281">
                  <c:v>21.35</c:v>
                </c:pt>
                <c:pt idx="1282">
                  <c:v>21.367000000000001</c:v>
                </c:pt>
                <c:pt idx="1283">
                  <c:v>21.382999999999999</c:v>
                </c:pt>
                <c:pt idx="1284">
                  <c:v>21.4</c:v>
                </c:pt>
                <c:pt idx="1285">
                  <c:v>21.417000000000002</c:v>
                </c:pt>
                <c:pt idx="1286">
                  <c:v>21.433</c:v>
                </c:pt>
                <c:pt idx="1287">
                  <c:v>21.45</c:v>
                </c:pt>
                <c:pt idx="1288">
                  <c:v>21.466999999999999</c:v>
                </c:pt>
                <c:pt idx="1289">
                  <c:v>21.483000000000001</c:v>
                </c:pt>
                <c:pt idx="1290">
                  <c:v>21.5</c:v>
                </c:pt>
                <c:pt idx="1291">
                  <c:v>21.516999999999999</c:v>
                </c:pt>
                <c:pt idx="1292">
                  <c:v>21.533000000000001</c:v>
                </c:pt>
                <c:pt idx="1293">
                  <c:v>21.55</c:v>
                </c:pt>
                <c:pt idx="1294">
                  <c:v>21.567</c:v>
                </c:pt>
                <c:pt idx="1295">
                  <c:v>21.582999999999998</c:v>
                </c:pt>
                <c:pt idx="1296">
                  <c:v>21.6</c:v>
                </c:pt>
                <c:pt idx="1297">
                  <c:v>21.617000000000001</c:v>
                </c:pt>
                <c:pt idx="1298">
                  <c:v>21.632999999999999</c:v>
                </c:pt>
                <c:pt idx="1299">
                  <c:v>21.65</c:v>
                </c:pt>
                <c:pt idx="1300">
                  <c:v>21.667000000000002</c:v>
                </c:pt>
                <c:pt idx="1301">
                  <c:v>21.683</c:v>
                </c:pt>
                <c:pt idx="1302">
                  <c:v>21.7</c:v>
                </c:pt>
                <c:pt idx="1303">
                  <c:v>21.716999999999999</c:v>
                </c:pt>
                <c:pt idx="1304">
                  <c:v>21.733000000000001</c:v>
                </c:pt>
                <c:pt idx="1305">
                  <c:v>21.75</c:v>
                </c:pt>
                <c:pt idx="1306">
                  <c:v>21.766999999999999</c:v>
                </c:pt>
                <c:pt idx="1307">
                  <c:v>21.783000000000001</c:v>
                </c:pt>
                <c:pt idx="1308">
                  <c:v>21.8</c:v>
                </c:pt>
                <c:pt idx="1309">
                  <c:v>21.817</c:v>
                </c:pt>
                <c:pt idx="1310">
                  <c:v>21.832999999999998</c:v>
                </c:pt>
                <c:pt idx="1311">
                  <c:v>21.85</c:v>
                </c:pt>
                <c:pt idx="1312">
                  <c:v>21.867000000000001</c:v>
                </c:pt>
                <c:pt idx="1313">
                  <c:v>21.882999999999999</c:v>
                </c:pt>
                <c:pt idx="1314">
                  <c:v>21.9</c:v>
                </c:pt>
                <c:pt idx="1315">
                  <c:v>21.917000000000002</c:v>
                </c:pt>
                <c:pt idx="1316">
                  <c:v>21.933</c:v>
                </c:pt>
                <c:pt idx="1317">
                  <c:v>21.95</c:v>
                </c:pt>
                <c:pt idx="1318">
                  <c:v>21.966999999999999</c:v>
                </c:pt>
                <c:pt idx="1319">
                  <c:v>21.983000000000001</c:v>
                </c:pt>
                <c:pt idx="1320">
                  <c:v>22</c:v>
                </c:pt>
                <c:pt idx="1321">
                  <c:v>22.016999999999999</c:v>
                </c:pt>
                <c:pt idx="1322">
                  <c:v>22.033000000000001</c:v>
                </c:pt>
                <c:pt idx="1323">
                  <c:v>22.05</c:v>
                </c:pt>
                <c:pt idx="1324">
                  <c:v>22.067</c:v>
                </c:pt>
                <c:pt idx="1325">
                  <c:v>22.082999999999998</c:v>
                </c:pt>
                <c:pt idx="1326">
                  <c:v>22.1</c:v>
                </c:pt>
                <c:pt idx="1327">
                  <c:v>22.117000000000001</c:v>
                </c:pt>
                <c:pt idx="1328">
                  <c:v>22.132999999999999</c:v>
                </c:pt>
                <c:pt idx="1329">
                  <c:v>22.15</c:v>
                </c:pt>
                <c:pt idx="1330">
                  <c:v>22.167000000000002</c:v>
                </c:pt>
                <c:pt idx="1331">
                  <c:v>22.183</c:v>
                </c:pt>
                <c:pt idx="1332">
                  <c:v>22.2</c:v>
                </c:pt>
                <c:pt idx="1333">
                  <c:v>22.216999999999999</c:v>
                </c:pt>
                <c:pt idx="1334">
                  <c:v>22.233000000000001</c:v>
                </c:pt>
                <c:pt idx="1335">
                  <c:v>22.25</c:v>
                </c:pt>
                <c:pt idx="1336">
                  <c:v>22.266999999999999</c:v>
                </c:pt>
                <c:pt idx="1337">
                  <c:v>22.283000000000001</c:v>
                </c:pt>
                <c:pt idx="1338">
                  <c:v>22.3</c:v>
                </c:pt>
                <c:pt idx="1339">
                  <c:v>22.317</c:v>
                </c:pt>
                <c:pt idx="1340">
                  <c:v>22.332999999999998</c:v>
                </c:pt>
                <c:pt idx="1341">
                  <c:v>22.35</c:v>
                </c:pt>
                <c:pt idx="1342">
                  <c:v>22.367000000000001</c:v>
                </c:pt>
                <c:pt idx="1343">
                  <c:v>22.382999999999999</c:v>
                </c:pt>
                <c:pt idx="1344">
                  <c:v>22.4</c:v>
                </c:pt>
                <c:pt idx="1345">
                  <c:v>22.417000000000002</c:v>
                </c:pt>
                <c:pt idx="1346">
                  <c:v>22.433</c:v>
                </c:pt>
                <c:pt idx="1347">
                  <c:v>22.45</c:v>
                </c:pt>
                <c:pt idx="1348">
                  <c:v>22.466999999999999</c:v>
                </c:pt>
                <c:pt idx="1349">
                  <c:v>22.483000000000001</c:v>
                </c:pt>
                <c:pt idx="1350">
                  <c:v>22.5</c:v>
                </c:pt>
                <c:pt idx="1351">
                  <c:v>22.516999999999999</c:v>
                </c:pt>
                <c:pt idx="1352">
                  <c:v>22.533000000000001</c:v>
                </c:pt>
                <c:pt idx="1353">
                  <c:v>22.55</c:v>
                </c:pt>
                <c:pt idx="1354">
                  <c:v>22.567</c:v>
                </c:pt>
                <c:pt idx="1355">
                  <c:v>22.582999999999998</c:v>
                </c:pt>
                <c:pt idx="1356">
                  <c:v>22.6</c:v>
                </c:pt>
                <c:pt idx="1357">
                  <c:v>22.617000000000001</c:v>
                </c:pt>
                <c:pt idx="1358">
                  <c:v>22.632999999999999</c:v>
                </c:pt>
                <c:pt idx="1359">
                  <c:v>22.65</c:v>
                </c:pt>
                <c:pt idx="1360">
                  <c:v>22.667000000000002</c:v>
                </c:pt>
                <c:pt idx="1361">
                  <c:v>22.683</c:v>
                </c:pt>
                <c:pt idx="1362">
                  <c:v>22.7</c:v>
                </c:pt>
                <c:pt idx="1363">
                  <c:v>22.716999999999999</c:v>
                </c:pt>
                <c:pt idx="1364">
                  <c:v>22.733000000000001</c:v>
                </c:pt>
                <c:pt idx="1365">
                  <c:v>22.75</c:v>
                </c:pt>
                <c:pt idx="1366">
                  <c:v>22.766999999999999</c:v>
                </c:pt>
                <c:pt idx="1367">
                  <c:v>22.783000000000001</c:v>
                </c:pt>
                <c:pt idx="1368">
                  <c:v>22.8</c:v>
                </c:pt>
                <c:pt idx="1369">
                  <c:v>22.817</c:v>
                </c:pt>
                <c:pt idx="1370">
                  <c:v>22.832999999999998</c:v>
                </c:pt>
                <c:pt idx="1371">
                  <c:v>22.85</c:v>
                </c:pt>
                <c:pt idx="1372">
                  <c:v>22.867000000000001</c:v>
                </c:pt>
                <c:pt idx="1373">
                  <c:v>22.882999999999999</c:v>
                </c:pt>
                <c:pt idx="1374">
                  <c:v>22.9</c:v>
                </c:pt>
                <c:pt idx="1375">
                  <c:v>22.917000000000002</c:v>
                </c:pt>
                <c:pt idx="1376">
                  <c:v>22.933</c:v>
                </c:pt>
                <c:pt idx="1377">
                  <c:v>22.95</c:v>
                </c:pt>
                <c:pt idx="1378">
                  <c:v>22.966999999999999</c:v>
                </c:pt>
                <c:pt idx="1379">
                  <c:v>22.983000000000001</c:v>
                </c:pt>
                <c:pt idx="1380">
                  <c:v>23</c:v>
                </c:pt>
                <c:pt idx="1381">
                  <c:v>23.016999999999999</c:v>
                </c:pt>
                <c:pt idx="1382">
                  <c:v>23.033000000000001</c:v>
                </c:pt>
                <c:pt idx="1383">
                  <c:v>23.05</c:v>
                </c:pt>
                <c:pt idx="1384">
                  <c:v>23.067</c:v>
                </c:pt>
                <c:pt idx="1385">
                  <c:v>23.082999999999998</c:v>
                </c:pt>
                <c:pt idx="1386">
                  <c:v>23.1</c:v>
                </c:pt>
                <c:pt idx="1387">
                  <c:v>23.117000000000001</c:v>
                </c:pt>
                <c:pt idx="1388">
                  <c:v>23.132999999999999</c:v>
                </c:pt>
                <c:pt idx="1389">
                  <c:v>23.15</c:v>
                </c:pt>
                <c:pt idx="1390">
                  <c:v>23.167000000000002</c:v>
                </c:pt>
                <c:pt idx="1391">
                  <c:v>23.183</c:v>
                </c:pt>
                <c:pt idx="1392">
                  <c:v>23.2</c:v>
                </c:pt>
                <c:pt idx="1393">
                  <c:v>23.216999999999999</c:v>
                </c:pt>
                <c:pt idx="1394">
                  <c:v>23.233000000000001</c:v>
                </c:pt>
                <c:pt idx="1395">
                  <c:v>23.25</c:v>
                </c:pt>
                <c:pt idx="1396">
                  <c:v>23.266999999999999</c:v>
                </c:pt>
                <c:pt idx="1397">
                  <c:v>23.283000000000001</c:v>
                </c:pt>
                <c:pt idx="1398">
                  <c:v>23.3</c:v>
                </c:pt>
                <c:pt idx="1399">
                  <c:v>23.317</c:v>
                </c:pt>
                <c:pt idx="1400">
                  <c:v>23.332999999999998</c:v>
                </c:pt>
                <c:pt idx="1401">
                  <c:v>23.35</c:v>
                </c:pt>
                <c:pt idx="1402">
                  <c:v>23.367000000000001</c:v>
                </c:pt>
                <c:pt idx="1403">
                  <c:v>23.382999999999999</c:v>
                </c:pt>
                <c:pt idx="1404">
                  <c:v>23.4</c:v>
                </c:pt>
                <c:pt idx="1405">
                  <c:v>23.417000000000002</c:v>
                </c:pt>
                <c:pt idx="1406">
                  <c:v>23.433</c:v>
                </c:pt>
                <c:pt idx="1407">
                  <c:v>23.45</c:v>
                </c:pt>
                <c:pt idx="1408">
                  <c:v>23.466999999999999</c:v>
                </c:pt>
                <c:pt idx="1409">
                  <c:v>23.483000000000001</c:v>
                </c:pt>
                <c:pt idx="1410">
                  <c:v>23.5</c:v>
                </c:pt>
                <c:pt idx="1411">
                  <c:v>23.516999999999999</c:v>
                </c:pt>
                <c:pt idx="1412">
                  <c:v>23.533000000000001</c:v>
                </c:pt>
                <c:pt idx="1413">
                  <c:v>23.55</c:v>
                </c:pt>
                <c:pt idx="1414">
                  <c:v>23.567</c:v>
                </c:pt>
                <c:pt idx="1415">
                  <c:v>23.582999999999998</c:v>
                </c:pt>
                <c:pt idx="1416">
                  <c:v>23.6</c:v>
                </c:pt>
                <c:pt idx="1417">
                  <c:v>23.617000000000001</c:v>
                </c:pt>
                <c:pt idx="1418">
                  <c:v>23.632999999999999</c:v>
                </c:pt>
                <c:pt idx="1419">
                  <c:v>23.65</c:v>
                </c:pt>
                <c:pt idx="1420">
                  <c:v>23.667000000000002</c:v>
                </c:pt>
                <c:pt idx="1421">
                  <c:v>23.683</c:v>
                </c:pt>
                <c:pt idx="1422">
                  <c:v>23.7</c:v>
                </c:pt>
                <c:pt idx="1423">
                  <c:v>23.716999999999999</c:v>
                </c:pt>
                <c:pt idx="1424">
                  <c:v>23.733000000000001</c:v>
                </c:pt>
                <c:pt idx="1425">
                  <c:v>23.75</c:v>
                </c:pt>
                <c:pt idx="1426">
                  <c:v>23.766999999999999</c:v>
                </c:pt>
                <c:pt idx="1427">
                  <c:v>23.783000000000001</c:v>
                </c:pt>
                <c:pt idx="1428">
                  <c:v>23.8</c:v>
                </c:pt>
                <c:pt idx="1429">
                  <c:v>23.817</c:v>
                </c:pt>
                <c:pt idx="1430">
                  <c:v>23.832999999999998</c:v>
                </c:pt>
                <c:pt idx="1431">
                  <c:v>23.85</c:v>
                </c:pt>
                <c:pt idx="1432">
                  <c:v>23.867000000000001</c:v>
                </c:pt>
                <c:pt idx="1433">
                  <c:v>23.882999999999999</c:v>
                </c:pt>
                <c:pt idx="1434">
                  <c:v>23.9</c:v>
                </c:pt>
                <c:pt idx="1435">
                  <c:v>23.917000000000002</c:v>
                </c:pt>
                <c:pt idx="1436">
                  <c:v>23.933</c:v>
                </c:pt>
                <c:pt idx="1437">
                  <c:v>23.95</c:v>
                </c:pt>
                <c:pt idx="1438">
                  <c:v>23.966999999999999</c:v>
                </c:pt>
                <c:pt idx="1439">
                  <c:v>23.983000000000001</c:v>
                </c:pt>
                <c:pt idx="1440">
                  <c:v>24</c:v>
                </c:pt>
                <c:pt idx="1441">
                  <c:v>24.016999999999999</c:v>
                </c:pt>
                <c:pt idx="1442">
                  <c:v>24.033000000000001</c:v>
                </c:pt>
                <c:pt idx="1443">
                  <c:v>24.05</c:v>
                </c:pt>
                <c:pt idx="1444">
                  <c:v>24.067</c:v>
                </c:pt>
                <c:pt idx="1445">
                  <c:v>24.082999999999998</c:v>
                </c:pt>
                <c:pt idx="1446">
                  <c:v>24.1</c:v>
                </c:pt>
                <c:pt idx="1447">
                  <c:v>24.117000000000001</c:v>
                </c:pt>
                <c:pt idx="1448">
                  <c:v>24.132999999999999</c:v>
                </c:pt>
                <c:pt idx="1449">
                  <c:v>24.15</c:v>
                </c:pt>
                <c:pt idx="1450">
                  <c:v>24.167000000000002</c:v>
                </c:pt>
                <c:pt idx="1451">
                  <c:v>24.183</c:v>
                </c:pt>
                <c:pt idx="1452">
                  <c:v>24.2</c:v>
                </c:pt>
                <c:pt idx="1453">
                  <c:v>24.216999999999999</c:v>
                </c:pt>
                <c:pt idx="1454">
                  <c:v>24.233000000000001</c:v>
                </c:pt>
                <c:pt idx="1455">
                  <c:v>24.25</c:v>
                </c:pt>
                <c:pt idx="1456">
                  <c:v>24.266999999999999</c:v>
                </c:pt>
                <c:pt idx="1457">
                  <c:v>24.283000000000001</c:v>
                </c:pt>
                <c:pt idx="1458">
                  <c:v>24.3</c:v>
                </c:pt>
                <c:pt idx="1459">
                  <c:v>24.317</c:v>
                </c:pt>
                <c:pt idx="1460">
                  <c:v>24.332999999999998</c:v>
                </c:pt>
                <c:pt idx="1461">
                  <c:v>24.35</c:v>
                </c:pt>
                <c:pt idx="1462">
                  <c:v>24.367000000000001</c:v>
                </c:pt>
                <c:pt idx="1463">
                  <c:v>24.382999999999999</c:v>
                </c:pt>
                <c:pt idx="1464">
                  <c:v>24.4</c:v>
                </c:pt>
                <c:pt idx="1465">
                  <c:v>24.417000000000002</c:v>
                </c:pt>
                <c:pt idx="1466">
                  <c:v>24.433</c:v>
                </c:pt>
                <c:pt idx="1467">
                  <c:v>24.45</c:v>
                </c:pt>
                <c:pt idx="1468">
                  <c:v>24.466999999999999</c:v>
                </c:pt>
                <c:pt idx="1469">
                  <c:v>24.483000000000001</c:v>
                </c:pt>
                <c:pt idx="1470">
                  <c:v>24.5</c:v>
                </c:pt>
                <c:pt idx="1471">
                  <c:v>24.516999999999999</c:v>
                </c:pt>
                <c:pt idx="1472">
                  <c:v>24.533000000000001</c:v>
                </c:pt>
                <c:pt idx="1473">
                  <c:v>24.55</c:v>
                </c:pt>
                <c:pt idx="1474">
                  <c:v>24.567</c:v>
                </c:pt>
                <c:pt idx="1475">
                  <c:v>24.582999999999998</c:v>
                </c:pt>
                <c:pt idx="1476">
                  <c:v>24.6</c:v>
                </c:pt>
                <c:pt idx="1477">
                  <c:v>24.617000000000001</c:v>
                </c:pt>
                <c:pt idx="1478">
                  <c:v>24.632999999999999</c:v>
                </c:pt>
                <c:pt idx="1479">
                  <c:v>24.65</c:v>
                </c:pt>
                <c:pt idx="1480">
                  <c:v>24.667000000000002</c:v>
                </c:pt>
                <c:pt idx="1481">
                  <c:v>24.683</c:v>
                </c:pt>
                <c:pt idx="1482">
                  <c:v>24.7</c:v>
                </c:pt>
                <c:pt idx="1483">
                  <c:v>24.716999999999999</c:v>
                </c:pt>
                <c:pt idx="1484">
                  <c:v>24.733000000000001</c:v>
                </c:pt>
                <c:pt idx="1485">
                  <c:v>24.75</c:v>
                </c:pt>
                <c:pt idx="1486">
                  <c:v>24.766999999999999</c:v>
                </c:pt>
                <c:pt idx="1487">
                  <c:v>24.783000000000001</c:v>
                </c:pt>
                <c:pt idx="1488">
                  <c:v>24.8</c:v>
                </c:pt>
                <c:pt idx="1489">
                  <c:v>24.817</c:v>
                </c:pt>
                <c:pt idx="1490">
                  <c:v>24.832999999999998</c:v>
                </c:pt>
                <c:pt idx="1491">
                  <c:v>24.85</c:v>
                </c:pt>
                <c:pt idx="1492">
                  <c:v>24.867000000000001</c:v>
                </c:pt>
                <c:pt idx="1493">
                  <c:v>24.882999999999999</c:v>
                </c:pt>
                <c:pt idx="1494">
                  <c:v>24.9</c:v>
                </c:pt>
                <c:pt idx="1495">
                  <c:v>24.917000000000002</c:v>
                </c:pt>
                <c:pt idx="1496">
                  <c:v>24.933</c:v>
                </c:pt>
                <c:pt idx="1497">
                  <c:v>24.95</c:v>
                </c:pt>
                <c:pt idx="1498">
                  <c:v>24.966999999999999</c:v>
                </c:pt>
                <c:pt idx="1499">
                  <c:v>24.983000000000001</c:v>
                </c:pt>
                <c:pt idx="1500">
                  <c:v>25</c:v>
                </c:pt>
                <c:pt idx="1501">
                  <c:v>25.016999999999999</c:v>
                </c:pt>
                <c:pt idx="1502">
                  <c:v>25.033000000000001</c:v>
                </c:pt>
                <c:pt idx="1503">
                  <c:v>25.05</c:v>
                </c:pt>
                <c:pt idx="1504">
                  <c:v>25.067</c:v>
                </c:pt>
                <c:pt idx="1505">
                  <c:v>25.082999999999998</c:v>
                </c:pt>
                <c:pt idx="1506">
                  <c:v>25.1</c:v>
                </c:pt>
                <c:pt idx="1507">
                  <c:v>25.117000000000001</c:v>
                </c:pt>
                <c:pt idx="1508">
                  <c:v>25.132999999999999</c:v>
                </c:pt>
                <c:pt idx="1509">
                  <c:v>25.15</c:v>
                </c:pt>
                <c:pt idx="1510">
                  <c:v>25.167000000000002</c:v>
                </c:pt>
                <c:pt idx="1511">
                  <c:v>25.183</c:v>
                </c:pt>
                <c:pt idx="1512">
                  <c:v>25.2</c:v>
                </c:pt>
                <c:pt idx="1513">
                  <c:v>25.216999999999999</c:v>
                </c:pt>
                <c:pt idx="1514">
                  <c:v>25.233000000000001</c:v>
                </c:pt>
                <c:pt idx="1515">
                  <c:v>25.25</c:v>
                </c:pt>
                <c:pt idx="1516">
                  <c:v>25.266999999999999</c:v>
                </c:pt>
                <c:pt idx="1517">
                  <c:v>25.283000000000001</c:v>
                </c:pt>
                <c:pt idx="1518">
                  <c:v>25.3</c:v>
                </c:pt>
                <c:pt idx="1519">
                  <c:v>25.317</c:v>
                </c:pt>
                <c:pt idx="1520">
                  <c:v>25.332999999999998</c:v>
                </c:pt>
                <c:pt idx="1521">
                  <c:v>25.35</c:v>
                </c:pt>
                <c:pt idx="1522">
                  <c:v>25.367000000000001</c:v>
                </c:pt>
                <c:pt idx="1523">
                  <c:v>25.382999999999999</c:v>
                </c:pt>
                <c:pt idx="1524">
                  <c:v>25.4</c:v>
                </c:pt>
                <c:pt idx="1525">
                  <c:v>25.417000000000002</c:v>
                </c:pt>
                <c:pt idx="1526">
                  <c:v>25.433</c:v>
                </c:pt>
                <c:pt idx="1527">
                  <c:v>25.45</c:v>
                </c:pt>
                <c:pt idx="1528">
                  <c:v>25.466999999999999</c:v>
                </c:pt>
                <c:pt idx="1529">
                  <c:v>25.483000000000001</c:v>
                </c:pt>
                <c:pt idx="1530">
                  <c:v>25.5</c:v>
                </c:pt>
                <c:pt idx="1531">
                  <c:v>25.516999999999999</c:v>
                </c:pt>
                <c:pt idx="1532">
                  <c:v>25.533000000000001</c:v>
                </c:pt>
                <c:pt idx="1533">
                  <c:v>25.55</c:v>
                </c:pt>
                <c:pt idx="1534">
                  <c:v>25.567</c:v>
                </c:pt>
                <c:pt idx="1535">
                  <c:v>25.582999999999998</c:v>
                </c:pt>
                <c:pt idx="1536">
                  <c:v>25.6</c:v>
                </c:pt>
                <c:pt idx="1537">
                  <c:v>25.617000000000001</c:v>
                </c:pt>
                <c:pt idx="1538">
                  <c:v>25.632999999999999</c:v>
                </c:pt>
                <c:pt idx="1539">
                  <c:v>25.65</c:v>
                </c:pt>
                <c:pt idx="1540">
                  <c:v>25.667000000000002</c:v>
                </c:pt>
                <c:pt idx="1541">
                  <c:v>25.683</c:v>
                </c:pt>
                <c:pt idx="1542">
                  <c:v>25.7</c:v>
                </c:pt>
                <c:pt idx="1543">
                  <c:v>25.716999999999999</c:v>
                </c:pt>
                <c:pt idx="1544">
                  <c:v>25.733000000000001</c:v>
                </c:pt>
                <c:pt idx="1545">
                  <c:v>25.75</c:v>
                </c:pt>
                <c:pt idx="1546">
                  <c:v>25.766999999999999</c:v>
                </c:pt>
                <c:pt idx="1547">
                  <c:v>25.783000000000001</c:v>
                </c:pt>
                <c:pt idx="1548">
                  <c:v>25.8</c:v>
                </c:pt>
                <c:pt idx="1549">
                  <c:v>25.817</c:v>
                </c:pt>
                <c:pt idx="1550">
                  <c:v>25.832999999999998</c:v>
                </c:pt>
                <c:pt idx="1551">
                  <c:v>25.85</c:v>
                </c:pt>
                <c:pt idx="1552">
                  <c:v>25.867000000000001</c:v>
                </c:pt>
                <c:pt idx="1553">
                  <c:v>25.882999999999999</c:v>
                </c:pt>
                <c:pt idx="1554">
                  <c:v>25.9</c:v>
                </c:pt>
                <c:pt idx="1555">
                  <c:v>25.917000000000002</c:v>
                </c:pt>
                <c:pt idx="1556">
                  <c:v>25.933</c:v>
                </c:pt>
                <c:pt idx="1557">
                  <c:v>25.95</c:v>
                </c:pt>
                <c:pt idx="1558">
                  <c:v>25.966999999999999</c:v>
                </c:pt>
                <c:pt idx="1559">
                  <c:v>25.983000000000001</c:v>
                </c:pt>
                <c:pt idx="1560">
                  <c:v>26</c:v>
                </c:pt>
                <c:pt idx="1561">
                  <c:v>26.016999999999999</c:v>
                </c:pt>
                <c:pt idx="1562">
                  <c:v>26.033000000000001</c:v>
                </c:pt>
                <c:pt idx="1563">
                  <c:v>26.05</c:v>
                </c:pt>
                <c:pt idx="1564">
                  <c:v>26.067</c:v>
                </c:pt>
                <c:pt idx="1565">
                  <c:v>26.082999999999998</c:v>
                </c:pt>
                <c:pt idx="1566">
                  <c:v>26.1</c:v>
                </c:pt>
                <c:pt idx="1567">
                  <c:v>26.117000000000001</c:v>
                </c:pt>
                <c:pt idx="1568">
                  <c:v>26.132999999999999</c:v>
                </c:pt>
                <c:pt idx="1569">
                  <c:v>26.15</c:v>
                </c:pt>
                <c:pt idx="1570">
                  <c:v>26.167000000000002</c:v>
                </c:pt>
                <c:pt idx="1571">
                  <c:v>26.183</c:v>
                </c:pt>
                <c:pt idx="1572">
                  <c:v>26.2</c:v>
                </c:pt>
                <c:pt idx="1573">
                  <c:v>26.216999999999999</c:v>
                </c:pt>
                <c:pt idx="1574">
                  <c:v>26.233000000000001</c:v>
                </c:pt>
                <c:pt idx="1575">
                  <c:v>26.25</c:v>
                </c:pt>
                <c:pt idx="1576">
                  <c:v>26.266999999999999</c:v>
                </c:pt>
                <c:pt idx="1577">
                  <c:v>26.283000000000001</c:v>
                </c:pt>
                <c:pt idx="1578">
                  <c:v>26.3</c:v>
                </c:pt>
                <c:pt idx="1579">
                  <c:v>26.317</c:v>
                </c:pt>
                <c:pt idx="1580">
                  <c:v>26.332999999999998</c:v>
                </c:pt>
                <c:pt idx="1581">
                  <c:v>26.35</c:v>
                </c:pt>
                <c:pt idx="1582">
                  <c:v>26.367000000000001</c:v>
                </c:pt>
                <c:pt idx="1583">
                  <c:v>26.382999999999999</c:v>
                </c:pt>
                <c:pt idx="1584">
                  <c:v>26.4</c:v>
                </c:pt>
                <c:pt idx="1585">
                  <c:v>26.417000000000002</c:v>
                </c:pt>
                <c:pt idx="1586">
                  <c:v>26.433</c:v>
                </c:pt>
                <c:pt idx="1587">
                  <c:v>26.45</c:v>
                </c:pt>
                <c:pt idx="1588">
                  <c:v>26.466999999999999</c:v>
                </c:pt>
                <c:pt idx="1589">
                  <c:v>26.483000000000001</c:v>
                </c:pt>
                <c:pt idx="1590">
                  <c:v>26.5</c:v>
                </c:pt>
                <c:pt idx="1591">
                  <c:v>26.516999999999999</c:v>
                </c:pt>
                <c:pt idx="1592">
                  <c:v>26.533000000000001</c:v>
                </c:pt>
                <c:pt idx="1593">
                  <c:v>26.55</c:v>
                </c:pt>
                <c:pt idx="1594">
                  <c:v>26.567</c:v>
                </c:pt>
                <c:pt idx="1595">
                  <c:v>26.582999999999998</c:v>
                </c:pt>
                <c:pt idx="1596">
                  <c:v>26.6</c:v>
                </c:pt>
                <c:pt idx="1597">
                  <c:v>26.617000000000001</c:v>
                </c:pt>
                <c:pt idx="1598">
                  <c:v>26.632999999999999</c:v>
                </c:pt>
                <c:pt idx="1599">
                  <c:v>26.65</c:v>
                </c:pt>
                <c:pt idx="1600">
                  <c:v>26.667000000000002</c:v>
                </c:pt>
                <c:pt idx="1601">
                  <c:v>26.683</c:v>
                </c:pt>
                <c:pt idx="1602">
                  <c:v>26.7</c:v>
                </c:pt>
                <c:pt idx="1603">
                  <c:v>26.716999999999999</c:v>
                </c:pt>
                <c:pt idx="1604">
                  <c:v>26.733000000000001</c:v>
                </c:pt>
                <c:pt idx="1605">
                  <c:v>26.75</c:v>
                </c:pt>
                <c:pt idx="1606">
                  <c:v>26.766999999999999</c:v>
                </c:pt>
                <c:pt idx="1607">
                  <c:v>26.783000000000001</c:v>
                </c:pt>
                <c:pt idx="1608">
                  <c:v>26.8</c:v>
                </c:pt>
                <c:pt idx="1609">
                  <c:v>26.817</c:v>
                </c:pt>
                <c:pt idx="1610">
                  <c:v>26.832999999999998</c:v>
                </c:pt>
                <c:pt idx="1611">
                  <c:v>26.85</c:v>
                </c:pt>
                <c:pt idx="1612">
                  <c:v>26.867000000000001</c:v>
                </c:pt>
                <c:pt idx="1613">
                  <c:v>26.882999999999999</c:v>
                </c:pt>
                <c:pt idx="1614">
                  <c:v>26.9</c:v>
                </c:pt>
                <c:pt idx="1615">
                  <c:v>26.917000000000002</c:v>
                </c:pt>
                <c:pt idx="1616">
                  <c:v>26.933</c:v>
                </c:pt>
                <c:pt idx="1617">
                  <c:v>26.95</c:v>
                </c:pt>
                <c:pt idx="1618">
                  <c:v>26.966999999999999</c:v>
                </c:pt>
                <c:pt idx="1619">
                  <c:v>26.983000000000001</c:v>
                </c:pt>
                <c:pt idx="1620">
                  <c:v>27</c:v>
                </c:pt>
                <c:pt idx="1621">
                  <c:v>27.016999999999999</c:v>
                </c:pt>
                <c:pt idx="1622">
                  <c:v>27.033000000000001</c:v>
                </c:pt>
                <c:pt idx="1623">
                  <c:v>27.05</c:v>
                </c:pt>
                <c:pt idx="1624">
                  <c:v>27.067</c:v>
                </c:pt>
                <c:pt idx="1625">
                  <c:v>27.082999999999998</c:v>
                </c:pt>
                <c:pt idx="1626">
                  <c:v>27.1</c:v>
                </c:pt>
                <c:pt idx="1627">
                  <c:v>27.117000000000001</c:v>
                </c:pt>
                <c:pt idx="1628">
                  <c:v>27.132999999999999</c:v>
                </c:pt>
                <c:pt idx="1629">
                  <c:v>27.15</c:v>
                </c:pt>
                <c:pt idx="1630">
                  <c:v>27.167000000000002</c:v>
                </c:pt>
                <c:pt idx="1631">
                  <c:v>27.183</c:v>
                </c:pt>
                <c:pt idx="1632">
                  <c:v>27.2</c:v>
                </c:pt>
                <c:pt idx="1633">
                  <c:v>27.216999999999999</c:v>
                </c:pt>
                <c:pt idx="1634">
                  <c:v>27.233000000000001</c:v>
                </c:pt>
                <c:pt idx="1635">
                  <c:v>27.25</c:v>
                </c:pt>
                <c:pt idx="1636">
                  <c:v>27.266999999999999</c:v>
                </c:pt>
                <c:pt idx="1637">
                  <c:v>27.283000000000001</c:v>
                </c:pt>
                <c:pt idx="1638">
                  <c:v>27.3</c:v>
                </c:pt>
                <c:pt idx="1639">
                  <c:v>27.317</c:v>
                </c:pt>
                <c:pt idx="1640">
                  <c:v>27.332999999999998</c:v>
                </c:pt>
                <c:pt idx="1641">
                  <c:v>27.35</c:v>
                </c:pt>
                <c:pt idx="1642">
                  <c:v>27.367000000000001</c:v>
                </c:pt>
                <c:pt idx="1643">
                  <c:v>27.382999999999999</c:v>
                </c:pt>
                <c:pt idx="1644">
                  <c:v>27.4</c:v>
                </c:pt>
                <c:pt idx="1645">
                  <c:v>27.417000000000002</c:v>
                </c:pt>
                <c:pt idx="1646">
                  <c:v>27.433</c:v>
                </c:pt>
                <c:pt idx="1647">
                  <c:v>27.45</c:v>
                </c:pt>
                <c:pt idx="1648">
                  <c:v>27.466999999999999</c:v>
                </c:pt>
                <c:pt idx="1649">
                  <c:v>27.483000000000001</c:v>
                </c:pt>
                <c:pt idx="1650">
                  <c:v>27.5</c:v>
                </c:pt>
                <c:pt idx="1651">
                  <c:v>27.516999999999999</c:v>
                </c:pt>
                <c:pt idx="1652">
                  <c:v>27.533000000000001</c:v>
                </c:pt>
                <c:pt idx="1653">
                  <c:v>27.55</c:v>
                </c:pt>
                <c:pt idx="1654">
                  <c:v>27.567</c:v>
                </c:pt>
                <c:pt idx="1655">
                  <c:v>27.582999999999998</c:v>
                </c:pt>
                <c:pt idx="1656">
                  <c:v>27.6</c:v>
                </c:pt>
                <c:pt idx="1657">
                  <c:v>27.617000000000001</c:v>
                </c:pt>
                <c:pt idx="1658">
                  <c:v>27.632999999999999</c:v>
                </c:pt>
                <c:pt idx="1659">
                  <c:v>27.65</c:v>
                </c:pt>
                <c:pt idx="1660">
                  <c:v>27.667000000000002</c:v>
                </c:pt>
                <c:pt idx="1661">
                  <c:v>27.683</c:v>
                </c:pt>
                <c:pt idx="1662">
                  <c:v>27.7</c:v>
                </c:pt>
                <c:pt idx="1663">
                  <c:v>27.716999999999999</c:v>
                </c:pt>
                <c:pt idx="1664">
                  <c:v>27.733000000000001</c:v>
                </c:pt>
                <c:pt idx="1665">
                  <c:v>27.75</c:v>
                </c:pt>
                <c:pt idx="1666">
                  <c:v>27.766999999999999</c:v>
                </c:pt>
                <c:pt idx="1667">
                  <c:v>27.783000000000001</c:v>
                </c:pt>
                <c:pt idx="1668">
                  <c:v>27.8</c:v>
                </c:pt>
                <c:pt idx="1669">
                  <c:v>27.817</c:v>
                </c:pt>
                <c:pt idx="1670">
                  <c:v>27.832999999999998</c:v>
                </c:pt>
                <c:pt idx="1671">
                  <c:v>27.85</c:v>
                </c:pt>
                <c:pt idx="1672">
                  <c:v>27.867000000000001</c:v>
                </c:pt>
                <c:pt idx="1673">
                  <c:v>27.882999999999999</c:v>
                </c:pt>
                <c:pt idx="1674">
                  <c:v>27.9</c:v>
                </c:pt>
                <c:pt idx="1675">
                  <c:v>27.917000000000002</c:v>
                </c:pt>
                <c:pt idx="1676">
                  <c:v>27.933</c:v>
                </c:pt>
                <c:pt idx="1677">
                  <c:v>27.95</c:v>
                </c:pt>
                <c:pt idx="1678">
                  <c:v>27.966999999999999</c:v>
                </c:pt>
                <c:pt idx="1679">
                  <c:v>27.983000000000001</c:v>
                </c:pt>
                <c:pt idx="1680">
                  <c:v>28</c:v>
                </c:pt>
                <c:pt idx="1681">
                  <c:v>28.016999999999999</c:v>
                </c:pt>
                <c:pt idx="1682">
                  <c:v>28.033000000000001</c:v>
                </c:pt>
                <c:pt idx="1683">
                  <c:v>28.05</c:v>
                </c:pt>
                <c:pt idx="1684">
                  <c:v>28.067</c:v>
                </c:pt>
                <c:pt idx="1685">
                  <c:v>28.082999999999998</c:v>
                </c:pt>
                <c:pt idx="1686">
                  <c:v>28.1</c:v>
                </c:pt>
                <c:pt idx="1687">
                  <c:v>28.117000000000001</c:v>
                </c:pt>
                <c:pt idx="1688">
                  <c:v>28.132999999999999</c:v>
                </c:pt>
                <c:pt idx="1689">
                  <c:v>28.15</c:v>
                </c:pt>
                <c:pt idx="1690">
                  <c:v>28.167000000000002</c:v>
                </c:pt>
                <c:pt idx="1691">
                  <c:v>28.183</c:v>
                </c:pt>
                <c:pt idx="1692">
                  <c:v>28.2</c:v>
                </c:pt>
                <c:pt idx="1693">
                  <c:v>28.216999999999999</c:v>
                </c:pt>
                <c:pt idx="1694">
                  <c:v>28.233000000000001</c:v>
                </c:pt>
                <c:pt idx="1695">
                  <c:v>28.25</c:v>
                </c:pt>
                <c:pt idx="1696">
                  <c:v>28.266999999999999</c:v>
                </c:pt>
                <c:pt idx="1697">
                  <c:v>28.283000000000001</c:v>
                </c:pt>
                <c:pt idx="1698">
                  <c:v>28.3</c:v>
                </c:pt>
                <c:pt idx="1699">
                  <c:v>28.317</c:v>
                </c:pt>
                <c:pt idx="1700">
                  <c:v>28.332999999999998</c:v>
                </c:pt>
                <c:pt idx="1701">
                  <c:v>28.35</c:v>
                </c:pt>
                <c:pt idx="1702">
                  <c:v>28.367000000000001</c:v>
                </c:pt>
                <c:pt idx="1703">
                  <c:v>28.382999999999999</c:v>
                </c:pt>
                <c:pt idx="1704">
                  <c:v>28.4</c:v>
                </c:pt>
                <c:pt idx="1705">
                  <c:v>28.417000000000002</c:v>
                </c:pt>
                <c:pt idx="1706">
                  <c:v>28.433</c:v>
                </c:pt>
                <c:pt idx="1707">
                  <c:v>28.45</c:v>
                </c:pt>
                <c:pt idx="1708">
                  <c:v>28.466999999999999</c:v>
                </c:pt>
                <c:pt idx="1709">
                  <c:v>28.483000000000001</c:v>
                </c:pt>
                <c:pt idx="1710">
                  <c:v>28.5</c:v>
                </c:pt>
                <c:pt idx="1711">
                  <c:v>28.516999999999999</c:v>
                </c:pt>
                <c:pt idx="1712">
                  <c:v>28.533000000000001</c:v>
                </c:pt>
                <c:pt idx="1713">
                  <c:v>28.55</c:v>
                </c:pt>
                <c:pt idx="1714">
                  <c:v>28.567</c:v>
                </c:pt>
                <c:pt idx="1715">
                  <c:v>28.582999999999998</c:v>
                </c:pt>
                <c:pt idx="1716">
                  <c:v>28.6</c:v>
                </c:pt>
                <c:pt idx="1717">
                  <c:v>28.617000000000001</c:v>
                </c:pt>
                <c:pt idx="1718">
                  <c:v>28.632999999999999</c:v>
                </c:pt>
                <c:pt idx="1719">
                  <c:v>28.65</c:v>
                </c:pt>
                <c:pt idx="1720">
                  <c:v>28.667000000000002</c:v>
                </c:pt>
                <c:pt idx="1721">
                  <c:v>28.683</c:v>
                </c:pt>
                <c:pt idx="1722">
                  <c:v>28.7</c:v>
                </c:pt>
                <c:pt idx="1723">
                  <c:v>28.716999999999999</c:v>
                </c:pt>
                <c:pt idx="1724">
                  <c:v>28.733000000000001</c:v>
                </c:pt>
                <c:pt idx="1725">
                  <c:v>28.75</c:v>
                </c:pt>
                <c:pt idx="1726">
                  <c:v>28.766999999999999</c:v>
                </c:pt>
                <c:pt idx="1727">
                  <c:v>28.783000000000001</c:v>
                </c:pt>
                <c:pt idx="1728">
                  <c:v>28.8</c:v>
                </c:pt>
                <c:pt idx="1729">
                  <c:v>28.817</c:v>
                </c:pt>
                <c:pt idx="1730">
                  <c:v>28.832999999999998</c:v>
                </c:pt>
                <c:pt idx="1731">
                  <c:v>28.85</c:v>
                </c:pt>
                <c:pt idx="1732">
                  <c:v>28.867000000000001</c:v>
                </c:pt>
                <c:pt idx="1733">
                  <c:v>28.882999999999999</c:v>
                </c:pt>
                <c:pt idx="1734">
                  <c:v>28.9</c:v>
                </c:pt>
                <c:pt idx="1735">
                  <c:v>28.917000000000002</c:v>
                </c:pt>
                <c:pt idx="1736">
                  <c:v>28.933</c:v>
                </c:pt>
                <c:pt idx="1737">
                  <c:v>28.95</c:v>
                </c:pt>
                <c:pt idx="1738">
                  <c:v>28.966999999999999</c:v>
                </c:pt>
                <c:pt idx="1739">
                  <c:v>28.983000000000001</c:v>
                </c:pt>
                <c:pt idx="1740">
                  <c:v>29</c:v>
                </c:pt>
                <c:pt idx="1741">
                  <c:v>29.016999999999999</c:v>
                </c:pt>
                <c:pt idx="1742">
                  <c:v>29.033000000000001</c:v>
                </c:pt>
                <c:pt idx="1743">
                  <c:v>29.05</c:v>
                </c:pt>
                <c:pt idx="1744">
                  <c:v>29.067</c:v>
                </c:pt>
                <c:pt idx="1745">
                  <c:v>29.082999999999998</c:v>
                </c:pt>
                <c:pt idx="1746">
                  <c:v>29.1</c:v>
                </c:pt>
                <c:pt idx="1747">
                  <c:v>29.117000000000001</c:v>
                </c:pt>
                <c:pt idx="1748">
                  <c:v>29.132999999999999</c:v>
                </c:pt>
                <c:pt idx="1749">
                  <c:v>29.15</c:v>
                </c:pt>
                <c:pt idx="1750">
                  <c:v>29.167000000000002</c:v>
                </c:pt>
                <c:pt idx="1751">
                  <c:v>29.183</c:v>
                </c:pt>
                <c:pt idx="1752">
                  <c:v>29.2</c:v>
                </c:pt>
                <c:pt idx="1753">
                  <c:v>29.216999999999999</c:v>
                </c:pt>
                <c:pt idx="1754">
                  <c:v>29.233000000000001</c:v>
                </c:pt>
                <c:pt idx="1755">
                  <c:v>29.25</c:v>
                </c:pt>
                <c:pt idx="1756">
                  <c:v>29.266999999999999</c:v>
                </c:pt>
                <c:pt idx="1757">
                  <c:v>29.283000000000001</c:v>
                </c:pt>
                <c:pt idx="1758">
                  <c:v>29.3</c:v>
                </c:pt>
                <c:pt idx="1759">
                  <c:v>29.317</c:v>
                </c:pt>
                <c:pt idx="1760">
                  <c:v>29.332999999999998</c:v>
                </c:pt>
                <c:pt idx="1761">
                  <c:v>29.35</c:v>
                </c:pt>
                <c:pt idx="1762">
                  <c:v>29.367000000000001</c:v>
                </c:pt>
                <c:pt idx="1763">
                  <c:v>29.382999999999999</c:v>
                </c:pt>
                <c:pt idx="1764">
                  <c:v>29.4</c:v>
                </c:pt>
                <c:pt idx="1765">
                  <c:v>29.417000000000002</c:v>
                </c:pt>
                <c:pt idx="1766">
                  <c:v>29.433</c:v>
                </c:pt>
                <c:pt idx="1767">
                  <c:v>29.45</c:v>
                </c:pt>
                <c:pt idx="1768">
                  <c:v>29.466999999999999</c:v>
                </c:pt>
                <c:pt idx="1769">
                  <c:v>29.483000000000001</c:v>
                </c:pt>
                <c:pt idx="1770">
                  <c:v>29.5</c:v>
                </c:pt>
                <c:pt idx="1771">
                  <c:v>29.516999999999999</c:v>
                </c:pt>
                <c:pt idx="1772">
                  <c:v>29.533000000000001</c:v>
                </c:pt>
                <c:pt idx="1773">
                  <c:v>29.55</c:v>
                </c:pt>
                <c:pt idx="1774">
                  <c:v>29.567</c:v>
                </c:pt>
                <c:pt idx="1775">
                  <c:v>29.582999999999998</c:v>
                </c:pt>
                <c:pt idx="1776">
                  <c:v>29.6</c:v>
                </c:pt>
                <c:pt idx="1777">
                  <c:v>29.617000000000001</c:v>
                </c:pt>
                <c:pt idx="1778">
                  <c:v>29.632999999999999</c:v>
                </c:pt>
                <c:pt idx="1779">
                  <c:v>29.65</c:v>
                </c:pt>
                <c:pt idx="1780">
                  <c:v>29.667000000000002</c:v>
                </c:pt>
                <c:pt idx="1781">
                  <c:v>29.683</c:v>
                </c:pt>
                <c:pt idx="1782">
                  <c:v>29.7</c:v>
                </c:pt>
                <c:pt idx="1783">
                  <c:v>29.716999999999999</c:v>
                </c:pt>
                <c:pt idx="1784">
                  <c:v>29.733000000000001</c:v>
                </c:pt>
                <c:pt idx="1785">
                  <c:v>29.75</c:v>
                </c:pt>
                <c:pt idx="1786">
                  <c:v>29.766999999999999</c:v>
                </c:pt>
                <c:pt idx="1787">
                  <c:v>29.783000000000001</c:v>
                </c:pt>
                <c:pt idx="1788">
                  <c:v>29.8</c:v>
                </c:pt>
                <c:pt idx="1789">
                  <c:v>29.817</c:v>
                </c:pt>
                <c:pt idx="1790">
                  <c:v>29.832999999999998</c:v>
                </c:pt>
                <c:pt idx="1791">
                  <c:v>29.85</c:v>
                </c:pt>
                <c:pt idx="1792">
                  <c:v>29.867000000000001</c:v>
                </c:pt>
                <c:pt idx="1793">
                  <c:v>29.882999999999999</c:v>
                </c:pt>
                <c:pt idx="1794">
                  <c:v>29.9</c:v>
                </c:pt>
                <c:pt idx="1795">
                  <c:v>29.917000000000002</c:v>
                </c:pt>
                <c:pt idx="1796">
                  <c:v>29.933</c:v>
                </c:pt>
                <c:pt idx="1797">
                  <c:v>29.95</c:v>
                </c:pt>
                <c:pt idx="1798">
                  <c:v>29.966999999999999</c:v>
                </c:pt>
                <c:pt idx="1799">
                  <c:v>29.983000000000001</c:v>
                </c:pt>
                <c:pt idx="1800">
                  <c:v>30</c:v>
                </c:pt>
                <c:pt idx="1801">
                  <c:v>30.016999999999999</c:v>
                </c:pt>
                <c:pt idx="1802">
                  <c:v>30.033000000000001</c:v>
                </c:pt>
                <c:pt idx="1803">
                  <c:v>30.05</c:v>
                </c:pt>
                <c:pt idx="1804">
                  <c:v>30.067</c:v>
                </c:pt>
                <c:pt idx="1805">
                  <c:v>30.082999999999998</c:v>
                </c:pt>
                <c:pt idx="1806">
                  <c:v>30.1</c:v>
                </c:pt>
                <c:pt idx="1807">
                  <c:v>30.117000000000001</c:v>
                </c:pt>
                <c:pt idx="1808">
                  <c:v>30.132999999999999</c:v>
                </c:pt>
                <c:pt idx="1809">
                  <c:v>30.15</c:v>
                </c:pt>
                <c:pt idx="1810">
                  <c:v>30.167000000000002</c:v>
                </c:pt>
                <c:pt idx="1811">
                  <c:v>30.183</c:v>
                </c:pt>
                <c:pt idx="1812">
                  <c:v>30.2</c:v>
                </c:pt>
                <c:pt idx="1813">
                  <c:v>30.216999999999999</c:v>
                </c:pt>
                <c:pt idx="1814">
                  <c:v>30.233000000000001</c:v>
                </c:pt>
                <c:pt idx="1815">
                  <c:v>30.25</c:v>
                </c:pt>
                <c:pt idx="1816">
                  <c:v>30.266999999999999</c:v>
                </c:pt>
                <c:pt idx="1817">
                  <c:v>30.283000000000001</c:v>
                </c:pt>
                <c:pt idx="1818">
                  <c:v>30.3</c:v>
                </c:pt>
                <c:pt idx="1819">
                  <c:v>30.317</c:v>
                </c:pt>
                <c:pt idx="1820">
                  <c:v>30.332999999999998</c:v>
                </c:pt>
                <c:pt idx="1821">
                  <c:v>30.35</c:v>
                </c:pt>
                <c:pt idx="1822">
                  <c:v>30.367000000000001</c:v>
                </c:pt>
                <c:pt idx="1823">
                  <c:v>30.382999999999999</c:v>
                </c:pt>
                <c:pt idx="1824">
                  <c:v>30.4</c:v>
                </c:pt>
                <c:pt idx="1825">
                  <c:v>30.417000000000002</c:v>
                </c:pt>
                <c:pt idx="1826">
                  <c:v>30.433</c:v>
                </c:pt>
                <c:pt idx="1827">
                  <c:v>30.45</c:v>
                </c:pt>
                <c:pt idx="1828">
                  <c:v>30.466999999999999</c:v>
                </c:pt>
                <c:pt idx="1829">
                  <c:v>30.483000000000001</c:v>
                </c:pt>
                <c:pt idx="1830">
                  <c:v>30.5</c:v>
                </c:pt>
                <c:pt idx="1831">
                  <c:v>30.516999999999999</c:v>
                </c:pt>
                <c:pt idx="1832">
                  <c:v>30.533000000000001</c:v>
                </c:pt>
                <c:pt idx="1833">
                  <c:v>30.55</c:v>
                </c:pt>
                <c:pt idx="1834">
                  <c:v>30.567</c:v>
                </c:pt>
                <c:pt idx="1835">
                  <c:v>30.582999999999998</c:v>
                </c:pt>
                <c:pt idx="1836">
                  <c:v>30.6</c:v>
                </c:pt>
                <c:pt idx="1837">
                  <c:v>30.617000000000001</c:v>
                </c:pt>
                <c:pt idx="1838">
                  <c:v>30.632999999999999</c:v>
                </c:pt>
                <c:pt idx="1839">
                  <c:v>30.65</c:v>
                </c:pt>
                <c:pt idx="1840">
                  <c:v>30.667000000000002</c:v>
                </c:pt>
                <c:pt idx="1841">
                  <c:v>30.683</c:v>
                </c:pt>
                <c:pt idx="1842">
                  <c:v>30.7</c:v>
                </c:pt>
                <c:pt idx="1843">
                  <c:v>30.716999999999999</c:v>
                </c:pt>
                <c:pt idx="1844">
                  <c:v>30.733000000000001</c:v>
                </c:pt>
                <c:pt idx="1845">
                  <c:v>30.75</c:v>
                </c:pt>
                <c:pt idx="1846">
                  <c:v>30.766999999999999</c:v>
                </c:pt>
                <c:pt idx="1847">
                  <c:v>30.783000000000001</c:v>
                </c:pt>
                <c:pt idx="1848">
                  <c:v>30.8</c:v>
                </c:pt>
                <c:pt idx="1849">
                  <c:v>30.817</c:v>
                </c:pt>
                <c:pt idx="1850">
                  <c:v>30.832999999999998</c:v>
                </c:pt>
                <c:pt idx="1851">
                  <c:v>30.85</c:v>
                </c:pt>
                <c:pt idx="1852">
                  <c:v>30.867000000000001</c:v>
                </c:pt>
                <c:pt idx="1853">
                  <c:v>30.882999999999999</c:v>
                </c:pt>
                <c:pt idx="1854">
                  <c:v>30.9</c:v>
                </c:pt>
                <c:pt idx="1855">
                  <c:v>30.917000000000002</c:v>
                </c:pt>
                <c:pt idx="1856">
                  <c:v>30.933</c:v>
                </c:pt>
                <c:pt idx="1857">
                  <c:v>30.95</c:v>
                </c:pt>
                <c:pt idx="1858">
                  <c:v>30.966999999999999</c:v>
                </c:pt>
                <c:pt idx="1859">
                  <c:v>30.983000000000001</c:v>
                </c:pt>
                <c:pt idx="1860">
                  <c:v>31</c:v>
                </c:pt>
                <c:pt idx="1861">
                  <c:v>31.016999999999999</c:v>
                </c:pt>
                <c:pt idx="1862">
                  <c:v>31.033000000000001</c:v>
                </c:pt>
                <c:pt idx="1863">
                  <c:v>31.05</c:v>
                </c:pt>
                <c:pt idx="1864">
                  <c:v>31.067</c:v>
                </c:pt>
                <c:pt idx="1865">
                  <c:v>31.082999999999998</c:v>
                </c:pt>
                <c:pt idx="1866">
                  <c:v>31.1</c:v>
                </c:pt>
                <c:pt idx="1867">
                  <c:v>31.117000000000001</c:v>
                </c:pt>
                <c:pt idx="1868">
                  <c:v>31.132999999999999</c:v>
                </c:pt>
                <c:pt idx="1869">
                  <c:v>31.15</c:v>
                </c:pt>
                <c:pt idx="1870">
                  <c:v>31.167000000000002</c:v>
                </c:pt>
                <c:pt idx="1871">
                  <c:v>31.183</c:v>
                </c:pt>
                <c:pt idx="1872">
                  <c:v>31.2</c:v>
                </c:pt>
                <c:pt idx="1873">
                  <c:v>31.216999999999999</c:v>
                </c:pt>
                <c:pt idx="1874">
                  <c:v>31.233000000000001</c:v>
                </c:pt>
                <c:pt idx="1875">
                  <c:v>31.25</c:v>
                </c:pt>
                <c:pt idx="1876">
                  <c:v>31.266999999999999</c:v>
                </c:pt>
                <c:pt idx="1877">
                  <c:v>31.283000000000001</c:v>
                </c:pt>
                <c:pt idx="1878">
                  <c:v>31.3</c:v>
                </c:pt>
                <c:pt idx="1879">
                  <c:v>31.317</c:v>
                </c:pt>
                <c:pt idx="1880">
                  <c:v>31.332999999999998</c:v>
                </c:pt>
                <c:pt idx="1881">
                  <c:v>31.35</c:v>
                </c:pt>
                <c:pt idx="1882">
                  <c:v>31.367000000000001</c:v>
                </c:pt>
                <c:pt idx="1883">
                  <c:v>31.382999999999999</c:v>
                </c:pt>
                <c:pt idx="1884">
                  <c:v>31.4</c:v>
                </c:pt>
                <c:pt idx="1885">
                  <c:v>31.417000000000002</c:v>
                </c:pt>
                <c:pt idx="1886">
                  <c:v>31.433</c:v>
                </c:pt>
                <c:pt idx="1887">
                  <c:v>31.45</c:v>
                </c:pt>
                <c:pt idx="1888">
                  <c:v>31.466999999999999</c:v>
                </c:pt>
                <c:pt idx="1889">
                  <c:v>31.483000000000001</c:v>
                </c:pt>
                <c:pt idx="1890">
                  <c:v>31.5</c:v>
                </c:pt>
                <c:pt idx="1891">
                  <c:v>31.516999999999999</c:v>
                </c:pt>
                <c:pt idx="1892">
                  <c:v>31.533000000000001</c:v>
                </c:pt>
                <c:pt idx="1893">
                  <c:v>31.55</c:v>
                </c:pt>
                <c:pt idx="1894">
                  <c:v>31.567</c:v>
                </c:pt>
                <c:pt idx="1895">
                  <c:v>31.582999999999998</c:v>
                </c:pt>
                <c:pt idx="1896">
                  <c:v>31.6</c:v>
                </c:pt>
                <c:pt idx="1897">
                  <c:v>31.617000000000001</c:v>
                </c:pt>
                <c:pt idx="1898">
                  <c:v>31.632999999999999</c:v>
                </c:pt>
                <c:pt idx="1899">
                  <c:v>31.65</c:v>
                </c:pt>
                <c:pt idx="1900">
                  <c:v>31.667000000000002</c:v>
                </c:pt>
                <c:pt idx="1901">
                  <c:v>31.683</c:v>
                </c:pt>
                <c:pt idx="1902">
                  <c:v>31.7</c:v>
                </c:pt>
                <c:pt idx="1903">
                  <c:v>31.716999999999999</c:v>
                </c:pt>
                <c:pt idx="1904">
                  <c:v>31.733000000000001</c:v>
                </c:pt>
                <c:pt idx="1905">
                  <c:v>31.75</c:v>
                </c:pt>
                <c:pt idx="1906">
                  <c:v>31.766999999999999</c:v>
                </c:pt>
                <c:pt idx="1907">
                  <c:v>31.783000000000001</c:v>
                </c:pt>
                <c:pt idx="1908">
                  <c:v>31.8</c:v>
                </c:pt>
                <c:pt idx="1909">
                  <c:v>31.817</c:v>
                </c:pt>
                <c:pt idx="1910">
                  <c:v>31.832999999999998</c:v>
                </c:pt>
                <c:pt idx="1911">
                  <c:v>31.85</c:v>
                </c:pt>
                <c:pt idx="1912">
                  <c:v>31.867000000000001</c:v>
                </c:pt>
                <c:pt idx="1913">
                  <c:v>31.882999999999999</c:v>
                </c:pt>
                <c:pt idx="1914">
                  <c:v>31.9</c:v>
                </c:pt>
                <c:pt idx="1915">
                  <c:v>31.917000000000002</c:v>
                </c:pt>
                <c:pt idx="1916">
                  <c:v>31.933</c:v>
                </c:pt>
                <c:pt idx="1917">
                  <c:v>31.95</c:v>
                </c:pt>
                <c:pt idx="1918">
                  <c:v>31.966999999999999</c:v>
                </c:pt>
                <c:pt idx="1919">
                  <c:v>31.983000000000001</c:v>
                </c:pt>
                <c:pt idx="1920">
                  <c:v>32</c:v>
                </c:pt>
                <c:pt idx="1921">
                  <c:v>32.017000000000003</c:v>
                </c:pt>
                <c:pt idx="1922">
                  <c:v>32.033000000000001</c:v>
                </c:pt>
                <c:pt idx="1923">
                  <c:v>32.049999999999997</c:v>
                </c:pt>
                <c:pt idx="1924">
                  <c:v>32.067</c:v>
                </c:pt>
                <c:pt idx="1925">
                  <c:v>32.082999999999998</c:v>
                </c:pt>
                <c:pt idx="1926">
                  <c:v>32.1</c:v>
                </c:pt>
                <c:pt idx="1927">
                  <c:v>32.116999999999997</c:v>
                </c:pt>
                <c:pt idx="1928">
                  <c:v>32.133000000000003</c:v>
                </c:pt>
                <c:pt idx="1929">
                  <c:v>32.15</c:v>
                </c:pt>
                <c:pt idx="1930">
                  <c:v>32.167000000000002</c:v>
                </c:pt>
                <c:pt idx="1931">
                  <c:v>32.183</c:v>
                </c:pt>
                <c:pt idx="1932">
                  <c:v>32.200000000000003</c:v>
                </c:pt>
                <c:pt idx="1933">
                  <c:v>32.216999999999999</c:v>
                </c:pt>
                <c:pt idx="1934">
                  <c:v>32.232999999999997</c:v>
                </c:pt>
                <c:pt idx="1935">
                  <c:v>32.25</c:v>
                </c:pt>
                <c:pt idx="1936">
                  <c:v>32.267000000000003</c:v>
                </c:pt>
                <c:pt idx="1937">
                  <c:v>32.283000000000001</c:v>
                </c:pt>
                <c:pt idx="1938">
                  <c:v>32.299999999999997</c:v>
                </c:pt>
                <c:pt idx="1939">
                  <c:v>32.317</c:v>
                </c:pt>
                <c:pt idx="1940">
                  <c:v>32.332999999999998</c:v>
                </c:pt>
                <c:pt idx="1941">
                  <c:v>32.35</c:v>
                </c:pt>
                <c:pt idx="1942">
                  <c:v>32.366999999999997</c:v>
                </c:pt>
                <c:pt idx="1943">
                  <c:v>32.383000000000003</c:v>
                </c:pt>
                <c:pt idx="1944">
                  <c:v>32.4</c:v>
                </c:pt>
                <c:pt idx="1945">
                  <c:v>32.417000000000002</c:v>
                </c:pt>
                <c:pt idx="1946">
                  <c:v>32.433</c:v>
                </c:pt>
                <c:pt idx="1947">
                  <c:v>32.450000000000003</c:v>
                </c:pt>
                <c:pt idx="1948">
                  <c:v>32.466999999999999</c:v>
                </c:pt>
                <c:pt idx="1949">
                  <c:v>32.482999999999997</c:v>
                </c:pt>
                <c:pt idx="1950">
                  <c:v>32.5</c:v>
                </c:pt>
                <c:pt idx="1951">
                  <c:v>32.517000000000003</c:v>
                </c:pt>
                <c:pt idx="1952">
                  <c:v>32.533000000000001</c:v>
                </c:pt>
                <c:pt idx="1953">
                  <c:v>32.549999999999997</c:v>
                </c:pt>
                <c:pt idx="1954">
                  <c:v>32.567</c:v>
                </c:pt>
                <c:pt idx="1955">
                  <c:v>32.582999999999998</c:v>
                </c:pt>
                <c:pt idx="1956">
                  <c:v>32.6</c:v>
                </c:pt>
                <c:pt idx="1957">
                  <c:v>32.616999999999997</c:v>
                </c:pt>
                <c:pt idx="1958">
                  <c:v>32.633000000000003</c:v>
                </c:pt>
                <c:pt idx="1959">
                  <c:v>32.65</c:v>
                </c:pt>
                <c:pt idx="1960">
                  <c:v>32.667000000000002</c:v>
                </c:pt>
                <c:pt idx="1961">
                  <c:v>32.683</c:v>
                </c:pt>
                <c:pt idx="1962">
                  <c:v>32.700000000000003</c:v>
                </c:pt>
                <c:pt idx="1963">
                  <c:v>32.716999999999999</c:v>
                </c:pt>
                <c:pt idx="1964">
                  <c:v>32.732999999999997</c:v>
                </c:pt>
                <c:pt idx="1965">
                  <c:v>32.75</c:v>
                </c:pt>
                <c:pt idx="1966">
                  <c:v>32.767000000000003</c:v>
                </c:pt>
                <c:pt idx="1967">
                  <c:v>32.783000000000001</c:v>
                </c:pt>
                <c:pt idx="1968">
                  <c:v>32.799999999999997</c:v>
                </c:pt>
                <c:pt idx="1969">
                  <c:v>32.817</c:v>
                </c:pt>
                <c:pt idx="1970">
                  <c:v>32.832999999999998</c:v>
                </c:pt>
                <c:pt idx="1971">
                  <c:v>32.85</c:v>
                </c:pt>
                <c:pt idx="1972">
                  <c:v>32.866999999999997</c:v>
                </c:pt>
                <c:pt idx="1973">
                  <c:v>32.883000000000003</c:v>
                </c:pt>
                <c:pt idx="1974">
                  <c:v>32.9</c:v>
                </c:pt>
                <c:pt idx="1975">
                  <c:v>32.917000000000002</c:v>
                </c:pt>
                <c:pt idx="1976">
                  <c:v>32.933</c:v>
                </c:pt>
                <c:pt idx="1977">
                  <c:v>32.950000000000003</c:v>
                </c:pt>
                <c:pt idx="1978">
                  <c:v>32.966999999999999</c:v>
                </c:pt>
                <c:pt idx="1979">
                  <c:v>32.982999999999997</c:v>
                </c:pt>
                <c:pt idx="1980">
                  <c:v>33</c:v>
                </c:pt>
                <c:pt idx="1981">
                  <c:v>33.017000000000003</c:v>
                </c:pt>
                <c:pt idx="1982">
                  <c:v>33.033000000000001</c:v>
                </c:pt>
                <c:pt idx="1983">
                  <c:v>33.049999999999997</c:v>
                </c:pt>
                <c:pt idx="1984">
                  <c:v>33.067</c:v>
                </c:pt>
                <c:pt idx="1985">
                  <c:v>33.082999999999998</c:v>
                </c:pt>
                <c:pt idx="1986">
                  <c:v>33.1</c:v>
                </c:pt>
                <c:pt idx="1987">
                  <c:v>33.116999999999997</c:v>
                </c:pt>
                <c:pt idx="1988">
                  <c:v>33.133000000000003</c:v>
                </c:pt>
                <c:pt idx="1989">
                  <c:v>33.15</c:v>
                </c:pt>
                <c:pt idx="1990">
                  <c:v>33.167000000000002</c:v>
                </c:pt>
                <c:pt idx="1991">
                  <c:v>33.183</c:v>
                </c:pt>
                <c:pt idx="1992">
                  <c:v>33.200000000000003</c:v>
                </c:pt>
                <c:pt idx="1993">
                  <c:v>33.216999999999999</c:v>
                </c:pt>
                <c:pt idx="1994">
                  <c:v>33.232999999999997</c:v>
                </c:pt>
                <c:pt idx="1995">
                  <c:v>33.25</c:v>
                </c:pt>
                <c:pt idx="1996">
                  <c:v>33.267000000000003</c:v>
                </c:pt>
                <c:pt idx="1997">
                  <c:v>33.283000000000001</c:v>
                </c:pt>
                <c:pt idx="1998">
                  <c:v>33.299999999999997</c:v>
                </c:pt>
                <c:pt idx="1999">
                  <c:v>33.317</c:v>
                </c:pt>
                <c:pt idx="2000">
                  <c:v>33.332999999999998</c:v>
                </c:pt>
                <c:pt idx="2001">
                  <c:v>33.35</c:v>
                </c:pt>
                <c:pt idx="2002">
                  <c:v>33.366999999999997</c:v>
                </c:pt>
                <c:pt idx="2003">
                  <c:v>33.383000000000003</c:v>
                </c:pt>
                <c:pt idx="2004">
                  <c:v>33.4</c:v>
                </c:pt>
                <c:pt idx="2005">
                  <c:v>33.417000000000002</c:v>
                </c:pt>
                <c:pt idx="2006">
                  <c:v>33.433</c:v>
                </c:pt>
                <c:pt idx="2007">
                  <c:v>33.450000000000003</c:v>
                </c:pt>
                <c:pt idx="2008">
                  <c:v>33.466999999999999</c:v>
                </c:pt>
                <c:pt idx="2009">
                  <c:v>33.482999999999997</c:v>
                </c:pt>
                <c:pt idx="2010">
                  <c:v>33.5</c:v>
                </c:pt>
                <c:pt idx="2011">
                  <c:v>33.517000000000003</c:v>
                </c:pt>
                <c:pt idx="2012">
                  <c:v>33.533000000000001</c:v>
                </c:pt>
                <c:pt idx="2013">
                  <c:v>33.549999999999997</c:v>
                </c:pt>
                <c:pt idx="2014">
                  <c:v>33.567</c:v>
                </c:pt>
                <c:pt idx="2015">
                  <c:v>33.582999999999998</c:v>
                </c:pt>
                <c:pt idx="2016">
                  <c:v>33.6</c:v>
                </c:pt>
                <c:pt idx="2017">
                  <c:v>33.616999999999997</c:v>
                </c:pt>
                <c:pt idx="2018">
                  <c:v>33.633000000000003</c:v>
                </c:pt>
                <c:pt idx="2019">
                  <c:v>33.65</c:v>
                </c:pt>
                <c:pt idx="2020">
                  <c:v>33.667000000000002</c:v>
                </c:pt>
                <c:pt idx="2021">
                  <c:v>33.683</c:v>
                </c:pt>
                <c:pt idx="2022">
                  <c:v>33.700000000000003</c:v>
                </c:pt>
                <c:pt idx="2023">
                  <c:v>33.716999999999999</c:v>
                </c:pt>
                <c:pt idx="2024">
                  <c:v>33.732999999999997</c:v>
                </c:pt>
                <c:pt idx="2025">
                  <c:v>33.75</c:v>
                </c:pt>
                <c:pt idx="2026">
                  <c:v>33.767000000000003</c:v>
                </c:pt>
                <c:pt idx="2027">
                  <c:v>33.783000000000001</c:v>
                </c:pt>
                <c:pt idx="2028">
                  <c:v>33.799999999999997</c:v>
                </c:pt>
                <c:pt idx="2029">
                  <c:v>33.817</c:v>
                </c:pt>
                <c:pt idx="2030">
                  <c:v>33.832999999999998</c:v>
                </c:pt>
                <c:pt idx="2031">
                  <c:v>33.85</c:v>
                </c:pt>
                <c:pt idx="2032">
                  <c:v>33.866999999999997</c:v>
                </c:pt>
                <c:pt idx="2033">
                  <c:v>33.883000000000003</c:v>
                </c:pt>
                <c:pt idx="2034">
                  <c:v>33.9</c:v>
                </c:pt>
                <c:pt idx="2035">
                  <c:v>33.917000000000002</c:v>
                </c:pt>
                <c:pt idx="2036">
                  <c:v>33.933</c:v>
                </c:pt>
                <c:pt idx="2037">
                  <c:v>33.950000000000003</c:v>
                </c:pt>
                <c:pt idx="2038">
                  <c:v>33.966999999999999</c:v>
                </c:pt>
                <c:pt idx="2039">
                  <c:v>33.982999999999997</c:v>
                </c:pt>
                <c:pt idx="2040">
                  <c:v>34</c:v>
                </c:pt>
                <c:pt idx="2041">
                  <c:v>34.017000000000003</c:v>
                </c:pt>
                <c:pt idx="2042">
                  <c:v>34.033000000000001</c:v>
                </c:pt>
                <c:pt idx="2043">
                  <c:v>34.049999999999997</c:v>
                </c:pt>
                <c:pt idx="2044">
                  <c:v>34.067</c:v>
                </c:pt>
                <c:pt idx="2045">
                  <c:v>34.082999999999998</c:v>
                </c:pt>
                <c:pt idx="2046">
                  <c:v>34.1</c:v>
                </c:pt>
                <c:pt idx="2047">
                  <c:v>34.116999999999997</c:v>
                </c:pt>
                <c:pt idx="2048">
                  <c:v>34.133000000000003</c:v>
                </c:pt>
                <c:pt idx="2049">
                  <c:v>34.15</c:v>
                </c:pt>
                <c:pt idx="2050">
                  <c:v>34.167000000000002</c:v>
                </c:pt>
                <c:pt idx="2051">
                  <c:v>34.183</c:v>
                </c:pt>
                <c:pt idx="2052">
                  <c:v>34.200000000000003</c:v>
                </c:pt>
                <c:pt idx="2053">
                  <c:v>34.216999999999999</c:v>
                </c:pt>
                <c:pt idx="2054">
                  <c:v>34.232999999999997</c:v>
                </c:pt>
                <c:pt idx="2055">
                  <c:v>34.25</c:v>
                </c:pt>
                <c:pt idx="2056">
                  <c:v>34.267000000000003</c:v>
                </c:pt>
                <c:pt idx="2057">
                  <c:v>34.283000000000001</c:v>
                </c:pt>
                <c:pt idx="2058">
                  <c:v>34.299999999999997</c:v>
                </c:pt>
                <c:pt idx="2059">
                  <c:v>34.317</c:v>
                </c:pt>
                <c:pt idx="2060">
                  <c:v>34.332999999999998</c:v>
                </c:pt>
                <c:pt idx="2061">
                  <c:v>34.35</c:v>
                </c:pt>
                <c:pt idx="2062">
                  <c:v>34.366999999999997</c:v>
                </c:pt>
                <c:pt idx="2063">
                  <c:v>34.383000000000003</c:v>
                </c:pt>
                <c:pt idx="2064">
                  <c:v>34.4</c:v>
                </c:pt>
                <c:pt idx="2065">
                  <c:v>34.417000000000002</c:v>
                </c:pt>
                <c:pt idx="2066">
                  <c:v>34.433</c:v>
                </c:pt>
                <c:pt idx="2067">
                  <c:v>34.450000000000003</c:v>
                </c:pt>
                <c:pt idx="2068">
                  <c:v>34.466999999999999</c:v>
                </c:pt>
                <c:pt idx="2069">
                  <c:v>34.482999999999997</c:v>
                </c:pt>
                <c:pt idx="2070">
                  <c:v>34.5</c:v>
                </c:pt>
                <c:pt idx="2071">
                  <c:v>34.517000000000003</c:v>
                </c:pt>
                <c:pt idx="2072">
                  <c:v>34.533000000000001</c:v>
                </c:pt>
                <c:pt idx="2073">
                  <c:v>34.549999999999997</c:v>
                </c:pt>
                <c:pt idx="2074">
                  <c:v>34.567</c:v>
                </c:pt>
                <c:pt idx="2075">
                  <c:v>34.582999999999998</c:v>
                </c:pt>
                <c:pt idx="2076">
                  <c:v>34.6</c:v>
                </c:pt>
                <c:pt idx="2077">
                  <c:v>34.616999999999997</c:v>
                </c:pt>
                <c:pt idx="2078">
                  <c:v>34.633000000000003</c:v>
                </c:pt>
                <c:pt idx="2079">
                  <c:v>34.65</c:v>
                </c:pt>
                <c:pt idx="2080">
                  <c:v>34.667000000000002</c:v>
                </c:pt>
                <c:pt idx="2081">
                  <c:v>34.683</c:v>
                </c:pt>
                <c:pt idx="2082">
                  <c:v>34.700000000000003</c:v>
                </c:pt>
                <c:pt idx="2083">
                  <c:v>34.716999999999999</c:v>
                </c:pt>
                <c:pt idx="2084">
                  <c:v>34.732999999999997</c:v>
                </c:pt>
                <c:pt idx="2085">
                  <c:v>34.75</c:v>
                </c:pt>
                <c:pt idx="2086">
                  <c:v>34.767000000000003</c:v>
                </c:pt>
                <c:pt idx="2087">
                  <c:v>34.783000000000001</c:v>
                </c:pt>
                <c:pt idx="2088">
                  <c:v>34.799999999999997</c:v>
                </c:pt>
                <c:pt idx="2089">
                  <c:v>34.817</c:v>
                </c:pt>
                <c:pt idx="2090">
                  <c:v>34.832999999999998</c:v>
                </c:pt>
                <c:pt idx="2091">
                  <c:v>34.85</c:v>
                </c:pt>
                <c:pt idx="2092">
                  <c:v>34.866999999999997</c:v>
                </c:pt>
                <c:pt idx="2093">
                  <c:v>34.883000000000003</c:v>
                </c:pt>
                <c:pt idx="2094">
                  <c:v>34.9</c:v>
                </c:pt>
                <c:pt idx="2095">
                  <c:v>34.917000000000002</c:v>
                </c:pt>
                <c:pt idx="2096">
                  <c:v>34.933</c:v>
                </c:pt>
                <c:pt idx="2097">
                  <c:v>34.950000000000003</c:v>
                </c:pt>
                <c:pt idx="2098">
                  <c:v>34.966999999999999</c:v>
                </c:pt>
                <c:pt idx="2099">
                  <c:v>34.982999999999997</c:v>
                </c:pt>
                <c:pt idx="2100">
                  <c:v>35</c:v>
                </c:pt>
                <c:pt idx="2101">
                  <c:v>35.017000000000003</c:v>
                </c:pt>
                <c:pt idx="2102">
                  <c:v>35.033000000000001</c:v>
                </c:pt>
                <c:pt idx="2103">
                  <c:v>35.049999999999997</c:v>
                </c:pt>
                <c:pt idx="2104">
                  <c:v>35.067</c:v>
                </c:pt>
                <c:pt idx="2105">
                  <c:v>35.082999999999998</c:v>
                </c:pt>
                <c:pt idx="2106">
                  <c:v>35.1</c:v>
                </c:pt>
                <c:pt idx="2107">
                  <c:v>35.116999999999997</c:v>
                </c:pt>
                <c:pt idx="2108">
                  <c:v>35.133000000000003</c:v>
                </c:pt>
                <c:pt idx="2109">
                  <c:v>35.15</c:v>
                </c:pt>
                <c:pt idx="2110">
                  <c:v>35.167000000000002</c:v>
                </c:pt>
                <c:pt idx="2111">
                  <c:v>35.183</c:v>
                </c:pt>
                <c:pt idx="2112">
                  <c:v>35.200000000000003</c:v>
                </c:pt>
                <c:pt idx="2113">
                  <c:v>35.216999999999999</c:v>
                </c:pt>
                <c:pt idx="2114">
                  <c:v>35.232999999999997</c:v>
                </c:pt>
                <c:pt idx="2115">
                  <c:v>35.25</c:v>
                </c:pt>
                <c:pt idx="2116">
                  <c:v>35.267000000000003</c:v>
                </c:pt>
                <c:pt idx="2117">
                  <c:v>35.283000000000001</c:v>
                </c:pt>
                <c:pt idx="2118">
                  <c:v>35.299999999999997</c:v>
                </c:pt>
                <c:pt idx="2119">
                  <c:v>35.317</c:v>
                </c:pt>
                <c:pt idx="2120">
                  <c:v>35.332999999999998</c:v>
                </c:pt>
                <c:pt idx="2121">
                  <c:v>35.35</c:v>
                </c:pt>
                <c:pt idx="2122">
                  <c:v>35.366999999999997</c:v>
                </c:pt>
              </c:numCache>
              <c:extLst xmlns:c15="http://schemas.microsoft.com/office/drawing/2012/chart"/>
            </c:numRef>
          </c:xVal>
          <c:yVal>
            <c:numRef>
              <c:f>'Graph cult. #10'!$C$2:$C$7288</c:f>
              <c:numCache>
                <c:formatCode>0.00</c:formatCode>
                <c:ptCount val="7287"/>
                <c:pt idx="0">
                  <c:v>7.9441884582831506E-3</c:v>
                </c:pt>
                <c:pt idx="1">
                  <c:v>7.9903938670500153E-3</c:v>
                </c:pt>
                <c:pt idx="2">
                  <c:v>8.0168856117548044E-3</c:v>
                </c:pt>
                <c:pt idx="3">
                  <c:v>7.9833118426824862E-3</c:v>
                </c:pt>
                <c:pt idx="4">
                  <c:v>7.9922460888075756E-3</c:v>
                </c:pt>
                <c:pt idx="5">
                  <c:v>8.1215167104195535E-3</c:v>
                </c:pt>
                <c:pt idx="6">
                  <c:v>8.1181929164232808E-3</c:v>
                </c:pt>
                <c:pt idx="7">
                  <c:v>8.1161858156615189E-3</c:v>
                </c:pt>
                <c:pt idx="8">
                  <c:v>8.2911286724269995E-3</c:v>
                </c:pt>
                <c:pt idx="9">
                  <c:v>8.107977344495039E-3</c:v>
                </c:pt>
                <c:pt idx="10">
                  <c:v>8.2493132365215119E-3</c:v>
                </c:pt>
                <c:pt idx="11">
                  <c:v>8.365205288115015E-3</c:v>
                </c:pt>
                <c:pt idx="12">
                  <c:v>8.2392813052081775E-3</c:v>
                </c:pt>
                <c:pt idx="13">
                  <c:v>8.2321404621853288E-3</c:v>
                </c:pt>
                <c:pt idx="14">
                  <c:v>8.2380823929005306E-3</c:v>
                </c:pt>
                <c:pt idx="15">
                  <c:v>8.2797615291532959E-3</c:v>
                </c:pt>
                <c:pt idx="16">
                  <c:v>8.2860879657315843E-3</c:v>
                </c:pt>
                <c:pt idx="17">
                  <c:v>8.3713297420898274E-3</c:v>
                </c:pt>
                <c:pt idx="18">
                  <c:v>8.2425041965134092E-3</c:v>
                </c:pt>
                <c:pt idx="19">
                  <c:v>8.3733648867336981E-3</c:v>
                </c:pt>
                <c:pt idx="20">
                  <c:v>8.6247725558952562E-3</c:v>
                </c:pt>
                <c:pt idx="21">
                  <c:v>8.4497984663728844E-3</c:v>
                </c:pt>
                <c:pt idx="22">
                  <c:v>8.4660513299720814E-3</c:v>
                </c:pt>
                <c:pt idx="23">
                  <c:v>8.4932105827064865E-3</c:v>
                </c:pt>
                <c:pt idx="24">
                  <c:v>8.4956984428216694E-3</c:v>
                </c:pt>
                <c:pt idx="25">
                  <c:v>8.3619909007800163E-3</c:v>
                </c:pt>
                <c:pt idx="26">
                  <c:v>8.3669062234246194E-3</c:v>
                </c:pt>
                <c:pt idx="27">
                  <c:v>8.3698015229505089E-3</c:v>
                </c:pt>
                <c:pt idx="28">
                  <c:v>8.3698081386180123E-3</c:v>
                </c:pt>
                <c:pt idx="29">
                  <c:v>8.3720334836956487E-3</c:v>
                </c:pt>
                <c:pt idx="30">
                  <c:v>8.6102336373510037E-3</c:v>
                </c:pt>
                <c:pt idx="31">
                  <c:v>9.3714368246561632E-3</c:v>
                </c:pt>
                <c:pt idx="32">
                  <c:v>1.1221656278395399E-2</c:v>
                </c:pt>
                <c:pt idx="33">
                  <c:v>1.2798080292382771E-2</c:v>
                </c:pt>
                <c:pt idx="34">
                  <c:v>1.2537826559308596E-2</c:v>
                </c:pt>
                <c:pt idx="35">
                  <c:v>1.2038195081074201E-2</c:v>
                </c:pt>
                <c:pt idx="36">
                  <c:v>1.1633770939637716E-2</c:v>
                </c:pt>
                <c:pt idx="37">
                  <c:v>1.1659694248026599E-2</c:v>
                </c:pt>
                <c:pt idx="38">
                  <c:v>1.1648930350461269E-2</c:v>
                </c:pt>
                <c:pt idx="39">
                  <c:v>1.1794144727923445E-2</c:v>
                </c:pt>
                <c:pt idx="40">
                  <c:v>1.1653960776673848E-2</c:v>
                </c:pt>
                <c:pt idx="41">
                  <c:v>1.19207201701024E-2</c:v>
                </c:pt>
                <c:pt idx="42">
                  <c:v>1.1821547611796046E-2</c:v>
                </c:pt>
                <c:pt idx="43">
                  <c:v>1.1657693574241883E-2</c:v>
                </c:pt>
                <c:pt idx="44">
                  <c:v>1.1657802674797525E-2</c:v>
                </c:pt>
                <c:pt idx="45">
                  <c:v>1.1911488640522102E-2</c:v>
                </c:pt>
                <c:pt idx="46">
                  <c:v>1.2418988293427816E-2</c:v>
                </c:pt>
                <c:pt idx="47">
                  <c:v>1.2168355912445125E-2</c:v>
                </c:pt>
                <c:pt idx="48">
                  <c:v>1.2039207402247664E-2</c:v>
                </c:pt>
                <c:pt idx="49">
                  <c:v>1.2037353434383559E-2</c:v>
                </c:pt>
                <c:pt idx="50">
                  <c:v>1.1839247379107113E-2</c:v>
                </c:pt>
                <c:pt idx="51">
                  <c:v>1.1783613563990715E-2</c:v>
                </c:pt>
                <c:pt idx="52">
                  <c:v>1.1651234227627765E-2</c:v>
                </c:pt>
                <c:pt idx="53">
                  <c:v>1.1663605265756558E-2</c:v>
                </c:pt>
                <c:pt idx="54">
                  <c:v>1.1658120624987094E-2</c:v>
                </c:pt>
                <c:pt idx="55">
                  <c:v>1.139776219558309E-2</c:v>
                </c:pt>
                <c:pt idx="56">
                  <c:v>1.1426348153898249E-2</c:v>
                </c:pt>
                <c:pt idx="57">
                  <c:v>1.1405548042951477E-2</c:v>
                </c:pt>
                <c:pt idx="58">
                  <c:v>1.1328279534045379E-2</c:v>
                </c:pt>
                <c:pt idx="59">
                  <c:v>1.1270290950405232E-2</c:v>
                </c:pt>
                <c:pt idx="60">
                  <c:v>1.1412873503340179E-2</c:v>
                </c:pt>
                <c:pt idx="61">
                  <c:v>1.1401753861782948E-2</c:v>
                </c:pt>
                <c:pt idx="62">
                  <c:v>1.1400062896200483E-2</c:v>
                </c:pt>
                <c:pt idx="63">
                  <c:v>1.1276565907114797E-2</c:v>
                </c:pt>
                <c:pt idx="64">
                  <c:v>1.0904500648547932E-2</c:v>
                </c:pt>
                <c:pt idx="65">
                  <c:v>1.1155289561739985E-2</c:v>
                </c:pt>
                <c:pt idx="66">
                  <c:v>1.1147508917519517E-2</c:v>
                </c:pt>
                <c:pt idx="67">
                  <c:v>1.1023239251676548E-2</c:v>
                </c:pt>
                <c:pt idx="68">
                  <c:v>1.1024461043450959E-2</c:v>
                </c:pt>
                <c:pt idx="69">
                  <c:v>1.1149739199901781E-2</c:v>
                </c:pt>
                <c:pt idx="70">
                  <c:v>1.104012121634702E-2</c:v>
                </c:pt>
                <c:pt idx="71">
                  <c:v>1.0642923827257624E-2</c:v>
                </c:pt>
                <c:pt idx="72">
                  <c:v>1.0636851391302186E-2</c:v>
                </c:pt>
                <c:pt idx="73">
                  <c:v>1.064905356235712E-2</c:v>
                </c:pt>
                <c:pt idx="74">
                  <c:v>1.0651754262013527E-2</c:v>
                </c:pt>
                <c:pt idx="75">
                  <c:v>1.0636551398450225E-2</c:v>
                </c:pt>
                <c:pt idx="76">
                  <c:v>1.0825264824207948E-2</c:v>
                </c:pt>
                <c:pt idx="77">
                  <c:v>0.26043115528141442</c:v>
                </c:pt>
                <c:pt idx="78">
                  <c:v>0.26031887620214028</c:v>
                </c:pt>
                <c:pt idx="79">
                  <c:v>1.0983228434935686E-2</c:v>
                </c:pt>
                <c:pt idx="80">
                  <c:v>1.0986791820281207E-2</c:v>
                </c:pt>
                <c:pt idx="81">
                  <c:v>1.0894164657556769E-2</c:v>
                </c:pt>
                <c:pt idx="82">
                  <c:v>1.0900505386349782E-2</c:v>
                </c:pt>
                <c:pt idx="83">
                  <c:v>1.0897606398253542E-2</c:v>
                </c:pt>
                <c:pt idx="84">
                  <c:v>1.0772791914039067E-2</c:v>
                </c:pt>
                <c:pt idx="85">
                  <c:v>1.0722962872024247E-2</c:v>
                </c:pt>
                <c:pt idx="86">
                  <c:v>1.0733598880859606E-2</c:v>
                </c:pt>
                <c:pt idx="87">
                  <c:v>1.0654117810184459E-2</c:v>
                </c:pt>
                <c:pt idx="88">
                  <c:v>1.0529174784114623E-2</c:v>
                </c:pt>
                <c:pt idx="89">
                  <c:v>1.0639246495523653E-2</c:v>
                </c:pt>
                <c:pt idx="90">
                  <c:v>1.0517222145718642E-2</c:v>
                </c:pt>
                <c:pt idx="91">
                  <c:v>1.0521214326942564E-2</c:v>
                </c:pt>
                <c:pt idx="92">
                  <c:v>1.0644679545791859E-2</c:v>
                </c:pt>
                <c:pt idx="93">
                  <c:v>1.0394444409363116E-2</c:v>
                </c:pt>
                <c:pt idx="94">
                  <c:v>1.0386556124889533E-2</c:v>
                </c:pt>
                <c:pt idx="95">
                  <c:v>1.0518984900042067E-2</c:v>
                </c:pt>
                <c:pt idx="96">
                  <c:v>1.063484567872423E-2</c:v>
                </c:pt>
                <c:pt idx="97">
                  <c:v>1.077720310368171E-2</c:v>
                </c:pt>
                <c:pt idx="98">
                  <c:v>1.0768020559014541E-2</c:v>
                </c:pt>
                <c:pt idx="99">
                  <c:v>1.0891663041900142E-2</c:v>
                </c:pt>
                <c:pt idx="100">
                  <c:v>1.0905533386134911E-2</c:v>
                </c:pt>
                <c:pt idx="101">
                  <c:v>1.0896016100827272E-2</c:v>
                </c:pt>
                <c:pt idx="102">
                  <c:v>0.17714683604901849</c:v>
                </c:pt>
                <c:pt idx="103">
                  <c:v>0.50951825799791961</c:v>
                </c:pt>
                <c:pt idx="104">
                  <c:v>0.26032769978640596</c:v>
                </c:pt>
                <c:pt idx="105">
                  <c:v>0.5098631255252134</c:v>
                </c:pt>
                <c:pt idx="106">
                  <c:v>0.51014664893657535</c:v>
                </c:pt>
                <c:pt idx="107">
                  <c:v>0.34377890979813186</c:v>
                </c:pt>
                <c:pt idx="108">
                  <c:v>0.51003253097105228</c:v>
                </c:pt>
                <c:pt idx="109">
                  <c:v>0.51038523870852948</c:v>
                </c:pt>
                <c:pt idx="110">
                  <c:v>0.51035786901423164</c:v>
                </c:pt>
                <c:pt idx="111">
                  <c:v>0.26105065110306763</c:v>
                </c:pt>
                <c:pt idx="112">
                  <c:v>1.1906999855994711E-2</c:v>
                </c:pt>
                <c:pt idx="113">
                  <c:v>1.1915394733893267E-2</c:v>
                </c:pt>
                <c:pt idx="114">
                  <c:v>1.1918979327026092E-2</c:v>
                </c:pt>
                <c:pt idx="115">
                  <c:v>1.1782322836378069E-2</c:v>
                </c:pt>
                <c:pt idx="116">
                  <c:v>1.1783549027610212E-2</c:v>
                </c:pt>
                <c:pt idx="117">
                  <c:v>1.1532323903731439E-2</c:v>
                </c:pt>
                <c:pt idx="118">
                  <c:v>1.1147402713596826E-2</c:v>
                </c:pt>
                <c:pt idx="119">
                  <c:v>1.1313430823779875E-2</c:v>
                </c:pt>
                <c:pt idx="120">
                  <c:v>1.1321847543212778E-2</c:v>
                </c:pt>
                <c:pt idx="121">
                  <c:v>1.1158305511779744E-2</c:v>
                </c:pt>
                <c:pt idx="122">
                  <c:v>1.1166172859561733E-2</c:v>
                </c:pt>
                <c:pt idx="123">
                  <c:v>1.1146393776328697E-2</c:v>
                </c:pt>
                <c:pt idx="124">
                  <c:v>1.1149340935191007E-2</c:v>
                </c:pt>
                <c:pt idx="125">
                  <c:v>1.1157266402942808E-2</c:v>
                </c:pt>
                <c:pt idx="126">
                  <c:v>1.1154757335262418E-2</c:v>
                </c:pt>
                <c:pt idx="127">
                  <c:v>1.1150195394025666E-2</c:v>
                </c:pt>
                <c:pt idx="128">
                  <c:v>1.0897632243615743E-2</c:v>
                </c:pt>
                <c:pt idx="129">
                  <c:v>1.090056671780406E-2</c:v>
                </c:pt>
                <c:pt idx="130">
                  <c:v>1.0891836421203152E-2</c:v>
                </c:pt>
                <c:pt idx="131">
                  <c:v>1.0896344283079376E-2</c:v>
                </c:pt>
                <c:pt idx="132">
                  <c:v>1.0895662560378189E-2</c:v>
                </c:pt>
                <c:pt idx="133">
                  <c:v>1.0894016046725644E-2</c:v>
                </c:pt>
                <c:pt idx="134">
                  <c:v>1.090600398709996E-2</c:v>
                </c:pt>
                <c:pt idx="135">
                  <c:v>1.0779895981079672E-2</c:v>
                </c:pt>
                <c:pt idx="136">
                  <c:v>0.50931521153379167</c:v>
                </c:pt>
                <c:pt idx="137">
                  <c:v>0.26003928102271295</c:v>
                </c:pt>
                <c:pt idx="138">
                  <c:v>0.5098729272391872</c:v>
                </c:pt>
                <c:pt idx="139">
                  <c:v>0.50979281274356936</c:v>
                </c:pt>
                <c:pt idx="140">
                  <c:v>0.5100644526045387</c:v>
                </c:pt>
                <c:pt idx="141">
                  <c:v>0.51036521088109721</c:v>
                </c:pt>
                <c:pt idx="142">
                  <c:v>0.51046814472617918</c:v>
                </c:pt>
                <c:pt idx="143">
                  <c:v>0.50996042393472607</c:v>
                </c:pt>
                <c:pt idx="144">
                  <c:v>0.50941921296971537</c:v>
                </c:pt>
                <c:pt idx="145">
                  <c:v>0.50968281192098541</c:v>
                </c:pt>
                <c:pt idx="146">
                  <c:v>0.50985594690155334</c:v>
                </c:pt>
                <c:pt idx="147">
                  <c:v>0.50983972705080638</c:v>
                </c:pt>
                <c:pt idx="148">
                  <c:v>0.50972334707553657</c:v>
                </c:pt>
                <c:pt idx="149">
                  <c:v>0.51003873996799909</c:v>
                </c:pt>
                <c:pt idx="150">
                  <c:v>0.50994581377411263</c:v>
                </c:pt>
                <c:pt idx="151">
                  <c:v>0.51022389145987168</c:v>
                </c:pt>
                <c:pt idx="152">
                  <c:v>0.51089464094931947</c:v>
                </c:pt>
                <c:pt idx="153">
                  <c:v>0.51017102488612243</c:v>
                </c:pt>
                <c:pt idx="154">
                  <c:v>1.1149029564598211E-2</c:v>
                </c:pt>
                <c:pt idx="155">
                  <c:v>1.1152447399937817E-2</c:v>
                </c:pt>
                <c:pt idx="156">
                  <c:v>1.0896220440720394E-2</c:v>
                </c:pt>
                <c:pt idx="157">
                  <c:v>1.076722546833624E-2</c:v>
                </c:pt>
                <c:pt idx="158">
                  <c:v>1.0640345547676858E-2</c:v>
                </c:pt>
                <c:pt idx="159">
                  <c:v>1.0382919011689411E-2</c:v>
                </c:pt>
                <c:pt idx="160">
                  <c:v>1.0403281897157833E-2</c:v>
                </c:pt>
                <c:pt idx="161">
                  <c:v>1.0265968175084059E-2</c:v>
                </c:pt>
                <c:pt idx="162">
                  <c:v>1.0262538665656689E-2</c:v>
                </c:pt>
                <c:pt idx="163">
                  <c:v>0.25922682662068719</c:v>
                </c:pt>
                <c:pt idx="164">
                  <c:v>9.639161263204226E-3</c:v>
                </c:pt>
                <c:pt idx="165">
                  <c:v>9.3811993877793414E-3</c:v>
                </c:pt>
                <c:pt idx="166">
                  <c:v>0.25867549351316366</c:v>
                </c:pt>
                <c:pt idx="167">
                  <c:v>0.50777888719273834</c:v>
                </c:pt>
                <c:pt idx="168">
                  <c:v>0.50747317073382825</c:v>
                </c:pt>
                <c:pt idx="169">
                  <c:v>0.50727537163153935</c:v>
                </c:pt>
                <c:pt idx="170">
                  <c:v>0.50746780985907114</c:v>
                </c:pt>
                <c:pt idx="171">
                  <c:v>0.50745726989168249</c:v>
                </c:pt>
                <c:pt idx="172">
                  <c:v>0.50713967085907474</c:v>
                </c:pt>
                <c:pt idx="173">
                  <c:v>0.50706573254613552</c:v>
                </c:pt>
                <c:pt idx="174">
                  <c:v>0.50688703102437227</c:v>
                </c:pt>
                <c:pt idx="175">
                  <c:v>0.50700353256894592</c:v>
                </c:pt>
                <c:pt idx="176">
                  <c:v>0.50656718763915398</c:v>
                </c:pt>
                <c:pt idx="177">
                  <c:v>0.50696325988201685</c:v>
                </c:pt>
                <c:pt idx="178">
                  <c:v>0.50572960923550292</c:v>
                </c:pt>
                <c:pt idx="179">
                  <c:v>0.506161204518635</c:v>
                </c:pt>
                <c:pt idx="180">
                  <c:v>0.50624391573870275</c:v>
                </c:pt>
                <c:pt idx="181">
                  <c:v>0.50605801319347532</c:v>
                </c:pt>
                <c:pt idx="182">
                  <c:v>0.50581381062367603</c:v>
                </c:pt>
                <c:pt idx="183">
                  <c:v>0.50563994745360386</c:v>
                </c:pt>
                <c:pt idx="184">
                  <c:v>0.50571786999908441</c:v>
                </c:pt>
                <c:pt idx="185">
                  <c:v>0.50542398523244092</c:v>
                </c:pt>
                <c:pt idx="186">
                  <c:v>0.50609004374045108</c:v>
                </c:pt>
                <c:pt idx="187">
                  <c:v>0.75517154242005691</c:v>
                </c:pt>
                <c:pt idx="188">
                  <c:v>0.50601396506693397</c:v>
                </c:pt>
                <c:pt idx="189">
                  <c:v>0.50566366993966416</c:v>
                </c:pt>
                <c:pt idx="190">
                  <c:v>0.50584192791287352</c:v>
                </c:pt>
                <c:pt idx="191">
                  <c:v>0.50672407737307057</c:v>
                </c:pt>
                <c:pt idx="192">
                  <c:v>0.506011107913519</c:v>
                </c:pt>
                <c:pt idx="193">
                  <c:v>0.50632154141307795</c:v>
                </c:pt>
                <c:pt idx="194">
                  <c:v>0.50603712069166162</c:v>
                </c:pt>
                <c:pt idx="195">
                  <c:v>0.50561426856521763</c:v>
                </c:pt>
                <c:pt idx="196">
                  <c:v>0.50556254811125978</c:v>
                </c:pt>
                <c:pt idx="197">
                  <c:v>0.50560443204970573</c:v>
                </c:pt>
                <c:pt idx="198">
                  <c:v>0.50495354377644608</c:v>
                </c:pt>
                <c:pt idx="199">
                  <c:v>0.50552013622728542</c:v>
                </c:pt>
                <c:pt idx="200">
                  <c:v>0.50512271293053024</c:v>
                </c:pt>
                <c:pt idx="201">
                  <c:v>0.50516865183807458</c:v>
                </c:pt>
                <c:pt idx="202">
                  <c:v>0.50530338144251397</c:v>
                </c:pt>
                <c:pt idx="203">
                  <c:v>0.50505229445242561</c:v>
                </c:pt>
                <c:pt idx="204">
                  <c:v>0.50546452111145779</c:v>
                </c:pt>
                <c:pt idx="205">
                  <c:v>0.50565217156978937</c:v>
                </c:pt>
                <c:pt idx="206">
                  <c:v>0.50561714033110661</c:v>
                </c:pt>
                <c:pt idx="207">
                  <c:v>0.50535658432608277</c:v>
                </c:pt>
                <c:pt idx="208">
                  <c:v>0.50531541087148169</c:v>
                </c:pt>
                <c:pt idx="209">
                  <c:v>1.0033615849276039</c:v>
                </c:pt>
                <c:pt idx="210">
                  <c:v>1.0034597250064208</c:v>
                </c:pt>
                <c:pt idx="211">
                  <c:v>1.002518053657693</c:v>
                </c:pt>
                <c:pt idx="212">
                  <c:v>1.003635615580146</c:v>
                </c:pt>
                <c:pt idx="213">
                  <c:v>0.50536162635748128</c:v>
                </c:pt>
                <c:pt idx="214">
                  <c:v>0.50511007808583552</c:v>
                </c:pt>
                <c:pt idx="215">
                  <c:v>0.50520501352109015</c:v>
                </c:pt>
                <c:pt idx="216">
                  <c:v>0.5049543475610172</c:v>
                </c:pt>
                <c:pt idx="217">
                  <c:v>0.50570636731292651</c:v>
                </c:pt>
                <c:pt idx="218">
                  <c:v>0.50461529810556538</c:v>
                </c:pt>
                <c:pt idx="219">
                  <c:v>0.50428938370612952</c:v>
                </c:pt>
                <c:pt idx="220">
                  <c:v>0.50499153882424352</c:v>
                </c:pt>
                <c:pt idx="221">
                  <c:v>0.50496261108529583</c:v>
                </c:pt>
                <c:pt idx="222">
                  <c:v>0.50491332122360622</c:v>
                </c:pt>
                <c:pt idx="223">
                  <c:v>0.50493636256488805</c:v>
                </c:pt>
                <c:pt idx="224">
                  <c:v>0.75394770193532168</c:v>
                </c:pt>
                <c:pt idx="225">
                  <c:v>0.50417233394588723</c:v>
                </c:pt>
                <c:pt idx="226">
                  <c:v>1.0034048077938735</c:v>
                </c:pt>
                <c:pt idx="227">
                  <c:v>0.75412199572238914</c:v>
                </c:pt>
                <c:pt idx="228">
                  <c:v>0.75377377222418784</c:v>
                </c:pt>
                <c:pt idx="229">
                  <c:v>1.0028488170153114</c:v>
                </c:pt>
                <c:pt idx="230">
                  <c:v>1.002803091340374</c:v>
                </c:pt>
                <c:pt idx="231">
                  <c:v>1.0029371642723737</c:v>
                </c:pt>
                <c:pt idx="232">
                  <c:v>1.002744515155316</c:v>
                </c:pt>
                <c:pt idx="233">
                  <c:v>1.0039550068186269</c:v>
                </c:pt>
                <c:pt idx="234">
                  <c:v>1.0034877757827776</c:v>
                </c:pt>
                <c:pt idx="235">
                  <c:v>1.0032155753566605</c:v>
                </c:pt>
                <c:pt idx="236">
                  <c:v>1.0032218738915542</c:v>
                </c:pt>
                <c:pt idx="237">
                  <c:v>1.0029931809031738</c:v>
                </c:pt>
                <c:pt idx="238">
                  <c:v>0.50483775204638393</c:v>
                </c:pt>
                <c:pt idx="239">
                  <c:v>0.50524480335362865</c:v>
                </c:pt>
                <c:pt idx="240">
                  <c:v>0.50587735774546749</c:v>
                </c:pt>
                <c:pt idx="241">
                  <c:v>0.75429546535195113</c:v>
                </c:pt>
                <c:pt idx="242">
                  <c:v>1.0029483679369426</c:v>
                </c:pt>
                <c:pt idx="243">
                  <c:v>1.0028882967808863</c:v>
                </c:pt>
                <c:pt idx="244">
                  <c:v>1.0031114710227931</c:v>
                </c:pt>
                <c:pt idx="245">
                  <c:v>1.0029370604565582</c:v>
                </c:pt>
                <c:pt idx="246">
                  <c:v>1.5002240047173072</c:v>
                </c:pt>
                <c:pt idx="247">
                  <c:v>1.5000344674511674</c:v>
                </c:pt>
                <c:pt idx="248">
                  <c:v>1.5014174235961766</c:v>
                </c:pt>
                <c:pt idx="249">
                  <c:v>1.5022332681156139</c:v>
                </c:pt>
                <c:pt idx="250">
                  <c:v>1.2521756983534666</c:v>
                </c:pt>
                <c:pt idx="251">
                  <c:v>1.2514713674885916</c:v>
                </c:pt>
                <c:pt idx="252">
                  <c:v>1.0030590487560085</c:v>
                </c:pt>
                <c:pt idx="253">
                  <c:v>1.0021265243345578</c:v>
                </c:pt>
                <c:pt idx="254">
                  <c:v>1.0020634635058414</c:v>
                </c:pt>
                <c:pt idx="255">
                  <c:v>1.0020105548174347</c:v>
                </c:pt>
                <c:pt idx="256">
                  <c:v>1.0031448997146559</c:v>
                </c:pt>
                <c:pt idx="257">
                  <c:v>1.0028038679833904</c:v>
                </c:pt>
                <c:pt idx="258">
                  <c:v>1.0013369465132178</c:v>
                </c:pt>
                <c:pt idx="259">
                  <c:v>1.0028514795749108</c:v>
                </c:pt>
                <c:pt idx="260">
                  <c:v>1.0018123473402747</c:v>
                </c:pt>
                <c:pt idx="261">
                  <c:v>1.0029316715884256</c:v>
                </c:pt>
                <c:pt idx="262">
                  <c:v>1.0026924720425041</c:v>
                </c:pt>
                <c:pt idx="263">
                  <c:v>1.0024877561089389</c:v>
                </c:pt>
                <c:pt idx="264">
                  <c:v>1.0038550547776273</c:v>
                </c:pt>
                <c:pt idx="265">
                  <c:v>1.0029726600966389</c:v>
                </c:pt>
                <c:pt idx="266">
                  <c:v>1.002570604294537</c:v>
                </c:pt>
                <c:pt idx="267">
                  <c:v>1.0030864365684264</c:v>
                </c:pt>
                <c:pt idx="268">
                  <c:v>1.5017205689818067</c:v>
                </c:pt>
                <c:pt idx="269">
                  <c:v>1.2535940562746792</c:v>
                </c:pt>
                <c:pt idx="270">
                  <c:v>1.2527558057117778</c:v>
                </c:pt>
                <c:pt idx="271">
                  <c:v>1.5038674077098377</c:v>
                </c:pt>
                <c:pt idx="272">
                  <c:v>1.004156667514301</c:v>
                </c:pt>
                <c:pt idx="273">
                  <c:v>1.0059041259927379</c:v>
                </c:pt>
                <c:pt idx="274">
                  <c:v>1.0055637733853373</c:v>
                </c:pt>
                <c:pt idx="275">
                  <c:v>1.0053650647655501</c:v>
                </c:pt>
                <c:pt idx="276">
                  <c:v>1.0058654274346497</c:v>
                </c:pt>
                <c:pt idx="277">
                  <c:v>1.0050920650117767</c:v>
                </c:pt>
                <c:pt idx="278">
                  <c:v>1.0046166118112878</c:v>
                </c:pt>
                <c:pt idx="279">
                  <c:v>1.0054537234976892</c:v>
                </c:pt>
                <c:pt idx="280">
                  <c:v>1.0045202611794304</c:v>
                </c:pt>
                <c:pt idx="281">
                  <c:v>1.0047134563210318</c:v>
                </c:pt>
                <c:pt idx="282">
                  <c:v>1.0055455731505865</c:v>
                </c:pt>
                <c:pt idx="283">
                  <c:v>1.005369549450875</c:v>
                </c:pt>
                <c:pt idx="284">
                  <c:v>1.2553597574448776</c:v>
                </c:pt>
                <c:pt idx="285">
                  <c:v>1.5049578559878791</c:v>
                </c:pt>
                <c:pt idx="286">
                  <c:v>1.2558370547666577</c:v>
                </c:pt>
                <c:pt idx="287">
                  <c:v>1.0061782466918319</c:v>
                </c:pt>
                <c:pt idx="288">
                  <c:v>1.0064313259345279</c:v>
                </c:pt>
                <c:pt idx="289">
                  <c:v>1.5039866917955207</c:v>
                </c:pt>
                <c:pt idx="290">
                  <c:v>1.5015683121660808</c:v>
                </c:pt>
                <c:pt idx="291">
                  <c:v>1.5045992548794762</c:v>
                </c:pt>
                <c:pt idx="292">
                  <c:v>1.504985485979536</c:v>
                </c:pt>
                <c:pt idx="293">
                  <c:v>1.5056634092457788</c:v>
                </c:pt>
                <c:pt idx="294">
                  <c:v>1.5058970156811717</c:v>
                </c:pt>
                <c:pt idx="295">
                  <c:v>1.5028272485674177</c:v>
                </c:pt>
                <c:pt idx="296">
                  <c:v>1.5071748787350867</c:v>
                </c:pt>
                <c:pt idx="297">
                  <c:v>1.5065318837809469</c:v>
                </c:pt>
                <c:pt idx="298">
                  <c:v>1.5061478258253682</c:v>
                </c:pt>
                <c:pt idx="299">
                  <c:v>1.5055469826931784</c:v>
                </c:pt>
                <c:pt idx="300">
                  <c:v>1.505137515700536</c:v>
                </c:pt>
                <c:pt idx="301">
                  <c:v>1.5056251903756941</c:v>
                </c:pt>
                <c:pt idx="302">
                  <c:v>1.5050036610243225</c:v>
                </c:pt>
                <c:pt idx="303">
                  <c:v>1.5078253376755388</c:v>
                </c:pt>
                <c:pt idx="304">
                  <c:v>1.5051015740271987</c:v>
                </c:pt>
                <c:pt idx="305">
                  <c:v>1.5057544853851224</c:v>
                </c:pt>
                <c:pt idx="306">
                  <c:v>1.5059740380228805</c:v>
                </c:pt>
                <c:pt idx="307">
                  <c:v>1.5047666621162632</c:v>
                </c:pt>
                <c:pt idx="308">
                  <c:v>1.5050477585025048</c:v>
                </c:pt>
                <c:pt idx="309">
                  <c:v>1.5055386050611956</c:v>
                </c:pt>
                <c:pt idx="310">
                  <c:v>1.5063946554252956</c:v>
                </c:pt>
                <c:pt idx="311">
                  <c:v>1.5053494541001251</c:v>
                </c:pt>
                <c:pt idx="312">
                  <c:v>1.5062084413303964</c:v>
                </c:pt>
                <c:pt idx="313">
                  <c:v>1.5052589516657724</c:v>
                </c:pt>
                <c:pt idx="314">
                  <c:v>1.5054710693525486</c:v>
                </c:pt>
                <c:pt idx="315">
                  <c:v>1.5052588951223829</c:v>
                </c:pt>
                <c:pt idx="316">
                  <c:v>1.5032533930773346</c:v>
                </c:pt>
                <c:pt idx="317">
                  <c:v>1.5052504402525944</c:v>
                </c:pt>
                <c:pt idx="318">
                  <c:v>1.5056677103132829</c:v>
                </c:pt>
                <c:pt idx="319">
                  <c:v>1.5045710165559598</c:v>
                </c:pt>
                <c:pt idx="320">
                  <c:v>1.5049169578740362</c:v>
                </c:pt>
                <c:pt idx="321">
                  <c:v>1.5055290018414389</c:v>
                </c:pt>
                <c:pt idx="322">
                  <c:v>1.5027289415728036</c:v>
                </c:pt>
                <c:pt idx="323">
                  <c:v>1.5064007036880407</c:v>
                </c:pt>
                <c:pt idx="324">
                  <c:v>1.503837023698785</c:v>
                </c:pt>
                <c:pt idx="325">
                  <c:v>1.50210292941321</c:v>
                </c:pt>
                <c:pt idx="326">
                  <c:v>1.5025589435527307</c:v>
                </c:pt>
                <c:pt idx="327">
                  <c:v>1.5027007267017554</c:v>
                </c:pt>
                <c:pt idx="328">
                  <c:v>1.7490986941493916</c:v>
                </c:pt>
                <c:pt idx="329">
                  <c:v>1.8352321809875438</c:v>
                </c:pt>
                <c:pt idx="330">
                  <c:v>1.751588769088166</c:v>
                </c:pt>
                <c:pt idx="331">
                  <c:v>2.0002059850075926</c:v>
                </c:pt>
                <c:pt idx="332">
                  <c:v>2.0001704674526657</c:v>
                </c:pt>
                <c:pt idx="333">
                  <c:v>1.9986087630883027</c:v>
                </c:pt>
                <c:pt idx="334">
                  <c:v>2.0012773889134094</c:v>
                </c:pt>
                <c:pt idx="335">
                  <c:v>2.0011858946701051</c:v>
                </c:pt>
                <c:pt idx="336">
                  <c:v>2.001724924103522</c:v>
                </c:pt>
                <c:pt idx="337">
                  <c:v>2.0000806084950096</c:v>
                </c:pt>
                <c:pt idx="338">
                  <c:v>1.999641106612009</c:v>
                </c:pt>
                <c:pt idx="339">
                  <c:v>1.9989583280978538</c:v>
                </c:pt>
                <c:pt idx="340">
                  <c:v>1.997515895560952</c:v>
                </c:pt>
                <c:pt idx="341">
                  <c:v>1.9951653503708873</c:v>
                </c:pt>
                <c:pt idx="342">
                  <c:v>2.3315265810973447</c:v>
                </c:pt>
                <c:pt idx="343">
                  <c:v>2.4967903589761251</c:v>
                </c:pt>
                <c:pt idx="344">
                  <c:v>2.4976872990098831</c:v>
                </c:pt>
                <c:pt idx="345">
                  <c:v>2.4974480288620642</c:v>
                </c:pt>
                <c:pt idx="346">
                  <c:v>2.4976526080748798</c:v>
                </c:pt>
                <c:pt idx="347">
                  <c:v>2.496124941115875</c:v>
                </c:pt>
                <c:pt idx="348">
                  <c:v>2.497185579024618</c:v>
                </c:pt>
                <c:pt idx="349">
                  <c:v>2.4950661808750705</c:v>
                </c:pt>
                <c:pt idx="350">
                  <c:v>2.4960840845472836</c:v>
                </c:pt>
                <c:pt idx="351">
                  <c:v>2.4965246309538185</c:v>
                </c:pt>
                <c:pt idx="352">
                  <c:v>2.2491593113468142</c:v>
                </c:pt>
                <c:pt idx="353">
                  <c:v>2.2468742083009592</c:v>
                </c:pt>
                <c:pt idx="354">
                  <c:v>2.2475872768799325</c:v>
                </c:pt>
                <c:pt idx="355">
                  <c:v>1.9979205546459722</c:v>
                </c:pt>
                <c:pt idx="356">
                  <c:v>1.9977433644390257</c:v>
                </c:pt>
                <c:pt idx="357">
                  <c:v>1.9979845360705297</c:v>
                </c:pt>
                <c:pt idx="358">
                  <c:v>2.2469470996023575</c:v>
                </c:pt>
                <c:pt idx="359">
                  <c:v>2.2476155871544425</c:v>
                </c:pt>
                <c:pt idx="360">
                  <c:v>2.4964928410676421</c:v>
                </c:pt>
                <c:pt idx="361">
                  <c:v>2.495967936227423</c:v>
                </c:pt>
                <c:pt idx="362">
                  <c:v>2.4965923297457762</c:v>
                </c:pt>
                <c:pt idx="363">
                  <c:v>2.4940622564276391</c:v>
                </c:pt>
                <c:pt idx="364">
                  <c:v>2.4978245416415592</c:v>
                </c:pt>
                <c:pt idx="365">
                  <c:v>2.4985972068513722</c:v>
                </c:pt>
                <c:pt idx="366">
                  <c:v>2.495520240568355</c:v>
                </c:pt>
                <c:pt idx="367">
                  <c:v>2.4955886579412963</c:v>
                </c:pt>
                <c:pt idx="368">
                  <c:v>2.9935925624813677</c:v>
                </c:pt>
                <c:pt idx="369">
                  <c:v>2.7482566559146084</c:v>
                </c:pt>
                <c:pt idx="370">
                  <c:v>2.7485495314592079</c:v>
                </c:pt>
                <c:pt idx="371">
                  <c:v>2.9950648699264497</c:v>
                </c:pt>
                <c:pt idx="372">
                  <c:v>2.9951575997055873</c:v>
                </c:pt>
                <c:pt idx="373">
                  <c:v>2.9976418499422164</c:v>
                </c:pt>
                <c:pt idx="374">
                  <c:v>2.9925352274902535</c:v>
                </c:pt>
                <c:pt idx="375">
                  <c:v>2.9952996124442417</c:v>
                </c:pt>
                <c:pt idx="376">
                  <c:v>2.9940797568073054</c:v>
                </c:pt>
                <c:pt idx="377">
                  <c:v>2.9954902596824446</c:v>
                </c:pt>
                <c:pt idx="378">
                  <c:v>2.9974507948574725</c:v>
                </c:pt>
                <c:pt idx="379">
                  <c:v>3.4918191569479844</c:v>
                </c:pt>
                <c:pt idx="380">
                  <c:v>3.2438785720264982</c:v>
                </c:pt>
                <c:pt idx="381">
                  <c:v>3.243030665980267</c:v>
                </c:pt>
                <c:pt idx="382">
                  <c:v>3.4969749965657444</c:v>
                </c:pt>
                <c:pt idx="383">
                  <c:v>3.4910820706794969</c:v>
                </c:pt>
                <c:pt idx="384">
                  <c:v>3.4964478213989829</c:v>
                </c:pt>
                <c:pt idx="385">
                  <c:v>3.4956290840668198</c:v>
                </c:pt>
                <c:pt idx="386">
                  <c:v>3.4903142652910693</c:v>
                </c:pt>
                <c:pt idx="387">
                  <c:v>3.4929836494241102</c:v>
                </c:pt>
                <c:pt idx="388">
                  <c:v>3.4937137957162041</c:v>
                </c:pt>
                <c:pt idx="389">
                  <c:v>3.4904351981117072</c:v>
                </c:pt>
                <c:pt idx="390">
                  <c:v>3.4925931445014013</c:v>
                </c:pt>
                <c:pt idx="391">
                  <c:v>3.4910287362026371</c:v>
                </c:pt>
                <c:pt idx="392">
                  <c:v>3.4929613805821207</c:v>
                </c:pt>
                <c:pt idx="393">
                  <c:v>3.4908233953462644</c:v>
                </c:pt>
                <c:pt idx="394">
                  <c:v>3.493790121246847</c:v>
                </c:pt>
                <c:pt idx="395">
                  <c:v>3.4960367988755872</c:v>
                </c:pt>
                <c:pt idx="396">
                  <c:v>3.4947458825548803</c:v>
                </c:pt>
                <c:pt idx="397">
                  <c:v>3.4944358095170509</c:v>
                </c:pt>
                <c:pt idx="398">
                  <c:v>3.4909682155431474</c:v>
                </c:pt>
                <c:pt idx="399">
                  <c:v>3.4942206568002407</c:v>
                </c:pt>
                <c:pt idx="400">
                  <c:v>3.4928210368064558</c:v>
                </c:pt>
                <c:pt idx="401">
                  <c:v>3.8271842455774632</c:v>
                </c:pt>
                <c:pt idx="402">
                  <c:v>3.8226615399657167</c:v>
                </c:pt>
                <c:pt idx="403">
                  <c:v>3.9904257151649287</c:v>
                </c:pt>
                <c:pt idx="404">
                  <c:v>3.9878251632803101</c:v>
                </c:pt>
                <c:pt idx="405">
                  <c:v>3.9863920739009533</c:v>
                </c:pt>
                <c:pt idx="406">
                  <c:v>3.988404528642342</c:v>
                </c:pt>
                <c:pt idx="407">
                  <c:v>3.9876960090212275</c:v>
                </c:pt>
                <c:pt idx="408">
                  <c:v>4.2390298507443331</c:v>
                </c:pt>
                <c:pt idx="409">
                  <c:v>4.4805968471984015</c:v>
                </c:pt>
                <c:pt idx="410">
                  <c:v>4.2401602506302405</c:v>
                </c:pt>
                <c:pt idx="411">
                  <c:v>4.4885176443472599</c:v>
                </c:pt>
                <c:pt idx="412">
                  <c:v>4.4873038781372436</c:v>
                </c:pt>
                <c:pt idx="413">
                  <c:v>4.4858940885211593</c:v>
                </c:pt>
                <c:pt idx="414">
                  <c:v>4.4874738341830884</c:v>
                </c:pt>
                <c:pt idx="415">
                  <c:v>4.4868096437206928</c:v>
                </c:pt>
                <c:pt idx="416">
                  <c:v>4.981422253125193</c:v>
                </c:pt>
                <c:pt idx="417">
                  <c:v>4.7346989876867775</c:v>
                </c:pt>
                <c:pt idx="418">
                  <c:v>4.985889300249803</c:v>
                </c:pt>
                <c:pt idx="419">
                  <c:v>4.9788364078743097</c:v>
                </c:pt>
                <c:pt idx="420">
                  <c:v>4.9787822258933865</c:v>
                </c:pt>
                <c:pt idx="421">
                  <c:v>4.9868548825439243</c:v>
                </c:pt>
                <c:pt idx="422">
                  <c:v>4.9864241739742727</c:v>
                </c:pt>
                <c:pt idx="423">
                  <c:v>5.2380812742104341</c:v>
                </c:pt>
                <c:pt idx="424">
                  <c:v>5.2324836013987435</c:v>
                </c:pt>
                <c:pt idx="425">
                  <c:v>5.2377014224400247</c:v>
                </c:pt>
                <c:pt idx="426">
                  <c:v>4.9819326618016344</c:v>
                </c:pt>
                <c:pt idx="427">
                  <c:v>4.988225478882943</c:v>
                </c:pt>
                <c:pt idx="428">
                  <c:v>4.9825059077433131</c:v>
                </c:pt>
                <c:pt idx="429">
                  <c:v>4.9844816052856808</c:v>
                </c:pt>
                <c:pt idx="430">
                  <c:v>4.9833263586253489</c:v>
                </c:pt>
                <c:pt idx="431">
                  <c:v>4.986540489272894</c:v>
                </c:pt>
                <c:pt idx="432">
                  <c:v>5.2238402658988612</c:v>
                </c:pt>
                <c:pt idx="433">
                  <c:v>5.2295683151118757</c:v>
                </c:pt>
                <c:pt idx="434">
                  <c:v>5.4793290016351959</c:v>
                </c:pt>
                <c:pt idx="435">
                  <c:v>5.4812120322255762</c:v>
                </c:pt>
                <c:pt idx="436">
                  <c:v>5.4810976424156097</c:v>
                </c:pt>
                <c:pt idx="437">
                  <c:v>5.4803671802557501</c:v>
                </c:pt>
                <c:pt idx="438">
                  <c:v>5.482637795492205</c:v>
                </c:pt>
                <c:pt idx="439">
                  <c:v>5.9829688487538677</c:v>
                </c:pt>
                <c:pt idx="440">
                  <c:v>5.9817711441229759</c:v>
                </c:pt>
                <c:pt idx="441">
                  <c:v>5.9698804882035583</c:v>
                </c:pt>
                <c:pt idx="442">
                  <c:v>5.975147940026857</c:v>
                </c:pt>
                <c:pt idx="443">
                  <c:v>5.974053032142959</c:v>
                </c:pt>
                <c:pt idx="444">
                  <c:v>6.4786357461578437</c:v>
                </c:pt>
                <c:pt idx="445">
                  <c:v>6.2258616433470335</c:v>
                </c:pt>
                <c:pt idx="446">
                  <c:v>6.2306207067652259</c:v>
                </c:pt>
                <c:pt idx="447">
                  <c:v>6.4680603498166951</c:v>
                </c:pt>
                <c:pt idx="448">
                  <c:v>6.4781571652638759</c:v>
                </c:pt>
                <c:pt idx="449">
                  <c:v>6.4697458353313246</c:v>
                </c:pt>
                <c:pt idx="450">
                  <c:v>6.9707351574640288</c:v>
                </c:pt>
                <c:pt idx="451">
                  <c:v>6.9654476719421465</c:v>
                </c:pt>
                <c:pt idx="452">
                  <c:v>6.9671885350614726</c:v>
                </c:pt>
                <c:pt idx="453">
                  <c:v>6.9640612849882695</c:v>
                </c:pt>
                <c:pt idx="454">
                  <c:v>6.9669579922041143</c:v>
                </c:pt>
                <c:pt idx="455">
                  <c:v>6.968529011041924</c:v>
                </c:pt>
                <c:pt idx="456">
                  <c:v>7.4750820266327187</c:v>
                </c:pt>
                <c:pt idx="457">
                  <c:v>7.4681107737232839</c:v>
                </c:pt>
                <c:pt idx="458">
                  <c:v>7.476228288580077</c:v>
                </c:pt>
                <c:pt idx="459">
                  <c:v>7.4765973288115877</c:v>
                </c:pt>
                <c:pt idx="460">
                  <c:v>7.4673038703248178</c:v>
                </c:pt>
                <c:pt idx="461">
                  <c:v>7.4624323655802502</c:v>
                </c:pt>
                <c:pt idx="462">
                  <c:v>7.4586237913233377</c:v>
                </c:pt>
                <c:pt idx="463">
                  <c:v>7.4559528186903883</c:v>
                </c:pt>
                <c:pt idx="464">
                  <c:v>7.4691020435047424</c:v>
                </c:pt>
                <c:pt idx="465">
                  <c:v>7.4583862125896614</c:v>
                </c:pt>
                <c:pt idx="466">
                  <c:v>7.4719518765137218</c:v>
                </c:pt>
                <c:pt idx="467">
                  <c:v>7.4595698161249846</c:v>
                </c:pt>
                <c:pt idx="468">
                  <c:v>7.7200102570652316</c:v>
                </c:pt>
                <c:pt idx="469">
                  <c:v>7.7991049710094185</c:v>
                </c:pt>
                <c:pt idx="470">
                  <c:v>7.9664135271081031</c:v>
                </c:pt>
                <c:pt idx="471">
                  <c:v>7.9649164019324692</c:v>
                </c:pt>
                <c:pt idx="472">
                  <c:v>7.9635119593398489</c:v>
                </c:pt>
                <c:pt idx="473">
                  <c:v>8.2108701451422803</c:v>
                </c:pt>
                <c:pt idx="474">
                  <c:v>8.2088931034675809</c:v>
                </c:pt>
                <c:pt idx="475">
                  <c:v>8.4589061917980555</c:v>
                </c:pt>
                <c:pt idx="476">
                  <c:v>8.4573167573219283</c:v>
                </c:pt>
                <c:pt idx="477">
                  <c:v>8.4589184056296638</c:v>
                </c:pt>
                <c:pt idx="478">
                  <c:v>8.9518683192031414</c:v>
                </c:pt>
                <c:pt idx="479">
                  <c:v>8.9652487839613464</c:v>
                </c:pt>
                <c:pt idx="480">
                  <c:v>8.9563242416103037</c:v>
                </c:pt>
                <c:pt idx="481">
                  <c:v>9.1268971765041975</c:v>
                </c:pt>
                <c:pt idx="482">
                  <c:v>9.4551889362867989</c:v>
                </c:pt>
                <c:pt idx="483">
                  <c:v>9.4518836828340493</c:v>
                </c:pt>
                <c:pt idx="484">
                  <c:v>9.4539479607211447</c:v>
                </c:pt>
                <c:pt idx="485">
                  <c:v>9.7045719099685552</c:v>
                </c:pt>
                <c:pt idx="486">
                  <c:v>9.9407220643775389</c:v>
                </c:pt>
                <c:pt idx="487">
                  <c:v>9.9578312753826133</c:v>
                </c:pt>
                <c:pt idx="488">
                  <c:v>9.9506799914419783</c:v>
                </c:pt>
                <c:pt idx="489">
                  <c:v>9.9587145749191102</c:v>
                </c:pt>
                <c:pt idx="490">
                  <c:v>10.277813572414527</c:v>
                </c:pt>
                <c:pt idx="491">
                  <c:v>10.444366904248461</c:v>
                </c:pt>
                <c:pt idx="492">
                  <c:v>10.450859204423143</c:v>
                </c:pt>
                <c:pt idx="493">
                  <c:v>10.441709509088696</c:v>
                </c:pt>
                <c:pt idx="494">
                  <c:v>10.437493808607105</c:v>
                </c:pt>
                <c:pt idx="495">
                  <c:v>10.432366257990543</c:v>
                </c:pt>
                <c:pt idx="496">
                  <c:v>10.429426681756683</c:v>
                </c:pt>
                <c:pt idx="497">
                  <c:v>10.433058675202298</c:v>
                </c:pt>
                <c:pt idx="498">
                  <c:v>10.685515015015444</c:v>
                </c:pt>
                <c:pt idx="499">
                  <c:v>10.687344327175698</c:v>
                </c:pt>
                <c:pt idx="500">
                  <c:v>10.936951245087492</c:v>
                </c:pt>
                <c:pt idx="501">
                  <c:v>10.932030457019088</c:v>
                </c:pt>
                <c:pt idx="502">
                  <c:v>10.929729083247027</c:v>
                </c:pt>
                <c:pt idx="503">
                  <c:v>11.42623498069894</c:v>
                </c:pt>
                <c:pt idx="504">
                  <c:v>11.428613027513755</c:v>
                </c:pt>
                <c:pt idx="505">
                  <c:v>11.423192628878301</c:v>
                </c:pt>
                <c:pt idx="506">
                  <c:v>11.750059141983026</c:v>
                </c:pt>
                <c:pt idx="507">
                  <c:v>11.76088004615357</c:v>
                </c:pt>
                <c:pt idx="508">
                  <c:v>11.915700076807694</c:v>
                </c:pt>
                <c:pt idx="509">
                  <c:v>11.928914732347691</c:v>
                </c:pt>
                <c:pt idx="510">
                  <c:v>12.160452840958643</c:v>
                </c:pt>
                <c:pt idx="511">
                  <c:v>12.414821973939903</c:v>
                </c:pt>
                <c:pt idx="512">
                  <c:v>12.414776829748346</c:v>
                </c:pt>
                <c:pt idx="513">
                  <c:v>12.419672521045573</c:v>
                </c:pt>
                <c:pt idx="514">
                  <c:v>12.907208495092956</c:v>
                </c:pt>
                <c:pt idx="515">
                  <c:v>12.90802539072325</c:v>
                </c:pt>
                <c:pt idx="516">
                  <c:v>12.910654905049363</c:v>
                </c:pt>
                <c:pt idx="517">
                  <c:v>13.163889456707876</c:v>
                </c:pt>
                <c:pt idx="518">
                  <c:v>13.405670706666903</c:v>
                </c:pt>
                <c:pt idx="519">
                  <c:v>13.420760522790919</c:v>
                </c:pt>
                <c:pt idx="520">
                  <c:v>13.661982304487001</c:v>
                </c:pt>
                <c:pt idx="521">
                  <c:v>13.655590870129581</c:v>
                </c:pt>
                <c:pt idx="522">
                  <c:v>14.084508142328934</c:v>
                </c:pt>
                <c:pt idx="523">
                  <c:v>14.414030070311259</c:v>
                </c:pt>
                <c:pt idx="524">
                  <c:v>14.157306067753911</c:v>
                </c:pt>
                <c:pt idx="525">
                  <c:v>14.407785061820604</c:v>
                </c:pt>
                <c:pt idx="526">
                  <c:v>14.407518811040861</c:v>
                </c:pt>
                <c:pt idx="527">
                  <c:v>14.569294784387697</c:v>
                </c:pt>
                <c:pt idx="528">
                  <c:v>14.567759164930871</c:v>
                </c:pt>
                <c:pt idx="529">
                  <c:v>14.655755449587934</c:v>
                </c:pt>
                <c:pt idx="530">
                  <c:v>14.896149666961238</c:v>
                </c:pt>
                <c:pt idx="531">
                  <c:v>14.915197731693304</c:v>
                </c:pt>
                <c:pt idx="532">
                  <c:v>15.140003378123359</c:v>
                </c:pt>
                <c:pt idx="533">
                  <c:v>15.14425413437397</c:v>
                </c:pt>
                <c:pt idx="534">
                  <c:v>15.132334973667522</c:v>
                </c:pt>
                <c:pt idx="535">
                  <c:v>15.633984318187776</c:v>
                </c:pt>
                <c:pt idx="536">
                  <c:v>15.633451011477115</c:v>
                </c:pt>
                <c:pt idx="537">
                  <c:v>15.877792278679804</c:v>
                </c:pt>
                <c:pt idx="538">
                  <c:v>16.1343015132713</c:v>
                </c:pt>
                <c:pt idx="539">
                  <c:v>15.872053068496916</c:v>
                </c:pt>
                <c:pt idx="540">
                  <c:v>16.356304771858376</c:v>
                </c:pt>
                <c:pt idx="541">
                  <c:v>16.615154299166768</c:v>
                </c:pt>
                <c:pt idx="542">
                  <c:v>16.611566526953403</c:v>
                </c:pt>
                <c:pt idx="543">
                  <c:v>16.870081876112913</c:v>
                </c:pt>
                <c:pt idx="544">
                  <c:v>17.343988009458801</c:v>
                </c:pt>
                <c:pt idx="545">
                  <c:v>17.340081163867211</c:v>
                </c:pt>
                <c:pt idx="546">
                  <c:v>17.360044535865764</c:v>
                </c:pt>
                <c:pt idx="547">
                  <c:v>17.831500420709741</c:v>
                </c:pt>
                <c:pt idx="548">
                  <c:v>17.816940765921927</c:v>
                </c:pt>
                <c:pt idx="549">
                  <c:v>17.828407933002225</c:v>
                </c:pt>
                <c:pt idx="550">
                  <c:v>18.071861781372959</c:v>
                </c:pt>
                <c:pt idx="551">
                  <c:v>18.099972869101169</c:v>
                </c:pt>
                <c:pt idx="552">
                  <c:v>18.601850849466327</c:v>
                </c:pt>
                <c:pt idx="553">
                  <c:v>18.573368985489303</c:v>
                </c:pt>
                <c:pt idx="554">
                  <c:v>18.79653280364527</c:v>
                </c:pt>
                <c:pt idx="555">
                  <c:v>19.323647801710198</c:v>
                </c:pt>
                <c:pt idx="556">
                  <c:v>19.309872324304699</c:v>
                </c:pt>
                <c:pt idx="557">
                  <c:v>19.817041297947071</c:v>
                </c:pt>
                <c:pt idx="558">
                  <c:v>19.822212346560587</c:v>
                </c:pt>
                <c:pt idx="559">
                  <c:v>19.826594792089033</c:v>
                </c:pt>
                <c:pt idx="560">
                  <c:v>19.811979362732728</c:v>
                </c:pt>
                <c:pt idx="561">
                  <c:v>19.800886567905955</c:v>
                </c:pt>
                <c:pt idx="562">
                  <c:v>20.292115007755086</c:v>
                </c:pt>
                <c:pt idx="563">
                  <c:v>20.302097674045022</c:v>
                </c:pt>
                <c:pt idx="564">
                  <c:v>20.295211138323484</c:v>
                </c:pt>
                <c:pt idx="565">
                  <c:v>20.287654006099039</c:v>
                </c:pt>
                <c:pt idx="566">
                  <c:v>20.790817615884297</c:v>
                </c:pt>
                <c:pt idx="567">
                  <c:v>20.798752754009694</c:v>
                </c:pt>
                <c:pt idx="568">
                  <c:v>21.278102652113713</c:v>
                </c:pt>
                <c:pt idx="569">
                  <c:v>21.267011543510787</c:v>
                </c:pt>
                <c:pt idx="570">
                  <c:v>21.502692538061741</c:v>
                </c:pt>
                <c:pt idx="571">
                  <c:v>21.510833845442804</c:v>
                </c:pt>
                <c:pt idx="572">
                  <c:v>22.023321435253482</c:v>
                </c:pt>
                <c:pt idx="573">
                  <c:v>22.017912369726162</c:v>
                </c:pt>
                <c:pt idx="574">
                  <c:v>22.502896715740004</c:v>
                </c:pt>
                <c:pt idx="575">
                  <c:v>22.50906422213766</c:v>
                </c:pt>
                <c:pt idx="576">
                  <c:v>22.742239954345429</c:v>
                </c:pt>
                <c:pt idx="577">
                  <c:v>23.019973957473688</c:v>
                </c:pt>
                <c:pt idx="578">
                  <c:v>22.995140890221354</c:v>
                </c:pt>
                <c:pt idx="579">
                  <c:v>23.500560357139058</c:v>
                </c:pt>
                <c:pt idx="580">
                  <c:v>23.507537719041242</c:v>
                </c:pt>
                <c:pt idx="581">
                  <c:v>23.948268600604401</c:v>
                </c:pt>
                <c:pt idx="582">
                  <c:v>24.241988889368713</c:v>
                </c:pt>
                <c:pt idx="583">
                  <c:v>24.245748851733133</c:v>
                </c:pt>
                <c:pt idx="584">
                  <c:v>24.221918259572121</c:v>
                </c:pt>
                <c:pt idx="585">
                  <c:v>24.709577140207756</c:v>
                </c:pt>
                <c:pt idx="586">
                  <c:v>25.217884631286125</c:v>
                </c:pt>
                <c:pt idx="587">
                  <c:v>25.459622042500957</c:v>
                </c:pt>
                <c:pt idx="588">
                  <c:v>25.441358787551991</c:v>
                </c:pt>
                <c:pt idx="589">
                  <c:v>25.931379575871851</c:v>
                </c:pt>
                <c:pt idx="590">
                  <c:v>26.172291363062826</c:v>
                </c:pt>
                <c:pt idx="591">
                  <c:v>26.171665472626962</c:v>
                </c:pt>
                <c:pt idx="592">
                  <c:v>26.667877303523998</c:v>
                </c:pt>
                <c:pt idx="593">
                  <c:v>26.64813744243294</c:v>
                </c:pt>
                <c:pt idx="594">
                  <c:v>26.650585490636804</c:v>
                </c:pt>
                <c:pt idx="595">
                  <c:v>26.915806094099327</c:v>
                </c:pt>
                <c:pt idx="596">
                  <c:v>27.171917115633846</c:v>
                </c:pt>
                <c:pt idx="597">
                  <c:v>27.625484389063448</c:v>
                </c:pt>
                <c:pt idx="598">
                  <c:v>27.627653793433115</c:v>
                </c:pt>
                <c:pt idx="599">
                  <c:v>28.115855122216811</c:v>
                </c:pt>
                <c:pt idx="600">
                  <c:v>28.350893403014222</c:v>
                </c:pt>
                <c:pt idx="601">
                  <c:v>28.327511070524814</c:v>
                </c:pt>
                <c:pt idx="602">
                  <c:v>28.603719442279402</c:v>
                </c:pt>
                <c:pt idx="603">
                  <c:v>28.911093384596022</c:v>
                </c:pt>
                <c:pt idx="604">
                  <c:v>29.605454028145278</c:v>
                </c:pt>
                <c:pt idx="605">
                  <c:v>29.823647091820025</c:v>
                </c:pt>
                <c:pt idx="606">
                  <c:v>29.853732103192023</c:v>
                </c:pt>
                <c:pt idx="607">
                  <c:v>30.296102247558714</c:v>
                </c:pt>
                <c:pt idx="608">
                  <c:v>30.807209733154302</c:v>
                </c:pt>
                <c:pt idx="609">
                  <c:v>30.779246378383615</c:v>
                </c:pt>
                <c:pt idx="610">
                  <c:v>31.098244030815877</c:v>
                </c:pt>
                <c:pt idx="611">
                  <c:v>31.529827013028278</c:v>
                </c:pt>
                <c:pt idx="612">
                  <c:v>32.004977503019767</c:v>
                </c:pt>
                <c:pt idx="613">
                  <c:v>32.518392811663944</c:v>
                </c:pt>
                <c:pt idx="614">
                  <c:v>32.539623153468305</c:v>
                </c:pt>
                <c:pt idx="615">
                  <c:v>32.991837210263874</c:v>
                </c:pt>
                <c:pt idx="616">
                  <c:v>33.506319316822996</c:v>
                </c:pt>
                <c:pt idx="617">
                  <c:v>33.747315768805507</c:v>
                </c:pt>
                <c:pt idx="618">
                  <c:v>33.725810669384764</c:v>
                </c:pt>
                <c:pt idx="619">
                  <c:v>34.212248439003133</c:v>
                </c:pt>
                <c:pt idx="620">
                  <c:v>34.242037179693916</c:v>
                </c:pt>
                <c:pt idx="621">
                  <c:v>35.184627656917151</c:v>
                </c:pt>
                <c:pt idx="622">
                  <c:v>35.229212477761592</c:v>
                </c:pt>
                <c:pt idx="623">
                  <c:v>35.99051340510254</c:v>
                </c:pt>
                <c:pt idx="624">
                  <c:v>36.242079654141605</c:v>
                </c:pt>
                <c:pt idx="625">
                  <c:v>36.200416307764563</c:v>
                </c:pt>
                <c:pt idx="626">
                  <c:v>36.258248837562945</c:v>
                </c:pt>
                <c:pt idx="627">
                  <c:v>36.70236709747423</c:v>
                </c:pt>
                <c:pt idx="628">
                  <c:v>37.100811049711439</c:v>
                </c:pt>
                <c:pt idx="629">
                  <c:v>37.665461233681107</c:v>
                </c:pt>
                <c:pt idx="630">
                  <c:v>37.645657960182135</c:v>
                </c:pt>
                <c:pt idx="631">
                  <c:v>38.403452304383976</c:v>
                </c:pt>
                <c:pt idx="632">
                  <c:v>38.620565218997804</c:v>
                </c:pt>
                <c:pt idx="633">
                  <c:v>38.64742376476147</c:v>
                </c:pt>
                <c:pt idx="634">
                  <c:v>39.338029174408682</c:v>
                </c:pt>
                <c:pt idx="635">
                  <c:v>39.826906909042656</c:v>
                </c:pt>
                <c:pt idx="636">
                  <c:v>40.185748539448731</c:v>
                </c:pt>
                <c:pt idx="637">
                  <c:v>40.824014161377093</c:v>
                </c:pt>
                <c:pt idx="638">
                  <c:v>41.125797503045597</c:v>
                </c:pt>
                <c:pt idx="639">
                  <c:v>41.696253577973543</c:v>
                </c:pt>
                <c:pt idx="640">
                  <c:v>41.655000238107732</c:v>
                </c:pt>
                <c:pt idx="641">
                  <c:v>42.573188358278166</c:v>
                </c:pt>
                <c:pt idx="642">
                  <c:v>43.29669938511126</c:v>
                </c:pt>
                <c:pt idx="643">
                  <c:v>43.773098656201718</c:v>
                </c:pt>
                <c:pt idx="644">
                  <c:v>44.241875183996285</c:v>
                </c:pt>
                <c:pt idx="645">
                  <c:v>44.246980970774338</c:v>
                </c:pt>
                <c:pt idx="646">
                  <c:v>44.972355119073455</c:v>
                </c:pt>
                <c:pt idx="647">
                  <c:v>45.731197023535962</c:v>
                </c:pt>
                <c:pt idx="648">
                  <c:v>46.192897660475822</c:v>
                </c:pt>
                <c:pt idx="649">
                  <c:v>46.854630456026619</c:v>
                </c:pt>
                <c:pt idx="650">
                  <c:v>47.185218221434219</c:v>
                </c:pt>
                <c:pt idx="651">
                  <c:v>47.477736676690476</c:v>
                </c:pt>
                <c:pt idx="652">
                  <c:v>48.164003178722716</c:v>
                </c:pt>
                <c:pt idx="653">
                  <c:v>48.64747383579833</c:v>
                </c:pt>
                <c:pt idx="654">
                  <c:v>49.340073673876589</c:v>
                </c:pt>
                <c:pt idx="655">
                  <c:v>50.131986674698311</c:v>
                </c:pt>
                <c:pt idx="656">
                  <c:v>50.078539157742121</c:v>
                </c:pt>
                <c:pt idx="657">
                  <c:v>50.325919220205193</c:v>
                </c:pt>
                <c:pt idx="658">
                  <c:v>50.282569419443583</c:v>
                </c:pt>
                <c:pt idx="659">
                  <c:v>51.280779860646398</c:v>
                </c:pt>
                <c:pt idx="660">
                  <c:v>51.993362313479736</c:v>
                </c:pt>
                <c:pt idx="661">
                  <c:v>52.51732997074356</c:v>
                </c:pt>
                <c:pt idx="662">
                  <c:v>52.965374585026261</c:v>
                </c:pt>
                <c:pt idx="663">
                  <c:v>53.466599731480521</c:v>
                </c:pt>
                <c:pt idx="664">
                  <c:v>53.959627725888438</c:v>
                </c:pt>
                <c:pt idx="665">
                  <c:v>54.659306488798926</c:v>
                </c:pt>
                <c:pt idx="666">
                  <c:v>55.404305162218371</c:v>
                </c:pt>
                <c:pt idx="667">
                  <c:v>55.547434995369287</c:v>
                </c:pt>
                <c:pt idx="668">
                  <c:v>56.104799578875934</c:v>
                </c:pt>
                <c:pt idx="669">
                  <c:v>56.901319198770615</c:v>
                </c:pt>
                <c:pt idx="670">
                  <c:v>57.552478293187967</c:v>
                </c:pt>
                <c:pt idx="671">
                  <c:v>58.31636310249965</c:v>
                </c:pt>
                <c:pt idx="672">
                  <c:v>58.859312938967427</c:v>
                </c:pt>
                <c:pt idx="673">
                  <c:v>58.972092799527687</c:v>
                </c:pt>
                <c:pt idx="674">
                  <c:v>60.113162530809539</c:v>
                </c:pt>
                <c:pt idx="675">
                  <c:v>60.988451906512708</c:v>
                </c:pt>
                <c:pt idx="676">
                  <c:v>60.96803217558324</c:v>
                </c:pt>
                <c:pt idx="677">
                  <c:v>61.43713369718585</c:v>
                </c:pt>
                <c:pt idx="678">
                  <c:v>62.081997415225167</c:v>
                </c:pt>
                <c:pt idx="679">
                  <c:v>62.877543428555796</c:v>
                </c:pt>
                <c:pt idx="680">
                  <c:v>62.7031795173571</c:v>
                </c:pt>
                <c:pt idx="681">
                  <c:v>63.816886045053607</c:v>
                </c:pt>
                <c:pt idx="682">
                  <c:v>64.708491181846995</c:v>
                </c:pt>
                <c:pt idx="683">
                  <c:v>65.422361133619503</c:v>
                </c:pt>
                <c:pt idx="684">
                  <c:v>66.145868750147969</c:v>
                </c:pt>
                <c:pt idx="685">
                  <c:v>66.125911331027169</c:v>
                </c:pt>
                <c:pt idx="686">
                  <c:v>67.076128191058658</c:v>
                </c:pt>
                <c:pt idx="687">
                  <c:v>67.761167302569959</c:v>
                </c:pt>
                <c:pt idx="688">
                  <c:v>68.546131190406655</c:v>
                </c:pt>
                <c:pt idx="689">
                  <c:v>68.474606337920576</c:v>
                </c:pt>
                <c:pt idx="690">
                  <c:v>69.442269853040315</c:v>
                </c:pt>
                <c:pt idx="691">
                  <c:v>70.166121365298153</c:v>
                </c:pt>
                <c:pt idx="692">
                  <c:v>70.775746559334706</c:v>
                </c:pt>
                <c:pt idx="693">
                  <c:v>70.876746601498951</c:v>
                </c:pt>
                <c:pt idx="694">
                  <c:v>71.632288637554623</c:v>
                </c:pt>
                <c:pt idx="695">
                  <c:v>72.799546051455806</c:v>
                </c:pt>
                <c:pt idx="696">
                  <c:v>73.487990112753877</c:v>
                </c:pt>
                <c:pt idx="697">
                  <c:v>73.893328977235882</c:v>
                </c:pt>
                <c:pt idx="698">
                  <c:v>74.674674305166889</c:v>
                </c:pt>
                <c:pt idx="699">
                  <c:v>75.560202363674208</c:v>
                </c:pt>
                <c:pt idx="700">
                  <c:v>76.304159934851825</c:v>
                </c:pt>
                <c:pt idx="701">
                  <c:v>77.033800888105674</c:v>
                </c:pt>
                <c:pt idx="702">
                  <c:v>77.714817906107854</c:v>
                </c:pt>
                <c:pt idx="703">
                  <c:v>78.417822685866739</c:v>
                </c:pt>
                <c:pt idx="704">
                  <c:v>79.221264709428837</c:v>
                </c:pt>
                <c:pt idx="705">
                  <c:v>80.113310383503034</c:v>
                </c:pt>
                <c:pt idx="706">
                  <c:v>80.588436621784126</c:v>
                </c:pt>
                <c:pt idx="707">
                  <c:v>81.229266557030186</c:v>
                </c:pt>
                <c:pt idx="708">
                  <c:v>81.868851389870969</c:v>
                </c:pt>
                <c:pt idx="709">
                  <c:v>82.6265652677357</c:v>
                </c:pt>
                <c:pt idx="710">
                  <c:v>83.439533070624123</c:v>
                </c:pt>
                <c:pt idx="711">
                  <c:v>84.260772982163815</c:v>
                </c:pt>
                <c:pt idx="712">
                  <c:v>85.189876126237735</c:v>
                </c:pt>
                <c:pt idx="713">
                  <c:v>86.396206328283554</c:v>
                </c:pt>
                <c:pt idx="714">
                  <c:v>86.864334855337205</c:v>
                </c:pt>
                <c:pt idx="715">
                  <c:v>87.76023505685508</c:v>
                </c:pt>
                <c:pt idx="716">
                  <c:v>88.570086281962546</c:v>
                </c:pt>
                <c:pt idx="717">
                  <c:v>88.897327526203526</c:v>
                </c:pt>
                <c:pt idx="718">
                  <c:v>89.868462992611271</c:v>
                </c:pt>
                <c:pt idx="719">
                  <c:v>90.514192147260815</c:v>
                </c:pt>
                <c:pt idx="720">
                  <c:v>90.949696361569522</c:v>
                </c:pt>
                <c:pt idx="721">
                  <c:v>92.168185398699052</c:v>
                </c:pt>
                <c:pt idx="722">
                  <c:v>92.957902964516379</c:v>
                </c:pt>
                <c:pt idx="723">
                  <c:v>93.367503994628535</c:v>
                </c:pt>
                <c:pt idx="724">
                  <c:v>94.431017152801729</c:v>
                </c:pt>
                <c:pt idx="725">
                  <c:v>94.94805904800161</c:v>
                </c:pt>
                <c:pt idx="726">
                  <c:v>95.524859847007349</c:v>
                </c:pt>
                <c:pt idx="727">
                  <c:v>96.725003627431875</c:v>
                </c:pt>
                <c:pt idx="728">
                  <c:v>97.928437563605272</c:v>
                </c:pt>
                <c:pt idx="729">
                  <c:v>98.626189248109043</c:v>
                </c:pt>
                <c:pt idx="730">
                  <c:v>98.960294230395277</c:v>
                </c:pt>
                <c:pt idx="731">
                  <c:v>100.35770175412712</c:v>
                </c:pt>
                <c:pt idx="732">
                  <c:v>101.48213468472301</c:v>
                </c:pt>
                <c:pt idx="733">
                  <c:v>102.51610395772647</c:v>
                </c:pt>
                <c:pt idx="734">
                  <c:v>103.62689787181316</c:v>
                </c:pt>
                <c:pt idx="735">
                  <c:v>104.12650462750337</c:v>
                </c:pt>
                <c:pt idx="736">
                  <c:v>104.83660192221524</c:v>
                </c:pt>
                <c:pt idx="737">
                  <c:v>105.41197738148807</c:v>
                </c:pt>
                <c:pt idx="738">
                  <c:v>106.38913966738671</c:v>
                </c:pt>
                <c:pt idx="739">
                  <c:v>107.39698482614821</c:v>
                </c:pt>
                <c:pt idx="740">
                  <c:v>108.30550475973429</c:v>
                </c:pt>
                <c:pt idx="741">
                  <c:v>109.38101807930511</c:v>
                </c:pt>
                <c:pt idx="742">
                  <c:v>110.4092475747006</c:v>
                </c:pt>
                <c:pt idx="743">
                  <c:v>111.61500782495099</c:v>
                </c:pt>
                <c:pt idx="744">
                  <c:v>112.48316859163356</c:v>
                </c:pt>
                <c:pt idx="745">
                  <c:v>113.34998455873449</c:v>
                </c:pt>
                <c:pt idx="746">
                  <c:v>114.48153049737468</c:v>
                </c:pt>
                <c:pt idx="747">
                  <c:v>115.40105688047625</c:v>
                </c:pt>
                <c:pt idx="748">
                  <c:v>116.28266707897126</c:v>
                </c:pt>
                <c:pt idx="749">
                  <c:v>116.68064264633428</c:v>
                </c:pt>
                <c:pt idx="750">
                  <c:v>118.00688154975795</c:v>
                </c:pt>
                <c:pt idx="751">
                  <c:v>118.85212259119368</c:v>
                </c:pt>
                <c:pt idx="752">
                  <c:v>120.37914463801381</c:v>
                </c:pt>
                <c:pt idx="753">
                  <c:v>121.56860740537211</c:v>
                </c:pt>
                <c:pt idx="754">
                  <c:v>122.41202804080093</c:v>
                </c:pt>
                <c:pt idx="755">
                  <c:v>123.10350298149412</c:v>
                </c:pt>
                <c:pt idx="756">
                  <c:v>124.03784300428154</c:v>
                </c:pt>
                <c:pt idx="757">
                  <c:v>125.50910764529817</c:v>
                </c:pt>
                <c:pt idx="758">
                  <c:v>126.3580245624017</c:v>
                </c:pt>
                <c:pt idx="759">
                  <c:v>127.80922880701657</c:v>
                </c:pt>
                <c:pt idx="760">
                  <c:v>128.53418450593463</c:v>
                </c:pt>
                <c:pt idx="761">
                  <c:v>129.40685325721631</c:v>
                </c:pt>
                <c:pt idx="762">
                  <c:v>130.3038800061137</c:v>
                </c:pt>
                <c:pt idx="763">
                  <c:v>131.34429692203597</c:v>
                </c:pt>
                <c:pt idx="764">
                  <c:v>132.66094540648146</c:v>
                </c:pt>
                <c:pt idx="765">
                  <c:v>133.6957566336217</c:v>
                </c:pt>
                <c:pt idx="766">
                  <c:v>135.2776531408048</c:v>
                </c:pt>
                <c:pt idx="767">
                  <c:v>136.39610467452243</c:v>
                </c:pt>
                <c:pt idx="768">
                  <c:v>137.14069760055443</c:v>
                </c:pt>
                <c:pt idx="769">
                  <c:v>137.93782466975381</c:v>
                </c:pt>
                <c:pt idx="770">
                  <c:v>139.2451000092932</c:v>
                </c:pt>
                <c:pt idx="771">
                  <c:v>140.52889867244645</c:v>
                </c:pt>
                <c:pt idx="772">
                  <c:v>142.08004105524944</c:v>
                </c:pt>
                <c:pt idx="773">
                  <c:v>143.1888705364774</c:v>
                </c:pt>
                <c:pt idx="774">
                  <c:v>144.58492295795133</c:v>
                </c:pt>
                <c:pt idx="775">
                  <c:v>145.72867315728354</c:v>
                </c:pt>
                <c:pt idx="776">
                  <c:v>146.66385220240841</c:v>
                </c:pt>
                <c:pt idx="777">
                  <c:v>148.7445919946951</c:v>
                </c:pt>
                <c:pt idx="778">
                  <c:v>149.90758320927853</c:v>
                </c:pt>
                <c:pt idx="779">
                  <c:v>151.20819374042878</c:v>
                </c:pt>
                <c:pt idx="780">
                  <c:v>151.86550066646166</c:v>
                </c:pt>
                <c:pt idx="781">
                  <c:v>153.2400367364902</c:v>
                </c:pt>
                <c:pt idx="782">
                  <c:v>154.89749739406324</c:v>
                </c:pt>
                <c:pt idx="783">
                  <c:v>156.08108136646572</c:v>
                </c:pt>
                <c:pt idx="784">
                  <c:v>157.40121935217149</c:v>
                </c:pt>
                <c:pt idx="785">
                  <c:v>158.39048128262147</c:v>
                </c:pt>
                <c:pt idx="786">
                  <c:v>159.20354722298745</c:v>
                </c:pt>
                <c:pt idx="787">
                  <c:v>161.03134637710988</c:v>
                </c:pt>
                <c:pt idx="788">
                  <c:v>162.74176560767054</c:v>
                </c:pt>
                <c:pt idx="789">
                  <c:v>164.10920277237452</c:v>
                </c:pt>
                <c:pt idx="790">
                  <c:v>164.52917652146849</c:v>
                </c:pt>
                <c:pt idx="791">
                  <c:v>165.91250036230554</c:v>
                </c:pt>
                <c:pt idx="792">
                  <c:v>167.73849895769962</c:v>
                </c:pt>
                <c:pt idx="793">
                  <c:v>168.86127750845696</c:v>
                </c:pt>
                <c:pt idx="794">
                  <c:v>170.03956340131464</c:v>
                </c:pt>
                <c:pt idx="795">
                  <c:v>172.13366168247987</c:v>
                </c:pt>
                <c:pt idx="796">
                  <c:v>173.89356555430163</c:v>
                </c:pt>
                <c:pt idx="797">
                  <c:v>175.67276677161257</c:v>
                </c:pt>
                <c:pt idx="798">
                  <c:v>177.3201705797199</c:v>
                </c:pt>
                <c:pt idx="799">
                  <c:v>179.28070008402725</c:v>
                </c:pt>
                <c:pt idx="800">
                  <c:v>180.21386155331163</c:v>
                </c:pt>
                <c:pt idx="801">
                  <c:v>182.06188587932473</c:v>
                </c:pt>
                <c:pt idx="802">
                  <c:v>181.90747724355759</c:v>
                </c:pt>
                <c:pt idx="803">
                  <c:v>188.07491086741504</c:v>
                </c:pt>
                <c:pt idx="804">
                  <c:v>294.94657411781054</c:v>
                </c:pt>
                <c:pt idx="805">
                  <c:v>406.55824783502482</c:v>
                </c:pt>
                <c:pt idx="806">
                  <c:v>290.26821025629994</c:v>
                </c:pt>
                <c:pt idx="807">
                  <c:v>177.87720845811859</c:v>
                </c:pt>
                <c:pt idx="808">
                  <c:v>120.74327439895671</c:v>
                </c:pt>
                <c:pt idx="809">
                  <c:v>85.512349688302436</c:v>
                </c:pt>
                <c:pt idx="810">
                  <c:v>64.611132308100892</c:v>
                </c:pt>
                <c:pt idx="811">
                  <c:v>51.000434983696415</c:v>
                </c:pt>
                <c:pt idx="812">
                  <c:v>43.215580099571</c:v>
                </c:pt>
                <c:pt idx="813">
                  <c:v>38.07792960946481</c:v>
                </c:pt>
                <c:pt idx="814">
                  <c:v>34.373140927631496</c:v>
                </c:pt>
                <c:pt idx="815">
                  <c:v>32.505977678455515</c:v>
                </c:pt>
                <c:pt idx="816">
                  <c:v>33.189802806144243</c:v>
                </c:pt>
                <c:pt idx="817">
                  <c:v>34.230602251142813</c:v>
                </c:pt>
                <c:pt idx="818">
                  <c:v>36.011515686399044</c:v>
                </c:pt>
                <c:pt idx="819">
                  <c:v>38.570327316097881</c:v>
                </c:pt>
                <c:pt idx="820">
                  <c:v>40.723294715023215</c:v>
                </c:pt>
                <c:pt idx="821">
                  <c:v>42.15085092049209</c:v>
                </c:pt>
                <c:pt idx="822">
                  <c:v>43.224407638851275</c:v>
                </c:pt>
                <c:pt idx="823">
                  <c:v>43.943432783992066</c:v>
                </c:pt>
                <c:pt idx="824">
                  <c:v>43.929061368698797</c:v>
                </c:pt>
                <c:pt idx="825">
                  <c:v>44.649121241806824</c:v>
                </c:pt>
                <c:pt idx="826">
                  <c:v>44.661523327479088</c:v>
                </c:pt>
                <c:pt idx="827">
                  <c:v>44.176371742327909</c:v>
                </c:pt>
                <c:pt idx="828">
                  <c:v>43.910553124627704</c:v>
                </c:pt>
                <c:pt idx="829">
                  <c:v>43.431844933321813</c:v>
                </c:pt>
                <c:pt idx="830">
                  <c:v>43.195480633529357</c:v>
                </c:pt>
                <c:pt idx="831">
                  <c:v>43.163075170126611</c:v>
                </c:pt>
                <c:pt idx="832">
                  <c:v>43.164390225391742</c:v>
                </c:pt>
                <c:pt idx="833">
                  <c:v>42.800202774991597</c:v>
                </c:pt>
                <c:pt idx="834">
                  <c:v>42.794890286005021</c:v>
                </c:pt>
                <c:pt idx="835">
                  <c:v>42.033631240685175</c:v>
                </c:pt>
                <c:pt idx="836">
                  <c:v>42.037462094555806</c:v>
                </c:pt>
                <c:pt idx="837">
                  <c:v>42.033395215053609</c:v>
                </c:pt>
                <c:pt idx="838">
                  <c:v>42.030693530028387</c:v>
                </c:pt>
                <c:pt idx="839">
                  <c:v>42.372762283122547</c:v>
                </c:pt>
                <c:pt idx="840">
                  <c:v>42.378451530946336</c:v>
                </c:pt>
                <c:pt idx="841">
                  <c:v>42.36686310031687</c:v>
                </c:pt>
                <c:pt idx="842">
                  <c:v>42.727011561098806</c:v>
                </c:pt>
                <c:pt idx="843">
                  <c:v>42.727580680420388</c:v>
                </c:pt>
                <c:pt idx="844">
                  <c:v>42.690849175073616</c:v>
                </c:pt>
                <c:pt idx="845">
                  <c:v>42.315497803575738</c:v>
                </c:pt>
                <c:pt idx="846">
                  <c:v>43.034403695901965</c:v>
                </c:pt>
                <c:pt idx="847">
                  <c:v>43.035969475724798</c:v>
                </c:pt>
                <c:pt idx="848">
                  <c:v>43.038967446574929</c:v>
                </c:pt>
                <c:pt idx="849">
                  <c:v>43.03348150166314</c:v>
                </c:pt>
                <c:pt idx="850">
                  <c:v>43.031151959233107</c:v>
                </c:pt>
                <c:pt idx="851">
                  <c:v>43.375352680512897</c:v>
                </c:pt>
                <c:pt idx="852">
                  <c:v>43.354515254038638</c:v>
                </c:pt>
                <c:pt idx="853">
                  <c:v>43.001018311208817</c:v>
                </c:pt>
                <c:pt idx="854">
                  <c:v>42.971430977754864</c:v>
                </c:pt>
                <c:pt idx="855">
                  <c:v>42.992046433257677</c:v>
                </c:pt>
                <c:pt idx="856">
                  <c:v>43.336450550307887</c:v>
                </c:pt>
                <c:pt idx="857">
                  <c:v>43.306456410128085</c:v>
                </c:pt>
                <c:pt idx="858">
                  <c:v>43.670644409949702</c:v>
                </c:pt>
                <c:pt idx="859">
                  <c:v>43.65193070687571</c:v>
                </c:pt>
                <c:pt idx="860">
                  <c:v>43.99756661406478</c:v>
                </c:pt>
                <c:pt idx="861">
                  <c:v>43.978753890710237</c:v>
                </c:pt>
                <c:pt idx="862">
                  <c:v>44.343664490947475</c:v>
                </c:pt>
                <c:pt idx="863">
                  <c:v>44.348885928028253</c:v>
                </c:pt>
                <c:pt idx="864">
                  <c:v>44.830935797862011</c:v>
                </c:pt>
                <c:pt idx="865">
                  <c:v>44.328341539774833</c:v>
                </c:pt>
                <c:pt idx="866">
                  <c:v>44.341226308792415</c:v>
                </c:pt>
                <c:pt idx="867">
                  <c:v>43.867462382363982</c:v>
                </c:pt>
                <c:pt idx="868">
                  <c:v>43.827431754625401</c:v>
                </c:pt>
                <c:pt idx="869">
                  <c:v>43.571805311953334</c:v>
                </c:pt>
                <c:pt idx="870">
                  <c:v>43.560942598825335</c:v>
                </c:pt>
                <c:pt idx="871">
                  <c:v>43.551345644138515</c:v>
                </c:pt>
                <c:pt idx="872">
                  <c:v>44.281789129043709</c:v>
                </c:pt>
                <c:pt idx="873">
                  <c:v>44.266992615553136</c:v>
                </c:pt>
                <c:pt idx="874">
                  <c:v>44.957171031183144</c:v>
                </c:pt>
                <c:pt idx="875">
                  <c:v>45.670338914744413</c:v>
                </c:pt>
                <c:pt idx="876">
                  <c:v>45.681282155442801</c:v>
                </c:pt>
                <c:pt idx="877">
                  <c:v>46.367951984806488</c:v>
                </c:pt>
                <c:pt idx="878">
                  <c:v>46.363412468603627</c:v>
                </c:pt>
                <c:pt idx="879">
                  <c:v>45.986574558521518</c:v>
                </c:pt>
                <c:pt idx="880">
                  <c:v>45.978254019801476</c:v>
                </c:pt>
                <c:pt idx="881">
                  <c:v>46.326357500699523</c:v>
                </c:pt>
                <c:pt idx="882">
                  <c:v>46.313397133787618</c:v>
                </c:pt>
                <c:pt idx="883">
                  <c:v>46.659302989086946</c:v>
                </c:pt>
                <c:pt idx="884">
                  <c:v>46.664677115600128</c:v>
                </c:pt>
                <c:pt idx="885">
                  <c:v>46.997797395590609</c:v>
                </c:pt>
                <c:pt idx="886">
                  <c:v>46.986187008843586</c:v>
                </c:pt>
                <c:pt idx="887">
                  <c:v>46.235499977504645</c:v>
                </c:pt>
                <c:pt idx="888">
                  <c:v>46.607085730073621</c:v>
                </c:pt>
                <c:pt idx="889">
                  <c:v>46.608884440477681</c:v>
                </c:pt>
                <c:pt idx="890">
                  <c:v>46.949552797348595</c:v>
                </c:pt>
                <c:pt idx="891">
                  <c:v>47.414563151958475</c:v>
                </c:pt>
                <c:pt idx="892">
                  <c:v>47.409241755031921</c:v>
                </c:pt>
                <c:pt idx="893">
                  <c:v>47.873287008030459</c:v>
                </c:pt>
                <c:pt idx="894">
                  <c:v>47.962710701018906</c:v>
                </c:pt>
                <c:pt idx="895">
                  <c:v>47.95237457619082</c:v>
                </c:pt>
                <c:pt idx="896">
                  <c:v>48.323095119540099</c:v>
                </c:pt>
                <c:pt idx="897">
                  <c:v>48.333166225723247</c:v>
                </c:pt>
                <c:pt idx="898">
                  <c:v>48.269395887042009</c:v>
                </c:pt>
                <c:pt idx="899">
                  <c:v>48.293293948572504</c:v>
                </c:pt>
                <c:pt idx="900">
                  <c:v>48.294015564847307</c:v>
                </c:pt>
                <c:pt idx="901">
                  <c:v>48.969646702081263</c:v>
                </c:pt>
                <c:pt idx="902">
                  <c:v>48.952327217024767</c:v>
                </c:pt>
                <c:pt idx="903">
                  <c:v>48.951268449706831</c:v>
                </c:pt>
                <c:pt idx="904">
                  <c:v>49.296179938682378</c:v>
                </c:pt>
                <c:pt idx="905">
                  <c:v>49.307034080658255</c:v>
                </c:pt>
                <c:pt idx="906">
                  <c:v>49.612767206795255</c:v>
                </c:pt>
                <c:pt idx="907">
                  <c:v>50.356899573307757</c:v>
                </c:pt>
                <c:pt idx="908">
                  <c:v>49.601395243757089</c:v>
                </c:pt>
                <c:pt idx="909">
                  <c:v>49.939594426241911</c:v>
                </c:pt>
                <c:pt idx="910">
                  <c:v>49.922305928232191</c:v>
                </c:pt>
                <c:pt idx="911">
                  <c:v>49.588642158715814</c:v>
                </c:pt>
                <c:pt idx="912">
                  <c:v>50.263842811499245</c:v>
                </c:pt>
                <c:pt idx="913">
                  <c:v>50.280902448295045</c:v>
                </c:pt>
                <c:pt idx="914">
                  <c:v>50.265526674051337</c:v>
                </c:pt>
                <c:pt idx="915">
                  <c:v>50.254589776454942</c:v>
                </c:pt>
                <c:pt idx="916">
                  <c:v>50.258181170522555</c:v>
                </c:pt>
                <c:pt idx="917">
                  <c:v>50.584009178138068</c:v>
                </c:pt>
                <c:pt idx="918">
                  <c:v>50.585093355684208</c:v>
                </c:pt>
                <c:pt idx="919">
                  <c:v>50.216699278074834</c:v>
                </c:pt>
                <c:pt idx="920">
                  <c:v>50.562463917176096</c:v>
                </c:pt>
                <c:pt idx="921">
                  <c:v>50.905250652652661</c:v>
                </c:pt>
                <c:pt idx="922">
                  <c:v>51.620681272484681</c:v>
                </c:pt>
                <c:pt idx="923">
                  <c:v>51.605056772466135</c:v>
                </c:pt>
                <c:pt idx="924">
                  <c:v>51.237575714191181</c:v>
                </c:pt>
                <c:pt idx="925">
                  <c:v>50.849128731916707</c:v>
                </c:pt>
                <c:pt idx="926">
                  <c:v>50.876539566971843</c:v>
                </c:pt>
                <c:pt idx="927">
                  <c:v>51.195768175432171</c:v>
                </c:pt>
                <c:pt idx="928">
                  <c:v>51.219477977222837</c:v>
                </c:pt>
                <c:pt idx="929">
                  <c:v>50.791446635311559</c:v>
                </c:pt>
                <c:pt idx="930">
                  <c:v>50.79777935497016</c:v>
                </c:pt>
                <c:pt idx="931">
                  <c:v>51.261842363233953</c:v>
                </c:pt>
                <c:pt idx="932">
                  <c:v>51.497606198432472</c:v>
                </c:pt>
                <c:pt idx="933">
                  <c:v>52.193886321336791</c:v>
                </c:pt>
                <c:pt idx="934">
                  <c:v>52.172803654457638</c:v>
                </c:pt>
                <c:pt idx="935">
                  <c:v>52.180708898439818</c:v>
                </c:pt>
                <c:pt idx="936">
                  <c:v>52.157190812858254</c:v>
                </c:pt>
                <c:pt idx="937">
                  <c:v>52.151503962703416</c:v>
                </c:pt>
                <c:pt idx="938">
                  <c:v>52.545167648048782</c:v>
                </c:pt>
                <c:pt idx="939">
                  <c:v>52.543767888944764</c:v>
                </c:pt>
                <c:pt idx="940">
                  <c:v>53.531568801111092</c:v>
                </c:pt>
                <c:pt idx="941">
                  <c:v>53.50529603611843</c:v>
                </c:pt>
                <c:pt idx="942">
                  <c:v>53.843770402776748</c:v>
                </c:pt>
                <c:pt idx="943">
                  <c:v>53.451515474093846</c:v>
                </c:pt>
                <c:pt idx="944">
                  <c:v>53.927681426841751</c:v>
                </c:pt>
                <c:pt idx="945">
                  <c:v>53.921843438628549</c:v>
                </c:pt>
                <c:pt idx="946">
                  <c:v>54.500514882397788</c:v>
                </c:pt>
                <c:pt idx="947">
                  <c:v>54.485325345118753</c:v>
                </c:pt>
                <c:pt idx="948">
                  <c:v>54.463187260989997</c:v>
                </c:pt>
                <c:pt idx="949">
                  <c:v>54.096617865357985</c:v>
                </c:pt>
                <c:pt idx="950">
                  <c:v>54.451560968464847</c:v>
                </c:pt>
                <c:pt idx="951">
                  <c:v>54.451702470314608</c:v>
                </c:pt>
                <c:pt idx="952">
                  <c:v>54.367075936147955</c:v>
                </c:pt>
                <c:pt idx="953">
                  <c:v>54.773349401728396</c:v>
                </c:pt>
                <c:pt idx="954">
                  <c:v>54.738468588630305</c:v>
                </c:pt>
                <c:pt idx="955">
                  <c:v>54.751462124221312</c:v>
                </c:pt>
                <c:pt idx="956">
                  <c:v>54.376976880109396</c:v>
                </c:pt>
                <c:pt idx="957">
                  <c:v>54.682303170975317</c:v>
                </c:pt>
                <c:pt idx="958">
                  <c:v>54.69952131161088</c:v>
                </c:pt>
                <c:pt idx="959">
                  <c:v>54.695558092295776</c:v>
                </c:pt>
                <c:pt idx="960">
                  <c:v>55.367346012111156</c:v>
                </c:pt>
                <c:pt idx="961">
                  <c:v>55.33093090687904</c:v>
                </c:pt>
                <c:pt idx="962">
                  <c:v>55.665149004262844</c:v>
                </c:pt>
                <c:pt idx="963">
                  <c:v>55.817025481303894</c:v>
                </c:pt>
                <c:pt idx="964">
                  <c:v>55.777595852021456</c:v>
                </c:pt>
                <c:pt idx="965">
                  <c:v>55.965039531141599</c:v>
                </c:pt>
                <c:pt idx="966">
                  <c:v>56.441604639561966</c:v>
                </c:pt>
                <c:pt idx="967">
                  <c:v>56.432814045501019</c:v>
                </c:pt>
                <c:pt idx="968">
                  <c:v>56.686867131184172</c:v>
                </c:pt>
                <c:pt idx="969">
                  <c:v>56.64573136965938</c:v>
                </c:pt>
                <c:pt idx="970">
                  <c:v>56.679408042441885</c:v>
                </c:pt>
                <c:pt idx="971">
                  <c:v>57.340175221892558</c:v>
                </c:pt>
                <c:pt idx="972">
                  <c:v>56.976471458037196</c:v>
                </c:pt>
                <c:pt idx="973">
                  <c:v>57.775431411153299</c:v>
                </c:pt>
                <c:pt idx="974">
                  <c:v>57.653839618230343</c:v>
                </c:pt>
                <c:pt idx="975">
                  <c:v>57.645353984164892</c:v>
                </c:pt>
                <c:pt idx="976">
                  <c:v>57.487843646180984</c:v>
                </c:pt>
                <c:pt idx="977">
                  <c:v>57.589677526327414</c:v>
                </c:pt>
                <c:pt idx="978">
                  <c:v>57.710877471482959</c:v>
                </c:pt>
                <c:pt idx="979">
                  <c:v>57.450725706814218</c:v>
                </c:pt>
                <c:pt idx="980">
                  <c:v>57.692378186016306</c:v>
                </c:pt>
                <c:pt idx="981">
                  <c:v>57.654034093266461</c:v>
                </c:pt>
                <c:pt idx="982">
                  <c:v>57.903999209129687</c:v>
                </c:pt>
                <c:pt idx="983">
                  <c:v>57.887393340030592</c:v>
                </c:pt>
                <c:pt idx="984">
                  <c:v>57.85393290334099</c:v>
                </c:pt>
                <c:pt idx="985">
                  <c:v>57.847504377233022</c:v>
                </c:pt>
                <c:pt idx="986">
                  <c:v>58.209198269017172</c:v>
                </c:pt>
                <c:pt idx="987">
                  <c:v>59.220054549998274</c:v>
                </c:pt>
                <c:pt idx="988">
                  <c:v>58.8475712192568</c:v>
                </c:pt>
                <c:pt idx="989">
                  <c:v>59.162820529085778</c:v>
                </c:pt>
                <c:pt idx="990">
                  <c:v>59.160202008144815</c:v>
                </c:pt>
                <c:pt idx="991">
                  <c:v>59.51031673265549</c:v>
                </c:pt>
                <c:pt idx="992">
                  <c:v>59.149748083649882</c:v>
                </c:pt>
                <c:pt idx="993">
                  <c:v>59.847546521761181</c:v>
                </c:pt>
                <c:pt idx="994">
                  <c:v>59.813350512652917</c:v>
                </c:pt>
                <c:pt idx="995">
                  <c:v>60.141876865382805</c:v>
                </c:pt>
                <c:pt idx="996">
                  <c:v>60.505258094919199</c:v>
                </c:pt>
                <c:pt idx="997">
                  <c:v>60.236727433713789</c:v>
                </c:pt>
                <c:pt idx="998">
                  <c:v>60.221030538440104</c:v>
                </c:pt>
                <c:pt idx="999">
                  <c:v>60.778140008856333</c:v>
                </c:pt>
                <c:pt idx="1000">
                  <c:v>60.786710752297701</c:v>
                </c:pt>
                <c:pt idx="1001">
                  <c:v>61.475530560627995</c:v>
                </c:pt>
                <c:pt idx="1002">
                  <c:v>61.757338660423827</c:v>
                </c:pt>
                <c:pt idx="1003">
                  <c:v>61.435734283322368</c:v>
                </c:pt>
                <c:pt idx="1004">
                  <c:v>61.059373546269207</c:v>
                </c:pt>
                <c:pt idx="1005">
                  <c:v>61.049294226726147</c:v>
                </c:pt>
                <c:pt idx="1006">
                  <c:v>61.01226563903073</c:v>
                </c:pt>
                <c:pt idx="1007">
                  <c:v>60.980374027416119</c:v>
                </c:pt>
                <c:pt idx="1008">
                  <c:v>60.989886600274588</c:v>
                </c:pt>
                <c:pt idx="1009">
                  <c:v>61.426343160060057</c:v>
                </c:pt>
                <c:pt idx="1010">
                  <c:v>61.99532097233854</c:v>
                </c:pt>
                <c:pt idx="1011">
                  <c:v>61.67730333619177</c:v>
                </c:pt>
                <c:pt idx="1012">
                  <c:v>62.300970711599312</c:v>
                </c:pt>
                <c:pt idx="1013">
                  <c:v>61.915076023217331</c:v>
                </c:pt>
                <c:pt idx="1014">
                  <c:v>61.583166993183539</c:v>
                </c:pt>
                <c:pt idx="1015">
                  <c:v>62.633491720850834</c:v>
                </c:pt>
                <c:pt idx="1016">
                  <c:v>62.52772915844735</c:v>
                </c:pt>
                <c:pt idx="1017">
                  <c:v>62.911512240360295</c:v>
                </c:pt>
                <c:pt idx="1018">
                  <c:v>62.928711213201503</c:v>
                </c:pt>
                <c:pt idx="1019">
                  <c:v>62.60575153920967</c:v>
                </c:pt>
                <c:pt idx="1020">
                  <c:v>62.879883541131079</c:v>
                </c:pt>
                <c:pt idx="1021">
                  <c:v>62.484539973997876</c:v>
                </c:pt>
                <c:pt idx="1022">
                  <c:v>63.132189508091315</c:v>
                </c:pt>
                <c:pt idx="1023">
                  <c:v>63.051692168833902</c:v>
                </c:pt>
                <c:pt idx="1024">
                  <c:v>63.562585560645552</c:v>
                </c:pt>
                <c:pt idx="1025">
                  <c:v>63.625780902314808</c:v>
                </c:pt>
                <c:pt idx="1026">
                  <c:v>63.59350174675469</c:v>
                </c:pt>
                <c:pt idx="1027">
                  <c:v>63.900253531079997</c:v>
                </c:pt>
                <c:pt idx="1028">
                  <c:v>64.448141112571278</c:v>
                </c:pt>
                <c:pt idx="1029">
                  <c:v>64.554592384846558</c:v>
                </c:pt>
                <c:pt idx="1030">
                  <c:v>64.387104982105342</c:v>
                </c:pt>
                <c:pt idx="1031">
                  <c:v>65.019993200993369</c:v>
                </c:pt>
                <c:pt idx="1032">
                  <c:v>63.409616895580811</c:v>
                </c:pt>
                <c:pt idx="1033">
                  <c:v>60.874949681619512</c:v>
                </c:pt>
                <c:pt idx="1034">
                  <c:v>60.373476482575072</c:v>
                </c:pt>
                <c:pt idx="1035">
                  <c:v>61.631602147830556</c:v>
                </c:pt>
                <c:pt idx="1036">
                  <c:v>64.433908972674203</c:v>
                </c:pt>
                <c:pt idx="1037">
                  <c:v>67.249432105011763</c:v>
                </c:pt>
                <c:pt idx="1038">
                  <c:v>69.703327800910031</c:v>
                </c:pt>
                <c:pt idx="1039">
                  <c:v>71.54924300104247</c:v>
                </c:pt>
                <c:pt idx="1040">
                  <c:v>72.503461701733329</c:v>
                </c:pt>
                <c:pt idx="1041">
                  <c:v>71.654551283585647</c:v>
                </c:pt>
                <c:pt idx="1042">
                  <c:v>70.604130718183669</c:v>
                </c:pt>
                <c:pt idx="1043">
                  <c:v>69.355256189279118</c:v>
                </c:pt>
                <c:pt idx="1044">
                  <c:v>68.932745427738297</c:v>
                </c:pt>
                <c:pt idx="1045">
                  <c:v>69.068369746720819</c:v>
                </c:pt>
                <c:pt idx="1046">
                  <c:v>68.695912996164964</c:v>
                </c:pt>
                <c:pt idx="1047">
                  <c:v>69.4157721221994</c:v>
                </c:pt>
                <c:pt idx="1048">
                  <c:v>68.341010337370818</c:v>
                </c:pt>
                <c:pt idx="1049">
                  <c:v>66.785801703127518</c:v>
                </c:pt>
                <c:pt idx="1050">
                  <c:v>66.855259273967292</c:v>
                </c:pt>
                <c:pt idx="1051">
                  <c:v>67.17301589496175</c:v>
                </c:pt>
                <c:pt idx="1052">
                  <c:v>67.795312544223464</c:v>
                </c:pt>
                <c:pt idx="1053">
                  <c:v>67.909851682764483</c:v>
                </c:pt>
                <c:pt idx="1054">
                  <c:v>67.774379335492839</c:v>
                </c:pt>
                <c:pt idx="1055">
                  <c:v>67.951212472060647</c:v>
                </c:pt>
                <c:pt idx="1056">
                  <c:v>67.37332522360154</c:v>
                </c:pt>
                <c:pt idx="1057">
                  <c:v>65.128257939644058</c:v>
                </c:pt>
                <c:pt idx="1058">
                  <c:v>62.983520965006889</c:v>
                </c:pt>
                <c:pt idx="1059">
                  <c:v>62.270378115113211</c:v>
                </c:pt>
                <c:pt idx="1060">
                  <c:v>63.186008589828823</c:v>
                </c:pt>
                <c:pt idx="1061">
                  <c:v>64.253851715932385</c:v>
                </c:pt>
                <c:pt idx="1062">
                  <c:v>65.72745003481316</c:v>
                </c:pt>
                <c:pt idx="1063">
                  <c:v>67.504335319980626</c:v>
                </c:pt>
                <c:pt idx="1064">
                  <c:v>68.693973877995205</c:v>
                </c:pt>
                <c:pt idx="1065">
                  <c:v>69.990733976037063</c:v>
                </c:pt>
                <c:pt idx="1066">
                  <c:v>72.225594752268464</c:v>
                </c:pt>
                <c:pt idx="1067">
                  <c:v>74.118683423394401</c:v>
                </c:pt>
                <c:pt idx="1068">
                  <c:v>76.352337446083155</c:v>
                </c:pt>
                <c:pt idx="1069">
                  <c:v>78.1543448498457</c:v>
                </c:pt>
                <c:pt idx="1070">
                  <c:v>78.357413735912672</c:v>
                </c:pt>
                <c:pt idx="1071">
                  <c:v>77.088609322946226</c:v>
                </c:pt>
                <c:pt idx="1072">
                  <c:v>75.993303863050045</c:v>
                </c:pt>
                <c:pt idx="1073">
                  <c:v>75.899279749780021</c:v>
                </c:pt>
                <c:pt idx="1074">
                  <c:v>75.387321650766779</c:v>
                </c:pt>
                <c:pt idx="1075">
                  <c:v>74.646255510796081</c:v>
                </c:pt>
                <c:pt idx="1076">
                  <c:v>74.490144674143323</c:v>
                </c:pt>
                <c:pt idx="1077">
                  <c:v>73.918855607763049</c:v>
                </c:pt>
                <c:pt idx="1078">
                  <c:v>73.888854168845256</c:v>
                </c:pt>
                <c:pt idx="1079">
                  <c:v>73.445926656793603</c:v>
                </c:pt>
                <c:pt idx="1080">
                  <c:v>73.457427425334188</c:v>
                </c:pt>
                <c:pt idx="1081">
                  <c:v>74.112568811018321</c:v>
                </c:pt>
                <c:pt idx="1082">
                  <c:v>73.898317245949926</c:v>
                </c:pt>
                <c:pt idx="1083">
                  <c:v>73.012831740134175</c:v>
                </c:pt>
                <c:pt idx="1084">
                  <c:v>72.010301906357569</c:v>
                </c:pt>
                <c:pt idx="1085">
                  <c:v>71.712316763772264</c:v>
                </c:pt>
                <c:pt idx="1086">
                  <c:v>72.513037589555537</c:v>
                </c:pt>
                <c:pt idx="1087">
                  <c:v>73.241184757859642</c:v>
                </c:pt>
                <c:pt idx="1088">
                  <c:v>72.583339613022801</c:v>
                </c:pt>
                <c:pt idx="1089">
                  <c:v>72.943867872651836</c:v>
                </c:pt>
                <c:pt idx="1090">
                  <c:v>73.206666157806779</c:v>
                </c:pt>
                <c:pt idx="1091">
                  <c:v>72.872437588245134</c:v>
                </c:pt>
                <c:pt idx="1092">
                  <c:v>69.897899041767218</c:v>
                </c:pt>
                <c:pt idx="1093">
                  <c:v>67.879238901391204</c:v>
                </c:pt>
                <c:pt idx="1094">
                  <c:v>68.650270624846812</c:v>
                </c:pt>
                <c:pt idx="1095">
                  <c:v>69.788497269764036</c:v>
                </c:pt>
                <c:pt idx="1096">
                  <c:v>70.914728566881749</c:v>
                </c:pt>
                <c:pt idx="1097">
                  <c:v>72.394411306670634</c:v>
                </c:pt>
                <c:pt idx="1098">
                  <c:v>73.684638300357406</c:v>
                </c:pt>
                <c:pt idx="1099">
                  <c:v>74.608283366021837</c:v>
                </c:pt>
                <c:pt idx="1100">
                  <c:v>76.759078332736848</c:v>
                </c:pt>
                <c:pt idx="1101">
                  <c:v>76.94464682661652</c:v>
                </c:pt>
                <c:pt idx="1102">
                  <c:v>79.137231150002961</c:v>
                </c:pt>
                <c:pt idx="1103">
                  <c:v>81.069281128558885</c:v>
                </c:pt>
                <c:pt idx="1104">
                  <c:v>82.780413793717045</c:v>
                </c:pt>
                <c:pt idx="1105">
                  <c:v>83.240639812714377</c:v>
                </c:pt>
                <c:pt idx="1106">
                  <c:v>83.430010828065591</c:v>
                </c:pt>
                <c:pt idx="1107">
                  <c:v>83.091668302897375</c:v>
                </c:pt>
                <c:pt idx="1108">
                  <c:v>83.033125461650812</c:v>
                </c:pt>
                <c:pt idx="1109">
                  <c:v>82.104095148792027</c:v>
                </c:pt>
                <c:pt idx="1110">
                  <c:v>80.961184227323599</c:v>
                </c:pt>
                <c:pt idx="1111">
                  <c:v>80.440011706636312</c:v>
                </c:pt>
                <c:pt idx="1112">
                  <c:v>79.493334179789983</c:v>
                </c:pt>
                <c:pt idx="1113">
                  <c:v>79.093733208458133</c:v>
                </c:pt>
                <c:pt idx="1114">
                  <c:v>79.411558320985407</c:v>
                </c:pt>
                <c:pt idx="1115">
                  <c:v>79.750629081988308</c:v>
                </c:pt>
                <c:pt idx="1116">
                  <c:v>78.071990574105627</c:v>
                </c:pt>
                <c:pt idx="1117">
                  <c:v>77.203796404404642</c:v>
                </c:pt>
                <c:pt idx="1118">
                  <c:v>77.802216846684217</c:v>
                </c:pt>
                <c:pt idx="1119">
                  <c:v>77.860100621529241</c:v>
                </c:pt>
                <c:pt idx="1120">
                  <c:v>78.855428993856066</c:v>
                </c:pt>
                <c:pt idx="1121">
                  <c:v>78.668689724206203</c:v>
                </c:pt>
                <c:pt idx="1122">
                  <c:v>78.301152825643683</c:v>
                </c:pt>
                <c:pt idx="1123">
                  <c:v>78.36621445690389</c:v>
                </c:pt>
                <c:pt idx="1124">
                  <c:v>76.472891791068079</c:v>
                </c:pt>
                <c:pt idx="1125">
                  <c:v>74.441919048597171</c:v>
                </c:pt>
                <c:pt idx="1126">
                  <c:v>75.15171076554644</c:v>
                </c:pt>
                <c:pt idx="1127">
                  <c:v>75.644450127422871</c:v>
                </c:pt>
                <c:pt idx="1128">
                  <c:v>76.976517590574005</c:v>
                </c:pt>
                <c:pt idx="1129">
                  <c:v>78.442652548860011</c:v>
                </c:pt>
                <c:pt idx="1130">
                  <c:v>79.884801814949782</c:v>
                </c:pt>
                <c:pt idx="1131">
                  <c:v>80.848075897282939</c:v>
                </c:pt>
                <c:pt idx="1132">
                  <c:v>81.178461879090364</c:v>
                </c:pt>
                <c:pt idx="1133">
                  <c:v>81.31074945661662</c:v>
                </c:pt>
                <c:pt idx="1134">
                  <c:v>82.238731416879475</c:v>
                </c:pt>
                <c:pt idx="1135">
                  <c:v>82.207776616957815</c:v>
                </c:pt>
                <c:pt idx="1136">
                  <c:v>83.137338664407594</c:v>
                </c:pt>
                <c:pt idx="1137">
                  <c:v>82.748431354561291</c:v>
                </c:pt>
                <c:pt idx="1138">
                  <c:v>82.82636449988081</c:v>
                </c:pt>
                <c:pt idx="1139">
                  <c:v>83.08815262456298</c:v>
                </c:pt>
                <c:pt idx="1140">
                  <c:v>83.033713161760275</c:v>
                </c:pt>
                <c:pt idx="1141">
                  <c:v>83.050920658785031</c:v>
                </c:pt>
                <c:pt idx="1142">
                  <c:v>82.55898822454381</c:v>
                </c:pt>
                <c:pt idx="1143">
                  <c:v>83.141902248379452</c:v>
                </c:pt>
                <c:pt idx="1144">
                  <c:v>84.269622387285594</c:v>
                </c:pt>
                <c:pt idx="1145">
                  <c:v>84.10183401183555</c:v>
                </c:pt>
                <c:pt idx="1146">
                  <c:v>84.117536463267612</c:v>
                </c:pt>
                <c:pt idx="1147">
                  <c:v>84.561310857598102</c:v>
                </c:pt>
                <c:pt idx="1148">
                  <c:v>84.367384933939334</c:v>
                </c:pt>
                <c:pt idx="1149">
                  <c:v>85.013360338868992</c:v>
                </c:pt>
                <c:pt idx="1150">
                  <c:v>84.342128833061167</c:v>
                </c:pt>
                <c:pt idx="1151">
                  <c:v>84.648285571037874</c:v>
                </c:pt>
                <c:pt idx="1152">
                  <c:v>85.345240941786543</c:v>
                </c:pt>
                <c:pt idx="1153">
                  <c:v>86.809785062078205</c:v>
                </c:pt>
                <c:pt idx="1154">
                  <c:v>86.580855795895815</c:v>
                </c:pt>
                <c:pt idx="1155">
                  <c:v>86.593078777880905</c:v>
                </c:pt>
                <c:pt idx="1156">
                  <c:v>87.5341161829855</c:v>
                </c:pt>
                <c:pt idx="1157">
                  <c:v>88.062848891711965</c:v>
                </c:pt>
                <c:pt idx="1158">
                  <c:v>88.340673907111963</c:v>
                </c:pt>
                <c:pt idx="1159">
                  <c:v>88.843495623269376</c:v>
                </c:pt>
                <c:pt idx="1160">
                  <c:v>89.360341603043594</c:v>
                </c:pt>
                <c:pt idx="1161">
                  <c:v>86.976251167248833</c:v>
                </c:pt>
                <c:pt idx="1162">
                  <c:v>86.041296722420995</c:v>
                </c:pt>
                <c:pt idx="1163">
                  <c:v>86.213076141591273</c:v>
                </c:pt>
                <c:pt idx="1164">
                  <c:v>86.031206117782745</c:v>
                </c:pt>
                <c:pt idx="1165">
                  <c:v>86.124040331591928</c:v>
                </c:pt>
                <c:pt idx="1166">
                  <c:v>87.182711797979536</c:v>
                </c:pt>
                <c:pt idx="1167">
                  <c:v>88.000847465296303</c:v>
                </c:pt>
                <c:pt idx="1168">
                  <c:v>88.137555906201783</c:v>
                </c:pt>
                <c:pt idx="1169">
                  <c:v>88.064754715712013</c:v>
                </c:pt>
                <c:pt idx="1170">
                  <c:v>88.232022062495631</c:v>
                </c:pt>
                <c:pt idx="1171">
                  <c:v>89.821529915961861</c:v>
                </c:pt>
                <c:pt idx="1172">
                  <c:v>89.977579036071972</c:v>
                </c:pt>
                <c:pt idx="1173">
                  <c:v>89.974066907308583</c:v>
                </c:pt>
                <c:pt idx="1174">
                  <c:v>89.915784286327622</c:v>
                </c:pt>
                <c:pt idx="1175">
                  <c:v>91.304650354359097</c:v>
                </c:pt>
                <c:pt idx="1176">
                  <c:v>91.318575423393796</c:v>
                </c:pt>
                <c:pt idx="1177">
                  <c:v>90.915164652165743</c:v>
                </c:pt>
                <c:pt idx="1178">
                  <c:v>90.737458847102914</c:v>
                </c:pt>
                <c:pt idx="1179">
                  <c:v>91.572856059696576</c:v>
                </c:pt>
                <c:pt idx="1180">
                  <c:v>91.740081578944199</c:v>
                </c:pt>
                <c:pt idx="1181">
                  <c:v>92.225998352146419</c:v>
                </c:pt>
                <c:pt idx="1182">
                  <c:v>92.600717822438256</c:v>
                </c:pt>
                <c:pt idx="1183">
                  <c:v>92.490769183354374</c:v>
                </c:pt>
                <c:pt idx="1184">
                  <c:v>93.622289948560791</c:v>
                </c:pt>
                <c:pt idx="1185">
                  <c:v>94.064112089029962</c:v>
                </c:pt>
                <c:pt idx="1186">
                  <c:v>92.449344448885824</c:v>
                </c:pt>
                <c:pt idx="1187">
                  <c:v>91.110200148441152</c:v>
                </c:pt>
                <c:pt idx="1188">
                  <c:v>90.543303400299664</c:v>
                </c:pt>
                <c:pt idx="1189">
                  <c:v>90.935743860380342</c:v>
                </c:pt>
                <c:pt idx="1190">
                  <c:v>91.119079313100826</c:v>
                </c:pt>
                <c:pt idx="1191">
                  <c:v>92.325354433251789</c:v>
                </c:pt>
                <c:pt idx="1192">
                  <c:v>92.74551543576041</c:v>
                </c:pt>
                <c:pt idx="1193">
                  <c:v>92.497471464336741</c:v>
                </c:pt>
                <c:pt idx="1194">
                  <c:v>92.781759800913292</c:v>
                </c:pt>
                <c:pt idx="1195">
                  <c:v>93.090426818770098</c:v>
                </c:pt>
                <c:pt idx="1196">
                  <c:v>94.045571811707532</c:v>
                </c:pt>
                <c:pt idx="1197">
                  <c:v>94.400373754528104</c:v>
                </c:pt>
                <c:pt idx="1198">
                  <c:v>94.339874609999669</c:v>
                </c:pt>
                <c:pt idx="1199">
                  <c:v>94.658377693681814</c:v>
                </c:pt>
                <c:pt idx="1200">
                  <c:v>94.646649600532484</c:v>
                </c:pt>
                <c:pt idx="1201">
                  <c:v>95.656610300836292</c:v>
                </c:pt>
                <c:pt idx="1202">
                  <c:v>95.463855654788091</c:v>
                </c:pt>
                <c:pt idx="1203">
                  <c:v>95.145865093655658</c:v>
                </c:pt>
                <c:pt idx="1204">
                  <c:v>96.039555366722041</c:v>
                </c:pt>
                <c:pt idx="1205">
                  <c:v>96.814759633043593</c:v>
                </c:pt>
                <c:pt idx="1206">
                  <c:v>96.413646691019466</c:v>
                </c:pt>
                <c:pt idx="1207">
                  <c:v>96.861552517389583</c:v>
                </c:pt>
                <c:pt idx="1208">
                  <c:v>97.66435166140478</c:v>
                </c:pt>
                <c:pt idx="1209">
                  <c:v>97.545685853166702</c:v>
                </c:pt>
                <c:pt idx="1210">
                  <c:v>97.226078904274615</c:v>
                </c:pt>
                <c:pt idx="1211">
                  <c:v>97.543099528632254</c:v>
                </c:pt>
                <c:pt idx="1212">
                  <c:v>98.542356976310501</c:v>
                </c:pt>
                <c:pt idx="1213">
                  <c:v>98.353252694809527</c:v>
                </c:pt>
                <c:pt idx="1214">
                  <c:v>99.094176133022486</c:v>
                </c:pt>
                <c:pt idx="1215">
                  <c:v>98.400041223253226</c:v>
                </c:pt>
                <c:pt idx="1216">
                  <c:v>97.350831923089288</c:v>
                </c:pt>
                <c:pt idx="1217">
                  <c:v>96.238019386987517</c:v>
                </c:pt>
                <c:pt idx="1218">
                  <c:v>96.905373918011833</c:v>
                </c:pt>
                <c:pt idx="1219">
                  <c:v>97.059737199345889</c:v>
                </c:pt>
                <c:pt idx="1220">
                  <c:v>97.742747825630843</c:v>
                </c:pt>
                <c:pt idx="1221">
                  <c:v>98.635249272250647</c:v>
                </c:pt>
                <c:pt idx="1222">
                  <c:v>98.731270015462343</c:v>
                </c:pt>
                <c:pt idx="1223">
                  <c:v>98.70141254554477</c:v>
                </c:pt>
                <c:pt idx="1224">
                  <c:v>99.393140327123405</c:v>
                </c:pt>
                <c:pt idx="1225">
                  <c:v>100.02480059363742</c:v>
                </c:pt>
                <c:pt idx="1226">
                  <c:v>99.498571512364137</c:v>
                </c:pt>
                <c:pt idx="1227">
                  <c:v>99.627995711644076</c:v>
                </c:pt>
                <c:pt idx="1228">
                  <c:v>100.49579116550716</c:v>
                </c:pt>
                <c:pt idx="1229">
                  <c:v>101.14120185328979</c:v>
                </c:pt>
                <c:pt idx="1230">
                  <c:v>100.98100240802441</c:v>
                </c:pt>
                <c:pt idx="1231">
                  <c:v>100.75570814215864</c:v>
                </c:pt>
                <c:pt idx="1232">
                  <c:v>100.99789863633748</c:v>
                </c:pt>
                <c:pt idx="1233">
                  <c:v>101.5408699508851</c:v>
                </c:pt>
                <c:pt idx="1234">
                  <c:v>101.71194838026496</c:v>
                </c:pt>
                <c:pt idx="1235">
                  <c:v>101.89819364387014</c:v>
                </c:pt>
                <c:pt idx="1236">
                  <c:v>102.17738764578647</c:v>
                </c:pt>
                <c:pt idx="1237">
                  <c:v>102.93060002901181</c:v>
                </c:pt>
                <c:pt idx="1238">
                  <c:v>102.65453445708627</c:v>
                </c:pt>
                <c:pt idx="1239">
                  <c:v>102.64741416696425</c:v>
                </c:pt>
                <c:pt idx="1240">
                  <c:v>103.10117745306042</c:v>
                </c:pt>
                <c:pt idx="1241">
                  <c:v>103.53786655778114</c:v>
                </c:pt>
                <c:pt idx="1242">
                  <c:v>103.76907625772196</c:v>
                </c:pt>
                <c:pt idx="1243">
                  <c:v>104.06383729881074</c:v>
                </c:pt>
                <c:pt idx="1244">
                  <c:v>104.010114001354</c:v>
                </c:pt>
                <c:pt idx="1245">
                  <c:v>104.00507650661778</c:v>
                </c:pt>
                <c:pt idx="1246">
                  <c:v>104.63662711055458</c:v>
                </c:pt>
                <c:pt idx="1247">
                  <c:v>104.94598747435721</c:v>
                </c:pt>
                <c:pt idx="1248">
                  <c:v>104.49147345680529</c:v>
                </c:pt>
                <c:pt idx="1249">
                  <c:v>104.48157393922399</c:v>
                </c:pt>
                <c:pt idx="1250">
                  <c:v>105.05188365390663</c:v>
                </c:pt>
                <c:pt idx="1251">
                  <c:v>105.00345271840062</c:v>
                </c:pt>
                <c:pt idx="1252">
                  <c:v>104.93404648298119</c:v>
                </c:pt>
                <c:pt idx="1253">
                  <c:v>104.87164888762935</c:v>
                </c:pt>
                <c:pt idx="1254">
                  <c:v>105.55308659097868</c:v>
                </c:pt>
                <c:pt idx="1255">
                  <c:v>105.76368696986354</c:v>
                </c:pt>
                <c:pt idx="1256">
                  <c:v>106.0032855608336</c:v>
                </c:pt>
                <c:pt idx="1257">
                  <c:v>106.73069498585313</c:v>
                </c:pt>
                <c:pt idx="1258">
                  <c:v>106.64816646801066</c:v>
                </c:pt>
                <c:pt idx="1259">
                  <c:v>106.87324789142286</c:v>
                </c:pt>
                <c:pt idx="1260">
                  <c:v>106.5152987997282</c:v>
                </c:pt>
                <c:pt idx="1261">
                  <c:v>107.15245093325989</c:v>
                </c:pt>
                <c:pt idx="1262">
                  <c:v>107.7031600050944</c:v>
                </c:pt>
                <c:pt idx="1263">
                  <c:v>107.88368197740174</c:v>
                </c:pt>
                <c:pt idx="1264">
                  <c:v>108.00370819335566</c:v>
                </c:pt>
                <c:pt idx="1265">
                  <c:v>108.2382601657679</c:v>
                </c:pt>
                <c:pt idx="1266">
                  <c:v>108.27278782464742</c:v>
                </c:pt>
                <c:pt idx="1267">
                  <c:v>108.42214530370386</c:v>
                </c:pt>
                <c:pt idx="1268">
                  <c:v>108.71801087811023</c:v>
                </c:pt>
                <c:pt idx="1269">
                  <c:v>109.36424091766781</c:v>
                </c:pt>
                <c:pt idx="1270">
                  <c:v>109.51698646823175</c:v>
                </c:pt>
                <c:pt idx="1271">
                  <c:v>109.56406359733023</c:v>
                </c:pt>
                <c:pt idx="1272">
                  <c:v>109.99050214217596</c:v>
                </c:pt>
                <c:pt idx="1273">
                  <c:v>109.89314209725624</c:v>
                </c:pt>
                <c:pt idx="1274">
                  <c:v>109.70605756764517</c:v>
                </c:pt>
                <c:pt idx="1275">
                  <c:v>109.7258080675542</c:v>
                </c:pt>
                <c:pt idx="1276">
                  <c:v>109.66671140478577</c:v>
                </c:pt>
                <c:pt idx="1277">
                  <c:v>109.54394600486965</c:v>
                </c:pt>
                <c:pt idx="1278">
                  <c:v>110.17204448085933</c:v>
                </c:pt>
                <c:pt idx="1279">
                  <c:v>110.49481460784918</c:v>
                </c:pt>
                <c:pt idx="1280">
                  <c:v>111.07371236153067</c:v>
                </c:pt>
                <c:pt idx="1281">
                  <c:v>110.9227474234593</c:v>
                </c:pt>
                <c:pt idx="1282">
                  <c:v>110.94713561908262</c:v>
                </c:pt>
                <c:pt idx="1283">
                  <c:v>111.69346964355937</c:v>
                </c:pt>
                <c:pt idx="1284">
                  <c:v>112.24600555851424</c:v>
                </c:pt>
                <c:pt idx="1285">
                  <c:v>112.18704795719212</c:v>
                </c:pt>
                <c:pt idx="1286">
                  <c:v>112.17267491464231</c:v>
                </c:pt>
                <c:pt idx="1287">
                  <c:v>113.08761789821244</c:v>
                </c:pt>
                <c:pt idx="1288">
                  <c:v>112.56583770775981</c:v>
                </c:pt>
                <c:pt idx="1289">
                  <c:v>112.31553158213181</c:v>
                </c:pt>
                <c:pt idx="1290">
                  <c:v>112.96389465894974</c:v>
                </c:pt>
                <c:pt idx="1291">
                  <c:v>113.12662140229286</c:v>
                </c:pt>
                <c:pt idx="1292">
                  <c:v>113.04059233658359</c:v>
                </c:pt>
                <c:pt idx="1293">
                  <c:v>114.10798944073841</c:v>
                </c:pt>
                <c:pt idx="1294">
                  <c:v>114.53568948611333</c:v>
                </c:pt>
                <c:pt idx="1295">
                  <c:v>114.40159677003184</c:v>
                </c:pt>
                <c:pt idx="1296">
                  <c:v>114.98005519316813</c:v>
                </c:pt>
                <c:pt idx="1297">
                  <c:v>114.68803854756412</c:v>
                </c:pt>
                <c:pt idx="1298">
                  <c:v>114.92643792948068</c:v>
                </c:pt>
                <c:pt idx="1299">
                  <c:v>114.54646147565757</c:v>
                </c:pt>
                <c:pt idx="1300">
                  <c:v>115.87850553190506</c:v>
                </c:pt>
                <c:pt idx="1301">
                  <c:v>118.43049501956247</c:v>
                </c:pt>
                <c:pt idx="1302">
                  <c:v>120.69948658796648</c:v>
                </c:pt>
                <c:pt idx="1303">
                  <c:v>119.32683243415332</c:v>
                </c:pt>
                <c:pt idx="1304">
                  <c:v>118.37983065231887</c:v>
                </c:pt>
                <c:pt idx="1305">
                  <c:v>117.07779534534502</c:v>
                </c:pt>
                <c:pt idx="1306">
                  <c:v>116.24260345468731</c:v>
                </c:pt>
                <c:pt idx="1307">
                  <c:v>116.59105654577237</c:v>
                </c:pt>
                <c:pt idx="1308">
                  <c:v>116.51729097156283</c:v>
                </c:pt>
                <c:pt idx="1309">
                  <c:v>116.71293039647061</c:v>
                </c:pt>
                <c:pt idx="1310">
                  <c:v>117.0376486085985</c:v>
                </c:pt>
                <c:pt idx="1311">
                  <c:v>117.61729505347158</c:v>
                </c:pt>
                <c:pt idx="1312">
                  <c:v>116.8401330698925</c:v>
                </c:pt>
                <c:pt idx="1313">
                  <c:v>117.40840505962967</c:v>
                </c:pt>
                <c:pt idx="1314">
                  <c:v>117.92619457369983</c:v>
                </c:pt>
                <c:pt idx="1315">
                  <c:v>118.1027885119711</c:v>
                </c:pt>
                <c:pt idx="1316">
                  <c:v>117.79929023353635</c:v>
                </c:pt>
                <c:pt idx="1317">
                  <c:v>118.3463183486337</c:v>
                </c:pt>
                <c:pt idx="1318">
                  <c:v>118.20048172581576</c:v>
                </c:pt>
                <c:pt idx="1319">
                  <c:v>119.10896747709046</c:v>
                </c:pt>
                <c:pt idx="1320">
                  <c:v>119.13938836531516</c:v>
                </c:pt>
                <c:pt idx="1321">
                  <c:v>119.12514245024788</c:v>
                </c:pt>
                <c:pt idx="1322">
                  <c:v>119.36153920316235</c:v>
                </c:pt>
                <c:pt idx="1323">
                  <c:v>119.27124692383912</c:v>
                </c:pt>
                <c:pt idx="1324">
                  <c:v>119.42849618963342</c:v>
                </c:pt>
                <c:pt idx="1325">
                  <c:v>120.43477991276433</c:v>
                </c:pt>
                <c:pt idx="1326">
                  <c:v>120.60448745114914</c:v>
                </c:pt>
                <c:pt idx="1327">
                  <c:v>120.54558391651015</c:v>
                </c:pt>
                <c:pt idx="1328">
                  <c:v>120.27510183049036</c:v>
                </c:pt>
                <c:pt idx="1329">
                  <c:v>120.58289622642587</c:v>
                </c:pt>
                <c:pt idx="1330">
                  <c:v>120.45014225786548</c:v>
                </c:pt>
                <c:pt idx="1331">
                  <c:v>120.3282761430055</c:v>
                </c:pt>
                <c:pt idx="1332">
                  <c:v>121.34769396601554</c:v>
                </c:pt>
                <c:pt idx="1333">
                  <c:v>120.60952353641679</c:v>
                </c:pt>
                <c:pt idx="1334">
                  <c:v>120.75347851409556</c:v>
                </c:pt>
                <c:pt idx="1335">
                  <c:v>121.70747821115</c:v>
                </c:pt>
                <c:pt idx="1336">
                  <c:v>121.55831075806624</c:v>
                </c:pt>
                <c:pt idx="1337">
                  <c:v>122.19728098499498</c:v>
                </c:pt>
                <c:pt idx="1338">
                  <c:v>121.77771266367127</c:v>
                </c:pt>
                <c:pt idx="1339">
                  <c:v>122.38382309965611</c:v>
                </c:pt>
                <c:pt idx="1340">
                  <c:v>122.31999193231839</c:v>
                </c:pt>
                <c:pt idx="1341">
                  <c:v>122.91766745639592</c:v>
                </c:pt>
                <c:pt idx="1342">
                  <c:v>123.24031073941376</c:v>
                </c:pt>
                <c:pt idx="1343">
                  <c:v>122.847483425505</c:v>
                </c:pt>
                <c:pt idx="1344">
                  <c:v>123.88921885079269</c:v>
                </c:pt>
                <c:pt idx="1345">
                  <c:v>124.18155484167795</c:v>
                </c:pt>
                <c:pt idx="1346">
                  <c:v>123.9542944166577</c:v>
                </c:pt>
                <c:pt idx="1347">
                  <c:v>124.75120312124186</c:v>
                </c:pt>
                <c:pt idx="1348">
                  <c:v>124.12137278609408</c:v>
                </c:pt>
                <c:pt idx="1349">
                  <c:v>124.98483878202924</c:v>
                </c:pt>
                <c:pt idx="1350">
                  <c:v>124.90083644238177</c:v>
                </c:pt>
                <c:pt idx="1351">
                  <c:v>125.13990505480714</c:v>
                </c:pt>
                <c:pt idx="1352">
                  <c:v>125.68863087564451</c:v>
                </c:pt>
                <c:pt idx="1353">
                  <c:v>125.98056387808879</c:v>
                </c:pt>
                <c:pt idx="1354">
                  <c:v>125.82555877965389</c:v>
                </c:pt>
                <c:pt idx="1355">
                  <c:v>126.12318957378497</c:v>
                </c:pt>
                <c:pt idx="1356">
                  <c:v>126.77298357131104</c:v>
                </c:pt>
                <c:pt idx="1357">
                  <c:v>126.5638951136884</c:v>
                </c:pt>
                <c:pt idx="1358">
                  <c:v>126.8101479539019</c:v>
                </c:pt>
                <c:pt idx="1359">
                  <c:v>126.75773281320622</c:v>
                </c:pt>
                <c:pt idx="1360">
                  <c:v>126.98882383686598</c:v>
                </c:pt>
                <c:pt idx="1361">
                  <c:v>127.22245479415473</c:v>
                </c:pt>
                <c:pt idx="1362">
                  <c:v>128.08318058681294</c:v>
                </c:pt>
                <c:pt idx="1363">
                  <c:v>127.69084928616277</c:v>
                </c:pt>
                <c:pt idx="1364">
                  <c:v>127.65819540260578</c:v>
                </c:pt>
                <c:pt idx="1365">
                  <c:v>128.09241024834125</c:v>
                </c:pt>
                <c:pt idx="1366">
                  <c:v>128.35612590564998</c:v>
                </c:pt>
                <c:pt idx="1367">
                  <c:v>128.72554233775099</c:v>
                </c:pt>
                <c:pt idx="1368">
                  <c:v>128.50537610598926</c:v>
                </c:pt>
                <c:pt idx="1369">
                  <c:v>129.49655967697808</c:v>
                </c:pt>
                <c:pt idx="1370">
                  <c:v>129.98008801457632</c:v>
                </c:pt>
                <c:pt idx="1371">
                  <c:v>129.83352050213082</c:v>
                </c:pt>
                <c:pt idx="1372">
                  <c:v>129.75569341663225</c:v>
                </c:pt>
                <c:pt idx="1373">
                  <c:v>130.52934821538597</c:v>
                </c:pt>
                <c:pt idx="1374">
                  <c:v>130.57273972281038</c:v>
                </c:pt>
                <c:pt idx="1375">
                  <c:v>130.49557240261319</c:v>
                </c:pt>
                <c:pt idx="1376">
                  <c:v>131.25425067604908</c:v>
                </c:pt>
                <c:pt idx="1377">
                  <c:v>131.04482641664904</c:v>
                </c:pt>
                <c:pt idx="1378">
                  <c:v>130.91147603303514</c:v>
                </c:pt>
                <c:pt idx="1379">
                  <c:v>132.02355823118492</c:v>
                </c:pt>
                <c:pt idx="1380">
                  <c:v>131.95898365729312</c:v>
                </c:pt>
                <c:pt idx="1381">
                  <c:v>132.41599615909183</c:v>
                </c:pt>
                <c:pt idx="1382">
                  <c:v>133.24305427194966</c:v>
                </c:pt>
                <c:pt idx="1383">
                  <c:v>132.95239743314153</c:v>
                </c:pt>
                <c:pt idx="1384">
                  <c:v>132.9419746516092</c:v>
                </c:pt>
                <c:pt idx="1385">
                  <c:v>133.49938951774416</c:v>
                </c:pt>
                <c:pt idx="1386">
                  <c:v>132.76402750853154</c:v>
                </c:pt>
                <c:pt idx="1387">
                  <c:v>133.6843582594426</c:v>
                </c:pt>
                <c:pt idx="1388">
                  <c:v>133.04463148871091</c:v>
                </c:pt>
                <c:pt idx="1389">
                  <c:v>133.21734725220605</c:v>
                </c:pt>
                <c:pt idx="1390">
                  <c:v>134.06509540735098</c:v>
                </c:pt>
                <c:pt idx="1391">
                  <c:v>133.86998577507092</c:v>
                </c:pt>
                <c:pt idx="1392">
                  <c:v>134.5997802806379</c:v>
                </c:pt>
                <c:pt idx="1393">
                  <c:v>134.99981800985981</c:v>
                </c:pt>
                <c:pt idx="1394">
                  <c:v>134.78186675946904</c:v>
                </c:pt>
                <c:pt idx="1395">
                  <c:v>134.73615672809251</c:v>
                </c:pt>
                <c:pt idx="1396">
                  <c:v>135.47114959141629</c:v>
                </c:pt>
                <c:pt idx="1397">
                  <c:v>134.96921166711326</c:v>
                </c:pt>
                <c:pt idx="1398">
                  <c:v>136.12795714105411</c:v>
                </c:pt>
                <c:pt idx="1399">
                  <c:v>135.44066934554141</c:v>
                </c:pt>
                <c:pt idx="1400">
                  <c:v>135.43262455897772</c:v>
                </c:pt>
                <c:pt idx="1401">
                  <c:v>135.18111775249801</c:v>
                </c:pt>
                <c:pt idx="1402">
                  <c:v>137.70134845094466</c:v>
                </c:pt>
                <c:pt idx="1403">
                  <c:v>137.78771052271239</c:v>
                </c:pt>
                <c:pt idx="1404">
                  <c:v>138.32783085782697</c:v>
                </c:pt>
                <c:pt idx="1405">
                  <c:v>138.54341717338272</c:v>
                </c:pt>
                <c:pt idx="1406">
                  <c:v>139.13875217684816</c:v>
                </c:pt>
                <c:pt idx="1407">
                  <c:v>139.34322539815312</c:v>
                </c:pt>
                <c:pt idx="1408">
                  <c:v>140.16859654535313</c:v>
                </c:pt>
                <c:pt idx="1409">
                  <c:v>139.73546652725264</c:v>
                </c:pt>
                <c:pt idx="1410">
                  <c:v>140.38583739224973</c:v>
                </c:pt>
                <c:pt idx="1411">
                  <c:v>140.91989666893062</c:v>
                </c:pt>
                <c:pt idx="1412">
                  <c:v>140.36126829369135</c:v>
                </c:pt>
                <c:pt idx="1413">
                  <c:v>141.12139719029264</c:v>
                </c:pt>
                <c:pt idx="1414">
                  <c:v>141.0367343260173</c:v>
                </c:pt>
                <c:pt idx="1415">
                  <c:v>141.54801400129878</c:v>
                </c:pt>
                <c:pt idx="1416">
                  <c:v>141.38349264684607</c:v>
                </c:pt>
                <c:pt idx="1417">
                  <c:v>141.1036909895607</c:v>
                </c:pt>
                <c:pt idx="1418">
                  <c:v>141.82252543186422</c:v>
                </c:pt>
                <c:pt idx="1419">
                  <c:v>141.7819245227212</c:v>
                </c:pt>
                <c:pt idx="1420">
                  <c:v>142.45231253635308</c:v>
                </c:pt>
                <c:pt idx="1421">
                  <c:v>143.18165192197571</c:v>
                </c:pt>
                <c:pt idx="1422">
                  <c:v>142.33796410299769</c:v>
                </c:pt>
                <c:pt idx="1423">
                  <c:v>143.08882531063836</c:v>
                </c:pt>
                <c:pt idx="1424">
                  <c:v>143.43597972340547</c:v>
                </c:pt>
                <c:pt idx="1425">
                  <c:v>143.82951642896936</c:v>
                </c:pt>
                <c:pt idx="1426">
                  <c:v>143.71941286023721</c:v>
                </c:pt>
                <c:pt idx="1427">
                  <c:v>143.21301891617554</c:v>
                </c:pt>
                <c:pt idx="1428">
                  <c:v>144.20598585634855</c:v>
                </c:pt>
                <c:pt idx="1429">
                  <c:v>144.1642096677239</c:v>
                </c:pt>
                <c:pt idx="1430">
                  <c:v>144.71409113290812</c:v>
                </c:pt>
                <c:pt idx="1431">
                  <c:v>143.05015852991681</c:v>
                </c:pt>
                <c:pt idx="1432">
                  <c:v>140.01582553704523</c:v>
                </c:pt>
                <c:pt idx="1433">
                  <c:v>156.11989617496351</c:v>
                </c:pt>
                <c:pt idx="1434">
                  <c:v>184.72544886738658</c:v>
                </c:pt>
                <c:pt idx="1435">
                  <c:v>211.55169388843765</c:v>
                </c:pt>
                <c:pt idx="1436">
                  <c:v>227.94574420548679</c:v>
                </c:pt>
                <c:pt idx="1437">
                  <c:v>238.95636403245521</c:v>
                </c:pt>
                <c:pt idx="1438">
                  <c:v>247.34930100762239</c:v>
                </c:pt>
                <c:pt idx="1439">
                  <c:v>303.97048419163332</c:v>
                </c:pt>
                <c:pt idx="1440">
                  <c:v>401.0294768916379</c:v>
                </c:pt>
                <c:pt idx="1441">
                  <c:v>367.23098782038954</c:v>
                </c:pt>
                <c:pt idx="1442">
                  <c:v>279.33948894479539</c:v>
                </c:pt>
                <c:pt idx="1443">
                  <c:v>222.50316229001282</c:v>
                </c:pt>
                <c:pt idx="1444">
                  <c:v>191.10822088673746</c:v>
                </c:pt>
                <c:pt idx="1445">
                  <c:v>172.47008226916822</c:v>
                </c:pt>
                <c:pt idx="1446">
                  <c:v>165.99628402946271</c:v>
                </c:pt>
                <c:pt idx="1447">
                  <c:v>163.45578910327049</c:v>
                </c:pt>
                <c:pt idx="1448">
                  <c:v>164.40263928799391</c:v>
                </c:pt>
                <c:pt idx="1449">
                  <c:v>164.83668727188672</c:v>
                </c:pt>
                <c:pt idx="1450">
                  <c:v>165.91242827473084</c:v>
                </c:pt>
                <c:pt idx="1451">
                  <c:v>164.91077914530086</c:v>
                </c:pt>
                <c:pt idx="1452">
                  <c:v>165.40137552448357</c:v>
                </c:pt>
                <c:pt idx="1453">
                  <c:v>165.44850596409717</c:v>
                </c:pt>
                <c:pt idx="1454">
                  <c:v>164.85632629881823</c:v>
                </c:pt>
                <c:pt idx="1455">
                  <c:v>164.53385600816046</c:v>
                </c:pt>
                <c:pt idx="1456">
                  <c:v>163.06512196865583</c:v>
                </c:pt>
                <c:pt idx="1457">
                  <c:v>162.91601618739352</c:v>
                </c:pt>
                <c:pt idx="1458">
                  <c:v>162.76871328751696</c:v>
                </c:pt>
                <c:pt idx="1459">
                  <c:v>163.49754413302384</c:v>
                </c:pt>
                <c:pt idx="1460">
                  <c:v>162.62142494187771</c:v>
                </c:pt>
                <c:pt idx="1461">
                  <c:v>162.70218951398115</c:v>
                </c:pt>
                <c:pt idx="1462">
                  <c:v>162.6191891264103</c:v>
                </c:pt>
                <c:pt idx="1463">
                  <c:v>162.26260893708658</c:v>
                </c:pt>
                <c:pt idx="1464">
                  <c:v>161.89426617740503</c:v>
                </c:pt>
                <c:pt idx="1465">
                  <c:v>161.12934188121085</c:v>
                </c:pt>
                <c:pt idx="1466">
                  <c:v>161.07256493727081</c:v>
                </c:pt>
                <c:pt idx="1467">
                  <c:v>160.65330322675072</c:v>
                </c:pt>
                <c:pt idx="1468">
                  <c:v>160.91044044184682</c:v>
                </c:pt>
                <c:pt idx="1469">
                  <c:v>160.01490149744748</c:v>
                </c:pt>
                <c:pt idx="1470">
                  <c:v>160.20261321349219</c:v>
                </c:pt>
                <c:pt idx="1471">
                  <c:v>160.06559014805057</c:v>
                </c:pt>
                <c:pt idx="1472">
                  <c:v>160.21752336564421</c:v>
                </c:pt>
                <c:pt idx="1473">
                  <c:v>160.31561182563331</c:v>
                </c:pt>
                <c:pt idx="1474">
                  <c:v>161.30973167749124</c:v>
                </c:pt>
                <c:pt idx="1475">
                  <c:v>160.67088020009999</c:v>
                </c:pt>
                <c:pt idx="1476">
                  <c:v>161.08135857427305</c:v>
                </c:pt>
                <c:pt idx="1477">
                  <c:v>160.53234651670635</c:v>
                </c:pt>
                <c:pt idx="1478">
                  <c:v>160.46556950481801</c:v>
                </c:pt>
                <c:pt idx="1479">
                  <c:v>161.02120238998785</c:v>
                </c:pt>
                <c:pt idx="1480">
                  <c:v>160.31359849161717</c:v>
                </c:pt>
                <c:pt idx="1481">
                  <c:v>160.93645364569755</c:v>
                </c:pt>
                <c:pt idx="1482">
                  <c:v>160.51137221575735</c:v>
                </c:pt>
                <c:pt idx="1483">
                  <c:v>161.26850626988391</c:v>
                </c:pt>
                <c:pt idx="1484">
                  <c:v>161.65533438553055</c:v>
                </c:pt>
                <c:pt idx="1485">
                  <c:v>161.6739239076029</c:v>
                </c:pt>
                <c:pt idx="1486">
                  <c:v>163.03416557860717</c:v>
                </c:pt>
                <c:pt idx="1487">
                  <c:v>162.52774027947146</c:v>
                </c:pt>
                <c:pt idx="1488">
                  <c:v>162.39586504132077</c:v>
                </c:pt>
                <c:pt idx="1489">
                  <c:v>162.65379177804027</c:v>
                </c:pt>
                <c:pt idx="1490">
                  <c:v>162.33593818123074</c:v>
                </c:pt>
                <c:pt idx="1491">
                  <c:v>162.95528045128341</c:v>
                </c:pt>
                <c:pt idx="1492">
                  <c:v>163.16486650919279</c:v>
                </c:pt>
                <c:pt idx="1493">
                  <c:v>162.71092886054049</c:v>
                </c:pt>
                <c:pt idx="1494">
                  <c:v>163.1681395830131</c:v>
                </c:pt>
                <c:pt idx="1495">
                  <c:v>162.96956234585389</c:v>
                </c:pt>
                <c:pt idx="1496">
                  <c:v>162.79631034088064</c:v>
                </c:pt>
                <c:pt idx="1497">
                  <c:v>163.0729642768278</c:v>
                </c:pt>
                <c:pt idx="1498">
                  <c:v>163.04270588144286</c:v>
                </c:pt>
                <c:pt idx="1499">
                  <c:v>163.51721837639775</c:v>
                </c:pt>
                <c:pt idx="1500">
                  <c:v>162.95221969087601</c:v>
                </c:pt>
                <c:pt idx="1501">
                  <c:v>163.78278665494148</c:v>
                </c:pt>
                <c:pt idx="1502">
                  <c:v>164.15853121605588</c:v>
                </c:pt>
                <c:pt idx="1503">
                  <c:v>164.13351879946177</c:v>
                </c:pt>
                <c:pt idx="1504">
                  <c:v>163.80121620286377</c:v>
                </c:pt>
                <c:pt idx="1505">
                  <c:v>164.71768338712101</c:v>
                </c:pt>
                <c:pt idx="1506">
                  <c:v>164.62007664081577</c:v>
                </c:pt>
                <c:pt idx="1507">
                  <c:v>164.6106401056195</c:v>
                </c:pt>
                <c:pt idx="1508">
                  <c:v>163.99350835069922</c:v>
                </c:pt>
                <c:pt idx="1509">
                  <c:v>165.57829558873803</c:v>
                </c:pt>
                <c:pt idx="1510">
                  <c:v>165.6533234504366</c:v>
                </c:pt>
                <c:pt idx="1511">
                  <c:v>164.7883849325703</c:v>
                </c:pt>
                <c:pt idx="1512">
                  <c:v>165.24715631340896</c:v>
                </c:pt>
                <c:pt idx="1513">
                  <c:v>164.89010462761865</c:v>
                </c:pt>
                <c:pt idx="1514">
                  <c:v>164.9734165340945</c:v>
                </c:pt>
                <c:pt idx="1515">
                  <c:v>165.40311268288463</c:v>
                </c:pt>
                <c:pt idx="1516">
                  <c:v>166.13511075282997</c:v>
                </c:pt>
                <c:pt idx="1517">
                  <c:v>165.37565852239601</c:v>
                </c:pt>
                <c:pt idx="1518">
                  <c:v>166.07275581396871</c:v>
                </c:pt>
                <c:pt idx="1519">
                  <c:v>165.36150737350511</c:v>
                </c:pt>
                <c:pt idx="1520">
                  <c:v>165.01448733600401</c:v>
                </c:pt>
                <c:pt idx="1521">
                  <c:v>165.39727597920296</c:v>
                </c:pt>
                <c:pt idx="1522">
                  <c:v>165.23449258448784</c:v>
                </c:pt>
                <c:pt idx="1523">
                  <c:v>166.17625573195733</c:v>
                </c:pt>
                <c:pt idx="1524">
                  <c:v>166.25799467864445</c:v>
                </c:pt>
                <c:pt idx="1525">
                  <c:v>166.6603800606909</c:v>
                </c:pt>
                <c:pt idx="1526">
                  <c:v>167.18606165848612</c:v>
                </c:pt>
                <c:pt idx="1527">
                  <c:v>167.3519890955466</c:v>
                </c:pt>
                <c:pt idx="1528">
                  <c:v>167.88990758639912</c:v>
                </c:pt>
                <c:pt idx="1529">
                  <c:v>168.37349616549105</c:v>
                </c:pt>
                <c:pt idx="1530">
                  <c:v>167.86023142445143</c:v>
                </c:pt>
                <c:pt idx="1531">
                  <c:v>168.10056270312433</c:v>
                </c:pt>
                <c:pt idx="1532">
                  <c:v>168.19652023566903</c:v>
                </c:pt>
                <c:pt idx="1533">
                  <c:v>168.57594951053355</c:v>
                </c:pt>
                <c:pt idx="1534">
                  <c:v>168.74147866149073</c:v>
                </c:pt>
                <c:pt idx="1535">
                  <c:v>168.64433112100824</c:v>
                </c:pt>
                <c:pt idx="1536">
                  <c:v>168.70936524537012</c:v>
                </c:pt>
                <c:pt idx="1537">
                  <c:v>168.94036950621336</c:v>
                </c:pt>
                <c:pt idx="1538">
                  <c:v>169.64941733465869</c:v>
                </c:pt>
                <c:pt idx="1539">
                  <c:v>169.39235793377631</c:v>
                </c:pt>
                <c:pt idx="1540">
                  <c:v>169.44714329844186</c:v>
                </c:pt>
                <c:pt idx="1541">
                  <c:v>170.08706003188141</c:v>
                </c:pt>
                <c:pt idx="1542">
                  <c:v>170.45218735464223</c:v>
                </c:pt>
                <c:pt idx="1543">
                  <c:v>170.97769001530503</c:v>
                </c:pt>
                <c:pt idx="1544">
                  <c:v>170.41247123663319</c:v>
                </c:pt>
                <c:pt idx="1545">
                  <c:v>170.83658647643676</c:v>
                </c:pt>
                <c:pt idx="1546">
                  <c:v>171.25649382793304</c:v>
                </c:pt>
                <c:pt idx="1547">
                  <c:v>171.40240302199459</c:v>
                </c:pt>
                <c:pt idx="1548">
                  <c:v>171.55455358097157</c:v>
                </c:pt>
                <c:pt idx="1549">
                  <c:v>172.53018109778188</c:v>
                </c:pt>
                <c:pt idx="1550">
                  <c:v>173.26593527375948</c:v>
                </c:pt>
                <c:pt idx="1551">
                  <c:v>173.92232794942316</c:v>
                </c:pt>
                <c:pt idx="1552">
                  <c:v>177.47575446068333</c:v>
                </c:pt>
                <c:pt idx="1553">
                  <c:v>177.60345263691724</c:v>
                </c:pt>
                <c:pt idx="1554">
                  <c:v>177.4356568285244</c:v>
                </c:pt>
                <c:pt idx="1555">
                  <c:v>177.08022087522698</c:v>
                </c:pt>
                <c:pt idx="1556">
                  <c:v>177.41506058935067</c:v>
                </c:pt>
                <c:pt idx="1557">
                  <c:v>177.07790160645274</c:v>
                </c:pt>
                <c:pt idx="1558">
                  <c:v>177.26875374427576</c:v>
                </c:pt>
                <c:pt idx="1559">
                  <c:v>177.62294625508946</c:v>
                </c:pt>
                <c:pt idx="1560">
                  <c:v>177.6558029554283</c:v>
                </c:pt>
                <c:pt idx="1561">
                  <c:v>178.56330421851007</c:v>
                </c:pt>
                <c:pt idx="1562">
                  <c:v>178.57440445188459</c:v>
                </c:pt>
                <c:pt idx="1563">
                  <c:v>178.93445897928663</c:v>
                </c:pt>
                <c:pt idx="1564">
                  <c:v>179.47053110121976</c:v>
                </c:pt>
                <c:pt idx="1565">
                  <c:v>180.1734439383016</c:v>
                </c:pt>
                <c:pt idx="1566">
                  <c:v>180.82888350712599</c:v>
                </c:pt>
                <c:pt idx="1567">
                  <c:v>180.8206059486543</c:v>
                </c:pt>
                <c:pt idx="1568">
                  <c:v>180.90114832440844</c:v>
                </c:pt>
                <c:pt idx="1569">
                  <c:v>181.49205410735792</c:v>
                </c:pt>
                <c:pt idx="1570">
                  <c:v>181.75987757107666</c:v>
                </c:pt>
                <c:pt idx="1571">
                  <c:v>181.69874358662207</c:v>
                </c:pt>
                <c:pt idx="1572">
                  <c:v>182.88778235531743</c:v>
                </c:pt>
                <c:pt idx="1573">
                  <c:v>182.43390607944616</c:v>
                </c:pt>
                <c:pt idx="1574">
                  <c:v>182.54369184824398</c:v>
                </c:pt>
                <c:pt idx="1575">
                  <c:v>182.66255434878036</c:v>
                </c:pt>
                <c:pt idx="1576">
                  <c:v>182.72428139245034</c:v>
                </c:pt>
                <c:pt idx="1577">
                  <c:v>183.20846854626384</c:v>
                </c:pt>
                <c:pt idx="1578">
                  <c:v>184.15625710303206</c:v>
                </c:pt>
                <c:pt idx="1579">
                  <c:v>183.7927499202199</c:v>
                </c:pt>
                <c:pt idx="1580">
                  <c:v>184.67524755480233</c:v>
                </c:pt>
                <c:pt idx="1581">
                  <c:v>185.02881719376776</c:v>
                </c:pt>
                <c:pt idx="1582">
                  <c:v>185.52585930079354</c:v>
                </c:pt>
                <c:pt idx="1583">
                  <c:v>185.71336457754543</c:v>
                </c:pt>
                <c:pt idx="1584">
                  <c:v>186.60315193433405</c:v>
                </c:pt>
                <c:pt idx="1585">
                  <c:v>186.59663219641621</c:v>
                </c:pt>
                <c:pt idx="1586">
                  <c:v>186.85714893988228</c:v>
                </c:pt>
                <c:pt idx="1587">
                  <c:v>187.00105966468786</c:v>
                </c:pt>
                <c:pt idx="1588">
                  <c:v>187.19191898764973</c:v>
                </c:pt>
                <c:pt idx="1589">
                  <c:v>186.82364562708617</c:v>
                </c:pt>
                <c:pt idx="1590">
                  <c:v>187.31223232801446</c:v>
                </c:pt>
                <c:pt idx="1591">
                  <c:v>188.2001171162805</c:v>
                </c:pt>
                <c:pt idx="1592">
                  <c:v>188.76356663357811</c:v>
                </c:pt>
                <c:pt idx="1593">
                  <c:v>189.00725642467512</c:v>
                </c:pt>
                <c:pt idx="1594">
                  <c:v>189.35403481362937</c:v>
                </c:pt>
                <c:pt idx="1595">
                  <c:v>189.40772883318246</c:v>
                </c:pt>
                <c:pt idx="1596">
                  <c:v>190.09348875733963</c:v>
                </c:pt>
                <c:pt idx="1597">
                  <c:v>191.03706380012562</c:v>
                </c:pt>
                <c:pt idx="1598">
                  <c:v>190.47620803547761</c:v>
                </c:pt>
                <c:pt idx="1599">
                  <c:v>190.95417057636232</c:v>
                </c:pt>
                <c:pt idx="1600">
                  <c:v>191.85451163280973</c:v>
                </c:pt>
                <c:pt idx="1601">
                  <c:v>191.41811361174507</c:v>
                </c:pt>
                <c:pt idx="1602">
                  <c:v>192.02394365795024</c:v>
                </c:pt>
                <c:pt idx="1603">
                  <c:v>192.7399558161668</c:v>
                </c:pt>
                <c:pt idx="1604">
                  <c:v>192.95958041716614</c:v>
                </c:pt>
                <c:pt idx="1605">
                  <c:v>192.85107854096154</c:v>
                </c:pt>
                <c:pt idx="1606">
                  <c:v>193.14310622413788</c:v>
                </c:pt>
                <c:pt idx="1607">
                  <c:v>192.71733808201319</c:v>
                </c:pt>
                <c:pt idx="1608">
                  <c:v>193.43009333175917</c:v>
                </c:pt>
                <c:pt idx="1609">
                  <c:v>193.73729831051114</c:v>
                </c:pt>
                <c:pt idx="1610">
                  <c:v>195.2574309657638</c:v>
                </c:pt>
                <c:pt idx="1611">
                  <c:v>194.69501270859845</c:v>
                </c:pt>
                <c:pt idx="1612">
                  <c:v>194.54529275969819</c:v>
                </c:pt>
                <c:pt idx="1613">
                  <c:v>195.39034107639728</c:v>
                </c:pt>
                <c:pt idx="1614">
                  <c:v>195.74436570792574</c:v>
                </c:pt>
                <c:pt idx="1615">
                  <c:v>195.4761948703057</c:v>
                </c:pt>
                <c:pt idx="1616">
                  <c:v>195.94109426362854</c:v>
                </c:pt>
                <c:pt idx="1617">
                  <c:v>195.78743835437083</c:v>
                </c:pt>
                <c:pt idx="1618">
                  <c:v>197.28369893185234</c:v>
                </c:pt>
                <c:pt idx="1619">
                  <c:v>197.25349298312267</c:v>
                </c:pt>
                <c:pt idx="1620">
                  <c:v>196.92972493361938</c:v>
                </c:pt>
                <c:pt idx="1621">
                  <c:v>196.98640202945694</c:v>
                </c:pt>
                <c:pt idx="1622">
                  <c:v>198.00213043644069</c:v>
                </c:pt>
                <c:pt idx="1623">
                  <c:v>198.94959611140825</c:v>
                </c:pt>
                <c:pt idx="1624">
                  <c:v>198.94367189798271</c:v>
                </c:pt>
                <c:pt idx="1625">
                  <c:v>198.74738381565243</c:v>
                </c:pt>
                <c:pt idx="1626">
                  <c:v>198.86084668733065</c:v>
                </c:pt>
                <c:pt idx="1627">
                  <c:v>199.82837230507056</c:v>
                </c:pt>
                <c:pt idx="1628">
                  <c:v>199.68634307315398</c:v>
                </c:pt>
                <c:pt idx="1629">
                  <c:v>198.86908364127319</c:v>
                </c:pt>
                <c:pt idx="1630">
                  <c:v>200.05294399511396</c:v>
                </c:pt>
                <c:pt idx="1631">
                  <c:v>199.80084057596119</c:v>
                </c:pt>
                <c:pt idx="1632">
                  <c:v>200.82211935434304</c:v>
                </c:pt>
                <c:pt idx="1633">
                  <c:v>201.33276759931013</c:v>
                </c:pt>
                <c:pt idx="1634">
                  <c:v>200.85992458262808</c:v>
                </c:pt>
                <c:pt idx="1635">
                  <c:v>201.28197562614588</c:v>
                </c:pt>
                <c:pt idx="1636">
                  <c:v>200.89962013422357</c:v>
                </c:pt>
                <c:pt idx="1637">
                  <c:v>202.27985956232311</c:v>
                </c:pt>
                <c:pt idx="1638">
                  <c:v>202.28995794210655</c:v>
                </c:pt>
                <c:pt idx="1639">
                  <c:v>202.92097647621884</c:v>
                </c:pt>
                <c:pt idx="1640">
                  <c:v>202.38383939166243</c:v>
                </c:pt>
                <c:pt idx="1641">
                  <c:v>203.11042726393418</c:v>
                </c:pt>
                <c:pt idx="1642">
                  <c:v>203.15762688820087</c:v>
                </c:pt>
                <c:pt idx="1643">
                  <c:v>204.31113459061734</c:v>
                </c:pt>
                <c:pt idx="1644">
                  <c:v>203.88478258209597</c:v>
                </c:pt>
                <c:pt idx="1645">
                  <c:v>202.88553859429362</c:v>
                </c:pt>
                <c:pt idx="1646">
                  <c:v>204.22505282396662</c:v>
                </c:pt>
                <c:pt idx="1647">
                  <c:v>205.46973880273424</c:v>
                </c:pt>
                <c:pt idx="1648">
                  <c:v>204.93530230804777</c:v>
                </c:pt>
                <c:pt idx="1649">
                  <c:v>205.9615355131173</c:v>
                </c:pt>
                <c:pt idx="1650">
                  <c:v>205.31351897232125</c:v>
                </c:pt>
                <c:pt idx="1651">
                  <c:v>205.11890042321266</c:v>
                </c:pt>
                <c:pt idx="1652">
                  <c:v>205.11792964403912</c:v>
                </c:pt>
                <c:pt idx="1653">
                  <c:v>205.32237729080816</c:v>
                </c:pt>
                <c:pt idx="1654">
                  <c:v>206.24717874388298</c:v>
                </c:pt>
                <c:pt idx="1655">
                  <c:v>207.02341523460771</c:v>
                </c:pt>
                <c:pt idx="1656">
                  <c:v>207.86977267087434</c:v>
                </c:pt>
                <c:pt idx="1657">
                  <c:v>206.57068307379959</c:v>
                </c:pt>
                <c:pt idx="1658">
                  <c:v>207.17246908077126</c:v>
                </c:pt>
                <c:pt idx="1659">
                  <c:v>208.48748939932418</c:v>
                </c:pt>
                <c:pt idx="1660">
                  <c:v>207.78435560849317</c:v>
                </c:pt>
                <c:pt idx="1661">
                  <c:v>208.25101058589524</c:v>
                </c:pt>
                <c:pt idx="1662">
                  <c:v>207.73001659225429</c:v>
                </c:pt>
                <c:pt idx="1663">
                  <c:v>208.90694902408023</c:v>
                </c:pt>
                <c:pt idx="1664">
                  <c:v>208.3784160944144</c:v>
                </c:pt>
                <c:pt idx="1665">
                  <c:v>209.28604048169024</c:v>
                </c:pt>
                <c:pt idx="1666">
                  <c:v>210.2851187038271</c:v>
                </c:pt>
                <c:pt idx="1667">
                  <c:v>209.97406451542471</c:v>
                </c:pt>
                <c:pt idx="1668">
                  <c:v>209.92045102928472</c:v>
                </c:pt>
                <c:pt idx="1669">
                  <c:v>210.34529266617662</c:v>
                </c:pt>
                <c:pt idx="1670">
                  <c:v>211.11931301950398</c:v>
                </c:pt>
                <c:pt idx="1671">
                  <c:v>211.30359417177166</c:v>
                </c:pt>
                <c:pt idx="1672">
                  <c:v>215.94153847382333</c:v>
                </c:pt>
                <c:pt idx="1673">
                  <c:v>216.5259699556868</c:v>
                </c:pt>
                <c:pt idx="1674">
                  <c:v>216.68642752031153</c:v>
                </c:pt>
                <c:pt idx="1675">
                  <c:v>217.93392274650517</c:v>
                </c:pt>
                <c:pt idx="1676">
                  <c:v>216.85894676304201</c:v>
                </c:pt>
                <c:pt idx="1677">
                  <c:v>217.76214748597789</c:v>
                </c:pt>
                <c:pt idx="1678">
                  <c:v>218.52294947676506</c:v>
                </c:pt>
                <c:pt idx="1679">
                  <c:v>218.47773399246606</c:v>
                </c:pt>
                <c:pt idx="1680">
                  <c:v>219.63387264534094</c:v>
                </c:pt>
                <c:pt idx="1681">
                  <c:v>219.25662382938938</c:v>
                </c:pt>
                <c:pt idx="1682">
                  <c:v>220.94576005902115</c:v>
                </c:pt>
                <c:pt idx="1683">
                  <c:v>220.28386023262365</c:v>
                </c:pt>
                <c:pt idx="1684">
                  <c:v>221.22853595553894</c:v>
                </c:pt>
                <c:pt idx="1685">
                  <c:v>221.27873001739655</c:v>
                </c:pt>
                <c:pt idx="1686">
                  <c:v>220.27272290029032</c:v>
                </c:pt>
                <c:pt idx="1687">
                  <c:v>219.40221670769816</c:v>
                </c:pt>
                <c:pt idx="1688">
                  <c:v>219.09765387785043</c:v>
                </c:pt>
                <c:pt idx="1689">
                  <c:v>219.61757682367573</c:v>
                </c:pt>
                <c:pt idx="1690">
                  <c:v>219.59670550280399</c:v>
                </c:pt>
                <c:pt idx="1691">
                  <c:v>220.59394060195265</c:v>
                </c:pt>
                <c:pt idx="1692">
                  <c:v>220.92666146504314</c:v>
                </c:pt>
                <c:pt idx="1693">
                  <c:v>222.38015013107881</c:v>
                </c:pt>
                <c:pt idx="1694">
                  <c:v>222.86368736458462</c:v>
                </c:pt>
                <c:pt idx="1695">
                  <c:v>222.64606677057265</c:v>
                </c:pt>
                <c:pt idx="1696">
                  <c:v>223.36284514012249</c:v>
                </c:pt>
                <c:pt idx="1697">
                  <c:v>223.42895589406652</c:v>
                </c:pt>
                <c:pt idx="1698">
                  <c:v>223.79973269805774</c:v>
                </c:pt>
                <c:pt idx="1699">
                  <c:v>225.57081418121729</c:v>
                </c:pt>
                <c:pt idx="1700">
                  <c:v>224.42881130353015</c:v>
                </c:pt>
                <c:pt idx="1701">
                  <c:v>225.24798367048555</c:v>
                </c:pt>
                <c:pt idx="1702">
                  <c:v>225.31041814720206</c:v>
                </c:pt>
                <c:pt idx="1703">
                  <c:v>225.89536253726428</c:v>
                </c:pt>
                <c:pt idx="1704">
                  <c:v>226.24228770499289</c:v>
                </c:pt>
                <c:pt idx="1705">
                  <c:v>226.27347341922578</c:v>
                </c:pt>
                <c:pt idx="1706">
                  <c:v>227.32399435085409</c:v>
                </c:pt>
                <c:pt idx="1707">
                  <c:v>228.0158338597775</c:v>
                </c:pt>
                <c:pt idx="1708">
                  <c:v>227.85332448844611</c:v>
                </c:pt>
                <c:pt idx="1709">
                  <c:v>227.41321974687673</c:v>
                </c:pt>
                <c:pt idx="1710">
                  <c:v>228.40421583389886</c:v>
                </c:pt>
                <c:pt idx="1711">
                  <c:v>228.51608149874554</c:v>
                </c:pt>
                <c:pt idx="1712">
                  <c:v>228.72310740184557</c:v>
                </c:pt>
                <c:pt idx="1713">
                  <c:v>228.35695927334334</c:v>
                </c:pt>
                <c:pt idx="1714">
                  <c:v>228.24394701581542</c:v>
                </c:pt>
                <c:pt idx="1715">
                  <c:v>229.66747598962689</c:v>
                </c:pt>
                <c:pt idx="1716">
                  <c:v>230.58652816073516</c:v>
                </c:pt>
                <c:pt idx="1717">
                  <c:v>230.55407224916073</c:v>
                </c:pt>
                <c:pt idx="1718">
                  <c:v>231.69723092371098</c:v>
                </c:pt>
                <c:pt idx="1719">
                  <c:v>231.40031020331188</c:v>
                </c:pt>
                <c:pt idx="1720">
                  <c:v>232.22760058140898</c:v>
                </c:pt>
                <c:pt idx="1721">
                  <c:v>231.55611793752169</c:v>
                </c:pt>
                <c:pt idx="1722">
                  <c:v>232.14461588474728</c:v>
                </c:pt>
                <c:pt idx="1723">
                  <c:v>232.98720515801253</c:v>
                </c:pt>
                <c:pt idx="1724">
                  <c:v>232.95155710583296</c:v>
                </c:pt>
                <c:pt idx="1725">
                  <c:v>233.33933821805914</c:v>
                </c:pt>
                <c:pt idx="1726">
                  <c:v>233.51250412493488</c:v>
                </c:pt>
                <c:pt idx="1727">
                  <c:v>232.74536938849451</c:v>
                </c:pt>
                <c:pt idx="1728">
                  <c:v>232.57305443480661</c:v>
                </c:pt>
                <c:pt idx="1729">
                  <c:v>233.00731908261906</c:v>
                </c:pt>
                <c:pt idx="1730">
                  <c:v>234.08287191912731</c:v>
                </c:pt>
                <c:pt idx="1731">
                  <c:v>234.62463218020977</c:v>
                </c:pt>
                <c:pt idx="1732">
                  <c:v>234.20878777617099</c:v>
                </c:pt>
                <c:pt idx="1733">
                  <c:v>234.30906976650272</c:v>
                </c:pt>
                <c:pt idx="1734">
                  <c:v>235.3350692938748</c:v>
                </c:pt>
                <c:pt idx="1735">
                  <c:v>235.14362231479441</c:v>
                </c:pt>
                <c:pt idx="1736">
                  <c:v>235.72526156161749</c:v>
                </c:pt>
                <c:pt idx="1737">
                  <c:v>235.4553140186915</c:v>
                </c:pt>
                <c:pt idx="1738">
                  <c:v>235.94532347632938</c:v>
                </c:pt>
                <c:pt idx="1739">
                  <c:v>236.02736632936319</c:v>
                </c:pt>
                <c:pt idx="1740">
                  <c:v>236.77791521551922</c:v>
                </c:pt>
                <c:pt idx="1741">
                  <c:v>236.35062143122917</c:v>
                </c:pt>
                <c:pt idx="1742">
                  <c:v>236.60950106104372</c:v>
                </c:pt>
                <c:pt idx="1743">
                  <c:v>236.70430133439604</c:v>
                </c:pt>
                <c:pt idx="1744">
                  <c:v>237.41986312294992</c:v>
                </c:pt>
                <c:pt idx="1745">
                  <c:v>237.19154951099551</c:v>
                </c:pt>
                <c:pt idx="1746">
                  <c:v>238.85348841052797</c:v>
                </c:pt>
                <c:pt idx="1747">
                  <c:v>239.6983659529316</c:v>
                </c:pt>
                <c:pt idx="1748">
                  <c:v>239.37447785415642</c:v>
                </c:pt>
                <c:pt idx="1749">
                  <c:v>239.02992327831262</c:v>
                </c:pt>
                <c:pt idx="1750">
                  <c:v>239.01409842361144</c:v>
                </c:pt>
                <c:pt idx="1751">
                  <c:v>238.63095427930588</c:v>
                </c:pt>
                <c:pt idx="1752">
                  <c:v>238.52564584710507</c:v>
                </c:pt>
                <c:pt idx="1753">
                  <c:v>240.50953100597158</c:v>
                </c:pt>
                <c:pt idx="1754">
                  <c:v>240.20804981023241</c:v>
                </c:pt>
                <c:pt idx="1755">
                  <c:v>239.74086770495632</c:v>
                </c:pt>
                <c:pt idx="1756">
                  <c:v>241.02233447773006</c:v>
                </c:pt>
                <c:pt idx="1757">
                  <c:v>242.74841395187084</c:v>
                </c:pt>
                <c:pt idx="1758">
                  <c:v>242.57374021619361</c:v>
                </c:pt>
                <c:pt idx="1759">
                  <c:v>241.55724387253446</c:v>
                </c:pt>
                <c:pt idx="1760">
                  <c:v>241.29116878733876</c:v>
                </c:pt>
                <c:pt idx="1761">
                  <c:v>241.35002568209404</c:v>
                </c:pt>
                <c:pt idx="1762">
                  <c:v>242.31843379444425</c:v>
                </c:pt>
                <c:pt idx="1763">
                  <c:v>242.70048617959046</c:v>
                </c:pt>
                <c:pt idx="1764">
                  <c:v>242.49610524253075</c:v>
                </c:pt>
                <c:pt idx="1765">
                  <c:v>244.05193696901051</c:v>
                </c:pt>
                <c:pt idx="1766">
                  <c:v>244.9977848665651</c:v>
                </c:pt>
                <c:pt idx="1767">
                  <c:v>243.12871624644015</c:v>
                </c:pt>
                <c:pt idx="1768">
                  <c:v>241.30290600791747</c:v>
                </c:pt>
                <c:pt idx="1769">
                  <c:v>241.76927897614445</c:v>
                </c:pt>
                <c:pt idx="1770">
                  <c:v>241.59655755156729</c:v>
                </c:pt>
                <c:pt idx="1771">
                  <c:v>241.51176533532876</c:v>
                </c:pt>
                <c:pt idx="1772">
                  <c:v>242.25220810469474</c:v>
                </c:pt>
                <c:pt idx="1773">
                  <c:v>243.55870009060399</c:v>
                </c:pt>
                <c:pt idx="1774">
                  <c:v>244.8543125440689</c:v>
                </c:pt>
                <c:pt idx="1775">
                  <c:v>244.49794389641445</c:v>
                </c:pt>
                <c:pt idx="1776">
                  <c:v>245.04464541652675</c:v>
                </c:pt>
                <c:pt idx="1777">
                  <c:v>245.02839985267147</c:v>
                </c:pt>
                <c:pt idx="1778">
                  <c:v>246.05530447075444</c:v>
                </c:pt>
                <c:pt idx="1779">
                  <c:v>245.66555517486319</c:v>
                </c:pt>
                <c:pt idx="1780">
                  <c:v>245.85325639649849</c:v>
                </c:pt>
                <c:pt idx="1781">
                  <c:v>247.02201295263455</c:v>
                </c:pt>
                <c:pt idx="1782">
                  <c:v>247.01787346864029</c:v>
                </c:pt>
                <c:pt idx="1783">
                  <c:v>247.44540145076706</c:v>
                </c:pt>
                <c:pt idx="1784">
                  <c:v>246.3858448654388</c:v>
                </c:pt>
                <c:pt idx="1785">
                  <c:v>247.4162730466299</c:v>
                </c:pt>
                <c:pt idx="1786">
                  <c:v>247.99931273409948</c:v>
                </c:pt>
                <c:pt idx="1787">
                  <c:v>248.12294080270703</c:v>
                </c:pt>
                <c:pt idx="1788">
                  <c:v>247.64105892689719</c:v>
                </c:pt>
                <c:pt idx="1789">
                  <c:v>249.73338184879475</c:v>
                </c:pt>
                <c:pt idx="1790">
                  <c:v>250.3529600579742</c:v>
                </c:pt>
                <c:pt idx="1791">
                  <c:v>248.94826583005747</c:v>
                </c:pt>
                <c:pt idx="1792">
                  <c:v>254.69109947672951</c:v>
                </c:pt>
                <c:pt idx="1793">
                  <c:v>255.97986082039304</c:v>
                </c:pt>
                <c:pt idx="1794">
                  <c:v>256.17398787382808</c:v>
                </c:pt>
                <c:pt idx="1795">
                  <c:v>255.0320012565949</c:v>
                </c:pt>
                <c:pt idx="1796">
                  <c:v>254.30539264524251</c:v>
                </c:pt>
                <c:pt idx="1797">
                  <c:v>254.84708724987115</c:v>
                </c:pt>
                <c:pt idx="1798">
                  <c:v>254.40082549530754</c:v>
                </c:pt>
                <c:pt idx="1799">
                  <c:v>253.87970265262149</c:v>
                </c:pt>
                <c:pt idx="1800">
                  <c:v>254.40084979476273</c:v>
                </c:pt>
                <c:pt idx="1801">
                  <c:v>255.770385582155</c:v>
                </c:pt>
                <c:pt idx="1802">
                  <c:v>256.1238953121412</c:v>
                </c:pt>
                <c:pt idx="1803">
                  <c:v>257.7403075523473</c:v>
                </c:pt>
                <c:pt idx="1804">
                  <c:v>258.2687413496061</c:v>
                </c:pt>
                <c:pt idx="1805">
                  <c:v>257.47758135223546</c:v>
                </c:pt>
                <c:pt idx="1806">
                  <c:v>258.00237158428263</c:v>
                </c:pt>
                <c:pt idx="1807">
                  <c:v>258.05495692727084</c:v>
                </c:pt>
                <c:pt idx="1808">
                  <c:v>258.82314369074527</c:v>
                </c:pt>
                <c:pt idx="1809">
                  <c:v>259.45910914043003</c:v>
                </c:pt>
                <c:pt idx="1810">
                  <c:v>260.68356162942052</c:v>
                </c:pt>
                <c:pt idx="1811">
                  <c:v>259.78241703906701</c:v>
                </c:pt>
                <c:pt idx="1812">
                  <c:v>260.64954549167146</c:v>
                </c:pt>
                <c:pt idx="1813">
                  <c:v>378.04257078144929</c:v>
                </c:pt>
                <c:pt idx="1814">
                  <c:v>372.95269163302248</c:v>
                </c:pt>
                <c:pt idx="1815">
                  <c:v>276.06513738791398</c:v>
                </c:pt>
                <c:pt idx="1816">
                  <c:v>227.71269371718145</c:v>
                </c:pt>
                <c:pt idx="1817">
                  <c:v>200.50276033890634</c:v>
                </c:pt>
                <c:pt idx="1818">
                  <c:v>183.79436512999521</c:v>
                </c:pt>
                <c:pt idx="1819">
                  <c:v>170.51046859779751</c:v>
                </c:pt>
                <c:pt idx="1820">
                  <c:v>163.60739036937181</c:v>
                </c:pt>
                <c:pt idx="1821">
                  <c:v>80.687468106475905</c:v>
                </c:pt>
                <c:pt idx="1822">
                  <c:v>46.872018897678778</c:v>
                </c:pt>
                <c:pt idx="1823">
                  <c:v>162.89730462383812</c:v>
                </c:pt>
                <c:pt idx="1824">
                  <c:v>230.6941711238278</c:v>
                </c:pt>
                <c:pt idx="1825">
                  <c:v>234.73780973032666</c:v>
                </c:pt>
                <c:pt idx="1826">
                  <c:v>257.59279276801107</c:v>
                </c:pt>
                <c:pt idx="1827">
                  <c:v>288.74064044872881</c:v>
                </c:pt>
                <c:pt idx="1828">
                  <c:v>303.96050211412427</c:v>
                </c:pt>
                <c:pt idx="1829">
                  <c:v>305.67980526216746</c:v>
                </c:pt>
                <c:pt idx="1830">
                  <c:v>304.4927840979463</c:v>
                </c:pt>
                <c:pt idx="1831">
                  <c:v>309.79166227424139</c:v>
                </c:pt>
                <c:pt idx="1832">
                  <c:v>314.42969110247094</c:v>
                </c:pt>
                <c:pt idx="1833">
                  <c:v>322.664142800398</c:v>
                </c:pt>
                <c:pt idx="1834">
                  <c:v>336.20284319137619</c:v>
                </c:pt>
                <c:pt idx="1835">
                  <c:v>737.67056346073548</c:v>
                </c:pt>
                <c:pt idx="1836">
                  <c:v>831.43697108157005</c:v>
                </c:pt>
                <c:pt idx="1837">
                  <c:v>476.83484512999058</c:v>
                </c:pt>
                <c:pt idx="1838">
                  <c:v>270.10294069549417</c:v>
                </c:pt>
                <c:pt idx="1839">
                  <c:v>208.18110240526002</c:v>
                </c:pt>
                <c:pt idx="1840">
                  <c:v>205.09875967405051</c:v>
                </c:pt>
                <c:pt idx="1841">
                  <c:v>215.84104594007869</c:v>
                </c:pt>
                <c:pt idx="1842">
                  <c:v>228.75290549976745</c:v>
                </c:pt>
                <c:pt idx="1843">
                  <c:v>241.12778778442458</c:v>
                </c:pt>
                <c:pt idx="1844">
                  <c:v>247.9645845597631</c:v>
                </c:pt>
                <c:pt idx="1845">
                  <c:v>251.2662203894501</c:v>
                </c:pt>
                <c:pt idx="1846">
                  <c:v>257.42324933776496</c:v>
                </c:pt>
                <c:pt idx="1847">
                  <c:v>265.26949285317994</c:v>
                </c:pt>
                <c:pt idx="1848">
                  <c:v>311.01778343120918</c:v>
                </c:pt>
                <c:pt idx="1849">
                  <c:v>388.64198995215867</c:v>
                </c:pt>
                <c:pt idx="1850">
                  <c:v>407.3499748294729</c:v>
                </c:pt>
                <c:pt idx="1851">
                  <c:v>375.82617240916284</c:v>
                </c:pt>
                <c:pt idx="1852">
                  <c:v>351.21099265585417</c:v>
                </c:pt>
                <c:pt idx="1853">
                  <c:v>339.313798737951</c:v>
                </c:pt>
                <c:pt idx="1854">
                  <c:v>330.60393418807308</c:v>
                </c:pt>
                <c:pt idx="1855">
                  <c:v>324.59268742075136</c:v>
                </c:pt>
                <c:pt idx="1856">
                  <c:v>321.63987797153641</c:v>
                </c:pt>
                <c:pt idx="1857">
                  <c:v>321.66356812473259</c:v>
                </c:pt>
                <c:pt idx="1858">
                  <c:v>321.08593437874435</c:v>
                </c:pt>
                <c:pt idx="1859">
                  <c:v>320.09006728756441</c:v>
                </c:pt>
                <c:pt idx="1860">
                  <c:v>316.9052627194186</c:v>
                </c:pt>
                <c:pt idx="1861">
                  <c:v>315.53112205395252</c:v>
                </c:pt>
                <c:pt idx="1862">
                  <c:v>315.31621488317865</c:v>
                </c:pt>
                <c:pt idx="1863">
                  <c:v>313.7678502637246</c:v>
                </c:pt>
                <c:pt idx="1864">
                  <c:v>312.28005554021729</c:v>
                </c:pt>
                <c:pt idx="1865">
                  <c:v>312.49585727436425</c:v>
                </c:pt>
                <c:pt idx="1866">
                  <c:v>308.88903757820918</c:v>
                </c:pt>
                <c:pt idx="1867">
                  <c:v>307.89637357400142</c:v>
                </c:pt>
                <c:pt idx="1868">
                  <c:v>306.64148250535612</c:v>
                </c:pt>
                <c:pt idx="1869">
                  <c:v>305.63557362123817</c:v>
                </c:pt>
                <c:pt idx="1870">
                  <c:v>305.23014234699195</c:v>
                </c:pt>
                <c:pt idx="1871">
                  <c:v>305.01189325806172</c:v>
                </c:pt>
                <c:pt idx="1872">
                  <c:v>304.72324505438229</c:v>
                </c:pt>
                <c:pt idx="1873">
                  <c:v>303.49799147550692</c:v>
                </c:pt>
                <c:pt idx="1874">
                  <c:v>303.48001887238462</c:v>
                </c:pt>
                <c:pt idx="1875">
                  <c:v>303.86918116364598</c:v>
                </c:pt>
                <c:pt idx="1876">
                  <c:v>305.37836507823494</c:v>
                </c:pt>
                <c:pt idx="1877">
                  <c:v>305.0764157077291</c:v>
                </c:pt>
                <c:pt idx="1878">
                  <c:v>305.40321274265835</c:v>
                </c:pt>
                <c:pt idx="1879">
                  <c:v>305.7677135607608</c:v>
                </c:pt>
                <c:pt idx="1880">
                  <c:v>306.74870307543239</c:v>
                </c:pt>
                <c:pt idx="1881">
                  <c:v>306.45558555805354</c:v>
                </c:pt>
                <c:pt idx="1882">
                  <c:v>305.98622547737057</c:v>
                </c:pt>
                <c:pt idx="1883">
                  <c:v>307.16076251683882</c:v>
                </c:pt>
                <c:pt idx="1884">
                  <c:v>306.51240980602427</c:v>
                </c:pt>
                <c:pt idx="1885">
                  <c:v>307.94920991864927</c:v>
                </c:pt>
                <c:pt idx="1886">
                  <c:v>308.89214832029307</c:v>
                </c:pt>
                <c:pt idx="1887">
                  <c:v>308.92662880424552</c:v>
                </c:pt>
                <c:pt idx="1888">
                  <c:v>310.20985978974988</c:v>
                </c:pt>
                <c:pt idx="1889">
                  <c:v>308.7858509761972</c:v>
                </c:pt>
                <c:pt idx="1890">
                  <c:v>310.56368811877348</c:v>
                </c:pt>
                <c:pt idx="1891">
                  <c:v>309.04174468602662</c:v>
                </c:pt>
                <c:pt idx="1892">
                  <c:v>308.81918256851571</c:v>
                </c:pt>
                <c:pt idx="1893">
                  <c:v>309.22338182411994</c:v>
                </c:pt>
                <c:pt idx="1894">
                  <c:v>309.03896469030815</c:v>
                </c:pt>
                <c:pt idx="1895">
                  <c:v>310.28473453862313</c:v>
                </c:pt>
                <c:pt idx="1896">
                  <c:v>311.32688984737558</c:v>
                </c:pt>
                <c:pt idx="1897">
                  <c:v>308.99837451628963</c:v>
                </c:pt>
                <c:pt idx="1898">
                  <c:v>308.5923901653934</c:v>
                </c:pt>
                <c:pt idx="1899">
                  <c:v>309.56142783634903</c:v>
                </c:pt>
                <c:pt idx="1900">
                  <c:v>311.51455505008261</c:v>
                </c:pt>
                <c:pt idx="1901">
                  <c:v>311.51591147031763</c:v>
                </c:pt>
                <c:pt idx="1902">
                  <c:v>310.82747600516336</c:v>
                </c:pt>
                <c:pt idx="1903">
                  <c:v>309.82615788915211</c:v>
                </c:pt>
                <c:pt idx="1904">
                  <c:v>309.95351105726121</c:v>
                </c:pt>
                <c:pt idx="1905">
                  <c:v>312.88997649109984</c:v>
                </c:pt>
                <c:pt idx="1906">
                  <c:v>309.79395649467347</c:v>
                </c:pt>
                <c:pt idx="1907">
                  <c:v>311.08975483233712</c:v>
                </c:pt>
                <c:pt idx="1908">
                  <c:v>312.1395364807604</c:v>
                </c:pt>
                <c:pt idx="1909">
                  <c:v>309.85634149010912</c:v>
                </c:pt>
                <c:pt idx="1910">
                  <c:v>310.75163626944919</c:v>
                </c:pt>
                <c:pt idx="1911">
                  <c:v>310.11571523806697</c:v>
                </c:pt>
                <c:pt idx="1912">
                  <c:v>303.02684032184595</c:v>
                </c:pt>
                <c:pt idx="1913">
                  <c:v>312.34502253058548</c:v>
                </c:pt>
                <c:pt idx="1914">
                  <c:v>310.56077811109918</c:v>
                </c:pt>
                <c:pt idx="1915">
                  <c:v>315.41535481122611</c:v>
                </c:pt>
                <c:pt idx="1916">
                  <c:v>314.23050529960557</c:v>
                </c:pt>
                <c:pt idx="1917">
                  <c:v>310.21964854641669</c:v>
                </c:pt>
                <c:pt idx="1918">
                  <c:v>310.15105559658525</c:v>
                </c:pt>
                <c:pt idx="1919">
                  <c:v>314.435219096813</c:v>
                </c:pt>
                <c:pt idx="1920">
                  <c:v>321.48276959533536</c:v>
                </c:pt>
                <c:pt idx="1921">
                  <c:v>320.5683791257818</c:v>
                </c:pt>
                <c:pt idx="1922">
                  <c:v>317.47234489062294</c:v>
                </c:pt>
                <c:pt idx="1923">
                  <c:v>317.05331649379457</c:v>
                </c:pt>
                <c:pt idx="1924">
                  <c:v>318.77192965990838</c:v>
                </c:pt>
                <c:pt idx="1925">
                  <c:v>318.27963298448054</c:v>
                </c:pt>
                <c:pt idx="1926">
                  <c:v>311.81871823946966</c:v>
                </c:pt>
                <c:pt idx="1927">
                  <c:v>317.9762219990227</c:v>
                </c:pt>
                <c:pt idx="1928">
                  <c:v>316.82217650198891</c:v>
                </c:pt>
                <c:pt idx="1929">
                  <c:v>315.27991223442149</c:v>
                </c:pt>
                <c:pt idx="1930">
                  <c:v>313.82962743213983</c:v>
                </c:pt>
                <c:pt idx="1931">
                  <c:v>316.92994163625764</c:v>
                </c:pt>
                <c:pt idx="1932">
                  <c:v>314.87113200386568</c:v>
                </c:pt>
                <c:pt idx="1933">
                  <c:v>318.46360597916816</c:v>
                </c:pt>
                <c:pt idx="1934">
                  <c:v>312.69928247320803</c:v>
                </c:pt>
                <c:pt idx="1935">
                  <c:v>313.9093020380372</c:v>
                </c:pt>
                <c:pt idx="1936">
                  <c:v>318.16771910372188</c:v>
                </c:pt>
                <c:pt idx="1937">
                  <c:v>315.23812135102509</c:v>
                </c:pt>
                <c:pt idx="1938">
                  <c:v>316.44232851363824</c:v>
                </c:pt>
                <c:pt idx="1939">
                  <c:v>312.78200379186501</c:v>
                </c:pt>
                <c:pt idx="1940">
                  <c:v>310.21642152978961</c:v>
                </c:pt>
                <c:pt idx="1941">
                  <c:v>317.62925857083701</c:v>
                </c:pt>
                <c:pt idx="1942">
                  <c:v>317.50146921221358</c:v>
                </c:pt>
                <c:pt idx="1943">
                  <c:v>316.11486657003536</c:v>
                </c:pt>
                <c:pt idx="1944">
                  <c:v>315.55742087209165</c:v>
                </c:pt>
                <c:pt idx="1945">
                  <c:v>310.55800488285087</c:v>
                </c:pt>
                <c:pt idx="1946">
                  <c:v>312.92579852571214</c:v>
                </c:pt>
                <c:pt idx="1947">
                  <c:v>318.00553565316523</c:v>
                </c:pt>
                <c:pt idx="1948">
                  <c:v>315.93526884101851</c:v>
                </c:pt>
                <c:pt idx="1949">
                  <c:v>314.36160190788564</c:v>
                </c:pt>
                <c:pt idx="1950">
                  <c:v>318.4627010958551</c:v>
                </c:pt>
                <c:pt idx="1951">
                  <c:v>318.5763004699466</c:v>
                </c:pt>
                <c:pt idx="1952">
                  <c:v>321.33500822503419</c:v>
                </c:pt>
                <c:pt idx="1953">
                  <c:v>314.67513676348602</c:v>
                </c:pt>
                <c:pt idx="1954">
                  <c:v>313.05151981587306</c:v>
                </c:pt>
                <c:pt idx="1955">
                  <c:v>315.53045723661154</c:v>
                </c:pt>
                <c:pt idx="1956">
                  <c:v>316.58025996406298</c:v>
                </c:pt>
                <c:pt idx="1957">
                  <c:v>317.35007400343733</c:v>
                </c:pt>
                <c:pt idx="1958">
                  <c:v>312.66570184949683</c:v>
                </c:pt>
                <c:pt idx="1959">
                  <c:v>321.49760086706715</c:v>
                </c:pt>
                <c:pt idx="1960">
                  <c:v>324.7491704221041</c:v>
                </c:pt>
                <c:pt idx="1961">
                  <c:v>322.71633659678048</c:v>
                </c:pt>
                <c:pt idx="1962">
                  <c:v>320.05963621216813</c:v>
                </c:pt>
                <c:pt idx="1963">
                  <c:v>322.65866526658056</c:v>
                </c:pt>
                <c:pt idx="1964">
                  <c:v>318.28173423368594</c:v>
                </c:pt>
                <c:pt idx="1965">
                  <c:v>322.14287191668097</c:v>
                </c:pt>
                <c:pt idx="1966">
                  <c:v>317.47601853931025</c:v>
                </c:pt>
                <c:pt idx="1967">
                  <c:v>321.53868602245194</c:v>
                </c:pt>
                <c:pt idx="1968">
                  <c:v>312.8102085674459</c:v>
                </c:pt>
                <c:pt idx="1969">
                  <c:v>320.15116361870105</c:v>
                </c:pt>
                <c:pt idx="1970">
                  <c:v>321.73581995003445</c:v>
                </c:pt>
                <c:pt idx="1971">
                  <c:v>325.75231542496761</c:v>
                </c:pt>
                <c:pt idx="1972">
                  <c:v>322.82577737660307</c:v>
                </c:pt>
                <c:pt idx="1973">
                  <c:v>323.81798206676808</c:v>
                </c:pt>
                <c:pt idx="1974">
                  <c:v>316.23690632892431</c:v>
                </c:pt>
                <c:pt idx="1975">
                  <c:v>319.11992320306098</c:v>
                </c:pt>
                <c:pt idx="1976">
                  <c:v>319.60243651080327</c:v>
                </c:pt>
                <c:pt idx="1977">
                  <c:v>329.58019910736044</c:v>
                </c:pt>
                <c:pt idx="1978">
                  <c:v>323.81908069992863</c:v>
                </c:pt>
                <c:pt idx="1979">
                  <c:v>324.2782423781743</c:v>
                </c:pt>
                <c:pt idx="1980">
                  <c:v>324.64651768175264</c:v>
                </c:pt>
                <c:pt idx="1981">
                  <c:v>311.9581101784986</c:v>
                </c:pt>
                <c:pt idx="1982">
                  <c:v>311.78507512000743</c:v>
                </c:pt>
                <c:pt idx="1983">
                  <c:v>332.72448159234057</c:v>
                </c:pt>
                <c:pt idx="1984">
                  <c:v>332.20207910943844</c:v>
                </c:pt>
                <c:pt idx="1985">
                  <c:v>325.48257194424974</c:v>
                </c:pt>
                <c:pt idx="1986">
                  <c:v>312.15273085110198</c:v>
                </c:pt>
                <c:pt idx="1987">
                  <c:v>287.5976063927792</c:v>
                </c:pt>
                <c:pt idx="1988">
                  <c:v>276.95710160720824</c:v>
                </c:pt>
                <c:pt idx="1989">
                  <c:v>323.17400127202529</c:v>
                </c:pt>
                <c:pt idx="1990">
                  <c:v>491.20859157578241</c:v>
                </c:pt>
                <c:pt idx="1991">
                  <c:v>580.84347235503787</c:v>
                </c:pt>
                <c:pt idx="1992">
                  <c:v>377.04289374360047</c:v>
                </c:pt>
                <c:pt idx="1993">
                  <c:v>258.29624112798837</c:v>
                </c:pt>
                <c:pt idx="1994">
                  <c:v>184.99494153802601</c:v>
                </c:pt>
                <c:pt idx="1995">
                  <c:v>140.98894654109449</c:v>
                </c:pt>
                <c:pt idx="1996">
                  <c:v>138.38461642492524</c:v>
                </c:pt>
                <c:pt idx="1997">
                  <c:v>156.30849378301644</c:v>
                </c:pt>
                <c:pt idx="1998">
                  <c:v>176.0095103575066</c:v>
                </c:pt>
                <c:pt idx="1999">
                  <c:v>187.83272391745209</c:v>
                </c:pt>
                <c:pt idx="2000">
                  <c:v>196.56500335991819</c:v>
                </c:pt>
                <c:pt idx="2001">
                  <c:v>204.94219050180351</c:v>
                </c:pt>
                <c:pt idx="2002">
                  <c:v>214.01288170375656</c:v>
                </c:pt>
                <c:pt idx="2003">
                  <c:v>221.57131836387276</c:v>
                </c:pt>
                <c:pt idx="2004">
                  <c:v>228.79647149994329</c:v>
                </c:pt>
                <c:pt idx="2005">
                  <c:v>235.79749207050975</c:v>
                </c:pt>
                <c:pt idx="2006">
                  <c:v>235.98745152007018</c:v>
                </c:pt>
                <c:pt idx="2007">
                  <c:v>232.81429467126705</c:v>
                </c:pt>
                <c:pt idx="2008">
                  <c:v>224.19458696411104</c:v>
                </c:pt>
                <c:pt idx="2009">
                  <c:v>202.94203546294338</c:v>
                </c:pt>
                <c:pt idx="2010">
                  <c:v>169.36786694037073</c:v>
                </c:pt>
                <c:pt idx="2011">
                  <c:v>106.02476939351875</c:v>
                </c:pt>
                <c:pt idx="2012">
                  <c:v>17.388104171485583</c:v>
                </c:pt>
                <c:pt idx="2013">
                  <c:v>0.41077130089810504</c:v>
                </c:pt>
                <c:pt idx="2014">
                  <c:v>-0.55506052829558616</c:v>
                </c:pt>
                <c:pt idx="2015">
                  <c:v>0.66632692482849043</c:v>
                </c:pt>
                <c:pt idx="2016">
                  <c:v>0.5145372558833764</c:v>
                </c:pt>
                <c:pt idx="2017">
                  <c:v>-1.3796348212135141</c:v>
                </c:pt>
                <c:pt idx="2018">
                  <c:v>-1.0836265119119721</c:v>
                </c:pt>
                <c:pt idx="2019">
                  <c:v>0.13066215287831132</c:v>
                </c:pt>
                <c:pt idx="2020">
                  <c:v>4.0125293301780127</c:v>
                </c:pt>
                <c:pt idx="2021">
                  <c:v>157.43678761056373</c:v>
                </c:pt>
                <c:pt idx="2022">
                  <c:v>360.42886835323651</c:v>
                </c:pt>
                <c:pt idx="2023">
                  <c:v>367.29486350025314</c:v>
                </c:pt>
                <c:pt idx="2024">
                  <c:v>327.77026254193862</c:v>
                </c:pt>
                <c:pt idx="2025">
                  <c:v>289.69533026269931</c:v>
                </c:pt>
                <c:pt idx="2026">
                  <c:v>278.68685830486658</c:v>
                </c:pt>
                <c:pt idx="2027">
                  <c:v>286.16291067758783</c:v>
                </c:pt>
                <c:pt idx="2028">
                  <c:v>267.31432455725474</c:v>
                </c:pt>
                <c:pt idx="2029">
                  <c:v>270.23010949550371</c:v>
                </c:pt>
                <c:pt idx="2030">
                  <c:v>247.89523035132251</c:v>
                </c:pt>
                <c:pt idx="2031">
                  <c:v>276.72487288871326</c:v>
                </c:pt>
                <c:pt idx="2032">
                  <c:v>264.91147533894031</c:v>
                </c:pt>
                <c:pt idx="2033">
                  <c:v>246.16906944913026</c:v>
                </c:pt>
                <c:pt idx="2034">
                  <c:v>258.42121229991318</c:v>
                </c:pt>
                <c:pt idx="2035">
                  <c:v>264.62433568583361</c:v>
                </c:pt>
                <c:pt idx="2036">
                  <c:v>890.03482246546309</c:v>
                </c:pt>
                <c:pt idx="2037">
                  <c:v>1016.2933578884363</c:v>
                </c:pt>
                <c:pt idx="2038">
                  <c:v>465.96000245554802</c:v>
                </c:pt>
                <c:pt idx="2039">
                  <c:v>262.404774919815</c:v>
                </c:pt>
                <c:pt idx="2040">
                  <c:v>196.86763579126651</c:v>
                </c:pt>
                <c:pt idx="2041">
                  <c:v>200.42658664796974</c:v>
                </c:pt>
                <c:pt idx="2042">
                  <c:v>215.13004918018029</c:v>
                </c:pt>
                <c:pt idx="2043">
                  <c:v>219.18515166015291</c:v>
                </c:pt>
                <c:pt idx="2044">
                  <c:v>219.21732983369657</c:v>
                </c:pt>
                <c:pt idx="2045">
                  <c:v>218.72443001357945</c:v>
                </c:pt>
                <c:pt idx="2046">
                  <c:v>219.35375478787262</c:v>
                </c:pt>
                <c:pt idx="2047">
                  <c:v>217.27388715309149</c:v>
                </c:pt>
                <c:pt idx="2048">
                  <c:v>239.31440770183985</c:v>
                </c:pt>
                <c:pt idx="2049">
                  <c:v>374.55367643585998</c:v>
                </c:pt>
                <c:pt idx="2050">
                  <c:v>328.6105624775542</c:v>
                </c:pt>
                <c:pt idx="2051">
                  <c:v>297.07773271012616</c:v>
                </c:pt>
                <c:pt idx="2052">
                  <c:v>376.58756936929603</c:v>
                </c:pt>
                <c:pt idx="2053">
                  <c:v>295.04029332960675</c:v>
                </c:pt>
                <c:pt idx="2054">
                  <c:v>187.44157917911195</c:v>
                </c:pt>
                <c:pt idx="2055">
                  <c:v>165.99956396537962</c:v>
                </c:pt>
                <c:pt idx="2056">
                  <c:v>183.82098947401397</c:v>
                </c:pt>
                <c:pt idx="2057">
                  <c:v>206.70264559079095</c:v>
                </c:pt>
                <c:pt idx="2058">
                  <c:v>222.37535035009282</c:v>
                </c:pt>
                <c:pt idx="2059">
                  <c:v>229.32168409228521</c:v>
                </c:pt>
                <c:pt idx="2060">
                  <c:v>230.53096037369338</c:v>
                </c:pt>
                <c:pt idx="2061">
                  <c:v>234.5475033123457</c:v>
                </c:pt>
                <c:pt idx="2062">
                  <c:v>236.44058805349667</c:v>
                </c:pt>
                <c:pt idx="2063">
                  <c:v>237.58027459249934</c:v>
                </c:pt>
                <c:pt idx="2064">
                  <c:v>235.30656041255767</c:v>
                </c:pt>
                <c:pt idx="2065">
                  <c:v>228.85817170666823</c:v>
                </c:pt>
                <c:pt idx="2066">
                  <c:v>213.56169485712454</c:v>
                </c:pt>
                <c:pt idx="2067">
                  <c:v>182.05977019329052</c:v>
                </c:pt>
                <c:pt idx="2068">
                  <c:v>131.24247564284011</c:v>
                </c:pt>
                <c:pt idx="2069">
                  <c:v>43.51529983011698</c:v>
                </c:pt>
                <c:pt idx="2070">
                  <c:v>6.5140561829236958</c:v>
                </c:pt>
                <c:pt idx="2071">
                  <c:v>11.750122670489386</c:v>
                </c:pt>
                <c:pt idx="2072">
                  <c:v>7.4534710205114667</c:v>
                </c:pt>
                <c:pt idx="2073">
                  <c:v>-10.02487811609282</c:v>
                </c:pt>
                <c:pt idx="2074">
                  <c:v>-12.193018319274925</c:v>
                </c:pt>
                <c:pt idx="2075">
                  <c:v>7.5694951445121985</c:v>
                </c:pt>
                <c:pt idx="2076">
                  <c:v>11.269464796868546</c:v>
                </c:pt>
                <c:pt idx="2077">
                  <c:v>-10.608001613553515</c:v>
                </c:pt>
                <c:pt idx="2078">
                  <c:v>-16.111884336816953</c:v>
                </c:pt>
                <c:pt idx="2079">
                  <c:v>14.684723849043213</c:v>
                </c:pt>
                <c:pt idx="2080">
                  <c:v>14.289441800116725</c:v>
                </c:pt>
                <c:pt idx="2081">
                  <c:v>-16.016675178026194</c:v>
                </c:pt>
                <c:pt idx="2082">
                  <c:v>-9.6388404288786997</c:v>
                </c:pt>
                <c:pt idx="2083">
                  <c:v>1.3318899963422393</c:v>
                </c:pt>
                <c:pt idx="2084">
                  <c:v>13.763480270834844</c:v>
                </c:pt>
                <c:pt idx="2085">
                  <c:v>-7.6114668794406954</c:v>
                </c:pt>
                <c:pt idx="2086">
                  <c:v>-9.1888185079823241</c:v>
                </c:pt>
                <c:pt idx="2087">
                  <c:v>5.1099074735687191</c:v>
                </c:pt>
                <c:pt idx="2088">
                  <c:v>10.012367693050637</c:v>
                </c:pt>
                <c:pt idx="2089">
                  <c:v>-7.4636851556845962E-2</c:v>
                </c:pt>
                <c:pt idx="2090">
                  <c:v>-13.057416925631992</c:v>
                </c:pt>
                <c:pt idx="2091">
                  <c:v>-1.1073651968872786</c:v>
                </c:pt>
                <c:pt idx="2092">
                  <c:v>14.426495692401501</c:v>
                </c:pt>
                <c:pt idx="2093">
                  <c:v>5.7469813093671354</c:v>
                </c:pt>
                <c:pt idx="2094">
                  <c:v>-9.6839291677305681</c:v>
                </c:pt>
                <c:pt idx="2095">
                  <c:v>-9.5152573928005015</c:v>
                </c:pt>
                <c:pt idx="2096">
                  <c:v>11.700671261029989</c:v>
                </c:pt>
                <c:pt idx="2097">
                  <c:v>4.9642963094123509</c:v>
                </c:pt>
                <c:pt idx="2098">
                  <c:v>-13.79438442983308</c:v>
                </c:pt>
                <c:pt idx="2099">
                  <c:v>-9.8568305040012394</c:v>
                </c:pt>
                <c:pt idx="2100">
                  <c:v>1.6864309290789714</c:v>
                </c:pt>
                <c:pt idx="2101">
                  <c:v>-0.54940017186407986</c:v>
                </c:pt>
                <c:pt idx="2102">
                  <c:v>-5.1297103828673682</c:v>
                </c:pt>
                <c:pt idx="2103">
                  <c:v>4.1158064204076554</c:v>
                </c:pt>
                <c:pt idx="2104">
                  <c:v>10.539301521968323</c:v>
                </c:pt>
                <c:pt idx="2105">
                  <c:v>2.1500232130060679</c:v>
                </c:pt>
                <c:pt idx="2106">
                  <c:v>-12.650437744166437</c:v>
                </c:pt>
                <c:pt idx="2107">
                  <c:v>2.6382059103317039</c:v>
                </c:pt>
                <c:pt idx="2108">
                  <c:v>10.571694373991907</c:v>
                </c:pt>
                <c:pt idx="2109">
                  <c:v>-6.4628910858233928</c:v>
                </c:pt>
                <c:pt idx="2110">
                  <c:v>-2.5048953238656595</c:v>
                </c:pt>
                <c:pt idx="2111">
                  <c:v>3.1076707794322811</c:v>
                </c:pt>
                <c:pt idx="2112">
                  <c:v>-0.39080067255485512</c:v>
                </c:pt>
                <c:pt idx="2113">
                  <c:v>2.0787318535659396</c:v>
                </c:pt>
                <c:pt idx="2114">
                  <c:v>1.0483384567855443</c:v>
                </c:pt>
                <c:pt idx="2115">
                  <c:v>3.967484763236496</c:v>
                </c:pt>
                <c:pt idx="2116">
                  <c:v>18.901053086100358</c:v>
                </c:pt>
                <c:pt idx="2117">
                  <c:v>613.89029797196099</c:v>
                </c:pt>
                <c:pt idx="2118">
                  <c:v>1406.0874021302675</c:v>
                </c:pt>
                <c:pt idx="2119">
                  <c:v>647.73578024786377</c:v>
                </c:pt>
                <c:pt idx="2120">
                  <c:v>383.97425465409384</c:v>
                </c:pt>
                <c:pt idx="2121">
                  <c:v>275.20967577537505</c:v>
                </c:pt>
                <c:pt idx="2122">
                  <c:v>218.07004322237009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CA55-4594-938F-CA604752E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0504608"/>
        <c:axId val="49127374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'Graph cult. #10'!$B$1</c15:sqref>
                        </c15:formulaRef>
                      </c:ext>
                    </c:extLst>
                    <c:strCache>
                      <c:ptCount val="1"/>
                      <c:pt idx="0">
                        <c:v>CO2 Offgas (%)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circle"/>
                  <c:size val="2"/>
                  <c:spPr>
                    <a:solidFill>
                      <a:schemeClr val="tx1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'Graph cult. #10'!$A$2:$A$7288</c15:sqref>
                        </c15:formulaRef>
                      </c:ext>
                    </c:extLst>
                    <c:numCache>
                      <c:formatCode>0.00000000</c:formatCode>
                      <c:ptCount val="7287"/>
                      <c:pt idx="0">
                        <c:v>0</c:v>
                      </c:pt>
                      <c:pt idx="1">
                        <c:v>1.7000000000000001E-2</c:v>
                      </c:pt>
                      <c:pt idx="2">
                        <c:v>3.3000000000000002E-2</c:v>
                      </c:pt>
                      <c:pt idx="3">
                        <c:v>0.05</c:v>
                      </c:pt>
                      <c:pt idx="4">
                        <c:v>6.7000000000000004E-2</c:v>
                      </c:pt>
                      <c:pt idx="5">
                        <c:v>8.3000000000000004E-2</c:v>
                      </c:pt>
                      <c:pt idx="6">
                        <c:v>0.1</c:v>
                      </c:pt>
                      <c:pt idx="7">
                        <c:v>0.11700000000000001</c:v>
                      </c:pt>
                      <c:pt idx="8">
                        <c:v>0.13300000000000001</c:v>
                      </c:pt>
                      <c:pt idx="9">
                        <c:v>0.15</c:v>
                      </c:pt>
                      <c:pt idx="10">
                        <c:v>0.16700000000000001</c:v>
                      </c:pt>
                      <c:pt idx="11">
                        <c:v>0.183</c:v>
                      </c:pt>
                      <c:pt idx="12">
                        <c:v>0.2</c:v>
                      </c:pt>
                      <c:pt idx="13">
                        <c:v>0.217</c:v>
                      </c:pt>
                      <c:pt idx="14">
                        <c:v>0.23300000000000001</c:v>
                      </c:pt>
                      <c:pt idx="15">
                        <c:v>0.25</c:v>
                      </c:pt>
                      <c:pt idx="16">
                        <c:v>0.26700000000000002</c:v>
                      </c:pt>
                      <c:pt idx="17">
                        <c:v>0.28299999999999997</c:v>
                      </c:pt>
                      <c:pt idx="18">
                        <c:v>0.3</c:v>
                      </c:pt>
                      <c:pt idx="19">
                        <c:v>0.317</c:v>
                      </c:pt>
                      <c:pt idx="20">
                        <c:v>0.33300000000000002</c:v>
                      </c:pt>
                      <c:pt idx="21">
                        <c:v>0.35</c:v>
                      </c:pt>
                      <c:pt idx="22">
                        <c:v>0.36699999999999999</c:v>
                      </c:pt>
                      <c:pt idx="23">
                        <c:v>0.38300000000000001</c:v>
                      </c:pt>
                      <c:pt idx="24">
                        <c:v>0.4</c:v>
                      </c:pt>
                      <c:pt idx="25">
                        <c:v>0.41699999999999998</c:v>
                      </c:pt>
                      <c:pt idx="26">
                        <c:v>0.433</c:v>
                      </c:pt>
                      <c:pt idx="27">
                        <c:v>0.45</c:v>
                      </c:pt>
                      <c:pt idx="28">
                        <c:v>0.46700000000000003</c:v>
                      </c:pt>
                      <c:pt idx="29">
                        <c:v>0.48299999999999998</c:v>
                      </c:pt>
                      <c:pt idx="30">
                        <c:v>0.5</c:v>
                      </c:pt>
                      <c:pt idx="31">
                        <c:v>0.51700000000000002</c:v>
                      </c:pt>
                      <c:pt idx="32">
                        <c:v>0.53300000000000003</c:v>
                      </c:pt>
                      <c:pt idx="33">
                        <c:v>0.55000000000000004</c:v>
                      </c:pt>
                      <c:pt idx="34">
                        <c:v>0.56699999999999995</c:v>
                      </c:pt>
                      <c:pt idx="35">
                        <c:v>0.58299999999999996</c:v>
                      </c:pt>
                      <c:pt idx="36">
                        <c:v>0.6</c:v>
                      </c:pt>
                      <c:pt idx="37">
                        <c:v>0.61699999999999999</c:v>
                      </c:pt>
                      <c:pt idx="38">
                        <c:v>0.63300000000000001</c:v>
                      </c:pt>
                      <c:pt idx="39">
                        <c:v>0.65</c:v>
                      </c:pt>
                      <c:pt idx="40">
                        <c:v>0.66700000000000004</c:v>
                      </c:pt>
                      <c:pt idx="41">
                        <c:v>0.68300000000000005</c:v>
                      </c:pt>
                      <c:pt idx="42">
                        <c:v>0.7</c:v>
                      </c:pt>
                      <c:pt idx="43">
                        <c:v>0.71699999999999997</c:v>
                      </c:pt>
                      <c:pt idx="44">
                        <c:v>0.73299999999999998</c:v>
                      </c:pt>
                      <c:pt idx="45">
                        <c:v>0.75</c:v>
                      </c:pt>
                      <c:pt idx="46">
                        <c:v>0.76700000000000002</c:v>
                      </c:pt>
                      <c:pt idx="47">
                        <c:v>0.78300000000000003</c:v>
                      </c:pt>
                      <c:pt idx="48">
                        <c:v>0.8</c:v>
                      </c:pt>
                      <c:pt idx="49">
                        <c:v>0.81699999999999995</c:v>
                      </c:pt>
                      <c:pt idx="50">
                        <c:v>0.83299999999999996</c:v>
                      </c:pt>
                      <c:pt idx="51">
                        <c:v>0.85</c:v>
                      </c:pt>
                      <c:pt idx="52">
                        <c:v>0.86699999999999999</c:v>
                      </c:pt>
                      <c:pt idx="53">
                        <c:v>0.88300000000000001</c:v>
                      </c:pt>
                      <c:pt idx="54">
                        <c:v>0.9</c:v>
                      </c:pt>
                      <c:pt idx="55">
                        <c:v>0.91700000000000004</c:v>
                      </c:pt>
                      <c:pt idx="56">
                        <c:v>0.93300000000000005</c:v>
                      </c:pt>
                      <c:pt idx="57">
                        <c:v>0.95</c:v>
                      </c:pt>
                      <c:pt idx="58">
                        <c:v>0.96699999999999997</c:v>
                      </c:pt>
                      <c:pt idx="59">
                        <c:v>0.98299999999999998</c:v>
                      </c:pt>
                      <c:pt idx="60">
                        <c:v>1</c:v>
                      </c:pt>
                      <c:pt idx="61">
                        <c:v>1.0169999999999999</c:v>
                      </c:pt>
                      <c:pt idx="62">
                        <c:v>1.0329999999999999</c:v>
                      </c:pt>
                      <c:pt idx="63">
                        <c:v>1.05</c:v>
                      </c:pt>
                      <c:pt idx="64">
                        <c:v>1.0669999999999999</c:v>
                      </c:pt>
                      <c:pt idx="65">
                        <c:v>1.083</c:v>
                      </c:pt>
                      <c:pt idx="66">
                        <c:v>1.1000000000000001</c:v>
                      </c:pt>
                      <c:pt idx="67">
                        <c:v>1.117</c:v>
                      </c:pt>
                      <c:pt idx="68">
                        <c:v>1.133</c:v>
                      </c:pt>
                      <c:pt idx="69">
                        <c:v>1.1499999999999999</c:v>
                      </c:pt>
                      <c:pt idx="70">
                        <c:v>1.167</c:v>
                      </c:pt>
                      <c:pt idx="71">
                        <c:v>1.1830000000000001</c:v>
                      </c:pt>
                      <c:pt idx="72">
                        <c:v>1.2</c:v>
                      </c:pt>
                      <c:pt idx="73">
                        <c:v>1.2170000000000001</c:v>
                      </c:pt>
                      <c:pt idx="74">
                        <c:v>1.2330000000000001</c:v>
                      </c:pt>
                      <c:pt idx="75">
                        <c:v>1.25</c:v>
                      </c:pt>
                      <c:pt idx="76">
                        <c:v>1.2669999999999999</c:v>
                      </c:pt>
                      <c:pt idx="77">
                        <c:v>1.2829999999999999</c:v>
                      </c:pt>
                      <c:pt idx="78">
                        <c:v>1.3</c:v>
                      </c:pt>
                      <c:pt idx="79">
                        <c:v>1.3169999999999999</c:v>
                      </c:pt>
                      <c:pt idx="80">
                        <c:v>1.333</c:v>
                      </c:pt>
                      <c:pt idx="81">
                        <c:v>1.35</c:v>
                      </c:pt>
                      <c:pt idx="82">
                        <c:v>1.367</c:v>
                      </c:pt>
                      <c:pt idx="83">
                        <c:v>1.383</c:v>
                      </c:pt>
                      <c:pt idx="84">
                        <c:v>1.4</c:v>
                      </c:pt>
                      <c:pt idx="85">
                        <c:v>1.417</c:v>
                      </c:pt>
                      <c:pt idx="86">
                        <c:v>1.4330000000000001</c:v>
                      </c:pt>
                      <c:pt idx="87">
                        <c:v>1.45</c:v>
                      </c:pt>
                      <c:pt idx="88">
                        <c:v>1.4670000000000001</c:v>
                      </c:pt>
                      <c:pt idx="89">
                        <c:v>1.4830000000000001</c:v>
                      </c:pt>
                      <c:pt idx="90">
                        <c:v>1.5</c:v>
                      </c:pt>
                      <c:pt idx="91">
                        <c:v>1.5169999999999999</c:v>
                      </c:pt>
                      <c:pt idx="92">
                        <c:v>1.5329999999999999</c:v>
                      </c:pt>
                      <c:pt idx="93">
                        <c:v>1.55</c:v>
                      </c:pt>
                      <c:pt idx="94">
                        <c:v>1.5669999999999999</c:v>
                      </c:pt>
                      <c:pt idx="95">
                        <c:v>1.583</c:v>
                      </c:pt>
                      <c:pt idx="96">
                        <c:v>1.6</c:v>
                      </c:pt>
                      <c:pt idx="97">
                        <c:v>1.617</c:v>
                      </c:pt>
                      <c:pt idx="98">
                        <c:v>1.633</c:v>
                      </c:pt>
                      <c:pt idx="99">
                        <c:v>1.65</c:v>
                      </c:pt>
                      <c:pt idx="100">
                        <c:v>1.667</c:v>
                      </c:pt>
                      <c:pt idx="101">
                        <c:v>1.6830000000000001</c:v>
                      </c:pt>
                      <c:pt idx="102">
                        <c:v>1.7</c:v>
                      </c:pt>
                      <c:pt idx="103">
                        <c:v>1.7170000000000001</c:v>
                      </c:pt>
                      <c:pt idx="104">
                        <c:v>1.7330000000000001</c:v>
                      </c:pt>
                      <c:pt idx="105">
                        <c:v>1.75</c:v>
                      </c:pt>
                      <c:pt idx="106">
                        <c:v>1.7669999999999999</c:v>
                      </c:pt>
                      <c:pt idx="107">
                        <c:v>1.7829999999999999</c:v>
                      </c:pt>
                      <c:pt idx="108">
                        <c:v>1.8</c:v>
                      </c:pt>
                      <c:pt idx="109">
                        <c:v>1.8169999999999999</c:v>
                      </c:pt>
                      <c:pt idx="110">
                        <c:v>1.833</c:v>
                      </c:pt>
                      <c:pt idx="111">
                        <c:v>1.85</c:v>
                      </c:pt>
                      <c:pt idx="112">
                        <c:v>1.867</c:v>
                      </c:pt>
                      <c:pt idx="113">
                        <c:v>1.883</c:v>
                      </c:pt>
                      <c:pt idx="114">
                        <c:v>1.9</c:v>
                      </c:pt>
                      <c:pt idx="115">
                        <c:v>1.917</c:v>
                      </c:pt>
                      <c:pt idx="116">
                        <c:v>1.9330000000000001</c:v>
                      </c:pt>
                      <c:pt idx="117">
                        <c:v>1.95</c:v>
                      </c:pt>
                      <c:pt idx="118">
                        <c:v>1.9670000000000001</c:v>
                      </c:pt>
                      <c:pt idx="119">
                        <c:v>1.9830000000000001</c:v>
                      </c:pt>
                      <c:pt idx="120">
                        <c:v>2</c:v>
                      </c:pt>
                      <c:pt idx="121">
                        <c:v>2.0169999999999999</c:v>
                      </c:pt>
                      <c:pt idx="122">
                        <c:v>2.0329999999999999</c:v>
                      </c:pt>
                      <c:pt idx="123">
                        <c:v>2.0499999999999998</c:v>
                      </c:pt>
                      <c:pt idx="124">
                        <c:v>2.0670000000000002</c:v>
                      </c:pt>
                      <c:pt idx="125">
                        <c:v>2.0830000000000002</c:v>
                      </c:pt>
                      <c:pt idx="126">
                        <c:v>2.1</c:v>
                      </c:pt>
                      <c:pt idx="127">
                        <c:v>2.117</c:v>
                      </c:pt>
                      <c:pt idx="128">
                        <c:v>2.133</c:v>
                      </c:pt>
                      <c:pt idx="129">
                        <c:v>2.15</c:v>
                      </c:pt>
                      <c:pt idx="130">
                        <c:v>2.1669999999999998</c:v>
                      </c:pt>
                      <c:pt idx="131">
                        <c:v>2.1829999999999998</c:v>
                      </c:pt>
                      <c:pt idx="132">
                        <c:v>2.2000000000000002</c:v>
                      </c:pt>
                      <c:pt idx="133">
                        <c:v>2.2170000000000001</c:v>
                      </c:pt>
                      <c:pt idx="134">
                        <c:v>2.2330000000000001</c:v>
                      </c:pt>
                      <c:pt idx="135">
                        <c:v>2.25</c:v>
                      </c:pt>
                      <c:pt idx="136">
                        <c:v>2.2669999999999999</c:v>
                      </c:pt>
                      <c:pt idx="137">
                        <c:v>2.2829999999999999</c:v>
                      </c:pt>
                      <c:pt idx="138">
                        <c:v>2.2999999999999998</c:v>
                      </c:pt>
                      <c:pt idx="139">
                        <c:v>2.3170000000000002</c:v>
                      </c:pt>
                      <c:pt idx="140">
                        <c:v>2.3330000000000002</c:v>
                      </c:pt>
                      <c:pt idx="141">
                        <c:v>2.35</c:v>
                      </c:pt>
                      <c:pt idx="142">
                        <c:v>2.367</c:v>
                      </c:pt>
                      <c:pt idx="143">
                        <c:v>2.383</c:v>
                      </c:pt>
                      <c:pt idx="144">
                        <c:v>2.4</c:v>
                      </c:pt>
                      <c:pt idx="145">
                        <c:v>2.4169999999999998</c:v>
                      </c:pt>
                      <c:pt idx="146">
                        <c:v>2.4329999999999998</c:v>
                      </c:pt>
                      <c:pt idx="147">
                        <c:v>2.4500000000000002</c:v>
                      </c:pt>
                      <c:pt idx="148">
                        <c:v>2.4670000000000001</c:v>
                      </c:pt>
                      <c:pt idx="149">
                        <c:v>2.4830000000000001</c:v>
                      </c:pt>
                      <c:pt idx="150">
                        <c:v>2.5</c:v>
                      </c:pt>
                      <c:pt idx="151">
                        <c:v>2.5169999999999999</c:v>
                      </c:pt>
                      <c:pt idx="152">
                        <c:v>2.5329999999999999</c:v>
                      </c:pt>
                      <c:pt idx="153">
                        <c:v>2.5499999999999998</c:v>
                      </c:pt>
                      <c:pt idx="154">
                        <c:v>2.5670000000000002</c:v>
                      </c:pt>
                      <c:pt idx="155">
                        <c:v>2.5830000000000002</c:v>
                      </c:pt>
                      <c:pt idx="156">
                        <c:v>2.6</c:v>
                      </c:pt>
                      <c:pt idx="157">
                        <c:v>2.617</c:v>
                      </c:pt>
                      <c:pt idx="158">
                        <c:v>2.633</c:v>
                      </c:pt>
                      <c:pt idx="159">
                        <c:v>2.65</c:v>
                      </c:pt>
                      <c:pt idx="160">
                        <c:v>2.6669999999999998</c:v>
                      </c:pt>
                      <c:pt idx="161">
                        <c:v>2.6829999999999998</c:v>
                      </c:pt>
                      <c:pt idx="162">
                        <c:v>2.7</c:v>
                      </c:pt>
                      <c:pt idx="163">
                        <c:v>2.7170000000000001</c:v>
                      </c:pt>
                      <c:pt idx="164">
                        <c:v>2.7330000000000001</c:v>
                      </c:pt>
                      <c:pt idx="165">
                        <c:v>2.75</c:v>
                      </c:pt>
                      <c:pt idx="166">
                        <c:v>2.7669999999999999</c:v>
                      </c:pt>
                      <c:pt idx="167">
                        <c:v>2.7829999999999999</c:v>
                      </c:pt>
                      <c:pt idx="168">
                        <c:v>2.8</c:v>
                      </c:pt>
                      <c:pt idx="169">
                        <c:v>2.8170000000000002</c:v>
                      </c:pt>
                      <c:pt idx="170">
                        <c:v>2.8330000000000002</c:v>
                      </c:pt>
                      <c:pt idx="171">
                        <c:v>2.85</c:v>
                      </c:pt>
                      <c:pt idx="172">
                        <c:v>2.867</c:v>
                      </c:pt>
                      <c:pt idx="173">
                        <c:v>2.883</c:v>
                      </c:pt>
                      <c:pt idx="174">
                        <c:v>2.9</c:v>
                      </c:pt>
                      <c:pt idx="175">
                        <c:v>2.9169999999999998</c:v>
                      </c:pt>
                      <c:pt idx="176">
                        <c:v>2.9329999999999998</c:v>
                      </c:pt>
                      <c:pt idx="177">
                        <c:v>2.95</c:v>
                      </c:pt>
                      <c:pt idx="178">
                        <c:v>2.9670000000000001</c:v>
                      </c:pt>
                      <c:pt idx="179">
                        <c:v>2.9830000000000001</c:v>
                      </c:pt>
                      <c:pt idx="180">
                        <c:v>3</c:v>
                      </c:pt>
                      <c:pt idx="181">
                        <c:v>3.0169999999999999</c:v>
                      </c:pt>
                      <c:pt idx="182">
                        <c:v>3.0329999999999999</c:v>
                      </c:pt>
                      <c:pt idx="183">
                        <c:v>3.05</c:v>
                      </c:pt>
                      <c:pt idx="184">
                        <c:v>3.0670000000000002</c:v>
                      </c:pt>
                      <c:pt idx="185">
                        <c:v>3.0830000000000002</c:v>
                      </c:pt>
                      <c:pt idx="186">
                        <c:v>3.1</c:v>
                      </c:pt>
                      <c:pt idx="187">
                        <c:v>3.117</c:v>
                      </c:pt>
                      <c:pt idx="188">
                        <c:v>3.133</c:v>
                      </c:pt>
                      <c:pt idx="189">
                        <c:v>3.15</c:v>
                      </c:pt>
                      <c:pt idx="190">
                        <c:v>3.1669999999999998</c:v>
                      </c:pt>
                      <c:pt idx="191">
                        <c:v>3.1829999999999998</c:v>
                      </c:pt>
                      <c:pt idx="192">
                        <c:v>3.2</c:v>
                      </c:pt>
                      <c:pt idx="193">
                        <c:v>3.2170000000000001</c:v>
                      </c:pt>
                      <c:pt idx="194">
                        <c:v>3.2330000000000001</c:v>
                      </c:pt>
                      <c:pt idx="195">
                        <c:v>3.25</c:v>
                      </c:pt>
                      <c:pt idx="196">
                        <c:v>3.2669999999999999</c:v>
                      </c:pt>
                      <c:pt idx="197">
                        <c:v>3.2829999999999999</c:v>
                      </c:pt>
                      <c:pt idx="198">
                        <c:v>3.3</c:v>
                      </c:pt>
                      <c:pt idx="199">
                        <c:v>3.3170000000000002</c:v>
                      </c:pt>
                      <c:pt idx="200">
                        <c:v>3.3330000000000002</c:v>
                      </c:pt>
                      <c:pt idx="201">
                        <c:v>3.35</c:v>
                      </c:pt>
                      <c:pt idx="202">
                        <c:v>3.367</c:v>
                      </c:pt>
                      <c:pt idx="203">
                        <c:v>3.383</c:v>
                      </c:pt>
                      <c:pt idx="204">
                        <c:v>3.4</c:v>
                      </c:pt>
                      <c:pt idx="205">
                        <c:v>3.4169999999999998</c:v>
                      </c:pt>
                      <c:pt idx="206">
                        <c:v>3.4329999999999998</c:v>
                      </c:pt>
                      <c:pt idx="207">
                        <c:v>3.45</c:v>
                      </c:pt>
                      <c:pt idx="208">
                        <c:v>3.4670000000000001</c:v>
                      </c:pt>
                      <c:pt idx="209">
                        <c:v>3.4830000000000001</c:v>
                      </c:pt>
                      <c:pt idx="210">
                        <c:v>3.5</c:v>
                      </c:pt>
                      <c:pt idx="211">
                        <c:v>3.5169999999999999</c:v>
                      </c:pt>
                      <c:pt idx="212">
                        <c:v>3.5329999999999999</c:v>
                      </c:pt>
                      <c:pt idx="213">
                        <c:v>3.55</c:v>
                      </c:pt>
                      <c:pt idx="214">
                        <c:v>3.5670000000000002</c:v>
                      </c:pt>
                      <c:pt idx="215">
                        <c:v>3.5830000000000002</c:v>
                      </c:pt>
                      <c:pt idx="216">
                        <c:v>3.6</c:v>
                      </c:pt>
                      <c:pt idx="217">
                        <c:v>3.617</c:v>
                      </c:pt>
                      <c:pt idx="218">
                        <c:v>3.633</c:v>
                      </c:pt>
                      <c:pt idx="219">
                        <c:v>3.65</c:v>
                      </c:pt>
                      <c:pt idx="220">
                        <c:v>3.6669999999999998</c:v>
                      </c:pt>
                      <c:pt idx="221">
                        <c:v>3.6829999999999998</c:v>
                      </c:pt>
                      <c:pt idx="222">
                        <c:v>3.7</c:v>
                      </c:pt>
                      <c:pt idx="223">
                        <c:v>3.7170000000000001</c:v>
                      </c:pt>
                      <c:pt idx="224">
                        <c:v>3.7330000000000001</c:v>
                      </c:pt>
                      <c:pt idx="225">
                        <c:v>3.75</c:v>
                      </c:pt>
                      <c:pt idx="226">
                        <c:v>3.7669999999999999</c:v>
                      </c:pt>
                      <c:pt idx="227">
                        <c:v>3.7829999999999999</c:v>
                      </c:pt>
                      <c:pt idx="228">
                        <c:v>3.8</c:v>
                      </c:pt>
                      <c:pt idx="229">
                        <c:v>3.8170000000000002</c:v>
                      </c:pt>
                      <c:pt idx="230">
                        <c:v>3.8330000000000002</c:v>
                      </c:pt>
                      <c:pt idx="231">
                        <c:v>3.85</c:v>
                      </c:pt>
                      <c:pt idx="232">
                        <c:v>3.867</c:v>
                      </c:pt>
                      <c:pt idx="233">
                        <c:v>3.883</c:v>
                      </c:pt>
                      <c:pt idx="234">
                        <c:v>3.9</c:v>
                      </c:pt>
                      <c:pt idx="235">
                        <c:v>3.9169999999999998</c:v>
                      </c:pt>
                      <c:pt idx="236">
                        <c:v>3.9329999999999998</c:v>
                      </c:pt>
                      <c:pt idx="237">
                        <c:v>3.95</c:v>
                      </c:pt>
                      <c:pt idx="238">
                        <c:v>3.9670000000000001</c:v>
                      </c:pt>
                      <c:pt idx="239">
                        <c:v>3.9830000000000001</c:v>
                      </c:pt>
                      <c:pt idx="240">
                        <c:v>4</c:v>
                      </c:pt>
                      <c:pt idx="241">
                        <c:v>4.0170000000000003</c:v>
                      </c:pt>
                      <c:pt idx="242">
                        <c:v>4.0330000000000004</c:v>
                      </c:pt>
                      <c:pt idx="243">
                        <c:v>4.05</c:v>
                      </c:pt>
                      <c:pt idx="244">
                        <c:v>4.0670000000000002</c:v>
                      </c:pt>
                      <c:pt idx="245">
                        <c:v>4.0830000000000002</c:v>
                      </c:pt>
                      <c:pt idx="246">
                        <c:v>4.0999999999999996</c:v>
                      </c:pt>
                      <c:pt idx="247">
                        <c:v>4.117</c:v>
                      </c:pt>
                      <c:pt idx="248">
                        <c:v>4.133</c:v>
                      </c:pt>
                      <c:pt idx="249">
                        <c:v>4.1500000000000004</c:v>
                      </c:pt>
                      <c:pt idx="250">
                        <c:v>4.1669999999999998</c:v>
                      </c:pt>
                      <c:pt idx="251">
                        <c:v>4.1829999999999998</c:v>
                      </c:pt>
                      <c:pt idx="252">
                        <c:v>4.2</c:v>
                      </c:pt>
                      <c:pt idx="253">
                        <c:v>4.2169999999999996</c:v>
                      </c:pt>
                      <c:pt idx="254">
                        <c:v>4.2329999999999997</c:v>
                      </c:pt>
                      <c:pt idx="255">
                        <c:v>4.25</c:v>
                      </c:pt>
                      <c:pt idx="256">
                        <c:v>4.2670000000000003</c:v>
                      </c:pt>
                      <c:pt idx="257">
                        <c:v>4.2830000000000004</c:v>
                      </c:pt>
                      <c:pt idx="258">
                        <c:v>4.3</c:v>
                      </c:pt>
                      <c:pt idx="259">
                        <c:v>4.3170000000000002</c:v>
                      </c:pt>
                      <c:pt idx="260">
                        <c:v>4.3330000000000002</c:v>
                      </c:pt>
                      <c:pt idx="261">
                        <c:v>4.3499999999999996</c:v>
                      </c:pt>
                      <c:pt idx="262">
                        <c:v>4.367</c:v>
                      </c:pt>
                      <c:pt idx="263">
                        <c:v>4.383</c:v>
                      </c:pt>
                      <c:pt idx="264">
                        <c:v>4.4000000000000004</c:v>
                      </c:pt>
                      <c:pt idx="265">
                        <c:v>4.4169999999999998</c:v>
                      </c:pt>
                      <c:pt idx="266">
                        <c:v>4.4329999999999998</c:v>
                      </c:pt>
                      <c:pt idx="267">
                        <c:v>4.45</c:v>
                      </c:pt>
                      <c:pt idx="268">
                        <c:v>4.4669999999999996</c:v>
                      </c:pt>
                      <c:pt idx="269">
                        <c:v>4.4829999999999997</c:v>
                      </c:pt>
                      <c:pt idx="270">
                        <c:v>4.5</c:v>
                      </c:pt>
                      <c:pt idx="271">
                        <c:v>4.5170000000000003</c:v>
                      </c:pt>
                      <c:pt idx="272">
                        <c:v>4.5330000000000004</c:v>
                      </c:pt>
                      <c:pt idx="273">
                        <c:v>4.55</c:v>
                      </c:pt>
                      <c:pt idx="274">
                        <c:v>4.5670000000000002</c:v>
                      </c:pt>
                      <c:pt idx="275">
                        <c:v>4.5830000000000002</c:v>
                      </c:pt>
                      <c:pt idx="276">
                        <c:v>4.5999999999999996</c:v>
                      </c:pt>
                      <c:pt idx="277">
                        <c:v>4.617</c:v>
                      </c:pt>
                      <c:pt idx="278">
                        <c:v>4.633</c:v>
                      </c:pt>
                      <c:pt idx="279">
                        <c:v>4.6500000000000004</c:v>
                      </c:pt>
                      <c:pt idx="280">
                        <c:v>4.6669999999999998</c:v>
                      </c:pt>
                      <c:pt idx="281">
                        <c:v>4.6829999999999998</c:v>
                      </c:pt>
                      <c:pt idx="282">
                        <c:v>4.7</c:v>
                      </c:pt>
                      <c:pt idx="283">
                        <c:v>4.7169999999999996</c:v>
                      </c:pt>
                      <c:pt idx="284">
                        <c:v>4.7329999999999997</c:v>
                      </c:pt>
                      <c:pt idx="285">
                        <c:v>4.75</c:v>
                      </c:pt>
                      <c:pt idx="286">
                        <c:v>4.7670000000000003</c:v>
                      </c:pt>
                      <c:pt idx="287">
                        <c:v>4.7830000000000004</c:v>
                      </c:pt>
                      <c:pt idx="288">
                        <c:v>4.8</c:v>
                      </c:pt>
                      <c:pt idx="289">
                        <c:v>4.8170000000000002</c:v>
                      </c:pt>
                      <c:pt idx="290">
                        <c:v>4.8330000000000002</c:v>
                      </c:pt>
                      <c:pt idx="291">
                        <c:v>4.8499999999999996</c:v>
                      </c:pt>
                      <c:pt idx="292">
                        <c:v>4.867</c:v>
                      </c:pt>
                      <c:pt idx="293">
                        <c:v>4.883</c:v>
                      </c:pt>
                      <c:pt idx="294">
                        <c:v>4.9000000000000004</c:v>
                      </c:pt>
                      <c:pt idx="295">
                        <c:v>4.9169999999999998</c:v>
                      </c:pt>
                      <c:pt idx="296">
                        <c:v>4.9329999999999998</c:v>
                      </c:pt>
                      <c:pt idx="297">
                        <c:v>4.95</c:v>
                      </c:pt>
                      <c:pt idx="298">
                        <c:v>4.9669999999999996</c:v>
                      </c:pt>
                      <c:pt idx="299">
                        <c:v>4.9829999999999997</c:v>
                      </c:pt>
                      <c:pt idx="300">
                        <c:v>5</c:v>
                      </c:pt>
                      <c:pt idx="301">
                        <c:v>5.0170000000000003</c:v>
                      </c:pt>
                      <c:pt idx="302">
                        <c:v>5.0330000000000004</c:v>
                      </c:pt>
                      <c:pt idx="303">
                        <c:v>5.05</c:v>
                      </c:pt>
                      <c:pt idx="304">
                        <c:v>5.0670000000000002</c:v>
                      </c:pt>
                      <c:pt idx="305">
                        <c:v>5.0830000000000002</c:v>
                      </c:pt>
                      <c:pt idx="306">
                        <c:v>5.0999999999999996</c:v>
                      </c:pt>
                      <c:pt idx="307">
                        <c:v>5.117</c:v>
                      </c:pt>
                      <c:pt idx="308">
                        <c:v>5.133</c:v>
                      </c:pt>
                      <c:pt idx="309">
                        <c:v>5.15</c:v>
                      </c:pt>
                      <c:pt idx="310">
                        <c:v>5.1669999999999998</c:v>
                      </c:pt>
                      <c:pt idx="311">
                        <c:v>5.1829999999999998</c:v>
                      </c:pt>
                      <c:pt idx="312">
                        <c:v>5.2</c:v>
                      </c:pt>
                      <c:pt idx="313">
                        <c:v>5.2169999999999996</c:v>
                      </c:pt>
                      <c:pt idx="314">
                        <c:v>5.2329999999999997</c:v>
                      </c:pt>
                      <c:pt idx="315">
                        <c:v>5.25</c:v>
                      </c:pt>
                      <c:pt idx="316">
                        <c:v>5.2670000000000003</c:v>
                      </c:pt>
                      <c:pt idx="317">
                        <c:v>5.2830000000000004</c:v>
                      </c:pt>
                      <c:pt idx="318">
                        <c:v>5.3</c:v>
                      </c:pt>
                      <c:pt idx="319">
                        <c:v>5.3170000000000002</c:v>
                      </c:pt>
                      <c:pt idx="320">
                        <c:v>5.3330000000000002</c:v>
                      </c:pt>
                      <c:pt idx="321">
                        <c:v>5.35</c:v>
                      </c:pt>
                      <c:pt idx="322">
                        <c:v>5.367</c:v>
                      </c:pt>
                      <c:pt idx="323">
                        <c:v>5.383</c:v>
                      </c:pt>
                      <c:pt idx="324">
                        <c:v>5.4</c:v>
                      </c:pt>
                      <c:pt idx="325">
                        <c:v>5.4169999999999998</c:v>
                      </c:pt>
                      <c:pt idx="326">
                        <c:v>5.4329999999999998</c:v>
                      </c:pt>
                      <c:pt idx="327">
                        <c:v>5.45</c:v>
                      </c:pt>
                      <c:pt idx="328">
                        <c:v>5.4669999999999996</c:v>
                      </c:pt>
                      <c:pt idx="329">
                        <c:v>5.4829999999999997</c:v>
                      </c:pt>
                      <c:pt idx="330">
                        <c:v>5.5</c:v>
                      </c:pt>
                      <c:pt idx="331">
                        <c:v>5.5170000000000003</c:v>
                      </c:pt>
                      <c:pt idx="332">
                        <c:v>5.5330000000000004</c:v>
                      </c:pt>
                      <c:pt idx="333">
                        <c:v>5.55</c:v>
                      </c:pt>
                      <c:pt idx="334">
                        <c:v>5.5670000000000002</c:v>
                      </c:pt>
                      <c:pt idx="335">
                        <c:v>5.5830000000000002</c:v>
                      </c:pt>
                      <c:pt idx="336">
                        <c:v>5.6</c:v>
                      </c:pt>
                      <c:pt idx="337">
                        <c:v>5.617</c:v>
                      </c:pt>
                      <c:pt idx="338">
                        <c:v>5.633</c:v>
                      </c:pt>
                      <c:pt idx="339">
                        <c:v>5.65</c:v>
                      </c:pt>
                      <c:pt idx="340">
                        <c:v>5.6669999999999998</c:v>
                      </c:pt>
                      <c:pt idx="341">
                        <c:v>5.6829999999999998</c:v>
                      </c:pt>
                      <c:pt idx="342">
                        <c:v>5.7</c:v>
                      </c:pt>
                      <c:pt idx="343">
                        <c:v>5.7169999999999996</c:v>
                      </c:pt>
                      <c:pt idx="344">
                        <c:v>5.7329999999999997</c:v>
                      </c:pt>
                      <c:pt idx="345">
                        <c:v>5.75</c:v>
                      </c:pt>
                      <c:pt idx="346">
                        <c:v>5.7670000000000003</c:v>
                      </c:pt>
                      <c:pt idx="347">
                        <c:v>5.7830000000000004</c:v>
                      </c:pt>
                      <c:pt idx="348">
                        <c:v>5.8</c:v>
                      </c:pt>
                      <c:pt idx="349">
                        <c:v>5.8170000000000002</c:v>
                      </c:pt>
                      <c:pt idx="350">
                        <c:v>5.8330000000000002</c:v>
                      </c:pt>
                      <c:pt idx="351">
                        <c:v>5.85</c:v>
                      </c:pt>
                      <c:pt idx="352">
                        <c:v>5.867</c:v>
                      </c:pt>
                      <c:pt idx="353">
                        <c:v>5.883</c:v>
                      </c:pt>
                      <c:pt idx="354">
                        <c:v>5.9</c:v>
                      </c:pt>
                      <c:pt idx="355">
                        <c:v>5.9169999999999998</c:v>
                      </c:pt>
                      <c:pt idx="356">
                        <c:v>5.9329999999999998</c:v>
                      </c:pt>
                      <c:pt idx="357">
                        <c:v>5.95</c:v>
                      </c:pt>
                      <c:pt idx="358">
                        <c:v>5.9669999999999996</c:v>
                      </c:pt>
                      <c:pt idx="359">
                        <c:v>5.9829999999999997</c:v>
                      </c:pt>
                      <c:pt idx="360">
                        <c:v>6</c:v>
                      </c:pt>
                      <c:pt idx="361">
                        <c:v>6.0170000000000003</c:v>
                      </c:pt>
                      <c:pt idx="362">
                        <c:v>6.0330000000000004</c:v>
                      </c:pt>
                      <c:pt idx="363">
                        <c:v>6.05</c:v>
                      </c:pt>
                      <c:pt idx="364">
                        <c:v>6.0670000000000002</c:v>
                      </c:pt>
                      <c:pt idx="365">
                        <c:v>6.0830000000000002</c:v>
                      </c:pt>
                      <c:pt idx="366">
                        <c:v>6.1</c:v>
                      </c:pt>
                      <c:pt idx="367">
                        <c:v>6.117</c:v>
                      </c:pt>
                      <c:pt idx="368">
                        <c:v>6.133</c:v>
                      </c:pt>
                      <c:pt idx="369">
                        <c:v>6.15</c:v>
                      </c:pt>
                      <c:pt idx="370">
                        <c:v>6.1669999999999998</c:v>
                      </c:pt>
                      <c:pt idx="371">
                        <c:v>6.1829999999999998</c:v>
                      </c:pt>
                      <c:pt idx="372">
                        <c:v>6.2</c:v>
                      </c:pt>
                      <c:pt idx="373">
                        <c:v>6.2169999999999996</c:v>
                      </c:pt>
                      <c:pt idx="374">
                        <c:v>6.2329999999999997</c:v>
                      </c:pt>
                      <c:pt idx="375">
                        <c:v>6.25</c:v>
                      </c:pt>
                      <c:pt idx="376">
                        <c:v>6.2670000000000003</c:v>
                      </c:pt>
                      <c:pt idx="377">
                        <c:v>6.2830000000000004</c:v>
                      </c:pt>
                      <c:pt idx="378">
                        <c:v>6.3</c:v>
                      </c:pt>
                      <c:pt idx="379">
                        <c:v>6.3170000000000002</c:v>
                      </c:pt>
                      <c:pt idx="380">
                        <c:v>6.3330000000000002</c:v>
                      </c:pt>
                      <c:pt idx="381">
                        <c:v>6.35</c:v>
                      </c:pt>
                      <c:pt idx="382">
                        <c:v>6.367</c:v>
                      </c:pt>
                      <c:pt idx="383">
                        <c:v>6.383</c:v>
                      </c:pt>
                      <c:pt idx="384">
                        <c:v>6.4</c:v>
                      </c:pt>
                      <c:pt idx="385">
                        <c:v>6.4169999999999998</c:v>
                      </c:pt>
                      <c:pt idx="386">
                        <c:v>6.4329999999999998</c:v>
                      </c:pt>
                      <c:pt idx="387">
                        <c:v>6.45</c:v>
                      </c:pt>
                      <c:pt idx="388">
                        <c:v>6.4669999999999996</c:v>
                      </c:pt>
                      <c:pt idx="389">
                        <c:v>6.4829999999999997</c:v>
                      </c:pt>
                      <c:pt idx="390">
                        <c:v>6.5</c:v>
                      </c:pt>
                      <c:pt idx="391">
                        <c:v>6.5170000000000003</c:v>
                      </c:pt>
                      <c:pt idx="392">
                        <c:v>6.5330000000000004</c:v>
                      </c:pt>
                      <c:pt idx="393">
                        <c:v>6.55</c:v>
                      </c:pt>
                      <c:pt idx="394">
                        <c:v>6.5670000000000002</c:v>
                      </c:pt>
                      <c:pt idx="395">
                        <c:v>6.5830000000000002</c:v>
                      </c:pt>
                      <c:pt idx="396">
                        <c:v>6.6</c:v>
                      </c:pt>
                      <c:pt idx="397">
                        <c:v>6.617</c:v>
                      </c:pt>
                      <c:pt idx="398">
                        <c:v>6.633</c:v>
                      </c:pt>
                      <c:pt idx="399">
                        <c:v>6.65</c:v>
                      </c:pt>
                      <c:pt idx="400">
                        <c:v>6.6669999999999998</c:v>
                      </c:pt>
                      <c:pt idx="401">
                        <c:v>6.6829999999999998</c:v>
                      </c:pt>
                      <c:pt idx="402">
                        <c:v>6.7</c:v>
                      </c:pt>
                      <c:pt idx="403">
                        <c:v>6.7169999999999996</c:v>
                      </c:pt>
                      <c:pt idx="404">
                        <c:v>6.7329999999999997</c:v>
                      </c:pt>
                      <c:pt idx="405">
                        <c:v>6.75</c:v>
                      </c:pt>
                      <c:pt idx="406">
                        <c:v>6.7670000000000003</c:v>
                      </c:pt>
                      <c:pt idx="407">
                        <c:v>6.7830000000000004</c:v>
                      </c:pt>
                      <c:pt idx="408">
                        <c:v>6.8</c:v>
                      </c:pt>
                      <c:pt idx="409">
                        <c:v>6.8170000000000002</c:v>
                      </c:pt>
                      <c:pt idx="410">
                        <c:v>6.8330000000000002</c:v>
                      </c:pt>
                      <c:pt idx="411">
                        <c:v>6.85</c:v>
                      </c:pt>
                      <c:pt idx="412">
                        <c:v>6.867</c:v>
                      </c:pt>
                      <c:pt idx="413">
                        <c:v>6.883</c:v>
                      </c:pt>
                      <c:pt idx="414">
                        <c:v>6.9</c:v>
                      </c:pt>
                      <c:pt idx="415">
                        <c:v>6.9169999999999998</c:v>
                      </c:pt>
                      <c:pt idx="416">
                        <c:v>6.9329999999999998</c:v>
                      </c:pt>
                      <c:pt idx="417">
                        <c:v>6.95</c:v>
                      </c:pt>
                      <c:pt idx="418">
                        <c:v>6.9669999999999996</c:v>
                      </c:pt>
                      <c:pt idx="419">
                        <c:v>6.9829999999999997</c:v>
                      </c:pt>
                      <c:pt idx="420">
                        <c:v>7</c:v>
                      </c:pt>
                      <c:pt idx="421">
                        <c:v>7.0170000000000003</c:v>
                      </c:pt>
                      <c:pt idx="422">
                        <c:v>7.0330000000000004</c:v>
                      </c:pt>
                      <c:pt idx="423">
                        <c:v>7.05</c:v>
                      </c:pt>
                      <c:pt idx="424">
                        <c:v>7.0670000000000002</c:v>
                      </c:pt>
                      <c:pt idx="425">
                        <c:v>7.0830000000000002</c:v>
                      </c:pt>
                      <c:pt idx="426">
                        <c:v>7.1</c:v>
                      </c:pt>
                      <c:pt idx="427">
                        <c:v>7.117</c:v>
                      </c:pt>
                      <c:pt idx="428">
                        <c:v>7.133</c:v>
                      </c:pt>
                      <c:pt idx="429">
                        <c:v>7.15</c:v>
                      </c:pt>
                      <c:pt idx="430">
                        <c:v>7.1669999999999998</c:v>
                      </c:pt>
                      <c:pt idx="431">
                        <c:v>7.1829999999999998</c:v>
                      </c:pt>
                      <c:pt idx="432">
                        <c:v>7.2</c:v>
                      </c:pt>
                      <c:pt idx="433">
                        <c:v>7.2169999999999996</c:v>
                      </c:pt>
                      <c:pt idx="434">
                        <c:v>7.2329999999999997</c:v>
                      </c:pt>
                      <c:pt idx="435">
                        <c:v>7.25</c:v>
                      </c:pt>
                      <c:pt idx="436">
                        <c:v>7.2670000000000003</c:v>
                      </c:pt>
                      <c:pt idx="437">
                        <c:v>7.2830000000000004</c:v>
                      </c:pt>
                      <c:pt idx="438">
                        <c:v>7.3</c:v>
                      </c:pt>
                      <c:pt idx="439">
                        <c:v>7.3170000000000002</c:v>
                      </c:pt>
                      <c:pt idx="440">
                        <c:v>7.3330000000000002</c:v>
                      </c:pt>
                      <c:pt idx="441">
                        <c:v>7.35</c:v>
                      </c:pt>
                      <c:pt idx="442">
                        <c:v>7.367</c:v>
                      </c:pt>
                      <c:pt idx="443">
                        <c:v>7.383</c:v>
                      </c:pt>
                      <c:pt idx="444">
                        <c:v>7.4</c:v>
                      </c:pt>
                      <c:pt idx="445">
                        <c:v>7.4169999999999998</c:v>
                      </c:pt>
                      <c:pt idx="446">
                        <c:v>7.4329999999999998</c:v>
                      </c:pt>
                      <c:pt idx="447">
                        <c:v>7.45</c:v>
                      </c:pt>
                      <c:pt idx="448">
                        <c:v>7.4669999999999996</c:v>
                      </c:pt>
                      <c:pt idx="449">
                        <c:v>7.4829999999999997</c:v>
                      </c:pt>
                      <c:pt idx="450">
                        <c:v>7.5</c:v>
                      </c:pt>
                      <c:pt idx="451">
                        <c:v>7.5170000000000003</c:v>
                      </c:pt>
                      <c:pt idx="452">
                        <c:v>7.5330000000000004</c:v>
                      </c:pt>
                      <c:pt idx="453">
                        <c:v>7.55</c:v>
                      </c:pt>
                      <c:pt idx="454">
                        <c:v>7.5670000000000002</c:v>
                      </c:pt>
                      <c:pt idx="455">
                        <c:v>7.5830000000000002</c:v>
                      </c:pt>
                      <c:pt idx="456">
                        <c:v>7.6</c:v>
                      </c:pt>
                      <c:pt idx="457">
                        <c:v>7.617</c:v>
                      </c:pt>
                      <c:pt idx="458">
                        <c:v>7.633</c:v>
                      </c:pt>
                      <c:pt idx="459">
                        <c:v>7.65</c:v>
                      </c:pt>
                      <c:pt idx="460">
                        <c:v>7.6669999999999998</c:v>
                      </c:pt>
                      <c:pt idx="461">
                        <c:v>7.6829999999999998</c:v>
                      </c:pt>
                      <c:pt idx="462">
                        <c:v>7.7</c:v>
                      </c:pt>
                      <c:pt idx="463">
                        <c:v>7.7169999999999996</c:v>
                      </c:pt>
                      <c:pt idx="464">
                        <c:v>7.7329999999999997</c:v>
                      </c:pt>
                      <c:pt idx="465">
                        <c:v>7.75</c:v>
                      </c:pt>
                      <c:pt idx="466">
                        <c:v>7.7670000000000003</c:v>
                      </c:pt>
                      <c:pt idx="467">
                        <c:v>7.7830000000000004</c:v>
                      </c:pt>
                      <c:pt idx="468">
                        <c:v>7.8</c:v>
                      </c:pt>
                      <c:pt idx="469">
                        <c:v>7.8170000000000002</c:v>
                      </c:pt>
                      <c:pt idx="470">
                        <c:v>7.8330000000000002</c:v>
                      </c:pt>
                      <c:pt idx="471">
                        <c:v>7.85</c:v>
                      </c:pt>
                      <c:pt idx="472">
                        <c:v>7.867</c:v>
                      </c:pt>
                      <c:pt idx="473">
                        <c:v>7.883</c:v>
                      </c:pt>
                      <c:pt idx="474">
                        <c:v>7.9</c:v>
                      </c:pt>
                      <c:pt idx="475">
                        <c:v>7.9169999999999998</c:v>
                      </c:pt>
                      <c:pt idx="476">
                        <c:v>7.9329999999999998</c:v>
                      </c:pt>
                      <c:pt idx="477">
                        <c:v>7.95</c:v>
                      </c:pt>
                      <c:pt idx="478">
                        <c:v>7.9669999999999996</c:v>
                      </c:pt>
                      <c:pt idx="479">
                        <c:v>7.9829999999999997</c:v>
                      </c:pt>
                      <c:pt idx="480">
                        <c:v>8</c:v>
                      </c:pt>
                      <c:pt idx="481">
                        <c:v>8.0169999999999995</c:v>
                      </c:pt>
                      <c:pt idx="482">
                        <c:v>8.0329999999999995</c:v>
                      </c:pt>
                      <c:pt idx="483">
                        <c:v>8.0500000000000007</c:v>
                      </c:pt>
                      <c:pt idx="484">
                        <c:v>8.0670000000000002</c:v>
                      </c:pt>
                      <c:pt idx="485">
                        <c:v>8.0830000000000002</c:v>
                      </c:pt>
                      <c:pt idx="486">
                        <c:v>8.1</c:v>
                      </c:pt>
                      <c:pt idx="487">
                        <c:v>8.1170000000000009</c:v>
                      </c:pt>
                      <c:pt idx="488">
                        <c:v>8.1329999999999991</c:v>
                      </c:pt>
                      <c:pt idx="489">
                        <c:v>8.15</c:v>
                      </c:pt>
                      <c:pt idx="490">
                        <c:v>8.1669999999999998</c:v>
                      </c:pt>
                      <c:pt idx="491">
                        <c:v>8.1829999999999998</c:v>
                      </c:pt>
                      <c:pt idx="492">
                        <c:v>8.1999999999999993</c:v>
                      </c:pt>
                      <c:pt idx="493">
                        <c:v>8.2170000000000005</c:v>
                      </c:pt>
                      <c:pt idx="494">
                        <c:v>8.2330000000000005</c:v>
                      </c:pt>
                      <c:pt idx="495">
                        <c:v>8.25</c:v>
                      </c:pt>
                      <c:pt idx="496">
                        <c:v>8.2669999999999995</c:v>
                      </c:pt>
                      <c:pt idx="497">
                        <c:v>8.2829999999999995</c:v>
                      </c:pt>
                      <c:pt idx="498">
                        <c:v>8.3000000000000007</c:v>
                      </c:pt>
                      <c:pt idx="499">
                        <c:v>8.3170000000000002</c:v>
                      </c:pt>
                      <c:pt idx="500">
                        <c:v>8.3330000000000002</c:v>
                      </c:pt>
                      <c:pt idx="501">
                        <c:v>8.35</c:v>
                      </c:pt>
                      <c:pt idx="502">
                        <c:v>8.3670000000000009</c:v>
                      </c:pt>
                      <c:pt idx="503">
                        <c:v>8.3829999999999991</c:v>
                      </c:pt>
                      <c:pt idx="504">
                        <c:v>8.4</c:v>
                      </c:pt>
                      <c:pt idx="505">
                        <c:v>8.4169999999999998</c:v>
                      </c:pt>
                      <c:pt idx="506">
                        <c:v>8.4329999999999998</c:v>
                      </c:pt>
                      <c:pt idx="507">
                        <c:v>8.4499999999999993</c:v>
                      </c:pt>
                      <c:pt idx="508">
                        <c:v>8.4670000000000005</c:v>
                      </c:pt>
                      <c:pt idx="509">
                        <c:v>8.4830000000000005</c:v>
                      </c:pt>
                      <c:pt idx="510">
                        <c:v>8.5</c:v>
                      </c:pt>
                      <c:pt idx="511">
                        <c:v>8.5169999999999995</c:v>
                      </c:pt>
                      <c:pt idx="512">
                        <c:v>8.5329999999999995</c:v>
                      </c:pt>
                      <c:pt idx="513">
                        <c:v>8.5500000000000007</c:v>
                      </c:pt>
                      <c:pt idx="514">
                        <c:v>8.5670000000000002</c:v>
                      </c:pt>
                      <c:pt idx="515">
                        <c:v>8.5830000000000002</c:v>
                      </c:pt>
                      <c:pt idx="516">
                        <c:v>8.6</c:v>
                      </c:pt>
                      <c:pt idx="517">
                        <c:v>8.6170000000000009</c:v>
                      </c:pt>
                      <c:pt idx="518">
                        <c:v>8.6329999999999991</c:v>
                      </c:pt>
                      <c:pt idx="519">
                        <c:v>8.65</c:v>
                      </c:pt>
                      <c:pt idx="520">
                        <c:v>8.6669999999999998</c:v>
                      </c:pt>
                      <c:pt idx="521">
                        <c:v>8.6829999999999998</c:v>
                      </c:pt>
                      <c:pt idx="522">
                        <c:v>8.6999999999999993</c:v>
                      </c:pt>
                      <c:pt idx="523">
                        <c:v>8.7170000000000005</c:v>
                      </c:pt>
                      <c:pt idx="524">
                        <c:v>8.7330000000000005</c:v>
                      </c:pt>
                      <c:pt idx="525">
                        <c:v>8.75</c:v>
                      </c:pt>
                      <c:pt idx="526">
                        <c:v>8.7669999999999995</c:v>
                      </c:pt>
                      <c:pt idx="527">
                        <c:v>8.7829999999999995</c:v>
                      </c:pt>
                      <c:pt idx="528">
                        <c:v>8.8000000000000007</c:v>
                      </c:pt>
                      <c:pt idx="529">
                        <c:v>8.8170000000000002</c:v>
                      </c:pt>
                      <c:pt idx="530">
                        <c:v>8.8330000000000002</c:v>
                      </c:pt>
                      <c:pt idx="531">
                        <c:v>8.85</c:v>
                      </c:pt>
                      <c:pt idx="532">
                        <c:v>8.8670000000000009</c:v>
                      </c:pt>
                      <c:pt idx="533">
                        <c:v>8.8829999999999991</c:v>
                      </c:pt>
                      <c:pt idx="534">
                        <c:v>8.9</c:v>
                      </c:pt>
                      <c:pt idx="535">
                        <c:v>8.9169999999999998</c:v>
                      </c:pt>
                      <c:pt idx="536">
                        <c:v>8.9329999999999998</c:v>
                      </c:pt>
                      <c:pt idx="537">
                        <c:v>8.9499999999999993</c:v>
                      </c:pt>
                      <c:pt idx="538">
                        <c:v>8.9670000000000005</c:v>
                      </c:pt>
                      <c:pt idx="539">
                        <c:v>8.9830000000000005</c:v>
                      </c:pt>
                      <c:pt idx="540">
                        <c:v>9</c:v>
                      </c:pt>
                      <c:pt idx="541">
                        <c:v>9.0169999999999995</c:v>
                      </c:pt>
                      <c:pt idx="542">
                        <c:v>9.0329999999999995</c:v>
                      </c:pt>
                      <c:pt idx="543">
                        <c:v>9.0500000000000007</c:v>
                      </c:pt>
                      <c:pt idx="544">
                        <c:v>9.0670000000000002</c:v>
                      </c:pt>
                      <c:pt idx="545">
                        <c:v>9.0830000000000002</c:v>
                      </c:pt>
                      <c:pt idx="546">
                        <c:v>9.1</c:v>
                      </c:pt>
                      <c:pt idx="547">
                        <c:v>9.1170000000000009</c:v>
                      </c:pt>
                      <c:pt idx="548">
                        <c:v>9.1329999999999991</c:v>
                      </c:pt>
                      <c:pt idx="549">
                        <c:v>9.15</c:v>
                      </c:pt>
                      <c:pt idx="550">
                        <c:v>9.1669999999999998</c:v>
                      </c:pt>
                      <c:pt idx="551">
                        <c:v>9.1829999999999998</c:v>
                      </c:pt>
                      <c:pt idx="552">
                        <c:v>9.1999999999999993</c:v>
                      </c:pt>
                      <c:pt idx="553">
                        <c:v>9.2170000000000005</c:v>
                      </c:pt>
                      <c:pt idx="554">
                        <c:v>9.2330000000000005</c:v>
                      </c:pt>
                      <c:pt idx="555">
                        <c:v>9.25</c:v>
                      </c:pt>
                      <c:pt idx="556">
                        <c:v>9.2669999999999995</c:v>
                      </c:pt>
                      <c:pt idx="557">
                        <c:v>9.2829999999999995</c:v>
                      </c:pt>
                      <c:pt idx="558">
                        <c:v>9.3000000000000007</c:v>
                      </c:pt>
                      <c:pt idx="559">
                        <c:v>9.3170000000000002</c:v>
                      </c:pt>
                      <c:pt idx="560">
                        <c:v>9.3330000000000002</c:v>
                      </c:pt>
                      <c:pt idx="561">
                        <c:v>9.35</c:v>
                      </c:pt>
                      <c:pt idx="562">
                        <c:v>9.3670000000000009</c:v>
                      </c:pt>
                      <c:pt idx="563">
                        <c:v>9.3829999999999991</c:v>
                      </c:pt>
                      <c:pt idx="564">
                        <c:v>9.4</c:v>
                      </c:pt>
                      <c:pt idx="565">
                        <c:v>9.4169999999999998</c:v>
                      </c:pt>
                      <c:pt idx="566">
                        <c:v>9.4329999999999998</c:v>
                      </c:pt>
                      <c:pt idx="567">
                        <c:v>9.4499999999999993</c:v>
                      </c:pt>
                      <c:pt idx="568">
                        <c:v>9.4670000000000005</c:v>
                      </c:pt>
                      <c:pt idx="569">
                        <c:v>9.4830000000000005</c:v>
                      </c:pt>
                      <c:pt idx="570">
                        <c:v>9.5</c:v>
                      </c:pt>
                      <c:pt idx="571">
                        <c:v>9.5169999999999995</c:v>
                      </c:pt>
                      <c:pt idx="572">
                        <c:v>9.5329999999999995</c:v>
                      </c:pt>
                      <c:pt idx="573">
                        <c:v>9.5500000000000007</c:v>
                      </c:pt>
                      <c:pt idx="574">
                        <c:v>9.5670000000000002</c:v>
                      </c:pt>
                      <c:pt idx="575">
                        <c:v>9.5830000000000002</c:v>
                      </c:pt>
                      <c:pt idx="576">
                        <c:v>9.6</c:v>
                      </c:pt>
                      <c:pt idx="577">
                        <c:v>9.6170000000000009</c:v>
                      </c:pt>
                      <c:pt idx="578">
                        <c:v>9.6329999999999991</c:v>
                      </c:pt>
                      <c:pt idx="579">
                        <c:v>9.65</c:v>
                      </c:pt>
                      <c:pt idx="580">
                        <c:v>9.6669999999999998</c:v>
                      </c:pt>
                      <c:pt idx="581">
                        <c:v>9.6829999999999998</c:v>
                      </c:pt>
                      <c:pt idx="582">
                        <c:v>9.6999999999999993</c:v>
                      </c:pt>
                      <c:pt idx="583">
                        <c:v>9.7170000000000005</c:v>
                      </c:pt>
                      <c:pt idx="584">
                        <c:v>9.7330000000000005</c:v>
                      </c:pt>
                      <c:pt idx="585">
                        <c:v>9.75</c:v>
                      </c:pt>
                      <c:pt idx="586">
                        <c:v>9.7669999999999995</c:v>
                      </c:pt>
                      <c:pt idx="587">
                        <c:v>9.7829999999999995</c:v>
                      </c:pt>
                      <c:pt idx="588">
                        <c:v>9.8000000000000007</c:v>
                      </c:pt>
                      <c:pt idx="589">
                        <c:v>9.8170000000000002</c:v>
                      </c:pt>
                      <c:pt idx="590">
                        <c:v>9.8330000000000002</c:v>
                      </c:pt>
                      <c:pt idx="591">
                        <c:v>9.85</c:v>
                      </c:pt>
                      <c:pt idx="592">
                        <c:v>9.8670000000000009</c:v>
                      </c:pt>
                      <c:pt idx="593">
                        <c:v>9.8829999999999991</c:v>
                      </c:pt>
                      <c:pt idx="594">
                        <c:v>9.9</c:v>
                      </c:pt>
                      <c:pt idx="595">
                        <c:v>9.9169999999999998</c:v>
                      </c:pt>
                      <c:pt idx="596">
                        <c:v>9.9329999999999998</c:v>
                      </c:pt>
                      <c:pt idx="597">
                        <c:v>9.9499999999999993</c:v>
                      </c:pt>
                      <c:pt idx="598">
                        <c:v>9.9670000000000005</c:v>
                      </c:pt>
                      <c:pt idx="599">
                        <c:v>9.9830000000000005</c:v>
                      </c:pt>
                      <c:pt idx="600">
                        <c:v>10</c:v>
                      </c:pt>
                      <c:pt idx="601">
                        <c:v>10.016999999999999</c:v>
                      </c:pt>
                      <c:pt idx="602">
                        <c:v>10.032999999999999</c:v>
                      </c:pt>
                      <c:pt idx="603">
                        <c:v>10.050000000000001</c:v>
                      </c:pt>
                      <c:pt idx="604">
                        <c:v>10.067</c:v>
                      </c:pt>
                      <c:pt idx="605">
                        <c:v>10.083</c:v>
                      </c:pt>
                      <c:pt idx="606">
                        <c:v>10.1</c:v>
                      </c:pt>
                      <c:pt idx="607">
                        <c:v>10.117000000000001</c:v>
                      </c:pt>
                      <c:pt idx="608">
                        <c:v>10.132999999999999</c:v>
                      </c:pt>
                      <c:pt idx="609">
                        <c:v>10.15</c:v>
                      </c:pt>
                      <c:pt idx="610">
                        <c:v>10.167</c:v>
                      </c:pt>
                      <c:pt idx="611">
                        <c:v>10.183</c:v>
                      </c:pt>
                      <c:pt idx="612">
                        <c:v>10.199999999999999</c:v>
                      </c:pt>
                      <c:pt idx="613">
                        <c:v>10.217000000000001</c:v>
                      </c:pt>
                      <c:pt idx="614">
                        <c:v>10.233000000000001</c:v>
                      </c:pt>
                      <c:pt idx="615">
                        <c:v>10.25</c:v>
                      </c:pt>
                      <c:pt idx="616">
                        <c:v>10.266999999999999</c:v>
                      </c:pt>
                      <c:pt idx="617">
                        <c:v>10.282999999999999</c:v>
                      </c:pt>
                      <c:pt idx="618">
                        <c:v>10.3</c:v>
                      </c:pt>
                      <c:pt idx="619">
                        <c:v>10.317</c:v>
                      </c:pt>
                      <c:pt idx="620">
                        <c:v>10.333</c:v>
                      </c:pt>
                      <c:pt idx="621">
                        <c:v>10.35</c:v>
                      </c:pt>
                      <c:pt idx="622">
                        <c:v>10.367000000000001</c:v>
                      </c:pt>
                      <c:pt idx="623">
                        <c:v>10.382999999999999</c:v>
                      </c:pt>
                      <c:pt idx="624">
                        <c:v>10.4</c:v>
                      </c:pt>
                      <c:pt idx="625">
                        <c:v>10.417</c:v>
                      </c:pt>
                      <c:pt idx="626">
                        <c:v>10.433</c:v>
                      </c:pt>
                      <c:pt idx="627">
                        <c:v>10.45</c:v>
                      </c:pt>
                      <c:pt idx="628">
                        <c:v>10.467000000000001</c:v>
                      </c:pt>
                      <c:pt idx="629">
                        <c:v>10.483000000000001</c:v>
                      </c:pt>
                      <c:pt idx="630">
                        <c:v>10.5</c:v>
                      </c:pt>
                      <c:pt idx="631">
                        <c:v>10.516999999999999</c:v>
                      </c:pt>
                      <c:pt idx="632">
                        <c:v>10.532999999999999</c:v>
                      </c:pt>
                      <c:pt idx="633">
                        <c:v>10.55</c:v>
                      </c:pt>
                      <c:pt idx="634">
                        <c:v>10.567</c:v>
                      </c:pt>
                      <c:pt idx="635">
                        <c:v>10.583</c:v>
                      </c:pt>
                      <c:pt idx="636">
                        <c:v>10.6</c:v>
                      </c:pt>
                      <c:pt idx="637">
                        <c:v>10.617000000000001</c:v>
                      </c:pt>
                      <c:pt idx="638">
                        <c:v>10.632999999999999</c:v>
                      </c:pt>
                      <c:pt idx="639">
                        <c:v>10.65</c:v>
                      </c:pt>
                      <c:pt idx="640">
                        <c:v>10.667</c:v>
                      </c:pt>
                      <c:pt idx="641">
                        <c:v>10.683</c:v>
                      </c:pt>
                      <c:pt idx="642">
                        <c:v>10.7</c:v>
                      </c:pt>
                      <c:pt idx="643">
                        <c:v>10.717000000000001</c:v>
                      </c:pt>
                      <c:pt idx="644">
                        <c:v>10.733000000000001</c:v>
                      </c:pt>
                      <c:pt idx="645">
                        <c:v>10.75</c:v>
                      </c:pt>
                      <c:pt idx="646">
                        <c:v>10.766999999999999</c:v>
                      </c:pt>
                      <c:pt idx="647">
                        <c:v>10.782999999999999</c:v>
                      </c:pt>
                      <c:pt idx="648">
                        <c:v>10.8</c:v>
                      </c:pt>
                      <c:pt idx="649">
                        <c:v>10.817</c:v>
                      </c:pt>
                      <c:pt idx="650">
                        <c:v>10.833</c:v>
                      </c:pt>
                      <c:pt idx="651">
                        <c:v>10.85</c:v>
                      </c:pt>
                      <c:pt idx="652">
                        <c:v>10.867000000000001</c:v>
                      </c:pt>
                      <c:pt idx="653">
                        <c:v>10.882999999999999</c:v>
                      </c:pt>
                      <c:pt idx="654">
                        <c:v>10.9</c:v>
                      </c:pt>
                      <c:pt idx="655">
                        <c:v>10.917</c:v>
                      </c:pt>
                      <c:pt idx="656">
                        <c:v>10.933</c:v>
                      </c:pt>
                      <c:pt idx="657">
                        <c:v>10.95</c:v>
                      </c:pt>
                      <c:pt idx="658">
                        <c:v>10.967000000000001</c:v>
                      </c:pt>
                      <c:pt idx="659">
                        <c:v>10.983000000000001</c:v>
                      </c:pt>
                      <c:pt idx="660">
                        <c:v>11</c:v>
                      </c:pt>
                      <c:pt idx="661">
                        <c:v>11.016999999999999</c:v>
                      </c:pt>
                      <c:pt idx="662">
                        <c:v>11.032999999999999</c:v>
                      </c:pt>
                      <c:pt idx="663">
                        <c:v>11.05</c:v>
                      </c:pt>
                      <c:pt idx="664">
                        <c:v>11.067</c:v>
                      </c:pt>
                      <c:pt idx="665">
                        <c:v>11.083</c:v>
                      </c:pt>
                      <c:pt idx="666">
                        <c:v>11.1</c:v>
                      </c:pt>
                      <c:pt idx="667">
                        <c:v>11.117000000000001</c:v>
                      </c:pt>
                      <c:pt idx="668">
                        <c:v>11.132999999999999</c:v>
                      </c:pt>
                      <c:pt idx="669">
                        <c:v>11.15</c:v>
                      </c:pt>
                      <c:pt idx="670">
                        <c:v>11.167</c:v>
                      </c:pt>
                      <c:pt idx="671">
                        <c:v>11.183</c:v>
                      </c:pt>
                      <c:pt idx="672">
                        <c:v>11.2</c:v>
                      </c:pt>
                      <c:pt idx="673">
                        <c:v>11.217000000000001</c:v>
                      </c:pt>
                      <c:pt idx="674">
                        <c:v>11.233000000000001</c:v>
                      </c:pt>
                      <c:pt idx="675">
                        <c:v>11.25</c:v>
                      </c:pt>
                      <c:pt idx="676">
                        <c:v>11.266999999999999</c:v>
                      </c:pt>
                      <c:pt idx="677">
                        <c:v>11.282999999999999</c:v>
                      </c:pt>
                      <c:pt idx="678">
                        <c:v>11.3</c:v>
                      </c:pt>
                      <c:pt idx="679">
                        <c:v>11.317</c:v>
                      </c:pt>
                      <c:pt idx="680">
                        <c:v>11.333</c:v>
                      </c:pt>
                      <c:pt idx="681">
                        <c:v>11.35</c:v>
                      </c:pt>
                      <c:pt idx="682">
                        <c:v>11.367000000000001</c:v>
                      </c:pt>
                      <c:pt idx="683">
                        <c:v>11.382999999999999</c:v>
                      </c:pt>
                      <c:pt idx="684">
                        <c:v>11.4</c:v>
                      </c:pt>
                      <c:pt idx="685">
                        <c:v>11.417</c:v>
                      </c:pt>
                      <c:pt idx="686">
                        <c:v>11.433</c:v>
                      </c:pt>
                      <c:pt idx="687">
                        <c:v>11.45</c:v>
                      </c:pt>
                      <c:pt idx="688">
                        <c:v>11.467000000000001</c:v>
                      </c:pt>
                      <c:pt idx="689">
                        <c:v>11.483000000000001</c:v>
                      </c:pt>
                      <c:pt idx="690">
                        <c:v>11.5</c:v>
                      </c:pt>
                      <c:pt idx="691">
                        <c:v>11.516999999999999</c:v>
                      </c:pt>
                      <c:pt idx="692">
                        <c:v>11.532999999999999</c:v>
                      </c:pt>
                      <c:pt idx="693">
                        <c:v>11.55</c:v>
                      </c:pt>
                      <c:pt idx="694">
                        <c:v>11.567</c:v>
                      </c:pt>
                      <c:pt idx="695">
                        <c:v>11.583</c:v>
                      </c:pt>
                      <c:pt idx="696">
                        <c:v>11.6</c:v>
                      </c:pt>
                      <c:pt idx="697">
                        <c:v>11.617000000000001</c:v>
                      </c:pt>
                      <c:pt idx="698">
                        <c:v>11.632999999999999</c:v>
                      </c:pt>
                      <c:pt idx="699">
                        <c:v>11.65</c:v>
                      </c:pt>
                      <c:pt idx="700">
                        <c:v>11.667</c:v>
                      </c:pt>
                      <c:pt idx="701">
                        <c:v>11.683</c:v>
                      </c:pt>
                      <c:pt idx="702">
                        <c:v>11.7</c:v>
                      </c:pt>
                      <c:pt idx="703">
                        <c:v>11.717000000000001</c:v>
                      </c:pt>
                      <c:pt idx="704">
                        <c:v>11.733000000000001</c:v>
                      </c:pt>
                      <c:pt idx="705">
                        <c:v>11.75</c:v>
                      </c:pt>
                      <c:pt idx="706">
                        <c:v>11.766999999999999</c:v>
                      </c:pt>
                      <c:pt idx="707">
                        <c:v>11.782999999999999</c:v>
                      </c:pt>
                      <c:pt idx="708">
                        <c:v>11.8</c:v>
                      </c:pt>
                      <c:pt idx="709">
                        <c:v>11.817</c:v>
                      </c:pt>
                      <c:pt idx="710">
                        <c:v>11.833</c:v>
                      </c:pt>
                      <c:pt idx="711">
                        <c:v>11.85</c:v>
                      </c:pt>
                      <c:pt idx="712">
                        <c:v>11.867000000000001</c:v>
                      </c:pt>
                      <c:pt idx="713">
                        <c:v>11.882999999999999</c:v>
                      </c:pt>
                      <c:pt idx="714">
                        <c:v>11.9</c:v>
                      </c:pt>
                      <c:pt idx="715">
                        <c:v>11.917</c:v>
                      </c:pt>
                      <c:pt idx="716">
                        <c:v>11.933</c:v>
                      </c:pt>
                      <c:pt idx="717">
                        <c:v>11.95</c:v>
                      </c:pt>
                      <c:pt idx="718">
                        <c:v>11.967000000000001</c:v>
                      </c:pt>
                      <c:pt idx="719">
                        <c:v>11.983000000000001</c:v>
                      </c:pt>
                      <c:pt idx="720">
                        <c:v>12</c:v>
                      </c:pt>
                      <c:pt idx="721">
                        <c:v>12.016999999999999</c:v>
                      </c:pt>
                      <c:pt idx="722">
                        <c:v>12.032999999999999</c:v>
                      </c:pt>
                      <c:pt idx="723">
                        <c:v>12.05</c:v>
                      </c:pt>
                      <c:pt idx="724">
                        <c:v>12.067</c:v>
                      </c:pt>
                      <c:pt idx="725">
                        <c:v>12.083</c:v>
                      </c:pt>
                      <c:pt idx="726">
                        <c:v>12.1</c:v>
                      </c:pt>
                      <c:pt idx="727">
                        <c:v>12.117000000000001</c:v>
                      </c:pt>
                      <c:pt idx="728">
                        <c:v>12.132999999999999</c:v>
                      </c:pt>
                      <c:pt idx="729">
                        <c:v>12.15</c:v>
                      </c:pt>
                      <c:pt idx="730">
                        <c:v>12.167</c:v>
                      </c:pt>
                      <c:pt idx="731">
                        <c:v>12.183</c:v>
                      </c:pt>
                      <c:pt idx="732">
                        <c:v>12.2</c:v>
                      </c:pt>
                      <c:pt idx="733">
                        <c:v>12.217000000000001</c:v>
                      </c:pt>
                      <c:pt idx="734">
                        <c:v>12.233000000000001</c:v>
                      </c:pt>
                      <c:pt idx="735">
                        <c:v>12.25</c:v>
                      </c:pt>
                      <c:pt idx="736">
                        <c:v>12.266999999999999</c:v>
                      </c:pt>
                      <c:pt idx="737">
                        <c:v>12.282999999999999</c:v>
                      </c:pt>
                      <c:pt idx="738">
                        <c:v>12.3</c:v>
                      </c:pt>
                      <c:pt idx="739">
                        <c:v>12.317</c:v>
                      </c:pt>
                      <c:pt idx="740">
                        <c:v>12.333</c:v>
                      </c:pt>
                      <c:pt idx="741">
                        <c:v>12.35</c:v>
                      </c:pt>
                      <c:pt idx="742">
                        <c:v>12.367000000000001</c:v>
                      </c:pt>
                      <c:pt idx="743">
                        <c:v>12.382999999999999</c:v>
                      </c:pt>
                      <c:pt idx="744">
                        <c:v>12.4</c:v>
                      </c:pt>
                      <c:pt idx="745">
                        <c:v>12.417</c:v>
                      </c:pt>
                      <c:pt idx="746">
                        <c:v>12.433</c:v>
                      </c:pt>
                      <c:pt idx="747">
                        <c:v>12.45</c:v>
                      </c:pt>
                      <c:pt idx="748">
                        <c:v>12.467000000000001</c:v>
                      </c:pt>
                      <c:pt idx="749">
                        <c:v>12.483000000000001</c:v>
                      </c:pt>
                      <c:pt idx="750">
                        <c:v>12.5</c:v>
                      </c:pt>
                      <c:pt idx="751">
                        <c:v>12.516999999999999</c:v>
                      </c:pt>
                      <c:pt idx="752">
                        <c:v>12.532999999999999</c:v>
                      </c:pt>
                      <c:pt idx="753">
                        <c:v>12.55</c:v>
                      </c:pt>
                      <c:pt idx="754">
                        <c:v>12.567</c:v>
                      </c:pt>
                      <c:pt idx="755">
                        <c:v>12.583</c:v>
                      </c:pt>
                      <c:pt idx="756">
                        <c:v>12.6</c:v>
                      </c:pt>
                      <c:pt idx="757">
                        <c:v>12.617000000000001</c:v>
                      </c:pt>
                      <c:pt idx="758">
                        <c:v>12.632999999999999</c:v>
                      </c:pt>
                      <c:pt idx="759">
                        <c:v>12.65</c:v>
                      </c:pt>
                      <c:pt idx="760">
                        <c:v>12.667</c:v>
                      </c:pt>
                      <c:pt idx="761">
                        <c:v>12.683</c:v>
                      </c:pt>
                      <c:pt idx="762">
                        <c:v>12.7</c:v>
                      </c:pt>
                      <c:pt idx="763">
                        <c:v>12.717000000000001</c:v>
                      </c:pt>
                      <c:pt idx="764">
                        <c:v>12.733000000000001</c:v>
                      </c:pt>
                      <c:pt idx="765">
                        <c:v>12.75</c:v>
                      </c:pt>
                      <c:pt idx="766">
                        <c:v>12.766999999999999</c:v>
                      </c:pt>
                      <c:pt idx="767">
                        <c:v>12.782999999999999</c:v>
                      </c:pt>
                      <c:pt idx="768">
                        <c:v>12.8</c:v>
                      </c:pt>
                      <c:pt idx="769">
                        <c:v>12.817</c:v>
                      </c:pt>
                      <c:pt idx="770">
                        <c:v>12.833</c:v>
                      </c:pt>
                      <c:pt idx="771">
                        <c:v>12.85</c:v>
                      </c:pt>
                      <c:pt idx="772">
                        <c:v>12.867000000000001</c:v>
                      </c:pt>
                      <c:pt idx="773">
                        <c:v>12.882999999999999</c:v>
                      </c:pt>
                      <c:pt idx="774">
                        <c:v>12.9</c:v>
                      </c:pt>
                      <c:pt idx="775">
                        <c:v>12.917</c:v>
                      </c:pt>
                      <c:pt idx="776">
                        <c:v>12.933</c:v>
                      </c:pt>
                      <c:pt idx="777">
                        <c:v>12.95</c:v>
                      </c:pt>
                      <c:pt idx="778">
                        <c:v>12.967000000000001</c:v>
                      </c:pt>
                      <c:pt idx="779">
                        <c:v>12.983000000000001</c:v>
                      </c:pt>
                      <c:pt idx="780">
                        <c:v>13</c:v>
                      </c:pt>
                      <c:pt idx="781">
                        <c:v>13.016999999999999</c:v>
                      </c:pt>
                      <c:pt idx="782">
                        <c:v>13.032999999999999</c:v>
                      </c:pt>
                      <c:pt idx="783">
                        <c:v>13.05</c:v>
                      </c:pt>
                      <c:pt idx="784">
                        <c:v>13.067</c:v>
                      </c:pt>
                      <c:pt idx="785">
                        <c:v>13.083</c:v>
                      </c:pt>
                      <c:pt idx="786">
                        <c:v>13.1</c:v>
                      </c:pt>
                      <c:pt idx="787">
                        <c:v>13.117000000000001</c:v>
                      </c:pt>
                      <c:pt idx="788">
                        <c:v>13.132999999999999</c:v>
                      </c:pt>
                      <c:pt idx="789">
                        <c:v>13.15</c:v>
                      </c:pt>
                      <c:pt idx="790">
                        <c:v>13.167</c:v>
                      </c:pt>
                      <c:pt idx="791">
                        <c:v>13.183</c:v>
                      </c:pt>
                      <c:pt idx="792">
                        <c:v>13.2</c:v>
                      </c:pt>
                      <c:pt idx="793">
                        <c:v>13.217000000000001</c:v>
                      </c:pt>
                      <c:pt idx="794">
                        <c:v>13.233000000000001</c:v>
                      </c:pt>
                      <c:pt idx="795">
                        <c:v>13.25</c:v>
                      </c:pt>
                      <c:pt idx="796">
                        <c:v>13.266999999999999</c:v>
                      </c:pt>
                      <c:pt idx="797">
                        <c:v>13.282999999999999</c:v>
                      </c:pt>
                      <c:pt idx="798">
                        <c:v>13.3</c:v>
                      </c:pt>
                      <c:pt idx="799">
                        <c:v>13.317</c:v>
                      </c:pt>
                      <c:pt idx="800">
                        <c:v>13.333</c:v>
                      </c:pt>
                      <c:pt idx="801">
                        <c:v>13.35</c:v>
                      </c:pt>
                      <c:pt idx="802">
                        <c:v>13.367000000000001</c:v>
                      </c:pt>
                      <c:pt idx="803">
                        <c:v>13.382999999999999</c:v>
                      </c:pt>
                      <c:pt idx="804">
                        <c:v>13.4</c:v>
                      </c:pt>
                      <c:pt idx="805">
                        <c:v>13.417</c:v>
                      </c:pt>
                      <c:pt idx="806">
                        <c:v>13.433</c:v>
                      </c:pt>
                      <c:pt idx="807">
                        <c:v>13.45</c:v>
                      </c:pt>
                      <c:pt idx="808">
                        <c:v>13.467000000000001</c:v>
                      </c:pt>
                      <c:pt idx="809">
                        <c:v>13.483000000000001</c:v>
                      </c:pt>
                      <c:pt idx="810">
                        <c:v>13.5</c:v>
                      </c:pt>
                      <c:pt idx="811">
                        <c:v>13.516999999999999</c:v>
                      </c:pt>
                      <c:pt idx="812">
                        <c:v>13.532999999999999</c:v>
                      </c:pt>
                      <c:pt idx="813">
                        <c:v>13.55</c:v>
                      </c:pt>
                      <c:pt idx="814">
                        <c:v>13.567</c:v>
                      </c:pt>
                      <c:pt idx="815">
                        <c:v>13.583</c:v>
                      </c:pt>
                      <c:pt idx="816">
                        <c:v>13.6</c:v>
                      </c:pt>
                      <c:pt idx="817">
                        <c:v>13.617000000000001</c:v>
                      </c:pt>
                      <c:pt idx="818">
                        <c:v>13.632999999999999</c:v>
                      </c:pt>
                      <c:pt idx="819">
                        <c:v>13.65</c:v>
                      </c:pt>
                      <c:pt idx="820">
                        <c:v>13.667</c:v>
                      </c:pt>
                      <c:pt idx="821">
                        <c:v>13.683</c:v>
                      </c:pt>
                      <c:pt idx="822">
                        <c:v>13.7</c:v>
                      </c:pt>
                      <c:pt idx="823">
                        <c:v>13.717000000000001</c:v>
                      </c:pt>
                      <c:pt idx="824">
                        <c:v>13.733000000000001</c:v>
                      </c:pt>
                      <c:pt idx="825">
                        <c:v>13.75</c:v>
                      </c:pt>
                      <c:pt idx="826">
                        <c:v>13.766999999999999</c:v>
                      </c:pt>
                      <c:pt idx="827">
                        <c:v>13.782999999999999</c:v>
                      </c:pt>
                      <c:pt idx="828">
                        <c:v>13.8</c:v>
                      </c:pt>
                      <c:pt idx="829">
                        <c:v>13.817</c:v>
                      </c:pt>
                      <c:pt idx="830">
                        <c:v>13.833</c:v>
                      </c:pt>
                      <c:pt idx="831">
                        <c:v>13.85</c:v>
                      </c:pt>
                      <c:pt idx="832">
                        <c:v>13.867000000000001</c:v>
                      </c:pt>
                      <c:pt idx="833">
                        <c:v>13.882999999999999</c:v>
                      </c:pt>
                      <c:pt idx="834">
                        <c:v>13.9</c:v>
                      </c:pt>
                      <c:pt idx="835">
                        <c:v>13.917</c:v>
                      </c:pt>
                      <c:pt idx="836">
                        <c:v>13.933</c:v>
                      </c:pt>
                      <c:pt idx="837">
                        <c:v>13.95</c:v>
                      </c:pt>
                      <c:pt idx="838">
                        <c:v>13.967000000000001</c:v>
                      </c:pt>
                      <c:pt idx="839">
                        <c:v>13.983000000000001</c:v>
                      </c:pt>
                      <c:pt idx="840">
                        <c:v>14</c:v>
                      </c:pt>
                      <c:pt idx="841">
                        <c:v>14.016999999999999</c:v>
                      </c:pt>
                      <c:pt idx="842">
                        <c:v>14.032999999999999</c:v>
                      </c:pt>
                      <c:pt idx="843">
                        <c:v>14.05</c:v>
                      </c:pt>
                      <c:pt idx="844">
                        <c:v>14.067</c:v>
                      </c:pt>
                      <c:pt idx="845">
                        <c:v>14.083</c:v>
                      </c:pt>
                      <c:pt idx="846">
                        <c:v>14.1</c:v>
                      </c:pt>
                      <c:pt idx="847">
                        <c:v>14.117000000000001</c:v>
                      </c:pt>
                      <c:pt idx="848">
                        <c:v>14.132999999999999</c:v>
                      </c:pt>
                      <c:pt idx="849">
                        <c:v>14.15</c:v>
                      </c:pt>
                      <c:pt idx="850">
                        <c:v>14.167</c:v>
                      </c:pt>
                      <c:pt idx="851">
                        <c:v>14.183</c:v>
                      </c:pt>
                      <c:pt idx="852">
                        <c:v>14.2</c:v>
                      </c:pt>
                      <c:pt idx="853">
                        <c:v>14.217000000000001</c:v>
                      </c:pt>
                      <c:pt idx="854">
                        <c:v>14.233000000000001</c:v>
                      </c:pt>
                      <c:pt idx="855">
                        <c:v>14.25</c:v>
                      </c:pt>
                      <c:pt idx="856">
                        <c:v>14.266999999999999</c:v>
                      </c:pt>
                      <c:pt idx="857">
                        <c:v>14.282999999999999</c:v>
                      </c:pt>
                      <c:pt idx="858">
                        <c:v>14.3</c:v>
                      </c:pt>
                      <c:pt idx="859">
                        <c:v>14.317</c:v>
                      </c:pt>
                      <c:pt idx="860">
                        <c:v>14.333</c:v>
                      </c:pt>
                      <c:pt idx="861">
                        <c:v>14.35</c:v>
                      </c:pt>
                      <c:pt idx="862">
                        <c:v>14.367000000000001</c:v>
                      </c:pt>
                      <c:pt idx="863">
                        <c:v>14.382999999999999</c:v>
                      </c:pt>
                      <c:pt idx="864">
                        <c:v>14.4</c:v>
                      </c:pt>
                      <c:pt idx="865">
                        <c:v>14.417</c:v>
                      </c:pt>
                      <c:pt idx="866">
                        <c:v>14.433</c:v>
                      </c:pt>
                      <c:pt idx="867">
                        <c:v>14.45</c:v>
                      </c:pt>
                      <c:pt idx="868">
                        <c:v>14.467000000000001</c:v>
                      </c:pt>
                      <c:pt idx="869">
                        <c:v>14.483000000000001</c:v>
                      </c:pt>
                      <c:pt idx="870">
                        <c:v>14.5</c:v>
                      </c:pt>
                      <c:pt idx="871">
                        <c:v>14.516999999999999</c:v>
                      </c:pt>
                      <c:pt idx="872">
                        <c:v>14.532999999999999</c:v>
                      </c:pt>
                      <c:pt idx="873">
                        <c:v>14.55</c:v>
                      </c:pt>
                      <c:pt idx="874">
                        <c:v>14.567</c:v>
                      </c:pt>
                      <c:pt idx="875">
                        <c:v>14.583</c:v>
                      </c:pt>
                      <c:pt idx="876">
                        <c:v>14.6</c:v>
                      </c:pt>
                      <c:pt idx="877">
                        <c:v>14.617000000000001</c:v>
                      </c:pt>
                      <c:pt idx="878">
                        <c:v>14.632999999999999</c:v>
                      </c:pt>
                      <c:pt idx="879">
                        <c:v>14.65</c:v>
                      </c:pt>
                      <c:pt idx="880">
                        <c:v>14.667</c:v>
                      </c:pt>
                      <c:pt idx="881">
                        <c:v>14.683</c:v>
                      </c:pt>
                      <c:pt idx="882">
                        <c:v>14.7</c:v>
                      </c:pt>
                      <c:pt idx="883">
                        <c:v>14.717000000000001</c:v>
                      </c:pt>
                      <c:pt idx="884">
                        <c:v>14.733000000000001</c:v>
                      </c:pt>
                      <c:pt idx="885">
                        <c:v>14.75</c:v>
                      </c:pt>
                      <c:pt idx="886">
                        <c:v>14.766999999999999</c:v>
                      </c:pt>
                      <c:pt idx="887">
                        <c:v>14.782999999999999</c:v>
                      </c:pt>
                      <c:pt idx="888">
                        <c:v>14.8</c:v>
                      </c:pt>
                      <c:pt idx="889">
                        <c:v>14.817</c:v>
                      </c:pt>
                      <c:pt idx="890">
                        <c:v>14.833</c:v>
                      </c:pt>
                      <c:pt idx="891">
                        <c:v>14.85</c:v>
                      </c:pt>
                      <c:pt idx="892">
                        <c:v>14.867000000000001</c:v>
                      </c:pt>
                      <c:pt idx="893">
                        <c:v>14.882999999999999</c:v>
                      </c:pt>
                      <c:pt idx="894">
                        <c:v>14.9</c:v>
                      </c:pt>
                      <c:pt idx="895">
                        <c:v>14.917</c:v>
                      </c:pt>
                      <c:pt idx="896">
                        <c:v>14.933</c:v>
                      </c:pt>
                      <c:pt idx="897">
                        <c:v>14.95</c:v>
                      </c:pt>
                      <c:pt idx="898">
                        <c:v>14.967000000000001</c:v>
                      </c:pt>
                      <c:pt idx="899">
                        <c:v>14.983000000000001</c:v>
                      </c:pt>
                      <c:pt idx="900">
                        <c:v>15</c:v>
                      </c:pt>
                      <c:pt idx="901">
                        <c:v>15.016999999999999</c:v>
                      </c:pt>
                      <c:pt idx="902">
                        <c:v>15.032999999999999</c:v>
                      </c:pt>
                      <c:pt idx="903">
                        <c:v>15.05</c:v>
                      </c:pt>
                      <c:pt idx="904">
                        <c:v>15.067</c:v>
                      </c:pt>
                      <c:pt idx="905">
                        <c:v>15.083</c:v>
                      </c:pt>
                      <c:pt idx="906">
                        <c:v>15.1</c:v>
                      </c:pt>
                      <c:pt idx="907">
                        <c:v>15.117000000000001</c:v>
                      </c:pt>
                      <c:pt idx="908">
                        <c:v>15.132999999999999</c:v>
                      </c:pt>
                      <c:pt idx="909">
                        <c:v>15.15</c:v>
                      </c:pt>
                      <c:pt idx="910">
                        <c:v>15.167</c:v>
                      </c:pt>
                      <c:pt idx="911">
                        <c:v>15.183</c:v>
                      </c:pt>
                      <c:pt idx="912">
                        <c:v>15.2</c:v>
                      </c:pt>
                      <c:pt idx="913">
                        <c:v>15.217000000000001</c:v>
                      </c:pt>
                      <c:pt idx="914">
                        <c:v>15.233000000000001</c:v>
                      </c:pt>
                      <c:pt idx="915">
                        <c:v>15.25</c:v>
                      </c:pt>
                      <c:pt idx="916">
                        <c:v>15.266999999999999</c:v>
                      </c:pt>
                      <c:pt idx="917">
                        <c:v>15.282999999999999</c:v>
                      </c:pt>
                      <c:pt idx="918">
                        <c:v>15.3</c:v>
                      </c:pt>
                      <c:pt idx="919">
                        <c:v>15.317</c:v>
                      </c:pt>
                      <c:pt idx="920">
                        <c:v>15.333</c:v>
                      </c:pt>
                      <c:pt idx="921">
                        <c:v>15.35</c:v>
                      </c:pt>
                      <c:pt idx="922">
                        <c:v>15.367000000000001</c:v>
                      </c:pt>
                      <c:pt idx="923">
                        <c:v>15.382999999999999</c:v>
                      </c:pt>
                      <c:pt idx="924">
                        <c:v>15.4</c:v>
                      </c:pt>
                      <c:pt idx="925">
                        <c:v>15.417</c:v>
                      </c:pt>
                      <c:pt idx="926">
                        <c:v>15.433</c:v>
                      </c:pt>
                      <c:pt idx="927">
                        <c:v>15.45</c:v>
                      </c:pt>
                      <c:pt idx="928">
                        <c:v>15.467000000000001</c:v>
                      </c:pt>
                      <c:pt idx="929">
                        <c:v>15.483000000000001</c:v>
                      </c:pt>
                      <c:pt idx="930">
                        <c:v>15.5</c:v>
                      </c:pt>
                      <c:pt idx="931">
                        <c:v>15.516999999999999</c:v>
                      </c:pt>
                      <c:pt idx="932">
                        <c:v>15.532999999999999</c:v>
                      </c:pt>
                      <c:pt idx="933">
                        <c:v>15.55</c:v>
                      </c:pt>
                      <c:pt idx="934">
                        <c:v>15.567</c:v>
                      </c:pt>
                      <c:pt idx="935">
                        <c:v>15.583</c:v>
                      </c:pt>
                      <c:pt idx="936">
                        <c:v>15.6</c:v>
                      </c:pt>
                      <c:pt idx="937">
                        <c:v>15.617000000000001</c:v>
                      </c:pt>
                      <c:pt idx="938">
                        <c:v>15.632999999999999</c:v>
                      </c:pt>
                      <c:pt idx="939">
                        <c:v>15.65</c:v>
                      </c:pt>
                      <c:pt idx="940">
                        <c:v>15.667</c:v>
                      </c:pt>
                      <c:pt idx="941">
                        <c:v>15.683</c:v>
                      </c:pt>
                      <c:pt idx="942">
                        <c:v>15.7</c:v>
                      </c:pt>
                      <c:pt idx="943">
                        <c:v>15.717000000000001</c:v>
                      </c:pt>
                      <c:pt idx="944">
                        <c:v>15.733000000000001</c:v>
                      </c:pt>
                      <c:pt idx="945">
                        <c:v>15.75</c:v>
                      </c:pt>
                      <c:pt idx="946">
                        <c:v>15.766999999999999</c:v>
                      </c:pt>
                      <c:pt idx="947">
                        <c:v>15.782999999999999</c:v>
                      </c:pt>
                      <c:pt idx="948">
                        <c:v>15.8</c:v>
                      </c:pt>
                      <c:pt idx="949">
                        <c:v>15.817</c:v>
                      </c:pt>
                      <c:pt idx="950">
                        <c:v>15.833</c:v>
                      </c:pt>
                      <c:pt idx="951">
                        <c:v>15.85</c:v>
                      </c:pt>
                      <c:pt idx="952">
                        <c:v>15.867000000000001</c:v>
                      </c:pt>
                      <c:pt idx="953">
                        <c:v>15.882999999999999</c:v>
                      </c:pt>
                      <c:pt idx="954">
                        <c:v>15.9</c:v>
                      </c:pt>
                      <c:pt idx="955">
                        <c:v>15.917</c:v>
                      </c:pt>
                      <c:pt idx="956">
                        <c:v>15.933</c:v>
                      </c:pt>
                      <c:pt idx="957">
                        <c:v>15.95</c:v>
                      </c:pt>
                      <c:pt idx="958">
                        <c:v>15.967000000000001</c:v>
                      </c:pt>
                      <c:pt idx="959">
                        <c:v>15.983000000000001</c:v>
                      </c:pt>
                      <c:pt idx="960">
                        <c:v>16</c:v>
                      </c:pt>
                      <c:pt idx="961">
                        <c:v>16.016999999999999</c:v>
                      </c:pt>
                      <c:pt idx="962">
                        <c:v>16.033000000000001</c:v>
                      </c:pt>
                      <c:pt idx="963">
                        <c:v>16.05</c:v>
                      </c:pt>
                      <c:pt idx="964">
                        <c:v>16.067</c:v>
                      </c:pt>
                      <c:pt idx="965">
                        <c:v>16.082999999999998</c:v>
                      </c:pt>
                      <c:pt idx="966">
                        <c:v>16.100000000000001</c:v>
                      </c:pt>
                      <c:pt idx="967">
                        <c:v>16.117000000000001</c:v>
                      </c:pt>
                      <c:pt idx="968">
                        <c:v>16.132999999999999</c:v>
                      </c:pt>
                      <c:pt idx="969">
                        <c:v>16.149999999999999</c:v>
                      </c:pt>
                      <c:pt idx="970">
                        <c:v>16.167000000000002</c:v>
                      </c:pt>
                      <c:pt idx="971">
                        <c:v>16.183</c:v>
                      </c:pt>
                      <c:pt idx="972">
                        <c:v>16.2</c:v>
                      </c:pt>
                      <c:pt idx="973">
                        <c:v>16.216999999999999</c:v>
                      </c:pt>
                      <c:pt idx="974">
                        <c:v>16.233000000000001</c:v>
                      </c:pt>
                      <c:pt idx="975">
                        <c:v>16.25</c:v>
                      </c:pt>
                      <c:pt idx="976">
                        <c:v>16.266999999999999</c:v>
                      </c:pt>
                      <c:pt idx="977">
                        <c:v>16.283000000000001</c:v>
                      </c:pt>
                      <c:pt idx="978">
                        <c:v>16.3</c:v>
                      </c:pt>
                      <c:pt idx="979">
                        <c:v>16.317</c:v>
                      </c:pt>
                      <c:pt idx="980">
                        <c:v>16.332999999999998</c:v>
                      </c:pt>
                      <c:pt idx="981">
                        <c:v>16.350000000000001</c:v>
                      </c:pt>
                      <c:pt idx="982">
                        <c:v>16.367000000000001</c:v>
                      </c:pt>
                      <c:pt idx="983">
                        <c:v>16.382999999999999</c:v>
                      </c:pt>
                      <c:pt idx="984">
                        <c:v>16.399999999999999</c:v>
                      </c:pt>
                      <c:pt idx="985">
                        <c:v>16.417000000000002</c:v>
                      </c:pt>
                      <c:pt idx="986">
                        <c:v>16.433</c:v>
                      </c:pt>
                      <c:pt idx="987">
                        <c:v>16.45</c:v>
                      </c:pt>
                      <c:pt idx="988">
                        <c:v>16.466999999999999</c:v>
                      </c:pt>
                      <c:pt idx="989">
                        <c:v>16.483000000000001</c:v>
                      </c:pt>
                      <c:pt idx="990">
                        <c:v>16.5</c:v>
                      </c:pt>
                      <c:pt idx="991">
                        <c:v>16.516999999999999</c:v>
                      </c:pt>
                      <c:pt idx="992">
                        <c:v>16.533000000000001</c:v>
                      </c:pt>
                      <c:pt idx="993">
                        <c:v>16.55</c:v>
                      </c:pt>
                      <c:pt idx="994">
                        <c:v>16.567</c:v>
                      </c:pt>
                      <c:pt idx="995">
                        <c:v>16.582999999999998</c:v>
                      </c:pt>
                      <c:pt idx="996">
                        <c:v>16.600000000000001</c:v>
                      </c:pt>
                      <c:pt idx="997">
                        <c:v>16.617000000000001</c:v>
                      </c:pt>
                      <c:pt idx="998">
                        <c:v>16.632999999999999</c:v>
                      </c:pt>
                      <c:pt idx="999">
                        <c:v>16.649999999999999</c:v>
                      </c:pt>
                      <c:pt idx="1000">
                        <c:v>16.667000000000002</c:v>
                      </c:pt>
                      <c:pt idx="1001">
                        <c:v>16.683</c:v>
                      </c:pt>
                      <c:pt idx="1002">
                        <c:v>16.7</c:v>
                      </c:pt>
                      <c:pt idx="1003">
                        <c:v>16.716999999999999</c:v>
                      </c:pt>
                      <c:pt idx="1004">
                        <c:v>16.733000000000001</c:v>
                      </c:pt>
                      <c:pt idx="1005">
                        <c:v>16.75</c:v>
                      </c:pt>
                      <c:pt idx="1006">
                        <c:v>16.766999999999999</c:v>
                      </c:pt>
                      <c:pt idx="1007">
                        <c:v>16.783000000000001</c:v>
                      </c:pt>
                      <c:pt idx="1008">
                        <c:v>16.8</c:v>
                      </c:pt>
                      <c:pt idx="1009">
                        <c:v>16.817</c:v>
                      </c:pt>
                      <c:pt idx="1010">
                        <c:v>16.832999999999998</c:v>
                      </c:pt>
                      <c:pt idx="1011">
                        <c:v>16.850000000000001</c:v>
                      </c:pt>
                      <c:pt idx="1012">
                        <c:v>16.867000000000001</c:v>
                      </c:pt>
                      <c:pt idx="1013">
                        <c:v>16.882999999999999</c:v>
                      </c:pt>
                      <c:pt idx="1014">
                        <c:v>16.899999999999999</c:v>
                      </c:pt>
                      <c:pt idx="1015">
                        <c:v>16.917000000000002</c:v>
                      </c:pt>
                      <c:pt idx="1016">
                        <c:v>16.933</c:v>
                      </c:pt>
                      <c:pt idx="1017">
                        <c:v>16.95</c:v>
                      </c:pt>
                      <c:pt idx="1018">
                        <c:v>16.966999999999999</c:v>
                      </c:pt>
                      <c:pt idx="1019">
                        <c:v>16.983000000000001</c:v>
                      </c:pt>
                      <c:pt idx="1020">
                        <c:v>17</c:v>
                      </c:pt>
                      <c:pt idx="1021">
                        <c:v>17.016999999999999</c:v>
                      </c:pt>
                      <c:pt idx="1022">
                        <c:v>17.033000000000001</c:v>
                      </c:pt>
                      <c:pt idx="1023">
                        <c:v>17.05</c:v>
                      </c:pt>
                      <c:pt idx="1024">
                        <c:v>17.067</c:v>
                      </c:pt>
                      <c:pt idx="1025">
                        <c:v>17.082999999999998</c:v>
                      </c:pt>
                      <c:pt idx="1026">
                        <c:v>17.100000000000001</c:v>
                      </c:pt>
                      <c:pt idx="1027">
                        <c:v>17.117000000000001</c:v>
                      </c:pt>
                      <c:pt idx="1028">
                        <c:v>17.132999999999999</c:v>
                      </c:pt>
                      <c:pt idx="1029">
                        <c:v>17.149999999999999</c:v>
                      </c:pt>
                      <c:pt idx="1030">
                        <c:v>17.167000000000002</c:v>
                      </c:pt>
                      <c:pt idx="1031">
                        <c:v>17.183</c:v>
                      </c:pt>
                      <c:pt idx="1032">
                        <c:v>17.2</c:v>
                      </c:pt>
                      <c:pt idx="1033">
                        <c:v>17.216999999999999</c:v>
                      </c:pt>
                      <c:pt idx="1034">
                        <c:v>17.233000000000001</c:v>
                      </c:pt>
                      <c:pt idx="1035">
                        <c:v>17.25</c:v>
                      </c:pt>
                      <c:pt idx="1036">
                        <c:v>17.266999999999999</c:v>
                      </c:pt>
                      <c:pt idx="1037">
                        <c:v>17.283000000000001</c:v>
                      </c:pt>
                      <c:pt idx="1038">
                        <c:v>17.3</c:v>
                      </c:pt>
                      <c:pt idx="1039">
                        <c:v>17.317</c:v>
                      </c:pt>
                      <c:pt idx="1040">
                        <c:v>17.332999999999998</c:v>
                      </c:pt>
                      <c:pt idx="1041">
                        <c:v>17.350000000000001</c:v>
                      </c:pt>
                      <c:pt idx="1042">
                        <c:v>17.367000000000001</c:v>
                      </c:pt>
                      <c:pt idx="1043">
                        <c:v>17.382999999999999</c:v>
                      </c:pt>
                      <c:pt idx="1044">
                        <c:v>17.399999999999999</c:v>
                      </c:pt>
                      <c:pt idx="1045">
                        <c:v>17.417000000000002</c:v>
                      </c:pt>
                      <c:pt idx="1046">
                        <c:v>17.433</c:v>
                      </c:pt>
                      <c:pt idx="1047">
                        <c:v>17.45</c:v>
                      </c:pt>
                      <c:pt idx="1048">
                        <c:v>17.466999999999999</c:v>
                      </c:pt>
                      <c:pt idx="1049">
                        <c:v>17.483000000000001</c:v>
                      </c:pt>
                      <c:pt idx="1050">
                        <c:v>17.5</c:v>
                      </c:pt>
                      <c:pt idx="1051">
                        <c:v>17.516999999999999</c:v>
                      </c:pt>
                      <c:pt idx="1052">
                        <c:v>17.533000000000001</c:v>
                      </c:pt>
                      <c:pt idx="1053">
                        <c:v>17.55</c:v>
                      </c:pt>
                      <c:pt idx="1054">
                        <c:v>17.567</c:v>
                      </c:pt>
                      <c:pt idx="1055">
                        <c:v>17.582999999999998</c:v>
                      </c:pt>
                      <c:pt idx="1056">
                        <c:v>17.600000000000001</c:v>
                      </c:pt>
                      <c:pt idx="1057">
                        <c:v>17.617000000000001</c:v>
                      </c:pt>
                      <c:pt idx="1058">
                        <c:v>17.632999999999999</c:v>
                      </c:pt>
                      <c:pt idx="1059">
                        <c:v>17.649999999999999</c:v>
                      </c:pt>
                      <c:pt idx="1060">
                        <c:v>17.667000000000002</c:v>
                      </c:pt>
                      <c:pt idx="1061">
                        <c:v>17.683</c:v>
                      </c:pt>
                      <c:pt idx="1062">
                        <c:v>17.7</c:v>
                      </c:pt>
                      <c:pt idx="1063">
                        <c:v>17.716999999999999</c:v>
                      </c:pt>
                      <c:pt idx="1064">
                        <c:v>17.733000000000001</c:v>
                      </c:pt>
                      <c:pt idx="1065">
                        <c:v>17.75</c:v>
                      </c:pt>
                      <c:pt idx="1066">
                        <c:v>17.766999999999999</c:v>
                      </c:pt>
                      <c:pt idx="1067">
                        <c:v>17.783000000000001</c:v>
                      </c:pt>
                      <c:pt idx="1068">
                        <c:v>17.8</c:v>
                      </c:pt>
                      <c:pt idx="1069">
                        <c:v>17.817</c:v>
                      </c:pt>
                      <c:pt idx="1070">
                        <c:v>17.832999999999998</c:v>
                      </c:pt>
                      <c:pt idx="1071">
                        <c:v>17.850000000000001</c:v>
                      </c:pt>
                      <c:pt idx="1072">
                        <c:v>17.867000000000001</c:v>
                      </c:pt>
                      <c:pt idx="1073">
                        <c:v>17.882999999999999</c:v>
                      </c:pt>
                      <c:pt idx="1074">
                        <c:v>17.899999999999999</c:v>
                      </c:pt>
                      <c:pt idx="1075">
                        <c:v>17.917000000000002</c:v>
                      </c:pt>
                      <c:pt idx="1076">
                        <c:v>17.933</c:v>
                      </c:pt>
                      <c:pt idx="1077">
                        <c:v>17.95</c:v>
                      </c:pt>
                      <c:pt idx="1078">
                        <c:v>17.966999999999999</c:v>
                      </c:pt>
                      <c:pt idx="1079">
                        <c:v>17.983000000000001</c:v>
                      </c:pt>
                      <c:pt idx="1080">
                        <c:v>18</c:v>
                      </c:pt>
                      <c:pt idx="1081">
                        <c:v>18.016999999999999</c:v>
                      </c:pt>
                      <c:pt idx="1082">
                        <c:v>18.033000000000001</c:v>
                      </c:pt>
                      <c:pt idx="1083">
                        <c:v>18.05</c:v>
                      </c:pt>
                      <c:pt idx="1084">
                        <c:v>18.067</c:v>
                      </c:pt>
                      <c:pt idx="1085">
                        <c:v>18.082999999999998</c:v>
                      </c:pt>
                      <c:pt idx="1086">
                        <c:v>18.100000000000001</c:v>
                      </c:pt>
                      <c:pt idx="1087">
                        <c:v>18.117000000000001</c:v>
                      </c:pt>
                      <c:pt idx="1088">
                        <c:v>18.132999999999999</c:v>
                      </c:pt>
                      <c:pt idx="1089">
                        <c:v>18.149999999999999</c:v>
                      </c:pt>
                      <c:pt idx="1090">
                        <c:v>18.167000000000002</c:v>
                      </c:pt>
                      <c:pt idx="1091">
                        <c:v>18.183</c:v>
                      </c:pt>
                      <c:pt idx="1092">
                        <c:v>18.2</c:v>
                      </c:pt>
                      <c:pt idx="1093">
                        <c:v>18.216999999999999</c:v>
                      </c:pt>
                      <c:pt idx="1094">
                        <c:v>18.233000000000001</c:v>
                      </c:pt>
                      <c:pt idx="1095">
                        <c:v>18.25</c:v>
                      </c:pt>
                      <c:pt idx="1096">
                        <c:v>18.266999999999999</c:v>
                      </c:pt>
                      <c:pt idx="1097">
                        <c:v>18.283000000000001</c:v>
                      </c:pt>
                      <c:pt idx="1098">
                        <c:v>18.3</c:v>
                      </c:pt>
                      <c:pt idx="1099">
                        <c:v>18.317</c:v>
                      </c:pt>
                      <c:pt idx="1100">
                        <c:v>18.332999999999998</c:v>
                      </c:pt>
                      <c:pt idx="1101">
                        <c:v>18.350000000000001</c:v>
                      </c:pt>
                      <c:pt idx="1102">
                        <c:v>18.367000000000001</c:v>
                      </c:pt>
                      <c:pt idx="1103">
                        <c:v>18.382999999999999</c:v>
                      </c:pt>
                      <c:pt idx="1104">
                        <c:v>18.399999999999999</c:v>
                      </c:pt>
                      <c:pt idx="1105">
                        <c:v>18.417000000000002</c:v>
                      </c:pt>
                      <c:pt idx="1106">
                        <c:v>18.433</c:v>
                      </c:pt>
                      <c:pt idx="1107">
                        <c:v>18.45</c:v>
                      </c:pt>
                      <c:pt idx="1108">
                        <c:v>18.466999999999999</c:v>
                      </c:pt>
                      <c:pt idx="1109">
                        <c:v>18.483000000000001</c:v>
                      </c:pt>
                      <c:pt idx="1110">
                        <c:v>18.5</c:v>
                      </c:pt>
                      <c:pt idx="1111">
                        <c:v>18.516999999999999</c:v>
                      </c:pt>
                      <c:pt idx="1112">
                        <c:v>18.533000000000001</c:v>
                      </c:pt>
                      <c:pt idx="1113">
                        <c:v>18.55</c:v>
                      </c:pt>
                      <c:pt idx="1114">
                        <c:v>18.567</c:v>
                      </c:pt>
                      <c:pt idx="1115">
                        <c:v>18.582999999999998</c:v>
                      </c:pt>
                      <c:pt idx="1116">
                        <c:v>18.600000000000001</c:v>
                      </c:pt>
                      <c:pt idx="1117">
                        <c:v>18.617000000000001</c:v>
                      </c:pt>
                      <c:pt idx="1118">
                        <c:v>18.632999999999999</c:v>
                      </c:pt>
                      <c:pt idx="1119">
                        <c:v>18.649999999999999</c:v>
                      </c:pt>
                      <c:pt idx="1120">
                        <c:v>18.667000000000002</c:v>
                      </c:pt>
                      <c:pt idx="1121">
                        <c:v>18.683</c:v>
                      </c:pt>
                      <c:pt idx="1122">
                        <c:v>18.7</c:v>
                      </c:pt>
                      <c:pt idx="1123">
                        <c:v>18.716999999999999</c:v>
                      </c:pt>
                      <c:pt idx="1124">
                        <c:v>18.733000000000001</c:v>
                      </c:pt>
                      <c:pt idx="1125">
                        <c:v>18.75</c:v>
                      </c:pt>
                      <c:pt idx="1126">
                        <c:v>18.766999999999999</c:v>
                      </c:pt>
                      <c:pt idx="1127">
                        <c:v>18.783000000000001</c:v>
                      </c:pt>
                      <c:pt idx="1128">
                        <c:v>18.8</c:v>
                      </c:pt>
                      <c:pt idx="1129">
                        <c:v>18.817</c:v>
                      </c:pt>
                      <c:pt idx="1130">
                        <c:v>18.832999999999998</c:v>
                      </c:pt>
                      <c:pt idx="1131">
                        <c:v>18.850000000000001</c:v>
                      </c:pt>
                      <c:pt idx="1132">
                        <c:v>18.867000000000001</c:v>
                      </c:pt>
                      <c:pt idx="1133">
                        <c:v>18.882999999999999</c:v>
                      </c:pt>
                      <c:pt idx="1134">
                        <c:v>18.899999999999999</c:v>
                      </c:pt>
                      <c:pt idx="1135">
                        <c:v>18.917000000000002</c:v>
                      </c:pt>
                      <c:pt idx="1136">
                        <c:v>18.933</c:v>
                      </c:pt>
                      <c:pt idx="1137">
                        <c:v>18.95</c:v>
                      </c:pt>
                      <c:pt idx="1138">
                        <c:v>18.966999999999999</c:v>
                      </c:pt>
                      <c:pt idx="1139">
                        <c:v>18.983000000000001</c:v>
                      </c:pt>
                      <c:pt idx="1140">
                        <c:v>19</c:v>
                      </c:pt>
                      <c:pt idx="1141">
                        <c:v>19.016999999999999</c:v>
                      </c:pt>
                      <c:pt idx="1142">
                        <c:v>19.033000000000001</c:v>
                      </c:pt>
                      <c:pt idx="1143">
                        <c:v>19.05</c:v>
                      </c:pt>
                      <c:pt idx="1144">
                        <c:v>19.067</c:v>
                      </c:pt>
                      <c:pt idx="1145">
                        <c:v>19.082999999999998</c:v>
                      </c:pt>
                      <c:pt idx="1146">
                        <c:v>19.100000000000001</c:v>
                      </c:pt>
                      <c:pt idx="1147">
                        <c:v>19.117000000000001</c:v>
                      </c:pt>
                      <c:pt idx="1148">
                        <c:v>19.132999999999999</c:v>
                      </c:pt>
                      <c:pt idx="1149">
                        <c:v>19.149999999999999</c:v>
                      </c:pt>
                      <c:pt idx="1150">
                        <c:v>19.167000000000002</c:v>
                      </c:pt>
                      <c:pt idx="1151">
                        <c:v>19.183</c:v>
                      </c:pt>
                      <c:pt idx="1152">
                        <c:v>19.2</c:v>
                      </c:pt>
                      <c:pt idx="1153">
                        <c:v>19.216999999999999</c:v>
                      </c:pt>
                      <c:pt idx="1154">
                        <c:v>19.233000000000001</c:v>
                      </c:pt>
                      <c:pt idx="1155">
                        <c:v>19.25</c:v>
                      </c:pt>
                      <c:pt idx="1156">
                        <c:v>19.266999999999999</c:v>
                      </c:pt>
                      <c:pt idx="1157">
                        <c:v>19.283000000000001</c:v>
                      </c:pt>
                      <c:pt idx="1158">
                        <c:v>19.3</c:v>
                      </c:pt>
                      <c:pt idx="1159">
                        <c:v>19.317</c:v>
                      </c:pt>
                      <c:pt idx="1160">
                        <c:v>19.332999999999998</c:v>
                      </c:pt>
                      <c:pt idx="1161">
                        <c:v>19.350000000000001</c:v>
                      </c:pt>
                      <c:pt idx="1162">
                        <c:v>19.367000000000001</c:v>
                      </c:pt>
                      <c:pt idx="1163">
                        <c:v>19.382999999999999</c:v>
                      </c:pt>
                      <c:pt idx="1164">
                        <c:v>19.399999999999999</c:v>
                      </c:pt>
                      <c:pt idx="1165">
                        <c:v>19.417000000000002</c:v>
                      </c:pt>
                      <c:pt idx="1166">
                        <c:v>19.433</c:v>
                      </c:pt>
                      <c:pt idx="1167">
                        <c:v>19.45</c:v>
                      </c:pt>
                      <c:pt idx="1168">
                        <c:v>19.466999999999999</c:v>
                      </c:pt>
                      <c:pt idx="1169">
                        <c:v>19.483000000000001</c:v>
                      </c:pt>
                      <c:pt idx="1170">
                        <c:v>19.5</c:v>
                      </c:pt>
                      <c:pt idx="1171">
                        <c:v>19.516999999999999</c:v>
                      </c:pt>
                      <c:pt idx="1172">
                        <c:v>19.533000000000001</c:v>
                      </c:pt>
                      <c:pt idx="1173">
                        <c:v>19.55</c:v>
                      </c:pt>
                      <c:pt idx="1174">
                        <c:v>19.567</c:v>
                      </c:pt>
                      <c:pt idx="1175">
                        <c:v>19.582999999999998</c:v>
                      </c:pt>
                      <c:pt idx="1176">
                        <c:v>19.600000000000001</c:v>
                      </c:pt>
                      <c:pt idx="1177">
                        <c:v>19.617000000000001</c:v>
                      </c:pt>
                      <c:pt idx="1178">
                        <c:v>19.632999999999999</c:v>
                      </c:pt>
                      <c:pt idx="1179">
                        <c:v>19.649999999999999</c:v>
                      </c:pt>
                      <c:pt idx="1180">
                        <c:v>19.667000000000002</c:v>
                      </c:pt>
                      <c:pt idx="1181">
                        <c:v>19.683</c:v>
                      </c:pt>
                      <c:pt idx="1182">
                        <c:v>19.7</c:v>
                      </c:pt>
                      <c:pt idx="1183">
                        <c:v>19.716999999999999</c:v>
                      </c:pt>
                      <c:pt idx="1184">
                        <c:v>19.733000000000001</c:v>
                      </c:pt>
                      <c:pt idx="1185">
                        <c:v>19.75</c:v>
                      </c:pt>
                      <c:pt idx="1186">
                        <c:v>19.766999999999999</c:v>
                      </c:pt>
                      <c:pt idx="1187">
                        <c:v>19.783000000000001</c:v>
                      </c:pt>
                      <c:pt idx="1188">
                        <c:v>19.8</c:v>
                      </c:pt>
                      <c:pt idx="1189">
                        <c:v>19.817</c:v>
                      </c:pt>
                      <c:pt idx="1190">
                        <c:v>19.832999999999998</c:v>
                      </c:pt>
                      <c:pt idx="1191">
                        <c:v>19.850000000000001</c:v>
                      </c:pt>
                      <c:pt idx="1192">
                        <c:v>19.867000000000001</c:v>
                      </c:pt>
                      <c:pt idx="1193">
                        <c:v>19.882999999999999</c:v>
                      </c:pt>
                      <c:pt idx="1194">
                        <c:v>19.899999999999999</c:v>
                      </c:pt>
                      <c:pt idx="1195">
                        <c:v>19.917000000000002</c:v>
                      </c:pt>
                      <c:pt idx="1196">
                        <c:v>19.933</c:v>
                      </c:pt>
                      <c:pt idx="1197">
                        <c:v>19.95</c:v>
                      </c:pt>
                      <c:pt idx="1198">
                        <c:v>19.966999999999999</c:v>
                      </c:pt>
                      <c:pt idx="1199">
                        <c:v>19.983000000000001</c:v>
                      </c:pt>
                      <c:pt idx="1200">
                        <c:v>20</c:v>
                      </c:pt>
                      <c:pt idx="1201">
                        <c:v>20.016999999999999</c:v>
                      </c:pt>
                      <c:pt idx="1202">
                        <c:v>20.033000000000001</c:v>
                      </c:pt>
                      <c:pt idx="1203">
                        <c:v>20.05</c:v>
                      </c:pt>
                      <c:pt idx="1204">
                        <c:v>20.067</c:v>
                      </c:pt>
                      <c:pt idx="1205">
                        <c:v>20.082999999999998</c:v>
                      </c:pt>
                      <c:pt idx="1206">
                        <c:v>20.100000000000001</c:v>
                      </c:pt>
                      <c:pt idx="1207">
                        <c:v>20.117000000000001</c:v>
                      </c:pt>
                      <c:pt idx="1208">
                        <c:v>20.132999999999999</c:v>
                      </c:pt>
                      <c:pt idx="1209">
                        <c:v>20.149999999999999</c:v>
                      </c:pt>
                      <c:pt idx="1210">
                        <c:v>20.167000000000002</c:v>
                      </c:pt>
                      <c:pt idx="1211">
                        <c:v>20.183</c:v>
                      </c:pt>
                      <c:pt idx="1212">
                        <c:v>20.2</c:v>
                      </c:pt>
                      <c:pt idx="1213">
                        <c:v>20.216999999999999</c:v>
                      </c:pt>
                      <c:pt idx="1214">
                        <c:v>20.233000000000001</c:v>
                      </c:pt>
                      <c:pt idx="1215">
                        <c:v>20.25</c:v>
                      </c:pt>
                      <c:pt idx="1216">
                        <c:v>20.266999999999999</c:v>
                      </c:pt>
                      <c:pt idx="1217">
                        <c:v>20.283000000000001</c:v>
                      </c:pt>
                      <c:pt idx="1218">
                        <c:v>20.3</c:v>
                      </c:pt>
                      <c:pt idx="1219">
                        <c:v>20.317</c:v>
                      </c:pt>
                      <c:pt idx="1220">
                        <c:v>20.332999999999998</c:v>
                      </c:pt>
                      <c:pt idx="1221">
                        <c:v>20.350000000000001</c:v>
                      </c:pt>
                      <c:pt idx="1222">
                        <c:v>20.367000000000001</c:v>
                      </c:pt>
                      <c:pt idx="1223">
                        <c:v>20.382999999999999</c:v>
                      </c:pt>
                      <c:pt idx="1224">
                        <c:v>20.399999999999999</c:v>
                      </c:pt>
                      <c:pt idx="1225">
                        <c:v>20.417000000000002</c:v>
                      </c:pt>
                      <c:pt idx="1226">
                        <c:v>20.433</c:v>
                      </c:pt>
                      <c:pt idx="1227">
                        <c:v>20.45</c:v>
                      </c:pt>
                      <c:pt idx="1228">
                        <c:v>20.466999999999999</c:v>
                      </c:pt>
                      <c:pt idx="1229">
                        <c:v>20.483000000000001</c:v>
                      </c:pt>
                      <c:pt idx="1230">
                        <c:v>20.5</c:v>
                      </c:pt>
                      <c:pt idx="1231">
                        <c:v>20.516999999999999</c:v>
                      </c:pt>
                      <c:pt idx="1232">
                        <c:v>20.533000000000001</c:v>
                      </c:pt>
                      <c:pt idx="1233">
                        <c:v>20.55</c:v>
                      </c:pt>
                      <c:pt idx="1234">
                        <c:v>20.567</c:v>
                      </c:pt>
                      <c:pt idx="1235">
                        <c:v>20.582999999999998</c:v>
                      </c:pt>
                      <c:pt idx="1236">
                        <c:v>20.6</c:v>
                      </c:pt>
                      <c:pt idx="1237">
                        <c:v>20.617000000000001</c:v>
                      </c:pt>
                      <c:pt idx="1238">
                        <c:v>20.632999999999999</c:v>
                      </c:pt>
                      <c:pt idx="1239">
                        <c:v>20.65</c:v>
                      </c:pt>
                      <c:pt idx="1240">
                        <c:v>20.667000000000002</c:v>
                      </c:pt>
                      <c:pt idx="1241">
                        <c:v>20.683</c:v>
                      </c:pt>
                      <c:pt idx="1242">
                        <c:v>20.7</c:v>
                      </c:pt>
                      <c:pt idx="1243">
                        <c:v>20.716999999999999</c:v>
                      </c:pt>
                      <c:pt idx="1244">
                        <c:v>20.733000000000001</c:v>
                      </c:pt>
                      <c:pt idx="1245">
                        <c:v>20.75</c:v>
                      </c:pt>
                      <c:pt idx="1246">
                        <c:v>20.766999999999999</c:v>
                      </c:pt>
                      <c:pt idx="1247">
                        <c:v>20.783000000000001</c:v>
                      </c:pt>
                      <c:pt idx="1248">
                        <c:v>20.8</c:v>
                      </c:pt>
                      <c:pt idx="1249">
                        <c:v>20.817</c:v>
                      </c:pt>
                      <c:pt idx="1250">
                        <c:v>20.832999999999998</c:v>
                      </c:pt>
                      <c:pt idx="1251">
                        <c:v>20.85</c:v>
                      </c:pt>
                      <c:pt idx="1252">
                        <c:v>20.867000000000001</c:v>
                      </c:pt>
                      <c:pt idx="1253">
                        <c:v>20.882999999999999</c:v>
                      </c:pt>
                      <c:pt idx="1254">
                        <c:v>20.9</c:v>
                      </c:pt>
                      <c:pt idx="1255">
                        <c:v>20.917000000000002</c:v>
                      </c:pt>
                      <c:pt idx="1256">
                        <c:v>20.933</c:v>
                      </c:pt>
                      <c:pt idx="1257">
                        <c:v>20.95</c:v>
                      </c:pt>
                      <c:pt idx="1258">
                        <c:v>20.966999999999999</c:v>
                      </c:pt>
                      <c:pt idx="1259">
                        <c:v>20.983000000000001</c:v>
                      </c:pt>
                      <c:pt idx="1260">
                        <c:v>21</c:v>
                      </c:pt>
                      <c:pt idx="1261">
                        <c:v>21.016999999999999</c:v>
                      </c:pt>
                      <c:pt idx="1262">
                        <c:v>21.033000000000001</c:v>
                      </c:pt>
                      <c:pt idx="1263">
                        <c:v>21.05</c:v>
                      </c:pt>
                      <c:pt idx="1264">
                        <c:v>21.067</c:v>
                      </c:pt>
                      <c:pt idx="1265">
                        <c:v>21.082999999999998</c:v>
                      </c:pt>
                      <c:pt idx="1266">
                        <c:v>21.1</c:v>
                      </c:pt>
                      <c:pt idx="1267">
                        <c:v>21.117000000000001</c:v>
                      </c:pt>
                      <c:pt idx="1268">
                        <c:v>21.132999999999999</c:v>
                      </c:pt>
                      <c:pt idx="1269">
                        <c:v>21.15</c:v>
                      </c:pt>
                      <c:pt idx="1270">
                        <c:v>21.167000000000002</c:v>
                      </c:pt>
                      <c:pt idx="1271">
                        <c:v>21.183</c:v>
                      </c:pt>
                      <c:pt idx="1272">
                        <c:v>21.2</c:v>
                      </c:pt>
                      <c:pt idx="1273">
                        <c:v>21.216999999999999</c:v>
                      </c:pt>
                      <c:pt idx="1274">
                        <c:v>21.233000000000001</c:v>
                      </c:pt>
                      <c:pt idx="1275">
                        <c:v>21.25</c:v>
                      </c:pt>
                      <c:pt idx="1276">
                        <c:v>21.266999999999999</c:v>
                      </c:pt>
                      <c:pt idx="1277">
                        <c:v>21.283000000000001</c:v>
                      </c:pt>
                      <c:pt idx="1278">
                        <c:v>21.3</c:v>
                      </c:pt>
                      <c:pt idx="1279">
                        <c:v>21.317</c:v>
                      </c:pt>
                      <c:pt idx="1280">
                        <c:v>21.332999999999998</c:v>
                      </c:pt>
                      <c:pt idx="1281">
                        <c:v>21.35</c:v>
                      </c:pt>
                      <c:pt idx="1282">
                        <c:v>21.367000000000001</c:v>
                      </c:pt>
                      <c:pt idx="1283">
                        <c:v>21.382999999999999</c:v>
                      </c:pt>
                      <c:pt idx="1284">
                        <c:v>21.4</c:v>
                      </c:pt>
                      <c:pt idx="1285">
                        <c:v>21.417000000000002</c:v>
                      </c:pt>
                      <c:pt idx="1286">
                        <c:v>21.433</c:v>
                      </c:pt>
                      <c:pt idx="1287">
                        <c:v>21.45</c:v>
                      </c:pt>
                      <c:pt idx="1288">
                        <c:v>21.466999999999999</c:v>
                      </c:pt>
                      <c:pt idx="1289">
                        <c:v>21.483000000000001</c:v>
                      </c:pt>
                      <c:pt idx="1290">
                        <c:v>21.5</c:v>
                      </c:pt>
                      <c:pt idx="1291">
                        <c:v>21.516999999999999</c:v>
                      </c:pt>
                      <c:pt idx="1292">
                        <c:v>21.533000000000001</c:v>
                      </c:pt>
                      <c:pt idx="1293">
                        <c:v>21.55</c:v>
                      </c:pt>
                      <c:pt idx="1294">
                        <c:v>21.567</c:v>
                      </c:pt>
                      <c:pt idx="1295">
                        <c:v>21.582999999999998</c:v>
                      </c:pt>
                      <c:pt idx="1296">
                        <c:v>21.6</c:v>
                      </c:pt>
                      <c:pt idx="1297">
                        <c:v>21.617000000000001</c:v>
                      </c:pt>
                      <c:pt idx="1298">
                        <c:v>21.632999999999999</c:v>
                      </c:pt>
                      <c:pt idx="1299">
                        <c:v>21.65</c:v>
                      </c:pt>
                      <c:pt idx="1300">
                        <c:v>21.667000000000002</c:v>
                      </c:pt>
                      <c:pt idx="1301">
                        <c:v>21.683</c:v>
                      </c:pt>
                      <c:pt idx="1302">
                        <c:v>21.7</c:v>
                      </c:pt>
                      <c:pt idx="1303">
                        <c:v>21.716999999999999</c:v>
                      </c:pt>
                      <c:pt idx="1304">
                        <c:v>21.733000000000001</c:v>
                      </c:pt>
                      <c:pt idx="1305">
                        <c:v>21.75</c:v>
                      </c:pt>
                      <c:pt idx="1306">
                        <c:v>21.766999999999999</c:v>
                      </c:pt>
                      <c:pt idx="1307">
                        <c:v>21.783000000000001</c:v>
                      </c:pt>
                      <c:pt idx="1308">
                        <c:v>21.8</c:v>
                      </c:pt>
                      <c:pt idx="1309">
                        <c:v>21.817</c:v>
                      </c:pt>
                      <c:pt idx="1310">
                        <c:v>21.832999999999998</c:v>
                      </c:pt>
                      <c:pt idx="1311">
                        <c:v>21.85</c:v>
                      </c:pt>
                      <c:pt idx="1312">
                        <c:v>21.867000000000001</c:v>
                      </c:pt>
                      <c:pt idx="1313">
                        <c:v>21.882999999999999</c:v>
                      </c:pt>
                      <c:pt idx="1314">
                        <c:v>21.9</c:v>
                      </c:pt>
                      <c:pt idx="1315">
                        <c:v>21.917000000000002</c:v>
                      </c:pt>
                      <c:pt idx="1316">
                        <c:v>21.933</c:v>
                      </c:pt>
                      <c:pt idx="1317">
                        <c:v>21.95</c:v>
                      </c:pt>
                      <c:pt idx="1318">
                        <c:v>21.966999999999999</c:v>
                      </c:pt>
                      <c:pt idx="1319">
                        <c:v>21.983000000000001</c:v>
                      </c:pt>
                      <c:pt idx="1320">
                        <c:v>22</c:v>
                      </c:pt>
                      <c:pt idx="1321">
                        <c:v>22.016999999999999</c:v>
                      </c:pt>
                      <c:pt idx="1322">
                        <c:v>22.033000000000001</c:v>
                      </c:pt>
                      <c:pt idx="1323">
                        <c:v>22.05</c:v>
                      </c:pt>
                      <c:pt idx="1324">
                        <c:v>22.067</c:v>
                      </c:pt>
                      <c:pt idx="1325">
                        <c:v>22.082999999999998</c:v>
                      </c:pt>
                      <c:pt idx="1326">
                        <c:v>22.1</c:v>
                      </c:pt>
                      <c:pt idx="1327">
                        <c:v>22.117000000000001</c:v>
                      </c:pt>
                      <c:pt idx="1328">
                        <c:v>22.132999999999999</c:v>
                      </c:pt>
                      <c:pt idx="1329">
                        <c:v>22.15</c:v>
                      </c:pt>
                      <c:pt idx="1330">
                        <c:v>22.167000000000002</c:v>
                      </c:pt>
                      <c:pt idx="1331">
                        <c:v>22.183</c:v>
                      </c:pt>
                      <c:pt idx="1332">
                        <c:v>22.2</c:v>
                      </c:pt>
                      <c:pt idx="1333">
                        <c:v>22.216999999999999</c:v>
                      </c:pt>
                      <c:pt idx="1334">
                        <c:v>22.233000000000001</c:v>
                      </c:pt>
                      <c:pt idx="1335">
                        <c:v>22.25</c:v>
                      </c:pt>
                      <c:pt idx="1336">
                        <c:v>22.266999999999999</c:v>
                      </c:pt>
                      <c:pt idx="1337">
                        <c:v>22.283000000000001</c:v>
                      </c:pt>
                      <c:pt idx="1338">
                        <c:v>22.3</c:v>
                      </c:pt>
                      <c:pt idx="1339">
                        <c:v>22.317</c:v>
                      </c:pt>
                      <c:pt idx="1340">
                        <c:v>22.332999999999998</c:v>
                      </c:pt>
                      <c:pt idx="1341">
                        <c:v>22.35</c:v>
                      </c:pt>
                      <c:pt idx="1342">
                        <c:v>22.367000000000001</c:v>
                      </c:pt>
                      <c:pt idx="1343">
                        <c:v>22.382999999999999</c:v>
                      </c:pt>
                      <c:pt idx="1344">
                        <c:v>22.4</c:v>
                      </c:pt>
                      <c:pt idx="1345">
                        <c:v>22.417000000000002</c:v>
                      </c:pt>
                      <c:pt idx="1346">
                        <c:v>22.433</c:v>
                      </c:pt>
                      <c:pt idx="1347">
                        <c:v>22.45</c:v>
                      </c:pt>
                      <c:pt idx="1348">
                        <c:v>22.466999999999999</c:v>
                      </c:pt>
                      <c:pt idx="1349">
                        <c:v>22.483000000000001</c:v>
                      </c:pt>
                      <c:pt idx="1350">
                        <c:v>22.5</c:v>
                      </c:pt>
                      <c:pt idx="1351">
                        <c:v>22.516999999999999</c:v>
                      </c:pt>
                      <c:pt idx="1352">
                        <c:v>22.533000000000001</c:v>
                      </c:pt>
                      <c:pt idx="1353">
                        <c:v>22.55</c:v>
                      </c:pt>
                      <c:pt idx="1354">
                        <c:v>22.567</c:v>
                      </c:pt>
                      <c:pt idx="1355">
                        <c:v>22.582999999999998</c:v>
                      </c:pt>
                      <c:pt idx="1356">
                        <c:v>22.6</c:v>
                      </c:pt>
                      <c:pt idx="1357">
                        <c:v>22.617000000000001</c:v>
                      </c:pt>
                      <c:pt idx="1358">
                        <c:v>22.632999999999999</c:v>
                      </c:pt>
                      <c:pt idx="1359">
                        <c:v>22.65</c:v>
                      </c:pt>
                      <c:pt idx="1360">
                        <c:v>22.667000000000002</c:v>
                      </c:pt>
                      <c:pt idx="1361">
                        <c:v>22.683</c:v>
                      </c:pt>
                      <c:pt idx="1362">
                        <c:v>22.7</c:v>
                      </c:pt>
                      <c:pt idx="1363">
                        <c:v>22.716999999999999</c:v>
                      </c:pt>
                      <c:pt idx="1364">
                        <c:v>22.733000000000001</c:v>
                      </c:pt>
                      <c:pt idx="1365">
                        <c:v>22.75</c:v>
                      </c:pt>
                      <c:pt idx="1366">
                        <c:v>22.766999999999999</c:v>
                      </c:pt>
                      <c:pt idx="1367">
                        <c:v>22.783000000000001</c:v>
                      </c:pt>
                      <c:pt idx="1368">
                        <c:v>22.8</c:v>
                      </c:pt>
                      <c:pt idx="1369">
                        <c:v>22.817</c:v>
                      </c:pt>
                      <c:pt idx="1370">
                        <c:v>22.832999999999998</c:v>
                      </c:pt>
                      <c:pt idx="1371">
                        <c:v>22.85</c:v>
                      </c:pt>
                      <c:pt idx="1372">
                        <c:v>22.867000000000001</c:v>
                      </c:pt>
                      <c:pt idx="1373">
                        <c:v>22.882999999999999</c:v>
                      </c:pt>
                      <c:pt idx="1374">
                        <c:v>22.9</c:v>
                      </c:pt>
                      <c:pt idx="1375">
                        <c:v>22.917000000000002</c:v>
                      </c:pt>
                      <c:pt idx="1376">
                        <c:v>22.933</c:v>
                      </c:pt>
                      <c:pt idx="1377">
                        <c:v>22.95</c:v>
                      </c:pt>
                      <c:pt idx="1378">
                        <c:v>22.966999999999999</c:v>
                      </c:pt>
                      <c:pt idx="1379">
                        <c:v>22.983000000000001</c:v>
                      </c:pt>
                      <c:pt idx="1380">
                        <c:v>23</c:v>
                      </c:pt>
                      <c:pt idx="1381">
                        <c:v>23.016999999999999</c:v>
                      </c:pt>
                      <c:pt idx="1382">
                        <c:v>23.033000000000001</c:v>
                      </c:pt>
                      <c:pt idx="1383">
                        <c:v>23.05</c:v>
                      </c:pt>
                      <c:pt idx="1384">
                        <c:v>23.067</c:v>
                      </c:pt>
                      <c:pt idx="1385">
                        <c:v>23.082999999999998</c:v>
                      </c:pt>
                      <c:pt idx="1386">
                        <c:v>23.1</c:v>
                      </c:pt>
                      <c:pt idx="1387">
                        <c:v>23.117000000000001</c:v>
                      </c:pt>
                      <c:pt idx="1388">
                        <c:v>23.132999999999999</c:v>
                      </c:pt>
                      <c:pt idx="1389">
                        <c:v>23.15</c:v>
                      </c:pt>
                      <c:pt idx="1390">
                        <c:v>23.167000000000002</c:v>
                      </c:pt>
                      <c:pt idx="1391">
                        <c:v>23.183</c:v>
                      </c:pt>
                      <c:pt idx="1392">
                        <c:v>23.2</c:v>
                      </c:pt>
                      <c:pt idx="1393">
                        <c:v>23.216999999999999</c:v>
                      </c:pt>
                      <c:pt idx="1394">
                        <c:v>23.233000000000001</c:v>
                      </c:pt>
                      <c:pt idx="1395">
                        <c:v>23.25</c:v>
                      </c:pt>
                      <c:pt idx="1396">
                        <c:v>23.266999999999999</c:v>
                      </c:pt>
                      <c:pt idx="1397">
                        <c:v>23.283000000000001</c:v>
                      </c:pt>
                      <c:pt idx="1398">
                        <c:v>23.3</c:v>
                      </c:pt>
                      <c:pt idx="1399">
                        <c:v>23.317</c:v>
                      </c:pt>
                      <c:pt idx="1400">
                        <c:v>23.332999999999998</c:v>
                      </c:pt>
                      <c:pt idx="1401">
                        <c:v>23.35</c:v>
                      </c:pt>
                      <c:pt idx="1402">
                        <c:v>23.367000000000001</c:v>
                      </c:pt>
                      <c:pt idx="1403">
                        <c:v>23.382999999999999</c:v>
                      </c:pt>
                      <c:pt idx="1404">
                        <c:v>23.4</c:v>
                      </c:pt>
                      <c:pt idx="1405">
                        <c:v>23.417000000000002</c:v>
                      </c:pt>
                      <c:pt idx="1406">
                        <c:v>23.433</c:v>
                      </c:pt>
                      <c:pt idx="1407">
                        <c:v>23.45</c:v>
                      </c:pt>
                      <c:pt idx="1408">
                        <c:v>23.466999999999999</c:v>
                      </c:pt>
                      <c:pt idx="1409">
                        <c:v>23.483000000000001</c:v>
                      </c:pt>
                      <c:pt idx="1410">
                        <c:v>23.5</c:v>
                      </c:pt>
                      <c:pt idx="1411">
                        <c:v>23.516999999999999</c:v>
                      </c:pt>
                      <c:pt idx="1412">
                        <c:v>23.533000000000001</c:v>
                      </c:pt>
                      <c:pt idx="1413">
                        <c:v>23.55</c:v>
                      </c:pt>
                      <c:pt idx="1414">
                        <c:v>23.567</c:v>
                      </c:pt>
                      <c:pt idx="1415">
                        <c:v>23.582999999999998</c:v>
                      </c:pt>
                      <c:pt idx="1416">
                        <c:v>23.6</c:v>
                      </c:pt>
                      <c:pt idx="1417">
                        <c:v>23.617000000000001</c:v>
                      </c:pt>
                      <c:pt idx="1418">
                        <c:v>23.632999999999999</c:v>
                      </c:pt>
                      <c:pt idx="1419">
                        <c:v>23.65</c:v>
                      </c:pt>
                      <c:pt idx="1420">
                        <c:v>23.667000000000002</c:v>
                      </c:pt>
                      <c:pt idx="1421">
                        <c:v>23.683</c:v>
                      </c:pt>
                      <c:pt idx="1422">
                        <c:v>23.7</c:v>
                      </c:pt>
                      <c:pt idx="1423">
                        <c:v>23.716999999999999</c:v>
                      </c:pt>
                      <c:pt idx="1424">
                        <c:v>23.733000000000001</c:v>
                      </c:pt>
                      <c:pt idx="1425">
                        <c:v>23.75</c:v>
                      </c:pt>
                      <c:pt idx="1426">
                        <c:v>23.766999999999999</c:v>
                      </c:pt>
                      <c:pt idx="1427">
                        <c:v>23.783000000000001</c:v>
                      </c:pt>
                      <c:pt idx="1428">
                        <c:v>23.8</c:v>
                      </c:pt>
                      <c:pt idx="1429">
                        <c:v>23.817</c:v>
                      </c:pt>
                      <c:pt idx="1430">
                        <c:v>23.832999999999998</c:v>
                      </c:pt>
                      <c:pt idx="1431">
                        <c:v>23.85</c:v>
                      </c:pt>
                      <c:pt idx="1432">
                        <c:v>23.867000000000001</c:v>
                      </c:pt>
                      <c:pt idx="1433">
                        <c:v>23.882999999999999</c:v>
                      </c:pt>
                      <c:pt idx="1434">
                        <c:v>23.9</c:v>
                      </c:pt>
                      <c:pt idx="1435">
                        <c:v>23.917000000000002</c:v>
                      </c:pt>
                      <c:pt idx="1436">
                        <c:v>23.933</c:v>
                      </c:pt>
                      <c:pt idx="1437">
                        <c:v>23.95</c:v>
                      </c:pt>
                      <c:pt idx="1438">
                        <c:v>23.966999999999999</c:v>
                      </c:pt>
                      <c:pt idx="1439">
                        <c:v>23.983000000000001</c:v>
                      </c:pt>
                      <c:pt idx="1440">
                        <c:v>24</c:v>
                      </c:pt>
                      <c:pt idx="1441">
                        <c:v>24.016999999999999</c:v>
                      </c:pt>
                      <c:pt idx="1442">
                        <c:v>24.033000000000001</c:v>
                      </c:pt>
                      <c:pt idx="1443">
                        <c:v>24.05</c:v>
                      </c:pt>
                      <c:pt idx="1444">
                        <c:v>24.067</c:v>
                      </c:pt>
                      <c:pt idx="1445">
                        <c:v>24.082999999999998</c:v>
                      </c:pt>
                      <c:pt idx="1446">
                        <c:v>24.1</c:v>
                      </c:pt>
                      <c:pt idx="1447">
                        <c:v>24.117000000000001</c:v>
                      </c:pt>
                      <c:pt idx="1448">
                        <c:v>24.132999999999999</c:v>
                      </c:pt>
                      <c:pt idx="1449">
                        <c:v>24.15</c:v>
                      </c:pt>
                      <c:pt idx="1450">
                        <c:v>24.167000000000002</c:v>
                      </c:pt>
                      <c:pt idx="1451">
                        <c:v>24.183</c:v>
                      </c:pt>
                      <c:pt idx="1452">
                        <c:v>24.2</c:v>
                      </c:pt>
                      <c:pt idx="1453">
                        <c:v>24.216999999999999</c:v>
                      </c:pt>
                      <c:pt idx="1454">
                        <c:v>24.233000000000001</c:v>
                      </c:pt>
                      <c:pt idx="1455">
                        <c:v>24.25</c:v>
                      </c:pt>
                      <c:pt idx="1456">
                        <c:v>24.266999999999999</c:v>
                      </c:pt>
                      <c:pt idx="1457">
                        <c:v>24.283000000000001</c:v>
                      </c:pt>
                      <c:pt idx="1458">
                        <c:v>24.3</c:v>
                      </c:pt>
                      <c:pt idx="1459">
                        <c:v>24.317</c:v>
                      </c:pt>
                      <c:pt idx="1460">
                        <c:v>24.332999999999998</c:v>
                      </c:pt>
                      <c:pt idx="1461">
                        <c:v>24.35</c:v>
                      </c:pt>
                      <c:pt idx="1462">
                        <c:v>24.367000000000001</c:v>
                      </c:pt>
                      <c:pt idx="1463">
                        <c:v>24.382999999999999</c:v>
                      </c:pt>
                      <c:pt idx="1464">
                        <c:v>24.4</c:v>
                      </c:pt>
                      <c:pt idx="1465">
                        <c:v>24.417000000000002</c:v>
                      </c:pt>
                      <c:pt idx="1466">
                        <c:v>24.433</c:v>
                      </c:pt>
                      <c:pt idx="1467">
                        <c:v>24.45</c:v>
                      </c:pt>
                      <c:pt idx="1468">
                        <c:v>24.466999999999999</c:v>
                      </c:pt>
                      <c:pt idx="1469">
                        <c:v>24.483000000000001</c:v>
                      </c:pt>
                      <c:pt idx="1470">
                        <c:v>24.5</c:v>
                      </c:pt>
                      <c:pt idx="1471">
                        <c:v>24.516999999999999</c:v>
                      </c:pt>
                      <c:pt idx="1472">
                        <c:v>24.533000000000001</c:v>
                      </c:pt>
                      <c:pt idx="1473">
                        <c:v>24.55</c:v>
                      </c:pt>
                      <c:pt idx="1474">
                        <c:v>24.567</c:v>
                      </c:pt>
                      <c:pt idx="1475">
                        <c:v>24.582999999999998</c:v>
                      </c:pt>
                      <c:pt idx="1476">
                        <c:v>24.6</c:v>
                      </c:pt>
                      <c:pt idx="1477">
                        <c:v>24.617000000000001</c:v>
                      </c:pt>
                      <c:pt idx="1478">
                        <c:v>24.632999999999999</c:v>
                      </c:pt>
                      <c:pt idx="1479">
                        <c:v>24.65</c:v>
                      </c:pt>
                      <c:pt idx="1480">
                        <c:v>24.667000000000002</c:v>
                      </c:pt>
                      <c:pt idx="1481">
                        <c:v>24.683</c:v>
                      </c:pt>
                      <c:pt idx="1482">
                        <c:v>24.7</c:v>
                      </c:pt>
                      <c:pt idx="1483">
                        <c:v>24.716999999999999</c:v>
                      </c:pt>
                      <c:pt idx="1484">
                        <c:v>24.733000000000001</c:v>
                      </c:pt>
                      <c:pt idx="1485">
                        <c:v>24.75</c:v>
                      </c:pt>
                      <c:pt idx="1486">
                        <c:v>24.766999999999999</c:v>
                      </c:pt>
                      <c:pt idx="1487">
                        <c:v>24.783000000000001</c:v>
                      </c:pt>
                      <c:pt idx="1488">
                        <c:v>24.8</c:v>
                      </c:pt>
                      <c:pt idx="1489">
                        <c:v>24.817</c:v>
                      </c:pt>
                      <c:pt idx="1490">
                        <c:v>24.832999999999998</c:v>
                      </c:pt>
                      <c:pt idx="1491">
                        <c:v>24.85</c:v>
                      </c:pt>
                      <c:pt idx="1492">
                        <c:v>24.867000000000001</c:v>
                      </c:pt>
                      <c:pt idx="1493">
                        <c:v>24.882999999999999</c:v>
                      </c:pt>
                      <c:pt idx="1494">
                        <c:v>24.9</c:v>
                      </c:pt>
                      <c:pt idx="1495">
                        <c:v>24.917000000000002</c:v>
                      </c:pt>
                      <c:pt idx="1496">
                        <c:v>24.933</c:v>
                      </c:pt>
                      <c:pt idx="1497">
                        <c:v>24.95</c:v>
                      </c:pt>
                      <c:pt idx="1498">
                        <c:v>24.966999999999999</c:v>
                      </c:pt>
                      <c:pt idx="1499">
                        <c:v>24.983000000000001</c:v>
                      </c:pt>
                      <c:pt idx="1500">
                        <c:v>25</c:v>
                      </c:pt>
                      <c:pt idx="1501">
                        <c:v>25.016999999999999</c:v>
                      </c:pt>
                      <c:pt idx="1502">
                        <c:v>25.033000000000001</c:v>
                      </c:pt>
                      <c:pt idx="1503">
                        <c:v>25.05</c:v>
                      </c:pt>
                      <c:pt idx="1504">
                        <c:v>25.067</c:v>
                      </c:pt>
                      <c:pt idx="1505">
                        <c:v>25.082999999999998</c:v>
                      </c:pt>
                      <c:pt idx="1506">
                        <c:v>25.1</c:v>
                      </c:pt>
                      <c:pt idx="1507">
                        <c:v>25.117000000000001</c:v>
                      </c:pt>
                      <c:pt idx="1508">
                        <c:v>25.132999999999999</c:v>
                      </c:pt>
                      <c:pt idx="1509">
                        <c:v>25.15</c:v>
                      </c:pt>
                      <c:pt idx="1510">
                        <c:v>25.167000000000002</c:v>
                      </c:pt>
                      <c:pt idx="1511">
                        <c:v>25.183</c:v>
                      </c:pt>
                      <c:pt idx="1512">
                        <c:v>25.2</c:v>
                      </c:pt>
                      <c:pt idx="1513">
                        <c:v>25.216999999999999</c:v>
                      </c:pt>
                      <c:pt idx="1514">
                        <c:v>25.233000000000001</c:v>
                      </c:pt>
                      <c:pt idx="1515">
                        <c:v>25.25</c:v>
                      </c:pt>
                      <c:pt idx="1516">
                        <c:v>25.266999999999999</c:v>
                      </c:pt>
                      <c:pt idx="1517">
                        <c:v>25.283000000000001</c:v>
                      </c:pt>
                      <c:pt idx="1518">
                        <c:v>25.3</c:v>
                      </c:pt>
                      <c:pt idx="1519">
                        <c:v>25.317</c:v>
                      </c:pt>
                      <c:pt idx="1520">
                        <c:v>25.332999999999998</c:v>
                      </c:pt>
                      <c:pt idx="1521">
                        <c:v>25.35</c:v>
                      </c:pt>
                      <c:pt idx="1522">
                        <c:v>25.367000000000001</c:v>
                      </c:pt>
                      <c:pt idx="1523">
                        <c:v>25.382999999999999</c:v>
                      </c:pt>
                      <c:pt idx="1524">
                        <c:v>25.4</c:v>
                      </c:pt>
                      <c:pt idx="1525">
                        <c:v>25.417000000000002</c:v>
                      </c:pt>
                      <c:pt idx="1526">
                        <c:v>25.433</c:v>
                      </c:pt>
                      <c:pt idx="1527">
                        <c:v>25.45</c:v>
                      </c:pt>
                      <c:pt idx="1528">
                        <c:v>25.466999999999999</c:v>
                      </c:pt>
                      <c:pt idx="1529">
                        <c:v>25.483000000000001</c:v>
                      </c:pt>
                      <c:pt idx="1530">
                        <c:v>25.5</c:v>
                      </c:pt>
                      <c:pt idx="1531">
                        <c:v>25.516999999999999</c:v>
                      </c:pt>
                      <c:pt idx="1532">
                        <c:v>25.533000000000001</c:v>
                      </c:pt>
                      <c:pt idx="1533">
                        <c:v>25.55</c:v>
                      </c:pt>
                      <c:pt idx="1534">
                        <c:v>25.567</c:v>
                      </c:pt>
                      <c:pt idx="1535">
                        <c:v>25.582999999999998</c:v>
                      </c:pt>
                      <c:pt idx="1536">
                        <c:v>25.6</c:v>
                      </c:pt>
                      <c:pt idx="1537">
                        <c:v>25.617000000000001</c:v>
                      </c:pt>
                      <c:pt idx="1538">
                        <c:v>25.632999999999999</c:v>
                      </c:pt>
                      <c:pt idx="1539">
                        <c:v>25.65</c:v>
                      </c:pt>
                      <c:pt idx="1540">
                        <c:v>25.667000000000002</c:v>
                      </c:pt>
                      <c:pt idx="1541">
                        <c:v>25.683</c:v>
                      </c:pt>
                      <c:pt idx="1542">
                        <c:v>25.7</c:v>
                      </c:pt>
                      <c:pt idx="1543">
                        <c:v>25.716999999999999</c:v>
                      </c:pt>
                      <c:pt idx="1544">
                        <c:v>25.733000000000001</c:v>
                      </c:pt>
                      <c:pt idx="1545">
                        <c:v>25.75</c:v>
                      </c:pt>
                      <c:pt idx="1546">
                        <c:v>25.766999999999999</c:v>
                      </c:pt>
                      <c:pt idx="1547">
                        <c:v>25.783000000000001</c:v>
                      </c:pt>
                      <c:pt idx="1548">
                        <c:v>25.8</c:v>
                      </c:pt>
                      <c:pt idx="1549">
                        <c:v>25.817</c:v>
                      </c:pt>
                      <c:pt idx="1550">
                        <c:v>25.832999999999998</c:v>
                      </c:pt>
                      <c:pt idx="1551">
                        <c:v>25.85</c:v>
                      </c:pt>
                      <c:pt idx="1552">
                        <c:v>25.867000000000001</c:v>
                      </c:pt>
                      <c:pt idx="1553">
                        <c:v>25.882999999999999</c:v>
                      </c:pt>
                      <c:pt idx="1554">
                        <c:v>25.9</c:v>
                      </c:pt>
                      <c:pt idx="1555">
                        <c:v>25.917000000000002</c:v>
                      </c:pt>
                      <c:pt idx="1556">
                        <c:v>25.933</c:v>
                      </c:pt>
                      <c:pt idx="1557">
                        <c:v>25.95</c:v>
                      </c:pt>
                      <c:pt idx="1558">
                        <c:v>25.966999999999999</c:v>
                      </c:pt>
                      <c:pt idx="1559">
                        <c:v>25.983000000000001</c:v>
                      </c:pt>
                      <c:pt idx="1560">
                        <c:v>26</c:v>
                      </c:pt>
                      <c:pt idx="1561">
                        <c:v>26.016999999999999</c:v>
                      </c:pt>
                      <c:pt idx="1562">
                        <c:v>26.033000000000001</c:v>
                      </c:pt>
                      <c:pt idx="1563">
                        <c:v>26.05</c:v>
                      </c:pt>
                      <c:pt idx="1564">
                        <c:v>26.067</c:v>
                      </c:pt>
                      <c:pt idx="1565">
                        <c:v>26.082999999999998</c:v>
                      </c:pt>
                      <c:pt idx="1566">
                        <c:v>26.1</c:v>
                      </c:pt>
                      <c:pt idx="1567">
                        <c:v>26.117000000000001</c:v>
                      </c:pt>
                      <c:pt idx="1568">
                        <c:v>26.132999999999999</c:v>
                      </c:pt>
                      <c:pt idx="1569">
                        <c:v>26.15</c:v>
                      </c:pt>
                      <c:pt idx="1570">
                        <c:v>26.167000000000002</c:v>
                      </c:pt>
                      <c:pt idx="1571">
                        <c:v>26.183</c:v>
                      </c:pt>
                      <c:pt idx="1572">
                        <c:v>26.2</c:v>
                      </c:pt>
                      <c:pt idx="1573">
                        <c:v>26.216999999999999</c:v>
                      </c:pt>
                      <c:pt idx="1574">
                        <c:v>26.233000000000001</c:v>
                      </c:pt>
                      <c:pt idx="1575">
                        <c:v>26.25</c:v>
                      </c:pt>
                      <c:pt idx="1576">
                        <c:v>26.266999999999999</c:v>
                      </c:pt>
                      <c:pt idx="1577">
                        <c:v>26.283000000000001</c:v>
                      </c:pt>
                      <c:pt idx="1578">
                        <c:v>26.3</c:v>
                      </c:pt>
                      <c:pt idx="1579">
                        <c:v>26.317</c:v>
                      </c:pt>
                      <c:pt idx="1580">
                        <c:v>26.332999999999998</c:v>
                      </c:pt>
                      <c:pt idx="1581">
                        <c:v>26.35</c:v>
                      </c:pt>
                      <c:pt idx="1582">
                        <c:v>26.367000000000001</c:v>
                      </c:pt>
                      <c:pt idx="1583">
                        <c:v>26.382999999999999</c:v>
                      </c:pt>
                      <c:pt idx="1584">
                        <c:v>26.4</c:v>
                      </c:pt>
                      <c:pt idx="1585">
                        <c:v>26.417000000000002</c:v>
                      </c:pt>
                      <c:pt idx="1586">
                        <c:v>26.433</c:v>
                      </c:pt>
                      <c:pt idx="1587">
                        <c:v>26.45</c:v>
                      </c:pt>
                      <c:pt idx="1588">
                        <c:v>26.466999999999999</c:v>
                      </c:pt>
                      <c:pt idx="1589">
                        <c:v>26.483000000000001</c:v>
                      </c:pt>
                      <c:pt idx="1590">
                        <c:v>26.5</c:v>
                      </c:pt>
                      <c:pt idx="1591">
                        <c:v>26.516999999999999</c:v>
                      </c:pt>
                      <c:pt idx="1592">
                        <c:v>26.533000000000001</c:v>
                      </c:pt>
                      <c:pt idx="1593">
                        <c:v>26.55</c:v>
                      </c:pt>
                      <c:pt idx="1594">
                        <c:v>26.567</c:v>
                      </c:pt>
                      <c:pt idx="1595">
                        <c:v>26.582999999999998</c:v>
                      </c:pt>
                      <c:pt idx="1596">
                        <c:v>26.6</c:v>
                      </c:pt>
                      <c:pt idx="1597">
                        <c:v>26.617000000000001</c:v>
                      </c:pt>
                      <c:pt idx="1598">
                        <c:v>26.632999999999999</c:v>
                      </c:pt>
                      <c:pt idx="1599">
                        <c:v>26.65</c:v>
                      </c:pt>
                      <c:pt idx="1600">
                        <c:v>26.667000000000002</c:v>
                      </c:pt>
                      <c:pt idx="1601">
                        <c:v>26.683</c:v>
                      </c:pt>
                      <c:pt idx="1602">
                        <c:v>26.7</c:v>
                      </c:pt>
                      <c:pt idx="1603">
                        <c:v>26.716999999999999</c:v>
                      </c:pt>
                      <c:pt idx="1604">
                        <c:v>26.733000000000001</c:v>
                      </c:pt>
                      <c:pt idx="1605">
                        <c:v>26.75</c:v>
                      </c:pt>
                      <c:pt idx="1606">
                        <c:v>26.766999999999999</c:v>
                      </c:pt>
                      <c:pt idx="1607">
                        <c:v>26.783000000000001</c:v>
                      </c:pt>
                      <c:pt idx="1608">
                        <c:v>26.8</c:v>
                      </c:pt>
                      <c:pt idx="1609">
                        <c:v>26.817</c:v>
                      </c:pt>
                      <c:pt idx="1610">
                        <c:v>26.832999999999998</c:v>
                      </c:pt>
                      <c:pt idx="1611">
                        <c:v>26.85</c:v>
                      </c:pt>
                      <c:pt idx="1612">
                        <c:v>26.867000000000001</c:v>
                      </c:pt>
                      <c:pt idx="1613">
                        <c:v>26.882999999999999</c:v>
                      </c:pt>
                      <c:pt idx="1614">
                        <c:v>26.9</c:v>
                      </c:pt>
                      <c:pt idx="1615">
                        <c:v>26.917000000000002</c:v>
                      </c:pt>
                      <c:pt idx="1616">
                        <c:v>26.933</c:v>
                      </c:pt>
                      <c:pt idx="1617">
                        <c:v>26.95</c:v>
                      </c:pt>
                      <c:pt idx="1618">
                        <c:v>26.966999999999999</c:v>
                      </c:pt>
                      <c:pt idx="1619">
                        <c:v>26.983000000000001</c:v>
                      </c:pt>
                      <c:pt idx="1620">
                        <c:v>27</c:v>
                      </c:pt>
                      <c:pt idx="1621">
                        <c:v>27.016999999999999</c:v>
                      </c:pt>
                      <c:pt idx="1622">
                        <c:v>27.033000000000001</c:v>
                      </c:pt>
                      <c:pt idx="1623">
                        <c:v>27.05</c:v>
                      </c:pt>
                      <c:pt idx="1624">
                        <c:v>27.067</c:v>
                      </c:pt>
                      <c:pt idx="1625">
                        <c:v>27.082999999999998</c:v>
                      </c:pt>
                      <c:pt idx="1626">
                        <c:v>27.1</c:v>
                      </c:pt>
                      <c:pt idx="1627">
                        <c:v>27.117000000000001</c:v>
                      </c:pt>
                      <c:pt idx="1628">
                        <c:v>27.132999999999999</c:v>
                      </c:pt>
                      <c:pt idx="1629">
                        <c:v>27.15</c:v>
                      </c:pt>
                      <c:pt idx="1630">
                        <c:v>27.167000000000002</c:v>
                      </c:pt>
                      <c:pt idx="1631">
                        <c:v>27.183</c:v>
                      </c:pt>
                      <c:pt idx="1632">
                        <c:v>27.2</c:v>
                      </c:pt>
                      <c:pt idx="1633">
                        <c:v>27.216999999999999</c:v>
                      </c:pt>
                      <c:pt idx="1634">
                        <c:v>27.233000000000001</c:v>
                      </c:pt>
                      <c:pt idx="1635">
                        <c:v>27.25</c:v>
                      </c:pt>
                      <c:pt idx="1636">
                        <c:v>27.266999999999999</c:v>
                      </c:pt>
                      <c:pt idx="1637">
                        <c:v>27.283000000000001</c:v>
                      </c:pt>
                      <c:pt idx="1638">
                        <c:v>27.3</c:v>
                      </c:pt>
                      <c:pt idx="1639">
                        <c:v>27.317</c:v>
                      </c:pt>
                      <c:pt idx="1640">
                        <c:v>27.332999999999998</c:v>
                      </c:pt>
                      <c:pt idx="1641">
                        <c:v>27.35</c:v>
                      </c:pt>
                      <c:pt idx="1642">
                        <c:v>27.367000000000001</c:v>
                      </c:pt>
                      <c:pt idx="1643">
                        <c:v>27.382999999999999</c:v>
                      </c:pt>
                      <c:pt idx="1644">
                        <c:v>27.4</c:v>
                      </c:pt>
                      <c:pt idx="1645">
                        <c:v>27.417000000000002</c:v>
                      </c:pt>
                      <c:pt idx="1646">
                        <c:v>27.433</c:v>
                      </c:pt>
                      <c:pt idx="1647">
                        <c:v>27.45</c:v>
                      </c:pt>
                      <c:pt idx="1648">
                        <c:v>27.466999999999999</c:v>
                      </c:pt>
                      <c:pt idx="1649">
                        <c:v>27.483000000000001</c:v>
                      </c:pt>
                      <c:pt idx="1650">
                        <c:v>27.5</c:v>
                      </c:pt>
                      <c:pt idx="1651">
                        <c:v>27.516999999999999</c:v>
                      </c:pt>
                      <c:pt idx="1652">
                        <c:v>27.533000000000001</c:v>
                      </c:pt>
                      <c:pt idx="1653">
                        <c:v>27.55</c:v>
                      </c:pt>
                      <c:pt idx="1654">
                        <c:v>27.567</c:v>
                      </c:pt>
                      <c:pt idx="1655">
                        <c:v>27.582999999999998</c:v>
                      </c:pt>
                      <c:pt idx="1656">
                        <c:v>27.6</c:v>
                      </c:pt>
                      <c:pt idx="1657">
                        <c:v>27.617000000000001</c:v>
                      </c:pt>
                      <c:pt idx="1658">
                        <c:v>27.632999999999999</c:v>
                      </c:pt>
                      <c:pt idx="1659">
                        <c:v>27.65</c:v>
                      </c:pt>
                      <c:pt idx="1660">
                        <c:v>27.667000000000002</c:v>
                      </c:pt>
                      <c:pt idx="1661">
                        <c:v>27.683</c:v>
                      </c:pt>
                      <c:pt idx="1662">
                        <c:v>27.7</c:v>
                      </c:pt>
                      <c:pt idx="1663">
                        <c:v>27.716999999999999</c:v>
                      </c:pt>
                      <c:pt idx="1664">
                        <c:v>27.733000000000001</c:v>
                      </c:pt>
                      <c:pt idx="1665">
                        <c:v>27.75</c:v>
                      </c:pt>
                      <c:pt idx="1666">
                        <c:v>27.766999999999999</c:v>
                      </c:pt>
                      <c:pt idx="1667">
                        <c:v>27.783000000000001</c:v>
                      </c:pt>
                      <c:pt idx="1668">
                        <c:v>27.8</c:v>
                      </c:pt>
                      <c:pt idx="1669">
                        <c:v>27.817</c:v>
                      </c:pt>
                      <c:pt idx="1670">
                        <c:v>27.832999999999998</c:v>
                      </c:pt>
                      <c:pt idx="1671">
                        <c:v>27.85</c:v>
                      </c:pt>
                      <c:pt idx="1672">
                        <c:v>27.867000000000001</c:v>
                      </c:pt>
                      <c:pt idx="1673">
                        <c:v>27.882999999999999</c:v>
                      </c:pt>
                      <c:pt idx="1674">
                        <c:v>27.9</c:v>
                      </c:pt>
                      <c:pt idx="1675">
                        <c:v>27.917000000000002</c:v>
                      </c:pt>
                      <c:pt idx="1676">
                        <c:v>27.933</c:v>
                      </c:pt>
                      <c:pt idx="1677">
                        <c:v>27.95</c:v>
                      </c:pt>
                      <c:pt idx="1678">
                        <c:v>27.966999999999999</c:v>
                      </c:pt>
                      <c:pt idx="1679">
                        <c:v>27.983000000000001</c:v>
                      </c:pt>
                      <c:pt idx="1680">
                        <c:v>28</c:v>
                      </c:pt>
                      <c:pt idx="1681">
                        <c:v>28.016999999999999</c:v>
                      </c:pt>
                      <c:pt idx="1682">
                        <c:v>28.033000000000001</c:v>
                      </c:pt>
                      <c:pt idx="1683">
                        <c:v>28.05</c:v>
                      </c:pt>
                      <c:pt idx="1684">
                        <c:v>28.067</c:v>
                      </c:pt>
                      <c:pt idx="1685">
                        <c:v>28.082999999999998</c:v>
                      </c:pt>
                      <c:pt idx="1686">
                        <c:v>28.1</c:v>
                      </c:pt>
                      <c:pt idx="1687">
                        <c:v>28.117000000000001</c:v>
                      </c:pt>
                      <c:pt idx="1688">
                        <c:v>28.132999999999999</c:v>
                      </c:pt>
                      <c:pt idx="1689">
                        <c:v>28.15</c:v>
                      </c:pt>
                      <c:pt idx="1690">
                        <c:v>28.167000000000002</c:v>
                      </c:pt>
                      <c:pt idx="1691">
                        <c:v>28.183</c:v>
                      </c:pt>
                      <c:pt idx="1692">
                        <c:v>28.2</c:v>
                      </c:pt>
                      <c:pt idx="1693">
                        <c:v>28.216999999999999</c:v>
                      </c:pt>
                      <c:pt idx="1694">
                        <c:v>28.233000000000001</c:v>
                      </c:pt>
                      <c:pt idx="1695">
                        <c:v>28.25</c:v>
                      </c:pt>
                      <c:pt idx="1696">
                        <c:v>28.266999999999999</c:v>
                      </c:pt>
                      <c:pt idx="1697">
                        <c:v>28.283000000000001</c:v>
                      </c:pt>
                      <c:pt idx="1698">
                        <c:v>28.3</c:v>
                      </c:pt>
                      <c:pt idx="1699">
                        <c:v>28.317</c:v>
                      </c:pt>
                      <c:pt idx="1700">
                        <c:v>28.332999999999998</c:v>
                      </c:pt>
                      <c:pt idx="1701">
                        <c:v>28.35</c:v>
                      </c:pt>
                      <c:pt idx="1702">
                        <c:v>28.367000000000001</c:v>
                      </c:pt>
                      <c:pt idx="1703">
                        <c:v>28.382999999999999</c:v>
                      </c:pt>
                      <c:pt idx="1704">
                        <c:v>28.4</c:v>
                      </c:pt>
                      <c:pt idx="1705">
                        <c:v>28.417000000000002</c:v>
                      </c:pt>
                      <c:pt idx="1706">
                        <c:v>28.433</c:v>
                      </c:pt>
                      <c:pt idx="1707">
                        <c:v>28.45</c:v>
                      </c:pt>
                      <c:pt idx="1708">
                        <c:v>28.466999999999999</c:v>
                      </c:pt>
                      <c:pt idx="1709">
                        <c:v>28.483000000000001</c:v>
                      </c:pt>
                      <c:pt idx="1710">
                        <c:v>28.5</c:v>
                      </c:pt>
                      <c:pt idx="1711">
                        <c:v>28.516999999999999</c:v>
                      </c:pt>
                      <c:pt idx="1712">
                        <c:v>28.533000000000001</c:v>
                      </c:pt>
                      <c:pt idx="1713">
                        <c:v>28.55</c:v>
                      </c:pt>
                      <c:pt idx="1714">
                        <c:v>28.567</c:v>
                      </c:pt>
                      <c:pt idx="1715">
                        <c:v>28.582999999999998</c:v>
                      </c:pt>
                      <c:pt idx="1716">
                        <c:v>28.6</c:v>
                      </c:pt>
                      <c:pt idx="1717">
                        <c:v>28.617000000000001</c:v>
                      </c:pt>
                      <c:pt idx="1718">
                        <c:v>28.632999999999999</c:v>
                      </c:pt>
                      <c:pt idx="1719">
                        <c:v>28.65</c:v>
                      </c:pt>
                      <c:pt idx="1720">
                        <c:v>28.667000000000002</c:v>
                      </c:pt>
                      <c:pt idx="1721">
                        <c:v>28.683</c:v>
                      </c:pt>
                      <c:pt idx="1722">
                        <c:v>28.7</c:v>
                      </c:pt>
                      <c:pt idx="1723">
                        <c:v>28.716999999999999</c:v>
                      </c:pt>
                      <c:pt idx="1724">
                        <c:v>28.733000000000001</c:v>
                      </c:pt>
                      <c:pt idx="1725">
                        <c:v>28.75</c:v>
                      </c:pt>
                      <c:pt idx="1726">
                        <c:v>28.766999999999999</c:v>
                      </c:pt>
                      <c:pt idx="1727">
                        <c:v>28.783000000000001</c:v>
                      </c:pt>
                      <c:pt idx="1728">
                        <c:v>28.8</c:v>
                      </c:pt>
                      <c:pt idx="1729">
                        <c:v>28.817</c:v>
                      </c:pt>
                      <c:pt idx="1730">
                        <c:v>28.832999999999998</c:v>
                      </c:pt>
                      <c:pt idx="1731">
                        <c:v>28.85</c:v>
                      </c:pt>
                      <c:pt idx="1732">
                        <c:v>28.867000000000001</c:v>
                      </c:pt>
                      <c:pt idx="1733">
                        <c:v>28.882999999999999</c:v>
                      </c:pt>
                      <c:pt idx="1734">
                        <c:v>28.9</c:v>
                      </c:pt>
                      <c:pt idx="1735">
                        <c:v>28.917000000000002</c:v>
                      </c:pt>
                      <c:pt idx="1736">
                        <c:v>28.933</c:v>
                      </c:pt>
                      <c:pt idx="1737">
                        <c:v>28.95</c:v>
                      </c:pt>
                      <c:pt idx="1738">
                        <c:v>28.966999999999999</c:v>
                      </c:pt>
                      <c:pt idx="1739">
                        <c:v>28.983000000000001</c:v>
                      </c:pt>
                      <c:pt idx="1740">
                        <c:v>29</c:v>
                      </c:pt>
                      <c:pt idx="1741">
                        <c:v>29.016999999999999</c:v>
                      </c:pt>
                      <c:pt idx="1742">
                        <c:v>29.033000000000001</c:v>
                      </c:pt>
                      <c:pt idx="1743">
                        <c:v>29.05</c:v>
                      </c:pt>
                      <c:pt idx="1744">
                        <c:v>29.067</c:v>
                      </c:pt>
                      <c:pt idx="1745">
                        <c:v>29.082999999999998</c:v>
                      </c:pt>
                      <c:pt idx="1746">
                        <c:v>29.1</c:v>
                      </c:pt>
                      <c:pt idx="1747">
                        <c:v>29.117000000000001</c:v>
                      </c:pt>
                      <c:pt idx="1748">
                        <c:v>29.132999999999999</c:v>
                      </c:pt>
                      <c:pt idx="1749">
                        <c:v>29.15</c:v>
                      </c:pt>
                      <c:pt idx="1750">
                        <c:v>29.167000000000002</c:v>
                      </c:pt>
                      <c:pt idx="1751">
                        <c:v>29.183</c:v>
                      </c:pt>
                      <c:pt idx="1752">
                        <c:v>29.2</c:v>
                      </c:pt>
                      <c:pt idx="1753">
                        <c:v>29.216999999999999</c:v>
                      </c:pt>
                      <c:pt idx="1754">
                        <c:v>29.233000000000001</c:v>
                      </c:pt>
                      <c:pt idx="1755">
                        <c:v>29.25</c:v>
                      </c:pt>
                      <c:pt idx="1756">
                        <c:v>29.266999999999999</c:v>
                      </c:pt>
                      <c:pt idx="1757">
                        <c:v>29.283000000000001</c:v>
                      </c:pt>
                      <c:pt idx="1758">
                        <c:v>29.3</c:v>
                      </c:pt>
                      <c:pt idx="1759">
                        <c:v>29.317</c:v>
                      </c:pt>
                      <c:pt idx="1760">
                        <c:v>29.332999999999998</c:v>
                      </c:pt>
                      <c:pt idx="1761">
                        <c:v>29.35</c:v>
                      </c:pt>
                      <c:pt idx="1762">
                        <c:v>29.367000000000001</c:v>
                      </c:pt>
                      <c:pt idx="1763">
                        <c:v>29.382999999999999</c:v>
                      </c:pt>
                      <c:pt idx="1764">
                        <c:v>29.4</c:v>
                      </c:pt>
                      <c:pt idx="1765">
                        <c:v>29.417000000000002</c:v>
                      </c:pt>
                      <c:pt idx="1766">
                        <c:v>29.433</c:v>
                      </c:pt>
                      <c:pt idx="1767">
                        <c:v>29.45</c:v>
                      </c:pt>
                      <c:pt idx="1768">
                        <c:v>29.466999999999999</c:v>
                      </c:pt>
                      <c:pt idx="1769">
                        <c:v>29.483000000000001</c:v>
                      </c:pt>
                      <c:pt idx="1770">
                        <c:v>29.5</c:v>
                      </c:pt>
                      <c:pt idx="1771">
                        <c:v>29.516999999999999</c:v>
                      </c:pt>
                      <c:pt idx="1772">
                        <c:v>29.533000000000001</c:v>
                      </c:pt>
                      <c:pt idx="1773">
                        <c:v>29.55</c:v>
                      </c:pt>
                      <c:pt idx="1774">
                        <c:v>29.567</c:v>
                      </c:pt>
                      <c:pt idx="1775">
                        <c:v>29.582999999999998</c:v>
                      </c:pt>
                      <c:pt idx="1776">
                        <c:v>29.6</c:v>
                      </c:pt>
                      <c:pt idx="1777">
                        <c:v>29.617000000000001</c:v>
                      </c:pt>
                      <c:pt idx="1778">
                        <c:v>29.632999999999999</c:v>
                      </c:pt>
                      <c:pt idx="1779">
                        <c:v>29.65</c:v>
                      </c:pt>
                      <c:pt idx="1780">
                        <c:v>29.667000000000002</c:v>
                      </c:pt>
                      <c:pt idx="1781">
                        <c:v>29.683</c:v>
                      </c:pt>
                      <c:pt idx="1782">
                        <c:v>29.7</c:v>
                      </c:pt>
                      <c:pt idx="1783">
                        <c:v>29.716999999999999</c:v>
                      </c:pt>
                      <c:pt idx="1784">
                        <c:v>29.733000000000001</c:v>
                      </c:pt>
                      <c:pt idx="1785">
                        <c:v>29.75</c:v>
                      </c:pt>
                      <c:pt idx="1786">
                        <c:v>29.766999999999999</c:v>
                      </c:pt>
                      <c:pt idx="1787">
                        <c:v>29.783000000000001</c:v>
                      </c:pt>
                      <c:pt idx="1788">
                        <c:v>29.8</c:v>
                      </c:pt>
                      <c:pt idx="1789">
                        <c:v>29.817</c:v>
                      </c:pt>
                      <c:pt idx="1790">
                        <c:v>29.832999999999998</c:v>
                      </c:pt>
                      <c:pt idx="1791">
                        <c:v>29.85</c:v>
                      </c:pt>
                      <c:pt idx="1792">
                        <c:v>29.867000000000001</c:v>
                      </c:pt>
                      <c:pt idx="1793">
                        <c:v>29.882999999999999</c:v>
                      </c:pt>
                      <c:pt idx="1794">
                        <c:v>29.9</c:v>
                      </c:pt>
                      <c:pt idx="1795">
                        <c:v>29.917000000000002</c:v>
                      </c:pt>
                      <c:pt idx="1796">
                        <c:v>29.933</c:v>
                      </c:pt>
                      <c:pt idx="1797">
                        <c:v>29.95</c:v>
                      </c:pt>
                      <c:pt idx="1798">
                        <c:v>29.966999999999999</c:v>
                      </c:pt>
                      <c:pt idx="1799">
                        <c:v>29.983000000000001</c:v>
                      </c:pt>
                      <c:pt idx="1800">
                        <c:v>30</c:v>
                      </c:pt>
                      <c:pt idx="1801">
                        <c:v>30.016999999999999</c:v>
                      </c:pt>
                      <c:pt idx="1802">
                        <c:v>30.033000000000001</c:v>
                      </c:pt>
                      <c:pt idx="1803">
                        <c:v>30.05</c:v>
                      </c:pt>
                      <c:pt idx="1804">
                        <c:v>30.067</c:v>
                      </c:pt>
                      <c:pt idx="1805">
                        <c:v>30.082999999999998</c:v>
                      </c:pt>
                      <c:pt idx="1806">
                        <c:v>30.1</c:v>
                      </c:pt>
                      <c:pt idx="1807">
                        <c:v>30.117000000000001</c:v>
                      </c:pt>
                      <c:pt idx="1808">
                        <c:v>30.132999999999999</c:v>
                      </c:pt>
                      <c:pt idx="1809">
                        <c:v>30.15</c:v>
                      </c:pt>
                      <c:pt idx="1810">
                        <c:v>30.167000000000002</c:v>
                      </c:pt>
                      <c:pt idx="1811">
                        <c:v>30.183</c:v>
                      </c:pt>
                      <c:pt idx="1812">
                        <c:v>30.2</c:v>
                      </c:pt>
                      <c:pt idx="1813">
                        <c:v>30.216999999999999</c:v>
                      </c:pt>
                      <c:pt idx="1814">
                        <c:v>30.233000000000001</c:v>
                      </c:pt>
                      <c:pt idx="1815">
                        <c:v>30.25</c:v>
                      </c:pt>
                      <c:pt idx="1816">
                        <c:v>30.266999999999999</c:v>
                      </c:pt>
                      <c:pt idx="1817">
                        <c:v>30.283000000000001</c:v>
                      </c:pt>
                      <c:pt idx="1818">
                        <c:v>30.3</c:v>
                      </c:pt>
                      <c:pt idx="1819">
                        <c:v>30.317</c:v>
                      </c:pt>
                      <c:pt idx="1820">
                        <c:v>30.332999999999998</c:v>
                      </c:pt>
                      <c:pt idx="1821">
                        <c:v>30.35</c:v>
                      </c:pt>
                      <c:pt idx="1822">
                        <c:v>30.367000000000001</c:v>
                      </c:pt>
                      <c:pt idx="1823">
                        <c:v>30.382999999999999</c:v>
                      </c:pt>
                      <c:pt idx="1824">
                        <c:v>30.4</c:v>
                      </c:pt>
                      <c:pt idx="1825">
                        <c:v>30.417000000000002</c:v>
                      </c:pt>
                      <c:pt idx="1826">
                        <c:v>30.433</c:v>
                      </c:pt>
                      <c:pt idx="1827">
                        <c:v>30.45</c:v>
                      </c:pt>
                      <c:pt idx="1828">
                        <c:v>30.466999999999999</c:v>
                      </c:pt>
                      <c:pt idx="1829">
                        <c:v>30.483000000000001</c:v>
                      </c:pt>
                      <c:pt idx="1830">
                        <c:v>30.5</c:v>
                      </c:pt>
                      <c:pt idx="1831">
                        <c:v>30.516999999999999</c:v>
                      </c:pt>
                      <c:pt idx="1832">
                        <c:v>30.533000000000001</c:v>
                      </c:pt>
                      <c:pt idx="1833">
                        <c:v>30.55</c:v>
                      </c:pt>
                      <c:pt idx="1834">
                        <c:v>30.567</c:v>
                      </c:pt>
                      <c:pt idx="1835">
                        <c:v>30.582999999999998</c:v>
                      </c:pt>
                      <c:pt idx="1836">
                        <c:v>30.6</c:v>
                      </c:pt>
                      <c:pt idx="1837">
                        <c:v>30.617000000000001</c:v>
                      </c:pt>
                      <c:pt idx="1838">
                        <c:v>30.632999999999999</c:v>
                      </c:pt>
                      <c:pt idx="1839">
                        <c:v>30.65</c:v>
                      </c:pt>
                      <c:pt idx="1840">
                        <c:v>30.667000000000002</c:v>
                      </c:pt>
                      <c:pt idx="1841">
                        <c:v>30.683</c:v>
                      </c:pt>
                      <c:pt idx="1842">
                        <c:v>30.7</c:v>
                      </c:pt>
                      <c:pt idx="1843">
                        <c:v>30.716999999999999</c:v>
                      </c:pt>
                      <c:pt idx="1844">
                        <c:v>30.733000000000001</c:v>
                      </c:pt>
                      <c:pt idx="1845">
                        <c:v>30.75</c:v>
                      </c:pt>
                      <c:pt idx="1846">
                        <c:v>30.766999999999999</c:v>
                      </c:pt>
                      <c:pt idx="1847">
                        <c:v>30.783000000000001</c:v>
                      </c:pt>
                      <c:pt idx="1848">
                        <c:v>30.8</c:v>
                      </c:pt>
                      <c:pt idx="1849">
                        <c:v>30.817</c:v>
                      </c:pt>
                      <c:pt idx="1850">
                        <c:v>30.832999999999998</c:v>
                      </c:pt>
                      <c:pt idx="1851">
                        <c:v>30.85</c:v>
                      </c:pt>
                      <c:pt idx="1852">
                        <c:v>30.867000000000001</c:v>
                      </c:pt>
                      <c:pt idx="1853">
                        <c:v>30.882999999999999</c:v>
                      </c:pt>
                      <c:pt idx="1854">
                        <c:v>30.9</c:v>
                      </c:pt>
                      <c:pt idx="1855">
                        <c:v>30.917000000000002</c:v>
                      </c:pt>
                      <c:pt idx="1856">
                        <c:v>30.933</c:v>
                      </c:pt>
                      <c:pt idx="1857">
                        <c:v>30.95</c:v>
                      </c:pt>
                      <c:pt idx="1858">
                        <c:v>30.966999999999999</c:v>
                      </c:pt>
                      <c:pt idx="1859">
                        <c:v>30.983000000000001</c:v>
                      </c:pt>
                      <c:pt idx="1860">
                        <c:v>31</c:v>
                      </c:pt>
                      <c:pt idx="1861">
                        <c:v>31.016999999999999</c:v>
                      </c:pt>
                      <c:pt idx="1862">
                        <c:v>31.033000000000001</c:v>
                      </c:pt>
                      <c:pt idx="1863">
                        <c:v>31.05</c:v>
                      </c:pt>
                      <c:pt idx="1864">
                        <c:v>31.067</c:v>
                      </c:pt>
                      <c:pt idx="1865">
                        <c:v>31.082999999999998</c:v>
                      </c:pt>
                      <c:pt idx="1866">
                        <c:v>31.1</c:v>
                      </c:pt>
                      <c:pt idx="1867">
                        <c:v>31.117000000000001</c:v>
                      </c:pt>
                      <c:pt idx="1868">
                        <c:v>31.132999999999999</c:v>
                      </c:pt>
                      <c:pt idx="1869">
                        <c:v>31.15</c:v>
                      </c:pt>
                      <c:pt idx="1870">
                        <c:v>31.167000000000002</c:v>
                      </c:pt>
                      <c:pt idx="1871">
                        <c:v>31.183</c:v>
                      </c:pt>
                      <c:pt idx="1872">
                        <c:v>31.2</c:v>
                      </c:pt>
                      <c:pt idx="1873">
                        <c:v>31.216999999999999</c:v>
                      </c:pt>
                      <c:pt idx="1874">
                        <c:v>31.233000000000001</c:v>
                      </c:pt>
                      <c:pt idx="1875">
                        <c:v>31.25</c:v>
                      </c:pt>
                      <c:pt idx="1876">
                        <c:v>31.266999999999999</c:v>
                      </c:pt>
                      <c:pt idx="1877">
                        <c:v>31.283000000000001</c:v>
                      </c:pt>
                      <c:pt idx="1878">
                        <c:v>31.3</c:v>
                      </c:pt>
                      <c:pt idx="1879">
                        <c:v>31.317</c:v>
                      </c:pt>
                      <c:pt idx="1880">
                        <c:v>31.332999999999998</c:v>
                      </c:pt>
                      <c:pt idx="1881">
                        <c:v>31.35</c:v>
                      </c:pt>
                      <c:pt idx="1882">
                        <c:v>31.367000000000001</c:v>
                      </c:pt>
                      <c:pt idx="1883">
                        <c:v>31.382999999999999</c:v>
                      </c:pt>
                      <c:pt idx="1884">
                        <c:v>31.4</c:v>
                      </c:pt>
                      <c:pt idx="1885">
                        <c:v>31.417000000000002</c:v>
                      </c:pt>
                      <c:pt idx="1886">
                        <c:v>31.433</c:v>
                      </c:pt>
                      <c:pt idx="1887">
                        <c:v>31.45</c:v>
                      </c:pt>
                      <c:pt idx="1888">
                        <c:v>31.466999999999999</c:v>
                      </c:pt>
                      <c:pt idx="1889">
                        <c:v>31.483000000000001</c:v>
                      </c:pt>
                      <c:pt idx="1890">
                        <c:v>31.5</c:v>
                      </c:pt>
                      <c:pt idx="1891">
                        <c:v>31.516999999999999</c:v>
                      </c:pt>
                      <c:pt idx="1892">
                        <c:v>31.533000000000001</c:v>
                      </c:pt>
                      <c:pt idx="1893">
                        <c:v>31.55</c:v>
                      </c:pt>
                      <c:pt idx="1894">
                        <c:v>31.567</c:v>
                      </c:pt>
                      <c:pt idx="1895">
                        <c:v>31.582999999999998</c:v>
                      </c:pt>
                      <c:pt idx="1896">
                        <c:v>31.6</c:v>
                      </c:pt>
                      <c:pt idx="1897">
                        <c:v>31.617000000000001</c:v>
                      </c:pt>
                      <c:pt idx="1898">
                        <c:v>31.632999999999999</c:v>
                      </c:pt>
                      <c:pt idx="1899">
                        <c:v>31.65</c:v>
                      </c:pt>
                      <c:pt idx="1900">
                        <c:v>31.667000000000002</c:v>
                      </c:pt>
                      <c:pt idx="1901">
                        <c:v>31.683</c:v>
                      </c:pt>
                      <c:pt idx="1902">
                        <c:v>31.7</c:v>
                      </c:pt>
                      <c:pt idx="1903">
                        <c:v>31.716999999999999</c:v>
                      </c:pt>
                      <c:pt idx="1904">
                        <c:v>31.733000000000001</c:v>
                      </c:pt>
                      <c:pt idx="1905">
                        <c:v>31.75</c:v>
                      </c:pt>
                      <c:pt idx="1906">
                        <c:v>31.766999999999999</c:v>
                      </c:pt>
                      <c:pt idx="1907">
                        <c:v>31.783000000000001</c:v>
                      </c:pt>
                      <c:pt idx="1908">
                        <c:v>31.8</c:v>
                      </c:pt>
                      <c:pt idx="1909">
                        <c:v>31.817</c:v>
                      </c:pt>
                      <c:pt idx="1910">
                        <c:v>31.832999999999998</c:v>
                      </c:pt>
                      <c:pt idx="1911">
                        <c:v>31.85</c:v>
                      </c:pt>
                      <c:pt idx="1912">
                        <c:v>31.867000000000001</c:v>
                      </c:pt>
                      <c:pt idx="1913">
                        <c:v>31.882999999999999</c:v>
                      </c:pt>
                      <c:pt idx="1914">
                        <c:v>31.9</c:v>
                      </c:pt>
                      <c:pt idx="1915">
                        <c:v>31.917000000000002</c:v>
                      </c:pt>
                      <c:pt idx="1916">
                        <c:v>31.933</c:v>
                      </c:pt>
                      <c:pt idx="1917">
                        <c:v>31.95</c:v>
                      </c:pt>
                      <c:pt idx="1918">
                        <c:v>31.966999999999999</c:v>
                      </c:pt>
                      <c:pt idx="1919">
                        <c:v>31.983000000000001</c:v>
                      </c:pt>
                      <c:pt idx="1920">
                        <c:v>32</c:v>
                      </c:pt>
                      <c:pt idx="1921">
                        <c:v>32.017000000000003</c:v>
                      </c:pt>
                      <c:pt idx="1922">
                        <c:v>32.033000000000001</c:v>
                      </c:pt>
                      <c:pt idx="1923">
                        <c:v>32.049999999999997</c:v>
                      </c:pt>
                      <c:pt idx="1924">
                        <c:v>32.067</c:v>
                      </c:pt>
                      <c:pt idx="1925">
                        <c:v>32.082999999999998</c:v>
                      </c:pt>
                      <c:pt idx="1926">
                        <c:v>32.1</c:v>
                      </c:pt>
                      <c:pt idx="1927">
                        <c:v>32.116999999999997</c:v>
                      </c:pt>
                      <c:pt idx="1928">
                        <c:v>32.133000000000003</c:v>
                      </c:pt>
                      <c:pt idx="1929">
                        <c:v>32.15</c:v>
                      </c:pt>
                      <c:pt idx="1930">
                        <c:v>32.167000000000002</c:v>
                      </c:pt>
                      <c:pt idx="1931">
                        <c:v>32.183</c:v>
                      </c:pt>
                      <c:pt idx="1932">
                        <c:v>32.200000000000003</c:v>
                      </c:pt>
                      <c:pt idx="1933">
                        <c:v>32.216999999999999</c:v>
                      </c:pt>
                      <c:pt idx="1934">
                        <c:v>32.232999999999997</c:v>
                      </c:pt>
                      <c:pt idx="1935">
                        <c:v>32.25</c:v>
                      </c:pt>
                      <c:pt idx="1936">
                        <c:v>32.267000000000003</c:v>
                      </c:pt>
                      <c:pt idx="1937">
                        <c:v>32.283000000000001</c:v>
                      </c:pt>
                      <c:pt idx="1938">
                        <c:v>32.299999999999997</c:v>
                      </c:pt>
                      <c:pt idx="1939">
                        <c:v>32.317</c:v>
                      </c:pt>
                      <c:pt idx="1940">
                        <c:v>32.332999999999998</c:v>
                      </c:pt>
                      <c:pt idx="1941">
                        <c:v>32.35</c:v>
                      </c:pt>
                      <c:pt idx="1942">
                        <c:v>32.366999999999997</c:v>
                      </c:pt>
                      <c:pt idx="1943">
                        <c:v>32.383000000000003</c:v>
                      </c:pt>
                      <c:pt idx="1944">
                        <c:v>32.4</c:v>
                      </c:pt>
                      <c:pt idx="1945">
                        <c:v>32.417000000000002</c:v>
                      </c:pt>
                      <c:pt idx="1946">
                        <c:v>32.433</c:v>
                      </c:pt>
                      <c:pt idx="1947">
                        <c:v>32.450000000000003</c:v>
                      </c:pt>
                      <c:pt idx="1948">
                        <c:v>32.466999999999999</c:v>
                      </c:pt>
                      <c:pt idx="1949">
                        <c:v>32.482999999999997</c:v>
                      </c:pt>
                      <c:pt idx="1950">
                        <c:v>32.5</c:v>
                      </c:pt>
                      <c:pt idx="1951">
                        <c:v>32.517000000000003</c:v>
                      </c:pt>
                      <c:pt idx="1952">
                        <c:v>32.533000000000001</c:v>
                      </c:pt>
                      <c:pt idx="1953">
                        <c:v>32.549999999999997</c:v>
                      </c:pt>
                      <c:pt idx="1954">
                        <c:v>32.567</c:v>
                      </c:pt>
                      <c:pt idx="1955">
                        <c:v>32.582999999999998</c:v>
                      </c:pt>
                      <c:pt idx="1956">
                        <c:v>32.6</c:v>
                      </c:pt>
                      <c:pt idx="1957">
                        <c:v>32.616999999999997</c:v>
                      </c:pt>
                      <c:pt idx="1958">
                        <c:v>32.633000000000003</c:v>
                      </c:pt>
                      <c:pt idx="1959">
                        <c:v>32.65</c:v>
                      </c:pt>
                      <c:pt idx="1960">
                        <c:v>32.667000000000002</c:v>
                      </c:pt>
                      <c:pt idx="1961">
                        <c:v>32.683</c:v>
                      </c:pt>
                      <c:pt idx="1962">
                        <c:v>32.700000000000003</c:v>
                      </c:pt>
                      <c:pt idx="1963">
                        <c:v>32.716999999999999</c:v>
                      </c:pt>
                      <c:pt idx="1964">
                        <c:v>32.732999999999997</c:v>
                      </c:pt>
                      <c:pt idx="1965">
                        <c:v>32.75</c:v>
                      </c:pt>
                      <c:pt idx="1966">
                        <c:v>32.767000000000003</c:v>
                      </c:pt>
                      <c:pt idx="1967">
                        <c:v>32.783000000000001</c:v>
                      </c:pt>
                      <c:pt idx="1968">
                        <c:v>32.799999999999997</c:v>
                      </c:pt>
                      <c:pt idx="1969">
                        <c:v>32.817</c:v>
                      </c:pt>
                      <c:pt idx="1970">
                        <c:v>32.832999999999998</c:v>
                      </c:pt>
                      <c:pt idx="1971">
                        <c:v>32.85</c:v>
                      </c:pt>
                      <c:pt idx="1972">
                        <c:v>32.866999999999997</c:v>
                      </c:pt>
                      <c:pt idx="1973">
                        <c:v>32.883000000000003</c:v>
                      </c:pt>
                      <c:pt idx="1974">
                        <c:v>32.9</c:v>
                      </c:pt>
                      <c:pt idx="1975">
                        <c:v>32.917000000000002</c:v>
                      </c:pt>
                      <c:pt idx="1976">
                        <c:v>32.933</c:v>
                      </c:pt>
                      <c:pt idx="1977">
                        <c:v>32.950000000000003</c:v>
                      </c:pt>
                      <c:pt idx="1978">
                        <c:v>32.966999999999999</c:v>
                      </c:pt>
                      <c:pt idx="1979">
                        <c:v>32.982999999999997</c:v>
                      </c:pt>
                      <c:pt idx="1980">
                        <c:v>33</c:v>
                      </c:pt>
                      <c:pt idx="1981">
                        <c:v>33.017000000000003</c:v>
                      </c:pt>
                      <c:pt idx="1982">
                        <c:v>33.033000000000001</c:v>
                      </c:pt>
                      <c:pt idx="1983">
                        <c:v>33.049999999999997</c:v>
                      </c:pt>
                      <c:pt idx="1984">
                        <c:v>33.067</c:v>
                      </c:pt>
                      <c:pt idx="1985">
                        <c:v>33.082999999999998</c:v>
                      </c:pt>
                      <c:pt idx="1986">
                        <c:v>33.1</c:v>
                      </c:pt>
                      <c:pt idx="1987">
                        <c:v>33.116999999999997</c:v>
                      </c:pt>
                      <c:pt idx="1988">
                        <c:v>33.133000000000003</c:v>
                      </c:pt>
                      <c:pt idx="1989">
                        <c:v>33.15</c:v>
                      </c:pt>
                      <c:pt idx="1990">
                        <c:v>33.167000000000002</c:v>
                      </c:pt>
                      <c:pt idx="1991">
                        <c:v>33.183</c:v>
                      </c:pt>
                      <c:pt idx="1992">
                        <c:v>33.200000000000003</c:v>
                      </c:pt>
                      <c:pt idx="1993">
                        <c:v>33.216999999999999</c:v>
                      </c:pt>
                      <c:pt idx="1994">
                        <c:v>33.232999999999997</c:v>
                      </c:pt>
                      <c:pt idx="1995">
                        <c:v>33.25</c:v>
                      </c:pt>
                      <c:pt idx="1996">
                        <c:v>33.267000000000003</c:v>
                      </c:pt>
                      <c:pt idx="1997">
                        <c:v>33.283000000000001</c:v>
                      </c:pt>
                      <c:pt idx="1998">
                        <c:v>33.299999999999997</c:v>
                      </c:pt>
                      <c:pt idx="1999">
                        <c:v>33.317</c:v>
                      </c:pt>
                      <c:pt idx="2000">
                        <c:v>33.332999999999998</c:v>
                      </c:pt>
                      <c:pt idx="2001">
                        <c:v>33.35</c:v>
                      </c:pt>
                      <c:pt idx="2002">
                        <c:v>33.366999999999997</c:v>
                      </c:pt>
                      <c:pt idx="2003">
                        <c:v>33.383000000000003</c:v>
                      </c:pt>
                      <c:pt idx="2004">
                        <c:v>33.4</c:v>
                      </c:pt>
                      <c:pt idx="2005">
                        <c:v>33.417000000000002</c:v>
                      </c:pt>
                      <c:pt idx="2006">
                        <c:v>33.433</c:v>
                      </c:pt>
                      <c:pt idx="2007">
                        <c:v>33.450000000000003</c:v>
                      </c:pt>
                      <c:pt idx="2008">
                        <c:v>33.466999999999999</c:v>
                      </c:pt>
                      <c:pt idx="2009">
                        <c:v>33.482999999999997</c:v>
                      </c:pt>
                      <c:pt idx="2010">
                        <c:v>33.5</c:v>
                      </c:pt>
                      <c:pt idx="2011">
                        <c:v>33.517000000000003</c:v>
                      </c:pt>
                      <c:pt idx="2012">
                        <c:v>33.533000000000001</c:v>
                      </c:pt>
                      <c:pt idx="2013">
                        <c:v>33.549999999999997</c:v>
                      </c:pt>
                      <c:pt idx="2014">
                        <c:v>33.567</c:v>
                      </c:pt>
                      <c:pt idx="2015">
                        <c:v>33.582999999999998</c:v>
                      </c:pt>
                      <c:pt idx="2016">
                        <c:v>33.6</c:v>
                      </c:pt>
                      <c:pt idx="2017">
                        <c:v>33.616999999999997</c:v>
                      </c:pt>
                      <c:pt idx="2018">
                        <c:v>33.633000000000003</c:v>
                      </c:pt>
                      <c:pt idx="2019">
                        <c:v>33.65</c:v>
                      </c:pt>
                      <c:pt idx="2020">
                        <c:v>33.667000000000002</c:v>
                      </c:pt>
                      <c:pt idx="2021">
                        <c:v>33.683</c:v>
                      </c:pt>
                      <c:pt idx="2022">
                        <c:v>33.700000000000003</c:v>
                      </c:pt>
                      <c:pt idx="2023">
                        <c:v>33.716999999999999</c:v>
                      </c:pt>
                      <c:pt idx="2024">
                        <c:v>33.732999999999997</c:v>
                      </c:pt>
                      <c:pt idx="2025">
                        <c:v>33.75</c:v>
                      </c:pt>
                      <c:pt idx="2026">
                        <c:v>33.767000000000003</c:v>
                      </c:pt>
                      <c:pt idx="2027">
                        <c:v>33.783000000000001</c:v>
                      </c:pt>
                      <c:pt idx="2028">
                        <c:v>33.799999999999997</c:v>
                      </c:pt>
                      <c:pt idx="2029">
                        <c:v>33.817</c:v>
                      </c:pt>
                      <c:pt idx="2030">
                        <c:v>33.832999999999998</c:v>
                      </c:pt>
                      <c:pt idx="2031">
                        <c:v>33.85</c:v>
                      </c:pt>
                      <c:pt idx="2032">
                        <c:v>33.866999999999997</c:v>
                      </c:pt>
                      <c:pt idx="2033">
                        <c:v>33.883000000000003</c:v>
                      </c:pt>
                      <c:pt idx="2034">
                        <c:v>33.9</c:v>
                      </c:pt>
                      <c:pt idx="2035">
                        <c:v>33.917000000000002</c:v>
                      </c:pt>
                      <c:pt idx="2036">
                        <c:v>33.933</c:v>
                      </c:pt>
                      <c:pt idx="2037">
                        <c:v>33.950000000000003</c:v>
                      </c:pt>
                      <c:pt idx="2038">
                        <c:v>33.966999999999999</c:v>
                      </c:pt>
                      <c:pt idx="2039">
                        <c:v>33.982999999999997</c:v>
                      </c:pt>
                      <c:pt idx="2040">
                        <c:v>34</c:v>
                      </c:pt>
                      <c:pt idx="2041">
                        <c:v>34.017000000000003</c:v>
                      </c:pt>
                      <c:pt idx="2042">
                        <c:v>34.033000000000001</c:v>
                      </c:pt>
                      <c:pt idx="2043">
                        <c:v>34.049999999999997</c:v>
                      </c:pt>
                      <c:pt idx="2044">
                        <c:v>34.067</c:v>
                      </c:pt>
                      <c:pt idx="2045">
                        <c:v>34.082999999999998</c:v>
                      </c:pt>
                      <c:pt idx="2046">
                        <c:v>34.1</c:v>
                      </c:pt>
                      <c:pt idx="2047">
                        <c:v>34.116999999999997</c:v>
                      </c:pt>
                      <c:pt idx="2048">
                        <c:v>34.133000000000003</c:v>
                      </c:pt>
                      <c:pt idx="2049">
                        <c:v>34.15</c:v>
                      </c:pt>
                      <c:pt idx="2050">
                        <c:v>34.167000000000002</c:v>
                      </c:pt>
                      <c:pt idx="2051">
                        <c:v>34.183</c:v>
                      </c:pt>
                      <c:pt idx="2052">
                        <c:v>34.200000000000003</c:v>
                      </c:pt>
                      <c:pt idx="2053">
                        <c:v>34.216999999999999</c:v>
                      </c:pt>
                      <c:pt idx="2054">
                        <c:v>34.232999999999997</c:v>
                      </c:pt>
                      <c:pt idx="2055">
                        <c:v>34.25</c:v>
                      </c:pt>
                      <c:pt idx="2056">
                        <c:v>34.267000000000003</c:v>
                      </c:pt>
                      <c:pt idx="2057">
                        <c:v>34.283000000000001</c:v>
                      </c:pt>
                      <c:pt idx="2058">
                        <c:v>34.299999999999997</c:v>
                      </c:pt>
                      <c:pt idx="2059">
                        <c:v>34.317</c:v>
                      </c:pt>
                      <c:pt idx="2060">
                        <c:v>34.332999999999998</c:v>
                      </c:pt>
                      <c:pt idx="2061">
                        <c:v>34.35</c:v>
                      </c:pt>
                      <c:pt idx="2062">
                        <c:v>34.366999999999997</c:v>
                      </c:pt>
                      <c:pt idx="2063">
                        <c:v>34.383000000000003</c:v>
                      </c:pt>
                      <c:pt idx="2064">
                        <c:v>34.4</c:v>
                      </c:pt>
                      <c:pt idx="2065">
                        <c:v>34.417000000000002</c:v>
                      </c:pt>
                      <c:pt idx="2066">
                        <c:v>34.433</c:v>
                      </c:pt>
                      <c:pt idx="2067">
                        <c:v>34.450000000000003</c:v>
                      </c:pt>
                      <c:pt idx="2068">
                        <c:v>34.466999999999999</c:v>
                      </c:pt>
                      <c:pt idx="2069">
                        <c:v>34.482999999999997</c:v>
                      </c:pt>
                      <c:pt idx="2070">
                        <c:v>34.5</c:v>
                      </c:pt>
                      <c:pt idx="2071">
                        <c:v>34.517000000000003</c:v>
                      </c:pt>
                      <c:pt idx="2072">
                        <c:v>34.533000000000001</c:v>
                      </c:pt>
                      <c:pt idx="2073">
                        <c:v>34.549999999999997</c:v>
                      </c:pt>
                      <c:pt idx="2074">
                        <c:v>34.567</c:v>
                      </c:pt>
                      <c:pt idx="2075">
                        <c:v>34.582999999999998</c:v>
                      </c:pt>
                      <c:pt idx="2076">
                        <c:v>34.6</c:v>
                      </c:pt>
                      <c:pt idx="2077">
                        <c:v>34.616999999999997</c:v>
                      </c:pt>
                      <c:pt idx="2078">
                        <c:v>34.633000000000003</c:v>
                      </c:pt>
                      <c:pt idx="2079">
                        <c:v>34.65</c:v>
                      </c:pt>
                      <c:pt idx="2080">
                        <c:v>34.667000000000002</c:v>
                      </c:pt>
                      <c:pt idx="2081">
                        <c:v>34.683</c:v>
                      </c:pt>
                      <c:pt idx="2082">
                        <c:v>34.700000000000003</c:v>
                      </c:pt>
                      <c:pt idx="2083">
                        <c:v>34.716999999999999</c:v>
                      </c:pt>
                      <c:pt idx="2084">
                        <c:v>34.732999999999997</c:v>
                      </c:pt>
                      <c:pt idx="2085">
                        <c:v>34.75</c:v>
                      </c:pt>
                      <c:pt idx="2086">
                        <c:v>34.767000000000003</c:v>
                      </c:pt>
                      <c:pt idx="2087">
                        <c:v>34.783000000000001</c:v>
                      </c:pt>
                      <c:pt idx="2088">
                        <c:v>34.799999999999997</c:v>
                      </c:pt>
                      <c:pt idx="2089">
                        <c:v>34.817</c:v>
                      </c:pt>
                      <c:pt idx="2090">
                        <c:v>34.832999999999998</c:v>
                      </c:pt>
                      <c:pt idx="2091">
                        <c:v>34.85</c:v>
                      </c:pt>
                      <c:pt idx="2092">
                        <c:v>34.866999999999997</c:v>
                      </c:pt>
                      <c:pt idx="2093">
                        <c:v>34.883000000000003</c:v>
                      </c:pt>
                      <c:pt idx="2094">
                        <c:v>34.9</c:v>
                      </c:pt>
                      <c:pt idx="2095">
                        <c:v>34.917000000000002</c:v>
                      </c:pt>
                      <c:pt idx="2096">
                        <c:v>34.933</c:v>
                      </c:pt>
                      <c:pt idx="2097">
                        <c:v>34.950000000000003</c:v>
                      </c:pt>
                      <c:pt idx="2098">
                        <c:v>34.966999999999999</c:v>
                      </c:pt>
                      <c:pt idx="2099">
                        <c:v>34.982999999999997</c:v>
                      </c:pt>
                      <c:pt idx="2100">
                        <c:v>35</c:v>
                      </c:pt>
                      <c:pt idx="2101">
                        <c:v>35.017000000000003</c:v>
                      </c:pt>
                      <c:pt idx="2102">
                        <c:v>35.033000000000001</c:v>
                      </c:pt>
                      <c:pt idx="2103">
                        <c:v>35.049999999999997</c:v>
                      </c:pt>
                      <c:pt idx="2104">
                        <c:v>35.067</c:v>
                      </c:pt>
                      <c:pt idx="2105">
                        <c:v>35.082999999999998</c:v>
                      </c:pt>
                      <c:pt idx="2106">
                        <c:v>35.1</c:v>
                      </c:pt>
                      <c:pt idx="2107">
                        <c:v>35.116999999999997</c:v>
                      </c:pt>
                      <c:pt idx="2108">
                        <c:v>35.133000000000003</c:v>
                      </c:pt>
                      <c:pt idx="2109">
                        <c:v>35.15</c:v>
                      </c:pt>
                      <c:pt idx="2110">
                        <c:v>35.167000000000002</c:v>
                      </c:pt>
                      <c:pt idx="2111">
                        <c:v>35.183</c:v>
                      </c:pt>
                      <c:pt idx="2112">
                        <c:v>35.200000000000003</c:v>
                      </c:pt>
                      <c:pt idx="2113">
                        <c:v>35.216999999999999</c:v>
                      </c:pt>
                      <c:pt idx="2114">
                        <c:v>35.232999999999997</c:v>
                      </c:pt>
                      <c:pt idx="2115">
                        <c:v>35.25</c:v>
                      </c:pt>
                      <c:pt idx="2116">
                        <c:v>35.267000000000003</c:v>
                      </c:pt>
                      <c:pt idx="2117">
                        <c:v>35.283000000000001</c:v>
                      </c:pt>
                      <c:pt idx="2118">
                        <c:v>35.299999999999997</c:v>
                      </c:pt>
                      <c:pt idx="2119">
                        <c:v>35.317</c:v>
                      </c:pt>
                      <c:pt idx="2120">
                        <c:v>35.332999999999998</c:v>
                      </c:pt>
                      <c:pt idx="2121">
                        <c:v>35.35</c:v>
                      </c:pt>
                      <c:pt idx="2122">
                        <c:v>35.366999999999997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'Graph cult. #10'!$B$2:$B$7288</c15:sqref>
                        </c15:formulaRef>
                      </c:ext>
                    </c:extLst>
                    <c:numCache>
                      <c:formatCode>0.00</c:formatCode>
                      <c:ptCount val="7287"/>
                      <c:pt idx="0">
                        <c:v>0.04</c:v>
                      </c:pt>
                      <c:pt idx="1">
                        <c:v>0.04</c:v>
                      </c:pt>
                      <c:pt idx="2">
                        <c:v>0.04</c:v>
                      </c:pt>
                      <c:pt idx="3">
                        <c:v>0.04</c:v>
                      </c:pt>
                      <c:pt idx="4">
                        <c:v>0.04</c:v>
                      </c:pt>
                      <c:pt idx="5">
                        <c:v>0.04</c:v>
                      </c:pt>
                      <c:pt idx="6">
                        <c:v>0.04</c:v>
                      </c:pt>
                      <c:pt idx="7">
                        <c:v>0.04</c:v>
                      </c:pt>
                      <c:pt idx="8">
                        <c:v>0.04</c:v>
                      </c:pt>
                      <c:pt idx="9">
                        <c:v>0.04</c:v>
                      </c:pt>
                      <c:pt idx="10">
                        <c:v>0.04</c:v>
                      </c:pt>
                      <c:pt idx="11">
                        <c:v>0.04</c:v>
                      </c:pt>
                      <c:pt idx="12">
                        <c:v>0.04</c:v>
                      </c:pt>
                      <c:pt idx="13">
                        <c:v>0.04</c:v>
                      </c:pt>
                      <c:pt idx="14">
                        <c:v>0.04</c:v>
                      </c:pt>
                      <c:pt idx="15">
                        <c:v>0.04</c:v>
                      </c:pt>
                      <c:pt idx="16">
                        <c:v>0.04</c:v>
                      </c:pt>
                      <c:pt idx="17">
                        <c:v>0.04</c:v>
                      </c:pt>
                      <c:pt idx="18">
                        <c:v>0.04</c:v>
                      </c:pt>
                      <c:pt idx="19">
                        <c:v>0.04</c:v>
                      </c:pt>
                      <c:pt idx="20">
                        <c:v>0.04</c:v>
                      </c:pt>
                      <c:pt idx="21">
                        <c:v>0.04</c:v>
                      </c:pt>
                      <c:pt idx="22">
                        <c:v>0.04</c:v>
                      </c:pt>
                      <c:pt idx="23">
                        <c:v>0.04</c:v>
                      </c:pt>
                      <c:pt idx="24">
                        <c:v>0.04</c:v>
                      </c:pt>
                      <c:pt idx="25">
                        <c:v>0.04</c:v>
                      </c:pt>
                      <c:pt idx="26">
                        <c:v>0.04</c:v>
                      </c:pt>
                      <c:pt idx="27">
                        <c:v>0.04</c:v>
                      </c:pt>
                      <c:pt idx="28">
                        <c:v>0.04</c:v>
                      </c:pt>
                      <c:pt idx="29">
                        <c:v>0.04</c:v>
                      </c:pt>
                      <c:pt idx="30">
                        <c:v>0.04</c:v>
                      </c:pt>
                      <c:pt idx="31">
                        <c:v>0.04</c:v>
                      </c:pt>
                      <c:pt idx="32">
                        <c:v>0.04</c:v>
                      </c:pt>
                      <c:pt idx="33">
                        <c:v>0.04</c:v>
                      </c:pt>
                      <c:pt idx="34">
                        <c:v>0.04</c:v>
                      </c:pt>
                      <c:pt idx="35">
                        <c:v>0.04</c:v>
                      </c:pt>
                      <c:pt idx="36">
                        <c:v>0.04</c:v>
                      </c:pt>
                      <c:pt idx="37">
                        <c:v>0.04</c:v>
                      </c:pt>
                      <c:pt idx="38">
                        <c:v>0.04</c:v>
                      </c:pt>
                      <c:pt idx="39">
                        <c:v>0.04</c:v>
                      </c:pt>
                      <c:pt idx="40">
                        <c:v>0.04</c:v>
                      </c:pt>
                      <c:pt idx="41">
                        <c:v>0.04</c:v>
                      </c:pt>
                      <c:pt idx="42">
                        <c:v>0.04</c:v>
                      </c:pt>
                      <c:pt idx="43">
                        <c:v>0.04</c:v>
                      </c:pt>
                      <c:pt idx="44">
                        <c:v>0.04</c:v>
                      </c:pt>
                      <c:pt idx="45">
                        <c:v>0.04</c:v>
                      </c:pt>
                      <c:pt idx="46">
                        <c:v>0.04</c:v>
                      </c:pt>
                      <c:pt idx="47">
                        <c:v>0.04</c:v>
                      </c:pt>
                      <c:pt idx="48">
                        <c:v>0.04</c:v>
                      </c:pt>
                      <c:pt idx="49">
                        <c:v>0.04</c:v>
                      </c:pt>
                      <c:pt idx="50">
                        <c:v>0.04</c:v>
                      </c:pt>
                      <c:pt idx="51">
                        <c:v>0.04</c:v>
                      </c:pt>
                      <c:pt idx="52">
                        <c:v>0.04</c:v>
                      </c:pt>
                      <c:pt idx="53">
                        <c:v>0.04</c:v>
                      </c:pt>
                      <c:pt idx="54">
                        <c:v>0.04</c:v>
                      </c:pt>
                      <c:pt idx="55">
                        <c:v>0.04</c:v>
                      </c:pt>
                      <c:pt idx="56">
                        <c:v>0.04</c:v>
                      </c:pt>
                      <c:pt idx="57">
                        <c:v>0.04</c:v>
                      </c:pt>
                      <c:pt idx="58">
                        <c:v>0.04</c:v>
                      </c:pt>
                      <c:pt idx="59">
                        <c:v>0.04</c:v>
                      </c:pt>
                      <c:pt idx="60">
                        <c:v>0.04</c:v>
                      </c:pt>
                      <c:pt idx="61">
                        <c:v>0.04</c:v>
                      </c:pt>
                      <c:pt idx="62">
                        <c:v>0.04</c:v>
                      </c:pt>
                      <c:pt idx="63">
                        <c:v>0.04</c:v>
                      </c:pt>
                      <c:pt idx="64">
                        <c:v>0.04</c:v>
                      </c:pt>
                      <c:pt idx="65">
                        <c:v>0.04</c:v>
                      </c:pt>
                      <c:pt idx="66">
                        <c:v>0.04</c:v>
                      </c:pt>
                      <c:pt idx="67">
                        <c:v>0.04</c:v>
                      </c:pt>
                      <c:pt idx="68">
                        <c:v>0.04</c:v>
                      </c:pt>
                      <c:pt idx="69">
                        <c:v>0.04</c:v>
                      </c:pt>
                      <c:pt idx="70">
                        <c:v>0.04</c:v>
                      </c:pt>
                      <c:pt idx="71">
                        <c:v>0.04</c:v>
                      </c:pt>
                      <c:pt idx="72">
                        <c:v>0.04</c:v>
                      </c:pt>
                      <c:pt idx="73">
                        <c:v>0.04</c:v>
                      </c:pt>
                      <c:pt idx="74">
                        <c:v>0.04</c:v>
                      </c:pt>
                      <c:pt idx="75">
                        <c:v>0.04</c:v>
                      </c:pt>
                      <c:pt idx="76">
                        <c:v>0.04</c:v>
                      </c:pt>
                      <c:pt idx="77">
                        <c:v>4.4999999999999998E-2</c:v>
                      </c:pt>
                      <c:pt idx="78">
                        <c:v>4.4999999999999998E-2</c:v>
                      </c:pt>
                      <c:pt idx="79">
                        <c:v>0.04</c:v>
                      </c:pt>
                      <c:pt idx="80">
                        <c:v>0.04</c:v>
                      </c:pt>
                      <c:pt idx="81">
                        <c:v>0.04</c:v>
                      </c:pt>
                      <c:pt idx="82">
                        <c:v>0.04</c:v>
                      </c:pt>
                      <c:pt idx="83">
                        <c:v>0.04</c:v>
                      </c:pt>
                      <c:pt idx="84">
                        <c:v>0.04</c:v>
                      </c:pt>
                      <c:pt idx="85">
                        <c:v>0.04</c:v>
                      </c:pt>
                      <c:pt idx="86">
                        <c:v>0.04</c:v>
                      </c:pt>
                      <c:pt idx="87">
                        <c:v>0.04</c:v>
                      </c:pt>
                      <c:pt idx="88">
                        <c:v>0.04</c:v>
                      </c:pt>
                      <c:pt idx="89">
                        <c:v>0.04</c:v>
                      </c:pt>
                      <c:pt idx="90">
                        <c:v>0.04</c:v>
                      </c:pt>
                      <c:pt idx="91">
                        <c:v>0.04</c:v>
                      </c:pt>
                      <c:pt idx="92">
                        <c:v>0.04</c:v>
                      </c:pt>
                      <c:pt idx="93">
                        <c:v>0.04</c:v>
                      </c:pt>
                      <c:pt idx="94">
                        <c:v>0.04</c:v>
                      </c:pt>
                      <c:pt idx="95">
                        <c:v>0.04</c:v>
                      </c:pt>
                      <c:pt idx="96">
                        <c:v>0.04</c:v>
                      </c:pt>
                      <c:pt idx="97">
                        <c:v>0.04</c:v>
                      </c:pt>
                      <c:pt idx="98">
                        <c:v>0.04</c:v>
                      </c:pt>
                      <c:pt idx="99">
                        <c:v>0.04</c:v>
                      </c:pt>
                      <c:pt idx="100">
                        <c:v>0.04</c:v>
                      </c:pt>
                      <c:pt idx="101">
                        <c:v>0.04</c:v>
                      </c:pt>
                      <c:pt idx="102">
                        <c:v>4.33333333333333E-2</c:v>
                      </c:pt>
                      <c:pt idx="103">
                        <c:v>0.05</c:v>
                      </c:pt>
                      <c:pt idx="104">
                        <c:v>4.4999999999999998E-2</c:v>
                      </c:pt>
                      <c:pt idx="105">
                        <c:v>0.05</c:v>
                      </c:pt>
                      <c:pt idx="106">
                        <c:v>0.05</c:v>
                      </c:pt>
                      <c:pt idx="107">
                        <c:v>4.6666666666666697E-2</c:v>
                      </c:pt>
                      <c:pt idx="108">
                        <c:v>0.05</c:v>
                      </c:pt>
                      <c:pt idx="109">
                        <c:v>0.05</c:v>
                      </c:pt>
                      <c:pt idx="110">
                        <c:v>0.05</c:v>
                      </c:pt>
                      <c:pt idx="111">
                        <c:v>4.4999999999999998E-2</c:v>
                      </c:pt>
                      <c:pt idx="112">
                        <c:v>0.04</c:v>
                      </c:pt>
                      <c:pt idx="113">
                        <c:v>0.04</c:v>
                      </c:pt>
                      <c:pt idx="114">
                        <c:v>0.04</c:v>
                      </c:pt>
                      <c:pt idx="115">
                        <c:v>0.04</c:v>
                      </c:pt>
                      <c:pt idx="116">
                        <c:v>0.04</c:v>
                      </c:pt>
                      <c:pt idx="117">
                        <c:v>0.04</c:v>
                      </c:pt>
                      <c:pt idx="118">
                        <c:v>0.04</c:v>
                      </c:pt>
                      <c:pt idx="119">
                        <c:v>0.04</c:v>
                      </c:pt>
                      <c:pt idx="120">
                        <c:v>0.04</c:v>
                      </c:pt>
                      <c:pt idx="121">
                        <c:v>0.04</c:v>
                      </c:pt>
                      <c:pt idx="122">
                        <c:v>0.04</c:v>
                      </c:pt>
                      <c:pt idx="123">
                        <c:v>0.04</c:v>
                      </c:pt>
                      <c:pt idx="124">
                        <c:v>0.04</c:v>
                      </c:pt>
                      <c:pt idx="125">
                        <c:v>0.04</c:v>
                      </c:pt>
                      <c:pt idx="126">
                        <c:v>0.04</c:v>
                      </c:pt>
                      <c:pt idx="127">
                        <c:v>0.04</c:v>
                      </c:pt>
                      <c:pt idx="128">
                        <c:v>0.04</c:v>
                      </c:pt>
                      <c:pt idx="129">
                        <c:v>0.04</c:v>
                      </c:pt>
                      <c:pt idx="130">
                        <c:v>0.04</c:v>
                      </c:pt>
                      <c:pt idx="131">
                        <c:v>0.04</c:v>
                      </c:pt>
                      <c:pt idx="132">
                        <c:v>0.04</c:v>
                      </c:pt>
                      <c:pt idx="133">
                        <c:v>0.04</c:v>
                      </c:pt>
                      <c:pt idx="134">
                        <c:v>0.04</c:v>
                      </c:pt>
                      <c:pt idx="135">
                        <c:v>0.04</c:v>
                      </c:pt>
                      <c:pt idx="136">
                        <c:v>0.05</c:v>
                      </c:pt>
                      <c:pt idx="137">
                        <c:v>4.4999999999999998E-2</c:v>
                      </c:pt>
                      <c:pt idx="138">
                        <c:v>0.05</c:v>
                      </c:pt>
                      <c:pt idx="139">
                        <c:v>0.05</c:v>
                      </c:pt>
                      <c:pt idx="140">
                        <c:v>0.05</c:v>
                      </c:pt>
                      <c:pt idx="141">
                        <c:v>0.05</c:v>
                      </c:pt>
                      <c:pt idx="142">
                        <c:v>0.05</c:v>
                      </c:pt>
                      <c:pt idx="143">
                        <c:v>0.05</c:v>
                      </c:pt>
                      <c:pt idx="144">
                        <c:v>0.05</c:v>
                      </c:pt>
                      <c:pt idx="145">
                        <c:v>0.05</c:v>
                      </c:pt>
                      <c:pt idx="146">
                        <c:v>0.05</c:v>
                      </c:pt>
                      <c:pt idx="147">
                        <c:v>0.05</c:v>
                      </c:pt>
                      <c:pt idx="148">
                        <c:v>0.05</c:v>
                      </c:pt>
                      <c:pt idx="149">
                        <c:v>0.05</c:v>
                      </c:pt>
                      <c:pt idx="150">
                        <c:v>0.05</c:v>
                      </c:pt>
                      <c:pt idx="151">
                        <c:v>0.05</c:v>
                      </c:pt>
                      <c:pt idx="152">
                        <c:v>0.05</c:v>
                      </c:pt>
                      <c:pt idx="153">
                        <c:v>0.05</c:v>
                      </c:pt>
                      <c:pt idx="154">
                        <c:v>0.04</c:v>
                      </c:pt>
                      <c:pt idx="155">
                        <c:v>0.04</c:v>
                      </c:pt>
                      <c:pt idx="156">
                        <c:v>0.04</c:v>
                      </c:pt>
                      <c:pt idx="157">
                        <c:v>0.04</c:v>
                      </c:pt>
                      <c:pt idx="158">
                        <c:v>0.04</c:v>
                      </c:pt>
                      <c:pt idx="159">
                        <c:v>0.04</c:v>
                      </c:pt>
                      <c:pt idx="160">
                        <c:v>0.04</c:v>
                      </c:pt>
                      <c:pt idx="161">
                        <c:v>0.04</c:v>
                      </c:pt>
                      <c:pt idx="162">
                        <c:v>0.04</c:v>
                      </c:pt>
                      <c:pt idx="163">
                        <c:v>4.4999999999999998E-2</c:v>
                      </c:pt>
                      <c:pt idx="164">
                        <c:v>0.04</c:v>
                      </c:pt>
                      <c:pt idx="165">
                        <c:v>0.04</c:v>
                      </c:pt>
                      <c:pt idx="166">
                        <c:v>4.4999999999999998E-2</c:v>
                      </c:pt>
                      <c:pt idx="167">
                        <c:v>0.05</c:v>
                      </c:pt>
                      <c:pt idx="168">
                        <c:v>0.05</c:v>
                      </c:pt>
                      <c:pt idx="169">
                        <c:v>0.05</c:v>
                      </c:pt>
                      <c:pt idx="170">
                        <c:v>0.05</c:v>
                      </c:pt>
                      <c:pt idx="171">
                        <c:v>0.05</c:v>
                      </c:pt>
                      <c:pt idx="172">
                        <c:v>0.05</c:v>
                      </c:pt>
                      <c:pt idx="173">
                        <c:v>0.05</c:v>
                      </c:pt>
                      <c:pt idx="174">
                        <c:v>0.05</c:v>
                      </c:pt>
                      <c:pt idx="175">
                        <c:v>0.05</c:v>
                      </c:pt>
                      <c:pt idx="176">
                        <c:v>0.05</c:v>
                      </c:pt>
                      <c:pt idx="177">
                        <c:v>0.05</c:v>
                      </c:pt>
                      <c:pt idx="178">
                        <c:v>0.05</c:v>
                      </c:pt>
                      <c:pt idx="179">
                        <c:v>0.05</c:v>
                      </c:pt>
                      <c:pt idx="180">
                        <c:v>0.05</c:v>
                      </c:pt>
                      <c:pt idx="181">
                        <c:v>0.05</c:v>
                      </c:pt>
                      <c:pt idx="182">
                        <c:v>0.05</c:v>
                      </c:pt>
                      <c:pt idx="183">
                        <c:v>0.05</c:v>
                      </c:pt>
                      <c:pt idx="184">
                        <c:v>0.05</c:v>
                      </c:pt>
                      <c:pt idx="185">
                        <c:v>0.05</c:v>
                      </c:pt>
                      <c:pt idx="186">
                        <c:v>0.05</c:v>
                      </c:pt>
                      <c:pt idx="187">
                        <c:v>5.5E-2</c:v>
                      </c:pt>
                      <c:pt idx="188">
                        <c:v>0.05</c:v>
                      </c:pt>
                      <c:pt idx="189">
                        <c:v>0.05</c:v>
                      </c:pt>
                      <c:pt idx="190">
                        <c:v>0.05</c:v>
                      </c:pt>
                      <c:pt idx="191">
                        <c:v>0.05</c:v>
                      </c:pt>
                      <c:pt idx="192">
                        <c:v>0.05</c:v>
                      </c:pt>
                      <c:pt idx="193">
                        <c:v>0.05</c:v>
                      </c:pt>
                      <c:pt idx="194">
                        <c:v>0.05</c:v>
                      </c:pt>
                      <c:pt idx="195">
                        <c:v>0.05</c:v>
                      </c:pt>
                      <c:pt idx="196">
                        <c:v>0.05</c:v>
                      </c:pt>
                      <c:pt idx="197">
                        <c:v>0.05</c:v>
                      </c:pt>
                      <c:pt idx="198">
                        <c:v>0.05</c:v>
                      </c:pt>
                      <c:pt idx="199">
                        <c:v>0.05</c:v>
                      </c:pt>
                      <c:pt idx="200">
                        <c:v>0.05</c:v>
                      </c:pt>
                      <c:pt idx="201">
                        <c:v>0.05</c:v>
                      </c:pt>
                      <c:pt idx="202">
                        <c:v>0.05</c:v>
                      </c:pt>
                      <c:pt idx="203">
                        <c:v>0.05</c:v>
                      </c:pt>
                      <c:pt idx="204">
                        <c:v>0.05</c:v>
                      </c:pt>
                      <c:pt idx="205">
                        <c:v>0.05</c:v>
                      </c:pt>
                      <c:pt idx="206">
                        <c:v>0.05</c:v>
                      </c:pt>
                      <c:pt idx="207">
                        <c:v>0.05</c:v>
                      </c:pt>
                      <c:pt idx="208">
                        <c:v>0.05</c:v>
                      </c:pt>
                      <c:pt idx="209">
                        <c:v>0.06</c:v>
                      </c:pt>
                      <c:pt idx="210">
                        <c:v>0.06</c:v>
                      </c:pt>
                      <c:pt idx="211">
                        <c:v>0.06</c:v>
                      </c:pt>
                      <c:pt idx="212">
                        <c:v>0.06</c:v>
                      </c:pt>
                      <c:pt idx="213">
                        <c:v>0.05</c:v>
                      </c:pt>
                      <c:pt idx="214">
                        <c:v>0.05</c:v>
                      </c:pt>
                      <c:pt idx="215">
                        <c:v>0.05</c:v>
                      </c:pt>
                      <c:pt idx="216">
                        <c:v>0.05</c:v>
                      </c:pt>
                      <c:pt idx="217">
                        <c:v>0.05</c:v>
                      </c:pt>
                      <c:pt idx="218">
                        <c:v>0.05</c:v>
                      </c:pt>
                      <c:pt idx="219">
                        <c:v>0.05</c:v>
                      </c:pt>
                      <c:pt idx="220">
                        <c:v>0.05</c:v>
                      </c:pt>
                      <c:pt idx="221">
                        <c:v>0.05</c:v>
                      </c:pt>
                      <c:pt idx="222">
                        <c:v>0.05</c:v>
                      </c:pt>
                      <c:pt idx="223">
                        <c:v>0.05</c:v>
                      </c:pt>
                      <c:pt idx="224">
                        <c:v>5.5E-2</c:v>
                      </c:pt>
                      <c:pt idx="225">
                        <c:v>0.05</c:v>
                      </c:pt>
                      <c:pt idx="226">
                        <c:v>0.06</c:v>
                      </c:pt>
                      <c:pt idx="227">
                        <c:v>5.5E-2</c:v>
                      </c:pt>
                      <c:pt idx="228">
                        <c:v>5.5E-2</c:v>
                      </c:pt>
                      <c:pt idx="229">
                        <c:v>0.06</c:v>
                      </c:pt>
                      <c:pt idx="230">
                        <c:v>0.06</c:v>
                      </c:pt>
                      <c:pt idx="231">
                        <c:v>0.06</c:v>
                      </c:pt>
                      <c:pt idx="232">
                        <c:v>0.06</c:v>
                      </c:pt>
                      <c:pt idx="233">
                        <c:v>0.06</c:v>
                      </c:pt>
                      <c:pt idx="234">
                        <c:v>0.06</c:v>
                      </c:pt>
                      <c:pt idx="235">
                        <c:v>0.06</c:v>
                      </c:pt>
                      <c:pt idx="236">
                        <c:v>0.06</c:v>
                      </c:pt>
                      <c:pt idx="237">
                        <c:v>0.06</c:v>
                      </c:pt>
                      <c:pt idx="238">
                        <c:v>0.05</c:v>
                      </c:pt>
                      <c:pt idx="239">
                        <c:v>0.05</c:v>
                      </c:pt>
                      <c:pt idx="240">
                        <c:v>0.05</c:v>
                      </c:pt>
                      <c:pt idx="241">
                        <c:v>5.5E-2</c:v>
                      </c:pt>
                      <c:pt idx="242">
                        <c:v>0.06</c:v>
                      </c:pt>
                      <c:pt idx="243">
                        <c:v>0.06</c:v>
                      </c:pt>
                      <c:pt idx="244">
                        <c:v>0.06</c:v>
                      </c:pt>
                      <c:pt idx="245">
                        <c:v>0.06</c:v>
                      </c:pt>
                      <c:pt idx="246">
                        <c:v>7.0000000000000007E-2</c:v>
                      </c:pt>
                      <c:pt idx="247">
                        <c:v>7.0000000000000007E-2</c:v>
                      </c:pt>
                      <c:pt idx="248">
                        <c:v>7.0000000000000007E-2</c:v>
                      </c:pt>
                      <c:pt idx="249">
                        <c:v>7.0000000000000007E-2</c:v>
                      </c:pt>
                      <c:pt idx="250">
                        <c:v>6.5000000000000002E-2</c:v>
                      </c:pt>
                      <c:pt idx="251">
                        <c:v>6.5000000000000002E-2</c:v>
                      </c:pt>
                      <c:pt idx="252">
                        <c:v>0.06</c:v>
                      </c:pt>
                      <c:pt idx="253">
                        <c:v>0.06</c:v>
                      </c:pt>
                      <c:pt idx="254">
                        <c:v>0.06</c:v>
                      </c:pt>
                      <c:pt idx="255">
                        <c:v>0.06</c:v>
                      </c:pt>
                      <c:pt idx="256">
                        <c:v>0.06</c:v>
                      </c:pt>
                      <c:pt idx="257">
                        <c:v>0.06</c:v>
                      </c:pt>
                      <c:pt idx="258">
                        <c:v>0.06</c:v>
                      </c:pt>
                      <c:pt idx="259">
                        <c:v>0.06</c:v>
                      </c:pt>
                      <c:pt idx="260">
                        <c:v>0.06</c:v>
                      </c:pt>
                      <c:pt idx="261">
                        <c:v>0.06</c:v>
                      </c:pt>
                      <c:pt idx="262">
                        <c:v>0.06</c:v>
                      </c:pt>
                      <c:pt idx="263">
                        <c:v>0.06</c:v>
                      </c:pt>
                      <c:pt idx="264">
                        <c:v>0.06</c:v>
                      </c:pt>
                      <c:pt idx="265">
                        <c:v>0.06</c:v>
                      </c:pt>
                      <c:pt idx="266">
                        <c:v>0.06</c:v>
                      </c:pt>
                      <c:pt idx="267">
                        <c:v>0.06</c:v>
                      </c:pt>
                      <c:pt idx="268">
                        <c:v>7.0000000000000007E-2</c:v>
                      </c:pt>
                      <c:pt idx="269">
                        <c:v>6.5000000000000002E-2</c:v>
                      </c:pt>
                      <c:pt idx="270">
                        <c:v>6.5000000000000002E-2</c:v>
                      </c:pt>
                      <c:pt idx="271">
                        <c:v>7.0000000000000007E-2</c:v>
                      </c:pt>
                      <c:pt idx="272">
                        <c:v>0.06</c:v>
                      </c:pt>
                      <c:pt idx="273">
                        <c:v>0.06</c:v>
                      </c:pt>
                      <c:pt idx="274">
                        <c:v>0.06</c:v>
                      </c:pt>
                      <c:pt idx="275">
                        <c:v>0.06</c:v>
                      </c:pt>
                      <c:pt idx="276">
                        <c:v>0.06</c:v>
                      </c:pt>
                      <c:pt idx="277">
                        <c:v>0.06</c:v>
                      </c:pt>
                      <c:pt idx="278">
                        <c:v>0.06</c:v>
                      </c:pt>
                      <c:pt idx="279">
                        <c:v>0.06</c:v>
                      </c:pt>
                      <c:pt idx="280">
                        <c:v>0.06</c:v>
                      </c:pt>
                      <c:pt idx="281">
                        <c:v>0.06</c:v>
                      </c:pt>
                      <c:pt idx="282">
                        <c:v>0.06</c:v>
                      </c:pt>
                      <c:pt idx="283">
                        <c:v>0.06</c:v>
                      </c:pt>
                      <c:pt idx="284">
                        <c:v>6.5000000000000002E-2</c:v>
                      </c:pt>
                      <c:pt idx="285">
                        <c:v>7.0000000000000007E-2</c:v>
                      </c:pt>
                      <c:pt idx="286">
                        <c:v>6.5000000000000002E-2</c:v>
                      </c:pt>
                      <c:pt idx="287">
                        <c:v>0.06</c:v>
                      </c:pt>
                      <c:pt idx="288">
                        <c:v>0.06</c:v>
                      </c:pt>
                      <c:pt idx="289">
                        <c:v>7.0000000000000007E-2</c:v>
                      </c:pt>
                      <c:pt idx="290">
                        <c:v>7.0000000000000007E-2</c:v>
                      </c:pt>
                      <c:pt idx="291">
                        <c:v>7.0000000000000007E-2</c:v>
                      </c:pt>
                      <c:pt idx="292">
                        <c:v>7.0000000000000007E-2</c:v>
                      </c:pt>
                      <c:pt idx="293">
                        <c:v>7.0000000000000007E-2</c:v>
                      </c:pt>
                      <c:pt idx="294">
                        <c:v>7.0000000000000007E-2</c:v>
                      </c:pt>
                      <c:pt idx="295">
                        <c:v>7.0000000000000007E-2</c:v>
                      </c:pt>
                      <c:pt idx="296">
                        <c:v>7.0000000000000007E-2</c:v>
                      </c:pt>
                      <c:pt idx="297">
                        <c:v>7.0000000000000007E-2</c:v>
                      </c:pt>
                      <c:pt idx="298">
                        <c:v>7.0000000000000007E-2</c:v>
                      </c:pt>
                      <c:pt idx="299">
                        <c:v>7.0000000000000007E-2</c:v>
                      </c:pt>
                      <c:pt idx="300">
                        <c:v>7.0000000000000007E-2</c:v>
                      </c:pt>
                      <c:pt idx="301">
                        <c:v>7.0000000000000007E-2</c:v>
                      </c:pt>
                      <c:pt idx="302">
                        <c:v>7.0000000000000007E-2</c:v>
                      </c:pt>
                      <c:pt idx="303">
                        <c:v>7.0000000000000007E-2</c:v>
                      </c:pt>
                      <c:pt idx="304">
                        <c:v>7.0000000000000007E-2</c:v>
                      </c:pt>
                      <c:pt idx="305">
                        <c:v>7.0000000000000007E-2</c:v>
                      </c:pt>
                      <c:pt idx="306">
                        <c:v>7.0000000000000007E-2</c:v>
                      </c:pt>
                      <c:pt idx="307">
                        <c:v>7.0000000000000007E-2</c:v>
                      </c:pt>
                      <c:pt idx="308">
                        <c:v>7.0000000000000007E-2</c:v>
                      </c:pt>
                      <c:pt idx="309">
                        <c:v>7.0000000000000007E-2</c:v>
                      </c:pt>
                      <c:pt idx="310">
                        <c:v>7.0000000000000007E-2</c:v>
                      </c:pt>
                      <c:pt idx="311">
                        <c:v>7.0000000000000007E-2</c:v>
                      </c:pt>
                      <c:pt idx="312">
                        <c:v>7.0000000000000007E-2</c:v>
                      </c:pt>
                      <c:pt idx="313">
                        <c:v>7.0000000000000007E-2</c:v>
                      </c:pt>
                      <c:pt idx="314">
                        <c:v>7.0000000000000007E-2</c:v>
                      </c:pt>
                      <c:pt idx="315">
                        <c:v>7.0000000000000007E-2</c:v>
                      </c:pt>
                      <c:pt idx="316">
                        <c:v>7.0000000000000007E-2</c:v>
                      </c:pt>
                      <c:pt idx="317">
                        <c:v>7.0000000000000007E-2</c:v>
                      </c:pt>
                      <c:pt idx="318">
                        <c:v>7.0000000000000007E-2</c:v>
                      </c:pt>
                      <c:pt idx="319">
                        <c:v>7.0000000000000007E-2</c:v>
                      </c:pt>
                      <c:pt idx="320">
                        <c:v>7.0000000000000007E-2</c:v>
                      </c:pt>
                      <c:pt idx="321">
                        <c:v>7.0000000000000007E-2</c:v>
                      </c:pt>
                      <c:pt idx="322">
                        <c:v>7.0000000000000007E-2</c:v>
                      </c:pt>
                      <c:pt idx="323">
                        <c:v>7.0000000000000007E-2</c:v>
                      </c:pt>
                      <c:pt idx="324">
                        <c:v>7.0000000000000007E-2</c:v>
                      </c:pt>
                      <c:pt idx="325">
                        <c:v>7.0000000000000007E-2</c:v>
                      </c:pt>
                      <c:pt idx="326">
                        <c:v>7.0000000000000007E-2</c:v>
                      </c:pt>
                      <c:pt idx="327">
                        <c:v>7.0000000000000007E-2</c:v>
                      </c:pt>
                      <c:pt idx="328">
                        <c:v>7.4999999999999997E-2</c:v>
                      </c:pt>
                      <c:pt idx="329">
                        <c:v>7.6666666666666702E-2</c:v>
                      </c:pt>
                      <c:pt idx="330">
                        <c:v>7.4999999999999997E-2</c:v>
                      </c:pt>
                      <c:pt idx="331">
                        <c:v>0.08</c:v>
                      </c:pt>
                      <c:pt idx="332">
                        <c:v>0.08</c:v>
                      </c:pt>
                      <c:pt idx="333">
                        <c:v>0.08</c:v>
                      </c:pt>
                      <c:pt idx="334">
                        <c:v>0.08</c:v>
                      </c:pt>
                      <c:pt idx="335">
                        <c:v>0.08</c:v>
                      </c:pt>
                      <c:pt idx="336">
                        <c:v>0.08</c:v>
                      </c:pt>
                      <c:pt idx="337">
                        <c:v>0.08</c:v>
                      </c:pt>
                      <c:pt idx="338">
                        <c:v>0.08</c:v>
                      </c:pt>
                      <c:pt idx="339">
                        <c:v>0.08</c:v>
                      </c:pt>
                      <c:pt idx="340">
                        <c:v>0.08</c:v>
                      </c:pt>
                      <c:pt idx="341">
                        <c:v>0.08</c:v>
                      </c:pt>
                      <c:pt idx="342">
                        <c:v>8.6666666666666697E-2</c:v>
                      </c:pt>
                      <c:pt idx="343">
                        <c:v>0.09</c:v>
                      </c:pt>
                      <c:pt idx="344">
                        <c:v>0.09</c:v>
                      </c:pt>
                      <c:pt idx="345">
                        <c:v>0.09</c:v>
                      </c:pt>
                      <c:pt idx="346">
                        <c:v>0.09</c:v>
                      </c:pt>
                      <c:pt idx="347">
                        <c:v>0.09</c:v>
                      </c:pt>
                      <c:pt idx="348">
                        <c:v>0.09</c:v>
                      </c:pt>
                      <c:pt idx="349">
                        <c:v>0.09</c:v>
                      </c:pt>
                      <c:pt idx="350">
                        <c:v>0.09</c:v>
                      </c:pt>
                      <c:pt idx="351">
                        <c:v>0.09</c:v>
                      </c:pt>
                      <c:pt idx="352">
                        <c:v>8.5000000000000006E-2</c:v>
                      </c:pt>
                      <c:pt idx="353">
                        <c:v>8.5000000000000006E-2</c:v>
                      </c:pt>
                      <c:pt idx="354">
                        <c:v>8.5000000000000006E-2</c:v>
                      </c:pt>
                      <c:pt idx="355">
                        <c:v>0.08</c:v>
                      </c:pt>
                      <c:pt idx="356">
                        <c:v>0.08</c:v>
                      </c:pt>
                      <c:pt idx="357">
                        <c:v>0.08</c:v>
                      </c:pt>
                      <c:pt idx="358">
                        <c:v>8.5000000000000006E-2</c:v>
                      </c:pt>
                      <c:pt idx="359">
                        <c:v>8.5000000000000006E-2</c:v>
                      </c:pt>
                      <c:pt idx="360">
                        <c:v>0.09</c:v>
                      </c:pt>
                      <c:pt idx="361">
                        <c:v>0.09</c:v>
                      </c:pt>
                      <c:pt idx="362">
                        <c:v>0.09</c:v>
                      </c:pt>
                      <c:pt idx="363">
                        <c:v>0.09</c:v>
                      </c:pt>
                      <c:pt idx="364">
                        <c:v>0.09</c:v>
                      </c:pt>
                      <c:pt idx="365">
                        <c:v>0.09</c:v>
                      </c:pt>
                      <c:pt idx="366">
                        <c:v>0.09</c:v>
                      </c:pt>
                      <c:pt idx="367">
                        <c:v>0.09</c:v>
                      </c:pt>
                      <c:pt idx="368">
                        <c:v>0.1</c:v>
                      </c:pt>
                      <c:pt idx="369">
                        <c:v>9.5000000000000001E-2</c:v>
                      </c:pt>
                      <c:pt idx="370">
                        <c:v>9.5000000000000001E-2</c:v>
                      </c:pt>
                      <c:pt idx="371">
                        <c:v>0.1</c:v>
                      </c:pt>
                      <c:pt idx="372">
                        <c:v>0.1</c:v>
                      </c:pt>
                      <c:pt idx="373">
                        <c:v>0.1</c:v>
                      </c:pt>
                      <c:pt idx="374">
                        <c:v>0.1</c:v>
                      </c:pt>
                      <c:pt idx="375">
                        <c:v>0.1</c:v>
                      </c:pt>
                      <c:pt idx="376">
                        <c:v>0.1</c:v>
                      </c:pt>
                      <c:pt idx="377">
                        <c:v>0.1</c:v>
                      </c:pt>
                      <c:pt idx="378">
                        <c:v>0.1</c:v>
                      </c:pt>
                      <c:pt idx="379">
                        <c:v>0.11</c:v>
                      </c:pt>
                      <c:pt idx="380">
                        <c:v>0.105</c:v>
                      </c:pt>
                      <c:pt idx="381">
                        <c:v>0.105</c:v>
                      </c:pt>
                      <c:pt idx="382">
                        <c:v>0.11</c:v>
                      </c:pt>
                      <c:pt idx="383">
                        <c:v>0.11</c:v>
                      </c:pt>
                      <c:pt idx="384">
                        <c:v>0.11</c:v>
                      </c:pt>
                      <c:pt idx="385">
                        <c:v>0.11</c:v>
                      </c:pt>
                      <c:pt idx="386">
                        <c:v>0.11</c:v>
                      </c:pt>
                      <c:pt idx="387">
                        <c:v>0.11</c:v>
                      </c:pt>
                      <c:pt idx="388">
                        <c:v>0.11</c:v>
                      </c:pt>
                      <c:pt idx="389">
                        <c:v>0.11</c:v>
                      </c:pt>
                      <c:pt idx="390">
                        <c:v>0.11</c:v>
                      </c:pt>
                      <c:pt idx="391">
                        <c:v>0.11</c:v>
                      </c:pt>
                      <c:pt idx="392">
                        <c:v>0.11</c:v>
                      </c:pt>
                      <c:pt idx="393">
                        <c:v>0.11</c:v>
                      </c:pt>
                      <c:pt idx="394">
                        <c:v>0.11</c:v>
                      </c:pt>
                      <c:pt idx="395">
                        <c:v>0.11</c:v>
                      </c:pt>
                      <c:pt idx="396">
                        <c:v>0.11</c:v>
                      </c:pt>
                      <c:pt idx="397">
                        <c:v>0.11</c:v>
                      </c:pt>
                      <c:pt idx="398">
                        <c:v>0.11</c:v>
                      </c:pt>
                      <c:pt idx="399">
                        <c:v>0.11</c:v>
                      </c:pt>
                      <c:pt idx="400">
                        <c:v>0.11</c:v>
                      </c:pt>
                      <c:pt idx="401">
                        <c:v>0.116666666666667</c:v>
                      </c:pt>
                      <c:pt idx="402">
                        <c:v>0.116666666666667</c:v>
                      </c:pt>
                      <c:pt idx="403">
                        <c:v>0.12</c:v>
                      </c:pt>
                      <c:pt idx="404">
                        <c:v>0.12</c:v>
                      </c:pt>
                      <c:pt idx="405">
                        <c:v>0.12</c:v>
                      </c:pt>
                      <c:pt idx="406">
                        <c:v>0.12</c:v>
                      </c:pt>
                      <c:pt idx="407">
                        <c:v>0.12</c:v>
                      </c:pt>
                      <c:pt idx="408">
                        <c:v>0.125</c:v>
                      </c:pt>
                      <c:pt idx="409">
                        <c:v>0.13</c:v>
                      </c:pt>
                      <c:pt idx="410">
                        <c:v>0.125</c:v>
                      </c:pt>
                      <c:pt idx="411">
                        <c:v>0.13</c:v>
                      </c:pt>
                      <c:pt idx="412">
                        <c:v>0.13</c:v>
                      </c:pt>
                      <c:pt idx="413">
                        <c:v>0.13</c:v>
                      </c:pt>
                      <c:pt idx="414">
                        <c:v>0.13</c:v>
                      </c:pt>
                      <c:pt idx="415">
                        <c:v>0.13</c:v>
                      </c:pt>
                      <c:pt idx="416">
                        <c:v>0.14000000000000001</c:v>
                      </c:pt>
                      <c:pt idx="417">
                        <c:v>0.13500000000000001</c:v>
                      </c:pt>
                      <c:pt idx="418">
                        <c:v>0.14000000000000001</c:v>
                      </c:pt>
                      <c:pt idx="419">
                        <c:v>0.14000000000000001</c:v>
                      </c:pt>
                      <c:pt idx="420">
                        <c:v>0.14000000000000001</c:v>
                      </c:pt>
                      <c:pt idx="421">
                        <c:v>0.14000000000000001</c:v>
                      </c:pt>
                      <c:pt idx="422">
                        <c:v>0.14000000000000001</c:v>
                      </c:pt>
                      <c:pt idx="423">
                        <c:v>0.14499999999999999</c:v>
                      </c:pt>
                      <c:pt idx="424">
                        <c:v>0.14499999999999999</c:v>
                      </c:pt>
                      <c:pt idx="425">
                        <c:v>0.14499999999999999</c:v>
                      </c:pt>
                      <c:pt idx="426">
                        <c:v>0.14000000000000001</c:v>
                      </c:pt>
                      <c:pt idx="427">
                        <c:v>0.14000000000000001</c:v>
                      </c:pt>
                      <c:pt idx="428">
                        <c:v>0.14000000000000001</c:v>
                      </c:pt>
                      <c:pt idx="429">
                        <c:v>0.14000000000000001</c:v>
                      </c:pt>
                      <c:pt idx="430">
                        <c:v>0.14000000000000001</c:v>
                      </c:pt>
                      <c:pt idx="431">
                        <c:v>0.14000000000000001</c:v>
                      </c:pt>
                      <c:pt idx="432">
                        <c:v>0.14499999999999999</c:v>
                      </c:pt>
                      <c:pt idx="433">
                        <c:v>0.14499999999999999</c:v>
                      </c:pt>
                      <c:pt idx="434">
                        <c:v>0.15</c:v>
                      </c:pt>
                      <c:pt idx="435">
                        <c:v>0.15</c:v>
                      </c:pt>
                      <c:pt idx="436">
                        <c:v>0.15</c:v>
                      </c:pt>
                      <c:pt idx="437">
                        <c:v>0.15</c:v>
                      </c:pt>
                      <c:pt idx="438">
                        <c:v>0.15</c:v>
                      </c:pt>
                      <c:pt idx="439">
                        <c:v>0.16</c:v>
                      </c:pt>
                      <c:pt idx="440">
                        <c:v>0.16</c:v>
                      </c:pt>
                      <c:pt idx="441">
                        <c:v>0.16</c:v>
                      </c:pt>
                      <c:pt idx="442">
                        <c:v>0.16</c:v>
                      </c:pt>
                      <c:pt idx="443">
                        <c:v>0.16</c:v>
                      </c:pt>
                      <c:pt idx="444">
                        <c:v>0.17</c:v>
                      </c:pt>
                      <c:pt idx="445">
                        <c:v>0.16500000000000001</c:v>
                      </c:pt>
                      <c:pt idx="446">
                        <c:v>0.16500000000000001</c:v>
                      </c:pt>
                      <c:pt idx="447">
                        <c:v>0.17</c:v>
                      </c:pt>
                      <c:pt idx="448">
                        <c:v>0.17</c:v>
                      </c:pt>
                      <c:pt idx="449">
                        <c:v>0.17</c:v>
                      </c:pt>
                      <c:pt idx="450">
                        <c:v>0.18</c:v>
                      </c:pt>
                      <c:pt idx="451">
                        <c:v>0.18</c:v>
                      </c:pt>
                      <c:pt idx="452">
                        <c:v>0.18</c:v>
                      </c:pt>
                      <c:pt idx="453">
                        <c:v>0.18</c:v>
                      </c:pt>
                      <c:pt idx="454">
                        <c:v>0.18</c:v>
                      </c:pt>
                      <c:pt idx="455">
                        <c:v>0.18</c:v>
                      </c:pt>
                      <c:pt idx="456">
                        <c:v>0.19</c:v>
                      </c:pt>
                      <c:pt idx="457">
                        <c:v>0.19</c:v>
                      </c:pt>
                      <c:pt idx="458">
                        <c:v>0.19</c:v>
                      </c:pt>
                      <c:pt idx="459">
                        <c:v>0.19</c:v>
                      </c:pt>
                      <c:pt idx="460">
                        <c:v>0.19</c:v>
                      </c:pt>
                      <c:pt idx="461">
                        <c:v>0.19</c:v>
                      </c:pt>
                      <c:pt idx="462">
                        <c:v>0.19</c:v>
                      </c:pt>
                      <c:pt idx="463">
                        <c:v>0.19</c:v>
                      </c:pt>
                      <c:pt idx="464">
                        <c:v>0.19</c:v>
                      </c:pt>
                      <c:pt idx="465">
                        <c:v>0.19</c:v>
                      </c:pt>
                      <c:pt idx="466">
                        <c:v>0.19</c:v>
                      </c:pt>
                      <c:pt idx="467">
                        <c:v>0.19</c:v>
                      </c:pt>
                      <c:pt idx="468">
                        <c:v>0.19500000000000001</c:v>
                      </c:pt>
                      <c:pt idx="469">
                        <c:v>0.19666666666666699</c:v>
                      </c:pt>
                      <c:pt idx="470">
                        <c:v>0.2</c:v>
                      </c:pt>
                      <c:pt idx="471">
                        <c:v>0.2</c:v>
                      </c:pt>
                      <c:pt idx="472">
                        <c:v>0.2</c:v>
                      </c:pt>
                      <c:pt idx="473">
                        <c:v>0.20499999999999999</c:v>
                      </c:pt>
                      <c:pt idx="474">
                        <c:v>0.20499999999999999</c:v>
                      </c:pt>
                      <c:pt idx="475">
                        <c:v>0.21</c:v>
                      </c:pt>
                      <c:pt idx="476">
                        <c:v>0.21</c:v>
                      </c:pt>
                      <c:pt idx="477">
                        <c:v>0.21</c:v>
                      </c:pt>
                      <c:pt idx="478">
                        <c:v>0.22</c:v>
                      </c:pt>
                      <c:pt idx="479">
                        <c:v>0.22</c:v>
                      </c:pt>
                      <c:pt idx="480">
                        <c:v>0.22</c:v>
                      </c:pt>
                      <c:pt idx="481">
                        <c:v>0.223333333333333</c:v>
                      </c:pt>
                      <c:pt idx="482">
                        <c:v>0.23</c:v>
                      </c:pt>
                      <c:pt idx="483">
                        <c:v>0.23</c:v>
                      </c:pt>
                      <c:pt idx="484">
                        <c:v>0.23</c:v>
                      </c:pt>
                      <c:pt idx="485">
                        <c:v>0.23499999999999999</c:v>
                      </c:pt>
                      <c:pt idx="486">
                        <c:v>0.24</c:v>
                      </c:pt>
                      <c:pt idx="487">
                        <c:v>0.24</c:v>
                      </c:pt>
                      <c:pt idx="488">
                        <c:v>0.24</c:v>
                      </c:pt>
                      <c:pt idx="489">
                        <c:v>0.24</c:v>
                      </c:pt>
                      <c:pt idx="490">
                        <c:v>0.24666666666666701</c:v>
                      </c:pt>
                      <c:pt idx="491">
                        <c:v>0.25</c:v>
                      </c:pt>
                      <c:pt idx="492">
                        <c:v>0.25</c:v>
                      </c:pt>
                      <c:pt idx="493">
                        <c:v>0.25</c:v>
                      </c:pt>
                      <c:pt idx="494">
                        <c:v>0.25</c:v>
                      </c:pt>
                      <c:pt idx="495">
                        <c:v>0.25</c:v>
                      </c:pt>
                      <c:pt idx="496">
                        <c:v>0.25</c:v>
                      </c:pt>
                      <c:pt idx="497">
                        <c:v>0.25</c:v>
                      </c:pt>
                      <c:pt idx="498">
                        <c:v>0.255</c:v>
                      </c:pt>
                      <c:pt idx="499">
                        <c:v>0.255</c:v>
                      </c:pt>
                      <c:pt idx="500">
                        <c:v>0.26</c:v>
                      </c:pt>
                      <c:pt idx="501">
                        <c:v>0.26</c:v>
                      </c:pt>
                      <c:pt idx="502">
                        <c:v>0.26</c:v>
                      </c:pt>
                      <c:pt idx="503">
                        <c:v>0.27</c:v>
                      </c:pt>
                      <c:pt idx="504">
                        <c:v>0.27</c:v>
                      </c:pt>
                      <c:pt idx="505">
                        <c:v>0.27</c:v>
                      </c:pt>
                      <c:pt idx="506">
                        <c:v>0.276666666666667</c:v>
                      </c:pt>
                      <c:pt idx="507">
                        <c:v>0.276666666666667</c:v>
                      </c:pt>
                      <c:pt idx="508">
                        <c:v>0.28000000000000003</c:v>
                      </c:pt>
                      <c:pt idx="509">
                        <c:v>0.28000000000000003</c:v>
                      </c:pt>
                      <c:pt idx="510">
                        <c:v>0.28499999999999998</c:v>
                      </c:pt>
                      <c:pt idx="511">
                        <c:v>0.28999999999999998</c:v>
                      </c:pt>
                      <c:pt idx="512">
                        <c:v>0.28999999999999998</c:v>
                      </c:pt>
                      <c:pt idx="513">
                        <c:v>0.28999999999999998</c:v>
                      </c:pt>
                      <c:pt idx="514">
                        <c:v>0.3</c:v>
                      </c:pt>
                      <c:pt idx="515">
                        <c:v>0.3</c:v>
                      </c:pt>
                      <c:pt idx="516">
                        <c:v>0.3</c:v>
                      </c:pt>
                      <c:pt idx="517">
                        <c:v>0.30499999999999999</c:v>
                      </c:pt>
                      <c:pt idx="518">
                        <c:v>0.31</c:v>
                      </c:pt>
                      <c:pt idx="519">
                        <c:v>0.31</c:v>
                      </c:pt>
                      <c:pt idx="520">
                        <c:v>0.315</c:v>
                      </c:pt>
                      <c:pt idx="521">
                        <c:v>0.315</c:v>
                      </c:pt>
                      <c:pt idx="522">
                        <c:v>0.32333333333333297</c:v>
                      </c:pt>
                      <c:pt idx="523">
                        <c:v>0.33</c:v>
                      </c:pt>
                      <c:pt idx="524">
                        <c:v>0.32500000000000001</c:v>
                      </c:pt>
                      <c:pt idx="525">
                        <c:v>0.33</c:v>
                      </c:pt>
                      <c:pt idx="526">
                        <c:v>0.33</c:v>
                      </c:pt>
                      <c:pt idx="527">
                        <c:v>0.33333333333333298</c:v>
                      </c:pt>
                      <c:pt idx="528">
                        <c:v>0.33333333333333298</c:v>
                      </c:pt>
                      <c:pt idx="529">
                        <c:v>0.33500000000000002</c:v>
                      </c:pt>
                      <c:pt idx="530">
                        <c:v>0.34</c:v>
                      </c:pt>
                      <c:pt idx="531">
                        <c:v>0.34</c:v>
                      </c:pt>
                      <c:pt idx="532">
                        <c:v>0.34499999999999997</c:v>
                      </c:pt>
                      <c:pt idx="533">
                        <c:v>0.34499999999999997</c:v>
                      </c:pt>
                      <c:pt idx="534">
                        <c:v>0.34499999999999997</c:v>
                      </c:pt>
                      <c:pt idx="535">
                        <c:v>0.35499999999999998</c:v>
                      </c:pt>
                      <c:pt idx="536">
                        <c:v>0.35499999999999998</c:v>
                      </c:pt>
                      <c:pt idx="537">
                        <c:v>0.36</c:v>
                      </c:pt>
                      <c:pt idx="538">
                        <c:v>0.36499999999999999</c:v>
                      </c:pt>
                      <c:pt idx="539">
                        <c:v>0.36</c:v>
                      </c:pt>
                      <c:pt idx="540">
                        <c:v>0.37</c:v>
                      </c:pt>
                      <c:pt idx="541">
                        <c:v>0.375</c:v>
                      </c:pt>
                      <c:pt idx="542">
                        <c:v>0.375</c:v>
                      </c:pt>
                      <c:pt idx="543">
                        <c:v>0.38</c:v>
                      </c:pt>
                      <c:pt idx="544">
                        <c:v>0.39</c:v>
                      </c:pt>
                      <c:pt idx="545">
                        <c:v>0.39</c:v>
                      </c:pt>
                      <c:pt idx="546">
                        <c:v>0.39</c:v>
                      </c:pt>
                      <c:pt idx="547">
                        <c:v>0.4</c:v>
                      </c:pt>
                      <c:pt idx="548">
                        <c:v>0.4</c:v>
                      </c:pt>
                      <c:pt idx="549">
                        <c:v>0.4</c:v>
                      </c:pt>
                      <c:pt idx="550">
                        <c:v>0.40500000000000003</c:v>
                      </c:pt>
                      <c:pt idx="551">
                        <c:v>0.40500000000000003</c:v>
                      </c:pt>
                      <c:pt idx="552">
                        <c:v>0.41499999999999998</c:v>
                      </c:pt>
                      <c:pt idx="553">
                        <c:v>0.41499999999999998</c:v>
                      </c:pt>
                      <c:pt idx="554">
                        <c:v>0.42</c:v>
                      </c:pt>
                      <c:pt idx="555">
                        <c:v>0.43</c:v>
                      </c:pt>
                      <c:pt idx="556">
                        <c:v>0.43</c:v>
                      </c:pt>
                      <c:pt idx="557">
                        <c:v>0.44</c:v>
                      </c:pt>
                      <c:pt idx="558">
                        <c:v>0.44</c:v>
                      </c:pt>
                      <c:pt idx="559">
                        <c:v>0.44</c:v>
                      </c:pt>
                      <c:pt idx="560">
                        <c:v>0.44</c:v>
                      </c:pt>
                      <c:pt idx="561">
                        <c:v>0.44</c:v>
                      </c:pt>
                      <c:pt idx="562">
                        <c:v>0.45</c:v>
                      </c:pt>
                      <c:pt idx="563">
                        <c:v>0.45</c:v>
                      </c:pt>
                      <c:pt idx="564">
                        <c:v>0.45</c:v>
                      </c:pt>
                      <c:pt idx="565">
                        <c:v>0.45</c:v>
                      </c:pt>
                      <c:pt idx="566">
                        <c:v>0.46</c:v>
                      </c:pt>
                      <c:pt idx="567">
                        <c:v>0.46</c:v>
                      </c:pt>
                      <c:pt idx="568">
                        <c:v>0.47</c:v>
                      </c:pt>
                      <c:pt idx="569">
                        <c:v>0.47</c:v>
                      </c:pt>
                      <c:pt idx="570">
                        <c:v>0.47499999999999998</c:v>
                      </c:pt>
                      <c:pt idx="571">
                        <c:v>0.47499999999999998</c:v>
                      </c:pt>
                      <c:pt idx="572">
                        <c:v>0.48499999999999999</c:v>
                      </c:pt>
                      <c:pt idx="573">
                        <c:v>0.48499999999999999</c:v>
                      </c:pt>
                      <c:pt idx="574">
                        <c:v>0.495</c:v>
                      </c:pt>
                      <c:pt idx="575">
                        <c:v>0.495</c:v>
                      </c:pt>
                      <c:pt idx="576">
                        <c:v>0.5</c:v>
                      </c:pt>
                      <c:pt idx="577">
                        <c:v>0.505</c:v>
                      </c:pt>
                      <c:pt idx="578">
                        <c:v>0.505</c:v>
                      </c:pt>
                      <c:pt idx="579">
                        <c:v>0.51500000000000001</c:v>
                      </c:pt>
                      <c:pt idx="580">
                        <c:v>0.51500000000000001</c:v>
                      </c:pt>
                      <c:pt idx="581">
                        <c:v>0.52500000000000002</c:v>
                      </c:pt>
                      <c:pt idx="582">
                        <c:v>0.53</c:v>
                      </c:pt>
                      <c:pt idx="583">
                        <c:v>0.53</c:v>
                      </c:pt>
                      <c:pt idx="584">
                        <c:v>0.53</c:v>
                      </c:pt>
                      <c:pt idx="585">
                        <c:v>0.54</c:v>
                      </c:pt>
                      <c:pt idx="586">
                        <c:v>0.55000000000000004</c:v>
                      </c:pt>
                      <c:pt idx="587">
                        <c:v>0.55500000000000005</c:v>
                      </c:pt>
                      <c:pt idx="588">
                        <c:v>0.55500000000000005</c:v>
                      </c:pt>
                      <c:pt idx="589">
                        <c:v>0.56499999999999995</c:v>
                      </c:pt>
                      <c:pt idx="590">
                        <c:v>0.56999999999999995</c:v>
                      </c:pt>
                      <c:pt idx="591">
                        <c:v>0.56999999999999995</c:v>
                      </c:pt>
                      <c:pt idx="592">
                        <c:v>0.57999999999999996</c:v>
                      </c:pt>
                      <c:pt idx="593">
                        <c:v>0.57999999999999996</c:v>
                      </c:pt>
                      <c:pt idx="594">
                        <c:v>0.57999999999999996</c:v>
                      </c:pt>
                      <c:pt idx="595">
                        <c:v>0.58499999999999996</c:v>
                      </c:pt>
                      <c:pt idx="596">
                        <c:v>0.59</c:v>
                      </c:pt>
                      <c:pt idx="597">
                        <c:v>0.6</c:v>
                      </c:pt>
                      <c:pt idx="598">
                        <c:v>0.6</c:v>
                      </c:pt>
                      <c:pt idx="599">
                        <c:v>0.61</c:v>
                      </c:pt>
                      <c:pt idx="600">
                        <c:v>0.61499999999999999</c:v>
                      </c:pt>
                      <c:pt idx="601">
                        <c:v>0.61499999999999999</c:v>
                      </c:pt>
                      <c:pt idx="602">
                        <c:v>0.62</c:v>
                      </c:pt>
                      <c:pt idx="603">
                        <c:v>0.62666666666666704</c:v>
                      </c:pt>
                      <c:pt idx="604">
                        <c:v>0.64</c:v>
                      </c:pt>
                      <c:pt idx="605">
                        <c:v>0.64500000000000002</c:v>
                      </c:pt>
                      <c:pt idx="606">
                        <c:v>0.64500000000000002</c:v>
                      </c:pt>
                      <c:pt idx="607">
                        <c:v>0.65500000000000003</c:v>
                      </c:pt>
                      <c:pt idx="608">
                        <c:v>0.66500000000000004</c:v>
                      </c:pt>
                      <c:pt idx="609">
                        <c:v>0.66500000000000004</c:v>
                      </c:pt>
                      <c:pt idx="610">
                        <c:v>0.67</c:v>
                      </c:pt>
                      <c:pt idx="611">
                        <c:v>0.68</c:v>
                      </c:pt>
                      <c:pt idx="612">
                        <c:v>0.69</c:v>
                      </c:pt>
                      <c:pt idx="613">
                        <c:v>0.7</c:v>
                      </c:pt>
                      <c:pt idx="614">
                        <c:v>0.7</c:v>
                      </c:pt>
                      <c:pt idx="615">
                        <c:v>0.71</c:v>
                      </c:pt>
                      <c:pt idx="616">
                        <c:v>0.72</c:v>
                      </c:pt>
                      <c:pt idx="617">
                        <c:v>0.72499999999999998</c:v>
                      </c:pt>
                      <c:pt idx="618">
                        <c:v>0.72499999999999998</c:v>
                      </c:pt>
                      <c:pt idx="619">
                        <c:v>0.73499999999999999</c:v>
                      </c:pt>
                      <c:pt idx="620">
                        <c:v>0.73499999999999999</c:v>
                      </c:pt>
                      <c:pt idx="621">
                        <c:v>0.755</c:v>
                      </c:pt>
                      <c:pt idx="622">
                        <c:v>0.755</c:v>
                      </c:pt>
                      <c:pt idx="623">
                        <c:v>0.77</c:v>
                      </c:pt>
                      <c:pt idx="624">
                        <c:v>0.77500000000000002</c:v>
                      </c:pt>
                      <c:pt idx="625">
                        <c:v>0.77500000000000002</c:v>
                      </c:pt>
                      <c:pt idx="626">
                        <c:v>0.77666666666666695</c:v>
                      </c:pt>
                      <c:pt idx="627">
                        <c:v>0.78500000000000003</c:v>
                      </c:pt>
                      <c:pt idx="628">
                        <c:v>0.793333333333333</c:v>
                      </c:pt>
                      <c:pt idx="629">
                        <c:v>0.80500000000000005</c:v>
                      </c:pt>
                      <c:pt idx="630">
                        <c:v>0.80500000000000005</c:v>
                      </c:pt>
                      <c:pt idx="631">
                        <c:v>0.82</c:v>
                      </c:pt>
                      <c:pt idx="632">
                        <c:v>0.82499999999999996</c:v>
                      </c:pt>
                      <c:pt idx="633">
                        <c:v>0.82499999999999996</c:v>
                      </c:pt>
                      <c:pt idx="634">
                        <c:v>0.84</c:v>
                      </c:pt>
                      <c:pt idx="635">
                        <c:v>0.85</c:v>
                      </c:pt>
                      <c:pt idx="636">
                        <c:v>0.85666666666666702</c:v>
                      </c:pt>
                      <c:pt idx="637">
                        <c:v>0.87</c:v>
                      </c:pt>
                      <c:pt idx="638">
                        <c:v>0.875</c:v>
                      </c:pt>
                      <c:pt idx="639">
                        <c:v>0.88666666666666705</c:v>
                      </c:pt>
                      <c:pt idx="640">
                        <c:v>0.88666666666666705</c:v>
                      </c:pt>
                      <c:pt idx="641">
                        <c:v>0.90500000000000003</c:v>
                      </c:pt>
                      <c:pt idx="642">
                        <c:v>0.92</c:v>
                      </c:pt>
                      <c:pt idx="643">
                        <c:v>0.93</c:v>
                      </c:pt>
                      <c:pt idx="644">
                        <c:v>0.94</c:v>
                      </c:pt>
                      <c:pt idx="645">
                        <c:v>0.94</c:v>
                      </c:pt>
                      <c:pt idx="646">
                        <c:v>0.95499999999999996</c:v>
                      </c:pt>
                      <c:pt idx="647">
                        <c:v>0.97</c:v>
                      </c:pt>
                      <c:pt idx="648">
                        <c:v>0.98</c:v>
                      </c:pt>
                      <c:pt idx="649">
                        <c:v>0.99333333333333296</c:v>
                      </c:pt>
                      <c:pt idx="650">
                        <c:v>1</c:v>
                      </c:pt>
                      <c:pt idx="651">
                        <c:v>1.0066666666666699</c:v>
                      </c:pt>
                      <c:pt idx="652">
                        <c:v>1.02</c:v>
                      </c:pt>
                      <c:pt idx="653">
                        <c:v>1.03</c:v>
                      </c:pt>
                      <c:pt idx="654">
                        <c:v>1.0449999999999999</c:v>
                      </c:pt>
                      <c:pt idx="655">
                        <c:v>1.06</c:v>
                      </c:pt>
                      <c:pt idx="656">
                        <c:v>1.06</c:v>
                      </c:pt>
                      <c:pt idx="657">
                        <c:v>1.0649999999999999</c:v>
                      </c:pt>
                      <c:pt idx="658">
                        <c:v>1.0649999999999999</c:v>
                      </c:pt>
                      <c:pt idx="659">
                        <c:v>1.085</c:v>
                      </c:pt>
                      <c:pt idx="660">
                        <c:v>1.1000000000000001</c:v>
                      </c:pt>
                      <c:pt idx="661">
                        <c:v>1.1100000000000001</c:v>
                      </c:pt>
                      <c:pt idx="662">
                        <c:v>1.1200000000000001</c:v>
                      </c:pt>
                      <c:pt idx="663">
                        <c:v>1.1299999999999999</c:v>
                      </c:pt>
                      <c:pt idx="664">
                        <c:v>1.1399999999999999</c:v>
                      </c:pt>
                      <c:pt idx="665">
                        <c:v>1.155</c:v>
                      </c:pt>
                      <c:pt idx="666">
                        <c:v>1.17</c:v>
                      </c:pt>
                      <c:pt idx="667">
                        <c:v>1.17333333333333</c:v>
                      </c:pt>
                      <c:pt idx="668">
                        <c:v>1.1850000000000001</c:v>
                      </c:pt>
                      <c:pt idx="669">
                        <c:v>1.2</c:v>
                      </c:pt>
                      <c:pt idx="670">
                        <c:v>1.2150000000000001</c:v>
                      </c:pt>
                      <c:pt idx="671">
                        <c:v>1.23</c:v>
                      </c:pt>
                      <c:pt idx="672">
                        <c:v>1.24</c:v>
                      </c:pt>
                      <c:pt idx="673">
                        <c:v>1.246</c:v>
                      </c:pt>
                      <c:pt idx="674">
                        <c:v>1.2649999999999999</c:v>
                      </c:pt>
                      <c:pt idx="675">
                        <c:v>1.2849999999999999</c:v>
                      </c:pt>
                      <c:pt idx="676">
                        <c:v>1.2849999999999999</c:v>
                      </c:pt>
                      <c:pt idx="677">
                        <c:v>1.2949999999999999</c:v>
                      </c:pt>
                      <c:pt idx="678">
                        <c:v>1.31</c:v>
                      </c:pt>
                      <c:pt idx="679">
                        <c:v>1.33</c:v>
                      </c:pt>
                      <c:pt idx="680">
                        <c:v>1.33</c:v>
                      </c:pt>
                      <c:pt idx="681">
                        <c:v>1.35</c:v>
                      </c:pt>
                      <c:pt idx="682">
                        <c:v>1.365</c:v>
                      </c:pt>
                      <c:pt idx="683">
                        <c:v>1.38</c:v>
                      </c:pt>
                      <c:pt idx="684">
                        <c:v>1.395</c:v>
                      </c:pt>
                      <c:pt idx="685">
                        <c:v>1.395</c:v>
                      </c:pt>
                      <c:pt idx="686">
                        <c:v>1.415</c:v>
                      </c:pt>
                      <c:pt idx="687">
                        <c:v>1.43</c:v>
                      </c:pt>
                      <c:pt idx="688">
                        <c:v>1.4450000000000001</c:v>
                      </c:pt>
                      <c:pt idx="689">
                        <c:v>1.4450000000000001</c:v>
                      </c:pt>
                      <c:pt idx="690">
                        <c:v>1.4650000000000001</c:v>
                      </c:pt>
                      <c:pt idx="691">
                        <c:v>1.48</c:v>
                      </c:pt>
                      <c:pt idx="692">
                        <c:v>1.4950000000000001</c:v>
                      </c:pt>
                      <c:pt idx="693">
                        <c:v>1.4950000000000001</c:v>
                      </c:pt>
                      <c:pt idx="694">
                        <c:v>1.51</c:v>
                      </c:pt>
                      <c:pt idx="695">
                        <c:v>1.5349999999999999</c:v>
                      </c:pt>
                      <c:pt idx="696">
                        <c:v>1.55</c:v>
                      </c:pt>
                      <c:pt idx="697">
                        <c:v>1.56</c:v>
                      </c:pt>
                      <c:pt idx="698">
                        <c:v>1.575</c:v>
                      </c:pt>
                      <c:pt idx="699">
                        <c:v>1.595</c:v>
                      </c:pt>
                      <c:pt idx="700">
                        <c:v>1.61</c:v>
                      </c:pt>
                      <c:pt idx="701">
                        <c:v>1.625</c:v>
                      </c:pt>
                      <c:pt idx="702">
                        <c:v>1.64</c:v>
                      </c:pt>
                      <c:pt idx="703">
                        <c:v>1.655</c:v>
                      </c:pt>
                      <c:pt idx="704">
                        <c:v>1.67</c:v>
                      </c:pt>
                      <c:pt idx="705">
                        <c:v>1.69</c:v>
                      </c:pt>
                      <c:pt idx="706">
                        <c:v>1.7</c:v>
                      </c:pt>
                      <c:pt idx="707">
                        <c:v>1.7150000000000001</c:v>
                      </c:pt>
                      <c:pt idx="708">
                        <c:v>1.73</c:v>
                      </c:pt>
                      <c:pt idx="709">
                        <c:v>1.7450000000000001</c:v>
                      </c:pt>
                      <c:pt idx="710">
                        <c:v>1.7649999999999999</c:v>
                      </c:pt>
                      <c:pt idx="711">
                        <c:v>1.78</c:v>
                      </c:pt>
                      <c:pt idx="712">
                        <c:v>1.8</c:v>
                      </c:pt>
                      <c:pt idx="713">
                        <c:v>1.825</c:v>
                      </c:pt>
                      <c:pt idx="714">
                        <c:v>1.83666666666667</c:v>
                      </c:pt>
                      <c:pt idx="715">
                        <c:v>1.855</c:v>
                      </c:pt>
                      <c:pt idx="716">
                        <c:v>1.87</c:v>
                      </c:pt>
                      <c:pt idx="717">
                        <c:v>1.88</c:v>
                      </c:pt>
                      <c:pt idx="718">
                        <c:v>1.9</c:v>
                      </c:pt>
                      <c:pt idx="719">
                        <c:v>1.915</c:v>
                      </c:pt>
                      <c:pt idx="720">
                        <c:v>1.925</c:v>
                      </c:pt>
                      <c:pt idx="721">
                        <c:v>1.95</c:v>
                      </c:pt>
                      <c:pt idx="722">
                        <c:v>1.97</c:v>
                      </c:pt>
                      <c:pt idx="723">
                        <c:v>1.9783333333333299</c:v>
                      </c:pt>
                      <c:pt idx="724">
                        <c:v>2</c:v>
                      </c:pt>
                      <c:pt idx="725">
                        <c:v>2.0139999999999998</c:v>
                      </c:pt>
                      <c:pt idx="726">
                        <c:v>2.0249999999999999</c:v>
                      </c:pt>
                      <c:pt idx="727">
                        <c:v>2.0499999999999998</c:v>
                      </c:pt>
                      <c:pt idx="728">
                        <c:v>2.0750000000000002</c:v>
                      </c:pt>
                      <c:pt idx="729">
                        <c:v>2.09</c:v>
                      </c:pt>
                      <c:pt idx="730">
                        <c:v>2.1</c:v>
                      </c:pt>
                      <c:pt idx="731">
                        <c:v>2.125</c:v>
                      </c:pt>
                      <c:pt idx="732">
                        <c:v>2.15</c:v>
                      </c:pt>
                      <c:pt idx="733">
                        <c:v>2.1749999999999998</c:v>
                      </c:pt>
                      <c:pt idx="734">
                        <c:v>2.1949999999999998</c:v>
                      </c:pt>
                      <c:pt idx="735">
                        <c:v>2.21</c:v>
                      </c:pt>
                      <c:pt idx="736">
                        <c:v>2.2250000000000001</c:v>
                      </c:pt>
                      <c:pt idx="737">
                        <c:v>2.2366666666666699</c:v>
                      </c:pt>
                      <c:pt idx="738">
                        <c:v>2.2599999999999998</c:v>
                      </c:pt>
                      <c:pt idx="739">
                        <c:v>2.2799999999999998</c:v>
                      </c:pt>
                      <c:pt idx="740">
                        <c:v>2.2999999999999998</c:v>
                      </c:pt>
                      <c:pt idx="741">
                        <c:v>2.3250000000000002</c:v>
                      </c:pt>
                      <c:pt idx="742">
                        <c:v>2.3450000000000002</c:v>
                      </c:pt>
                      <c:pt idx="743">
                        <c:v>2.37</c:v>
                      </c:pt>
                      <c:pt idx="744">
                        <c:v>2.39</c:v>
                      </c:pt>
                      <c:pt idx="745">
                        <c:v>2.41</c:v>
                      </c:pt>
                      <c:pt idx="746">
                        <c:v>2.4350000000000001</c:v>
                      </c:pt>
                      <c:pt idx="747">
                        <c:v>2.4550000000000001</c:v>
                      </c:pt>
                      <c:pt idx="748">
                        <c:v>2.4733333333333301</c:v>
                      </c:pt>
                      <c:pt idx="749">
                        <c:v>2.484</c:v>
                      </c:pt>
                      <c:pt idx="750">
                        <c:v>2.5133333333333301</c:v>
                      </c:pt>
                      <c:pt idx="751">
                        <c:v>2.5350000000000001</c:v>
                      </c:pt>
                      <c:pt idx="752">
                        <c:v>2.5649999999999999</c:v>
                      </c:pt>
                      <c:pt idx="753">
                        <c:v>2.59</c:v>
                      </c:pt>
                      <c:pt idx="754">
                        <c:v>2.61</c:v>
                      </c:pt>
                      <c:pt idx="755">
                        <c:v>2.63</c:v>
                      </c:pt>
                      <c:pt idx="756">
                        <c:v>2.6549999999999998</c:v>
                      </c:pt>
                      <c:pt idx="757">
                        <c:v>2.6850000000000001</c:v>
                      </c:pt>
                      <c:pt idx="758">
                        <c:v>2.7050000000000001</c:v>
                      </c:pt>
                      <c:pt idx="759">
                        <c:v>2.7349999999999999</c:v>
                      </c:pt>
                      <c:pt idx="760">
                        <c:v>2.75</c:v>
                      </c:pt>
                      <c:pt idx="761">
                        <c:v>2.7749999999999999</c:v>
                      </c:pt>
                      <c:pt idx="762">
                        <c:v>2.7949999999999999</c:v>
                      </c:pt>
                      <c:pt idx="763">
                        <c:v>2.82</c:v>
                      </c:pt>
                      <c:pt idx="764">
                        <c:v>2.85</c:v>
                      </c:pt>
                      <c:pt idx="765">
                        <c:v>2.875</c:v>
                      </c:pt>
                      <c:pt idx="766">
                        <c:v>2.9049999999999998</c:v>
                      </c:pt>
                      <c:pt idx="767">
                        <c:v>2.93</c:v>
                      </c:pt>
                      <c:pt idx="768">
                        <c:v>2.9550000000000001</c:v>
                      </c:pt>
                      <c:pt idx="769">
                        <c:v>2.97</c:v>
                      </c:pt>
                      <c:pt idx="770">
                        <c:v>3</c:v>
                      </c:pt>
                      <c:pt idx="771">
                        <c:v>3.03</c:v>
                      </c:pt>
                      <c:pt idx="772">
                        <c:v>3.0649999999999999</c:v>
                      </c:pt>
                      <c:pt idx="773">
                        <c:v>3.0950000000000002</c:v>
                      </c:pt>
                      <c:pt idx="774">
                        <c:v>3.125</c:v>
                      </c:pt>
                      <c:pt idx="775">
                        <c:v>3.1466666666666701</c:v>
                      </c:pt>
                      <c:pt idx="776">
                        <c:v>3.1749999999999998</c:v>
                      </c:pt>
                      <c:pt idx="777">
                        <c:v>3.2149999999999999</c:v>
                      </c:pt>
                      <c:pt idx="778">
                        <c:v>3.25</c:v>
                      </c:pt>
                      <c:pt idx="779">
                        <c:v>3.2749999999999999</c:v>
                      </c:pt>
                      <c:pt idx="780">
                        <c:v>3.298</c:v>
                      </c:pt>
                      <c:pt idx="781">
                        <c:v>3.33</c:v>
                      </c:pt>
                      <c:pt idx="782">
                        <c:v>3.3650000000000002</c:v>
                      </c:pt>
                      <c:pt idx="783">
                        <c:v>3.395</c:v>
                      </c:pt>
                      <c:pt idx="784">
                        <c:v>3.4249999999999998</c:v>
                      </c:pt>
                      <c:pt idx="785">
                        <c:v>3.4550000000000001</c:v>
                      </c:pt>
                      <c:pt idx="786">
                        <c:v>3.48</c:v>
                      </c:pt>
                      <c:pt idx="787">
                        <c:v>3.5150000000000001</c:v>
                      </c:pt>
                      <c:pt idx="788">
                        <c:v>3.55</c:v>
                      </c:pt>
                      <c:pt idx="789">
                        <c:v>3.58</c:v>
                      </c:pt>
                      <c:pt idx="790">
                        <c:v>3.6014285714285701</c:v>
                      </c:pt>
                      <c:pt idx="791">
                        <c:v>3.6349999999999998</c:v>
                      </c:pt>
                      <c:pt idx="792">
                        <c:v>3.68</c:v>
                      </c:pt>
                      <c:pt idx="793">
                        <c:v>3.71</c:v>
                      </c:pt>
                      <c:pt idx="794">
                        <c:v>3.7414285714285702</c:v>
                      </c:pt>
                      <c:pt idx="795">
                        <c:v>3.7875000000000001</c:v>
                      </c:pt>
                      <c:pt idx="796">
                        <c:v>3.835</c:v>
                      </c:pt>
                      <c:pt idx="797">
                        <c:v>3.8783333333333299</c:v>
                      </c:pt>
                      <c:pt idx="798">
                        <c:v>3.915</c:v>
                      </c:pt>
                      <c:pt idx="799">
                        <c:v>3.96166666666667</c:v>
                      </c:pt>
                      <c:pt idx="800">
                        <c:v>3.9916666666666698</c:v>
                      </c:pt>
                      <c:pt idx="801">
                        <c:v>4.0449999999999999</c:v>
                      </c:pt>
                      <c:pt idx="802">
                        <c:v>4.09</c:v>
                      </c:pt>
                      <c:pt idx="803">
                        <c:v>4.1449999999999996</c:v>
                      </c:pt>
                      <c:pt idx="804">
                        <c:v>4.1974999999999998</c:v>
                      </c:pt>
                      <c:pt idx="805">
                        <c:v>3.9561538461538501</c:v>
                      </c:pt>
                      <c:pt idx="806">
                        <c:v>3.2364285714285699</c:v>
                      </c:pt>
                      <c:pt idx="807">
                        <c:v>2.3116666666666701</c:v>
                      </c:pt>
                      <c:pt idx="808">
                        <c:v>1.665</c:v>
                      </c:pt>
                      <c:pt idx="809">
                        <c:v>1.2076923076923101</c:v>
                      </c:pt>
                      <c:pt idx="810">
                        <c:v>0.92666666666666697</c:v>
                      </c:pt>
                      <c:pt idx="811">
                        <c:v>0.74199999999999999</c:v>
                      </c:pt>
                      <c:pt idx="812">
                        <c:v>0.63500000000000001</c:v>
                      </c:pt>
                      <c:pt idx="813">
                        <c:v>0.56499999999999995</c:v>
                      </c:pt>
                      <c:pt idx="814">
                        <c:v>0.51500000000000001</c:v>
                      </c:pt>
                      <c:pt idx="815">
                        <c:v>0.49</c:v>
                      </c:pt>
                      <c:pt idx="816">
                        <c:v>0.5</c:v>
                      </c:pt>
                      <c:pt idx="817">
                        <c:v>0.51500000000000001</c:v>
                      </c:pt>
                      <c:pt idx="818">
                        <c:v>0.54</c:v>
                      </c:pt>
                      <c:pt idx="819">
                        <c:v>0.57499999999999996</c:v>
                      </c:pt>
                      <c:pt idx="820">
                        <c:v>0.60499999999999998</c:v>
                      </c:pt>
                      <c:pt idx="821">
                        <c:v>0.625</c:v>
                      </c:pt>
                      <c:pt idx="822">
                        <c:v>0.64</c:v>
                      </c:pt>
                      <c:pt idx="823">
                        <c:v>0.65</c:v>
                      </c:pt>
                      <c:pt idx="824">
                        <c:v>0.65</c:v>
                      </c:pt>
                      <c:pt idx="825">
                        <c:v>0.66</c:v>
                      </c:pt>
                      <c:pt idx="826">
                        <c:v>0.66</c:v>
                      </c:pt>
                      <c:pt idx="827">
                        <c:v>0.65333333333333299</c:v>
                      </c:pt>
                      <c:pt idx="828">
                        <c:v>0.65</c:v>
                      </c:pt>
                      <c:pt idx="829">
                        <c:v>0.64333333333333298</c:v>
                      </c:pt>
                      <c:pt idx="830">
                        <c:v>0.64</c:v>
                      </c:pt>
                      <c:pt idx="831">
                        <c:v>0.64</c:v>
                      </c:pt>
                      <c:pt idx="832">
                        <c:v>0.64</c:v>
                      </c:pt>
                      <c:pt idx="833">
                        <c:v>0.63500000000000001</c:v>
                      </c:pt>
                      <c:pt idx="834">
                        <c:v>0.63500000000000001</c:v>
                      </c:pt>
                      <c:pt idx="835">
                        <c:v>0.625</c:v>
                      </c:pt>
                      <c:pt idx="836">
                        <c:v>0.625</c:v>
                      </c:pt>
                      <c:pt idx="837">
                        <c:v>0.625</c:v>
                      </c:pt>
                      <c:pt idx="838">
                        <c:v>0.625</c:v>
                      </c:pt>
                      <c:pt idx="839">
                        <c:v>0.63</c:v>
                      </c:pt>
                      <c:pt idx="840">
                        <c:v>0.63</c:v>
                      </c:pt>
                      <c:pt idx="841">
                        <c:v>0.63</c:v>
                      </c:pt>
                      <c:pt idx="842">
                        <c:v>0.63500000000000001</c:v>
                      </c:pt>
                      <c:pt idx="843">
                        <c:v>0.63500000000000001</c:v>
                      </c:pt>
                      <c:pt idx="844">
                        <c:v>0.63500000000000001</c:v>
                      </c:pt>
                      <c:pt idx="845">
                        <c:v>0.63</c:v>
                      </c:pt>
                      <c:pt idx="846">
                        <c:v>0.64</c:v>
                      </c:pt>
                      <c:pt idx="847">
                        <c:v>0.64</c:v>
                      </c:pt>
                      <c:pt idx="848">
                        <c:v>0.64</c:v>
                      </c:pt>
                      <c:pt idx="849">
                        <c:v>0.64</c:v>
                      </c:pt>
                      <c:pt idx="850">
                        <c:v>0.64</c:v>
                      </c:pt>
                      <c:pt idx="851">
                        <c:v>0.64500000000000002</c:v>
                      </c:pt>
                      <c:pt idx="852">
                        <c:v>0.64500000000000002</c:v>
                      </c:pt>
                      <c:pt idx="853">
                        <c:v>0.64</c:v>
                      </c:pt>
                      <c:pt idx="854">
                        <c:v>0.64</c:v>
                      </c:pt>
                      <c:pt idx="855">
                        <c:v>0.64</c:v>
                      </c:pt>
                      <c:pt idx="856">
                        <c:v>0.64500000000000002</c:v>
                      </c:pt>
                      <c:pt idx="857">
                        <c:v>0.64500000000000002</c:v>
                      </c:pt>
                      <c:pt idx="858">
                        <c:v>0.65</c:v>
                      </c:pt>
                      <c:pt idx="859">
                        <c:v>0.65</c:v>
                      </c:pt>
                      <c:pt idx="860">
                        <c:v>0.65500000000000003</c:v>
                      </c:pt>
                      <c:pt idx="861">
                        <c:v>0.65500000000000003</c:v>
                      </c:pt>
                      <c:pt idx="862">
                        <c:v>0.66</c:v>
                      </c:pt>
                      <c:pt idx="863">
                        <c:v>0.66</c:v>
                      </c:pt>
                      <c:pt idx="864">
                        <c:v>0.66666666666666696</c:v>
                      </c:pt>
                      <c:pt idx="865">
                        <c:v>0.66</c:v>
                      </c:pt>
                      <c:pt idx="866">
                        <c:v>0.66</c:v>
                      </c:pt>
                      <c:pt idx="867">
                        <c:v>0.65333333333333299</c:v>
                      </c:pt>
                      <c:pt idx="868">
                        <c:v>0.65333333333333299</c:v>
                      </c:pt>
                      <c:pt idx="869">
                        <c:v>0.65</c:v>
                      </c:pt>
                      <c:pt idx="870">
                        <c:v>0.65</c:v>
                      </c:pt>
                      <c:pt idx="871">
                        <c:v>0.65</c:v>
                      </c:pt>
                      <c:pt idx="872">
                        <c:v>0.66</c:v>
                      </c:pt>
                      <c:pt idx="873">
                        <c:v>0.66</c:v>
                      </c:pt>
                      <c:pt idx="874">
                        <c:v>0.67</c:v>
                      </c:pt>
                      <c:pt idx="875">
                        <c:v>0.68</c:v>
                      </c:pt>
                      <c:pt idx="876">
                        <c:v>0.68</c:v>
                      </c:pt>
                      <c:pt idx="877">
                        <c:v>0.69</c:v>
                      </c:pt>
                      <c:pt idx="878">
                        <c:v>0.69</c:v>
                      </c:pt>
                      <c:pt idx="879">
                        <c:v>0.68500000000000005</c:v>
                      </c:pt>
                      <c:pt idx="880">
                        <c:v>0.68500000000000005</c:v>
                      </c:pt>
                      <c:pt idx="881">
                        <c:v>0.69</c:v>
                      </c:pt>
                      <c:pt idx="882">
                        <c:v>0.69</c:v>
                      </c:pt>
                      <c:pt idx="883">
                        <c:v>0.69499999999999995</c:v>
                      </c:pt>
                      <c:pt idx="884">
                        <c:v>0.69499999999999995</c:v>
                      </c:pt>
                      <c:pt idx="885">
                        <c:v>0.7</c:v>
                      </c:pt>
                      <c:pt idx="886">
                        <c:v>0.7</c:v>
                      </c:pt>
                      <c:pt idx="887">
                        <c:v>0.69</c:v>
                      </c:pt>
                      <c:pt idx="888">
                        <c:v>0.69499999999999995</c:v>
                      </c:pt>
                      <c:pt idx="889">
                        <c:v>0.69499999999999995</c:v>
                      </c:pt>
                      <c:pt idx="890">
                        <c:v>0.7</c:v>
                      </c:pt>
                      <c:pt idx="891">
                        <c:v>0.706666666666667</c:v>
                      </c:pt>
                      <c:pt idx="892">
                        <c:v>0.706666666666667</c:v>
                      </c:pt>
                      <c:pt idx="893">
                        <c:v>0.71333333333333304</c:v>
                      </c:pt>
                      <c:pt idx="894">
                        <c:v>0.71499999999999997</c:v>
                      </c:pt>
                      <c:pt idx="895">
                        <c:v>0.71499999999999997</c:v>
                      </c:pt>
                      <c:pt idx="896">
                        <c:v>0.72</c:v>
                      </c:pt>
                      <c:pt idx="897">
                        <c:v>0.72</c:v>
                      </c:pt>
                      <c:pt idx="898">
                        <c:v>0.72</c:v>
                      </c:pt>
                      <c:pt idx="899">
                        <c:v>0.72</c:v>
                      </c:pt>
                      <c:pt idx="900">
                        <c:v>0.72</c:v>
                      </c:pt>
                      <c:pt idx="901">
                        <c:v>0.73</c:v>
                      </c:pt>
                      <c:pt idx="902">
                        <c:v>0.73</c:v>
                      </c:pt>
                      <c:pt idx="903">
                        <c:v>0.73</c:v>
                      </c:pt>
                      <c:pt idx="904">
                        <c:v>0.73499999999999999</c:v>
                      </c:pt>
                      <c:pt idx="905">
                        <c:v>0.73499999999999999</c:v>
                      </c:pt>
                      <c:pt idx="906">
                        <c:v>0.74</c:v>
                      </c:pt>
                      <c:pt idx="907">
                        <c:v>0.75</c:v>
                      </c:pt>
                      <c:pt idx="908">
                        <c:v>0.74</c:v>
                      </c:pt>
                      <c:pt idx="909">
                        <c:v>0.745</c:v>
                      </c:pt>
                      <c:pt idx="910">
                        <c:v>0.745</c:v>
                      </c:pt>
                      <c:pt idx="911">
                        <c:v>0.74</c:v>
                      </c:pt>
                      <c:pt idx="912">
                        <c:v>0.75</c:v>
                      </c:pt>
                      <c:pt idx="913">
                        <c:v>0.75</c:v>
                      </c:pt>
                      <c:pt idx="914">
                        <c:v>0.75</c:v>
                      </c:pt>
                      <c:pt idx="915">
                        <c:v>0.75</c:v>
                      </c:pt>
                      <c:pt idx="916">
                        <c:v>0.75</c:v>
                      </c:pt>
                      <c:pt idx="917">
                        <c:v>0.755</c:v>
                      </c:pt>
                      <c:pt idx="918">
                        <c:v>0.755</c:v>
                      </c:pt>
                      <c:pt idx="919">
                        <c:v>0.75</c:v>
                      </c:pt>
                      <c:pt idx="920">
                        <c:v>0.755</c:v>
                      </c:pt>
                      <c:pt idx="921">
                        <c:v>0.76</c:v>
                      </c:pt>
                      <c:pt idx="922">
                        <c:v>0.77</c:v>
                      </c:pt>
                      <c:pt idx="923">
                        <c:v>0.77</c:v>
                      </c:pt>
                      <c:pt idx="924">
                        <c:v>0.76500000000000001</c:v>
                      </c:pt>
                      <c:pt idx="925">
                        <c:v>0.76</c:v>
                      </c:pt>
                      <c:pt idx="926">
                        <c:v>0.76</c:v>
                      </c:pt>
                      <c:pt idx="927">
                        <c:v>0.76500000000000001</c:v>
                      </c:pt>
                      <c:pt idx="928">
                        <c:v>0.76500000000000001</c:v>
                      </c:pt>
                      <c:pt idx="929">
                        <c:v>0.76</c:v>
                      </c:pt>
                      <c:pt idx="930">
                        <c:v>0.76</c:v>
                      </c:pt>
                      <c:pt idx="931">
                        <c:v>0.76666666666666705</c:v>
                      </c:pt>
                      <c:pt idx="932">
                        <c:v>0.77</c:v>
                      </c:pt>
                      <c:pt idx="933">
                        <c:v>0.78</c:v>
                      </c:pt>
                      <c:pt idx="934">
                        <c:v>0.78</c:v>
                      </c:pt>
                      <c:pt idx="935">
                        <c:v>0.78</c:v>
                      </c:pt>
                      <c:pt idx="936">
                        <c:v>0.78</c:v>
                      </c:pt>
                      <c:pt idx="937">
                        <c:v>0.78</c:v>
                      </c:pt>
                      <c:pt idx="938">
                        <c:v>0.78600000000000003</c:v>
                      </c:pt>
                      <c:pt idx="939">
                        <c:v>0.78600000000000003</c:v>
                      </c:pt>
                      <c:pt idx="940">
                        <c:v>0.8</c:v>
                      </c:pt>
                      <c:pt idx="941">
                        <c:v>0.8</c:v>
                      </c:pt>
                      <c:pt idx="942">
                        <c:v>0.80500000000000005</c:v>
                      </c:pt>
                      <c:pt idx="943">
                        <c:v>0.8</c:v>
                      </c:pt>
                      <c:pt idx="944">
                        <c:v>0.80666666666666698</c:v>
                      </c:pt>
                      <c:pt idx="945">
                        <c:v>0.80666666666666698</c:v>
                      </c:pt>
                      <c:pt idx="946">
                        <c:v>0.81499999999999995</c:v>
                      </c:pt>
                      <c:pt idx="947">
                        <c:v>0.81499999999999995</c:v>
                      </c:pt>
                      <c:pt idx="948">
                        <c:v>0.81499999999999995</c:v>
                      </c:pt>
                      <c:pt idx="949">
                        <c:v>0.81</c:v>
                      </c:pt>
                      <c:pt idx="950">
                        <c:v>0.81499999999999995</c:v>
                      </c:pt>
                      <c:pt idx="951">
                        <c:v>0.81499999999999995</c:v>
                      </c:pt>
                      <c:pt idx="952">
                        <c:v>0.81399999999999995</c:v>
                      </c:pt>
                      <c:pt idx="953">
                        <c:v>0.82</c:v>
                      </c:pt>
                      <c:pt idx="954">
                        <c:v>0.82</c:v>
                      </c:pt>
                      <c:pt idx="955">
                        <c:v>0.82</c:v>
                      </c:pt>
                      <c:pt idx="956">
                        <c:v>0.81499999999999995</c:v>
                      </c:pt>
                      <c:pt idx="957">
                        <c:v>0.82</c:v>
                      </c:pt>
                      <c:pt idx="958">
                        <c:v>0.82</c:v>
                      </c:pt>
                      <c:pt idx="959">
                        <c:v>0.82</c:v>
                      </c:pt>
                      <c:pt idx="960">
                        <c:v>0.83</c:v>
                      </c:pt>
                      <c:pt idx="961">
                        <c:v>0.83</c:v>
                      </c:pt>
                      <c:pt idx="962">
                        <c:v>0.83499999999999996</c:v>
                      </c:pt>
                      <c:pt idx="963">
                        <c:v>0.836666666666667</c:v>
                      </c:pt>
                      <c:pt idx="964">
                        <c:v>0.836666666666667</c:v>
                      </c:pt>
                      <c:pt idx="965">
                        <c:v>0.84</c:v>
                      </c:pt>
                      <c:pt idx="966">
                        <c:v>0.84666666666666701</c:v>
                      </c:pt>
                      <c:pt idx="967">
                        <c:v>0.84666666666666701</c:v>
                      </c:pt>
                      <c:pt idx="968">
                        <c:v>0.85</c:v>
                      </c:pt>
                      <c:pt idx="969">
                        <c:v>0.85</c:v>
                      </c:pt>
                      <c:pt idx="970">
                        <c:v>0.85</c:v>
                      </c:pt>
                      <c:pt idx="971">
                        <c:v>0.86</c:v>
                      </c:pt>
                      <c:pt idx="972">
                        <c:v>0.85499999999999998</c:v>
                      </c:pt>
                      <c:pt idx="973">
                        <c:v>0.86666666666666703</c:v>
                      </c:pt>
                      <c:pt idx="974">
                        <c:v>0.86499999999999999</c:v>
                      </c:pt>
                      <c:pt idx="975">
                        <c:v>0.86499999999999999</c:v>
                      </c:pt>
                      <c:pt idx="976">
                        <c:v>0.86333333333333295</c:v>
                      </c:pt>
                      <c:pt idx="977">
                        <c:v>0.86499999999999999</c:v>
                      </c:pt>
                      <c:pt idx="978">
                        <c:v>0.86666666666666703</c:v>
                      </c:pt>
                      <c:pt idx="979">
                        <c:v>0.86333333333333295</c:v>
                      </c:pt>
                      <c:pt idx="980">
                        <c:v>0.86666666666666703</c:v>
                      </c:pt>
                      <c:pt idx="981">
                        <c:v>0.86666666666666703</c:v>
                      </c:pt>
                      <c:pt idx="982">
                        <c:v>0.87</c:v>
                      </c:pt>
                      <c:pt idx="983">
                        <c:v>0.87</c:v>
                      </c:pt>
                      <c:pt idx="984">
                        <c:v>0.87</c:v>
                      </c:pt>
                      <c:pt idx="985">
                        <c:v>0.87</c:v>
                      </c:pt>
                      <c:pt idx="986">
                        <c:v>0.875</c:v>
                      </c:pt>
                      <c:pt idx="987">
                        <c:v>0.89</c:v>
                      </c:pt>
                      <c:pt idx="988">
                        <c:v>0.88500000000000001</c:v>
                      </c:pt>
                      <c:pt idx="989">
                        <c:v>0.89</c:v>
                      </c:pt>
                      <c:pt idx="990">
                        <c:v>0.89</c:v>
                      </c:pt>
                      <c:pt idx="991">
                        <c:v>0.89500000000000002</c:v>
                      </c:pt>
                      <c:pt idx="992">
                        <c:v>0.89</c:v>
                      </c:pt>
                      <c:pt idx="993">
                        <c:v>0.9</c:v>
                      </c:pt>
                      <c:pt idx="994">
                        <c:v>0.9</c:v>
                      </c:pt>
                      <c:pt idx="995">
                        <c:v>0.90500000000000003</c:v>
                      </c:pt>
                      <c:pt idx="996">
                        <c:v>0.91</c:v>
                      </c:pt>
                      <c:pt idx="997">
                        <c:v>0.90666666666666695</c:v>
                      </c:pt>
                      <c:pt idx="998">
                        <c:v>0.90666666666666695</c:v>
                      </c:pt>
                      <c:pt idx="999">
                        <c:v>0.91500000000000004</c:v>
                      </c:pt>
                      <c:pt idx="1000">
                        <c:v>0.91500000000000004</c:v>
                      </c:pt>
                      <c:pt idx="1001">
                        <c:v>0.92500000000000004</c:v>
                      </c:pt>
                      <c:pt idx="1002">
                        <c:v>0.93</c:v>
                      </c:pt>
                      <c:pt idx="1003">
                        <c:v>0.92500000000000004</c:v>
                      </c:pt>
                      <c:pt idx="1004">
                        <c:v>0.92</c:v>
                      </c:pt>
                      <c:pt idx="1005">
                        <c:v>0.92</c:v>
                      </c:pt>
                      <c:pt idx="1006">
                        <c:v>0.92</c:v>
                      </c:pt>
                      <c:pt idx="1007">
                        <c:v>0.92</c:v>
                      </c:pt>
                      <c:pt idx="1008">
                        <c:v>0.92</c:v>
                      </c:pt>
                      <c:pt idx="1009">
                        <c:v>0.92666666666666697</c:v>
                      </c:pt>
                      <c:pt idx="1010">
                        <c:v>0.93500000000000005</c:v>
                      </c:pt>
                      <c:pt idx="1011">
                        <c:v>0.93</c:v>
                      </c:pt>
                      <c:pt idx="1012">
                        <c:v>0.94</c:v>
                      </c:pt>
                      <c:pt idx="1013">
                        <c:v>0.93500000000000005</c:v>
                      </c:pt>
                      <c:pt idx="1014">
                        <c:v>0.93</c:v>
                      </c:pt>
                      <c:pt idx="1015">
                        <c:v>0.94499999999999995</c:v>
                      </c:pt>
                      <c:pt idx="1016">
                        <c:v>0.94333333333333302</c:v>
                      </c:pt>
                      <c:pt idx="1017">
                        <c:v>0.95</c:v>
                      </c:pt>
                      <c:pt idx="1018">
                        <c:v>0.95</c:v>
                      </c:pt>
                      <c:pt idx="1019">
                        <c:v>0.94499999999999995</c:v>
                      </c:pt>
                      <c:pt idx="1020">
                        <c:v>0.95</c:v>
                      </c:pt>
                      <c:pt idx="1021">
                        <c:v>0.94499999999999995</c:v>
                      </c:pt>
                      <c:pt idx="1022">
                        <c:v>0.95499999999999996</c:v>
                      </c:pt>
                      <c:pt idx="1023">
                        <c:v>0.95499999999999996</c:v>
                      </c:pt>
                      <c:pt idx="1024">
                        <c:v>0.96333333333333304</c:v>
                      </c:pt>
                      <c:pt idx="1025">
                        <c:v>0.96499999999999997</c:v>
                      </c:pt>
                      <c:pt idx="1026">
                        <c:v>0.96499999999999997</c:v>
                      </c:pt>
                      <c:pt idx="1027">
                        <c:v>0.97</c:v>
                      </c:pt>
                      <c:pt idx="1028">
                        <c:v>0.98</c:v>
                      </c:pt>
                      <c:pt idx="1029">
                        <c:v>0.98499999999999999</c:v>
                      </c:pt>
                      <c:pt idx="1030">
                        <c:v>0.98499999999999999</c:v>
                      </c:pt>
                      <c:pt idx="1031">
                        <c:v>0.98499999999999999</c:v>
                      </c:pt>
                      <c:pt idx="1032">
                        <c:v>0.95499999999999996</c:v>
                      </c:pt>
                      <c:pt idx="1033">
                        <c:v>0.92500000000000004</c:v>
                      </c:pt>
                      <c:pt idx="1034">
                        <c:v>0.93</c:v>
                      </c:pt>
                      <c:pt idx="1035">
                        <c:v>0.95</c:v>
                      </c:pt>
                      <c:pt idx="1036">
                        <c:v>0.98499999999999999</c:v>
                      </c:pt>
                      <c:pt idx="1037">
                        <c:v>1.02</c:v>
                      </c:pt>
                      <c:pt idx="1038">
                        <c:v>1.05</c:v>
                      </c:pt>
                      <c:pt idx="1039">
                        <c:v>1.075</c:v>
                      </c:pt>
                      <c:pt idx="1040">
                        <c:v>1.0900000000000001</c:v>
                      </c:pt>
                      <c:pt idx="1041">
                        <c:v>1.08</c:v>
                      </c:pt>
                      <c:pt idx="1042">
                        <c:v>1.0649999999999999</c:v>
                      </c:pt>
                      <c:pt idx="1043">
                        <c:v>1.05</c:v>
                      </c:pt>
                      <c:pt idx="1044">
                        <c:v>1.0449999999999999</c:v>
                      </c:pt>
                      <c:pt idx="1045">
                        <c:v>1.0449999999999999</c:v>
                      </c:pt>
                      <c:pt idx="1046">
                        <c:v>1.04</c:v>
                      </c:pt>
                      <c:pt idx="1047">
                        <c:v>1.0449999999999999</c:v>
                      </c:pt>
                      <c:pt idx="1048">
                        <c:v>1.0333333333333301</c:v>
                      </c:pt>
                      <c:pt idx="1049">
                        <c:v>1.0166666666666699</c:v>
                      </c:pt>
                      <c:pt idx="1050">
                        <c:v>1.0166666666666699</c:v>
                      </c:pt>
                      <c:pt idx="1051">
                        <c:v>1.02</c:v>
                      </c:pt>
                      <c:pt idx="1052">
                        <c:v>1.03</c:v>
                      </c:pt>
                      <c:pt idx="1053">
                        <c:v>1.03</c:v>
                      </c:pt>
                      <c:pt idx="1054">
                        <c:v>1.03</c:v>
                      </c:pt>
                      <c:pt idx="1055">
                        <c:v>1.03</c:v>
                      </c:pt>
                      <c:pt idx="1056">
                        <c:v>1.0149999999999999</c:v>
                      </c:pt>
                      <c:pt idx="1057">
                        <c:v>0.98499999999999999</c:v>
                      </c:pt>
                      <c:pt idx="1058">
                        <c:v>0.96</c:v>
                      </c:pt>
                      <c:pt idx="1059">
                        <c:v>0.95499999999999996</c:v>
                      </c:pt>
                      <c:pt idx="1060">
                        <c:v>0.97</c:v>
                      </c:pt>
                      <c:pt idx="1061">
                        <c:v>0.98499999999999999</c:v>
                      </c:pt>
                      <c:pt idx="1062">
                        <c:v>1.0049999999999999</c:v>
                      </c:pt>
                      <c:pt idx="1063">
                        <c:v>1.03</c:v>
                      </c:pt>
                      <c:pt idx="1064">
                        <c:v>1.0549999999999999</c:v>
                      </c:pt>
                      <c:pt idx="1065">
                        <c:v>1.08</c:v>
                      </c:pt>
                      <c:pt idx="1066">
                        <c:v>1.1100000000000001</c:v>
                      </c:pt>
                      <c:pt idx="1067">
                        <c:v>1.135</c:v>
                      </c:pt>
                      <c:pt idx="1068">
                        <c:v>1.1599999999999999</c:v>
                      </c:pt>
                      <c:pt idx="1069">
                        <c:v>1.18</c:v>
                      </c:pt>
                      <c:pt idx="1070">
                        <c:v>1.18</c:v>
                      </c:pt>
                      <c:pt idx="1071">
                        <c:v>1.165</c:v>
                      </c:pt>
                      <c:pt idx="1072">
                        <c:v>1.1499999999999999</c:v>
                      </c:pt>
                      <c:pt idx="1073">
                        <c:v>1.1499999999999999</c:v>
                      </c:pt>
                      <c:pt idx="1074">
                        <c:v>1.14333333333333</c:v>
                      </c:pt>
                      <c:pt idx="1075">
                        <c:v>1.135</c:v>
                      </c:pt>
                      <c:pt idx="1076">
                        <c:v>1.135</c:v>
                      </c:pt>
                      <c:pt idx="1077">
                        <c:v>1.125</c:v>
                      </c:pt>
                      <c:pt idx="1078">
                        <c:v>1.125</c:v>
                      </c:pt>
                      <c:pt idx="1079">
                        <c:v>1.1200000000000001</c:v>
                      </c:pt>
                      <c:pt idx="1080">
                        <c:v>1.1200000000000001</c:v>
                      </c:pt>
                      <c:pt idx="1081">
                        <c:v>1.1299999999999999</c:v>
                      </c:pt>
                      <c:pt idx="1082">
                        <c:v>1.125</c:v>
                      </c:pt>
                      <c:pt idx="1083">
                        <c:v>1.1100000000000001</c:v>
                      </c:pt>
                      <c:pt idx="1084">
                        <c:v>1.1000000000000001</c:v>
                      </c:pt>
                      <c:pt idx="1085">
                        <c:v>1.1000000000000001</c:v>
                      </c:pt>
                      <c:pt idx="1086">
                        <c:v>1.1100000000000001</c:v>
                      </c:pt>
                      <c:pt idx="1087">
                        <c:v>1.1200000000000001</c:v>
                      </c:pt>
                      <c:pt idx="1088">
                        <c:v>1.1100000000000001</c:v>
                      </c:pt>
                      <c:pt idx="1089">
                        <c:v>1.115</c:v>
                      </c:pt>
                      <c:pt idx="1090">
                        <c:v>1.115</c:v>
                      </c:pt>
                      <c:pt idx="1091">
                        <c:v>1.095</c:v>
                      </c:pt>
                      <c:pt idx="1092">
                        <c:v>1.0649999999999999</c:v>
                      </c:pt>
                      <c:pt idx="1093">
                        <c:v>1.05</c:v>
                      </c:pt>
                      <c:pt idx="1094">
                        <c:v>1.0649999999999999</c:v>
                      </c:pt>
                      <c:pt idx="1095">
                        <c:v>1.08</c:v>
                      </c:pt>
                      <c:pt idx="1096">
                        <c:v>1.095</c:v>
                      </c:pt>
                      <c:pt idx="1097">
                        <c:v>1.115</c:v>
                      </c:pt>
                      <c:pt idx="1098">
                        <c:v>1.135</c:v>
                      </c:pt>
                      <c:pt idx="1099">
                        <c:v>1.155</c:v>
                      </c:pt>
                      <c:pt idx="1100">
                        <c:v>1.1850000000000001</c:v>
                      </c:pt>
                      <c:pt idx="1101">
                        <c:v>1.1850000000000001</c:v>
                      </c:pt>
                      <c:pt idx="1102">
                        <c:v>1.22</c:v>
                      </c:pt>
                      <c:pt idx="1103">
                        <c:v>1.25</c:v>
                      </c:pt>
                      <c:pt idx="1104">
                        <c:v>1.27</c:v>
                      </c:pt>
                      <c:pt idx="1105">
                        <c:v>1.27</c:v>
                      </c:pt>
                      <c:pt idx="1106">
                        <c:v>1.27</c:v>
                      </c:pt>
                      <c:pt idx="1107">
                        <c:v>1.2649999999999999</c:v>
                      </c:pt>
                      <c:pt idx="1108">
                        <c:v>1.2649999999999999</c:v>
                      </c:pt>
                      <c:pt idx="1109">
                        <c:v>1.2549999999999999</c:v>
                      </c:pt>
                      <c:pt idx="1110">
                        <c:v>1.24</c:v>
                      </c:pt>
                      <c:pt idx="1111">
                        <c:v>1.2333333333333301</c:v>
                      </c:pt>
                      <c:pt idx="1112">
                        <c:v>1.22</c:v>
                      </c:pt>
                      <c:pt idx="1113">
                        <c:v>1.2150000000000001</c:v>
                      </c:pt>
                      <c:pt idx="1114">
                        <c:v>1.22</c:v>
                      </c:pt>
                      <c:pt idx="1115">
                        <c:v>1.22</c:v>
                      </c:pt>
                      <c:pt idx="1116">
                        <c:v>1.2</c:v>
                      </c:pt>
                      <c:pt idx="1117">
                        <c:v>1.19</c:v>
                      </c:pt>
                      <c:pt idx="1118">
                        <c:v>1.2</c:v>
                      </c:pt>
                      <c:pt idx="1119">
                        <c:v>1.2</c:v>
                      </c:pt>
                      <c:pt idx="1120">
                        <c:v>1.2150000000000001</c:v>
                      </c:pt>
                      <c:pt idx="1121">
                        <c:v>1.21</c:v>
                      </c:pt>
                      <c:pt idx="1122">
                        <c:v>1.2</c:v>
                      </c:pt>
                      <c:pt idx="1123">
                        <c:v>1.1850000000000001</c:v>
                      </c:pt>
                      <c:pt idx="1124">
                        <c:v>1.17333333333333</c:v>
                      </c:pt>
                      <c:pt idx="1125">
                        <c:v>1.1599999999999999</c:v>
                      </c:pt>
                      <c:pt idx="1126">
                        <c:v>1.17333333333333</c:v>
                      </c:pt>
                      <c:pt idx="1127">
                        <c:v>1.1766666666666701</c:v>
                      </c:pt>
                      <c:pt idx="1128">
                        <c:v>1.1950000000000001</c:v>
                      </c:pt>
                      <c:pt idx="1129">
                        <c:v>1.2150000000000001</c:v>
                      </c:pt>
                      <c:pt idx="1130">
                        <c:v>1.2350000000000001</c:v>
                      </c:pt>
                      <c:pt idx="1131">
                        <c:v>1.25</c:v>
                      </c:pt>
                      <c:pt idx="1132">
                        <c:v>1.2549999999999999</c:v>
                      </c:pt>
                      <c:pt idx="1133">
                        <c:v>1.2549999999999999</c:v>
                      </c:pt>
                      <c:pt idx="1134">
                        <c:v>1.27</c:v>
                      </c:pt>
                      <c:pt idx="1135">
                        <c:v>1.27</c:v>
                      </c:pt>
                      <c:pt idx="1136">
                        <c:v>1.2849999999999999</c:v>
                      </c:pt>
                      <c:pt idx="1137">
                        <c:v>1.28</c:v>
                      </c:pt>
                      <c:pt idx="1138">
                        <c:v>1.28</c:v>
                      </c:pt>
                      <c:pt idx="1139">
                        <c:v>1.2849999999999999</c:v>
                      </c:pt>
                      <c:pt idx="1140">
                        <c:v>1.2849999999999999</c:v>
                      </c:pt>
                      <c:pt idx="1141">
                        <c:v>1.2849999999999999</c:v>
                      </c:pt>
                      <c:pt idx="1142">
                        <c:v>1.28</c:v>
                      </c:pt>
                      <c:pt idx="1143">
                        <c:v>1.29</c:v>
                      </c:pt>
                      <c:pt idx="1144">
                        <c:v>1.3049999999999999</c:v>
                      </c:pt>
                      <c:pt idx="1145">
                        <c:v>1.3</c:v>
                      </c:pt>
                      <c:pt idx="1146">
                        <c:v>1.3</c:v>
                      </c:pt>
                      <c:pt idx="1147">
                        <c:v>1.31</c:v>
                      </c:pt>
                      <c:pt idx="1148">
                        <c:v>1.31</c:v>
                      </c:pt>
                      <c:pt idx="1149">
                        <c:v>1.32</c:v>
                      </c:pt>
                      <c:pt idx="1150">
                        <c:v>1.31</c:v>
                      </c:pt>
                      <c:pt idx="1151">
                        <c:v>1.3149999999999999</c:v>
                      </c:pt>
                      <c:pt idx="1152">
                        <c:v>1.33</c:v>
                      </c:pt>
                      <c:pt idx="1153">
                        <c:v>1.35</c:v>
                      </c:pt>
                      <c:pt idx="1154">
                        <c:v>1.345</c:v>
                      </c:pt>
                      <c:pt idx="1155">
                        <c:v>1.345</c:v>
                      </c:pt>
                      <c:pt idx="1156">
                        <c:v>1.36</c:v>
                      </c:pt>
                      <c:pt idx="1157">
                        <c:v>1.37</c:v>
                      </c:pt>
                      <c:pt idx="1158">
                        <c:v>1.375</c:v>
                      </c:pt>
                      <c:pt idx="1159">
                        <c:v>1.375</c:v>
                      </c:pt>
                      <c:pt idx="1160">
                        <c:v>1.365</c:v>
                      </c:pt>
                      <c:pt idx="1161">
                        <c:v>1.345</c:v>
                      </c:pt>
                      <c:pt idx="1162">
                        <c:v>1.345</c:v>
                      </c:pt>
                      <c:pt idx="1163">
                        <c:v>1.35</c:v>
                      </c:pt>
                      <c:pt idx="1164">
                        <c:v>1.345</c:v>
                      </c:pt>
                      <c:pt idx="1165">
                        <c:v>1.345</c:v>
                      </c:pt>
                      <c:pt idx="1166">
                        <c:v>1.36</c:v>
                      </c:pt>
                      <c:pt idx="1167">
                        <c:v>1.37333333333333</c:v>
                      </c:pt>
                      <c:pt idx="1168">
                        <c:v>1.375</c:v>
                      </c:pt>
                      <c:pt idx="1169">
                        <c:v>1.375</c:v>
                      </c:pt>
                      <c:pt idx="1170">
                        <c:v>1.38</c:v>
                      </c:pt>
                      <c:pt idx="1171">
                        <c:v>1.405</c:v>
                      </c:pt>
                      <c:pt idx="1172">
                        <c:v>1.405</c:v>
                      </c:pt>
                      <c:pt idx="1173">
                        <c:v>1.405</c:v>
                      </c:pt>
                      <c:pt idx="1174">
                        <c:v>1.405</c:v>
                      </c:pt>
                      <c:pt idx="1175">
                        <c:v>1.425</c:v>
                      </c:pt>
                      <c:pt idx="1176">
                        <c:v>1.425</c:v>
                      </c:pt>
                      <c:pt idx="1177">
                        <c:v>1.42</c:v>
                      </c:pt>
                      <c:pt idx="1178">
                        <c:v>1.42</c:v>
                      </c:pt>
                      <c:pt idx="1179">
                        <c:v>1.4350000000000001</c:v>
                      </c:pt>
                      <c:pt idx="1180">
                        <c:v>1.4350000000000001</c:v>
                      </c:pt>
                      <c:pt idx="1181">
                        <c:v>1.44333333333333</c:v>
                      </c:pt>
                      <c:pt idx="1182">
                        <c:v>1.45</c:v>
                      </c:pt>
                      <c:pt idx="1183">
                        <c:v>1.45</c:v>
                      </c:pt>
                      <c:pt idx="1184">
                        <c:v>1.4650000000000001</c:v>
                      </c:pt>
                      <c:pt idx="1185">
                        <c:v>1.4550000000000001</c:v>
                      </c:pt>
                      <c:pt idx="1186">
                        <c:v>1.43</c:v>
                      </c:pt>
                      <c:pt idx="1187">
                        <c:v>1.43</c:v>
                      </c:pt>
                      <c:pt idx="1188">
                        <c:v>1.43</c:v>
                      </c:pt>
                      <c:pt idx="1189">
                        <c:v>1.4350000000000001</c:v>
                      </c:pt>
                      <c:pt idx="1190">
                        <c:v>1.4350000000000001</c:v>
                      </c:pt>
                      <c:pt idx="1191">
                        <c:v>1.45</c:v>
                      </c:pt>
                      <c:pt idx="1192">
                        <c:v>1.4550000000000001</c:v>
                      </c:pt>
                      <c:pt idx="1193">
                        <c:v>1.4550000000000001</c:v>
                      </c:pt>
                      <c:pt idx="1194">
                        <c:v>1.46</c:v>
                      </c:pt>
                      <c:pt idx="1195">
                        <c:v>1.4650000000000001</c:v>
                      </c:pt>
                      <c:pt idx="1196">
                        <c:v>1.48</c:v>
                      </c:pt>
                      <c:pt idx="1197">
                        <c:v>1.4850000000000001</c:v>
                      </c:pt>
                      <c:pt idx="1198">
                        <c:v>1.4850000000000001</c:v>
                      </c:pt>
                      <c:pt idx="1199">
                        <c:v>1.49</c:v>
                      </c:pt>
                      <c:pt idx="1200">
                        <c:v>1.49</c:v>
                      </c:pt>
                      <c:pt idx="1201">
                        <c:v>1.5049999999999999</c:v>
                      </c:pt>
                      <c:pt idx="1202">
                        <c:v>1.5049999999999999</c:v>
                      </c:pt>
                      <c:pt idx="1203">
                        <c:v>1.5</c:v>
                      </c:pt>
                      <c:pt idx="1204">
                        <c:v>1.5133333333333301</c:v>
                      </c:pt>
                      <c:pt idx="1205">
                        <c:v>1.5249999999999999</c:v>
                      </c:pt>
                      <c:pt idx="1206">
                        <c:v>1.52</c:v>
                      </c:pt>
                      <c:pt idx="1207">
                        <c:v>1.5266666666666699</c:v>
                      </c:pt>
                      <c:pt idx="1208">
                        <c:v>1.54</c:v>
                      </c:pt>
                      <c:pt idx="1209">
                        <c:v>1.54</c:v>
                      </c:pt>
                      <c:pt idx="1210">
                        <c:v>1.5349999999999999</c:v>
                      </c:pt>
                      <c:pt idx="1211">
                        <c:v>1.54</c:v>
                      </c:pt>
                      <c:pt idx="1212">
                        <c:v>1.5549999999999999</c:v>
                      </c:pt>
                      <c:pt idx="1213">
                        <c:v>1.5549999999999999</c:v>
                      </c:pt>
                      <c:pt idx="1214">
                        <c:v>1.54666666666667</c:v>
                      </c:pt>
                      <c:pt idx="1215">
                        <c:v>1.5349999999999999</c:v>
                      </c:pt>
                      <c:pt idx="1216">
                        <c:v>1.54</c:v>
                      </c:pt>
                      <c:pt idx="1217">
                        <c:v>1.53</c:v>
                      </c:pt>
                      <c:pt idx="1218">
                        <c:v>1.54</c:v>
                      </c:pt>
                      <c:pt idx="1219">
                        <c:v>1.54</c:v>
                      </c:pt>
                      <c:pt idx="1220">
                        <c:v>1.55</c:v>
                      </c:pt>
                      <c:pt idx="1221">
                        <c:v>1.5640000000000001</c:v>
                      </c:pt>
                      <c:pt idx="1222">
                        <c:v>1.5640000000000001</c:v>
                      </c:pt>
                      <c:pt idx="1223">
                        <c:v>1.5633333333333299</c:v>
                      </c:pt>
                      <c:pt idx="1224">
                        <c:v>1.575</c:v>
                      </c:pt>
                      <c:pt idx="1225">
                        <c:v>1.58666666666667</c:v>
                      </c:pt>
                      <c:pt idx="1226">
                        <c:v>1.58</c:v>
                      </c:pt>
                      <c:pt idx="1227">
                        <c:v>1.58</c:v>
                      </c:pt>
                      <c:pt idx="1228">
                        <c:v>1.595</c:v>
                      </c:pt>
                      <c:pt idx="1229">
                        <c:v>1.605</c:v>
                      </c:pt>
                      <c:pt idx="1230">
                        <c:v>1.605</c:v>
                      </c:pt>
                      <c:pt idx="1231">
                        <c:v>1.6</c:v>
                      </c:pt>
                      <c:pt idx="1232">
                        <c:v>1.605</c:v>
                      </c:pt>
                      <c:pt idx="1233">
                        <c:v>1.615</c:v>
                      </c:pt>
                      <c:pt idx="1234">
                        <c:v>1.62</c:v>
                      </c:pt>
                      <c:pt idx="1235">
                        <c:v>1.62</c:v>
                      </c:pt>
                      <c:pt idx="1236">
                        <c:v>1.625</c:v>
                      </c:pt>
                      <c:pt idx="1237">
                        <c:v>1.64</c:v>
                      </c:pt>
                      <c:pt idx="1238">
                        <c:v>1.635</c:v>
                      </c:pt>
                      <c:pt idx="1239">
                        <c:v>1.635</c:v>
                      </c:pt>
                      <c:pt idx="1240">
                        <c:v>1.64333333333333</c:v>
                      </c:pt>
                      <c:pt idx="1241">
                        <c:v>1.65</c:v>
                      </c:pt>
                      <c:pt idx="1242">
                        <c:v>1.655</c:v>
                      </c:pt>
                      <c:pt idx="1243">
                        <c:v>1.66</c:v>
                      </c:pt>
                      <c:pt idx="1244">
                        <c:v>1.66</c:v>
                      </c:pt>
                      <c:pt idx="1245">
                        <c:v>1.66</c:v>
                      </c:pt>
                      <c:pt idx="1246">
                        <c:v>1.67</c:v>
                      </c:pt>
                      <c:pt idx="1247">
                        <c:v>1.675</c:v>
                      </c:pt>
                      <c:pt idx="1248">
                        <c:v>1.67</c:v>
                      </c:pt>
                      <c:pt idx="1249">
                        <c:v>1.67</c:v>
                      </c:pt>
                      <c:pt idx="1250">
                        <c:v>1.68</c:v>
                      </c:pt>
                      <c:pt idx="1251">
                        <c:v>1.68</c:v>
                      </c:pt>
                      <c:pt idx="1252">
                        <c:v>1.68</c:v>
                      </c:pt>
                      <c:pt idx="1253">
                        <c:v>1.68</c:v>
                      </c:pt>
                      <c:pt idx="1254">
                        <c:v>1.69</c:v>
                      </c:pt>
                      <c:pt idx="1255">
                        <c:v>1.6950000000000001</c:v>
                      </c:pt>
                      <c:pt idx="1256">
                        <c:v>1.7</c:v>
                      </c:pt>
                      <c:pt idx="1257">
                        <c:v>1.71</c:v>
                      </c:pt>
                      <c:pt idx="1258">
                        <c:v>1.71</c:v>
                      </c:pt>
                      <c:pt idx="1259">
                        <c:v>1.7150000000000001</c:v>
                      </c:pt>
                      <c:pt idx="1260">
                        <c:v>1.71</c:v>
                      </c:pt>
                      <c:pt idx="1261">
                        <c:v>1.72</c:v>
                      </c:pt>
                      <c:pt idx="1262">
                        <c:v>1.73</c:v>
                      </c:pt>
                      <c:pt idx="1263">
                        <c:v>1.7350000000000001</c:v>
                      </c:pt>
                      <c:pt idx="1264">
                        <c:v>1.7350000000000001</c:v>
                      </c:pt>
                      <c:pt idx="1265">
                        <c:v>1.74</c:v>
                      </c:pt>
                      <c:pt idx="1266">
                        <c:v>1.74</c:v>
                      </c:pt>
                      <c:pt idx="1267">
                        <c:v>1.7450000000000001</c:v>
                      </c:pt>
                      <c:pt idx="1268">
                        <c:v>1.75</c:v>
                      </c:pt>
                      <c:pt idx="1269">
                        <c:v>1.76</c:v>
                      </c:pt>
                      <c:pt idx="1270">
                        <c:v>1.7649999999999999</c:v>
                      </c:pt>
                      <c:pt idx="1271">
                        <c:v>1.7649999999999999</c:v>
                      </c:pt>
                      <c:pt idx="1272">
                        <c:v>1.77</c:v>
                      </c:pt>
                      <c:pt idx="1273">
                        <c:v>1.77</c:v>
                      </c:pt>
                      <c:pt idx="1274">
                        <c:v>1.77</c:v>
                      </c:pt>
                      <c:pt idx="1275">
                        <c:v>1.77</c:v>
                      </c:pt>
                      <c:pt idx="1276">
                        <c:v>1.77</c:v>
                      </c:pt>
                      <c:pt idx="1277">
                        <c:v>1.77</c:v>
                      </c:pt>
                      <c:pt idx="1278">
                        <c:v>1.78</c:v>
                      </c:pt>
                      <c:pt idx="1279">
                        <c:v>1.7849999999999999</c:v>
                      </c:pt>
                      <c:pt idx="1280">
                        <c:v>1.796</c:v>
                      </c:pt>
                      <c:pt idx="1281">
                        <c:v>1.7949999999999999</c:v>
                      </c:pt>
                      <c:pt idx="1282">
                        <c:v>1.7949999999999999</c:v>
                      </c:pt>
                      <c:pt idx="1283">
                        <c:v>1.80666666666667</c:v>
                      </c:pt>
                      <c:pt idx="1284">
                        <c:v>1.8149999999999999</c:v>
                      </c:pt>
                      <c:pt idx="1285">
                        <c:v>1.8149999999999999</c:v>
                      </c:pt>
                      <c:pt idx="1286">
                        <c:v>1.81666666666667</c:v>
                      </c:pt>
                      <c:pt idx="1287">
                        <c:v>1.83</c:v>
                      </c:pt>
                      <c:pt idx="1288">
                        <c:v>1.8233333333333299</c:v>
                      </c:pt>
                      <c:pt idx="1289">
                        <c:v>1.82</c:v>
                      </c:pt>
                      <c:pt idx="1290">
                        <c:v>1.8333333333333299</c:v>
                      </c:pt>
                      <c:pt idx="1291">
                        <c:v>1.83666666666667</c:v>
                      </c:pt>
                      <c:pt idx="1292">
                        <c:v>1.835</c:v>
                      </c:pt>
                      <c:pt idx="1293">
                        <c:v>1.85</c:v>
                      </c:pt>
                      <c:pt idx="1294">
                        <c:v>1.86</c:v>
                      </c:pt>
                      <c:pt idx="1295">
                        <c:v>1.85666666666667</c:v>
                      </c:pt>
                      <c:pt idx="1296">
                        <c:v>1.86666666666667</c:v>
                      </c:pt>
                      <c:pt idx="1297">
                        <c:v>1.865</c:v>
                      </c:pt>
                      <c:pt idx="1298">
                        <c:v>1.87</c:v>
                      </c:pt>
                      <c:pt idx="1299">
                        <c:v>1.865</c:v>
                      </c:pt>
                      <c:pt idx="1300">
                        <c:v>1.885</c:v>
                      </c:pt>
                      <c:pt idx="1301">
                        <c:v>1.9</c:v>
                      </c:pt>
                      <c:pt idx="1302">
                        <c:v>1.915</c:v>
                      </c:pt>
                      <c:pt idx="1303">
                        <c:v>1.91</c:v>
                      </c:pt>
                      <c:pt idx="1304">
                        <c:v>1.915</c:v>
                      </c:pt>
                      <c:pt idx="1305">
                        <c:v>1.90333333333333</c:v>
                      </c:pt>
                      <c:pt idx="1306">
                        <c:v>1.89333333333333</c:v>
                      </c:pt>
                      <c:pt idx="1307">
                        <c:v>1.9</c:v>
                      </c:pt>
                      <c:pt idx="1308">
                        <c:v>1.9</c:v>
                      </c:pt>
                      <c:pt idx="1309">
                        <c:v>1.905</c:v>
                      </c:pt>
                      <c:pt idx="1310">
                        <c:v>1.91</c:v>
                      </c:pt>
                      <c:pt idx="1311">
                        <c:v>1.92</c:v>
                      </c:pt>
                      <c:pt idx="1312">
                        <c:v>1.91</c:v>
                      </c:pt>
                      <c:pt idx="1313">
                        <c:v>1.92</c:v>
                      </c:pt>
                      <c:pt idx="1314">
                        <c:v>1.93</c:v>
                      </c:pt>
                      <c:pt idx="1315">
                        <c:v>1.9350000000000001</c:v>
                      </c:pt>
                      <c:pt idx="1316">
                        <c:v>1.93</c:v>
                      </c:pt>
                      <c:pt idx="1317">
                        <c:v>1.94</c:v>
                      </c:pt>
                      <c:pt idx="1318">
                        <c:v>1.94</c:v>
                      </c:pt>
                      <c:pt idx="1319">
                        <c:v>1.95333333333333</c:v>
                      </c:pt>
                      <c:pt idx="1320">
                        <c:v>1.9550000000000001</c:v>
                      </c:pt>
                      <c:pt idx="1321">
                        <c:v>1.9550000000000001</c:v>
                      </c:pt>
                      <c:pt idx="1322">
                        <c:v>1.96</c:v>
                      </c:pt>
                      <c:pt idx="1323">
                        <c:v>1.96</c:v>
                      </c:pt>
                      <c:pt idx="1324">
                        <c:v>1.962</c:v>
                      </c:pt>
                      <c:pt idx="1325">
                        <c:v>1.98</c:v>
                      </c:pt>
                      <c:pt idx="1326">
                        <c:v>1.9850000000000001</c:v>
                      </c:pt>
                      <c:pt idx="1327">
                        <c:v>1.9850000000000001</c:v>
                      </c:pt>
                      <c:pt idx="1328">
                        <c:v>1.98</c:v>
                      </c:pt>
                      <c:pt idx="1329">
                        <c:v>1.9850000000000001</c:v>
                      </c:pt>
                      <c:pt idx="1330">
                        <c:v>1.9850000000000001</c:v>
                      </c:pt>
                      <c:pt idx="1331">
                        <c:v>1.9850000000000001</c:v>
                      </c:pt>
                      <c:pt idx="1332">
                        <c:v>2</c:v>
                      </c:pt>
                      <c:pt idx="1333">
                        <c:v>1.99</c:v>
                      </c:pt>
                      <c:pt idx="1334">
                        <c:v>1.9950000000000001</c:v>
                      </c:pt>
                      <c:pt idx="1335">
                        <c:v>2.0099999999999998</c:v>
                      </c:pt>
                      <c:pt idx="1336">
                        <c:v>2.0099999999999998</c:v>
                      </c:pt>
                      <c:pt idx="1337">
                        <c:v>2.02</c:v>
                      </c:pt>
                      <c:pt idx="1338">
                        <c:v>2.0150000000000001</c:v>
                      </c:pt>
                      <c:pt idx="1339">
                        <c:v>2.0249999999999999</c:v>
                      </c:pt>
                      <c:pt idx="1340">
                        <c:v>2.0249999999999999</c:v>
                      </c:pt>
                      <c:pt idx="1341">
                        <c:v>2.0350000000000001</c:v>
                      </c:pt>
                      <c:pt idx="1342">
                        <c:v>2.04</c:v>
                      </c:pt>
                      <c:pt idx="1343">
                        <c:v>2.0350000000000001</c:v>
                      </c:pt>
                      <c:pt idx="1344">
                        <c:v>2.0533333333333301</c:v>
                      </c:pt>
                      <c:pt idx="1345">
                        <c:v>2.06</c:v>
                      </c:pt>
                      <c:pt idx="1346">
                        <c:v>2.0550000000000002</c:v>
                      </c:pt>
                      <c:pt idx="1347">
                        <c:v>2.0699999999999998</c:v>
                      </c:pt>
                      <c:pt idx="1348">
                        <c:v>2.06</c:v>
                      </c:pt>
                      <c:pt idx="1349">
                        <c:v>2.0750000000000002</c:v>
                      </c:pt>
                      <c:pt idx="1350">
                        <c:v>2.0750000000000002</c:v>
                      </c:pt>
                      <c:pt idx="1351">
                        <c:v>2.08</c:v>
                      </c:pt>
                      <c:pt idx="1352">
                        <c:v>2.09</c:v>
                      </c:pt>
                      <c:pt idx="1353">
                        <c:v>2.0950000000000002</c:v>
                      </c:pt>
                      <c:pt idx="1354">
                        <c:v>2.0933333333333302</c:v>
                      </c:pt>
                      <c:pt idx="1355">
                        <c:v>2.1</c:v>
                      </c:pt>
                      <c:pt idx="1356">
                        <c:v>2.11</c:v>
                      </c:pt>
                      <c:pt idx="1357">
                        <c:v>2.11</c:v>
                      </c:pt>
                      <c:pt idx="1358">
                        <c:v>2.1150000000000002</c:v>
                      </c:pt>
                      <c:pt idx="1359">
                        <c:v>2.1150000000000002</c:v>
                      </c:pt>
                      <c:pt idx="1360">
                        <c:v>2.12</c:v>
                      </c:pt>
                      <c:pt idx="1361">
                        <c:v>2.125</c:v>
                      </c:pt>
                      <c:pt idx="1362">
                        <c:v>2.14</c:v>
                      </c:pt>
                      <c:pt idx="1363">
                        <c:v>2.1349999999999998</c:v>
                      </c:pt>
                      <c:pt idx="1364">
                        <c:v>2.1349999999999998</c:v>
                      </c:pt>
                      <c:pt idx="1365">
                        <c:v>2.14333333333333</c:v>
                      </c:pt>
                      <c:pt idx="1366">
                        <c:v>2.15</c:v>
                      </c:pt>
                      <c:pt idx="1367">
                        <c:v>2.1566666666666698</c:v>
                      </c:pt>
                      <c:pt idx="1368">
                        <c:v>2.1549999999999998</c:v>
                      </c:pt>
                      <c:pt idx="1369">
                        <c:v>2.17</c:v>
                      </c:pt>
                      <c:pt idx="1370">
                        <c:v>2.1800000000000002</c:v>
                      </c:pt>
                      <c:pt idx="1371">
                        <c:v>2.1800000000000002</c:v>
                      </c:pt>
                      <c:pt idx="1372">
                        <c:v>2.1800000000000002</c:v>
                      </c:pt>
                      <c:pt idx="1373">
                        <c:v>2.1933333333333298</c:v>
                      </c:pt>
                      <c:pt idx="1374">
                        <c:v>2.1960000000000002</c:v>
                      </c:pt>
                      <c:pt idx="1375">
                        <c:v>2.1960000000000002</c:v>
                      </c:pt>
                      <c:pt idx="1376">
                        <c:v>2.21</c:v>
                      </c:pt>
                      <c:pt idx="1377">
                        <c:v>2.2066666666666701</c:v>
                      </c:pt>
                      <c:pt idx="1378">
                        <c:v>2.2050000000000001</c:v>
                      </c:pt>
                      <c:pt idx="1379">
                        <c:v>2.2250000000000001</c:v>
                      </c:pt>
                      <c:pt idx="1380">
                        <c:v>2.2250000000000001</c:v>
                      </c:pt>
                      <c:pt idx="1381">
                        <c:v>2.2349999999999999</c:v>
                      </c:pt>
                      <c:pt idx="1382">
                        <c:v>2.25</c:v>
                      </c:pt>
                      <c:pt idx="1383">
                        <c:v>2.2450000000000001</c:v>
                      </c:pt>
                      <c:pt idx="1384">
                        <c:v>2.2450000000000001</c:v>
                      </c:pt>
                      <c:pt idx="1385">
                        <c:v>2.2549999999999999</c:v>
                      </c:pt>
                      <c:pt idx="1386">
                        <c:v>2.2450000000000001</c:v>
                      </c:pt>
                      <c:pt idx="1387">
                        <c:v>2.2599999999999998</c:v>
                      </c:pt>
                      <c:pt idx="1388">
                        <c:v>2.2533333333333299</c:v>
                      </c:pt>
                      <c:pt idx="1389">
                        <c:v>2.2559999999999998</c:v>
                      </c:pt>
                      <c:pt idx="1390">
                        <c:v>2.27</c:v>
                      </c:pt>
                      <c:pt idx="1391">
                        <c:v>2.27</c:v>
                      </c:pt>
                      <c:pt idx="1392">
                        <c:v>2.2799999999999998</c:v>
                      </c:pt>
                      <c:pt idx="1393">
                        <c:v>2.29</c:v>
                      </c:pt>
                      <c:pt idx="1394">
                        <c:v>2.2866666666666702</c:v>
                      </c:pt>
                      <c:pt idx="1395">
                        <c:v>2.2866666666666702</c:v>
                      </c:pt>
                      <c:pt idx="1396">
                        <c:v>2.2999999999999998</c:v>
                      </c:pt>
                      <c:pt idx="1397">
                        <c:v>2.2949999999999999</c:v>
                      </c:pt>
                      <c:pt idx="1398">
                        <c:v>2.3149999999999999</c:v>
                      </c:pt>
                      <c:pt idx="1399">
                        <c:v>2.3066666666666702</c:v>
                      </c:pt>
                      <c:pt idx="1400">
                        <c:v>2.3066666666666702</c:v>
                      </c:pt>
                      <c:pt idx="1401">
                        <c:v>2.3050000000000002</c:v>
                      </c:pt>
                      <c:pt idx="1402">
                        <c:v>2.3149999999999999</c:v>
                      </c:pt>
                      <c:pt idx="1403">
                        <c:v>2.3149999999999999</c:v>
                      </c:pt>
                      <c:pt idx="1404">
                        <c:v>2.3233333333333301</c:v>
                      </c:pt>
                      <c:pt idx="1405">
                        <c:v>2.33</c:v>
                      </c:pt>
                      <c:pt idx="1406">
                        <c:v>2.34</c:v>
                      </c:pt>
                      <c:pt idx="1407">
                        <c:v>2.3450000000000002</c:v>
                      </c:pt>
                      <c:pt idx="1408">
                        <c:v>2.36</c:v>
                      </c:pt>
                      <c:pt idx="1409">
                        <c:v>2.355</c:v>
                      </c:pt>
                      <c:pt idx="1410">
                        <c:v>2.3650000000000002</c:v>
                      </c:pt>
                      <c:pt idx="1411">
                        <c:v>2.375</c:v>
                      </c:pt>
                      <c:pt idx="1412">
                        <c:v>2.3650000000000002</c:v>
                      </c:pt>
                      <c:pt idx="1413">
                        <c:v>2.38</c:v>
                      </c:pt>
                      <c:pt idx="1414">
                        <c:v>2.38</c:v>
                      </c:pt>
                      <c:pt idx="1415">
                        <c:v>2.39</c:v>
                      </c:pt>
                      <c:pt idx="1416">
                        <c:v>2.39</c:v>
                      </c:pt>
                      <c:pt idx="1417">
                        <c:v>2.3849999999999998</c:v>
                      </c:pt>
                      <c:pt idx="1418">
                        <c:v>2.4</c:v>
                      </c:pt>
                      <c:pt idx="1419">
                        <c:v>2.4</c:v>
                      </c:pt>
                      <c:pt idx="1420">
                        <c:v>2.41</c:v>
                      </c:pt>
                      <c:pt idx="1421">
                        <c:v>2.4266666666666699</c:v>
                      </c:pt>
                      <c:pt idx="1422">
                        <c:v>2.415</c:v>
                      </c:pt>
                      <c:pt idx="1423">
                        <c:v>2.4249999999999998</c:v>
                      </c:pt>
                      <c:pt idx="1424">
                        <c:v>2.4350000000000001</c:v>
                      </c:pt>
                      <c:pt idx="1425">
                        <c:v>2.44</c:v>
                      </c:pt>
                      <c:pt idx="1426">
                        <c:v>2.44</c:v>
                      </c:pt>
                      <c:pt idx="1427">
                        <c:v>2.4366666666666701</c:v>
                      </c:pt>
                      <c:pt idx="1428">
                        <c:v>2.4550000000000001</c:v>
                      </c:pt>
                      <c:pt idx="1429">
                        <c:v>2.4550000000000001</c:v>
                      </c:pt>
                      <c:pt idx="1430">
                        <c:v>2.4649999999999999</c:v>
                      </c:pt>
                      <c:pt idx="1431">
                        <c:v>2.4649999999999999</c:v>
                      </c:pt>
                      <c:pt idx="1432">
                        <c:v>2.5727272727272701</c:v>
                      </c:pt>
                      <c:pt idx="1433">
                        <c:v>2.9907692307692302</c:v>
                      </c:pt>
                      <c:pt idx="1434">
                        <c:v>3.5915384615384598</c:v>
                      </c:pt>
                      <c:pt idx="1435">
                        <c:v>4.1616666666666697</c:v>
                      </c:pt>
                      <c:pt idx="1436">
                        <c:v>4.5650000000000004</c:v>
                      </c:pt>
                      <c:pt idx="1437">
                        <c:v>4.8709090909090902</c:v>
                      </c:pt>
                      <c:pt idx="1438">
                        <c:v>5.1449999999999996</c:v>
                      </c:pt>
                      <c:pt idx="1439">
                        <c:v>5.4824999999999999</c:v>
                      </c:pt>
                      <c:pt idx="1440">
                        <c:v>5.4736363636363601</c:v>
                      </c:pt>
                      <c:pt idx="1441">
                        <c:v>4.85636363636364</c:v>
                      </c:pt>
                      <c:pt idx="1442">
                        <c:v>4.10769230769231</c:v>
                      </c:pt>
                      <c:pt idx="1443">
                        <c:v>3.5284615384615399</c:v>
                      </c:pt>
                      <c:pt idx="1444">
                        <c:v>3.1560000000000001</c:v>
                      </c:pt>
                      <c:pt idx="1445">
                        <c:v>2.9166666666666701</c:v>
                      </c:pt>
                      <c:pt idx="1446">
                        <c:v>2.84</c:v>
                      </c:pt>
                      <c:pt idx="1447">
                        <c:v>2.81</c:v>
                      </c:pt>
                      <c:pt idx="1448">
                        <c:v>2.83</c:v>
                      </c:pt>
                      <c:pt idx="1449">
                        <c:v>2.835</c:v>
                      </c:pt>
                      <c:pt idx="1450">
                        <c:v>2.85</c:v>
                      </c:pt>
                      <c:pt idx="1451">
                        <c:v>2.84</c:v>
                      </c:pt>
                      <c:pt idx="1452">
                        <c:v>2.85</c:v>
                      </c:pt>
                      <c:pt idx="1453">
                        <c:v>2.855</c:v>
                      </c:pt>
                      <c:pt idx="1454">
                        <c:v>2.8433333333333302</c:v>
                      </c:pt>
                      <c:pt idx="1455">
                        <c:v>2.8433333333333302</c:v>
                      </c:pt>
                      <c:pt idx="1456">
                        <c:v>2.82</c:v>
                      </c:pt>
                      <c:pt idx="1457">
                        <c:v>2.8250000000000002</c:v>
                      </c:pt>
                      <c:pt idx="1458">
                        <c:v>2.8250000000000002</c:v>
                      </c:pt>
                      <c:pt idx="1459">
                        <c:v>2.84</c:v>
                      </c:pt>
                      <c:pt idx="1460">
                        <c:v>2.8250000000000002</c:v>
                      </c:pt>
                      <c:pt idx="1461">
                        <c:v>2.83</c:v>
                      </c:pt>
                      <c:pt idx="1462">
                        <c:v>2.8250000000000002</c:v>
                      </c:pt>
                      <c:pt idx="1463">
                        <c:v>2.82</c:v>
                      </c:pt>
                      <c:pt idx="1464">
                        <c:v>2.8149999999999999</c:v>
                      </c:pt>
                      <c:pt idx="1465">
                        <c:v>2.8050000000000002</c:v>
                      </c:pt>
                      <c:pt idx="1466">
                        <c:v>2.8066666666666702</c:v>
                      </c:pt>
                      <c:pt idx="1467">
                        <c:v>2.8</c:v>
                      </c:pt>
                      <c:pt idx="1468">
                        <c:v>2.81</c:v>
                      </c:pt>
                      <c:pt idx="1469">
                        <c:v>2.8</c:v>
                      </c:pt>
                      <c:pt idx="1470">
                        <c:v>2.806</c:v>
                      </c:pt>
                      <c:pt idx="1471">
                        <c:v>2.806</c:v>
                      </c:pt>
                      <c:pt idx="1472">
                        <c:v>2.81</c:v>
                      </c:pt>
                      <c:pt idx="1473">
                        <c:v>2.8149999999999999</c:v>
                      </c:pt>
                      <c:pt idx="1474">
                        <c:v>2.83</c:v>
                      </c:pt>
                      <c:pt idx="1475">
                        <c:v>2.8233333333333301</c:v>
                      </c:pt>
                      <c:pt idx="1476">
                        <c:v>2.8333333333333299</c:v>
                      </c:pt>
                      <c:pt idx="1477">
                        <c:v>2.8250000000000002</c:v>
                      </c:pt>
                      <c:pt idx="1478">
                        <c:v>2.8250000000000002</c:v>
                      </c:pt>
                      <c:pt idx="1479">
                        <c:v>2.8385714285714299</c:v>
                      </c:pt>
                      <c:pt idx="1480">
                        <c:v>2.83</c:v>
                      </c:pt>
                      <c:pt idx="1481">
                        <c:v>2.84</c:v>
                      </c:pt>
                      <c:pt idx="1482">
                        <c:v>2.835</c:v>
                      </c:pt>
                      <c:pt idx="1483">
                        <c:v>2.85</c:v>
                      </c:pt>
                      <c:pt idx="1484">
                        <c:v>2.86</c:v>
                      </c:pt>
                      <c:pt idx="1485">
                        <c:v>2.8620000000000001</c:v>
                      </c:pt>
                      <c:pt idx="1486">
                        <c:v>2.8849999999999998</c:v>
                      </c:pt>
                      <c:pt idx="1487">
                        <c:v>2.88</c:v>
                      </c:pt>
                      <c:pt idx="1488">
                        <c:v>2.88</c:v>
                      </c:pt>
                      <c:pt idx="1489">
                        <c:v>2.8866666666666698</c:v>
                      </c:pt>
                      <c:pt idx="1490">
                        <c:v>2.8849999999999998</c:v>
                      </c:pt>
                      <c:pt idx="1491">
                        <c:v>2.895</c:v>
                      </c:pt>
                      <c:pt idx="1492">
                        <c:v>2.9</c:v>
                      </c:pt>
                      <c:pt idx="1493">
                        <c:v>2.895</c:v>
                      </c:pt>
                      <c:pt idx="1494">
                        <c:v>2.9049999999999998</c:v>
                      </c:pt>
                      <c:pt idx="1495">
                        <c:v>2.9049999999999998</c:v>
                      </c:pt>
                      <c:pt idx="1496">
                        <c:v>2.9049999999999998</c:v>
                      </c:pt>
                      <c:pt idx="1497">
                        <c:v>2.91</c:v>
                      </c:pt>
                      <c:pt idx="1498">
                        <c:v>2.91</c:v>
                      </c:pt>
                      <c:pt idx="1499">
                        <c:v>2.92</c:v>
                      </c:pt>
                      <c:pt idx="1500">
                        <c:v>2.9166666666666701</c:v>
                      </c:pt>
                      <c:pt idx="1501">
                        <c:v>2.93</c:v>
                      </c:pt>
                      <c:pt idx="1502">
                        <c:v>2.9366666666666701</c:v>
                      </c:pt>
                      <c:pt idx="1503">
                        <c:v>2.9350000000000001</c:v>
                      </c:pt>
                      <c:pt idx="1504">
                        <c:v>2.9350000000000001</c:v>
                      </c:pt>
                      <c:pt idx="1505">
                        <c:v>2.95</c:v>
                      </c:pt>
                      <c:pt idx="1506">
                        <c:v>2.9550000000000001</c:v>
                      </c:pt>
                      <c:pt idx="1507">
                        <c:v>2.9550000000000001</c:v>
                      </c:pt>
                      <c:pt idx="1508">
                        <c:v>2.95</c:v>
                      </c:pt>
                      <c:pt idx="1509">
                        <c:v>2.9750000000000001</c:v>
                      </c:pt>
                      <c:pt idx="1510">
                        <c:v>2.9750000000000001</c:v>
                      </c:pt>
                      <c:pt idx="1511">
                        <c:v>2.9649999999999999</c:v>
                      </c:pt>
                      <c:pt idx="1512">
                        <c:v>2.9750000000000001</c:v>
                      </c:pt>
                      <c:pt idx="1513">
                        <c:v>2.97</c:v>
                      </c:pt>
                      <c:pt idx="1514">
                        <c:v>2.98</c:v>
                      </c:pt>
                      <c:pt idx="1515">
                        <c:v>2.9940000000000002</c:v>
                      </c:pt>
                      <c:pt idx="1516">
                        <c:v>2.9950000000000001</c:v>
                      </c:pt>
                      <c:pt idx="1517">
                        <c:v>2.98</c:v>
                      </c:pt>
                      <c:pt idx="1518">
                        <c:v>2.9980000000000002</c:v>
                      </c:pt>
                      <c:pt idx="1519">
                        <c:v>2.99</c:v>
                      </c:pt>
                      <c:pt idx="1520">
                        <c:v>2.9866666666666699</c:v>
                      </c:pt>
                      <c:pt idx="1521">
                        <c:v>2.9966666666666701</c:v>
                      </c:pt>
                      <c:pt idx="1522">
                        <c:v>2.9966666666666701</c:v>
                      </c:pt>
                      <c:pt idx="1523">
                        <c:v>3.0150000000000001</c:v>
                      </c:pt>
                      <c:pt idx="1524">
                        <c:v>3.02</c:v>
                      </c:pt>
                      <c:pt idx="1525">
                        <c:v>3.03</c:v>
                      </c:pt>
                      <c:pt idx="1526">
                        <c:v>3.04</c:v>
                      </c:pt>
                      <c:pt idx="1527">
                        <c:v>3.0433333333333299</c:v>
                      </c:pt>
                      <c:pt idx="1528">
                        <c:v>3.0550000000000002</c:v>
                      </c:pt>
                      <c:pt idx="1529">
                        <c:v>3.06666666666667</c:v>
                      </c:pt>
                      <c:pt idx="1530">
                        <c:v>3.06</c:v>
                      </c:pt>
                      <c:pt idx="1531">
                        <c:v>3.0649999999999999</c:v>
                      </c:pt>
                      <c:pt idx="1532">
                        <c:v>3.07</c:v>
                      </c:pt>
                      <c:pt idx="1533">
                        <c:v>3.0739999999999998</c:v>
                      </c:pt>
                      <c:pt idx="1534">
                        <c:v>3.0816666666666701</c:v>
                      </c:pt>
                      <c:pt idx="1535">
                        <c:v>3.085</c:v>
                      </c:pt>
                      <c:pt idx="1536">
                        <c:v>3.09</c:v>
                      </c:pt>
                      <c:pt idx="1537">
                        <c:v>3.0950000000000002</c:v>
                      </c:pt>
                      <c:pt idx="1538">
                        <c:v>3.11</c:v>
                      </c:pt>
                      <c:pt idx="1539">
                        <c:v>3.11</c:v>
                      </c:pt>
                      <c:pt idx="1540">
                        <c:v>3.11</c:v>
                      </c:pt>
                      <c:pt idx="1541">
                        <c:v>3.125</c:v>
                      </c:pt>
                      <c:pt idx="1542">
                        <c:v>3.1349999999999998</c:v>
                      </c:pt>
                      <c:pt idx="1543">
                        <c:v>3.145</c:v>
                      </c:pt>
                      <c:pt idx="1544">
                        <c:v>3.1360000000000001</c:v>
                      </c:pt>
                      <c:pt idx="1545">
                        <c:v>3.145</c:v>
                      </c:pt>
                      <c:pt idx="1546">
                        <c:v>3.1549999999999998</c:v>
                      </c:pt>
                      <c:pt idx="1547">
                        <c:v>3.165</c:v>
                      </c:pt>
                      <c:pt idx="1548">
                        <c:v>3.1749999999999998</c:v>
                      </c:pt>
                      <c:pt idx="1549">
                        <c:v>3.1933333333333298</c:v>
                      </c:pt>
                      <c:pt idx="1550">
                        <c:v>3.2050000000000001</c:v>
                      </c:pt>
                      <c:pt idx="1551">
                        <c:v>3.22</c:v>
                      </c:pt>
                      <c:pt idx="1552">
                        <c:v>3.21</c:v>
                      </c:pt>
                      <c:pt idx="1553">
                        <c:v>3.2133333333333298</c:v>
                      </c:pt>
                      <c:pt idx="1554">
                        <c:v>3.2149999999999999</c:v>
                      </c:pt>
                      <c:pt idx="1555">
                        <c:v>3.2166666666666699</c:v>
                      </c:pt>
                      <c:pt idx="1556">
                        <c:v>3.226</c:v>
                      </c:pt>
                      <c:pt idx="1557">
                        <c:v>3.22</c:v>
                      </c:pt>
                      <c:pt idx="1558">
                        <c:v>3.23</c:v>
                      </c:pt>
                      <c:pt idx="1559">
                        <c:v>3.2349999999999999</c:v>
                      </c:pt>
                      <c:pt idx="1560">
                        <c:v>3.24</c:v>
                      </c:pt>
                      <c:pt idx="1561">
                        <c:v>3.2549999999999999</c:v>
                      </c:pt>
                      <c:pt idx="1562">
                        <c:v>3.2633333333333301</c:v>
                      </c:pt>
                      <c:pt idx="1563">
                        <c:v>3.27</c:v>
                      </c:pt>
                      <c:pt idx="1564">
                        <c:v>3.28</c:v>
                      </c:pt>
                      <c:pt idx="1565">
                        <c:v>3.2949999999999999</c:v>
                      </c:pt>
                      <c:pt idx="1566">
                        <c:v>3.3116666666666701</c:v>
                      </c:pt>
                      <c:pt idx="1567">
                        <c:v>3.3116666666666701</c:v>
                      </c:pt>
                      <c:pt idx="1568">
                        <c:v>3.3149999999999999</c:v>
                      </c:pt>
                      <c:pt idx="1569">
                        <c:v>3.33</c:v>
                      </c:pt>
                      <c:pt idx="1570">
                        <c:v>3.34</c:v>
                      </c:pt>
                      <c:pt idx="1571">
                        <c:v>3.34</c:v>
                      </c:pt>
                      <c:pt idx="1572">
                        <c:v>3.37</c:v>
                      </c:pt>
                      <c:pt idx="1573">
                        <c:v>3.36</c:v>
                      </c:pt>
                      <c:pt idx="1574">
                        <c:v>3.355</c:v>
                      </c:pt>
                      <c:pt idx="1575">
                        <c:v>3.3580000000000001</c:v>
                      </c:pt>
                      <c:pt idx="1576">
                        <c:v>3.37</c:v>
                      </c:pt>
                      <c:pt idx="1577">
                        <c:v>3.3860000000000001</c:v>
                      </c:pt>
                      <c:pt idx="1578">
                        <c:v>3.4</c:v>
                      </c:pt>
                      <c:pt idx="1579">
                        <c:v>3.4</c:v>
                      </c:pt>
                      <c:pt idx="1580">
                        <c:v>3.42</c:v>
                      </c:pt>
                      <c:pt idx="1581">
                        <c:v>3.43</c:v>
                      </c:pt>
                      <c:pt idx="1582">
                        <c:v>3.4366666666666701</c:v>
                      </c:pt>
                      <c:pt idx="1583">
                        <c:v>3.4433333333333298</c:v>
                      </c:pt>
                      <c:pt idx="1584">
                        <c:v>3.464</c:v>
                      </c:pt>
                      <c:pt idx="1585">
                        <c:v>3.4666666666666699</c:v>
                      </c:pt>
                      <c:pt idx="1586">
                        <c:v>3.4766666666666701</c:v>
                      </c:pt>
                      <c:pt idx="1587">
                        <c:v>3.48</c:v>
                      </c:pt>
                      <c:pt idx="1588">
                        <c:v>3.49</c:v>
                      </c:pt>
                      <c:pt idx="1589">
                        <c:v>3.4866666666666699</c:v>
                      </c:pt>
                      <c:pt idx="1590">
                        <c:v>3.4966666666666701</c:v>
                      </c:pt>
                      <c:pt idx="1591">
                        <c:v>3.5150000000000001</c:v>
                      </c:pt>
                      <c:pt idx="1592">
                        <c:v>3.5266666666666699</c:v>
                      </c:pt>
                      <c:pt idx="1593">
                        <c:v>3.536</c:v>
                      </c:pt>
                      <c:pt idx="1594">
                        <c:v>3.5459999999999998</c:v>
                      </c:pt>
                      <c:pt idx="1595">
                        <c:v>3.55</c:v>
                      </c:pt>
                      <c:pt idx="1596">
                        <c:v>3.5649999999999999</c:v>
                      </c:pt>
                      <c:pt idx="1597">
                        <c:v>3.58</c:v>
                      </c:pt>
                      <c:pt idx="1598">
                        <c:v>3.5750000000000002</c:v>
                      </c:pt>
                      <c:pt idx="1599">
                        <c:v>3.59</c:v>
                      </c:pt>
                      <c:pt idx="1600">
                        <c:v>3.61</c:v>
                      </c:pt>
                      <c:pt idx="1601">
                        <c:v>3.605</c:v>
                      </c:pt>
                      <c:pt idx="1602">
                        <c:v>3.62333333333333</c:v>
                      </c:pt>
                      <c:pt idx="1603">
                        <c:v>3.63</c:v>
                      </c:pt>
                      <c:pt idx="1604">
                        <c:v>3.625</c:v>
                      </c:pt>
                      <c:pt idx="1605">
                        <c:v>3.64</c:v>
                      </c:pt>
                      <c:pt idx="1606">
                        <c:v>3.65</c:v>
                      </c:pt>
                      <c:pt idx="1607">
                        <c:v>3.645</c:v>
                      </c:pt>
                      <c:pt idx="1608">
                        <c:v>3.66</c:v>
                      </c:pt>
                      <c:pt idx="1609">
                        <c:v>3.6749999999999998</c:v>
                      </c:pt>
                      <c:pt idx="1610">
                        <c:v>3.70333333333333</c:v>
                      </c:pt>
                      <c:pt idx="1611">
                        <c:v>3.6933333333333298</c:v>
                      </c:pt>
                      <c:pt idx="1612">
                        <c:v>3.6949999999999998</c:v>
                      </c:pt>
                      <c:pt idx="1613">
                        <c:v>3.7050000000000001</c:v>
                      </c:pt>
                      <c:pt idx="1614">
                        <c:v>3.7149999999999999</c:v>
                      </c:pt>
                      <c:pt idx="1615">
                        <c:v>3.72</c:v>
                      </c:pt>
                      <c:pt idx="1616">
                        <c:v>3.73</c:v>
                      </c:pt>
                      <c:pt idx="1617">
                        <c:v>3.73</c:v>
                      </c:pt>
                      <c:pt idx="1618">
                        <c:v>3.7588888888888898</c:v>
                      </c:pt>
                      <c:pt idx="1619">
                        <c:v>3.76</c:v>
                      </c:pt>
                      <c:pt idx="1620">
                        <c:v>3.7633333333333301</c:v>
                      </c:pt>
                      <c:pt idx="1621">
                        <c:v>3.7666666666666702</c:v>
                      </c:pt>
                      <c:pt idx="1622">
                        <c:v>3.7850000000000001</c:v>
                      </c:pt>
                      <c:pt idx="1623">
                        <c:v>3.8039999999999998</c:v>
                      </c:pt>
                      <c:pt idx="1624">
                        <c:v>3.81</c:v>
                      </c:pt>
                      <c:pt idx="1625">
                        <c:v>3.8050000000000002</c:v>
                      </c:pt>
                      <c:pt idx="1626">
                        <c:v>3.8149999999999999</c:v>
                      </c:pt>
                      <c:pt idx="1627">
                        <c:v>3.835</c:v>
                      </c:pt>
                      <c:pt idx="1628">
                        <c:v>3.835</c:v>
                      </c:pt>
                      <c:pt idx="1629">
                        <c:v>3.8220000000000001</c:v>
                      </c:pt>
                      <c:pt idx="1630">
                        <c:v>3.85</c:v>
                      </c:pt>
                      <c:pt idx="1631">
                        <c:v>3.85</c:v>
                      </c:pt>
                      <c:pt idx="1632">
                        <c:v>3.87</c:v>
                      </c:pt>
                      <c:pt idx="1633">
                        <c:v>3.8833333333333302</c:v>
                      </c:pt>
                      <c:pt idx="1634">
                        <c:v>3.8780000000000001</c:v>
                      </c:pt>
                      <c:pt idx="1635">
                        <c:v>3.8849999999999998</c:v>
                      </c:pt>
                      <c:pt idx="1636">
                        <c:v>3.8849999999999998</c:v>
                      </c:pt>
                      <c:pt idx="1637">
                        <c:v>3.91</c:v>
                      </c:pt>
                      <c:pt idx="1638">
                        <c:v>3.92</c:v>
                      </c:pt>
                      <c:pt idx="1639">
                        <c:v>3.93333333333333</c:v>
                      </c:pt>
                      <c:pt idx="1640">
                        <c:v>3.9233333333333298</c:v>
                      </c:pt>
                      <c:pt idx="1641">
                        <c:v>3.94</c:v>
                      </c:pt>
                      <c:pt idx="1642">
                        <c:v>3.9466666666666699</c:v>
                      </c:pt>
                      <c:pt idx="1643">
                        <c:v>3.972</c:v>
                      </c:pt>
                      <c:pt idx="1644">
                        <c:v>3.9649999999999999</c:v>
                      </c:pt>
                      <c:pt idx="1645">
                        <c:v>3.9550000000000001</c:v>
                      </c:pt>
                      <c:pt idx="1646">
                        <c:v>3.98</c:v>
                      </c:pt>
                      <c:pt idx="1647">
                        <c:v>4.0049999999999999</c:v>
                      </c:pt>
                      <c:pt idx="1648">
                        <c:v>4.0049999999999999</c:v>
                      </c:pt>
                      <c:pt idx="1649">
                        <c:v>4.0199999999999996</c:v>
                      </c:pt>
                      <c:pt idx="1650">
                        <c:v>4.01</c:v>
                      </c:pt>
                      <c:pt idx="1651">
                        <c:v>4.0149999999999997</c:v>
                      </c:pt>
                      <c:pt idx="1652">
                        <c:v>4.0199999999999996</c:v>
                      </c:pt>
                      <c:pt idx="1653">
                        <c:v>4.0266666666666699</c:v>
                      </c:pt>
                      <c:pt idx="1654">
                        <c:v>4.05</c:v>
                      </c:pt>
                      <c:pt idx="1655">
                        <c:v>4.0750000000000002</c:v>
                      </c:pt>
                      <c:pt idx="1656">
                        <c:v>4.0866666666666696</c:v>
                      </c:pt>
                      <c:pt idx="1657">
                        <c:v>4.07</c:v>
                      </c:pt>
                      <c:pt idx="1658">
                        <c:v>4.0819999999999999</c:v>
                      </c:pt>
                      <c:pt idx="1659">
                        <c:v>4.1050000000000004</c:v>
                      </c:pt>
                      <c:pt idx="1660">
                        <c:v>4.0966666666666702</c:v>
                      </c:pt>
                      <c:pt idx="1661">
                        <c:v>4.1100000000000003</c:v>
                      </c:pt>
                      <c:pt idx="1662">
                        <c:v>4.1050000000000004</c:v>
                      </c:pt>
                      <c:pt idx="1663">
                        <c:v>4.13</c:v>
                      </c:pt>
                      <c:pt idx="1664">
                        <c:v>4.125</c:v>
                      </c:pt>
                      <c:pt idx="1665">
                        <c:v>4.1449999999999996</c:v>
                      </c:pt>
                      <c:pt idx="1666">
                        <c:v>4.17</c:v>
                      </c:pt>
                      <c:pt idx="1667">
                        <c:v>4.165</c:v>
                      </c:pt>
                      <c:pt idx="1668">
                        <c:v>4.1714285714285699</c:v>
                      </c:pt>
                      <c:pt idx="1669">
                        <c:v>4.18</c:v>
                      </c:pt>
                      <c:pt idx="1670">
                        <c:v>4.1950000000000003</c:v>
                      </c:pt>
                      <c:pt idx="1671">
                        <c:v>4.2033333333333296</c:v>
                      </c:pt>
                      <c:pt idx="1672">
                        <c:v>4.2028571428571402</c:v>
                      </c:pt>
                      <c:pt idx="1673">
                        <c:v>4.22</c:v>
                      </c:pt>
                      <c:pt idx="1674">
                        <c:v>4.2228571428571398</c:v>
                      </c:pt>
                      <c:pt idx="1675">
                        <c:v>4.2516666666666696</c:v>
                      </c:pt>
                      <c:pt idx="1676">
                        <c:v>4.24</c:v>
                      </c:pt>
                      <c:pt idx="1677">
                        <c:v>4.2566666666666704</c:v>
                      </c:pt>
                      <c:pt idx="1678">
                        <c:v>4.2699999999999996</c:v>
                      </c:pt>
                      <c:pt idx="1679">
                        <c:v>4.2750000000000004</c:v>
                      </c:pt>
                      <c:pt idx="1680">
                        <c:v>4.3066666666666702</c:v>
                      </c:pt>
                      <c:pt idx="1681">
                        <c:v>4.3</c:v>
                      </c:pt>
                      <c:pt idx="1682">
                        <c:v>4.3360000000000003</c:v>
                      </c:pt>
                      <c:pt idx="1683">
                        <c:v>4.3183333333333298</c:v>
                      </c:pt>
                      <c:pt idx="1684">
                        <c:v>4.34</c:v>
                      </c:pt>
                      <c:pt idx="1685">
                        <c:v>4.3449999999999998</c:v>
                      </c:pt>
                      <c:pt idx="1686">
                        <c:v>4.3383333333333303</c:v>
                      </c:pt>
                      <c:pt idx="1687">
                        <c:v>4.3440000000000003</c:v>
                      </c:pt>
                      <c:pt idx="1688">
                        <c:v>4.335</c:v>
                      </c:pt>
                      <c:pt idx="1689">
                        <c:v>4.3449999999999998</c:v>
                      </c:pt>
                      <c:pt idx="1690">
                        <c:v>4.3499999999999996</c:v>
                      </c:pt>
                      <c:pt idx="1691">
                        <c:v>4.37</c:v>
                      </c:pt>
                      <c:pt idx="1692">
                        <c:v>4.38</c:v>
                      </c:pt>
                      <c:pt idx="1693">
                        <c:v>4.41</c:v>
                      </c:pt>
                      <c:pt idx="1694">
                        <c:v>4.4180000000000001</c:v>
                      </c:pt>
                      <c:pt idx="1695">
                        <c:v>4.42</c:v>
                      </c:pt>
                      <c:pt idx="1696">
                        <c:v>4.4400000000000004</c:v>
                      </c:pt>
                      <c:pt idx="1697">
                        <c:v>4.4466666666666699</c:v>
                      </c:pt>
                      <c:pt idx="1698">
                        <c:v>4.46</c:v>
                      </c:pt>
                      <c:pt idx="1699">
                        <c:v>4.4850000000000003</c:v>
                      </c:pt>
                      <c:pt idx="1700">
                        <c:v>4.47</c:v>
                      </c:pt>
                      <c:pt idx="1701">
                        <c:v>4.4950000000000001</c:v>
                      </c:pt>
                      <c:pt idx="1702">
                        <c:v>4.5039999999999996</c:v>
                      </c:pt>
                      <c:pt idx="1703">
                        <c:v>4.5216666666666701</c:v>
                      </c:pt>
                      <c:pt idx="1704">
                        <c:v>4.5333333333333297</c:v>
                      </c:pt>
                      <c:pt idx="1705">
                        <c:v>4.54</c:v>
                      </c:pt>
                      <c:pt idx="1706">
                        <c:v>4.5549999999999997</c:v>
                      </c:pt>
                      <c:pt idx="1707">
                        <c:v>4.56666666666667</c:v>
                      </c:pt>
                      <c:pt idx="1708">
                        <c:v>4.5750000000000002</c:v>
                      </c:pt>
                      <c:pt idx="1709">
                        <c:v>4.5720000000000001</c:v>
                      </c:pt>
                      <c:pt idx="1710">
                        <c:v>4.5949999999999998</c:v>
                      </c:pt>
                      <c:pt idx="1711">
                        <c:v>4.5999999999999996</c:v>
                      </c:pt>
                      <c:pt idx="1712">
                        <c:v>4.6042857142857097</c:v>
                      </c:pt>
                      <c:pt idx="1713">
                        <c:v>4.6042857142857097</c:v>
                      </c:pt>
                      <c:pt idx="1714">
                        <c:v>4.6150000000000002</c:v>
                      </c:pt>
                      <c:pt idx="1715">
                        <c:v>4.6416666666666702</c:v>
                      </c:pt>
                      <c:pt idx="1716">
                        <c:v>4.665</c:v>
                      </c:pt>
                      <c:pt idx="1717">
                        <c:v>4.66</c:v>
                      </c:pt>
                      <c:pt idx="1718">
                        <c:v>4.6820000000000004</c:v>
                      </c:pt>
                      <c:pt idx="1719">
                        <c:v>4.6849999999999996</c:v>
                      </c:pt>
                      <c:pt idx="1720">
                        <c:v>4.71</c:v>
                      </c:pt>
                      <c:pt idx="1721">
                        <c:v>4.702</c:v>
                      </c:pt>
                      <c:pt idx="1722">
                        <c:v>4.7183333333333302</c:v>
                      </c:pt>
                      <c:pt idx="1723">
                        <c:v>4.74</c:v>
                      </c:pt>
                      <c:pt idx="1724">
                        <c:v>4.7359999999999998</c:v>
                      </c:pt>
                      <c:pt idx="1725">
                        <c:v>4.758</c:v>
                      </c:pt>
                      <c:pt idx="1726">
                        <c:v>4.7633333333333301</c:v>
                      </c:pt>
                      <c:pt idx="1727">
                        <c:v>4.75</c:v>
                      </c:pt>
                      <c:pt idx="1728">
                        <c:v>4.7525000000000004</c:v>
                      </c:pt>
                      <c:pt idx="1729">
                        <c:v>4.7699999999999996</c:v>
                      </c:pt>
                      <c:pt idx="1730">
                        <c:v>4.79</c:v>
                      </c:pt>
                      <c:pt idx="1731">
                        <c:v>4.8049999999999997</c:v>
                      </c:pt>
                      <c:pt idx="1732">
                        <c:v>4.8040000000000003</c:v>
                      </c:pt>
                      <c:pt idx="1733">
                        <c:v>4.8150000000000004</c:v>
                      </c:pt>
                      <c:pt idx="1734">
                        <c:v>4.84</c:v>
                      </c:pt>
                      <c:pt idx="1735">
                        <c:v>4.835</c:v>
                      </c:pt>
                      <c:pt idx="1736">
                        <c:v>4.8533333333333299</c:v>
                      </c:pt>
                      <c:pt idx="1737">
                        <c:v>4.8499999999999996</c:v>
                      </c:pt>
                      <c:pt idx="1738">
                        <c:v>4.8659999999999997</c:v>
                      </c:pt>
                      <c:pt idx="1739">
                        <c:v>4.8724999999999996</c:v>
                      </c:pt>
                      <c:pt idx="1740">
                        <c:v>4.8849999999999998</c:v>
                      </c:pt>
                      <c:pt idx="1741">
                        <c:v>4.8899999999999997</c:v>
                      </c:pt>
                      <c:pt idx="1742">
                        <c:v>4.89333333333333</c:v>
                      </c:pt>
                      <c:pt idx="1743">
                        <c:v>4.8983333333333299</c:v>
                      </c:pt>
                      <c:pt idx="1744">
                        <c:v>4.9216666666666704</c:v>
                      </c:pt>
                      <c:pt idx="1745">
                        <c:v>4.9328571428571397</c:v>
                      </c:pt>
                      <c:pt idx="1746">
                        <c:v>4.95</c:v>
                      </c:pt>
                      <c:pt idx="1747">
                        <c:v>4.96</c:v>
                      </c:pt>
                      <c:pt idx="1748">
                        <c:v>4.9660000000000002</c:v>
                      </c:pt>
                      <c:pt idx="1749">
                        <c:v>4.9749999999999996</c:v>
                      </c:pt>
                      <c:pt idx="1750">
                        <c:v>4.9800000000000004</c:v>
                      </c:pt>
                      <c:pt idx="1751">
                        <c:v>4.9740000000000002</c:v>
                      </c:pt>
                      <c:pt idx="1752">
                        <c:v>4.9883333333333297</c:v>
                      </c:pt>
                      <c:pt idx="1753">
                        <c:v>5.0233333333333299</c:v>
                      </c:pt>
                      <c:pt idx="1754">
                        <c:v>5.03</c:v>
                      </c:pt>
                      <c:pt idx="1755">
                        <c:v>5.0250000000000004</c:v>
                      </c:pt>
                      <c:pt idx="1756">
                        <c:v>5.0483333333333302</c:v>
                      </c:pt>
                      <c:pt idx="1757">
                        <c:v>5.0733333333333297</c:v>
                      </c:pt>
                      <c:pt idx="1758">
                        <c:v>5.085</c:v>
                      </c:pt>
                      <c:pt idx="1759">
                        <c:v>5.0650000000000004</c:v>
                      </c:pt>
                      <c:pt idx="1760">
                        <c:v>5.0633333333333299</c:v>
                      </c:pt>
                      <c:pt idx="1761">
                        <c:v>5.0816666666666697</c:v>
                      </c:pt>
                      <c:pt idx="1762">
                        <c:v>5.1033333333333299</c:v>
                      </c:pt>
                      <c:pt idx="1763">
                        <c:v>5.12</c:v>
                      </c:pt>
                      <c:pt idx="1764">
                        <c:v>5.1150000000000002</c:v>
                      </c:pt>
                      <c:pt idx="1765">
                        <c:v>5.1239999999999997</c:v>
                      </c:pt>
                      <c:pt idx="1766">
                        <c:v>5.16</c:v>
                      </c:pt>
                      <c:pt idx="1767">
                        <c:v>5.1733333333333302</c:v>
                      </c:pt>
                      <c:pt idx="1768">
                        <c:v>5.165</c:v>
                      </c:pt>
                      <c:pt idx="1769">
                        <c:v>5.1928571428571404</c:v>
                      </c:pt>
                      <c:pt idx="1770">
                        <c:v>5.19</c:v>
                      </c:pt>
                      <c:pt idx="1771">
                        <c:v>5.1924999999999999</c:v>
                      </c:pt>
                      <c:pt idx="1772">
                        <c:v>5.21</c:v>
                      </c:pt>
                      <c:pt idx="1773">
                        <c:v>5.2266666666666701</c:v>
                      </c:pt>
                      <c:pt idx="1774">
                        <c:v>5.2350000000000003</c:v>
                      </c:pt>
                      <c:pt idx="1775">
                        <c:v>5.2350000000000003</c:v>
                      </c:pt>
                      <c:pt idx="1776">
                        <c:v>5.2571428571428598</c:v>
                      </c:pt>
                      <c:pt idx="1777">
                        <c:v>5.25</c:v>
                      </c:pt>
                      <c:pt idx="1778">
                        <c:v>5.2679999999999998</c:v>
                      </c:pt>
                      <c:pt idx="1779">
                        <c:v>5.2649999999999997</c:v>
                      </c:pt>
                      <c:pt idx="1780">
                        <c:v>5.2750000000000004</c:v>
                      </c:pt>
                      <c:pt idx="1781">
                        <c:v>5.3049999999999997</c:v>
                      </c:pt>
                      <c:pt idx="1782">
                        <c:v>5.3049999999999997</c:v>
                      </c:pt>
                      <c:pt idx="1783">
                        <c:v>5.3150000000000004</c:v>
                      </c:pt>
                      <c:pt idx="1784">
                        <c:v>5.30833333333333</c:v>
                      </c:pt>
                      <c:pt idx="1785">
                        <c:v>5.3419999999999996</c:v>
                      </c:pt>
                      <c:pt idx="1786">
                        <c:v>5.3583333333333298</c:v>
                      </c:pt>
                      <c:pt idx="1787">
                        <c:v>5.3639999999999999</c:v>
                      </c:pt>
                      <c:pt idx="1788">
                        <c:v>5.3616666666666699</c:v>
                      </c:pt>
                      <c:pt idx="1789">
                        <c:v>5.4055555555555603</c:v>
                      </c:pt>
                      <c:pt idx="1790">
                        <c:v>5.4249999999999998</c:v>
                      </c:pt>
                      <c:pt idx="1791">
                        <c:v>5.4039999999999999</c:v>
                      </c:pt>
                      <c:pt idx="1792">
                        <c:v>5.41</c:v>
                      </c:pt>
                      <c:pt idx="1793">
                        <c:v>5.4383333333333299</c:v>
                      </c:pt>
                      <c:pt idx="1794">
                        <c:v>5.46</c:v>
                      </c:pt>
                      <c:pt idx="1795">
                        <c:v>5.45</c:v>
                      </c:pt>
                      <c:pt idx="1796">
                        <c:v>5.4428571428571404</c:v>
                      </c:pt>
                      <c:pt idx="1797">
                        <c:v>5.468</c:v>
                      </c:pt>
                      <c:pt idx="1798">
                        <c:v>5.4649999999999999</c:v>
                      </c:pt>
                      <c:pt idx="1799">
                        <c:v>5.4619999999999997</c:v>
                      </c:pt>
                      <c:pt idx="1800">
                        <c:v>5.4883333333333297</c:v>
                      </c:pt>
                      <c:pt idx="1801">
                        <c:v>5.5157142857142896</c:v>
                      </c:pt>
                      <c:pt idx="1802">
                        <c:v>5.5140000000000002</c:v>
                      </c:pt>
                      <c:pt idx="1803">
                        <c:v>5.5449999999999999</c:v>
                      </c:pt>
                      <c:pt idx="1804">
                        <c:v>5.5549999999999997</c:v>
                      </c:pt>
                      <c:pt idx="1805">
                        <c:v>5.5549999999999997</c:v>
                      </c:pt>
                      <c:pt idx="1806">
                        <c:v>5.58</c:v>
                      </c:pt>
                      <c:pt idx="1807">
                        <c:v>5.5885714285714299</c:v>
                      </c:pt>
                      <c:pt idx="1808">
                        <c:v>5.6124999999999998</c:v>
                      </c:pt>
                      <c:pt idx="1809">
                        <c:v>5.6260000000000003</c:v>
                      </c:pt>
                      <c:pt idx="1810">
                        <c:v>5.6440000000000001</c:v>
                      </c:pt>
                      <c:pt idx="1811">
                        <c:v>5.6333333333333302</c:v>
                      </c:pt>
                      <c:pt idx="1812">
                        <c:v>5.6559999999999997</c:v>
                      </c:pt>
                      <c:pt idx="1813">
                        <c:v>5.67</c:v>
                      </c:pt>
                      <c:pt idx="1814">
                        <c:v>5.6342857142857099</c:v>
                      </c:pt>
                      <c:pt idx="1815">
                        <c:v>5.3091666666666697</c:v>
                      </c:pt>
                      <c:pt idx="1816">
                        <c:v>4.6591666666666702</c:v>
                      </c:pt>
                      <c:pt idx="1817">
                        <c:v>4.1553846153846203</c:v>
                      </c:pt>
                      <c:pt idx="1818">
                        <c:v>3.8342857142857101</c:v>
                      </c:pt>
                      <c:pt idx="1819">
                        <c:v>3.5745454545454498</c:v>
                      </c:pt>
                      <c:pt idx="1820">
                        <c:v>3.4430000000000001</c:v>
                      </c:pt>
                      <c:pt idx="1821">
                        <c:v>3.33</c:v>
                      </c:pt>
                      <c:pt idx="1822">
                        <c:v>3.3069999999999999</c:v>
                      </c:pt>
                      <c:pt idx="1823">
                        <c:v>3.8660000000000001</c:v>
                      </c:pt>
                      <c:pt idx="1824">
                        <c:v>4.94166666666667</c:v>
                      </c:pt>
                      <c:pt idx="1825">
                        <c:v>6.17</c:v>
                      </c:pt>
                      <c:pt idx="1826">
                        <c:v>7.1316666666666704</c:v>
                      </c:pt>
                      <c:pt idx="1827">
                        <c:v>7.72545454545455</c:v>
                      </c:pt>
                      <c:pt idx="1828">
                        <c:v>8.0638461538461499</c:v>
                      </c:pt>
                      <c:pt idx="1829">
                        <c:v>8.3040000000000003</c:v>
                      </c:pt>
                      <c:pt idx="1830">
                        <c:v>8.5290909090909093</c:v>
                      </c:pt>
                      <c:pt idx="1831">
                        <c:v>8.7330000000000005</c:v>
                      </c:pt>
                      <c:pt idx="1832">
                        <c:v>8.89636363636364</c:v>
                      </c:pt>
                      <c:pt idx="1833">
                        <c:v>9.0875000000000004</c:v>
                      </c:pt>
                      <c:pt idx="1834">
                        <c:v>9.2088888888888896</c:v>
                      </c:pt>
                      <c:pt idx="1835">
                        <c:v>9.0554545454545394</c:v>
                      </c:pt>
                      <c:pt idx="1836">
                        <c:v>8.0046153846153807</c:v>
                      </c:pt>
                      <c:pt idx="1837">
                        <c:v>6.48</c:v>
                      </c:pt>
                      <c:pt idx="1838">
                        <c:v>5.2481818181818198</c:v>
                      </c:pt>
                      <c:pt idx="1839">
                        <c:v>4.8612500000000001</c:v>
                      </c:pt>
                      <c:pt idx="1840">
                        <c:v>5.0133333333333301</c:v>
                      </c:pt>
                      <c:pt idx="1841">
                        <c:v>5.3866666666666703</c:v>
                      </c:pt>
                      <c:pt idx="1842">
                        <c:v>5.83785714285714</c:v>
                      </c:pt>
                      <c:pt idx="1843">
                        <c:v>6.2576923076923103</c:v>
                      </c:pt>
                      <c:pt idx="1844">
                        <c:v>6.6154545454545497</c:v>
                      </c:pt>
                      <c:pt idx="1845">
                        <c:v>6.9638461538461502</c:v>
                      </c:pt>
                      <c:pt idx="1846">
                        <c:v>7.4108333333333301</c:v>
                      </c:pt>
                      <c:pt idx="1847">
                        <c:v>7.82909090909091</c:v>
                      </c:pt>
                      <c:pt idx="1848">
                        <c:v>8.2159999999999993</c:v>
                      </c:pt>
                      <c:pt idx="1849">
                        <c:v>8.2572727272727295</c:v>
                      </c:pt>
                      <c:pt idx="1850">
                        <c:v>8.1300000000000008</c:v>
                      </c:pt>
                      <c:pt idx="1851">
                        <c:v>7.9355555555555597</c:v>
                      </c:pt>
                      <c:pt idx="1852">
                        <c:v>7.7836363636363597</c:v>
                      </c:pt>
                      <c:pt idx="1853">
                        <c:v>7.6237500000000002</c:v>
                      </c:pt>
                      <c:pt idx="1854">
                        <c:v>7.5066666666666704</c:v>
                      </c:pt>
                      <c:pt idx="1855">
                        <c:v>7.41222222222222</c:v>
                      </c:pt>
                      <c:pt idx="1856">
                        <c:v>7.38</c:v>
                      </c:pt>
                      <c:pt idx="1857">
                        <c:v>7.3620000000000001</c:v>
                      </c:pt>
                      <c:pt idx="1858">
                        <c:v>7.35</c:v>
                      </c:pt>
                      <c:pt idx="1859">
                        <c:v>7.3062500000000004</c:v>
                      </c:pt>
                      <c:pt idx="1860">
                        <c:v>7.25</c:v>
                      </c:pt>
                      <c:pt idx="1861">
                        <c:v>7.2350000000000003</c:v>
                      </c:pt>
                      <c:pt idx="1862">
                        <c:v>7.21</c:v>
                      </c:pt>
                      <c:pt idx="1863">
                        <c:v>7.18333333333333</c:v>
                      </c:pt>
                      <c:pt idx="1864">
                        <c:v>7.17</c:v>
                      </c:pt>
                      <c:pt idx="1865">
                        <c:v>7.15</c:v>
                      </c:pt>
                      <c:pt idx="1866">
                        <c:v>7.1216666666666697</c:v>
                      </c:pt>
                      <c:pt idx="1867">
                        <c:v>7.0983333333333301</c:v>
                      </c:pt>
                      <c:pt idx="1868">
                        <c:v>7.07</c:v>
                      </c:pt>
                      <c:pt idx="1869">
                        <c:v>7.0657142857142903</c:v>
                      </c:pt>
                      <c:pt idx="1870">
                        <c:v>7.0875000000000004</c:v>
                      </c:pt>
                      <c:pt idx="1871">
                        <c:v>7.1133333333333297</c:v>
                      </c:pt>
                      <c:pt idx="1872">
                        <c:v>7.1133333333333297</c:v>
                      </c:pt>
                      <c:pt idx="1873">
                        <c:v>7.1033333333333299</c:v>
                      </c:pt>
                      <c:pt idx="1874">
                        <c:v>7.1</c:v>
                      </c:pt>
                      <c:pt idx="1875">
                        <c:v>7.1083333333333298</c:v>
                      </c:pt>
                      <c:pt idx="1876">
                        <c:v>7.1212499999999999</c:v>
                      </c:pt>
                      <c:pt idx="1877">
                        <c:v>7.1422222222222196</c:v>
                      </c:pt>
                      <c:pt idx="1878">
                        <c:v>7.1639999999999997</c:v>
                      </c:pt>
                      <c:pt idx="1879">
                        <c:v>7.165</c:v>
                      </c:pt>
                      <c:pt idx="1880">
                        <c:v>7.1942857142857104</c:v>
                      </c:pt>
                      <c:pt idx="1881">
                        <c:v>7.21</c:v>
                      </c:pt>
                      <c:pt idx="1882">
                        <c:v>7.2216666666666702</c:v>
                      </c:pt>
                      <c:pt idx="1883">
                        <c:v>7.25428571428571</c:v>
                      </c:pt>
                      <c:pt idx="1884">
                        <c:v>7.2616666666666703</c:v>
                      </c:pt>
                      <c:pt idx="1885">
                        <c:v>7.3044444444444396</c:v>
                      </c:pt>
                      <c:pt idx="1886">
                        <c:v>7.3259999999999996</c:v>
                      </c:pt>
                      <c:pt idx="1887">
                        <c:v>7.3425000000000002</c:v>
                      </c:pt>
                      <c:pt idx="1888">
                        <c:v>7.3416666666666703</c:v>
                      </c:pt>
                      <c:pt idx="1889">
                        <c:v>7.3319999999999999</c:v>
                      </c:pt>
                      <c:pt idx="1890">
                        <c:v>7.3620000000000001</c:v>
                      </c:pt>
                      <c:pt idx="1891">
                        <c:v>7.36</c:v>
                      </c:pt>
                      <c:pt idx="1892">
                        <c:v>7.37</c:v>
                      </c:pt>
                      <c:pt idx="1893">
                        <c:v>7.3928571428571397</c:v>
                      </c:pt>
                      <c:pt idx="1894">
                        <c:v>7.3916666666666702</c:v>
                      </c:pt>
                      <c:pt idx="1895">
                        <c:v>7.4219999999999997</c:v>
                      </c:pt>
                      <c:pt idx="1896">
                        <c:v>7.4390000000000001</c:v>
                      </c:pt>
                      <c:pt idx="1897">
                        <c:v>7.4066666666666698</c:v>
                      </c:pt>
                      <c:pt idx="1898">
                        <c:v>7.4309090909090898</c:v>
                      </c:pt>
                      <c:pt idx="1899">
                        <c:v>7.4716666666666702</c:v>
                      </c:pt>
                      <c:pt idx="1900">
                        <c:v>7.4950000000000001</c:v>
                      </c:pt>
                      <c:pt idx="1901">
                        <c:v>7.4814285714285704</c:v>
                      </c:pt>
                      <c:pt idx="1902">
                        <c:v>7.4714285714285698</c:v>
                      </c:pt>
                      <c:pt idx="1903">
                        <c:v>7.49</c:v>
                      </c:pt>
                      <c:pt idx="1904">
                        <c:v>7.5128571428571398</c:v>
                      </c:pt>
                      <c:pt idx="1905">
                        <c:v>7.5333333333333297</c:v>
                      </c:pt>
                      <c:pt idx="1906">
                        <c:v>7.5171428571428596</c:v>
                      </c:pt>
                      <c:pt idx="1907">
                        <c:v>7.56</c:v>
                      </c:pt>
                      <c:pt idx="1908">
                        <c:v>7.54</c:v>
                      </c:pt>
                      <c:pt idx="1909">
                        <c:v>7.53</c:v>
                      </c:pt>
                      <c:pt idx="1910">
                        <c:v>7.5549999999999997</c:v>
                      </c:pt>
                      <c:pt idx="1911">
                        <c:v>7.5575000000000001</c:v>
                      </c:pt>
                      <c:pt idx="1912">
                        <c:v>7.5750000000000002</c:v>
                      </c:pt>
                      <c:pt idx="1913">
                        <c:v>7.5839999999999996</c:v>
                      </c:pt>
                      <c:pt idx="1914">
                        <c:v>7.6122222222222202</c:v>
                      </c:pt>
                      <c:pt idx="1915">
                        <c:v>7.6518181818181796</c:v>
                      </c:pt>
                      <c:pt idx="1916">
                        <c:v>7.6016666666666701</c:v>
                      </c:pt>
                      <c:pt idx="1917">
                        <c:v>7.6422222222222196</c:v>
                      </c:pt>
                      <c:pt idx="1918">
                        <c:v>7.69</c:v>
                      </c:pt>
                      <c:pt idx="1919">
                        <c:v>7.7480000000000002</c:v>
                      </c:pt>
                      <c:pt idx="1920">
                        <c:v>7.7277777777777796</c:v>
                      </c:pt>
                      <c:pt idx="1921">
                        <c:v>7.7066666666666697</c:v>
                      </c:pt>
                      <c:pt idx="1922">
                        <c:v>7.6942857142857104</c:v>
                      </c:pt>
                      <c:pt idx="1923">
                        <c:v>7.6749999999999998</c:v>
                      </c:pt>
                      <c:pt idx="1924">
                        <c:v>7.6762499999999996</c:v>
                      </c:pt>
                      <c:pt idx="1925">
                        <c:v>7.7271428571428604</c:v>
                      </c:pt>
                      <c:pt idx="1926">
                        <c:v>7.7383333333333297</c:v>
                      </c:pt>
                      <c:pt idx="1927">
                        <c:v>7.7233333333333301</c:v>
                      </c:pt>
                      <c:pt idx="1928">
                        <c:v>7.6883333333333299</c:v>
                      </c:pt>
                      <c:pt idx="1929">
                        <c:v>7.73</c:v>
                      </c:pt>
                      <c:pt idx="1930">
                        <c:v>7.6950000000000003</c:v>
                      </c:pt>
                      <c:pt idx="1931">
                        <c:v>7.7512499999999998</c:v>
                      </c:pt>
                      <c:pt idx="1932">
                        <c:v>7.7712500000000002</c:v>
                      </c:pt>
                      <c:pt idx="1933">
                        <c:v>7.766</c:v>
                      </c:pt>
                      <c:pt idx="1934">
                        <c:v>7.7383333333333297</c:v>
                      </c:pt>
                      <c:pt idx="1935">
                        <c:v>7.7783333333333298</c:v>
                      </c:pt>
                      <c:pt idx="1936">
                        <c:v>7.7733333333333299</c:v>
                      </c:pt>
                      <c:pt idx="1937">
                        <c:v>7.7949999999999999</c:v>
                      </c:pt>
                      <c:pt idx="1938">
                        <c:v>7.7742857142857096</c:v>
                      </c:pt>
                      <c:pt idx="1939">
                        <c:v>7.7814285714285703</c:v>
                      </c:pt>
                      <c:pt idx="1940">
                        <c:v>7.8488888888888901</c:v>
                      </c:pt>
                      <c:pt idx="1941">
                        <c:v>7.8522222222222204</c:v>
                      </c:pt>
                      <c:pt idx="1942">
                        <c:v>7.8242857142857103</c:v>
                      </c:pt>
                      <c:pt idx="1943">
                        <c:v>7.8614285714285703</c:v>
                      </c:pt>
                      <c:pt idx="1944">
                        <c:v>7.8475000000000001</c:v>
                      </c:pt>
                      <c:pt idx="1945">
                        <c:v>7.86</c:v>
                      </c:pt>
                      <c:pt idx="1946">
                        <c:v>7.8825000000000003</c:v>
                      </c:pt>
                      <c:pt idx="1947">
                        <c:v>7.92</c:v>
                      </c:pt>
                      <c:pt idx="1948">
                        <c:v>7.9111111111111097</c:v>
                      </c:pt>
                      <c:pt idx="1949">
                        <c:v>7.9580000000000002</c:v>
                      </c:pt>
                      <c:pt idx="1950">
                        <c:v>7.9983333333333304</c:v>
                      </c:pt>
                      <c:pt idx="1951">
                        <c:v>8.0083333333333293</c:v>
                      </c:pt>
                      <c:pt idx="1952">
                        <c:v>8.0085714285714307</c:v>
                      </c:pt>
                      <c:pt idx="1953">
                        <c:v>8.0210000000000008</c:v>
                      </c:pt>
                      <c:pt idx="1954">
                        <c:v>8.0285714285714302</c:v>
                      </c:pt>
                      <c:pt idx="1955">
                        <c:v>8.0383333333333304</c:v>
                      </c:pt>
                      <c:pt idx="1956">
                        <c:v>8.0885714285714307</c:v>
                      </c:pt>
                      <c:pt idx="1957">
                        <c:v>8.1</c:v>
                      </c:pt>
                      <c:pt idx="1958">
                        <c:v>8.1425000000000001</c:v>
                      </c:pt>
                      <c:pt idx="1959">
                        <c:v>8.2055555555555593</c:v>
                      </c:pt>
                      <c:pt idx="1960">
                        <c:v>8.2119999999999997</c:v>
                      </c:pt>
                      <c:pt idx="1961">
                        <c:v>8.2237500000000008</c:v>
                      </c:pt>
                      <c:pt idx="1962">
                        <c:v>8.2200000000000006</c:v>
                      </c:pt>
                      <c:pt idx="1963">
                        <c:v>8.2542857142857091</c:v>
                      </c:pt>
                      <c:pt idx="1964">
                        <c:v>8.2149999999999999</c:v>
                      </c:pt>
                      <c:pt idx="1965">
                        <c:v>8.2388888888888907</c:v>
                      </c:pt>
                      <c:pt idx="1966">
                        <c:v>8.2285714285714295</c:v>
                      </c:pt>
                      <c:pt idx="1967">
                        <c:v>8.24714285714286</c:v>
                      </c:pt>
                      <c:pt idx="1968">
                        <c:v>8.2814285714285703</c:v>
                      </c:pt>
                      <c:pt idx="1969">
                        <c:v>8.3385714285714307</c:v>
                      </c:pt>
                      <c:pt idx="1970">
                        <c:v>8.3655555555555505</c:v>
                      </c:pt>
                      <c:pt idx="1971">
                        <c:v>8.3420000000000005</c:v>
                      </c:pt>
                      <c:pt idx="1972">
                        <c:v>8.3444444444444397</c:v>
                      </c:pt>
                      <c:pt idx="1973">
                        <c:v>8.3759999999999994</c:v>
                      </c:pt>
                      <c:pt idx="1974">
                        <c:v>8.3537499999999998</c:v>
                      </c:pt>
                      <c:pt idx="1975">
                        <c:v>8.4612499999999997</c:v>
                      </c:pt>
                      <c:pt idx="1976">
                        <c:v>8.5250000000000004</c:v>
                      </c:pt>
                      <c:pt idx="1977">
                        <c:v>8.5083333333333293</c:v>
                      </c:pt>
                      <c:pt idx="1978">
                        <c:v>8.4779999999999998</c:v>
                      </c:pt>
                      <c:pt idx="1979">
                        <c:v>8.4640000000000004</c:v>
                      </c:pt>
                      <c:pt idx="1980">
                        <c:v>8.4755555555555606</c:v>
                      </c:pt>
                      <c:pt idx="1981">
                        <c:v>8.5116666666666703</c:v>
                      </c:pt>
                      <c:pt idx="1982">
                        <c:v>8.6037499999999998</c:v>
                      </c:pt>
                      <c:pt idx="1983">
                        <c:v>8.6140000000000008</c:v>
                      </c:pt>
                      <c:pt idx="1984">
                        <c:v>8.57</c:v>
                      </c:pt>
                      <c:pt idx="1985">
                        <c:v>8.5387500000000003</c:v>
                      </c:pt>
                      <c:pt idx="1986">
                        <c:v>8.6266666666666705</c:v>
                      </c:pt>
                      <c:pt idx="1987">
                        <c:v>8.7475000000000005</c:v>
                      </c:pt>
                      <c:pt idx="1988">
                        <c:v>8.9972727272727298</c:v>
                      </c:pt>
                      <c:pt idx="1989">
                        <c:v>9.1489999999999991</c:v>
                      </c:pt>
                      <c:pt idx="1990">
                        <c:v>8.9390909090909094</c:v>
                      </c:pt>
                      <c:pt idx="1991">
                        <c:v>8.0621428571428595</c:v>
                      </c:pt>
                      <c:pt idx="1992">
                        <c:v>6.4516666666666698</c:v>
                      </c:pt>
                      <c:pt idx="1993">
                        <c:v>5.2081818181818198</c:v>
                      </c:pt>
                      <c:pt idx="1994">
                        <c:v>4.1471428571428604</c:v>
                      </c:pt>
                      <c:pt idx="1995">
                        <c:v>3.6240000000000001</c:v>
                      </c:pt>
                      <c:pt idx="1996">
                        <c:v>3.7653846153846202</c:v>
                      </c:pt>
                      <c:pt idx="1997">
                        <c:v>4.3092307692307701</c:v>
                      </c:pt>
                      <c:pt idx="1998">
                        <c:v>4.9175000000000004</c:v>
                      </c:pt>
                      <c:pt idx="1999">
                        <c:v>5.3376923076923104</c:v>
                      </c:pt>
                      <c:pt idx="2000">
                        <c:v>5.68</c:v>
                      </c:pt>
                      <c:pt idx="2001">
                        <c:v>6.0621428571428604</c:v>
                      </c:pt>
                      <c:pt idx="2002">
                        <c:v>6.4976923076923097</c:v>
                      </c:pt>
                      <c:pt idx="2003">
                        <c:v>6.9330769230769196</c:v>
                      </c:pt>
                      <c:pt idx="2004">
                        <c:v>7.4027272727272697</c:v>
                      </c:pt>
                      <c:pt idx="2005">
                        <c:v>7.9161538461538496</c:v>
                      </c:pt>
                      <c:pt idx="2006">
                        <c:v>8.3874999999999993</c:v>
                      </c:pt>
                      <c:pt idx="2007">
                        <c:v>8.86</c:v>
                      </c:pt>
                      <c:pt idx="2008">
                        <c:v>9.3738461538461504</c:v>
                      </c:pt>
                      <c:pt idx="2009">
                        <c:v>9.8145454545454491</c:v>
                      </c:pt>
                      <c:pt idx="2010">
                        <c:v>10.252307692307699</c:v>
                      </c:pt>
                      <c:pt idx="2011">
                        <c:v>10.654166666666701</c:v>
                      </c:pt>
                      <c:pt idx="2012">
                        <c:v>11.044615384615399</c:v>
                      </c:pt>
                      <c:pt idx="2013">
                        <c:v>11.372</c:v>
                      </c:pt>
                      <c:pt idx="2014">
                        <c:v>11.6946153846154</c:v>
                      </c:pt>
                      <c:pt idx="2015">
                        <c:v>11.9263636363636</c:v>
                      </c:pt>
                      <c:pt idx="2016">
                        <c:v>12.074285714285701</c:v>
                      </c:pt>
                      <c:pt idx="2017">
                        <c:v>12.0590909090909</c:v>
                      </c:pt>
                      <c:pt idx="2018">
                        <c:v>11.89</c:v>
                      </c:pt>
                      <c:pt idx="2019">
                        <c:v>11.7811111111111</c:v>
                      </c:pt>
                      <c:pt idx="2020">
                        <c:v>11.6758333333333</c:v>
                      </c:pt>
                      <c:pt idx="2021">
                        <c:v>11.375</c:v>
                      </c:pt>
                      <c:pt idx="2022">
                        <c:v>11.1081818181818</c:v>
                      </c:pt>
                      <c:pt idx="2023">
                        <c:v>10.833846153846199</c:v>
                      </c:pt>
                      <c:pt idx="2024">
                        <c:v>10.5977777777778</c:v>
                      </c:pt>
                      <c:pt idx="2025">
                        <c:v>10.4491666666667</c:v>
                      </c:pt>
                      <c:pt idx="2026">
                        <c:v>10.3157142857143</c:v>
                      </c:pt>
                      <c:pt idx="2027">
                        <c:v>10.19375</c:v>
                      </c:pt>
                      <c:pt idx="2028">
                        <c:v>10.116250000000001</c:v>
                      </c:pt>
                      <c:pt idx="2029">
                        <c:v>10.055</c:v>
                      </c:pt>
                      <c:pt idx="2030">
                        <c:v>10.0683333333333</c:v>
                      </c:pt>
                      <c:pt idx="2031">
                        <c:v>10.0211111111111</c:v>
                      </c:pt>
                      <c:pt idx="2032">
                        <c:v>10.0544444444444</c:v>
                      </c:pt>
                      <c:pt idx="2033">
                        <c:v>10.1042857142857</c:v>
                      </c:pt>
                      <c:pt idx="2034">
                        <c:v>10.113</c:v>
                      </c:pt>
                      <c:pt idx="2035">
                        <c:v>10.0766666666667</c:v>
                      </c:pt>
                      <c:pt idx="2036">
                        <c:v>9.9792307692307691</c:v>
                      </c:pt>
                      <c:pt idx="2037">
                        <c:v>8.8635714285714293</c:v>
                      </c:pt>
                      <c:pt idx="2038">
                        <c:v>7.0908333333333298</c:v>
                      </c:pt>
                      <c:pt idx="2039">
                        <c:v>5.8238461538461497</c:v>
                      </c:pt>
                      <c:pt idx="2040">
                        <c:v>5.3961538461538501</c:v>
                      </c:pt>
                      <c:pt idx="2041">
                        <c:v>5.7566666666666704</c:v>
                      </c:pt>
                      <c:pt idx="2042">
                        <c:v>6.3053846153846198</c:v>
                      </c:pt>
                      <c:pt idx="2043">
                        <c:v>6.6009090909090897</c:v>
                      </c:pt>
                      <c:pt idx="2044">
                        <c:v>6.7909090909090901</c:v>
                      </c:pt>
                      <c:pt idx="2045">
                        <c:v>6.9772727272727302</c:v>
                      </c:pt>
                      <c:pt idx="2046">
                        <c:v>7.2424999999999997</c:v>
                      </c:pt>
                      <c:pt idx="2047">
                        <c:v>7.5575000000000001</c:v>
                      </c:pt>
                      <c:pt idx="2048">
                        <c:v>7.9384615384615396</c:v>
                      </c:pt>
                      <c:pt idx="2049">
                        <c:v>7.9772727272727302</c:v>
                      </c:pt>
                      <c:pt idx="2050">
                        <c:v>7.3592307692307699</c:v>
                      </c:pt>
                      <c:pt idx="2051">
                        <c:v>7.2066666666666697</c:v>
                      </c:pt>
                      <c:pt idx="2052">
                        <c:v>6.63</c:v>
                      </c:pt>
                      <c:pt idx="2053">
                        <c:v>5.53</c:v>
                      </c:pt>
                      <c:pt idx="2054">
                        <c:v>4.66</c:v>
                      </c:pt>
                      <c:pt idx="2055">
                        <c:v>4.7074999999999996</c:v>
                      </c:pt>
                      <c:pt idx="2056">
                        <c:v>5.3591666666666704</c:v>
                      </c:pt>
                      <c:pt idx="2057">
                        <c:v>6.11</c:v>
                      </c:pt>
                      <c:pt idx="2058">
                        <c:v>6.7035714285714301</c:v>
                      </c:pt>
                      <c:pt idx="2059">
                        <c:v>7.0721428571428602</c:v>
                      </c:pt>
                      <c:pt idx="2060">
                        <c:v>7.33153846153846</c:v>
                      </c:pt>
                      <c:pt idx="2061">
                        <c:v>7.6884615384615396</c:v>
                      </c:pt>
                      <c:pt idx="2062">
                        <c:v>8.1058333333333294</c:v>
                      </c:pt>
                      <c:pt idx="2063">
                        <c:v>8.5821428571428608</c:v>
                      </c:pt>
                      <c:pt idx="2064">
                        <c:v>9.0824999999999996</c:v>
                      </c:pt>
                      <c:pt idx="2065">
                        <c:v>9.5933333333333302</c:v>
                      </c:pt>
                      <c:pt idx="2066">
                        <c:v>10.0846153846154</c:v>
                      </c:pt>
                      <c:pt idx="2067">
                        <c:v>10.577692307692301</c:v>
                      </c:pt>
                      <c:pt idx="2068">
                        <c:v>11.05</c:v>
                      </c:pt>
                      <c:pt idx="2069">
                        <c:v>11.512307692307701</c:v>
                      </c:pt>
                      <c:pt idx="2070">
                        <c:v>11.9945454545455</c:v>
                      </c:pt>
                      <c:pt idx="2071">
                        <c:v>12.3818181818182</c:v>
                      </c:pt>
                      <c:pt idx="2072">
                        <c:v>12.638</c:v>
                      </c:pt>
                      <c:pt idx="2073">
                        <c:v>12.776999999999999</c:v>
                      </c:pt>
                      <c:pt idx="2074">
                        <c:v>12.808999999999999</c:v>
                      </c:pt>
                      <c:pt idx="2075">
                        <c:v>12.751111111111101</c:v>
                      </c:pt>
                      <c:pt idx="2076">
                        <c:v>12.662000000000001</c:v>
                      </c:pt>
                      <c:pt idx="2077">
                        <c:v>12.497999999999999</c:v>
                      </c:pt>
                      <c:pt idx="2078">
                        <c:v>12.3357142857143</c:v>
                      </c:pt>
                      <c:pt idx="2079">
                        <c:v>12.1992307692308</c:v>
                      </c:pt>
                      <c:pt idx="2080">
                        <c:v>12.063333333333301</c:v>
                      </c:pt>
                      <c:pt idx="2081">
                        <c:v>11.933</c:v>
                      </c:pt>
                      <c:pt idx="2082">
                        <c:v>11.760909090909101</c:v>
                      </c:pt>
                      <c:pt idx="2083">
                        <c:v>11.715</c:v>
                      </c:pt>
                      <c:pt idx="2084">
                        <c:v>11.6588888888889</c:v>
                      </c:pt>
                      <c:pt idx="2085">
                        <c:v>11.664999999999999</c:v>
                      </c:pt>
                      <c:pt idx="2086">
                        <c:v>11.601428571428601</c:v>
                      </c:pt>
                      <c:pt idx="2087">
                        <c:v>11.5911111111111</c:v>
                      </c:pt>
                      <c:pt idx="2088">
                        <c:v>11.585555555555599</c:v>
                      </c:pt>
                      <c:pt idx="2089">
                        <c:v>11.59625</c:v>
                      </c:pt>
                      <c:pt idx="2090">
                        <c:v>11.5825</c:v>
                      </c:pt>
                      <c:pt idx="2091">
                        <c:v>11.602307692307701</c:v>
                      </c:pt>
                      <c:pt idx="2092">
                        <c:v>11.58</c:v>
                      </c:pt>
                      <c:pt idx="2093">
                        <c:v>11.5666666666667</c:v>
                      </c:pt>
                      <c:pt idx="2094">
                        <c:v>11.54</c:v>
                      </c:pt>
                      <c:pt idx="2095">
                        <c:v>11.612</c:v>
                      </c:pt>
                      <c:pt idx="2096">
                        <c:v>11.585000000000001</c:v>
                      </c:pt>
                      <c:pt idx="2097">
                        <c:v>11.543333333333299</c:v>
                      </c:pt>
                      <c:pt idx="2098">
                        <c:v>11.608888888888901</c:v>
                      </c:pt>
                      <c:pt idx="2099">
                        <c:v>11.6225</c:v>
                      </c:pt>
                      <c:pt idx="2100">
                        <c:v>11.638999999999999</c:v>
                      </c:pt>
                      <c:pt idx="2101">
                        <c:v>11.6071428571429</c:v>
                      </c:pt>
                      <c:pt idx="2102">
                        <c:v>11.634</c:v>
                      </c:pt>
                      <c:pt idx="2103">
                        <c:v>11.6457142857143</c:v>
                      </c:pt>
                      <c:pt idx="2104">
                        <c:v>11.6588888888889</c:v>
                      </c:pt>
                      <c:pt idx="2105">
                        <c:v>11.643750000000001</c:v>
                      </c:pt>
                      <c:pt idx="2106">
                        <c:v>11.6133333333333</c:v>
                      </c:pt>
                      <c:pt idx="2107">
                        <c:v>11.6366666666667</c:v>
                      </c:pt>
                      <c:pt idx="2108">
                        <c:v>11.6745454545455</c:v>
                      </c:pt>
                      <c:pt idx="2109">
                        <c:v>11.682857142857101</c:v>
                      </c:pt>
                      <c:pt idx="2110">
                        <c:v>11.68</c:v>
                      </c:pt>
                      <c:pt idx="2111">
                        <c:v>11.6875</c:v>
                      </c:pt>
                      <c:pt idx="2112">
                        <c:v>11.675000000000001</c:v>
                      </c:pt>
                      <c:pt idx="2113">
                        <c:v>11.6677777777778</c:v>
                      </c:pt>
                      <c:pt idx="2114">
                        <c:v>11.606999999999999</c:v>
                      </c:pt>
                      <c:pt idx="2115">
                        <c:v>11.491250000000001</c:v>
                      </c:pt>
                      <c:pt idx="2116">
                        <c:v>11.47</c:v>
                      </c:pt>
                      <c:pt idx="2117">
                        <c:v>11.631</c:v>
                      </c:pt>
                      <c:pt idx="2118">
                        <c:v>10.79</c:v>
                      </c:pt>
                      <c:pt idx="2119">
                        <c:v>9.0107142857142897</c:v>
                      </c:pt>
                      <c:pt idx="2120">
                        <c:v>7.53</c:v>
                      </c:pt>
                      <c:pt idx="2121">
                        <c:v>6.3278571428571402</c:v>
                      </c:pt>
                      <c:pt idx="2122">
                        <c:v>5.3869230769230798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909C-4CDF-A8A3-59D517752B1F}"/>
                  </c:ext>
                </c:extLst>
              </c15:ser>
            </c15:filteredScatterSeries>
            <c15:filteredScatterSeries>
              <c15:ser>
                <c:idx val="4"/>
                <c:order val="3"/>
                <c:tx>
                  <c:v>Product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('Graph cult. #10'!$J$5:$J$8,'Graph cult. #10'!$J$10,'Graph cult. #10'!$J$12,'Graph cult. #10'!$J$14)</c15:sqref>
                        </c15:formulaRef>
                      </c:ext>
                    </c:extLst>
                    <c:numCache>
                      <c:formatCode>0.000</c:formatCode>
                      <c:ptCount val="7"/>
                      <c:pt idx="0">
                        <c:v>25.867000000000001</c:v>
                      </c:pt>
                      <c:pt idx="1">
                        <c:v>27.867000000000001</c:v>
                      </c:pt>
                      <c:pt idx="2">
                        <c:v>29.867000000000001</c:v>
                      </c:pt>
                      <c:pt idx="3">
                        <c:v>31.95</c:v>
                      </c:pt>
                      <c:pt idx="4">
                        <c:v>35.366999999999997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('Graph cult. #10'!$L$5:$L$8,'Graph cult. #10'!$L$10,'Graph cult. #10'!$M$12,'Graph cult. #10'!$M$14)</c15:sqref>
                        </c15:formulaRef>
                      </c:ext>
                    </c:extLst>
                    <c:numCache>
                      <c:formatCode>0.00</c:formatCode>
                      <c:ptCount val="7"/>
                      <c:pt idx="0">
                        <c:v>2.8508103615459204</c:v>
                      </c:pt>
                      <c:pt idx="1">
                        <c:v>5.5658678487325117</c:v>
                      </c:pt>
                      <c:pt idx="2">
                        <c:v>7.7545366394237423</c:v>
                      </c:pt>
                      <c:pt idx="3">
                        <c:v>8.6964953594680701</c:v>
                      </c:pt>
                      <c:pt idx="4">
                        <c:v>7.8376506441335358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BF0-4F29-828A-B7DB8360A2D5}"/>
                  </c:ext>
                </c:extLst>
              </c15:ser>
            </c15:filteredScatterSeries>
          </c:ext>
        </c:extLst>
      </c:scatterChart>
      <c:valAx>
        <c:axId val="423636304"/>
        <c:scaling>
          <c:orientation val="minMax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Process time [h]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37968"/>
        <c:crosses val="autoZero"/>
        <c:crossBetween val="midCat"/>
      </c:valAx>
      <c:valAx>
        <c:axId val="423637968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Temperature</a:t>
                </a:r>
                <a:r>
                  <a:rPr lang="en-US" b="1" baseline="0">
                    <a:solidFill>
                      <a:sysClr val="windowText" lastClr="000000"/>
                    </a:solidFill>
                  </a:rPr>
                  <a:t> (°C)</a:t>
                </a:r>
                <a:endParaRPr lang="en-US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36304"/>
        <c:crosses val="autoZero"/>
        <c:crossBetween val="midCat"/>
      </c:valAx>
      <c:valAx>
        <c:axId val="491273744"/>
        <c:scaling>
          <c:orientation val="minMax"/>
          <c:max val="400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CER (mmol/L/h)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504608"/>
        <c:crosses val="max"/>
        <c:crossBetween val="midCat"/>
      </c:valAx>
      <c:valAx>
        <c:axId val="490504608"/>
        <c:scaling>
          <c:orientation val="minMax"/>
        </c:scaling>
        <c:delete val="1"/>
        <c:axPos val="b"/>
        <c:numFmt formatCode="0.00000000" sourceLinked="1"/>
        <c:majorTickMark val="out"/>
        <c:minorTickMark val="none"/>
        <c:tickLblPos val="nextTo"/>
        <c:crossAx val="491273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127148868089536"/>
          <c:y val="0.1008459193422603"/>
          <c:w val="0.39105074114224314"/>
          <c:h val="0.1547189907767138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RLU 04/03/2024</a:t>
            </a:r>
            <a:r>
              <a:rPr lang="en-US" b="1" baseline="0">
                <a:solidFill>
                  <a:sysClr val="windowText" lastClr="000000"/>
                </a:solidFill>
              </a:rPr>
              <a:t> R1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2"/>
          <c:tx>
            <c:v>DCW (g/L)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xVal>
            <c:numRef>
              <c:f>'Graph cult. #10'!$J$3:$J$10</c:f>
              <c:numCache>
                <c:formatCode>0.000</c:formatCode>
                <c:ptCount val="8"/>
                <c:pt idx="0">
                  <c:v>0</c:v>
                </c:pt>
                <c:pt idx="1">
                  <c:v>23.367000000000001</c:v>
                </c:pt>
                <c:pt idx="2">
                  <c:v>25.867000000000001</c:v>
                </c:pt>
                <c:pt idx="3">
                  <c:v>27.867000000000001</c:v>
                </c:pt>
                <c:pt idx="4">
                  <c:v>29.867000000000001</c:v>
                </c:pt>
                <c:pt idx="5">
                  <c:v>31.95</c:v>
                </c:pt>
                <c:pt idx="6">
                  <c:v>33.866999999999997</c:v>
                </c:pt>
                <c:pt idx="7">
                  <c:v>35.366999999999997</c:v>
                </c:pt>
              </c:numCache>
              <c:extLst xmlns:c15="http://schemas.microsoft.com/office/drawing/2012/chart"/>
            </c:numRef>
          </c:xVal>
          <c:yVal>
            <c:numRef>
              <c:f>'Graph cult. #10'!$K$3:$K$10</c:f>
              <c:numCache>
                <c:formatCode>0.00</c:formatCode>
                <c:ptCount val="8"/>
                <c:pt idx="0">
                  <c:v>0.14599999999999999</c:v>
                </c:pt>
                <c:pt idx="1">
                  <c:v>31.300000000000104</c:v>
                </c:pt>
                <c:pt idx="2">
                  <c:v>41.066666666666734</c:v>
                </c:pt>
                <c:pt idx="3">
                  <c:v>49.866666666666653</c:v>
                </c:pt>
                <c:pt idx="4">
                  <c:v>54.733333333333377</c:v>
                </c:pt>
                <c:pt idx="5">
                  <c:v>56.1666666666667</c:v>
                </c:pt>
                <c:pt idx="6">
                  <c:v>63.033333333333346</c:v>
                </c:pt>
                <c:pt idx="7">
                  <c:v>57.366666666666703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DDEE-4B43-864C-5DBB2D673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636304"/>
        <c:axId val="423637968"/>
        <c:extLst/>
      </c:scatterChart>
      <c:scatterChart>
        <c:scatterStyle val="lineMarker"/>
        <c:varyColors val="0"/>
        <c:ser>
          <c:idx val="4"/>
          <c:order val="3"/>
          <c:tx>
            <c:v>Product (g/L)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'Graph cult. #10'!$J$3:$J$10</c:f>
              <c:numCache>
                <c:formatCode>0.000</c:formatCode>
                <c:ptCount val="8"/>
                <c:pt idx="0">
                  <c:v>0</c:v>
                </c:pt>
                <c:pt idx="1">
                  <c:v>23.367000000000001</c:v>
                </c:pt>
                <c:pt idx="2">
                  <c:v>25.867000000000001</c:v>
                </c:pt>
                <c:pt idx="3">
                  <c:v>27.867000000000001</c:v>
                </c:pt>
                <c:pt idx="4">
                  <c:v>29.867000000000001</c:v>
                </c:pt>
                <c:pt idx="5">
                  <c:v>31.95</c:v>
                </c:pt>
                <c:pt idx="6">
                  <c:v>33.866999999999997</c:v>
                </c:pt>
                <c:pt idx="7">
                  <c:v>35.366999999999997</c:v>
                </c:pt>
              </c:numCache>
            </c:numRef>
          </c:xVal>
          <c:yVal>
            <c:numRef>
              <c:f>'Graph cult. #10'!$L$3:$L$10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2.8508103615459204</c:v>
                </c:pt>
                <c:pt idx="3">
                  <c:v>5.5658678487325117</c:v>
                </c:pt>
                <c:pt idx="4">
                  <c:v>7.7545366394237423</c:v>
                </c:pt>
                <c:pt idx="5">
                  <c:v>8.6964953594680701</c:v>
                </c:pt>
                <c:pt idx="6">
                  <c:v>8.7519046959412652</c:v>
                </c:pt>
                <c:pt idx="7">
                  <c:v>7.8376506441335358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DDEE-4B43-864C-5DBB2D673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0504608"/>
        <c:axId val="49127374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'Graph cult. #10'!$B$1</c15:sqref>
                        </c15:formulaRef>
                      </c:ext>
                    </c:extLst>
                    <c:strCache>
                      <c:ptCount val="1"/>
                      <c:pt idx="0">
                        <c:v>CO2 Offgas (%)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circle"/>
                  <c:size val="2"/>
                  <c:spPr>
                    <a:solidFill>
                      <a:schemeClr val="tx1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'Graph cult. #10'!$A$2:$A$7288</c15:sqref>
                        </c15:formulaRef>
                      </c:ext>
                    </c:extLst>
                    <c:numCache>
                      <c:formatCode>0.00000000</c:formatCode>
                      <c:ptCount val="7287"/>
                      <c:pt idx="0">
                        <c:v>0</c:v>
                      </c:pt>
                      <c:pt idx="1">
                        <c:v>1.7000000000000001E-2</c:v>
                      </c:pt>
                      <c:pt idx="2">
                        <c:v>3.3000000000000002E-2</c:v>
                      </c:pt>
                      <c:pt idx="3">
                        <c:v>0.05</c:v>
                      </c:pt>
                      <c:pt idx="4">
                        <c:v>6.7000000000000004E-2</c:v>
                      </c:pt>
                      <c:pt idx="5">
                        <c:v>8.3000000000000004E-2</c:v>
                      </c:pt>
                      <c:pt idx="6">
                        <c:v>0.1</c:v>
                      </c:pt>
                      <c:pt idx="7">
                        <c:v>0.11700000000000001</c:v>
                      </c:pt>
                      <c:pt idx="8">
                        <c:v>0.13300000000000001</c:v>
                      </c:pt>
                      <c:pt idx="9">
                        <c:v>0.15</c:v>
                      </c:pt>
                      <c:pt idx="10">
                        <c:v>0.16700000000000001</c:v>
                      </c:pt>
                      <c:pt idx="11">
                        <c:v>0.183</c:v>
                      </c:pt>
                      <c:pt idx="12">
                        <c:v>0.2</c:v>
                      </c:pt>
                      <c:pt idx="13">
                        <c:v>0.217</c:v>
                      </c:pt>
                      <c:pt idx="14">
                        <c:v>0.23300000000000001</c:v>
                      </c:pt>
                      <c:pt idx="15">
                        <c:v>0.25</c:v>
                      </c:pt>
                      <c:pt idx="16">
                        <c:v>0.26700000000000002</c:v>
                      </c:pt>
                      <c:pt idx="17">
                        <c:v>0.28299999999999997</c:v>
                      </c:pt>
                      <c:pt idx="18">
                        <c:v>0.3</c:v>
                      </c:pt>
                      <c:pt idx="19">
                        <c:v>0.317</c:v>
                      </c:pt>
                      <c:pt idx="20">
                        <c:v>0.33300000000000002</c:v>
                      </c:pt>
                      <c:pt idx="21">
                        <c:v>0.35</c:v>
                      </c:pt>
                      <c:pt idx="22">
                        <c:v>0.36699999999999999</c:v>
                      </c:pt>
                      <c:pt idx="23">
                        <c:v>0.38300000000000001</c:v>
                      </c:pt>
                      <c:pt idx="24">
                        <c:v>0.4</c:v>
                      </c:pt>
                      <c:pt idx="25">
                        <c:v>0.41699999999999998</c:v>
                      </c:pt>
                      <c:pt idx="26">
                        <c:v>0.433</c:v>
                      </c:pt>
                      <c:pt idx="27">
                        <c:v>0.45</c:v>
                      </c:pt>
                      <c:pt idx="28">
                        <c:v>0.46700000000000003</c:v>
                      </c:pt>
                      <c:pt idx="29">
                        <c:v>0.48299999999999998</c:v>
                      </c:pt>
                      <c:pt idx="30">
                        <c:v>0.5</c:v>
                      </c:pt>
                      <c:pt idx="31">
                        <c:v>0.51700000000000002</c:v>
                      </c:pt>
                      <c:pt idx="32">
                        <c:v>0.53300000000000003</c:v>
                      </c:pt>
                      <c:pt idx="33">
                        <c:v>0.55000000000000004</c:v>
                      </c:pt>
                      <c:pt idx="34">
                        <c:v>0.56699999999999995</c:v>
                      </c:pt>
                      <c:pt idx="35">
                        <c:v>0.58299999999999996</c:v>
                      </c:pt>
                      <c:pt idx="36">
                        <c:v>0.6</c:v>
                      </c:pt>
                      <c:pt idx="37">
                        <c:v>0.61699999999999999</c:v>
                      </c:pt>
                      <c:pt idx="38">
                        <c:v>0.63300000000000001</c:v>
                      </c:pt>
                      <c:pt idx="39">
                        <c:v>0.65</c:v>
                      </c:pt>
                      <c:pt idx="40">
                        <c:v>0.66700000000000004</c:v>
                      </c:pt>
                      <c:pt idx="41">
                        <c:v>0.68300000000000005</c:v>
                      </c:pt>
                      <c:pt idx="42">
                        <c:v>0.7</c:v>
                      </c:pt>
                      <c:pt idx="43">
                        <c:v>0.71699999999999997</c:v>
                      </c:pt>
                      <c:pt idx="44">
                        <c:v>0.73299999999999998</c:v>
                      </c:pt>
                      <c:pt idx="45">
                        <c:v>0.75</c:v>
                      </c:pt>
                      <c:pt idx="46">
                        <c:v>0.76700000000000002</c:v>
                      </c:pt>
                      <c:pt idx="47">
                        <c:v>0.78300000000000003</c:v>
                      </c:pt>
                      <c:pt idx="48">
                        <c:v>0.8</c:v>
                      </c:pt>
                      <c:pt idx="49">
                        <c:v>0.81699999999999995</c:v>
                      </c:pt>
                      <c:pt idx="50">
                        <c:v>0.83299999999999996</c:v>
                      </c:pt>
                      <c:pt idx="51">
                        <c:v>0.85</c:v>
                      </c:pt>
                      <c:pt idx="52">
                        <c:v>0.86699999999999999</c:v>
                      </c:pt>
                      <c:pt idx="53">
                        <c:v>0.88300000000000001</c:v>
                      </c:pt>
                      <c:pt idx="54">
                        <c:v>0.9</c:v>
                      </c:pt>
                      <c:pt idx="55">
                        <c:v>0.91700000000000004</c:v>
                      </c:pt>
                      <c:pt idx="56">
                        <c:v>0.93300000000000005</c:v>
                      </c:pt>
                      <c:pt idx="57">
                        <c:v>0.95</c:v>
                      </c:pt>
                      <c:pt idx="58">
                        <c:v>0.96699999999999997</c:v>
                      </c:pt>
                      <c:pt idx="59">
                        <c:v>0.98299999999999998</c:v>
                      </c:pt>
                      <c:pt idx="60">
                        <c:v>1</c:v>
                      </c:pt>
                      <c:pt idx="61">
                        <c:v>1.0169999999999999</c:v>
                      </c:pt>
                      <c:pt idx="62">
                        <c:v>1.0329999999999999</c:v>
                      </c:pt>
                      <c:pt idx="63">
                        <c:v>1.05</c:v>
                      </c:pt>
                      <c:pt idx="64">
                        <c:v>1.0669999999999999</c:v>
                      </c:pt>
                      <c:pt idx="65">
                        <c:v>1.083</c:v>
                      </c:pt>
                      <c:pt idx="66">
                        <c:v>1.1000000000000001</c:v>
                      </c:pt>
                      <c:pt idx="67">
                        <c:v>1.117</c:v>
                      </c:pt>
                      <c:pt idx="68">
                        <c:v>1.133</c:v>
                      </c:pt>
                      <c:pt idx="69">
                        <c:v>1.1499999999999999</c:v>
                      </c:pt>
                      <c:pt idx="70">
                        <c:v>1.167</c:v>
                      </c:pt>
                      <c:pt idx="71">
                        <c:v>1.1830000000000001</c:v>
                      </c:pt>
                      <c:pt idx="72">
                        <c:v>1.2</c:v>
                      </c:pt>
                      <c:pt idx="73">
                        <c:v>1.2170000000000001</c:v>
                      </c:pt>
                      <c:pt idx="74">
                        <c:v>1.2330000000000001</c:v>
                      </c:pt>
                      <c:pt idx="75">
                        <c:v>1.25</c:v>
                      </c:pt>
                      <c:pt idx="76">
                        <c:v>1.2669999999999999</c:v>
                      </c:pt>
                      <c:pt idx="77">
                        <c:v>1.2829999999999999</c:v>
                      </c:pt>
                      <c:pt idx="78">
                        <c:v>1.3</c:v>
                      </c:pt>
                      <c:pt idx="79">
                        <c:v>1.3169999999999999</c:v>
                      </c:pt>
                      <c:pt idx="80">
                        <c:v>1.333</c:v>
                      </c:pt>
                      <c:pt idx="81">
                        <c:v>1.35</c:v>
                      </c:pt>
                      <c:pt idx="82">
                        <c:v>1.367</c:v>
                      </c:pt>
                      <c:pt idx="83">
                        <c:v>1.383</c:v>
                      </c:pt>
                      <c:pt idx="84">
                        <c:v>1.4</c:v>
                      </c:pt>
                      <c:pt idx="85">
                        <c:v>1.417</c:v>
                      </c:pt>
                      <c:pt idx="86">
                        <c:v>1.4330000000000001</c:v>
                      </c:pt>
                      <c:pt idx="87">
                        <c:v>1.45</c:v>
                      </c:pt>
                      <c:pt idx="88">
                        <c:v>1.4670000000000001</c:v>
                      </c:pt>
                      <c:pt idx="89">
                        <c:v>1.4830000000000001</c:v>
                      </c:pt>
                      <c:pt idx="90">
                        <c:v>1.5</c:v>
                      </c:pt>
                      <c:pt idx="91">
                        <c:v>1.5169999999999999</c:v>
                      </c:pt>
                      <c:pt idx="92">
                        <c:v>1.5329999999999999</c:v>
                      </c:pt>
                      <c:pt idx="93">
                        <c:v>1.55</c:v>
                      </c:pt>
                      <c:pt idx="94">
                        <c:v>1.5669999999999999</c:v>
                      </c:pt>
                      <c:pt idx="95">
                        <c:v>1.583</c:v>
                      </c:pt>
                      <c:pt idx="96">
                        <c:v>1.6</c:v>
                      </c:pt>
                      <c:pt idx="97">
                        <c:v>1.617</c:v>
                      </c:pt>
                      <c:pt idx="98">
                        <c:v>1.633</c:v>
                      </c:pt>
                      <c:pt idx="99">
                        <c:v>1.65</c:v>
                      </c:pt>
                      <c:pt idx="100">
                        <c:v>1.667</c:v>
                      </c:pt>
                      <c:pt idx="101">
                        <c:v>1.6830000000000001</c:v>
                      </c:pt>
                      <c:pt idx="102">
                        <c:v>1.7</c:v>
                      </c:pt>
                      <c:pt idx="103">
                        <c:v>1.7170000000000001</c:v>
                      </c:pt>
                      <c:pt idx="104">
                        <c:v>1.7330000000000001</c:v>
                      </c:pt>
                      <c:pt idx="105">
                        <c:v>1.75</c:v>
                      </c:pt>
                      <c:pt idx="106">
                        <c:v>1.7669999999999999</c:v>
                      </c:pt>
                      <c:pt idx="107">
                        <c:v>1.7829999999999999</c:v>
                      </c:pt>
                      <c:pt idx="108">
                        <c:v>1.8</c:v>
                      </c:pt>
                      <c:pt idx="109">
                        <c:v>1.8169999999999999</c:v>
                      </c:pt>
                      <c:pt idx="110">
                        <c:v>1.833</c:v>
                      </c:pt>
                      <c:pt idx="111">
                        <c:v>1.85</c:v>
                      </c:pt>
                      <c:pt idx="112">
                        <c:v>1.867</c:v>
                      </c:pt>
                      <c:pt idx="113">
                        <c:v>1.883</c:v>
                      </c:pt>
                      <c:pt idx="114">
                        <c:v>1.9</c:v>
                      </c:pt>
                      <c:pt idx="115">
                        <c:v>1.917</c:v>
                      </c:pt>
                      <c:pt idx="116">
                        <c:v>1.9330000000000001</c:v>
                      </c:pt>
                      <c:pt idx="117">
                        <c:v>1.95</c:v>
                      </c:pt>
                      <c:pt idx="118">
                        <c:v>1.9670000000000001</c:v>
                      </c:pt>
                      <c:pt idx="119">
                        <c:v>1.9830000000000001</c:v>
                      </c:pt>
                      <c:pt idx="120">
                        <c:v>2</c:v>
                      </c:pt>
                      <c:pt idx="121">
                        <c:v>2.0169999999999999</c:v>
                      </c:pt>
                      <c:pt idx="122">
                        <c:v>2.0329999999999999</c:v>
                      </c:pt>
                      <c:pt idx="123">
                        <c:v>2.0499999999999998</c:v>
                      </c:pt>
                      <c:pt idx="124">
                        <c:v>2.0670000000000002</c:v>
                      </c:pt>
                      <c:pt idx="125">
                        <c:v>2.0830000000000002</c:v>
                      </c:pt>
                      <c:pt idx="126">
                        <c:v>2.1</c:v>
                      </c:pt>
                      <c:pt idx="127">
                        <c:v>2.117</c:v>
                      </c:pt>
                      <c:pt idx="128">
                        <c:v>2.133</c:v>
                      </c:pt>
                      <c:pt idx="129">
                        <c:v>2.15</c:v>
                      </c:pt>
                      <c:pt idx="130">
                        <c:v>2.1669999999999998</c:v>
                      </c:pt>
                      <c:pt idx="131">
                        <c:v>2.1829999999999998</c:v>
                      </c:pt>
                      <c:pt idx="132">
                        <c:v>2.2000000000000002</c:v>
                      </c:pt>
                      <c:pt idx="133">
                        <c:v>2.2170000000000001</c:v>
                      </c:pt>
                      <c:pt idx="134">
                        <c:v>2.2330000000000001</c:v>
                      </c:pt>
                      <c:pt idx="135">
                        <c:v>2.25</c:v>
                      </c:pt>
                      <c:pt idx="136">
                        <c:v>2.2669999999999999</c:v>
                      </c:pt>
                      <c:pt idx="137">
                        <c:v>2.2829999999999999</c:v>
                      </c:pt>
                      <c:pt idx="138">
                        <c:v>2.2999999999999998</c:v>
                      </c:pt>
                      <c:pt idx="139">
                        <c:v>2.3170000000000002</c:v>
                      </c:pt>
                      <c:pt idx="140">
                        <c:v>2.3330000000000002</c:v>
                      </c:pt>
                      <c:pt idx="141">
                        <c:v>2.35</c:v>
                      </c:pt>
                      <c:pt idx="142">
                        <c:v>2.367</c:v>
                      </c:pt>
                      <c:pt idx="143">
                        <c:v>2.383</c:v>
                      </c:pt>
                      <c:pt idx="144">
                        <c:v>2.4</c:v>
                      </c:pt>
                      <c:pt idx="145">
                        <c:v>2.4169999999999998</c:v>
                      </c:pt>
                      <c:pt idx="146">
                        <c:v>2.4329999999999998</c:v>
                      </c:pt>
                      <c:pt idx="147">
                        <c:v>2.4500000000000002</c:v>
                      </c:pt>
                      <c:pt idx="148">
                        <c:v>2.4670000000000001</c:v>
                      </c:pt>
                      <c:pt idx="149">
                        <c:v>2.4830000000000001</c:v>
                      </c:pt>
                      <c:pt idx="150">
                        <c:v>2.5</c:v>
                      </c:pt>
                      <c:pt idx="151">
                        <c:v>2.5169999999999999</c:v>
                      </c:pt>
                      <c:pt idx="152">
                        <c:v>2.5329999999999999</c:v>
                      </c:pt>
                      <c:pt idx="153">
                        <c:v>2.5499999999999998</c:v>
                      </c:pt>
                      <c:pt idx="154">
                        <c:v>2.5670000000000002</c:v>
                      </c:pt>
                      <c:pt idx="155">
                        <c:v>2.5830000000000002</c:v>
                      </c:pt>
                      <c:pt idx="156">
                        <c:v>2.6</c:v>
                      </c:pt>
                      <c:pt idx="157">
                        <c:v>2.617</c:v>
                      </c:pt>
                      <c:pt idx="158">
                        <c:v>2.633</c:v>
                      </c:pt>
                      <c:pt idx="159">
                        <c:v>2.65</c:v>
                      </c:pt>
                      <c:pt idx="160">
                        <c:v>2.6669999999999998</c:v>
                      </c:pt>
                      <c:pt idx="161">
                        <c:v>2.6829999999999998</c:v>
                      </c:pt>
                      <c:pt idx="162">
                        <c:v>2.7</c:v>
                      </c:pt>
                      <c:pt idx="163">
                        <c:v>2.7170000000000001</c:v>
                      </c:pt>
                      <c:pt idx="164">
                        <c:v>2.7330000000000001</c:v>
                      </c:pt>
                      <c:pt idx="165">
                        <c:v>2.75</c:v>
                      </c:pt>
                      <c:pt idx="166">
                        <c:v>2.7669999999999999</c:v>
                      </c:pt>
                      <c:pt idx="167">
                        <c:v>2.7829999999999999</c:v>
                      </c:pt>
                      <c:pt idx="168">
                        <c:v>2.8</c:v>
                      </c:pt>
                      <c:pt idx="169">
                        <c:v>2.8170000000000002</c:v>
                      </c:pt>
                      <c:pt idx="170">
                        <c:v>2.8330000000000002</c:v>
                      </c:pt>
                      <c:pt idx="171">
                        <c:v>2.85</c:v>
                      </c:pt>
                      <c:pt idx="172">
                        <c:v>2.867</c:v>
                      </c:pt>
                      <c:pt idx="173">
                        <c:v>2.883</c:v>
                      </c:pt>
                      <c:pt idx="174">
                        <c:v>2.9</c:v>
                      </c:pt>
                      <c:pt idx="175">
                        <c:v>2.9169999999999998</c:v>
                      </c:pt>
                      <c:pt idx="176">
                        <c:v>2.9329999999999998</c:v>
                      </c:pt>
                      <c:pt idx="177">
                        <c:v>2.95</c:v>
                      </c:pt>
                      <c:pt idx="178">
                        <c:v>2.9670000000000001</c:v>
                      </c:pt>
                      <c:pt idx="179">
                        <c:v>2.9830000000000001</c:v>
                      </c:pt>
                      <c:pt idx="180">
                        <c:v>3</c:v>
                      </c:pt>
                      <c:pt idx="181">
                        <c:v>3.0169999999999999</c:v>
                      </c:pt>
                      <c:pt idx="182">
                        <c:v>3.0329999999999999</c:v>
                      </c:pt>
                      <c:pt idx="183">
                        <c:v>3.05</c:v>
                      </c:pt>
                      <c:pt idx="184">
                        <c:v>3.0670000000000002</c:v>
                      </c:pt>
                      <c:pt idx="185">
                        <c:v>3.0830000000000002</c:v>
                      </c:pt>
                      <c:pt idx="186">
                        <c:v>3.1</c:v>
                      </c:pt>
                      <c:pt idx="187">
                        <c:v>3.117</c:v>
                      </c:pt>
                      <c:pt idx="188">
                        <c:v>3.133</c:v>
                      </c:pt>
                      <c:pt idx="189">
                        <c:v>3.15</c:v>
                      </c:pt>
                      <c:pt idx="190">
                        <c:v>3.1669999999999998</c:v>
                      </c:pt>
                      <c:pt idx="191">
                        <c:v>3.1829999999999998</c:v>
                      </c:pt>
                      <c:pt idx="192">
                        <c:v>3.2</c:v>
                      </c:pt>
                      <c:pt idx="193">
                        <c:v>3.2170000000000001</c:v>
                      </c:pt>
                      <c:pt idx="194">
                        <c:v>3.2330000000000001</c:v>
                      </c:pt>
                      <c:pt idx="195">
                        <c:v>3.25</c:v>
                      </c:pt>
                      <c:pt idx="196">
                        <c:v>3.2669999999999999</c:v>
                      </c:pt>
                      <c:pt idx="197">
                        <c:v>3.2829999999999999</c:v>
                      </c:pt>
                      <c:pt idx="198">
                        <c:v>3.3</c:v>
                      </c:pt>
                      <c:pt idx="199">
                        <c:v>3.3170000000000002</c:v>
                      </c:pt>
                      <c:pt idx="200">
                        <c:v>3.3330000000000002</c:v>
                      </c:pt>
                      <c:pt idx="201">
                        <c:v>3.35</c:v>
                      </c:pt>
                      <c:pt idx="202">
                        <c:v>3.367</c:v>
                      </c:pt>
                      <c:pt idx="203">
                        <c:v>3.383</c:v>
                      </c:pt>
                      <c:pt idx="204">
                        <c:v>3.4</c:v>
                      </c:pt>
                      <c:pt idx="205">
                        <c:v>3.4169999999999998</c:v>
                      </c:pt>
                      <c:pt idx="206">
                        <c:v>3.4329999999999998</c:v>
                      </c:pt>
                      <c:pt idx="207">
                        <c:v>3.45</c:v>
                      </c:pt>
                      <c:pt idx="208">
                        <c:v>3.4670000000000001</c:v>
                      </c:pt>
                      <c:pt idx="209">
                        <c:v>3.4830000000000001</c:v>
                      </c:pt>
                      <c:pt idx="210">
                        <c:v>3.5</c:v>
                      </c:pt>
                      <c:pt idx="211">
                        <c:v>3.5169999999999999</c:v>
                      </c:pt>
                      <c:pt idx="212">
                        <c:v>3.5329999999999999</c:v>
                      </c:pt>
                      <c:pt idx="213">
                        <c:v>3.55</c:v>
                      </c:pt>
                      <c:pt idx="214">
                        <c:v>3.5670000000000002</c:v>
                      </c:pt>
                      <c:pt idx="215">
                        <c:v>3.5830000000000002</c:v>
                      </c:pt>
                      <c:pt idx="216">
                        <c:v>3.6</c:v>
                      </c:pt>
                      <c:pt idx="217">
                        <c:v>3.617</c:v>
                      </c:pt>
                      <c:pt idx="218">
                        <c:v>3.633</c:v>
                      </c:pt>
                      <c:pt idx="219">
                        <c:v>3.65</c:v>
                      </c:pt>
                      <c:pt idx="220">
                        <c:v>3.6669999999999998</c:v>
                      </c:pt>
                      <c:pt idx="221">
                        <c:v>3.6829999999999998</c:v>
                      </c:pt>
                      <c:pt idx="222">
                        <c:v>3.7</c:v>
                      </c:pt>
                      <c:pt idx="223">
                        <c:v>3.7170000000000001</c:v>
                      </c:pt>
                      <c:pt idx="224">
                        <c:v>3.7330000000000001</c:v>
                      </c:pt>
                      <c:pt idx="225">
                        <c:v>3.75</c:v>
                      </c:pt>
                      <c:pt idx="226">
                        <c:v>3.7669999999999999</c:v>
                      </c:pt>
                      <c:pt idx="227">
                        <c:v>3.7829999999999999</c:v>
                      </c:pt>
                      <c:pt idx="228">
                        <c:v>3.8</c:v>
                      </c:pt>
                      <c:pt idx="229">
                        <c:v>3.8170000000000002</c:v>
                      </c:pt>
                      <c:pt idx="230">
                        <c:v>3.8330000000000002</c:v>
                      </c:pt>
                      <c:pt idx="231">
                        <c:v>3.85</c:v>
                      </c:pt>
                      <c:pt idx="232">
                        <c:v>3.867</c:v>
                      </c:pt>
                      <c:pt idx="233">
                        <c:v>3.883</c:v>
                      </c:pt>
                      <c:pt idx="234">
                        <c:v>3.9</c:v>
                      </c:pt>
                      <c:pt idx="235">
                        <c:v>3.9169999999999998</c:v>
                      </c:pt>
                      <c:pt idx="236">
                        <c:v>3.9329999999999998</c:v>
                      </c:pt>
                      <c:pt idx="237">
                        <c:v>3.95</c:v>
                      </c:pt>
                      <c:pt idx="238">
                        <c:v>3.9670000000000001</c:v>
                      </c:pt>
                      <c:pt idx="239">
                        <c:v>3.9830000000000001</c:v>
                      </c:pt>
                      <c:pt idx="240">
                        <c:v>4</c:v>
                      </c:pt>
                      <c:pt idx="241">
                        <c:v>4.0170000000000003</c:v>
                      </c:pt>
                      <c:pt idx="242">
                        <c:v>4.0330000000000004</c:v>
                      </c:pt>
                      <c:pt idx="243">
                        <c:v>4.05</c:v>
                      </c:pt>
                      <c:pt idx="244">
                        <c:v>4.0670000000000002</c:v>
                      </c:pt>
                      <c:pt idx="245">
                        <c:v>4.0830000000000002</c:v>
                      </c:pt>
                      <c:pt idx="246">
                        <c:v>4.0999999999999996</c:v>
                      </c:pt>
                      <c:pt idx="247">
                        <c:v>4.117</c:v>
                      </c:pt>
                      <c:pt idx="248">
                        <c:v>4.133</c:v>
                      </c:pt>
                      <c:pt idx="249">
                        <c:v>4.1500000000000004</c:v>
                      </c:pt>
                      <c:pt idx="250">
                        <c:v>4.1669999999999998</c:v>
                      </c:pt>
                      <c:pt idx="251">
                        <c:v>4.1829999999999998</c:v>
                      </c:pt>
                      <c:pt idx="252">
                        <c:v>4.2</c:v>
                      </c:pt>
                      <c:pt idx="253">
                        <c:v>4.2169999999999996</c:v>
                      </c:pt>
                      <c:pt idx="254">
                        <c:v>4.2329999999999997</c:v>
                      </c:pt>
                      <c:pt idx="255">
                        <c:v>4.25</c:v>
                      </c:pt>
                      <c:pt idx="256">
                        <c:v>4.2670000000000003</c:v>
                      </c:pt>
                      <c:pt idx="257">
                        <c:v>4.2830000000000004</c:v>
                      </c:pt>
                      <c:pt idx="258">
                        <c:v>4.3</c:v>
                      </c:pt>
                      <c:pt idx="259">
                        <c:v>4.3170000000000002</c:v>
                      </c:pt>
                      <c:pt idx="260">
                        <c:v>4.3330000000000002</c:v>
                      </c:pt>
                      <c:pt idx="261">
                        <c:v>4.3499999999999996</c:v>
                      </c:pt>
                      <c:pt idx="262">
                        <c:v>4.367</c:v>
                      </c:pt>
                      <c:pt idx="263">
                        <c:v>4.383</c:v>
                      </c:pt>
                      <c:pt idx="264">
                        <c:v>4.4000000000000004</c:v>
                      </c:pt>
                      <c:pt idx="265">
                        <c:v>4.4169999999999998</c:v>
                      </c:pt>
                      <c:pt idx="266">
                        <c:v>4.4329999999999998</c:v>
                      </c:pt>
                      <c:pt idx="267">
                        <c:v>4.45</c:v>
                      </c:pt>
                      <c:pt idx="268">
                        <c:v>4.4669999999999996</c:v>
                      </c:pt>
                      <c:pt idx="269">
                        <c:v>4.4829999999999997</c:v>
                      </c:pt>
                      <c:pt idx="270">
                        <c:v>4.5</c:v>
                      </c:pt>
                      <c:pt idx="271">
                        <c:v>4.5170000000000003</c:v>
                      </c:pt>
                      <c:pt idx="272">
                        <c:v>4.5330000000000004</c:v>
                      </c:pt>
                      <c:pt idx="273">
                        <c:v>4.55</c:v>
                      </c:pt>
                      <c:pt idx="274">
                        <c:v>4.5670000000000002</c:v>
                      </c:pt>
                      <c:pt idx="275">
                        <c:v>4.5830000000000002</c:v>
                      </c:pt>
                      <c:pt idx="276">
                        <c:v>4.5999999999999996</c:v>
                      </c:pt>
                      <c:pt idx="277">
                        <c:v>4.617</c:v>
                      </c:pt>
                      <c:pt idx="278">
                        <c:v>4.633</c:v>
                      </c:pt>
                      <c:pt idx="279">
                        <c:v>4.6500000000000004</c:v>
                      </c:pt>
                      <c:pt idx="280">
                        <c:v>4.6669999999999998</c:v>
                      </c:pt>
                      <c:pt idx="281">
                        <c:v>4.6829999999999998</c:v>
                      </c:pt>
                      <c:pt idx="282">
                        <c:v>4.7</c:v>
                      </c:pt>
                      <c:pt idx="283">
                        <c:v>4.7169999999999996</c:v>
                      </c:pt>
                      <c:pt idx="284">
                        <c:v>4.7329999999999997</c:v>
                      </c:pt>
                      <c:pt idx="285">
                        <c:v>4.75</c:v>
                      </c:pt>
                      <c:pt idx="286">
                        <c:v>4.7670000000000003</c:v>
                      </c:pt>
                      <c:pt idx="287">
                        <c:v>4.7830000000000004</c:v>
                      </c:pt>
                      <c:pt idx="288">
                        <c:v>4.8</c:v>
                      </c:pt>
                      <c:pt idx="289">
                        <c:v>4.8170000000000002</c:v>
                      </c:pt>
                      <c:pt idx="290">
                        <c:v>4.8330000000000002</c:v>
                      </c:pt>
                      <c:pt idx="291">
                        <c:v>4.8499999999999996</c:v>
                      </c:pt>
                      <c:pt idx="292">
                        <c:v>4.867</c:v>
                      </c:pt>
                      <c:pt idx="293">
                        <c:v>4.883</c:v>
                      </c:pt>
                      <c:pt idx="294">
                        <c:v>4.9000000000000004</c:v>
                      </c:pt>
                      <c:pt idx="295">
                        <c:v>4.9169999999999998</c:v>
                      </c:pt>
                      <c:pt idx="296">
                        <c:v>4.9329999999999998</c:v>
                      </c:pt>
                      <c:pt idx="297">
                        <c:v>4.95</c:v>
                      </c:pt>
                      <c:pt idx="298">
                        <c:v>4.9669999999999996</c:v>
                      </c:pt>
                      <c:pt idx="299">
                        <c:v>4.9829999999999997</c:v>
                      </c:pt>
                      <c:pt idx="300">
                        <c:v>5</c:v>
                      </c:pt>
                      <c:pt idx="301">
                        <c:v>5.0170000000000003</c:v>
                      </c:pt>
                      <c:pt idx="302">
                        <c:v>5.0330000000000004</c:v>
                      </c:pt>
                      <c:pt idx="303">
                        <c:v>5.05</c:v>
                      </c:pt>
                      <c:pt idx="304">
                        <c:v>5.0670000000000002</c:v>
                      </c:pt>
                      <c:pt idx="305">
                        <c:v>5.0830000000000002</c:v>
                      </c:pt>
                      <c:pt idx="306">
                        <c:v>5.0999999999999996</c:v>
                      </c:pt>
                      <c:pt idx="307">
                        <c:v>5.117</c:v>
                      </c:pt>
                      <c:pt idx="308">
                        <c:v>5.133</c:v>
                      </c:pt>
                      <c:pt idx="309">
                        <c:v>5.15</c:v>
                      </c:pt>
                      <c:pt idx="310">
                        <c:v>5.1669999999999998</c:v>
                      </c:pt>
                      <c:pt idx="311">
                        <c:v>5.1829999999999998</c:v>
                      </c:pt>
                      <c:pt idx="312">
                        <c:v>5.2</c:v>
                      </c:pt>
                      <c:pt idx="313">
                        <c:v>5.2169999999999996</c:v>
                      </c:pt>
                      <c:pt idx="314">
                        <c:v>5.2329999999999997</c:v>
                      </c:pt>
                      <c:pt idx="315">
                        <c:v>5.25</c:v>
                      </c:pt>
                      <c:pt idx="316">
                        <c:v>5.2670000000000003</c:v>
                      </c:pt>
                      <c:pt idx="317">
                        <c:v>5.2830000000000004</c:v>
                      </c:pt>
                      <c:pt idx="318">
                        <c:v>5.3</c:v>
                      </c:pt>
                      <c:pt idx="319">
                        <c:v>5.3170000000000002</c:v>
                      </c:pt>
                      <c:pt idx="320">
                        <c:v>5.3330000000000002</c:v>
                      </c:pt>
                      <c:pt idx="321">
                        <c:v>5.35</c:v>
                      </c:pt>
                      <c:pt idx="322">
                        <c:v>5.367</c:v>
                      </c:pt>
                      <c:pt idx="323">
                        <c:v>5.383</c:v>
                      </c:pt>
                      <c:pt idx="324">
                        <c:v>5.4</c:v>
                      </c:pt>
                      <c:pt idx="325">
                        <c:v>5.4169999999999998</c:v>
                      </c:pt>
                      <c:pt idx="326">
                        <c:v>5.4329999999999998</c:v>
                      </c:pt>
                      <c:pt idx="327">
                        <c:v>5.45</c:v>
                      </c:pt>
                      <c:pt idx="328">
                        <c:v>5.4669999999999996</c:v>
                      </c:pt>
                      <c:pt idx="329">
                        <c:v>5.4829999999999997</c:v>
                      </c:pt>
                      <c:pt idx="330">
                        <c:v>5.5</c:v>
                      </c:pt>
                      <c:pt idx="331">
                        <c:v>5.5170000000000003</c:v>
                      </c:pt>
                      <c:pt idx="332">
                        <c:v>5.5330000000000004</c:v>
                      </c:pt>
                      <c:pt idx="333">
                        <c:v>5.55</c:v>
                      </c:pt>
                      <c:pt idx="334">
                        <c:v>5.5670000000000002</c:v>
                      </c:pt>
                      <c:pt idx="335">
                        <c:v>5.5830000000000002</c:v>
                      </c:pt>
                      <c:pt idx="336">
                        <c:v>5.6</c:v>
                      </c:pt>
                      <c:pt idx="337">
                        <c:v>5.617</c:v>
                      </c:pt>
                      <c:pt idx="338">
                        <c:v>5.633</c:v>
                      </c:pt>
                      <c:pt idx="339">
                        <c:v>5.65</c:v>
                      </c:pt>
                      <c:pt idx="340">
                        <c:v>5.6669999999999998</c:v>
                      </c:pt>
                      <c:pt idx="341">
                        <c:v>5.6829999999999998</c:v>
                      </c:pt>
                      <c:pt idx="342">
                        <c:v>5.7</c:v>
                      </c:pt>
                      <c:pt idx="343">
                        <c:v>5.7169999999999996</c:v>
                      </c:pt>
                      <c:pt idx="344">
                        <c:v>5.7329999999999997</c:v>
                      </c:pt>
                      <c:pt idx="345">
                        <c:v>5.75</c:v>
                      </c:pt>
                      <c:pt idx="346">
                        <c:v>5.7670000000000003</c:v>
                      </c:pt>
                      <c:pt idx="347">
                        <c:v>5.7830000000000004</c:v>
                      </c:pt>
                      <c:pt idx="348">
                        <c:v>5.8</c:v>
                      </c:pt>
                      <c:pt idx="349">
                        <c:v>5.8170000000000002</c:v>
                      </c:pt>
                      <c:pt idx="350">
                        <c:v>5.8330000000000002</c:v>
                      </c:pt>
                      <c:pt idx="351">
                        <c:v>5.85</c:v>
                      </c:pt>
                      <c:pt idx="352">
                        <c:v>5.867</c:v>
                      </c:pt>
                      <c:pt idx="353">
                        <c:v>5.883</c:v>
                      </c:pt>
                      <c:pt idx="354">
                        <c:v>5.9</c:v>
                      </c:pt>
                      <c:pt idx="355">
                        <c:v>5.9169999999999998</c:v>
                      </c:pt>
                      <c:pt idx="356">
                        <c:v>5.9329999999999998</c:v>
                      </c:pt>
                      <c:pt idx="357">
                        <c:v>5.95</c:v>
                      </c:pt>
                      <c:pt idx="358">
                        <c:v>5.9669999999999996</c:v>
                      </c:pt>
                      <c:pt idx="359">
                        <c:v>5.9829999999999997</c:v>
                      </c:pt>
                      <c:pt idx="360">
                        <c:v>6</c:v>
                      </c:pt>
                      <c:pt idx="361">
                        <c:v>6.0170000000000003</c:v>
                      </c:pt>
                      <c:pt idx="362">
                        <c:v>6.0330000000000004</c:v>
                      </c:pt>
                      <c:pt idx="363">
                        <c:v>6.05</c:v>
                      </c:pt>
                      <c:pt idx="364">
                        <c:v>6.0670000000000002</c:v>
                      </c:pt>
                      <c:pt idx="365">
                        <c:v>6.0830000000000002</c:v>
                      </c:pt>
                      <c:pt idx="366">
                        <c:v>6.1</c:v>
                      </c:pt>
                      <c:pt idx="367">
                        <c:v>6.117</c:v>
                      </c:pt>
                      <c:pt idx="368">
                        <c:v>6.133</c:v>
                      </c:pt>
                      <c:pt idx="369">
                        <c:v>6.15</c:v>
                      </c:pt>
                      <c:pt idx="370">
                        <c:v>6.1669999999999998</c:v>
                      </c:pt>
                      <c:pt idx="371">
                        <c:v>6.1829999999999998</c:v>
                      </c:pt>
                      <c:pt idx="372">
                        <c:v>6.2</c:v>
                      </c:pt>
                      <c:pt idx="373">
                        <c:v>6.2169999999999996</c:v>
                      </c:pt>
                      <c:pt idx="374">
                        <c:v>6.2329999999999997</c:v>
                      </c:pt>
                      <c:pt idx="375">
                        <c:v>6.25</c:v>
                      </c:pt>
                      <c:pt idx="376">
                        <c:v>6.2670000000000003</c:v>
                      </c:pt>
                      <c:pt idx="377">
                        <c:v>6.2830000000000004</c:v>
                      </c:pt>
                      <c:pt idx="378">
                        <c:v>6.3</c:v>
                      </c:pt>
                      <c:pt idx="379">
                        <c:v>6.3170000000000002</c:v>
                      </c:pt>
                      <c:pt idx="380">
                        <c:v>6.3330000000000002</c:v>
                      </c:pt>
                      <c:pt idx="381">
                        <c:v>6.35</c:v>
                      </c:pt>
                      <c:pt idx="382">
                        <c:v>6.367</c:v>
                      </c:pt>
                      <c:pt idx="383">
                        <c:v>6.383</c:v>
                      </c:pt>
                      <c:pt idx="384">
                        <c:v>6.4</c:v>
                      </c:pt>
                      <c:pt idx="385">
                        <c:v>6.4169999999999998</c:v>
                      </c:pt>
                      <c:pt idx="386">
                        <c:v>6.4329999999999998</c:v>
                      </c:pt>
                      <c:pt idx="387">
                        <c:v>6.45</c:v>
                      </c:pt>
                      <c:pt idx="388">
                        <c:v>6.4669999999999996</c:v>
                      </c:pt>
                      <c:pt idx="389">
                        <c:v>6.4829999999999997</c:v>
                      </c:pt>
                      <c:pt idx="390">
                        <c:v>6.5</c:v>
                      </c:pt>
                      <c:pt idx="391">
                        <c:v>6.5170000000000003</c:v>
                      </c:pt>
                      <c:pt idx="392">
                        <c:v>6.5330000000000004</c:v>
                      </c:pt>
                      <c:pt idx="393">
                        <c:v>6.55</c:v>
                      </c:pt>
                      <c:pt idx="394">
                        <c:v>6.5670000000000002</c:v>
                      </c:pt>
                      <c:pt idx="395">
                        <c:v>6.5830000000000002</c:v>
                      </c:pt>
                      <c:pt idx="396">
                        <c:v>6.6</c:v>
                      </c:pt>
                      <c:pt idx="397">
                        <c:v>6.617</c:v>
                      </c:pt>
                      <c:pt idx="398">
                        <c:v>6.633</c:v>
                      </c:pt>
                      <c:pt idx="399">
                        <c:v>6.65</c:v>
                      </c:pt>
                      <c:pt idx="400">
                        <c:v>6.6669999999999998</c:v>
                      </c:pt>
                      <c:pt idx="401">
                        <c:v>6.6829999999999998</c:v>
                      </c:pt>
                      <c:pt idx="402">
                        <c:v>6.7</c:v>
                      </c:pt>
                      <c:pt idx="403">
                        <c:v>6.7169999999999996</c:v>
                      </c:pt>
                      <c:pt idx="404">
                        <c:v>6.7329999999999997</c:v>
                      </c:pt>
                      <c:pt idx="405">
                        <c:v>6.75</c:v>
                      </c:pt>
                      <c:pt idx="406">
                        <c:v>6.7670000000000003</c:v>
                      </c:pt>
                      <c:pt idx="407">
                        <c:v>6.7830000000000004</c:v>
                      </c:pt>
                      <c:pt idx="408">
                        <c:v>6.8</c:v>
                      </c:pt>
                      <c:pt idx="409">
                        <c:v>6.8170000000000002</c:v>
                      </c:pt>
                      <c:pt idx="410">
                        <c:v>6.8330000000000002</c:v>
                      </c:pt>
                      <c:pt idx="411">
                        <c:v>6.85</c:v>
                      </c:pt>
                      <c:pt idx="412">
                        <c:v>6.867</c:v>
                      </c:pt>
                      <c:pt idx="413">
                        <c:v>6.883</c:v>
                      </c:pt>
                      <c:pt idx="414">
                        <c:v>6.9</c:v>
                      </c:pt>
                      <c:pt idx="415">
                        <c:v>6.9169999999999998</c:v>
                      </c:pt>
                      <c:pt idx="416">
                        <c:v>6.9329999999999998</c:v>
                      </c:pt>
                      <c:pt idx="417">
                        <c:v>6.95</c:v>
                      </c:pt>
                      <c:pt idx="418">
                        <c:v>6.9669999999999996</c:v>
                      </c:pt>
                      <c:pt idx="419">
                        <c:v>6.9829999999999997</c:v>
                      </c:pt>
                      <c:pt idx="420">
                        <c:v>7</c:v>
                      </c:pt>
                      <c:pt idx="421">
                        <c:v>7.0170000000000003</c:v>
                      </c:pt>
                      <c:pt idx="422">
                        <c:v>7.0330000000000004</c:v>
                      </c:pt>
                      <c:pt idx="423">
                        <c:v>7.05</c:v>
                      </c:pt>
                      <c:pt idx="424">
                        <c:v>7.0670000000000002</c:v>
                      </c:pt>
                      <c:pt idx="425">
                        <c:v>7.0830000000000002</c:v>
                      </c:pt>
                      <c:pt idx="426">
                        <c:v>7.1</c:v>
                      </c:pt>
                      <c:pt idx="427">
                        <c:v>7.117</c:v>
                      </c:pt>
                      <c:pt idx="428">
                        <c:v>7.133</c:v>
                      </c:pt>
                      <c:pt idx="429">
                        <c:v>7.15</c:v>
                      </c:pt>
                      <c:pt idx="430">
                        <c:v>7.1669999999999998</c:v>
                      </c:pt>
                      <c:pt idx="431">
                        <c:v>7.1829999999999998</c:v>
                      </c:pt>
                      <c:pt idx="432">
                        <c:v>7.2</c:v>
                      </c:pt>
                      <c:pt idx="433">
                        <c:v>7.2169999999999996</c:v>
                      </c:pt>
                      <c:pt idx="434">
                        <c:v>7.2329999999999997</c:v>
                      </c:pt>
                      <c:pt idx="435">
                        <c:v>7.25</c:v>
                      </c:pt>
                      <c:pt idx="436">
                        <c:v>7.2670000000000003</c:v>
                      </c:pt>
                      <c:pt idx="437">
                        <c:v>7.2830000000000004</c:v>
                      </c:pt>
                      <c:pt idx="438">
                        <c:v>7.3</c:v>
                      </c:pt>
                      <c:pt idx="439">
                        <c:v>7.3170000000000002</c:v>
                      </c:pt>
                      <c:pt idx="440">
                        <c:v>7.3330000000000002</c:v>
                      </c:pt>
                      <c:pt idx="441">
                        <c:v>7.35</c:v>
                      </c:pt>
                      <c:pt idx="442">
                        <c:v>7.367</c:v>
                      </c:pt>
                      <c:pt idx="443">
                        <c:v>7.383</c:v>
                      </c:pt>
                      <c:pt idx="444">
                        <c:v>7.4</c:v>
                      </c:pt>
                      <c:pt idx="445">
                        <c:v>7.4169999999999998</c:v>
                      </c:pt>
                      <c:pt idx="446">
                        <c:v>7.4329999999999998</c:v>
                      </c:pt>
                      <c:pt idx="447">
                        <c:v>7.45</c:v>
                      </c:pt>
                      <c:pt idx="448">
                        <c:v>7.4669999999999996</c:v>
                      </c:pt>
                      <c:pt idx="449">
                        <c:v>7.4829999999999997</c:v>
                      </c:pt>
                      <c:pt idx="450">
                        <c:v>7.5</c:v>
                      </c:pt>
                      <c:pt idx="451">
                        <c:v>7.5170000000000003</c:v>
                      </c:pt>
                      <c:pt idx="452">
                        <c:v>7.5330000000000004</c:v>
                      </c:pt>
                      <c:pt idx="453">
                        <c:v>7.55</c:v>
                      </c:pt>
                      <c:pt idx="454">
                        <c:v>7.5670000000000002</c:v>
                      </c:pt>
                      <c:pt idx="455">
                        <c:v>7.5830000000000002</c:v>
                      </c:pt>
                      <c:pt idx="456">
                        <c:v>7.6</c:v>
                      </c:pt>
                      <c:pt idx="457">
                        <c:v>7.617</c:v>
                      </c:pt>
                      <c:pt idx="458">
                        <c:v>7.633</c:v>
                      </c:pt>
                      <c:pt idx="459">
                        <c:v>7.65</c:v>
                      </c:pt>
                      <c:pt idx="460">
                        <c:v>7.6669999999999998</c:v>
                      </c:pt>
                      <c:pt idx="461">
                        <c:v>7.6829999999999998</c:v>
                      </c:pt>
                      <c:pt idx="462">
                        <c:v>7.7</c:v>
                      </c:pt>
                      <c:pt idx="463">
                        <c:v>7.7169999999999996</c:v>
                      </c:pt>
                      <c:pt idx="464">
                        <c:v>7.7329999999999997</c:v>
                      </c:pt>
                      <c:pt idx="465">
                        <c:v>7.75</c:v>
                      </c:pt>
                      <c:pt idx="466">
                        <c:v>7.7670000000000003</c:v>
                      </c:pt>
                      <c:pt idx="467">
                        <c:v>7.7830000000000004</c:v>
                      </c:pt>
                      <c:pt idx="468">
                        <c:v>7.8</c:v>
                      </c:pt>
                      <c:pt idx="469">
                        <c:v>7.8170000000000002</c:v>
                      </c:pt>
                      <c:pt idx="470">
                        <c:v>7.8330000000000002</c:v>
                      </c:pt>
                      <c:pt idx="471">
                        <c:v>7.85</c:v>
                      </c:pt>
                      <c:pt idx="472">
                        <c:v>7.867</c:v>
                      </c:pt>
                      <c:pt idx="473">
                        <c:v>7.883</c:v>
                      </c:pt>
                      <c:pt idx="474">
                        <c:v>7.9</c:v>
                      </c:pt>
                      <c:pt idx="475">
                        <c:v>7.9169999999999998</c:v>
                      </c:pt>
                      <c:pt idx="476">
                        <c:v>7.9329999999999998</c:v>
                      </c:pt>
                      <c:pt idx="477">
                        <c:v>7.95</c:v>
                      </c:pt>
                      <c:pt idx="478">
                        <c:v>7.9669999999999996</c:v>
                      </c:pt>
                      <c:pt idx="479">
                        <c:v>7.9829999999999997</c:v>
                      </c:pt>
                      <c:pt idx="480">
                        <c:v>8</c:v>
                      </c:pt>
                      <c:pt idx="481">
                        <c:v>8.0169999999999995</c:v>
                      </c:pt>
                      <c:pt idx="482">
                        <c:v>8.0329999999999995</c:v>
                      </c:pt>
                      <c:pt idx="483">
                        <c:v>8.0500000000000007</c:v>
                      </c:pt>
                      <c:pt idx="484">
                        <c:v>8.0670000000000002</c:v>
                      </c:pt>
                      <c:pt idx="485">
                        <c:v>8.0830000000000002</c:v>
                      </c:pt>
                      <c:pt idx="486">
                        <c:v>8.1</c:v>
                      </c:pt>
                      <c:pt idx="487">
                        <c:v>8.1170000000000009</c:v>
                      </c:pt>
                      <c:pt idx="488">
                        <c:v>8.1329999999999991</c:v>
                      </c:pt>
                      <c:pt idx="489">
                        <c:v>8.15</c:v>
                      </c:pt>
                      <c:pt idx="490">
                        <c:v>8.1669999999999998</c:v>
                      </c:pt>
                      <c:pt idx="491">
                        <c:v>8.1829999999999998</c:v>
                      </c:pt>
                      <c:pt idx="492">
                        <c:v>8.1999999999999993</c:v>
                      </c:pt>
                      <c:pt idx="493">
                        <c:v>8.2170000000000005</c:v>
                      </c:pt>
                      <c:pt idx="494">
                        <c:v>8.2330000000000005</c:v>
                      </c:pt>
                      <c:pt idx="495">
                        <c:v>8.25</c:v>
                      </c:pt>
                      <c:pt idx="496">
                        <c:v>8.2669999999999995</c:v>
                      </c:pt>
                      <c:pt idx="497">
                        <c:v>8.2829999999999995</c:v>
                      </c:pt>
                      <c:pt idx="498">
                        <c:v>8.3000000000000007</c:v>
                      </c:pt>
                      <c:pt idx="499">
                        <c:v>8.3170000000000002</c:v>
                      </c:pt>
                      <c:pt idx="500">
                        <c:v>8.3330000000000002</c:v>
                      </c:pt>
                      <c:pt idx="501">
                        <c:v>8.35</c:v>
                      </c:pt>
                      <c:pt idx="502">
                        <c:v>8.3670000000000009</c:v>
                      </c:pt>
                      <c:pt idx="503">
                        <c:v>8.3829999999999991</c:v>
                      </c:pt>
                      <c:pt idx="504">
                        <c:v>8.4</c:v>
                      </c:pt>
                      <c:pt idx="505">
                        <c:v>8.4169999999999998</c:v>
                      </c:pt>
                      <c:pt idx="506">
                        <c:v>8.4329999999999998</c:v>
                      </c:pt>
                      <c:pt idx="507">
                        <c:v>8.4499999999999993</c:v>
                      </c:pt>
                      <c:pt idx="508">
                        <c:v>8.4670000000000005</c:v>
                      </c:pt>
                      <c:pt idx="509">
                        <c:v>8.4830000000000005</c:v>
                      </c:pt>
                      <c:pt idx="510">
                        <c:v>8.5</c:v>
                      </c:pt>
                      <c:pt idx="511">
                        <c:v>8.5169999999999995</c:v>
                      </c:pt>
                      <c:pt idx="512">
                        <c:v>8.5329999999999995</c:v>
                      </c:pt>
                      <c:pt idx="513">
                        <c:v>8.5500000000000007</c:v>
                      </c:pt>
                      <c:pt idx="514">
                        <c:v>8.5670000000000002</c:v>
                      </c:pt>
                      <c:pt idx="515">
                        <c:v>8.5830000000000002</c:v>
                      </c:pt>
                      <c:pt idx="516">
                        <c:v>8.6</c:v>
                      </c:pt>
                      <c:pt idx="517">
                        <c:v>8.6170000000000009</c:v>
                      </c:pt>
                      <c:pt idx="518">
                        <c:v>8.6329999999999991</c:v>
                      </c:pt>
                      <c:pt idx="519">
                        <c:v>8.65</c:v>
                      </c:pt>
                      <c:pt idx="520">
                        <c:v>8.6669999999999998</c:v>
                      </c:pt>
                      <c:pt idx="521">
                        <c:v>8.6829999999999998</c:v>
                      </c:pt>
                      <c:pt idx="522">
                        <c:v>8.6999999999999993</c:v>
                      </c:pt>
                      <c:pt idx="523">
                        <c:v>8.7170000000000005</c:v>
                      </c:pt>
                      <c:pt idx="524">
                        <c:v>8.7330000000000005</c:v>
                      </c:pt>
                      <c:pt idx="525">
                        <c:v>8.75</c:v>
                      </c:pt>
                      <c:pt idx="526">
                        <c:v>8.7669999999999995</c:v>
                      </c:pt>
                      <c:pt idx="527">
                        <c:v>8.7829999999999995</c:v>
                      </c:pt>
                      <c:pt idx="528">
                        <c:v>8.8000000000000007</c:v>
                      </c:pt>
                      <c:pt idx="529">
                        <c:v>8.8170000000000002</c:v>
                      </c:pt>
                      <c:pt idx="530">
                        <c:v>8.8330000000000002</c:v>
                      </c:pt>
                      <c:pt idx="531">
                        <c:v>8.85</c:v>
                      </c:pt>
                      <c:pt idx="532">
                        <c:v>8.8670000000000009</c:v>
                      </c:pt>
                      <c:pt idx="533">
                        <c:v>8.8829999999999991</c:v>
                      </c:pt>
                      <c:pt idx="534">
                        <c:v>8.9</c:v>
                      </c:pt>
                      <c:pt idx="535">
                        <c:v>8.9169999999999998</c:v>
                      </c:pt>
                      <c:pt idx="536">
                        <c:v>8.9329999999999998</c:v>
                      </c:pt>
                      <c:pt idx="537">
                        <c:v>8.9499999999999993</c:v>
                      </c:pt>
                      <c:pt idx="538">
                        <c:v>8.9670000000000005</c:v>
                      </c:pt>
                      <c:pt idx="539">
                        <c:v>8.9830000000000005</c:v>
                      </c:pt>
                      <c:pt idx="540">
                        <c:v>9</c:v>
                      </c:pt>
                      <c:pt idx="541">
                        <c:v>9.0169999999999995</c:v>
                      </c:pt>
                      <c:pt idx="542">
                        <c:v>9.0329999999999995</c:v>
                      </c:pt>
                      <c:pt idx="543">
                        <c:v>9.0500000000000007</c:v>
                      </c:pt>
                      <c:pt idx="544">
                        <c:v>9.0670000000000002</c:v>
                      </c:pt>
                      <c:pt idx="545">
                        <c:v>9.0830000000000002</c:v>
                      </c:pt>
                      <c:pt idx="546">
                        <c:v>9.1</c:v>
                      </c:pt>
                      <c:pt idx="547">
                        <c:v>9.1170000000000009</c:v>
                      </c:pt>
                      <c:pt idx="548">
                        <c:v>9.1329999999999991</c:v>
                      </c:pt>
                      <c:pt idx="549">
                        <c:v>9.15</c:v>
                      </c:pt>
                      <c:pt idx="550">
                        <c:v>9.1669999999999998</c:v>
                      </c:pt>
                      <c:pt idx="551">
                        <c:v>9.1829999999999998</c:v>
                      </c:pt>
                      <c:pt idx="552">
                        <c:v>9.1999999999999993</c:v>
                      </c:pt>
                      <c:pt idx="553">
                        <c:v>9.2170000000000005</c:v>
                      </c:pt>
                      <c:pt idx="554">
                        <c:v>9.2330000000000005</c:v>
                      </c:pt>
                      <c:pt idx="555">
                        <c:v>9.25</c:v>
                      </c:pt>
                      <c:pt idx="556">
                        <c:v>9.2669999999999995</c:v>
                      </c:pt>
                      <c:pt idx="557">
                        <c:v>9.2829999999999995</c:v>
                      </c:pt>
                      <c:pt idx="558">
                        <c:v>9.3000000000000007</c:v>
                      </c:pt>
                      <c:pt idx="559">
                        <c:v>9.3170000000000002</c:v>
                      </c:pt>
                      <c:pt idx="560">
                        <c:v>9.3330000000000002</c:v>
                      </c:pt>
                      <c:pt idx="561">
                        <c:v>9.35</c:v>
                      </c:pt>
                      <c:pt idx="562">
                        <c:v>9.3670000000000009</c:v>
                      </c:pt>
                      <c:pt idx="563">
                        <c:v>9.3829999999999991</c:v>
                      </c:pt>
                      <c:pt idx="564">
                        <c:v>9.4</c:v>
                      </c:pt>
                      <c:pt idx="565">
                        <c:v>9.4169999999999998</c:v>
                      </c:pt>
                      <c:pt idx="566">
                        <c:v>9.4329999999999998</c:v>
                      </c:pt>
                      <c:pt idx="567">
                        <c:v>9.4499999999999993</c:v>
                      </c:pt>
                      <c:pt idx="568">
                        <c:v>9.4670000000000005</c:v>
                      </c:pt>
                      <c:pt idx="569">
                        <c:v>9.4830000000000005</c:v>
                      </c:pt>
                      <c:pt idx="570">
                        <c:v>9.5</c:v>
                      </c:pt>
                      <c:pt idx="571">
                        <c:v>9.5169999999999995</c:v>
                      </c:pt>
                      <c:pt idx="572">
                        <c:v>9.5329999999999995</c:v>
                      </c:pt>
                      <c:pt idx="573">
                        <c:v>9.5500000000000007</c:v>
                      </c:pt>
                      <c:pt idx="574">
                        <c:v>9.5670000000000002</c:v>
                      </c:pt>
                      <c:pt idx="575">
                        <c:v>9.5830000000000002</c:v>
                      </c:pt>
                      <c:pt idx="576">
                        <c:v>9.6</c:v>
                      </c:pt>
                      <c:pt idx="577">
                        <c:v>9.6170000000000009</c:v>
                      </c:pt>
                      <c:pt idx="578">
                        <c:v>9.6329999999999991</c:v>
                      </c:pt>
                      <c:pt idx="579">
                        <c:v>9.65</c:v>
                      </c:pt>
                      <c:pt idx="580">
                        <c:v>9.6669999999999998</c:v>
                      </c:pt>
                      <c:pt idx="581">
                        <c:v>9.6829999999999998</c:v>
                      </c:pt>
                      <c:pt idx="582">
                        <c:v>9.6999999999999993</c:v>
                      </c:pt>
                      <c:pt idx="583">
                        <c:v>9.7170000000000005</c:v>
                      </c:pt>
                      <c:pt idx="584">
                        <c:v>9.7330000000000005</c:v>
                      </c:pt>
                      <c:pt idx="585">
                        <c:v>9.75</c:v>
                      </c:pt>
                      <c:pt idx="586">
                        <c:v>9.7669999999999995</c:v>
                      </c:pt>
                      <c:pt idx="587">
                        <c:v>9.7829999999999995</c:v>
                      </c:pt>
                      <c:pt idx="588">
                        <c:v>9.8000000000000007</c:v>
                      </c:pt>
                      <c:pt idx="589">
                        <c:v>9.8170000000000002</c:v>
                      </c:pt>
                      <c:pt idx="590">
                        <c:v>9.8330000000000002</c:v>
                      </c:pt>
                      <c:pt idx="591">
                        <c:v>9.85</c:v>
                      </c:pt>
                      <c:pt idx="592">
                        <c:v>9.8670000000000009</c:v>
                      </c:pt>
                      <c:pt idx="593">
                        <c:v>9.8829999999999991</c:v>
                      </c:pt>
                      <c:pt idx="594">
                        <c:v>9.9</c:v>
                      </c:pt>
                      <c:pt idx="595">
                        <c:v>9.9169999999999998</c:v>
                      </c:pt>
                      <c:pt idx="596">
                        <c:v>9.9329999999999998</c:v>
                      </c:pt>
                      <c:pt idx="597">
                        <c:v>9.9499999999999993</c:v>
                      </c:pt>
                      <c:pt idx="598">
                        <c:v>9.9670000000000005</c:v>
                      </c:pt>
                      <c:pt idx="599">
                        <c:v>9.9830000000000005</c:v>
                      </c:pt>
                      <c:pt idx="600">
                        <c:v>10</c:v>
                      </c:pt>
                      <c:pt idx="601">
                        <c:v>10.016999999999999</c:v>
                      </c:pt>
                      <c:pt idx="602">
                        <c:v>10.032999999999999</c:v>
                      </c:pt>
                      <c:pt idx="603">
                        <c:v>10.050000000000001</c:v>
                      </c:pt>
                      <c:pt idx="604">
                        <c:v>10.067</c:v>
                      </c:pt>
                      <c:pt idx="605">
                        <c:v>10.083</c:v>
                      </c:pt>
                      <c:pt idx="606">
                        <c:v>10.1</c:v>
                      </c:pt>
                      <c:pt idx="607">
                        <c:v>10.117000000000001</c:v>
                      </c:pt>
                      <c:pt idx="608">
                        <c:v>10.132999999999999</c:v>
                      </c:pt>
                      <c:pt idx="609">
                        <c:v>10.15</c:v>
                      </c:pt>
                      <c:pt idx="610">
                        <c:v>10.167</c:v>
                      </c:pt>
                      <c:pt idx="611">
                        <c:v>10.183</c:v>
                      </c:pt>
                      <c:pt idx="612">
                        <c:v>10.199999999999999</c:v>
                      </c:pt>
                      <c:pt idx="613">
                        <c:v>10.217000000000001</c:v>
                      </c:pt>
                      <c:pt idx="614">
                        <c:v>10.233000000000001</c:v>
                      </c:pt>
                      <c:pt idx="615">
                        <c:v>10.25</c:v>
                      </c:pt>
                      <c:pt idx="616">
                        <c:v>10.266999999999999</c:v>
                      </c:pt>
                      <c:pt idx="617">
                        <c:v>10.282999999999999</c:v>
                      </c:pt>
                      <c:pt idx="618">
                        <c:v>10.3</c:v>
                      </c:pt>
                      <c:pt idx="619">
                        <c:v>10.317</c:v>
                      </c:pt>
                      <c:pt idx="620">
                        <c:v>10.333</c:v>
                      </c:pt>
                      <c:pt idx="621">
                        <c:v>10.35</c:v>
                      </c:pt>
                      <c:pt idx="622">
                        <c:v>10.367000000000001</c:v>
                      </c:pt>
                      <c:pt idx="623">
                        <c:v>10.382999999999999</c:v>
                      </c:pt>
                      <c:pt idx="624">
                        <c:v>10.4</c:v>
                      </c:pt>
                      <c:pt idx="625">
                        <c:v>10.417</c:v>
                      </c:pt>
                      <c:pt idx="626">
                        <c:v>10.433</c:v>
                      </c:pt>
                      <c:pt idx="627">
                        <c:v>10.45</c:v>
                      </c:pt>
                      <c:pt idx="628">
                        <c:v>10.467000000000001</c:v>
                      </c:pt>
                      <c:pt idx="629">
                        <c:v>10.483000000000001</c:v>
                      </c:pt>
                      <c:pt idx="630">
                        <c:v>10.5</c:v>
                      </c:pt>
                      <c:pt idx="631">
                        <c:v>10.516999999999999</c:v>
                      </c:pt>
                      <c:pt idx="632">
                        <c:v>10.532999999999999</c:v>
                      </c:pt>
                      <c:pt idx="633">
                        <c:v>10.55</c:v>
                      </c:pt>
                      <c:pt idx="634">
                        <c:v>10.567</c:v>
                      </c:pt>
                      <c:pt idx="635">
                        <c:v>10.583</c:v>
                      </c:pt>
                      <c:pt idx="636">
                        <c:v>10.6</c:v>
                      </c:pt>
                      <c:pt idx="637">
                        <c:v>10.617000000000001</c:v>
                      </c:pt>
                      <c:pt idx="638">
                        <c:v>10.632999999999999</c:v>
                      </c:pt>
                      <c:pt idx="639">
                        <c:v>10.65</c:v>
                      </c:pt>
                      <c:pt idx="640">
                        <c:v>10.667</c:v>
                      </c:pt>
                      <c:pt idx="641">
                        <c:v>10.683</c:v>
                      </c:pt>
                      <c:pt idx="642">
                        <c:v>10.7</c:v>
                      </c:pt>
                      <c:pt idx="643">
                        <c:v>10.717000000000001</c:v>
                      </c:pt>
                      <c:pt idx="644">
                        <c:v>10.733000000000001</c:v>
                      </c:pt>
                      <c:pt idx="645">
                        <c:v>10.75</c:v>
                      </c:pt>
                      <c:pt idx="646">
                        <c:v>10.766999999999999</c:v>
                      </c:pt>
                      <c:pt idx="647">
                        <c:v>10.782999999999999</c:v>
                      </c:pt>
                      <c:pt idx="648">
                        <c:v>10.8</c:v>
                      </c:pt>
                      <c:pt idx="649">
                        <c:v>10.817</c:v>
                      </c:pt>
                      <c:pt idx="650">
                        <c:v>10.833</c:v>
                      </c:pt>
                      <c:pt idx="651">
                        <c:v>10.85</c:v>
                      </c:pt>
                      <c:pt idx="652">
                        <c:v>10.867000000000001</c:v>
                      </c:pt>
                      <c:pt idx="653">
                        <c:v>10.882999999999999</c:v>
                      </c:pt>
                      <c:pt idx="654">
                        <c:v>10.9</c:v>
                      </c:pt>
                      <c:pt idx="655">
                        <c:v>10.917</c:v>
                      </c:pt>
                      <c:pt idx="656">
                        <c:v>10.933</c:v>
                      </c:pt>
                      <c:pt idx="657">
                        <c:v>10.95</c:v>
                      </c:pt>
                      <c:pt idx="658">
                        <c:v>10.967000000000001</c:v>
                      </c:pt>
                      <c:pt idx="659">
                        <c:v>10.983000000000001</c:v>
                      </c:pt>
                      <c:pt idx="660">
                        <c:v>11</c:v>
                      </c:pt>
                      <c:pt idx="661">
                        <c:v>11.016999999999999</c:v>
                      </c:pt>
                      <c:pt idx="662">
                        <c:v>11.032999999999999</c:v>
                      </c:pt>
                      <c:pt idx="663">
                        <c:v>11.05</c:v>
                      </c:pt>
                      <c:pt idx="664">
                        <c:v>11.067</c:v>
                      </c:pt>
                      <c:pt idx="665">
                        <c:v>11.083</c:v>
                      </c:pt>
                      <c:pt idx="666">
                        <c:v>11.1</c:v>
                      </c:pt>
                      <c:pt idx="667">
                        <c:v>11.117000000000001</c:v>
                      </c:pt>
                      <c:pt idx="668">
                        <c:v>11.132999999999999</c:v>
                      </c:pt>
                      <c:pt idx="669">
                        <c:v>11.15</c:v>
                      </c:pt>
                      <c:pt idx="670">
                        <c:v>11.167</c:v>
                      </c:pt>
                      <c:pt idx="671">
                        <c:v>11.183</c:v>
                      </c:pt>
                      <c:pt idx="672">
                        <c:v>11.2</c:v>
                      </c:pt>
                      <c:pt idx="673">
                        <c:v>11.217000000000001</c:v>
                      </c:pt>
                      <c:pt idx="674">
                        <c:v>11.233000000000001</c:v>
                      </c:pt>
                      <c:pt idx="675">
                        <c:v>11.25</c:v>
                      </c:pt>
                      <c:pt idx="676">
                        <c:v>11.266999999999999</c:v>
                      </c:pt>
                      <c:pt idx="677">
                        <c:v>11.282999999999999</c:v>
                      </c:pt>
                      <c:pt idx="678">
                        <c:v>11.3</c:v>
                      </c:pt>
                      <c:pt idx="679">
                        <c:v>11.317</c:v>
                      </c:pt>
                      <c:pt idx="680">
                        <c:v>11.333</c:v>
                      </c:pt>
                      <c:pt idx="681">
                        <c:v>11.35</c:v>
                      </c:pt>
                      <c:pt idx="682">
                        <c:v>11.367000000000001</c:v>
                      </c:pt>
                      <c:pt idx="683">
                        <c:v>11.382999999999999</c:v>
                      </c:pt>
                      <c:pt idx="684">
                        <c:v>11.4</c:v>
                      </c:pt>
                      <c:pt idx="685">
                        <c:v>11.417</c:v>
                      </c:pt>
                      <c:pt idx="686">
                        <c:v>11.433</c:v>
                      </c:pt>
                      <c:pt idx="687">
                        <c:v>11.45</c:v>
                      </c:pt>
                      <c:pt idx="688">
                        <c:v>11.467000000000001</c:v>
                      </c:pt>
                      <c:pt idx="689">
                        <c:v>11.483000000000001</c:v>
                      </c:pt>
                      <c:pt idx="690">
                        <c:v>11.5</c:v>
                      </c:pt>
                      <c:pt idx="691">
                        <c:v>11.516999999999999</c:v>
                      </c:pt>
                      <c:pt idx="692">
                        <c:v>11.532999999999999</c:v>
                      </c:pt>
                      <c:pt idx="693">
                        <c:v>11.55</c:v>
                      </c:pt>
                      <c:pt idx="694">
                        <c:v>11.567</c:v>
                      </c:pt>
                      <c:pt idx="695">
                        <c:v>11.583</c:v>
                      </c:pt>
                      <c:pt idx="696">
                        <c:v>11.6</c:v>
                      </c:pt>
                      <c:pt idx="697">
                        <c:v>11.617000000000001</c:v>
                      </c:pt>
                      <c:pt idx="698">
                        <c:v>11.632999999999999</c:v>
                      </c:pt>
                      <c:pt idx="699">
                        <c:v>11.65</c:v>
                      </c:pt>
                      <c:pt idx="700">
                        <c:v>11.667</c:v>
                      </c:pt>
                      <c:pt idx="701">
                        <c:v>11.683</c:v>
                      </c:pt>
                      <c:pt idx="702">
                        <c:v>11.7</c:v>
                      </c:pt>
                      <c:pt idx="703">
                        <c:v>11.717000000000001</c:v>
                      </c:pt>
                      <c:pt idx="704">
                        <c:v>11.733000000000001</c:v>
                      </c:pt>
                      <c:pt idx="705">
                        <c:v>11.75</c:v>
                      </c:pt>
                      <c:pt idx="706">
                        <c:v>11.766999999999999</c:v>
                      </c:pt>
                      <c:pt idx="707">
                        <c:v>11.782999999999999</c:v>
                      </c:pt>
                      <c:pt idx="708">
                        <c:v>11.8</c:v>
                      </c:pt>
                      <c:pt idx="709">
                        <c:v>11.817</c:v>
                      </c:pt>
                      <c:pt idx="710">
                        <c:v>11.833</c:v>
                      </c:pt>
                      <c:pt idx="711">
                        <c:v>11.85</c:v>
                      </c:pt>
                      <c:pt idx="712">
                        <c:v>11.867000000000001</c:v>
                      </c:pt>
                      <c:pt idx="713">
                        <c:v>11.882999999999999</c:v>
                      </c:pt>
                      <c:pt idx="714">
                        <c:v>11.9</c:v>
                      </c:pt>
                      <c:pt idx="715">
                        <c:v>11.917</c:v>
                      </c:pt>
                      <c:pt idx="716">
                        <c:v>11.933</c:v>
                      </c:pt>
                      <c:pt idx="717">
                        <c:v>11.95</c:v>
                      </c:pt>
                      <c:pt idx="718">
                        <c:v>11.967000000000001</c:v>
                      </c:pt>
                      <c:pt idx="719">
                        <c:v>11.983000000000001</c:v>
                      </c:pt>
                      <c:pt idx="720">
                        <c:v>12</c:v>
                      </c:pt>
                      <c:pt idx="721">
                        <c:v>12.016999999999999</c:v>
                      </c:pt>
                      <c:pt idx="722">
                        <c:v>12.032999999999999</c:v>
                      </c:pt>
                      <c:pt idx="723">
                        <c:v>12.05</c:v>
                      </c:pt>
                      <c:pt idx="724">
                        <c:v>12.067</c:v>
                      </c:pt>
                      <c:pt idx="725">
                        <c:v>12.083</c:v>
                      </c:pt>
                      <c:pt idx="726">
                        <c:v>12.1</c:v>
                      </c:pt>
                      <c:pt idx="727">
                        <c:v>12.117000000000001</c:v>
                      </c:pt>
                      <c:pt idx="728">
                        <c:v>12.132999999999999</c:v>
                      </c:pt>
                      <c:pt idx="729">
                        <c:v>12.15</c:v>
                      </c:pt>
                      <c:pt idx="730">
                        <c:v>12.167</c:v>
                      </c:pt>
                      <c:pt idx="731">
                        <c:v>12.183</c:v>
                      </c:pt>
                      <c:pt idx="732">
                        <c:v>12.2</c:v>
                      </c:pt>
                      <c:pt idx="733">
                        <c:v>12.217000000000001</c:v>
                      </c:pt>
                      <c:pt idx="734">
                        <c:v>12.233000000000001</c:v>
                      </c:pt>
                      <c:pt idx="735">
                        <c:v>12.25</c:v>
                      </c:pt>
                      <c:pt idx="736">
                        <c:v>12.266999999999999</c:v>
                      </c:pt>
                      <c:pt idx="737">
                        <c:v>12.282999999999999</c:v>
                      </c:pt>
                      <c:pt idx="738">
                        <c:v>12.3</c:v>
                      </c:pt>
                      <c:pt idx="739">
                        <c:v>12.317</c:v>
                      </c:pt>
                      <c:pt idx="740">
                        <c:v>12.333</c:v>
                      </c:pt>
                      <c:pt idx="741">
                        <c:v>12.35</c:v>
                      </c:pt>
                      <c:pt idx="742">
                        <c:v>12.367000000000001</c:v>
                      </c:pt>
                      <c:pt idx="743">
                        <c:v>12.382999999999999</c:v>
                      </c:pt>
                      <c:pt idx="744">
                        <c:v>12.4</c:v>
                      </c:pt>
                      <c:pt idx="745">
                        <c:v>12.417</c:v>
                      </c:pt>
                      <c:pt idx="746">
                        <c:v>12.433</c:v>
                      </c:pt>
                      <c:pt idx="747">
                        <c:v>12.45</c:v>
                      </c:pt>
                      <c:pt idx="748">
                        <c:v>12.467000000000001</c:v>
                      </c:pt>
                      <c:pt idx="749">
                        <c:v>12.483000000000001</c:v>
                      </c:pt>
                      <c:pt idx="750">
                        <c:v>12.5</c:v>
                      </c:pt>
                      <c:pt idx="751">
                        <c:v>12.516999999999999</c:v>
                      </c:pt>
                      <c:pt idx="752">
                        <c:v>12.532999999999999</c:v>
                      </c:pt>
                      <c:pt idx="753">
                        <c:v>12.55</c:v>
                      </c:pt>
                      <c:pt idx="754">
                        <c:v>12.567</c:v>
                      </c:pt>
                      <c:pt idx="755">
                        <c:v>12.583</c:v>
                      </c:pt>
                      <c:pt idx="756">
                        <c:v>12.6</c:v>
                      </c:pt>
                      <c:pt idx="757">
                        <c:v>12.617000000000001</c:v>
                      </c:pt>
                      <c:pt idx="758">
                        <c:v>12.632999999999999</c:v>
                      </c:pt>
                      <c:pt idx="759">
                        <c:v>12.65</c:v>
                      </c:pt>
                      <c:pt idx="760">
                        <c:v>12.667</c:v>
                      </c:pt>
                      <c:pt idx="761">
                        <c:v>12.683</c:v>
                      </c:pt>
                      <c:pt idx="762">
                        <c:v>12.7</c:v>
                      </c:pt>
                      <c:pt idx="763">
                        <c:v>12.717000000000001</c:v>
                      </c:pt>
                      <c:pt idx="764">
                        <c:v>12.733000000000001</c:v>
                      </c:pt>
                      <c:pt idx="765">
                        <c:v>12.75</c:v>
                      </c:pt>
                      <c:pt idx="766">
                        <c:v>12.766999999999999</c:v>
                      </c:pt>
                      <c:pt idx="767">
                        <c:v>12.782999999999999</c:v>
                      </c:pt>
                      <c:pt idx="768">
                        <c:v>12.8</c:v>
                      </c:pt>
                      <c:pt idx="769">
                        <c:v>12.817</c:v>
                      </c:pt>
                      <c:pt idx="770">
                        <c:v>12.833</c:v>
                      </c:pt>
                      <c:pt idx="771">
                        <c:v>12.85</c:v>
                      </c:pt>
                      <c:pt idx="772">
                        <c:v>12.867000000000001</c:v>
                      </c:pt>
                      <c:pt idx="773">
                        <c:v>12.882999999999999</c:v>
                      </c:pt>
                      <c:pt idx="774">
                        <c:v>12.9</c:v>
                      </c:pt>
                      <c:pt idx="775">
                        <c:v>12.917</c:v>
                      </c:pt>
                      <c:pt idx="776">
                        <c:v>12.933</c:v>
                      </c:pt>
                      <c:pt idx="777">
                        <c:v>12.95</c:v>
                      </c:pt>
                      <c:pt idx="778">
                        <c:v>12.967000000000001</c:v>
                      </c:pt>
                      <c:pt idx="779">
                        <c:v>12.983000000000001</c:v>
                      </c:pt>
                      <c:pt idx="780">
                        <c:v>13</c:v>
                      </c:pt>
                      <c:pt idx="781">
                        <c:v>13.016999999999999</c:v>
                      </c:pt>
                      <c:pt idx="782">
                        <c:v>13.032999999999999</c:v>
                      </c:pt>
                      <c:pt idx="783">
                        <c:v>13.05</c:v>
                      </c:pt>
                      <c:pt idx="784">
                        <c:v>13.067</c:v>
                      </c:pt>
                      <c:pt idx="785">
                        <c:v>13.083</c:v>
                      </c:pt>
                      <c:pt idx="786">
                        <c:v>13.1</c:v>
                      </c:pt>
                      <c:pt idx="787">
                        <c:v>13.117000000000001</c:v>
                      </c:pt>
                      <c:pt idx="788">
                        <c:v>13.132999999999999</c:v>
                      </c:pt>
                      <c:pt idx="789">
                        <c:v>13.15</c:v>
                      </c:pt>
                      <c:pt idx="790">
                        <c:v>13.167</c:v>
                      </c:pt>
                      <c:pt idx="791">
                        <c:v>13.183</c:v>
                      </c:pt>
                      <c:pt idx="792">
                        <c:v>13.2</c:v>
                      </c:pt>
                      <c:pt idx="793">
                        <c:v>13.217000000000001</c:v>
                      </c:pt>
                      <c:pt idx="794">
                        <c:v>13.233000000000001</c:v>
                      </c:pt>
                      <c:pt idx="795">
                        <c:v>13.25</c:v>
                      </c:pt>
                      <c:pt idx="796">
                        <c:v>13.266999999999999</c:v>
                      </c:pt>
                      <c:pt idx="797">
                        <c:v>13.282999999999999</c:v>
                      </c:pt>
                      <c:pt idx="798">
                        <c:v>13.3</c:v>
                      </c:pt>
                      <c:pt idx="799">
                        <c:v>13.317</c:v>
                      </c:pt>
                      <c:pt idx="800">
                        <c:v>13.333</c:v>
                      </c:pt>
                      <c:pt idx="801">
                        <c:v>13.35</c:v>
                      </c:pt>
                      <c:pt idx="802">
                        <c:v>13.367000000000001</c:v>
                      </c:pt>
                      <c:pt idx="803">
                        <c:v>13.382999999999999</c:v>
                      </c:pt>
                      <c:pt idx="804">
                        <c:v>13.4</c:v>
                      </c:pt>
                      <c:pt idx="805">
                        <c:v>13.417</c:v>
                      </c:pt>
                      <c:pt idx="806">
                        <c:v>13.433</c:v>
                      </c:pt>
                      <c:pt idx="807">
                        <c:v>13.45</c:v>
                      </c:pt>
                      <c:pt idx="808">
                        <c:v>13.467000000000001</c:v>
                      </c:pt>
                      <c:pt idx="809">
                        <c:v>13.483000000000001</c:v>
                      </c:pt>
                      <c:pt idx="810">
                        <c:v>13.5</c:v>
                      </c:pt>
                      <c:pt idx="811">
                        <c:v>13.516999999999999</c:v>
                      </c:pt>
                      <c:pt idx="812">
                        <c:v>13.532999999999999</c:v>
                      </c:pt>
                      <c:pt idx="813">
                        <c:v>13.55</c:v>
                      </c:pt>
                      <c:pt idx="814">
                        <c:v>13.567</c:v>
                      </c:pt>
                      <c:pt idx="815">
                        <c:v>13.583</c:v>
                      </c:pt>
                      <c:pt idx="816">
                        <c:v>13.6</c:v>
                      </c:pt>
                      <c:pt idx="817">
                        <c:v>13.617000000000001</c:v>
                      </c:pt>
                      <c:pt idx="818">
                        <c:v>13.632999999999999</c:v>
                      </c:pt>
                      <c:pt idx="819">
                        <c:v>13.65</c:v>
                      </c:pt>
                      <c:pt idx="820">
                        <c:v>13.667</c:v>
                      </c:pt>
                      <c:pt idx="821">
                        <c:v>13.683</c:v>
                      </c:pt>
                      <c:pt idx="822">
                        <c:v>13.7</c:v>
                      </c:pt>
                      <c:pt idx="823">
                        <c:v>13.717000000000001</c:v>
                      </c:pt>
                      <c:pt idx="824">
                        <c:v>13.733000000000001</c:v>
                      </c:pt>
                      <c:pt idx="825">
                        <c:v>13.75</c:v>
                      </c:pt>
                      <c:pt idx="826">
                        <c:v>13.766999999999999</c:v>
                      </c:pt>
                      <c:pt idx="827">
                        <c:v>13.782999999999999</c:v>
                      </c:pt>
                      <c:pt idx="828">
                        <c:v>13.8</c:v>
                      </c:pt>
                      <c:pt idx="829">
                        <c:v>13.817</c:v>
                      </c:pt>
                      <c:pt idx="830">
                        <c:v>13.833</c:v>
                      </c:pt>
                      <c:pt idx="831">
                        <c:v>13.85</c:v>
                      </c:pt>
                      <c:pt idx="832">
                        <c:v>13.867000000000001</c:v>
                      </c:pt>
                      <c:pt idx="833">
                        <c:v>13.882999999999999</c:v>
                      </c:pt>
                      <c:pt idx="834">
                        <c:v>13.9</c:v>
                      </c:pt>
                      <c:pt idx="835">
                        <c:v>13.917</c:v>
                      </c:pt>
                      <c:pt idx="836">
                        <c:v>13.933</c:v>
                      </c:pt>
                      <c:pt idx="837">
                        <c:v>13.95</c:v>
                      </c:pt>
                      <c:pt idx="838">
                        <c:v>13.967000000000001</c:v>
                      </c:pt>
                      <c:pt idx="839">
                        <c:v>13.983000000000001</c:v>
                      </c:pt>
                      <c:pt idx="840">
                        <c:v>14</c:v>
                      </c:pt>
                      <c:pt idx="841">
                        <c:v>14.016999999999999</c:v>
                      </c:pt>
                      <c:pt idx="842">
                        <c:v>14.032999999999999</c:v>
                      </c:pt>
                      <c:pt idx="843">
                        <c:v>14.05</c:v>
                      </c:pt>
                      <c:pt idx="844">
                        <c:v>14.067</c:v>
                      </c:pt>
                      <c:pt idx="845">
                        <c:v>14.083</c:v>
                      </c:pt>
                      <c:pt idx="846">
                        <c:v>14.1</c:v>
                      </c:pt>
                      <c:pt idx="847">
                        <c:v>14.117000000000001</c:v>
                      </c:pt>
                      <c:pt idx="848">
                        <c:v>14.132999999999999</c:v>
                      </c:pt>
                      <c:pt idx="849">
                        <c:v>14.15</c:v>
                      </c:pt>
                      <c:pt idx="850">
                        <c:v>14.167</c:v>
                      </c:pt>
                      <c:pt idx="851">
                        <c:v>14.183</c:v>
                      </c:pt>
                      <c:pt idx="852">
                        <c:v>14.2</c:v>
                      </c:pt>
                      <c:pt idx="853">
                        <c:v>14.217000000000001</c:v>
                      </c:pt>
                      <c:pt idx="854">
                        <c:v>14.233000000000001</c:v>
                      </c:pt>
                      <c:pt idx="855">
                        <c:v>14.25</c:v>
                      </c:pt>
                      <c:pt idx="856">
                        <c:v>14.266999999999999</c:v>
                      </c:pt>
                      <c:pt idx="857">
                        <c:v>14.282999999999999</c:v>
                      </c:pt>
                      <c:pt idx="858">
                        <c:v>14.3</c:v>
                      </c:pt>
                      <c:pt idx="859">
                        <c:v>14.317</c:v>
                      </c:pt>
                      <c:pt idx="860">
                        <c:v>14.333</c:v>
                      </c:pt>
                      <c:pt idx="861">
                        <c:v>14.35</c:v>
                      </c:pt>
                      <c:pt idx="862">
                        <c:v>14.367000000000001</c:v>
                      </c:pt>
                      <c:pt idx="863">
                        <c:v>14.382999999999999</c:v>
                      </c:pt>
                      <c:pt idx="864">
                        <c:v>14.4</c:v>
                      </c:pt>
                      <c:pt idx="865">
                        <c:v>14.417</c:v>
                      </c:pt>
                      <c:pt idx="866">
                        <c:v>14.433</c:v>
                      </c:pt>
                      <c:pt idx="867">
                        <c:v>14.45</c:v>
                      </c:pt>
                      <c:pt idx="868">
                        <c:v>14.467000000000001</c:v>
                      </c:pt>
                      <c:pt idx="869">
                        <c:v>14.483000000000001</c:v>
                      </c:pt>
                      <c:pt idx="870">
                        <c:v>14.5</c:v>
                      </c:pt>
                      <c:pt idx="871">
                        <c:v>14.516999999999999</c:v>
                      </c:pt>
                      <c:pt idx="872">
                        <c:v>14.532999999999999</c:v>
                      </c:pt>
                      <c:pt idx="873">
                        <c:v>14.55</c:v>
                      </c:pt>
                      <c:pt idx="874">
                        <c:v>14.567</c:v>
                      </c:pt>
                      <c:pt idx="875">
                        <c:v>14.583</c:v>
                      </c:pt>
                      <c:pt idx="876">
                        <c:v>14.6</c:v>
                      </c:pt>
                      <c:pt idx="877">
                        <c:v>14.617000000000001</c:v>
                      </c:pt>
                      <c:pt idx="878">
                        <c:v>14.632999999999999</c:v>
                      </c:pt>
                      <c:pt idx="879">
                        <c:v>14.65</c:v>
                      </c:pt>
                      <c:pt idx="880">
                        <c:v>14.667</c:v>
                      </c:pt>
                      <c:pt idx="881">
                        <c:v>14.683</c:v>
                      </c:pt>
                      <c:pt idx="882">
                        <c:v>14.7</c:v>
                      </c:pt>
                      <c:pt idx="883">
                        <c:v>14.717000000000001</c:v>
                      </c:pt>
                      <c:pt idx="884">
                        <c:v>14.733000000000001</c:v>
                      </c:pt>
                      <c:pt idx="885">
                        <c:v>14.75</c:v>
                      </c:pt>
                      <c:pt idx="886">
                        <c:v>14.766999999999999</c:v>
                      </c:pt>
                      <c:pt idx="887">
                        <c:v>14.782999999999999</c:v>
                      </c:pt>
                      <c:pt idx="888">
                        <c:v>14.8</c:v>
                      </c:pt>
                      <c:pt idx="889">
                        <c:v>14.817</c:v>
                      </c:pt>
                      <c:pt idx="890">
                        <c:v>14.833</c:v>
                      </c:pt>
                      <c:pt idx="891">
                        <c:v>14.85</c:v>
                      </c:pt>
                      <c:pt idx="892">
                        <c:v>14.867000000000001</c:v>
                      </c:pt>
                      <c:pt idx="893">
                        <c:v>14.882999999999999</c:v>
                      </c:pt>
                      <c:pt idx="894">
                        <c:v>14.9</c:v>
                      </c:pt>
                      <c:pt idx="895">
                        <c:v>14.917</c:v>
                      </c:pt>
                      <c:pt idx="896">
                        <c:v>14.933</c:v>
                      </c:pt>
                      <c:pt idx="897">
                        <c:v>14.95</c:v>
                      </c:pt>
                      <c:pt idx="898">
                        <c:v>14.967000000000001</c:v>
                      </c:pt>
                      <c:pt idx="899">
                        <c:v>14.983000000000001</c:v>
                      </c:pt>
                      <c:pt idx="900">
                        <c:v>15</c:v>
                      </c:pt>
                      <c:pt idx="901">
                        <c:v>15.016999999999999</c:v>
                      </c:pt>
                      <c:pt idx="902">
                        <c:v>15.032999999999999</c:v>
                      </c:pt>
                      <c:pt idx="903">
                        <c:v>15.05</c:v>
                      </c:pt>
                      <c:pt idx="904">
                        <c:v>15.067</c:v>
                      </c:pt>
                      <c:pt idx="905">
                        <c:v>15.083</c:v>
                      </c:pt>
                      <c:pt idx="906">
                        <c:v>15.1</c:v>
                      </c:pt>
                      <c:pt idx="907">
                        <c:v>15.117000000000001</c:v>
                      </c:pt>
                      <c:pt idx="908">
                        <c:v>15.132999999999999</c:v>
                      </c:pt>
                      <c:pt idx="909">
                        <c:v>15.15</c:v>
                      </c:pt>
                      <c:pt idx="910">
                        <c:v>15.167</c:v>
                      </c:pt>
                      <c:pt idx="911">
                        <c:v>15.183</c:v>
                      </c:pt>
                      <c:pt idx="912">
                        <c:v>15.2</c:v>
                      </c:pt>
                      <c:pt idx="913">
                        <c:v>15.217000000000001</c:v>
                      </c:pt>
                      <c:pt idx="914">
                        <c:v>15.233000000000001</c:v>
                      </c:pt>
                      <c:pt idx="915">
                        <c:v>15.25</c:v>
                      </c:pt>
                      <c:pt idx="916">
                        <c:v>15.266999999999999</c:v>
                      </c:pt>
                      <c:pt idx="917">
                        <c:v>15.282999999999999</c:v>
                      </c:pt>
                      <c:pt idx="918">
                        <c:v>15.3</c:v>
                      </c:pt>
                      <c:pt idx="919">
                        <c:v>15.317</c:v>
                      </c:pt>
                      <c:pt idx="920">
                        <c:v>15.333</c:v>
                      </c:pt>
                      <c:pt idx="921">
                        <c:v>15.35</c:v>
                      </c:pt>
                      <c:pt idx="922">
                        <c:v>15.367000000000001</c:v>
                      </c:pt>
                      <c:pt idx="923">
                        <c:v>15.382999999999999</c:v>
                      </c:pt>
                      <c:pt idx="924">
                        <c:v>15.4</c:v>
                      </c:pt>
                      <c:pt idx="925">
                        <c:v>15.417</c:v>
                      </c:pt>
                      <c:pt idx="926">
                        <c:v>15.433</c:v>
                      </c:pt>
                      <c:pt idx="927">
                        <c:v>15.45</c:v>
                      </c:pt>
                      <c:pt idx="928">
                        <c:v>15.467000000000001</c:v>
                      </c:pt>
                      <c:pt idx="929">
                        <c:v>15.483000000000001</c:v>
                      </c:pt>
                      <c:pt idx="930">
                        <c:v>15.5</c:v>
                      </c:pt>
                      <c:pt idx="931">
                        <c:v>15.516999999999999</c:v>
                      </c:pt>
                      <c:pt idx="932">
                        <c:v>15.532999999999999</c:v>
                      </c:pt>
                      <c:pt idx="933">
                        <c:v>15.55</c:v>
                      </c:pt>
                      <c:pt idx="934">
                        <c:v>15.567</c:v>
                      </c:pt>
                      <c:pt idx="935">
                        <c:v>15.583</c:v>
                      </c:pt>
                      <c:pt idx="936">
                        <c:v>15.6</c:v>
                      </c:pt>
                      <c:pt idx="937">
                        <c:v>15.617000000000001</c:v>
                      </c:pt>
                      <c:pt idx="938">
                        <c:v>15.632999999999999</c:v>
                      </c:pt>
                      <c:pt idx="939">
                        <c:v>15.65</c:v>
                      </c:pt>
                      <c:pt idx="940">
                        <c:v>15.667</c:v>
                      </c:pt>
                      <c:pt idx="941">
                        <c:v>15.683</c:v>
                      </c:pt>
                      <c:pt idx="942">
                        <c:v>15.7</c:v>
                      </c:pt>
                      <c:pt idx="943">
                        <c:v>15.717000000000001</c:v>
                      </c:pt>
                      <c:pt idx="944">
                        <c:v>15.733000000000001</c:v>
                      </c:pt>
                      <c:pt idx="945">
                        <c:v>15.75</c:v>
                      </c:pt>
                      <c:pt idx="946">
                        <c:v>15.766999999999999</c:v>
                      </c:pt>
                      <c:pt idx="947">
                        <c:v>15.782999999999999</c:v>
                      </c:pt>
                      <c:pt idx="948">
                        <c:v>15.8</c:v>
                      </c:pt>
                      <c:pt idx="949">
                        <c:v>15.817</c:v>
                      </c:pt>
                      <c:pt idx="950">
                        <c:v>15.833</c:v>
                      </c:pt>
                      <c:pt idx="951">
                        <c:v>15.85</c:v>
                      </c:pt>
                      <c:pt idx="952">
                        <c:v>15.867000000000001</c:v>
                      </c:pt>
                      <c:pt idx="953">
                        <c:v>15.882999999999999</c:v>
                      </c:pt>
                      <c:pt idx="954">
                        <c:v>15.9</c:v>
                      </c:pt>
                      <c:pt idx="955">
                        <c:v>15.917</c:v>
                      </c:pt>
                      <c:pt idx="956">
                        <c:v>15.933</c:v>
                      </c:pt>
                      <c:pt idx="957">
                        <c:v>15.95</c:v>
                      </c:pt>
                      <c:pt idx="958">
                        <c:v>15.967000000000001</c:v>
                      </c:pt>
                      <c:pt idx="959">
                        <c:v>15.983000000000001</c:v>
                      </c:pt>
                      <c:pt idx="960">
                        <c:v>16</c:v>
                      </c:pt>
                      <c:pt idx="961">
                        <c:v>16.016999999999999</c:v>
                      </c:pt>
                      <c:pt idx="962">
                        <c:v>16.033000000000001</c:v>
                      </c:pt>
                      <c:pt idx="963">
                        <c:v>16.05</c:v>
                      </c:pt>
                      <c:pt idx="964">
                        <c:v>16.067</c:v>
                      </c:pt>
                      <c:pt idx="965">
                        <c:v>16.082999999999998</c:v>
                      </c:pt>
                      <c:pt idx="966">
                        <c:v>16.100000000000001</c:v>
                      </c:pt>
                      <c:pt idx="967">
                        <c:v>16.117000000000001</c:v>
                      </c:pt>
                      <c:pt idx="968">
                        <c:v>16.132999999999999</c:v>
                      </c:pt>
                      <c:pt idx="969">
                        <c:v>16.149999999999999</c:v>
                      </c:pt>
                      <c:pt idx="970">
                        <c:v>16.167000000000002</c:v>
                      </c:pt>
                      <c:pt idx="971">
                        <c:v>16.183</c:v>
                      </c:pt>
                      <c:pt idx="972">
                        <c:v>16.2</c:v>
                      </c:pt>
                      <c:pt idx="973">
                        <c:v>16.216999999999999</c:v>
                      </c:pt>
                      <c:pt idx="974">
                        <c:v>16.233000000000001</c:v>
                      </c:pt>
                      <c:pt idx="975">
                        <c:v>16.25</c:v>
                      </c:pt>
                      <c:pt idx="976">
                        <c:v>16.266999999999999</c:v>
                      </c:pt>
                      <c:pt idx="977">
                        <c:v>16.283000000000001</c:v>
                      </c:pt>
                      <c:pt idx="978">
                        <c:v>16.3</c:v>
                      </c:pt>
                      <c:pt idx="979">
                        <c:v>16.317</c:v>
                      </c:pt>
                      <c:pt idx="980">
                        <c:v>16.332999999999998</c:v>
                      </c:pt>
                      <c:pt idx="981">
                        <c:v>16.350000000000001</c:v>
                      </c:pt>
                      <c:pt idx="982">
                        <c:v>16.367000000000001</c:v>
                      </c:pt>
                      <c:pt idx="983">
                        <c:v>16.382999999999999</c:v>
                      </c:pt>
                      <c:pt idx="984">
                        <c:v>16.399999999999999</c:v>
                      </c:pt>
                      <c:pt idx="985">
                        <c:v>16.417000000000002</c:v>
                      </c:pt>
                      <c:pt idx="986">
                        <c:v>16.433</c:v>
                      </c:pt>
                      <c:pt idx="987">
                        <c:v>16.45</c:v>
                      </c:pt>
                      <c:pt idx="988">
                        <c:v>16.466999999999999</c:v>
                      </c:pt>
                      <c:pt idx="989">
                        <c:v>16.483000000000001</c:v>
                      </c:pt>
                      <c:pt idx="990">
                        <c:v>16.5</c:v>
                      </c:pt>
                      <c:pt idx="991">
                        <c:v>16.516999999999999</c:v>
                      </c:pt>
                      <c:pt idx="992">
                        <c:v>16.533000000000001</c:v>
                      </c:pt>
                      <c:pt idx="993">
                        <c:v>16.55</c:v>
                      </c:pt>
                      <c:pt idx="994">
                        <c:v>16.567</c:v>
                      </c:pt>
                      <c:pt idx="995">
                        <c:v>16.582999999999998</c:v>
                      </c:pt>
                      <c:pt idx="996">
                        <c:v>16.600000000000001</c:v>
                      </c:pt>
                      <c:pt idx="997">
                        <c:v>16.617000000000001</c:v>
                      </c:pt>
                      <c:pt idx="998">
                        <c:v>16.632999999999999</c:v>
                      </c:pt>
                      <c:pt idx="999">
                        <c:v>16.649999999999999</c:v>
                      </c:pt>
                      <c:pt idx="1000">
                        <c:v>16.667000000000002</c:v>
                      </c:pt>
                      <c:pt idx="1001">
                        <c:v>16.683</c:v>
                      </c:pt>
                      <c:pt idx="1002">
                        <c:v>16.7</c:v>
                      </c:pt>
                      <c:pt idx="1003">
                        <c:v>16.716999999999999</c:v>
                      </c:pt>
                      <c:pt idx="1004">
                        <c:v>16.733000000000001</c:v>
                      </c:pt>
                      <c:pt idx="1005">
                        <c:v>16.75</c:v>
                      </c:pt>
                      <c:pt idx="1006">
                        <c:v>16.766999999999999</c:v>
                      </c:pt>
                      <c:pt idx="1007">
                        <c:v>16.783000000000001</c:v>
                      </c:pt>
                      <c:pt idx="1008">
                        <c:v>16.8</c:v>
                      </c:pt>
                      <c:pt idx="1009">
                        <c:v>16.817</c:v>
                      </c:pt>
                      <c:pt idx="1010">
                        <c:v>16.832999999999998</c:v>
                      </c:pt>
                      <c:pt idx="1011">
                        <c:v>16.850000000000001</c:v>
                      </c:pt>
                      <c:pt idx="1012">
                        <c:v>16.867000000000001</c:v>
                      </c:pt>
                      <c:pt idx="1013">
                        <c:v>16.882999999999999</c:v>
                      </c:pt>
                      <c:pt idx="1014">
                        <c:v>16.899999999999999</c:v>
                      </c:pt>
                      <c:pt idx="1015">
                        <c:v>16.917000000000002</c:v>
                      </c:pt>
                      <c:pt idx="1016">
                        <c:v>16.933</c:v>
                      </c:pt>
                      <c:pt idx="1017">
                        <c:v>16.95</c:v>
                      </c:pt>
                      <c:pt idx="1018">
                        <c:v>16.966999999999999</c:v>
                      </c:pt>
                      <c:pt idx="1019">
                        <c:v>16.983000000000001</c:v>
                      </c:pt>
                      <c:pt idx="1020">
                        <c:v>17</c:v>
                      </c:pt>
                      <c:pt idx="1021">
                        <c:v>17.016999999999999</c:v>
                      </c:pt>
                      <c:pt idx="1022">
                        <c:v>17.033000000000001</c:v>
                      </c:pt>
                      <c:pt idx="1023">
                        <c:v>17.05</c:v>
                      </c:pt>
                      <c:pt idx="1024">
                        <c:v>17.067</c:v>
                      </c:pt>
                      <c:pt idx="1025">
                        <c:v>17.082999999999998</c:v>
                      </c:pt>
                      <c:pt idx="1026">
                        <c:v>17.100000000000001</c:v>
                      </c:pt>
                      <c:pt idx="1027">
                        <c:v>17.117000000000001</c:v>
                      </c:pt>
                      <c:pt idx="1028">
                        <c:v>17.132999999999999</c:v>
                      </c:pt>
                      <c:pt idx="1029">
                        <c:v>17.149999999999999</c:v>
                      </c:pt>
                      <c:pt idx="1030">
                        <c:v>17.167000000000002</c:v>
                      </c:pt>
                      <c:pt idx="1031">
                        <c:v>17.183</c:v>
                      </c:pt>
                      <c:pt idx="1032">
                        <c:v>17.2</c:v>
                      </c:pt>
                      <c:pt idx="1033">
                        <c:v>17.216999999999999</c:v>
                      </c:pt>
                      <c:pt idx="1034">
                        <c:v>17.233000000000001</c:v>
                      </c:pt>
                      <c:pt idx="1035">
                        <c:v>17.25</c:v>
                      </c:pt>
                      <c:pt idx="1036">
                        <c:v>17.266999999999999</c:v>
                      </c:pt>
                      <c:pt idx="1037">
                        <c:v>17.283000000000001</c:v>
                      </c:pt>
                      <c:pt idx="1038">
                        <c:v>17.3</c:v>
                      </c:pt>
                      <c:pt idx="1039">
                        <c:v>17.317</c:v>
                      </c:pt>
                      <c:pt idx="1040">
                        <c:v>17.332999999999998</c:v>
                      </c:pt>
                      <c:pt idx="1041">
                        <c:v>17.350000000000001</c:v>
                      </c:pt>
                      <c:pt idx="1042">
                        <c:v>17.367000000000001</c:v>
                      </c:pt>
                      <c:pt idx="1043">
                        <c:v>17.382999999999999</c:v>
                      </c:pt>
                      <c:pt idx="1044">
                        <c:v>17.399999999999999</c:v>
                      </c:pt>
                      <c:pt idx="1045">
                        <c:v>17.417000000000002</c:v>
                      </c:pt>
                      <c:pt idx="1046">
                        <c:v>17.433</c:v>
                      </c:pt>
                      <c:pt idx="1047">
                        <c:v>17.45</c:v>
                      </c:pt>
                      <c:pt idx="1048">
                        <c:v>17.466999999999999</c:v>
                      </c:pt>
                      <c:pt idx="1049">
                        <c:v>17.483000000000001</c:v>
                      </c:pt>
                      <c:pt idx="1050">
                        <c:v>17.5</c:v>
                      </c:pt>
                      <c:pt idx="1051">
                        <c:v>17.516999999999999</c:v>
                      </c:pt>
                      <c:pt idx="1052">
                        <c:v>17.533000000000001</c:v>
                      </c:pt>
                      <c:pt idx="1053">
                        <c:v>17.55</c:v>
                      </c:pt>
                      <c:pt idx="1054">
                        <c:v>17.567</c:v>
                      </c:pt>
                      <c:pt idx="1055">
                        <c:v>17.582999999999998</c:v>
                      </c:pt>
                      <c:pt idx="1056">
                        <c:v>17.600000000000001</c:v>
                      </c:pt>
                      <c:pt idx="1057">
                        <c:v>17.617000000000001</c:v>
                      </c:pt>
                      <c:pt idx="1058">
                        <c:v>17.632999999999999</c:v>
                      </c:pt>
                      <c:pt idx="1059">
                        <c:v>17.649999999999999</c:v>
                      </c:pt>
                      <c:pt idx="1060">
                        <c:v>17.667000000000002</c:v>
                      </c:pt>
                      <c:pt idx="1061">
                        <c:v>17.683</c:v>
                      </c:pt>
                      <c:pt idx="1062">
                        <c:v>17.7</c:v>
                      </c:pt>
                      <c:pt idx="1063">
                        <c:v>17.716999999999999</c:v>
                      </c:pt>
                      <c:pt idx="1064">
                        <c:v>17.733000000000001</c:v>
                      </c:pt>
                      <c:pt idx="1065">
                        <c:v>17.75</c:v>
                      </c:pt>
                      <c:pt idx="1066">
                        <c:v>17.766999999999999</c:v>
                      </c:pt>
                      <c:pt idx="1067">
                        <c:v>17.783000000000001</c:v>
                      </c:pt>
                      <c:pt idx="1068">
                        <c:v>17.8</c:v>
                      </c:pt>
                      <c:pt idx="1069">
                        <c:v>17.817</c:v>
                      </c:pt>
                      <c:pt idx="1070">
                        <c:v>17.832999999999998</c:v>
                      </c:pt>
                      <c:pt idx="1071">
                        <c:v>17.850000000000001</c:v>
                      </c:pt>
                      <c:pt idx="1072">
                        <c:v>17.867000000000001</c:v>
                      </c:pt>
                      <c:pt idx="1073">
                        <c:v>17.882999999999999</c:v>
                      </c:pt>
                      <c:pt idx="1074">
                        <c:v>17.899999999999999</c:v>
                      </c:pt>
                      <c:pt idx="1075">
                        <c:v>17.917000000000002</c:v>
                      </c:pt>
                      <c:pt idx="1076">
                        <c:v>17.933</c:v>
                      </c:pt>
                      <c:pt idx="1077">
                        <c:v>17.95</c:v>
                      </c:pt>
                      <c:pt idx="1078">
                        <c:v>17.966999999999999</c:v>
                      </c:pt>
                      <c:pt idx="1079">
                        <c:v>17.983000000000001</c:v>
                      </c:pt>
                      <c:pt idx="1080">
                        <c:v>18</c:v>
                      </c:pt>
                      <c:pt idx="1081">
                        <c:v>18.016999999999999</c:v>
                      </c:pt>
                      <c:pt idx="1082">
                        <c:v>18.033000000000001</c:v>
                      </c:pt>
                      <c:pt idx="1083">
                        <c:v>18.05</c:v>
                      </c:pt>
                      <c:pt idx="1084">
                        <c:v>18.067</c:v>
                      </c:pt>
                      <c:pt idx="1085">
                        <c:v>18.082999999999998</c:v>
                      </c:pt>
                      <c:pt idx="1086">
                        <c:v>18.100000000000001</c:v>
                      </c:pt>
                      <c:pt idx="1087">
                        <c:v>18.117000000000001</c:v>
                      </c:pt>
                      <c:pt idx="1088">
                        <c:v>18.132999999999999</c:v>
                      </c:pt>
                      <c:pt idx="1089">
                        <c:v>18.149999999999999</c:v>
                      </c:pt>
                      <c:pt idx="1090">
                        <c:v>18.167000000000002</c:v>
                      </c:pt>
                      <c:pt idx="1091">
                        <c:v>18.183</c:v>
                      </c:pt>
                      <c:pt idx="1092">
                        <c:v>18.2</c:v>
                      </c:pt>
                      <c:pt idx="1093">
                        <c:v>18.216999999999999</c:v>
                      </c:pt>
                      <c:pt idx="1094">
                        <c:v>18.233000000000001</c:v>
                      </c:pt>
                      <c:pt idx="1095">
                        <c:v>18.25</c:v>
                      </c:pt>
                      <c:pt idx="1096">
                        <c:v>18.266999999999999</c:v>
                      </c:pt>
                      <c:pt idx="1097">
                        <c:v>18.283000000000001</c:v>
                      </c:pt>
                      <c:pt idx="1098">
                        <c:v>18.3</c:v>
                      </c:pt>
                      <c:pt idx="1099">
                        <c:v>18.317</c:v>
                      </c:pt>
                      <c:pt idx="1100">
                        <c:v>18.332999999999998</c:v>
                      </c:pt>
                      <c:pt idx="1101">
                        <c:v>18.350000000000001</c:v>
                      </c:pt>
                      <c:pt idx="1102">
                        <c:v>18.367000000000001</c:v>
                      </c:pt>
                      <c:pt idx="1103">
                        <c:v>18.382999999999999</c:v>
                      </c:pt>
                      <c:pt idx="1104">
                        <c:v>18.399999999999999</c:v>
                      </c:pt>
                      <c:pt idx="1105">
                        <c:v>18.417000000000002</c:v>
                      </c:pt>
                      <c:pt idx="1106">
                        <c:v>18.433</c:v>
                      </c:pt>
                      <c:pt idx="1107">
                        <c:v>18.45</c:v>
                      </c:pt>
                      <c:pt idx="1108">
                        <c:v>18.466999999999999</c:v>
                      </c:pt>
                      <c:pt idx="1109">
                        <c:v>18.483000000000001</c:v>
                      </c:pt>
                      <c:pt idx="1110">
                        <c:v>18.5</c:v>
                      </c:pt>
                      <c:pt idx="1111">
                        <c:v>18.516999999999999</c:v>
                      </c:pt>
                      <c:pt idx="1112">
                        <c:v>18.533000000000001</c:v>
                      </c:pt>
                      <c:pt idx="1113">
                        <c:v>18.55</c:v>
                      </c:pt>
                      <c:pt idx="1114">
                        <c:v>18.567</c:v>
                      </c:pt>
                      <c:pt idx="1115">
                        <c:v>18.582999999999998</c:v>
                      </c:pt>
                      <c:pt idx="1116">
                        <c:v>18.600000000000001</c:v>
                      </c:pt>
                      <c:pt idx="1117">
                        <c:v>18.617000000000001</c:v>
                      </c:pt>
                      <c:pt idx="1118">
                        <c:v>18.632999999999999</c:v>
                      </c:pt>
                      <c:pt idx="1119">
                        <c:v>18.649999999999999</c:v>
                      </c:pt>
                      <c:pt idx="1120">
                        <c:v>18.667000000000002</c:v>
                      </c:pt>
                      <c:pt idx="1121">
                        <c:v>18.683</c:v>
                      </c:pt>
                      <c:pt idx="1122">
                        <c:v>18.7</c:v>
                      </c:pt>
                      <c:pt idx="1123">
                        <c:v>18.716999999999999</c:v>
                      </c:pt>
                      <c:pt idx="1124">
                        <c:v>18.733000000000001</c:v>
                      </c:pt>
                      <c:pt idx="1125">
                        <c:v>18.75</c:v>
                      </c:pt>
                      <c:pt idx="1126">
                        <c:v>18.766999999999999</c:v>
                      </c:pt>
                      <c:pt idx="1127">
                        <c:v>18.783000000000001</c:v>
                      </c:pt>
                      <c:pt idx="1128">
                        <c:v>18.8</c:v>
                      </c:pt>
                      <c:pt idx="1129">
                        <c:v>18.817</c:v>
                      </c:pt>
                      <c:pt idx="1130">
                        <c:v>18.832999999999998</c:v>
                      </c:pt>
                      <c:pt idx="1131">
                        <c:v>18.850000000000001</c:v>
                      </c:pt>
                      <c:pt idx="1132">
                        <c:v>18.867000000000001</c:v>
                      </c:pt>
                      <c:pt idx="1133">
                        <c:v>18.882999999999999</c:v>
                      </c:pt>
                      <c:pt idx="1134">
                        <c:v>18.899999999999999</c:v>
                      </c:pt>
                      <c:pt idx="1135">
                        <c:v>18.917000000000002</c:v>
                      </c:pt>
                      <c:pt idx="1136">
                        <c:v>18.933</c:v>
                      </c:pt>
                      <c:pt idx="1137">
                        <c:v>18.95</c:v>
                      </c:pt>
                      <c:pt idx="1138">
                        <c:v>18.966999999999999</c:v>
                      </c:pt>
                      <c:pt idx="1139">
                        <c:v>18.983000000000001</c:v>
                      </c:pt>
                      <c:pt idx="1140">
                        <c:v>19</c:v>
                      </c:pt>
                      <c:pt idx="1141">
                        <c:v>19.016999999999999</c:v>
                      </c:pt>
                      <c:pt idx="1142">
                        <c:v>19.033000000000001</c:v>
                      </c:pt>
                      <c:pt idx="1143">
                        <c:v>19.05</c:v>
                      </c:pt>
                      <c:pt idx="1144">
                        <c:v>19.067</c:v>
                      </c:pt>
                      <c:pt idx="1145">
                        <c:v>19.082999999999998</c:v>
                      </c:pt>
                      <c:pt idx="1146">
                        <c:v>19.100000000000001</c:v>
                      </c:pt>
                      <c:pt idx="1147">
                        <c:v>19.117000000000001</c:v>
                      </c:pt>
                      <c:pt idx="1148">
                        <c:v>19.132999999999999</c:v>
                      </c:pt>
                      <c:pt idx="1149">
                        <c:v>19.149999999999999</c:v>
                      </c:pt>
                      <c:pt idx="1150">
                        <c:v>19.167000000000002</c:v>
                      </c:pt>
                      <c:pt idx="1151">
                        <c:v>19.183</c:v>
                      </c:pt>
                      <c:pt idx="1152">
                        <c:v>19.2</c:v>
                      </c:pt>
                      <c:pt idx="1153">
                        <c:v>19.216999999999999</c:v>
                      </c:pt>
                      <c:pt idx="1154">
                        <c:v>19.233000000000001</c:v>
                      </c:pt>
                      <c:pt idx="1155">
                        <c:v>19.25</c:v>
                      </c:pt>
                      <c:pt idx="1156">
                        <c:v>19.266999999999999</c:v>
                      </c:pt>
                      <c:pt idx="1157">
                        <c:v>19.283000000000001</c:v>
                      </c:pt>
                      <c:pt idx="1158">
                        <c:v>19.3</c:v>
                      </c:pt>
                      <c:pt idx="1159">
                        <c:v>19.317</c:v>
                      </c:pt>
                      <c:pt idx="1160">
                        <c:v>19.332999999999998</c:v>
                      </c:pt>
                      <c:pt idx="1161">
                        <c:v>19.350000000000001</c:v>
                      </c:pt>
                      <c:pt idx="1162">
                        <c:v>19.367000000000001</c:v>
                      </c:pt>
                      <c:pt idx="1163">
                        <c:v>19.382999999999999</c:v>
                      </c:pt>
                      <c:pt idx="1164">
                        <c:v>19.399999999999999</c:v>
                      </c:pt>
                      <c:pt idx="1165">
                        <c:v>19.417000000000002</c:v>
                      </c:pt>
                      <c:pt idx="1166">
                        <c:v>19.433</c:v>
                      </c:pt>
                      <c:pt idx="1167">
                        <c:v>19.45</c:v>
                      </c:pt>
                      <c:pt idx="1168">
                        <c:v>19.466999999999999</c:v>
                      </c:pt>
                      <c:pt idx="1169">
                        <c:v>19.483000000000001</c:v>
                      </c:pt>
                      <c:pt idx="1170">
                        <c:v>19.5</c:v>
                      </c:pt>
                      <c:pt idx="1171">
                        <c:v>19.516999999999999</c:v>
                      </c:pt>
                      <c:pt idx="1172">
                        <c:v>19.533000000000001</c:v>
                      </c:pt>
                      <c:pt idx="1173">
                        <c:v>19.55</c:v>
                      </c:pt>
                      <c:pt idx="1174">
                        <c:v>19.567</c:v>
                      </c:pt>
                      <c:pt idx="1175">
                        <c:v>19.582999999999998</c:v>
                      </c:pt>
                      <c:pt idx="1176">
                        <c:v>19.600000000000001</c:v>
                      </c:pt>
                      <c:pt idx="1177">
                        <c:v>19.617000000000001</c:v>
                      </c:pt>
                      <c:pt idx="1178">
                        <c:v>19.632999999999999</c:v>
                      </c:pt>
                      <c:pt idx="1179">
                        <c:v>19.649999999999999</c:v>
                      </c:pt>
                      <c:pt idx="1180">
                        <c:v>19.667000000000002</c:v>
                      </c:pt>
                      <c:pt idx="1181">
                        <c:v>19.683</c:v>
                      </c:pt>
                      <c:pt idx="1182">
                        <c:v>19.7</c:v>
                      </c:pt>
                      <c:pt idx="1183">
                        <c:v>19.716999999999999</c:v>
                      </c:pt>
                      <c:pt idx="1184">
                        <c:v>19.733000000000001</c:v>
                      </c:pt>
                      <c:pt idx="1185">
                        <c:v>19.75</c:v>
                      </c:pt>
                      <c:pt idx="1186">
                        <c:v>19.766999999999999</c:v>
                      </c:pt>
                      <c:pt idx="1187">
                        <c:v>19.783000000000001</c:v>
                      </c:pt>
                      <c:pt idx="1188">
                        <c:v>19.8</c:v>
                      </c:pt>
                      <c:pt idx="1189">
                        <c:v>19.817</c:v>
                      </c:pt>
                      <c:pt idx="1190">
                        <c:v>19.832999999999998</c:v>
                      </c:pt>
                      <c:pt idx="1191">
                        <c:v>19.850000000000001</c:v>
                      </c:pt>
                      <c:pt idx="1192">
                        <c:v>19.867000000000001</c:v>
                      </c:pt>
                      <c:pt idx="1193">
                        <c:v>19.882999999999999</c:v>
                      </c:pt>
                      <c:pt idx="1194">
                        <c:v>19.899999999999999</c:v>
                      </c:pt>
                      <c:pt idx="1195">
                        <c:v>19.917000000000002</c:v>
                      </c:pt>
                      <c:pt idx="1196">
                        <c:v>19.933</c:v>
                      </c:pt>
                      <c:pt idx="1197">
                        <c:v>19.95</c:v>
                      </c:pt>
                      <c:pt idx="1198">
                        <c:v>19.966999999999999</c:v>
                      </c:pt>
                      <c:pt idx="1199">
                        <c:v>19.983000000000001</c:v>
                      </c:pt>
                      <c:pt idx="1200">
                        <c:v>20</c:v>
                      </c:pt>
                      <c:pt idx="1201">
                        <c:v>20.016999999999999</c:v>
                      </c:pt>
                      <c:pt idx="1202">
                        <c:v>20.033000000000001</c:v>
                      </c:pt>
                      <c:pt idx="1203">
                        <c:v>20.05</c:v>
                      </c:pt>
                      <c:pt idx="1204">
                        <c:v>20.067</c:v>
                      </c:pt>
                      <c:pt idx="1205">
                        <c:v>20.082999999999998</c:v>
                      </c:pt>
                      <c:pt idx="1206">
                        <c:v>20.100000000000001</c:v>
                      </c:pt>
                      <c:pt idx="1207">
                        <c:v>20.117000000000001</c:v>
                      </c:pt>
                      <c:pt idx="1208">
                        <c:v>20.132999999999999</c:v>
                      </c:pt>
                      <c:pt idx="1209">
                        <c:v>20.149999999999999</c:v>
                      </c:pt>
                      <c:pt idx="1210">
                        <c:v>20.167000000000002</c:v>
                      </c:pt>
                      <c:pt idx="1211">
                        <c:v>20.183</c:v>
                      </c:pt>
                      <c:pt idx="1212">
                        <c:v>20.2</c:v>
                      </c:pt>
                      <c:pt idx="1213">
                        <c:v>20.216999999999999</c:v>
                      </c:pt>
                      <c:pt idx="1214">
                        <c:v>20.233000000000001</c:v>
                      </c:pt>
                      <c:pt idx="1215">
                        <c:v>20.25</c:v>
                      </c:pt>
                      <c:pt idx="1216">
                        <c:v>20.266999999999999</c:v>
                      </c:pt>
                      <c:pt idx="1217">
                        <c:v>20.283000000000001</c:v>
                      </c:pt>
                      <c:pt idx="1218">
                        <c:v>20.3</c:v>
                      </c:pt>
                      <c:pt idx="1219">
                        <c:v>20.317</c:v>
                      </c:pt>
                      <c:pt idx="1220">
                        <c:v>20.332999999999998</c:v>
                      </c:pt>
                      <c:pt idx="1221">
                        <c:v>20.350000000000001</c:v>
                      </c:pt>
                      <c:pt idx="1222">
                        <c:v>20.367000000000001</c:v>
                      </c:pt>
                      <c:pt idx="1223">
                        <c:v>20.382999999999999</c:v>
                      </c:pt>
                      <c:pt idx="1224">
                        <c:v>20.399999999999999</c:v>
                      </c:pt>
                      <c:pt idx="1225">
                        <c:v>20.417000000000002</c:v>
                      </c:pt>
                      <c:pt idx="1226">
                        <c:v>20.433</c:v>
                      </c:pt>
                      <c:pt idx="1227">
                        <c:v>20.45</c:v>
                      </c:pt>
                      <c:pt idx="1228">
                        <c:v>20.466999999999999</c:v>
                      </c:pt>
                      <c:pt idx="1229">
                        <c:v>20.483000000000001</c:v>
                      </c:pt>
                      <c:pt idx="1230">
                        <c:v>20.5</c:v>
                      </c:pt>
                      <c:pt idx="1231">
                        <c:v>20.516999999999999</c:v>
                      </c:pt>
                      <c:pt idx="1232">
                        <c:v>20.533000000000001</c:v>
                      </c:pt>
                      <c:pt idx="1233">
                        <c:v>20.55</c:v>
                      </c:pt>
                      <c:pt idx="1234">
                        <c:v>20.567</c:v>
                      </c:pt>
                      <c:pt idx="1235">
                        <c:v>20.582999999999998</c:v>
                      </c:pt>
                      <c:pt idx="1236">
                        <c:v>20.6</c:v>
                      </c:pt>
                      <c:pt idx="1237">
                        <c:v>20.617000000000001</c:v>
                      </c:pt>
                      <c:pt idx="1238">
                        <c:v>20.632999999999999</c:v>
                      </c:pt>
                      <c:pt idx="1239">
                        <c:v>20.65</c:v>
                      </c:pt>
                      <c:pt idx="1240">
                        <c:v>20.667000000000002</c:v>
                      </c:pt>
                      <c:pt idx="1241">
                        <c:v>20.683</c:v>
                      </c:pt>
                      <c:pt idx="1242">
                        <c:v>20.7</c:v>
                      </c:pt>
                      <c:pt idx="1243">
                        <c:v>20.716999999999999</c:v>
                      </c:pt>
                      <c:pt idx="1244">
                        <c:v>20.733000000000001</c:v>
                      </c:pt>
                      <c:pt idx="1245">
                        <c:v>20.75</c:v>
                      </c:pt>
                      <c:pt idx="1246">
                        <c:v>20.766999999999999</c:v>
                      </c:pt>
                      <c:pt idx="1247">
                        <c:v>20.783000000000001</c:v>
                      </c:pt>
                      <c:pt idx="1248">
                        <c:v>20.8</c:v>
                      </c:pt>
                      <c:pt idx="1249">
                        <c:v>20.817</c:v>
                      </c:pt>
                      <c:pt idx="1250">
                        <c:v>20.832999999999998</c:v>
                      </c:pt>
                      <c:pt idx="1251">
                        <c:v>20.85</c:v>
                      </c:pt>
                      <c:pt idx="1252">
                        <c:v>20.867000000000001</c:v>
                      </c:pt>
                      <c:pt idx="1253">
                        <c:v>20.882999999999999</c:v>
                      </c:pt>
                      <c:pt idx="1254">
                        <c:v>20.9</c:v>
                      </c:pt>
                      <c:pt idx="1255">
                        <c:v>20.917000000000002</c:v>
                      </c:pt>
                      <c:pt idx="1256">
                        <c:v>20.933</c:v>
                      </c:pt>
                      <c:pt idx="1257">
                        <c:v>20.95</c:v>
                      </c:pt>
                      <c:pt idx="1258">
                        <c:v>20.966999999999999</c:v>
                      </c:pt>
                      <c:pt idx="1259">
                        <c:v>20.983000000000001</c:v>
                      </c:pt>
                      <c:pt idx="1260">
                        <c:v>21</c:v>
                      </c:pt>
                      <c:pt idx="1261">
                        <c:v>21.016999999999999</c:v>
                      </c:pt>
                      <c:pt idx="1262">
                        <c:v>21.033000000000001</c:v>
                      </c:pt>
                      <c:pt idx="1263">
                        <c:v>21.05</c:v>
                      </c:pt>
                      <c:pt idx="1264">
                        <c:v>21.067</c:v>
                      </c:pt>
                      <c:pt idx="1265">
                        <c:v>21.082999999999998</c:v>
                      </c:pt>
                      <c:pt idx="1266">
                        <c:v>21.1</c:v>
                      </c:pt>
                      <c:pt idx="1267">
                        <c:v>21.117000000000001</c:v>
                      </c:pt>
                      <c:pt idx="1268">
                        <c:v>21.132999999999999</c:v>
                      </c:pt>
                      <c:pt idx="1269">
                        <c:v>21.15</c:v>
                      </c:pt>
                      <c:pt idx="1270">
                        <c:v>21.167000000000002</c:v>
                      </c:pt>
                      <c:pt idx="1271">
                        <c:v>21.183</c:v>
                      </c:pt>
                      <c:pt idx="1272">
                        <c:v>21.2</c:v>
                      </c:pt>
                      <c:pt idx="1273">
                        <c:v>21.216999999999999</c:v>
                      </c:pt>
                      <c:pt idx="1274">
                        <c:v>21.233000000000001</c:v>
                      </c:pt>
                      <c:pt idx="1275">
                        <c:v>21.25</c:v>
                      </c:pt>
                      <c:pt idx="1276">
                        <c:v>21.266999999999999</c:v>
                      </c:pt>
                      <c:pt idx="1277">
                        <c:v>21.283000000000001</c:v>
                      </c:pt>
                      <c:pt idx="1278">
                        <c:v>21.3</c:v>
                      </c:pt>
                      <c:pt idx="1279">
                        <c:v>21.317</c:v>
                      </c:pt>
                      <c:pt idx="1280">
                        <c:v>21.332999999999998</c:v>
                      </c:pt>
                      <c:pt idx="1281">
                        <c:v>21.35</c:v>
                      </c:pt>
                      <c:pt idx="1282">
                        <c:v>21.367000000000001</c:v>
                      </c:pt>
                      <c:pt idx="1283">
                        <c:v>21.382999999999999</c:v>
                      </c:pt>
                      <c:pt idx="1284">
                        <c:v>21.4</c:v>
                      </c:pt>
                      <c:pt idx="1285">
                        <c:v>21.417000000000002</c:v>
                      </c:pt>
                      <c:pt idx="1286">
                        <c:v>21.433</c:v>
                      </c:pt>
                      <c:pt idx="1287">
                        <c:v>21.45</c:v>
                      </c:pt>
                      <c:pt idx="1288">
                        <c:v>21.466999999999999</c:v>
                      </c:pt>
                      <c:pt idx="1289">
                        <c:v>21.483000000000001</c:v>
                      </c:pt>
                      <c:pt idx="1290">
                        <c:v>21.5</c:v>
                      </c:pt>
                      <c:pt idx="1291">
                        <c:v>21.516999999999999</c:v>
                      </c:pt>
                      <c:pt idx="1292">
                        <c:v>21.533000000000001</c:v>
                      </c:pt>
                      <c:pt idx="1293">
                        <c:v>21.55</c:v>
                      </c:pt>
                      <c:pt idx="1294">
                        <c:v>21.567</c:v>
                      </c:pt>
                      <c:pt idx="1295">
                        <c:v>21.582999999999998</c:v>
                      </c:pt>
                      <c:pt idx="1296">
                        <c:v>21.6</c:v>
                      </c:pt>
                      <c:pt idx="1297">
                        <c:v>21.617000000000001</c:v>
                      </c:pt>
                      <c:pt idx="1298">
                        <c:v>21.632999999999999</c:v>
                      </c:pt>
                      <c:pt idx="1299">
                        <c:v>21.65</c:v>
                      </c:pt>
                      <c:pt idx="1300">
                        <c:v>21.667000000000002</c:v>
                      </c:pt>
                      <c:pt idx="1301">
                        <c:v>21.683</c:v>
                      </c:pt>
                      <c:pt idx="1302">
                        <c:v>21.7</c:v>
                      </c:pt>
                      <c:pt idx="1303">
                        <c:v>21.716999999999999</c:v>
                      </c:pt>
                      <c:pt idx="1304">
                        <c:v>21.733000000000001</c:v>
                      </c:pt>
                      <c:pt idx="1305">
                        <c:v>21.75</c:v>
                      </c:pt>
                      <c:pt idx="1306">
                        <c:v>21.766999999999999</c:v>
                      </c:pt>
                      <c:pt idx="1307">
                        <c:v>21.783000000000001</c:v>
                      </c:pt>
                      <c:pt idx="1308">
                        <c:v>21.8</c:v>
                      </c:pt>
                      <c:pt idx="1309">
                        <c:v>21.817</c:v>
                      </c:pt>
                      <c:pt idx="1310">
                        <c:v>21.832999999999998</c:v>
                      </c:pt>
                      <c:pt idx="1311">
                        <c:v>21.85</c:v>
                      </c:pt>
                      <c:pt idx="1312">
                        <c:v>21.867000000000001</c:v>
                      </c:pt>
                      <c:pt idx="1313">
                        <c:v>21.882999999999999</c:v>
                      </c:pt>
                      <c:pt idx="1314">
                        <c:v>21.9</c:v>
                      </c:pt>
                      <c:pt idx="1315">
                        <c:v>21.917000000000002</c:v>
                      </c:pt>
                      <c:pt idx="1316">
                        <c:v>21.933</c:v>
                      </c:pt>
                      <c:pt idx="1317">
                        <c:v>21.95</c:v>
                      </c:pt>
                      <c:pt idx="1318">
                        <c:v>21.966999999999999</c:v>
                      </c:pt>
                      <c:pt idx="1319">
                        <c:v>21.983000000000001</c:v>
                      </c:pt>
                      <c:pt idx="1320">
                        <c:v>22</c:v>
                      </c:pt>
                      <c:pt idx="1321">
                        <c:v>22.016999999999999</c:v>
                      </c:pt>
                      <c:pt idx="1322">
                        <c:v>22.033000000000001</c:v>
                      </c:pt>
                      <c:pt idx="1323">
                        <c:v>22.05</c:v>
                      </c:pt>
                      <c:pt idx="1324">
                        <c:v>22.067</c:v>
                      </c:pt>
                      <c:pt idx="1325">
                        <c:v>22.082999999999998</c:v>
                      </c:pt>
                      <c:pt idx="1326">
                        <c:v>22.1</c:v>
                      </c:pt>
                      <c:pt idx="1327">
                        <c:v>22.117000000000001</c:v>
                      </c:pt>
                      <c:pt idx="1328">
                        <c:v>22.132999999999999</c:v>
                      </c:pt>
                      <c:pt idx="1329">
                        <c:v>22.15</c:v>
                      </c:pt>
                      <c:pt idx="1330">
                        <c:v>22.167000000000002</c:v>
                      </c:pt>
                      <c:pt idx="1331">
                        <c:v>22.183</c:v>
                      </c:pt>
                      <c:pt idx="1332">
                        <c:v>22.2</c:v>
                      </c:pt>
                      <c:pt idx="1333">
                        <c:v>22.216999999999999</c:v>
                      </c:pt>
                      <c:pt idx="1334">
                        <c:v>22.233000000000001</c:v>
                      </c:pt>
                      <c:pt idx="1335">
                        <c:v>22.25</c:v>
                      </c:pt>
                      <c:pt idx="1336">
                        <c:v>22.266999999999999</c:v>
                      </c:pt>
                      <c:pt idx="1337">
                        <c:v>22.283000000000001</c:v>
                      </c:pt>
                      <c:pt idx="1338">
                        <c:v>22.3</c:v>
                      </c:pt>
                      <c:pt idx="1339">
                        <c:v>22.317</c:v>
                      </c:pt>
                      <c:pt idx="1340">
                        <c:v>22.332999999999998</c:v>
                      </c:pt>
                      <c:pt idx="1341">
                        <c:v>22.35</c:v>
                      </c:pt>
                      <c:pt idx="1342">
                        <c:v>22.367000000000001</c:v>
                      </c:pt>
                      <c:pt idx="1343">
                        <c:v>22.382999999999999</c:v>
                      </c:pt>
                      <c:pt idx="1344">
                        <c:v>22.4</c:v>
                      </c:pt>
                      <c:pt idx="1345">
                        <c:v>22.417000000000002</c:v>
                      </c:pt>
                      <c:pt idx="1346">
                        <c:v>22.433</c:v>
                      </c:pt>
                      <c:pt idx="1347">
                        <c:v>22.45</c:v>
                      </c:pt>
                      <c:pt idx="1348">
                        <c:v>22.466999999999999</c:v>
                      </c:pt>
                      <c:pt idx="1349">
                        <c:v>22.483000000000001</c:v>
                      </c:pt>
                      <c:pt idx="1350">
                        <c:v>22.5</c:v>
                      </c:pt>
                      <c:pt idx="1351">
                        <c:v>22.516999999999999</c:v>
                      </c:pt>
                      <c:pt idx="1352">
                        <c:v>22.533000000000001</c:v>
                      </c:pt>
                      <c:pt idx="1353">
                        <c:v>22.55</c:v>
                      </c:pt>
                      <c:pt idx="1354">
                        <c:v>22.567</c:v>
                      </c:pt>
                      <c:pt idx="1355">
                        <c:v>22.582999999999998</c:v>
                      </c:pt>
                      <c:pt idx="1356">
                        <c:v>22.6</c:v>
                      </c:pt>
                      <c:pt idx="1357">
                        <c:v>22.617000000000001</c:v>
                      </c:pt>
                      <c:pt idx="1358">
                        <c:v>22.632999999999999</c:v>
                      </c:pt>
                      <c:pt idx="1359">
                        <c:v>22.65</c:v>
                      </c:pt>
                      <c:pt idx="1360">
                        <c:v>22.667000000000002</c:v>
                      </c:pt>
                      <c:pt idx="1361">
                        <c:v>22.683</c:v>
                      </c:pt>
                      <c:pt idx="1362">
                        <c:v>22.7</c:v>
                      </c:pt>
                      <c:pt idx="1363">
                        <c:v>22.716999999999999</c:v>
                      </c:pt>
                      <c:pt idx="1364">
                        <c:v>22.733000000000001</c:v>
                      </c:pt>
                      <c:pt idx="1365">
                        <c:v>22.75</c:v>
                      </c:pt>
                      <c:pt idx="1366">
                        <c:v>22.766999999999999</c:v>
                      </c:pt>
                      <c:pt idx="1367">
                        <c:v>22.783000000000001</c:v>
                      </c:pt>
                      <c:pt idx="1368">
                        <c:v>22.8</c:v>
                      </c:pt>
                      <c:pt idx="1369">
                        <c:v>22.817</c:v>
                      </c:pt>
                      <c:pt idx="1370">
                        <c:v>22.832999999999998</c:v>
                      </c:pt>
                      <c:pt idx="1371">
                        <c:v>22.85</c:v>
                      </c:pt>
                      <c:pt idx="1372">
                        <c:v>22.867000000000001</c:v>
                      </c:pt>
                      <c:pt idx="1373">
                        <c:v>22.882999999999999</c:v>
                      </c:pt>
                      <c:pt idx="1374">
                        <c:v>22.9</c:v>
                      </c:pt>
                      <c:pt idx="1375">
                        <c:v>22.917000000000002</c:v>
                      </c:pt>
                      <c:pt idx="1376">
                        <c:v>22.933</c:v>
                      </c:pt>
                      <c:pt idx="1377">
                        <c:v>22.95</c:v>
                      </c:pt>
                      <c:pt idx="1378">
                        <c:v>22.966999999999999</c:v>
                      </c:pt>
                      <c:pt idx="1379">
                        <c:v>22.983000000000001</c:v>
                      </c:pt>
                      <c:pt idx="1380">
                        <c:v>23</c:v>
                      </c:pt>
                      <c:pt idx="1381">
                        <c:v>23.016999999999999</c:v>
                      </c:pt>
                      <c:pt idx="1382">
                        <c:v>23.033000000000001</c:v>
                      </c:pt>
                      <c:pt idx="1383">
                        <c:v>23.05</c:v>
                      </c:pt>
                      <c:pt idx="1384">
                        <c:v>23.067</c:v>
                      </c:pt>
                      <c:pt idx="1385">
                        <c:v>23.082999999999998</c:v>
                      </c:pt>
                      <c:pt idx="1386">
                        <c:v>23.1</c:v>
                      </c:pt>
                      <c:pt idx="1387">
                        <c:v>23.117000000000001</c:v>
                      </c:pt>
                      <c:pt idx="1388">
                        <c:v>23.132999999999999</c:v>
                      </c:pt>
                      <c:pt idx="1389">
                        <c:v>23.15</c:v>
                      </c:pt>
                      <c:pt idx="1390">
                        <c:v>23.167000000000002</c:v>
                      </c:pt>
                      <c:pt idx="1391">
                        <c:v>23.183</c:v>
                      </c:pt>
                      <c:pt idx="1392">
                        <c:v>23.2</c:v>
                      </c:pt>
                      <c:pt idx="1393">
                        <c:v>23.216999999999999</c:v>
                      </c:pt>
                      <c:pt idx="1394">
                        <c:v>23.233000000000001</c:v>
                      </c:pt>
                      <c:pt idx="1395">
                        <c:v>23.25</c:v>
                      </c:pt>
                      <c:pt idx="1396">
                        <c:v>23.266999999999999</c:v>
                      </c:pt>
                      <c:pt idx="1397">
                        <c:v>23.283000000000001</c:v>
                      </c:pt>
                      <c:pt idx="1398">
                        <c:v>23.3</c:v>
                      </c:pt>
                      <c:pt idx="1399">
                        <c:v>23.317</c:v>
                      </c:pt>
                      <c:pt idx="1400">
                        <c:v>23.332999999999998</c:v>
                      </c:pt>
                      <c:pt idx="1401">
                        <c:v>23.35</c:v>
                      </c:pt>
                      <c:pt idx="1402">
                        <c:v>23.367000000000001</c:v>
                      </c:pt>
                      <c:pt idx="1403">
                        <c:v>23.382999999999999</c:v>
                      </c:pt>
                      <c:pt idx="1404">
                        <c:v>23.4</c:v>
                      </c:pt>
                      <c:pt idx="1405">
                        <c:v>23.417000000000002</c:v>
                      </c:pt>
                      <c:pt idx="1406">
                        <c:v>23.433</c:v>
                      </c:pt>
                      <c:pt idx="1407">
                        <c:v>23.45</c:v>
                      </c:pt>
                      <c:pt idx="1408">
                        <c:v>23.466999999999999</c:v>
                      </c:pt>
                      <c:pt idx="1409">
                        <c:v>23.483000000000001</c:v>
                      </c:pt>
                      <c:pt idx="1410">
                        <c:v>23.5</c:v>
                      </c:pt>
                      <c:pt idx="1411">
                        <c:v>23.516999999999999</c:v>
                      </c:pt>
                      <c:pt idx="1412">
                        <c:v>23.533000000000001</c:v>
                      </c:pt>
                      <c:pt idx="1413">
                        <c:v>23.55</c:v>
                      </c:pt>
                      <c:pt idx="1414">
                        <c:v>23.567</c:v>
                      </c:pt>
                      <c:pt idx="1415">
                        <c:v>23.582999999999998</c:v>
                      </c:pt>
                      <c:pt idx="1416">
                        <c:v>23.6</c:v>
                      </c:pt>
                      <c:pt idx="1417">
                        <c:v>23.617000000000001</c:v>
                      </c:pt>
                      <c:pt idx="1418">
                        <c:v>23.632999999999999</c:v>
                      </c:pt>
                      <c:pt idx="1419">
                        <c:v>23.65</c:v>
                      </c:pt>
                      <c:pt idx="1420">
                        <c:v>23.667000000000002</c:v>
                      </c:pt>
                      <c:pt idx="1421">
                        <c:v>23.683</c:v>
                      </c:pt>
                      <c:pt idx="1422">
                        <c:v>23.7</c:v>
                      </c:pt>
                      <c:pt idx="1423">
                        <c:v>23.716999999999999</c:v>
                      </c:pt>
                      <c:pt idx="1424">
                        <c:v>23.733000000000001</c:v>
                      </c:pt>
                      <c:pt idx="1425">
                        <c:v>23.75</c:v>
                      </c:pt>
                      <c:pt idx="1426">
                        <c:v>23.766999999999999</c:v>
                      </c:pt>
                      <c:pt idx="1427">
                        <c:v>23.783000000000001</c:v>
                      </c:pt>
                      <c:pt idx="1428">
                        <c:v>23.8</c:v>
                      </c:pt>
                      <c:pt idx="1429">
                        <c:v>23.817</c:v>
                      </c:pt>
                      <c:pt idx="1430">
                        <c:v>23.832999999999998</c:v>
                      </c:pt>
                      <c:pt idx="1431">
                        <c:v>23.85</c:v>
                      </c:pt>
                      <c:pt idx="1432">
                        <c:v>23.867000000000001</c:v>
                      </c:pt>
                      <c:pt idx="1433">
                        <c:v>23.882999999999999</c:v>
                      </c:pt>
                      <c:pt idx="1434">
                        <c:v>23.9</c:v>
                      </c:pt>
                      <c:pt idx="1435">
                        <c:v>23.917000000000002</c:v>
                      </c:pt>
                      <c:pt idx="1436">
                        <c:v>23.933</c:v>
                      </c:pt>
                      <c:pt idx="1437">
                        <c:v>23.95</c:v>
                      </c:pt>
                      <c:pt idx="1438">
                        <c:v>23.966999999999999</c:v>
                      </c:pt>
                      <c:pt idx="1439">
                        <c:v>23.983000000000001</c:v>
                      </c:pt>
                      <c:pt idx="1440">
                        <c:v>24</c:v>
                      </c:pt>
                      <c:pt idx="1441">
                        <c:v>24.016999999999999</c:v>
                      </c:pt>
                      <c:pt idx="1442">
                        <c:v>24.033000000000001</c:v>
                      </c:pt>
                      <c:pt idx="1443">
                        <c:v>24.05</c:v>
                      </c:pt>
                      <c:pt idx="1444">
                        <c:v>24.067</c:v>
                      </c:pt>
                      <c:pt idx="1445">
                        <c:v>24.082999999999998</c:v>
                      </c:pt>
                      <c:pt idx="1446">
                        <c:v>24.1</c:v>
                      </c:pt>
                      <c:pt idx="1447">
                        <c:v>24.117000000000001</c:v>
                      </c:pt>
                      <c:pt idx="1448">
                        <c:v>24.132999999999999</c:v>
                      </c:pt>
                      <c:pt idx="1449">
                        <c:v>24.15</c:v>
                      </c:pt>
                      <c:pt idx="1450">
                        <c:v>24.167000000000002</c:v>
                      </c:pt>
                      <c:pt idx="1451">
                        <c:v>24.183</c:v>
                      </c:pt>
                      <c:pt idx="1452">
                        <c:v>24.2</c:v>
                      </c:pt>
                      <c:pt idx="1453">
                        <c:v>24.216999999999999</c:v>
                      </c:pt>
                      <c:pt idx="1454">
                        <c:v>24.233000000000001</c:v>
                      </c:pt>
                      <c:pt idx="1455">
                        <c:v>24.25</c:v>
                      </c:pt>
                      <c:pt idx="1456">
                        <c:v>24.266999999999999</c:v>
                      </c:pt>
                      <c:pt idx="1457">
                        <c:v>24.283000000000001</c:v>
                      </c:pt>
                      <c:pt idx="1458">
                        <c:v>24.3</c:v>
                      </c:pt>
                      <c:pt idx="1459">
                        <c:v>24.317</c:v>
                      </c:pt>
                      <c:pt idx="1460">
                        <c:v>24.332999999999998</c:v>
                      </c:pt>
                      <c:pt idx="1461">
                        <c:v>24.35</c:v>
                      </c:pt>
                      <c:pt idx="1462">
                        <c:v>24.367000000000001</c:v>
                      </c:pt>
                      <c:pt idx="1463">
                        <c:v>24.382999999999999</c:v>
                      </c:pt>
                      <c:pt idx="1464">
                        <c:v>24.4</c:v>
                      </c:pt>
                      <c:pt idx="1465">
                        <c:v>24.417000000000002</c:v>
                      </c:pt>
                      <c:pt idx="1466">
                        <c:v>24.433</c:v>
                      </c:pt>
                      <c:pt idx="1467">
                        <c:v>24.45</c:v>
                      </c:pt>
                      <c:pt idx="1468">
                        <c:v>24.466999999999999</c:v>
                      </c:pt>
                      <c:pt idx="1469">
                        <c:v>24.483000000000001</c:v>
                      </c:pt>
                      <c:pt idx="1470">
                        <c:v>24.5</c:v>
                      </c:pt>
                      <c:pt idx="1471">
                        <c:v>24.516999999999999</c:v>
                      </c:pt>
                      <c:pt idx="1472">
                        <c:v>24.533000000000001</c:v>
                      </c:pt>
                      <c:pt idx="1473">
                        <c:v>24.55</c:v>
                      </c:pt>
                      <c:pt idx="1474">
                        <c:v>24.567</c:v>
                      </c:pt>
                      <c:pt idx="1475">
                        <c:v>24.582999999999998</c:v>
                      </c:pt>
                      <c:pt idx="1476">
                        <c:v>24.6</c:v>
                      </c:pt>
                      <c:pt idx="1477">
                        <c:v>24.617000000000001</c:v>
                      </c:pt>
                      <c:pt idx="1478">
                        <c:v>24.632999999999999</c:v>
                      </c:pt>
                      <c:pt idx="1479">
                        <c:v>24.65</c:v>
                      </c:pt>
                      <c:pt idx="1480">
                        <c:v>24.667000000000002</c:v>
                      </c:pt>
                      <c:pt idx="1481">
                        <c:v>24.683</c:v>
                      </c:pt>
                      <c:pt idx="1482">
                        <c:v>24.7</c:v>
                      </c:pt>
                      <c:pt idx="1483">
                        <c:v>24.716999999999999</c:v>
                      </c:pt>
                      <c:pt idx="1484">
                        <c:v>24.733000000000001</c:v>
                      </c:pt>
                      <c:pt idx="1485">
                        <c:v>24.75</c:v>
                      </c:pt>
                      <c:pt idx="1486">
                        <c:v>24.766999999999999</c:v>
                      </c:pt>
                      <c:pt idx="1487">
                        <c:v>24.783000000000001</c:v>
                      </c:pt>
                      <c:pt idx="1488">
                        <c:v>24.8</c:v>
                      </c:pt>
                      <c:pt idx="1489">
                        <c:v>24.817</c:v>
                      </c:pt>
                      <c:pt idx="1490">
                        <c:v>24.832999999999998</c:v>
                      </c:pt>
                      <c:pt idx="1491">
                        <c:v>24.85</c:v>
                      </c:pt>
                      <c:pt idx="1492">
                        <c:v>24.867000000000001</c:v>
                      </c:pt>
                      <c:pt idx="1493">
                        <c:v>24.882999999999999</c:v>
                      </c:pt>
                      <c:pt idx="1494">
                        <c:v>24.9</c:v>
                      </c:pt>
                      <c:pt idx="1495">
                        <c:v>24.917000000000002</c:v>
                      </c:pt>
                      <c:pt idx="1496">
                        <c:v>24.933</c:v>
                      </c:pt>
                      <c:pt idx="1497">
                        <c:v>24.95</c:v>
                      </c:pt>
                      <c:pt idx="1498">
                        <c:v>24.966999999999999</c:v>
                      </c:pt>
                      <c:pt idx="1499">
                        <c:v>24.983000000000001</c:v>
                      </c:pt>
                      <c:pt idx="1500">
                        <c:v>25</c:v>
                      </c:pt>
                      <c:pt idx="1501">
                        <c:v>25.016999999999999</c:v>
                      </c:pt>
                      <c:pt idx="1502">
                        <c:v>25.033000000000001</c:v>
                      </c:pt>
                      <c:pt idx="1503">
                        <c:v>25.05</c:v>
                      </c:pt>
                      <c:pt idx="1504">
                        <c:v>25.067</c:v>
                      </c:pt>
                      <c:pt idx="1505">
                        <c:v>25.082999999999998</c:v>
                      </c:pt>
                      <c:pt idx="1506">
                        <c:v>25.1</c:v>
                      </c:pt>
                      <c:pt idx="1507">
                        <c:v>25.117000000000001</c:v>
                      </c:pt>
                      <c:pt idx="1508">
                        <c:v>25.132999999999999</c:v>
                      </c:pt>
                      <c:pt idx="1509">
                        <c:v>25.15</c:v>
                      </c:pt>
                      <c:pt idx="1510">
                        <c:v>25.167000000000002</c:v>
                      </c:pt>
                      <c:pt idx="1511">
                        <c:v>25.183</c:v>
                      </c:pt>
                      <c:pt idx="1512">
                        <c:v>25.2</c:v>
                      </c:pt>
                      <c:pt idx="1513">
                        <c:v>25.216999999999999</c:v>
                      </c:pt>
                      <c:pt idx="1514">
                        <c:v>25.233000000000001</c:v>
                      </c:pt>
                      <c:pt idx="1515">
                        <c:v>25.25</c:v>
                      </c:pt>
                      <c:pt idx="1516">
                        <c:v>25.266999999999999</c:v>
                      </c:pt>
                      <c:pt idx="1517">
                        <c:v>25.283000000000001</c:v>
                      </c:pt>
                      <c:pt idx="1518">
                        <c:v>25.3</c:v>
                      </c:pt>
                      <c:pt idx="1519">
                        <c:v>25.317</c:v>
                      </c:pt>
                      <c:pt idx="1520">
                        <c:v>25.332999999999998</c:v>
                      </c:pt>
                      <c:pt idx="1521">
                        <c:v>25.35</c:v>
                      </c:pt>
                      <c:pt idx="1522">
                        <c:v>25.367000000000001</c:v>
                      </c:pt>
                      <c:pt idx="1523">
                        <c:v>25.382999999999999</c:v>
                      </c:pt>
                      <c:pt idx="1524">
                        <c:v>25.4</c:v>
                      </c:pt>
                      <c:pt idx="1525">
                        <c:v>25.417000000000002</c:v>
                      </c:pt>
                      <c:pt idx="1526">
                        <c:v>25.433</c:v>
                      </c:pt>
                      <c:pt idx="1527">
                        <c:v>25.45</c:v>
                      </c:pt>
                      <c:pt idx="1528">
                        <c:v>25.466999999999999</c:v>
                      </c:pt>
                      <c:pt idx="1529">
                        <c:v>25.483000000000001</c:v>
                      </c:pt>
                      <c:pt idx="1530">
                        <c:v>25.5</c:v>
                      </c:pt>
                      <c:pt idx="1531">
                        <c:v>25.516999999999999</c:v>
                      </c:pt>
                      <c:pt idx="1532">
                        <c:v>25.533000000000001</c:v>
                      </c:pt>
                      <c:pt idx="1533">
                        <c:v>25.55</c:v>
                      </c:pt>
                      <c:pt idx="1534">
                        <c:v>25.567</c:v>
                      </c:pt>
                      <c:pt idx="1535">
                        <c:v>25.582999999999998</c:v>
                      </c:pt>
                      <c:pt idx="1536">
                        <c:v>25.6</c:v>
                      </c:pt>
                      <c:pt idx="1537">
                        <c:v>25.617000000000001</c:v>
                      </c:pt>
                      <c:pt idx="1538">
                        <c:v>25.632999999999999</c:v>
                      </c:pt>
                      <c:pt idx="1539">
                        <c:v>25.65</c:v>
                      </c:pt>
                      <c:pt idx="1540">
                        <c:v>25.667000000000002</c:v>
                      </c:pt>
                      <c:pt idx="1541">
                        <c:v>25.683</c:v>
                      </c:pt>
                      <c:pt idx="1542">
                        <c:v>25.7</c:v>
                      </c:pt>
                      <c:pt idx="1543">
                        <c:v>25.716999999999999</c:v>
                      </c:pt>
                      <c:pt idx="1544">
                        <c:v>25.733000000000001</c:v>
                      </c:pt>
                      <c:pt idx="1545">
                        <c:v>25.75</c:v>
                      </c:pt>
                      <c:pt idx="1546">
                        <c:v>25.766999999999999</c:v>
                      </c:pt>
                      <c:pt idx="1547">
                        <c:v>25.783000000000001</c:v>
                      </c:pt>
                      <c:pt idx="1548">
                        <c:v>25.8</c:v>
                      </c:pt>
                      <c:pt idx="1549">
                        <c:v>25.817</c:v>
                      </c:pt>
                      <c:pt idx="1550">
                        <c:v>25.832999999999998</c:v>
                      </c:pt>
                      <c:pt idx="1551">
                        <c:v>25.85</c:v>
                      </c:pt>
                      <c:pt idx="1552">
                        <c:v>25.867000000000001</c:v>
                      </c:pt>
                      <c:pt idx="1553">
                        <c:v>25.882999999999999</c:v>
                      </c:pt>
                      <c:pt idx="1554">
                        <c:v>25.9</c:v>
                      </c:pt>
                      <c:pt idx="1555">
                        <c:v>25.917000000000002</c:v>
                      </c:pt>
                      <c:pt idx="1556">
                        <c:v>25.933</c:v>
                      </c:pt>
                      <c:pt idx="1557">
                        <c:v>25.95</c:v>
                      </c:pt>
                      <c:pt idx="1558">
                        <c:v>25.966999999999999</c:v>
                      </c:pt>
                      <c:pt idx="1559">
                        <c:v>25.983000000000001</c:v>
                      </c:pt>
                      <c:pt idx="1560">
                        <c:v>26</c:v>
                      </c:pt>
                      <c:pt idx="1561">
                        <c:v>26.016999999999999</c:v>
                      </c:pt>
                      <c:pt idx="1562">
                        <c:v>26.033000000000001</c:v>
                      </c:pt>
                      <c:pt idx="1563">
                        <c:v>26.05</c:v>
                      </c:pt>
                      <c:pt idx="1564">
                        <c:v>26.067</c:v>
                      </c:pt>
                      <c:pt idx="1565">
                        <c:v>26.082999999999998</c:v>
                      </c:pt>
                      <c:pt idx="1566">
                        <c:v>26.1</c:v>
                      </c:pt>
                      <c:pt idx="1567">
                        <c:v>26.117000000000001</c:v>
                      </c:pt>
                      <c:pt idx="1568">
                        <c:v>26.132999999999999</c:v>
                      </c:pt>
                      <c:pt idx="1569">
                        <c:v>26.15</c:v>
                      </c:pt>
                      <c:pt idx="1570">
                        <c:v>26.167000000000002</c:v>
                      </c:pt>
                      <c:pt idx="1571">
                        <c:v>26.183</c:v>
                      </c:pt>
                      <c:pt idx="1572">
                        <c:v>26.2</c:v>
                      </c:pt>
                      <c:pt idx="1573">
                        <c:v>26.216999999999999</c:v>
                      </c:pt>
                      <c:pt idx="1574">
                        <c:v>26.233000000000001</c:v>
                      </c:pt>
                      <c:pt idx="1575">
                        <c:v>26.25</c:v>
                      </c:pt>
                      <c:pt idx="1576">
                        <c:v>26.266999999999999</c:v>
                      </c:pt>
                      <c:pt idx="1577">
                        <c:v>26.283000000000001</c:v>
                      </c:pt>
                      <c:pt idx="1578">
                        <c:v>26.3</c:v>
                      </c:pt>
                      <c:pt idx="1579">
                        <c:v>26.317</c:v>
                      </c:pt>
                      <c:pt idx="1580">
                        <c:v>26.332999999999998</c:v>
                      </c:pt>
                      <c:pt idx="1581">
                        <c:v>26.35</c:v>
                      </c:pt>
                      <c:pt idx="1582">
                        <c:v>26.367000000000001</c:v>
                      </c:pt>
                      <c:pt idx="1583">
                        <c:v>26.382999999999999</c:v>
                      </c:pt>
                      <c:pt idx="1584">
                        <c:v>26.4</c:v>
                      </c:pt>
                      <c:pt idx="1585">
                        <c:v>26.417000000000002</c:v>
                      </c:pt>
                      <c:pt idx="1586">
                        <c:v>26.433</c:v>
                      </c:pt>
                      <c:pt idx="1587">
                        <c:v>26.45</c:v>
                      </c:pt>
                      <c:pt idx="1588">
                        <c:v>26.466999999999999</c:v>
                      </c:pt>
                      <c:pt idx="1589">
                        <c:v>26.483000000000001</c:v>
                      </c:pt>
                      <c:pt idx="1590">
                        <c:v>26.5</c:v>
                      </c:pt>
                      <c:pt idx="1591">
                        <c:v>26.516999999999999</c:v>
                      </c:pt>
                      <c:pt idx="1592">
                        <c:v>26.533000000000001</c:v>
                      </c:pt>
                      <c:pt idx="1593">
                        <c:v>26.55</c:v>
                      </c:pt>
                      <c:pt idx="1594">
                        <c:v>26.567</c:v>
                      </c:pt>
                      <c:pt idx="1595">
                        <c:v>26.582999999999998</c:v>
                      </c:pt>
                      <c:pt idx="1596">
                        <c:v>26.6</c:v>
                      </c:pt>
                      <c:pt idx="1597">
                        <c:v>26.617000000000001</c:v>
                      </c:pt>
                      <c:pt idx="1598">
                        <c:v>26.632999999999999</c:v>
                      </c:pt>
                      <c:pt idx="1599">
                        <c:v>26.65</c:v>
                      </c:pt>
                      <c:pt idx="1600">
                        <c:v>26.667000000000002</c:v>
                      </c:pt>
                      <c:pt idx="1601">
                        <c:v>26.683</c:v>
                      </c:pt>
                      <c:pt idx="1602">
                        <c:v>26.7</c:v>
                      </c:pt>
                      <c:pt idx="1603">
                        <c:v>26.716999999999999</c:v>
                      </c:pt>
                      <c:pt idx="1604">
                        <c:v>26.733000000000001</c:v>
                      </c:pt>
                      <c:pt idx="1605">
                        <c:v>26.75</c:v>
                      </c:pt>
                      <c:pt idx="1606">
                        <c:v>26.766999999999999</c:v>
                      </c:pt>
                      <c:pt idx="1607">
                        <c:v>26.783000000000001</c:v>
                      </c:pt>
                      <c:pt idx="1608">
                        <c:v>26.8</c:v>
                      </c:pt>
                      <c:pt idx="1609">
                        <c:v>26.817</c:v>
                      </c:pt>
                      <c:pt idx="1610">
                        <c:v>26.832999999999998</c:v>
                      </c:pt>
                      <c:pt idx="1611">
                        <c:v>26.85</c:v>
                      </c:pt>
                      <c:pt idx="1612">
                        <c:v>26.867000000000001</c:v>
                      </c:pt>
                      <c:pt idx="1613">
                        <c:v>26.882999999999999</c:v>
                      </c:pt>
                      <c:pt idx="1614">
                        <c:v>26.9</c:v>
                      </c:pt>
                      <c:pt idx="1615">
                        <c:v>26.917000000000002</c:v>
                      </c:pt>
                      <c:pt idx="1616">
                        <c:v>26.933</c:v>
                      </c:pt>
                      <c:pt idx="1617">
                        <c:v>26.95</c:v>
                      </c:pt>
                      <c:pt idx="1618">
                        <c:v>26.966999999999999</c:v>
                      </c:pt>
                      <c:pt idx="1619">
                        <c:v>26.983000000000001</c:v>
                      </c:pt>
                      <c:pt idx="1620">
                        <c:v>27</c:v>
                      </c:pt>
                      <c:pt idx="1621">
                        <c:v>27.016999999999999</c:v>
                      </c:pt>
                      <c:pt idx="1622">
                        <c:v>27.033000000000001</c:v>
                      </c:pt>
                      <c:pt idx="1623">
                        <c:v>27.05</c:v>
                      </c:pt>
                      <c:pt idx="1624">
                        <c:v>27.067</c:v>
                      </c:pt>
                      <c:pt idx="1625">
                        <c:v>27.082999999999998</c:v>
                      </c:pt>
                      <c:pt idx="1626">
                        <c:v>27.1</c:v>
                      </c:pt>
                      <c:pt idx="1627">
                        <c:v>27.117000000000001</c:v>
                      </c:pt>
                      <c:pt idx="1628">
                        <c:v>27.132999999999999</c:v>
                      </c:pt>
                      <c:pt idx="1629">
                        <c:v>27.15</c:v>
                      </c:pt>
                      <c:pt idx="1630">
                        <c:v>27.167000000000002</c:v>
                      </c:pt>
                      <c:pt idx="1631">
                        <c:v>27.183</c:v>
                      </c:pt>
                      <c:pt idx="1632">
                        <c:v>27.2</c:v>
                      </c:pt>
                      <c:pt idx="1633">
                        <c:v>27.216999999999999</c:v>
                      </c:pt>
                      <c:pt idx="1634">
                        <c:v>27.233000000000001</c:v>
                      </c:pt>
                      <c:pt idx="1635">
                        <c:v>27.25</c:v>
                      </c:pt>
                      <c:pt idx="1636">
                        <c:v>27.266999999999999</c:v>
                      </c:pt>
                      <c:pt idx="1637">
                        <c:v>27.283000000000001</c:v>
                      </c:pt>
                      <c:pt idx="1638">
                        <c:v>27.3</c:v>
                      </c:pt>
                      <c:pt idx="1639">
                        <c:v>27.317</c:v>
                      </c:pt>
                      <c:pt idx="1640">
                        <c:v>27.332999999999998</c:v>
                      </c:pt>
                      <c:pt idx="1641">
                        <c:v>27.35</c:v>
                      </c:pt>
                      <c:pt idx="1642">
                        <c:v>27.367000000000001</c:v>
                      </c:pt>
                      <c:pt idx="1643">
                        <c:v>27.382999999999999</c:v>
                      </c:pt>
                      <c:pt idx="1644">
                        <c:v>27.4</c:v>
                      </c:pt>
                      <c:pt idx="1645">
                        <c:v>27.417000000000002</c:v>
                      </c:pt>
                      <c:pt idx="1646">
                        <c:v>27.433</c:v>
                      </c:pt>
                      <c:pt idx="1647">
                        <c:v>27.45</c:v>
                      </c:pt>
                      <c:pt idx="1648">
                        <c:v>27.466999999999999</c:v>
                      </c:pt>
                      <c:pt idx="1649">
                        <c:v>27.483000000000001</c:v>
                      </c:pt>
                      <c:pt idx="1650">
                        <c:v>27.5</c:v>
                      </c:pt>
                      <c:pt idx="1651">
                        <c:v>27.516999999999999</c:v>
                      </c:pt>
                      <c:pt idx="1652">
                        <c:v>27.533000000000001</c:v>
                      </c:pt>
                      <c:pt idx="1653">
                        <c:v>27.55</c:v>
                      </c:pt>
                      <c:pt idx="1654">
                        <c:v>27.567</c:v>
                      </c:pt>
                      <c:pt idx="1655">
                        <c:v>27.582999999999998</c:v>
                      </c:pt>
                      <c:pt idx="1656">
                        <c:v>27.6</c:v>
                      </c:pt>
                      <c:pt idx="1657">
                        <c:v>27.617000000000001</c:v>
                      </c:pt>
                      <c:pt idx="1658">
                        <c:v>27.632999999999999</c:v>
                      </c:pt>
                      <c:pt idx="1659">
                        <c:v>27.65</c:v>
                      </c:pt>
                      <c:pt idx="1660">
                        <c:v>27.667000000000002</c:v>
                      </c:pt>
                      <c:pt idx="1661">
                        <c:v>27.683</c:v>
                      </c:pt>
                      <c:pt idx="1662">
                        <c:v>27.7</c:v>
                      </c:pt>
                      <c:pt idx="1663">
                        <c:v>27.716999999999999</c:v>
                      </c:pt>
                      <c:pt idx="1664">
                        <c:v>27.733000000000001</c:v>
                      </c:pt>
                      <c:pt idx="1665">
                        <c:v>27.75</c:v>
                      </c:pt>
                      <c:pt idx="1666">
                        <c:v>27.766999999999999</c:v>
                      </c:pt>
                      <c:pt idx="1667">
                        <c:v>27.783000000000001</c:v>
                      </c:pt>
                      <c:pt idx="1668">
                        <c:v>27.8</c:v>
                      </c:pt>
                      <c:pt idx="1669">
                        <c:v>27.817</c:v>
                      </c:pt>
                      <c:pt idx="1670">
                        <c:v>27.832999999999998</c:v>
                      </c:pt>
                      <c:pt idx="1671">
                        <c:v>27.85</c:v>
                      </c:pt>
                      <c:pt idx="1672">
                        <c:v>27.867000000000001</c:v>
                      </c:pt>
                      <c:pt idx="1673">
                        <c:v>27.882999999999999</c:v>
                      </c:pt>
                      <c:pt idx="1674">
                        <c:v>27.9</c:v>
                      </c:pt>
                      <c:pt idx="1675">
                        <c:v>27.917000000000002</c:v>
                      </c:pt>
                      <c:pt idx="1676">
                        <c:v>27.933</c:v>
                      </c:pt>
                      <c:pt idx="1677">
                        <c:v>27.95</c:v>
                      </c:pt>
                      <c:pt idx="1678">
                        <c:v>27.966999999999999</c:v>
                      </c:pt>
                      <c:pt idx="1679">
                        <c:v>27.983000000000001</c:v>
                      </c:pt>
                      <c:pt idx="1680">
                        <c:v>28</c:v>
                      </c:pt>
                      <c:pt idx="1681">
                        <c:v>28.016999999999999</c:v>
                      </c:pt>
                      <c:pt idx="1682">
                        <c:v>28.033000000000001</c:v>
                      </c:pt>
                      <c:pt idx="1683">
                        <c:v>28.05</c:v>
                      </c:pt>
                      <c:pt idx="1684">
                        <c:v>28.067</c:v>
                      </c:pt>
                      <c:pt idx="1685">
                        <c:v>28.082999999999998</c:v>
                      </c:pt>
                      <c:pt idx="1686">
                        <c:v>28.1</c:v>
                      </c:pt>
                      <c:pt idx="1687">
                        <c:v>28.117000000000001</c:v>
                      </c:pt>
                      <c:pt idx="1688">
                        <c:v>28.132999999999999</c:v>
                      </c:pt>
                      <c:pt idx="1689">
                        <c:v>28.15</c:v>
                      </c:pt>
                      <c:pt idx="1690">
                        <c:v>28.167000000000002</c:v>
                      </c:pt>
                      <c:pt idx="1691">
                        <c:v>28.183</c:v>
                      </c:pt>
                      <c:pt idx="1692">
                        <c:v>28.2</c:v>
                      </c:pt>
                      <c:pt idx="1693">
                        <c:v>28.216999999999999</c:v>
                      </c:pt>
                      <c:pt idx="1694">
                        <c:v>28.233000000000001</c:v>
                      </c:pt>
                      <c:pt idx="1695">
                        <c:v>28.25</c:v>
                      </c:pt>
                      <c:pt idx="1696">
                        <c:v>28.266999999999999</c:v>
                      </c:pt>
                      <c:pt idx="1697">
                        <c:v>28.283000000000001</c:v>
                      </c:pt>
                      <c:pt idx="1698">
                        <c:v>28.3</c:v>
                      </c:pt>
                      <c:pt idx="1699">
                        <c:v>28.317</c:v>
                      </c:pt>
                      <c:pt idx="1700">
                        <c:v>28.332999999999998</c:v>
                      </c:pt>
                      <c:pt idx="1701">
                        <c:v>28.35</c:v>
                      </c:pt>
                      <c:pt idx="1702">
                        <c:v>28.367000000000001</c:v>
                      </c:pt>
                      <c:pt idx="1703">
                        <c:v>28.382999999999999</c:v>
                      </c:pt>
                      <c:pt idx="1704">
                        <c:v>28.4</c:v>
                      </c:pt>
                      <c:pt idx="1705">
                        <c:v>28.417000000000002</c:v>
                      </c:pt>
                      <c:pt idx="1706">
                        <c:v>28.433</c:v>
                      </c:pt>
                      <c:pt idx="1707">
                        <c:v>28.45</c:v>
                      </c:pt>
                      <c:pt idx="1708">
                        <c:v>28.466999999999999</c:v>
                      </c:pt>
                      <c:pt idx="1709">
                        <c:v>28.483000000000001</c:v>
                      </c:pt>
                      <c:pt idx="1710">
                        <c:v>28.5</c:v>
                      </c:pt>
                      <c:pt idx="1711">
                        <c:v>28.516999999999999</c:v>
                      </c:pt>
                      <c:pt idx="1712">
                        <c:v>28.533000000000001</c:v>
                      </c:pt>
                      <c:pt idx="1713">
                        <c:v>28.55</c:v>
                      </c:pt>
                      <c:pt idx="1714">
                        <c:v>28.567</c:v>
                      </c:pt>
                      <c:pt idx="1715">
                        <c:v>28.582999999999998</c:v>
                      </c:pt>
                      <c:pt idx="1716">
                        <c:v>28.6</c:v>
                      </c:pt>
                      <c:pt idx="1717">
                        <c:v>28.617000000000001</c:v>
                      </c:pt>
                      <c:pt idx="1718">
                        <c:v>28.632999999999999</c:v>
                      </c:pt>
                      <c:pt idx="1719">
                        <c:v>28.65</c:v>
                      </c:pt>
                      <c:pt idx="1720">
                        <c:v>28.667000000000002</c:v>
                      </c:pt>
                      <c:pt idx="1721">
                        <c:v>28.683</c:v>
                      </c:pt>
                      <c:pt idx="1722">
                        <c:v>28.7</c:v>
                      </c:pt>
                      <c:pt idx="1723">
                        <c:v>28.716999999999999</c:v>
                      </c:pt>
                      <c:pt idx="1724">
                        <c:v>28.733000000000001</c:v>
                      </c:pt>
                      <c:pt idx="1725">
                        <c:v>28.75</c:v>
                      </c:pt>
                      <c:pt idx="1726">
                        <c:v>28.766999999999999</c:v>
                      </c:pt>
                      <c:pt idx="1727">
                        <c:v>28.783000000000001</c:v>
                      </c:pt>
                      <c:pt idx="1728">
                        <c:v>28.8</c:v>
                      </c:pt>
                      <c:pt idx="1729">
                        <c:v>28.817</c:v>
                      </c:pt>
                      <c:pt idx="1730">
                        <c:v>28.832999999999998</c:v>
                      </c:pt>
                      <c:pt idx="1731">
                        <c:v>28.85</c:v>
                      </c:pt>
                      <c:pt idx="1732">
                        <c:v>28.867000000000001</c:v>
                      </c:pt>
                      <c:pt idx="1733">
                        <c:v>28.882999999999999</c:v>
                      </c:pt>
                      <c:pt idx="1734">
                        <c:v>28.9</c:v>
                      </c:pt>
                      <c:pt idx="1735">
                        <c:v>28.917000000000002</c:v>
                      </c:pt>
                      <c:pt idx="1736">
                        <c:v>28.933</c:v>
                      </c:pt>
                      <c:pt idx="1737">
                        <c:v>28.95</c:v>
                      </c:pt>
                      <c:pt idx="1738">
                        <c:v>28.966999999999999</c:v>
                      </c:pt>
                      <c:pt idx="1739">
                        <c:v>28.983000000000001</c:v>
                      </c:pt>
                      <c:pt idx="1740">
                        <c:v>29</c:v>
                      </c:pt>
                      <c:pt idx="1741">
                        <c:v>29.016999999999999</c:v>
                      </c:pt>
                      <c:pt idx="1742">
                        <c:v>29.033000000000001</c:v>
                      </c:pt>
                      <c:pt idx="1743">
                        <c:v>29.05</c:v>
                      </c:pt>
                      <c:pt idx="1744">
                        <c:v>29.067</c:v>
                      </c:pt>
                      <c:pt idx="1745">
                        <c:v>29.082999999999998</c:v>
                      </c:pt>
                      <c:pt idx="1746">
                        <c:v>29.1</c:v>
                      </c:pt>
                      <c:pt idx="1747">
                        <c:v>29.117000000000001</c:v>
                      </c:pt>
                      <c:pt idx="1748">
                        <c:v>29.132999999999999</c:v>
                      </c:pt>
                      <c:pt idx="1749">
                        <c:v>29.15</c:v>
                      </c:pt>
                      <c:pt idx="1750">
                        <c:v>29.167000000000002</c:v>
                      </c:pt>
                      <c:pt idx="1751">
                        <c:v>29.183</c:v>
                      </c:pt>
                      <c:pt idx="1752">
                        <c:v>29.2</c:v>
                      </c:pt>
                      <c:pt idx="1753">
                        <c:v>29.216999999999999</c:v>
                      </c:pt>
                      <c:pt idx="1754">
                        <c:v>29.233000000000001</c:v>
                      </c:pt>
                      <c:pt idx="1755">
                        <c:v>29.25</c:v>
                      </c:pt>
                      <c:pt idx="1756">
                        <c:v>29.266999999999999</c:v>
                      </c:pt>
                      <c:pt idx="1757">
                        <c:v>29.283000000000001</c:v>
                      </c:pt>
                      <c:pt idx="1758">
                        <c:v>29.3</c:v>
                      </c:pt>
                      <c:pt idx="1759">
                        <c:v>29.317</c:v>
                      </c:pt>
                      <c:pt idx="1760">
                        <c:v>29.332999999999998</c:v>
                      </c:pt>
                      <c:pt idx="1761">
                        <c:v>29.35</c:v>
                      </c:pt>
                      <c:pt idx="1762">
                        <c:v>29.367000000000001</c:v>
                      </c:pt>
                      <c:pt idx="1763">
                        <c:v>29.382999999999999</c:v>
                      </c:pt>
                      <c:pt idx="1764">
                        <c:v>29.4</c:v>
                      </c:pt>
                      <c:pt idx="1765">
                        <c:v>29.417000000000002</c:v>
                      </c:pt>
                      <c:pt idx="1766">
                        <c:v>29.433</c:v>
                      </c:pt>
                      <c:pt idx="1767">
                        <c:v>29.45</c:v>
                      </c:pt>
                      <c:pt idx="1768">
                        <c:v>29.466999999999999</c:v>
                      </c:pt>
                      <c:pt idx="1769">
                        <c:v>29.483000000000001</c:v>
                      </c:pt>
                      <c:pt idx="1770">
                        <c:v>29.5</c:v>
                      </c:pt>
                      <c:pt idx="1771">
                        <c:v>29.516999999999999</c:v>
                      </c:pt>
                      <c:pt idx="1772">
                        <c:v>29.533000000000001</c:v>
                      </c:pt>
                      <c:pt idx="1773">
                        <c:v>29.55</c:v>
                      </c:pt>
                      <c:pt idx="1774">
                        <c:v>29.567</c:v>
                      </c:pt>
                      <c:pt idx="1775">
                        <c:v>29.582999999999998</c:v>
                      </c:pt>
                      <c:pt idx="1776">
                        <c:v>29.6</c:v>
                      </c:pt>
                      <c:pt idx="1777">
                        <c:v>29.617000000000001</c:v>
                      </c:pt>
                      <c:pt idx="1778">
                        <c:v>29.632999999999999</c:v>
                      </c:pt>
                      <c:pt idx="1779">
                        <c:v>29.65</c:v>
                      </c:pt>
                      <c:pt idx="1780">
                        <c:v>29.667000000000002</c:v>
                      </c:pt>
                      <c:pt idx="1781">
                        <c:v>29.683</c:v>
                      </c:pt>
                      <c:pt idx="1782">
                        <c:v>29.7</c:v>
                      </c:pt>
                      <c:pt idx="1783">
                        <c:v>29.716999999999999</c:v>
                      </c:pt>
                      <c:pt idx="1784">
                        <c:v>29.733000000000001</c:v>
                      </c:pt>
                      <c:pt idx="1785">
                        <c:v>29.75</c:v>
                      </c:pt>
                      <c:pt idx="1786">
                        <c:v>29.766999999999999</c:v>
                      </c:pt>
                      <c:pt idx="1787">
                        <c:v>29.783000000000001</c:v>
                      </c:pt>
                      <c:pt idx="1788">
                        <c:v>29.8</c:v>
                      </c:pt>
                      <c:pt idx="1789">
                        <c:v>29.817</c:v>
                      </c:pt>
                      <c:pt idx="1790">
                        <c:v>29.832999999999998</c:v>
                      </c:pt>
                      <c:pt idx="1791">
                        <c:v>29.85</c:v>
                      </c:pt>
                      <c:pt idx="1792">
                        <c:v>29.867000000000001</c:v>
                      </c:pt>
                      <c:pt idx="1793">
                        <c:v>29.882999999999999</c:v>
                      </c:pt>
                      <c:pt idx="1794">
                        <c:v>29.9</c:v>
                      </c:pt>
                      <c:pt idx="1795">
                        <c:v>29.917000000000002</c:v>
                      </c:pt>
                      <c:pt idx="1796">
                        <c:v>29.933</c:v>
                      </c:pt>
                      <c:pt idx="1797">
                        <c:v>29.95</c:v>
                      </c:pt>
                      <c:pt idx="1798">
                        <c:v>29.966999999999999</c:v>
                      </c:pt>
                      <c:pt idx="1799">
                        <c:v>29.983000000000001</c:v>
                      </c:pt>
                      <c:pt idx="1800">
                        <c:v>30</c:v>
                      </c:pt>
                      <c:pt idx="1801">
                        <c:v>30.016999999999999</c:v>
                      </c:pt>
                      <c:pt idx="1802">
                        <c:v>30.033000000000001</c:v>
                      </c:pt>
                      <c:pt idx="1803">
                        <c:v>30.05</c:v>
                      </c:pt>
                      <c:pt idx="1804">
                        <c:v>30.067</c:v>
                      </c:pt>
                      <c:pt idx="1805">
                        <c:v>30.082999999999998</c:v>
                      </c:pt>
                      <c:pt idx="1806">
                        <c:v>30.1</c:v>
                      </c:pt>
                      <c:pt idx="1807">
                        <c:v>30.117000000000001</c:v>
                      </c:pt>
                      <c:pt idx="1808">
                        <c:v>30.132999999999999</c:v>
                      </c:pt>
                      <c:pt idx="1809">
                        <c:v>30.15</c:v>
                      </c:pt>
                      <c:pt idx="1810">
                        <c:v>30.167000000000002</c:v>
                      </c:pt>
                      <c:pt idx="1811">
                        <c:v>30.183</c:v>
                      </c:pt>
                      <c:pt idx="1812">
                        <c:v>30.2</c:v>
                      </c:pt>
                      <c:pt idx="1813">
                        <c:v>30.216999999999999</c:v>
                      </c:pt>
                      <c:pt idx="1814">
                        <c:v>30.233000000000001</c:v>
                      </c:pt>
                      <c:pt idx="1815">
                        <c:v>30.25</c:v>
                      </c:pt>
                      <c:pt idx="1816">
                        <c:v>30.266999999999999</c:v>
                      </c:pt>
                      <c:pt idx="1817">
                        <c:v>30.283000000000001</c:v>
                      </c:pt>
                      <c:pt idx="1818">
                        <c:v>30.3</c:v>
                      </c:pt>
                      <c:pt idx="1819">
                        <c:v>30.317</c:v>
                      </c:pt>
                      <c:pt idx="1820">
                        <c:v>30.332999999999998</c:v>
                      </c:pt>
                      <c:pt idx="1821">
                        <c:v>30.35</c:v>
                      </c:pt>
                      <c:pt idx="1822">
                        <c:v>30.367000000000001</c:v>
                      </c:pt>
                      <c:pt idx="1823">
                        <c:v>30.382999999999999</c:v>
                      </c:pt>
                      <c:pt idx="1824">
                        <c:v>30.4</c:v>
                      </c:pt>
                      <c:pt idx="1825">
                        <c:v>30.417000000000002</c:v>
                      </c:pt>
                      <c:pt idx="1826">
                        <c:v>30.433</c:v>
                      </c:pt>
                      <c:pt idx="1827">
                        <c:v>30.45</c:v>
                      </c:pt>
                      <c:pt idx="1828">
                        <c:v>30.466999999999999</c:v>
                      </c:pt>
                      <c:pt idx="1829">
                        <c:v>30.483000000000001</c:v>
                      </c:pt>
                      <c:pt idx="1830">
                        <c:v>30.5</c:v>
                      </c:pt>
                      <c:pt idx="1831">
                        <c:v>30.516999999999999</c:v>
                      </c:pt>
                      <c:pt idx="1832">
                        <c:v>30.533000000000001</c:v>
                      </c:pt>
                      <c:pt idx="1833">
                        <c:v>30.55</c:v>
                      </c:pt>
                      <c:pt idx="1834">
                        <c:v>30.567</c:v>
                      </c:pt>
                      <c:pt idx="1835">
                        <c:v>30.582999999999998</c:v>
                      </c:pt>
                      <c:pt idx="1836">
                        <c:v>30.6</c:v>
                      </c:pt>
                      <c:pt idx="1837">
                        <c:v>30.617000000000001</c:v>
                      </c:pt>
                      <c:pt idx="1838">
                        <c:v>30.632999999999999</c:v>
                      </c:pt>
                      <c:pt idx="1839">
                        <c:v>30.65</c:v>
                      </c:pt>
                      <c:pt idx="1840">
                        <c:v>30.667000000000002</c:v>
                      </c:pt>
                      <c:pt idx="1841">
                        <c:v>30.683</c:v>
                      </c:pt>
                      <c:pt idx="1842">
                        <c:v>30.7</c:v>
                      </c:pt>
                      <c:pt idx="1843">
                        <c:v>30.716999999999999</c:v>
                      </c:pt>
                      <c:pt idx="1844">
                        <c:v>30.733000000000001</c:v>
                      </c:pt>
                      <c:pt idx="1845">
                        <c:v>30.75</c:v>
                      </c:pt>
                      <c:pt idx="1846">
                        <c:v>30.766999999999999</c:v>
                      </c:pt>
                      <c:pt idx="1847">
                        <c:v>30.783000000000001</c:v>
                      </c:pt>
                      <c:pt idx="1848">
                        <c:v>30.8</c:v>
                      </c:pt>
                      <c:pt idx="1849">
                        <c:v>30.817</c:v>
                      </c:pt>
                      <c:pt idx="1850">
                        <c:v>30.832999999999998</c:v>
                      </c:pt>
                      <c:pt idx="1851">
                        <c:v>30.85</c:v>
                      </c:pt>
                      <c:pt idx="1852">
                        <c:v>30.867000000000001</c:v>
                      </c:pt>
                      <c:pt idx="1853">
                        <c:v>30.882999999999999</c:v>
                      </c:pt>
                      <c:pt idx="1854">
                        <c:v>30.9</c:v>
                      </c:pt>
                      <c:pt idx="1855">
                        <c:v>30.917000000000002</c:v>
                      </c:pt>
                      <c:pt idx="1856">
                        <c:v>30.933</c:v>
                      </c:pt>
                      <c:pt idx="1857">
                        <c:v>30.95</c:v>
                      </c:pt>
                      <c:pt idx="1858">
                        <c:v>30.966999999999999</c:v>
                      </c:pt>
                      <c:pt idx="1859">
                        <c:v>30.983000000000001</c:v>
                      </c:pt>
                      <c:pt idx="1860">
                        <c:v>31</c:v>
                      </c:pt>
                      <c:pt idx="1861">
                        <c:v>31.016999999999999</c:v>
                      </c:pt>
                      <c:pt idx="1862">
                        <c:v>31.033000000000001</c:v>
                      </c:pt>
                      <c:pt idx="1863">
                        <c:v>31.05</c:v>
                      </c:pt>
                      <c:pt idx="1864">
                        <c:v>31.067</c:v>
                      </c:pt>
                      <c:pt idx="1865">
                        <c:v>31.082999999999998</c:v>
                      </c:pt>
                      <c:pt idx="1866">
                        <c:v>31.1</c:v>
                      </c:pt>
                      <c:pt idx="1867">
                        <c:v>31.117000000000001</c:v>
                      </c:pt>
                      <c:pt idx="1868">
                        <c:v>31.132999999999999</c:v>
                      </c:pt>
                      <c:pt idx="1869">
                        <c:v>31.15</c:v>
                      </c:pt>
                      <c:pt idx="1870">
                        <c:v>31.167000000000002</c:v>
                      </c:pt>
                      <c:pt idx="1871">
                        <c:v>31.183</c:v>
                      </c:pt>
                      <c:pt idx="1872">
                        <c:v>31.2</c:v>
                      </c:pt>
                      <c:pt idx="1873">
                        <c:v>31.216999999999999</c:v>
                      </c:pt>
                      <c:pt idx="1874">
                        <c:v>31.233000000000001</c:v>
                      </c:pt>
                      <c:pt idx="1875">
                        <c:v>31.25</c:v>
                      </c:pt>
                      <c:pt idx="1876">
                        <c:v>31.266999999999999</c:v>
                      </c:pt>
                      <c:pt idx="1877">
                        <c:v>31.283000000000001</c:v>
                      </c:pt>
                      <c:pt idx="1878">
                        <c:v>31.3</c:v>
                      </c:pt>
                      <c:pt idx="1879">
                        <c:v>31.317</c:v>
                      </c:pt>
                      <c:pt idx="1880">
                        <c:v>31.332999999999998</c:v>
                      </c:pt>
                      <c:pt idx="1881">
                        <c:v>31.35</c:v>
                      </c:pt>
                      <c:pt idx="1882">
                        <c:v>31.367000000000001</c:v>
                      </c:pt>
                      <c:pt idx="1883">
                        <c:v>31.382999999999999</c:v>
                      </c:pt>
                      <c:pt idx="1884">
                        <c:v>31.4</c:v>
                      </c:pt>
                      <c:pt idx="1885">
                        <c:v>31.417000000000002</c:v>
                      </c:pt>
                      <c:pt idx="1886">
                        <c:v>31.433</c:v>
                      </c:pt>
                      <c:pt idx="1887">
                        <c:v>31.45</c:v>
                      </c:pt>
                      <c:pt idx="1888">
                        <c:v>31.466999999999999</c:v>
                      </c:pt>
                      <c:pt idx="1889">
                        <c:v>31.483000000000001</c:v>
                      </c:pt>
                      <c:pt idx="1890">
                        <c:v>31.5</c:v>
                      </c:pt>
                      <c:pt idx="1891">
                        <c:v>31.516999999999999</c:v>
                      </c:pt>
                      <c:pt idx="1892">
                        <c:v>31.533000000000001</c:v>
                      </c:pt>
                      <c:pt idx="1893">
                        <c:v>31.55</c:v>
                      </c:pt>
                      <c:pt idx="1894">
                        <c:v>31.567</c:v>
                      </c:pt>
                      <c:pt idx="1895">
                        <c:v>31.582999999999998</c:v>
                      </c:pt>
                      <c:pt idx="1896">
                        <c:v>31.6</c:v>
                      </c:pt>
                      <c:pt idx="1897">
                        <c:v>31.617000000000001</c:v>
                      </c:pt>
                      <c:pt idx="1898">
                        <c:v>31.632999999999999</c:v>
                      </c:pt>
                      <c:pt idx="1899">
                        <c:v>31.65</c:v>
                      </c:pt>
                      <c:pt idx="1900">
                        <c:v>31.667000000000002</c:v>
                      </c:pt>
                      <c:pt idx="1901">
                        <c:v>31.683</c:v>
                      </c:pt>
                      <c:pt idx="1902">
                        <c:v>31.7</c:v>
                      </c:pt>
                      <c:pt idx="1903">
                        <c:v>31.716999999999999</c:v>
                      </c:pt>
                      <c:pt idx="1904">
                        <c:v>31.733000000000001</c:v>
                      </c:pt>
                      <c:pt idx="1905">
                        <c:v>31.75</c:v>
                      </c:pt>
                      <c:pt idx="1906">
                        <c:v>31.766999999999999</c:v>
                      </c:pt>
                      <c:pt idx="1907">
                        <c:v>31.783000000000001</c:v>
                      </c:pt>
                      <c:pt idx="1908">
                        <c:v>31.8</c:v>
                      </c:pt>
                      <c:pt idx="1909">
                        <c:v>31.817</c:v>
                      </c:pt>
                      <c:pt idx="1910">
                        <c:v>31.832999999999998</c:v>
                      </c:pt>
                      <c:pt idx="1911">
                        <c:v>31.85</c:v>
                      </c:pt>
                      <c:pt idx="1912">
                        <c:v>31.867000000000001</c:v>
                      </c:pt>
                      <c:pt idx="1913">
                        <c:v>31.882999999999999</c:v>
                      </c:pt>
                      <c:pt idx="1914">
                        <c:v>31.9</c:v>
                      </c:pt>
                      <c:pt idx="1915">
                        <c:v>31.917000000000002</c:v>
                      </c:pt>
                      <c:pt idx="1916">
                        <c:v>31.933</c:v>
                      </c:pt>
                      <c:pt idx="1917">
                        <c:v>31.95</c:v>
                      </c:pt>
                      <c:pt idx="1918">
                        <c:v>31.966999999999999</c:v>
                      </c:pt>
                      <c:pt idx="1919">
                        <c:v>31.983000000000001</c:v>
                      </c:pt>
                      <c:pt idx="1920">
                        <c:v>32</c:v>
                      </c:pt>
                      <c:pt idx="1921">
                        <c:v>32.017000000000003</c:v>
                      </c:pt>
                      <c:pt idx="1922">
                        <c:v>32.033000000000001</c:v>
                      </c:pt>
                      <c:pt idx="1923">
                        <c:v>32.049999999999997</c:v>
                      </c:pt>
                      <c:pt idx="1924">
                        <c:v>32.067</c:v>
                      </c:pt>
                      <c:pt idx="1925">
                        <c:v>32.082999999999998</c:v>
                      </c:pt>
                      <c:pt idx="1926">
                        <c:v>32.1</c:v>
                      </c:pt>
                      <c:pt idx="1927">
                        <c:v>32.116999999999997</c:v>
                      </c:pt>
                      <c:pt idx="1928">
                        <c:v>32.133000000000003</c:v>
                      </c:pt>
                      <c:pt idx="1929">
                        <c:v>32.15</c:v>
                      </c:pt>
                      <c:pt idx="1930">
                        <c:v>32.167000000000002</c:v>
                      </c:pt>
                      <c:pt idx="1931">
                        <c:v>32.183</c:v>
                      </c:pt>
                      <c:pt idx="1932">
                        <c:v>32.200000000000003</c:v>
                      </c:pt>
                      <c:pt idx="1933">
                        <c:v>32.216999999999999</c:v>
                      </c:pt>
                      <c:pt idx="1934">
                        <c:v>32.232999999999997</c:v>
                      </c:pt>
                      <c:pt idx="1935">
                        <c:v>32.25</c:v>
                      </c:pt>
                      <c:pt idx="1936">
                        <c:v>32.267000000000003</c:v>
                      </c:pt>
                      <c:pt idx="1937">
                        <c:v>32.283000000000001</c:v>
                      </c:pt>
                      <c:pt idx="1938">
                        <c:v>32.299999999999997</c:v>
                      </c:pt>
                      <c:pt idx="1939">
                        <c:v>32.317</c:v>
                      </c:pt>
                      <c:pt idx="1940">
                        <c:v>32.332999999999998</c:v>
                      </c:pt>
                      <c:pt idx="1941">
                        <c:v>32.35</c:v>
                      </c:pt>
                      <c:pt idx="1942">
                        <c:v>32.366999999999997</c:v>
                      </c:pt>
                      <c:pt idx="1943">
                        <c:v>32.383000000000003</c:v>
                      </c:pt>
                      <c:pt idx="1944">
                        <c:v>32.4</c:v>
                      </c:pt>
                      <c:pt idx="1945">
                        <c:v>32.417000000000002</c:v>
                      </c:pt>
                      <c:pt idx="1946">
                        <c:v>32.433</c:v>
                      </c:pt>
                      <c:pt idx="1947">
                        <c:v>32.450000000000003</c:v>
                      </c:pt>
                      <c:pt idx="1948">
                        <c:v>32.466999999999999</c:v>
                      </c:pt>
                      <c:pt idx="1949">
                        <c:v>32.482999999999997</c:v>
                      </c:pt>
                      <c:pt idx="1950">
                        <c:v>32.5</c:v>
                      </c:pt>
                      <c:pt idx="1951">
                        <c:v>32.517000000000003</c:v>
                      </c:pt>
                      <c:pt idx="1952">
                        <c:v>32.533000000000001</c:v>
                      </c:pt>
                      <c:pt idx="1953">
                        <c:v>32.549999999999997</c:v>
                      </c:pt>
                      <c:pt idx="1954">
                        <c:v>32.567</c:v>
                      </c:pt>
                      <c:pt idx="1955">
                        <c:v>32.582999999999998</c:v>
                      </c:pt>
                      <c:pt idx="1956">
                        <c:v>32.6</c:v>
                      </c:pt>
                      <c:pt idx="1957">
                        <c:v>32.616999999999997</c:v>
                      </c:pt>
                      <c:pt idx="1958">
                        <c:v>32.633000000000003</c:v>
                      </c:pt>
                      <c:pt idx="1959">
                        <c:v>32.65</c:v>
                      </c:pt>
                      <c:pt idx="1960">
                        <c:v>32.667000000000002</c:v>
                      </c:pt>
                      <c:pt idx="1961">
                        <c:v>32.683</c:v>
                      </c:pt>
                      <c:pt idx="1962">
                        <c:v>32.700000000000003</c:v>
                      </c:pt>
                      <c:pt idx="1963">
                        <c:v>32.716999999999999</c:v>
                      </c:pt>
                      <c:pt idx="1964">
                        <c:v>32.732999999999997</c:v>
                      </c:pt>
                      <c:pt idx="1965">
                        <c:v>32.75</c:v>
                      </c:pt>
                      <c:pt idx="1966">
                        <c:v>32.767000000000003</c:v>
                      </c:pt>
                      <c:pt idx="1967">
                        <c:v>32.783000000000001</c:v>
                      </c:pt>
                      <c:pt idx="1968">
                        <c:v>32.799999999999997</c:v>
                      </c:pt>
                      <c:pt idx="1969">
                        <c:v>32.817</c:v>
                      </c:pt>
                      <c:pt idx="1970">
                        <c:v>32.832999999999998</c:v>
                      </c:pt>
                      <c:pt idx="1971">
                        <c:v>32.85</c:v>
                      </c:pt>
                      <c:pt idx="1972">
                        <c:v>32.866999999999997</c:v>
                      </c:pt>
                      <c:pt idx="1973">
                        <c:v>32.883000000000003</c:v>
                      </c:pt>
                      <c:pt idx="1974">
                        <c:v>32.9</c:v>
                      </c:pt>
                      <c:pt idx="1975">
                        <c:v>32.917000000000002</c:v>
                      </c:pt>
                      <c:pt idx="1976">
                        <c:v>32.933</c:v>
                      </c:pt>
                      <c:pt idx="1977">
                        <c:v>32.950000000000003</c:v>
                      </c:pt>
                      <c:pt idx="1978">
                        <c:v>32.966999999999999</c:v>
                      </c:pt>
                      <c:pt idx="1979">
                        <c:v>32.982999999999997</c:v>
                      </c:pt>
                      <c:pt idx="1980">
                        <c:v>33</c:v>
                      </c:pt>
                      <c:pt idx="1981">
                        <c:v>33.017000000000003</c:v>
                      </c:pt>
                      <c:pt idx="1982">
                        <c:v>33.033000000000001</c:v>
                      </c:pt>
                      <c:pt idx="1983">
                        <c:v>33.049999999999997</c:v>
                      </c:pt>
                      <c:pt idx="1984">
                        <c:v>33.067</c:v>
                      </c:pt>
                      <c:pt idx="1985">
                        <c:v>33.082999999999998</c:v>
                      </c:pt>
                      <c:pt idx="1986">
                        <c:v>33.1</c:v>
                      </c:pt>
                      <c:pt idx="1987">
                        <c:v>33.116999999999997</c:v>
                      </c:pt>
                      <c:pt idx="1988">
                        <c:v>33.133000000000003</c:v>
                      </c:pt>
                      <c:pt idx="1989">
                        <c:v>33.15</c:v>
                      </c:pt>
                      <c:pt idx="1990">
                        <c:v>33.167000000000002</c:v>
                      </c:pt>
                      <c:pt idx="1991">
                        <c:v>33.183</c:v>
                      </c:pt>
                      <c:pt idx="1992">
                        <c:v>33.200000000000003</c:v>
                      </c:pt>
                      <c:pt idx="1993">
                        <c:v>33.216999999999999</c:v>
                      </c:pt>
                      <c:pt idx="1994">
                        <c:v>33.232999999999997</c:v>
                      </c:pt>
                      <c:pt idx="1995">
                        <c:v>33.25</c:v>
                      </c:pt>
                      <c:pt idx="1996">
                        <c:v>33.267000000000003</c:v>
                      </c:pt>
                      <c:pt idx="1997">
                        <c:v>33.283000000000001</c:v>
                      </c:pt>
                      <c:pt idx="1998">
                        <c:v>33.299999999999997</c:v>
                      </c:pt>
                      <c:pt idx="1999">
                        <c:v>33.317</c:v>
                      </c:pt>
                      <c:pt idx="2000">
                        <c:v>33.332999999999998</c:v>
                      </c:pt>
                      <c:pt idx="2001">
                        <c:v>33.35</c:v>
                      </c:pt>
                      <c:pt idx="2002">
                        <c:v>33.366999999999997</c:v>
                      </c:pt>
                      <c:pt idx="2003">
                        <c:v>33.383000000000003</c:v>
                      </c:pt>
                      <c:pt idx="2004">
                        <c:v>33.4</c:v>
                      </c:pt>
                      <c:pt idx="2005">
                        <c:v>33.417000000000002</c:v>
                      </c:pt>
                      <c:pt idx="2006">
                        <c:v>33.433</c:v>
                      </c:pt>
                      <c:pt idx="2007">
                        <c:v>33.450000000000003</c:v>
                      </c:pt>
                      <c:pt idx="2008">
                        <c:v>33.466999999999999</c:v>
                      </c:pt>
                      <c:pt idx="2009">
                        <c:v>33.482999999999997</c:v>
                      </c:pt>
                      <c:pt idx="2010">
                        <c:v>33.5</c:v>
                      </c:pt>
                      <c:pt idx="2011">
                        <c:v>33.517000000000003</c:v>
                      </c:pt>
                      <c:pt idx="2012">
                        <c:v>33.533000000000001</c:v>
                      </c:pt>
                      <c:pt idx="2013">
                        <c:v>33.549999999999997</c:v>
                      </c:pt>
                      <c:pt idx="2014">
                        <c:v>33.567</c:v>
                      </c:pt>
                      <c:pt idx="2015">
                        <c:v>33.582999999999998</c:v>
                      </c:pt>
                      <c:pt idx="2016">
                        <c:v>33.6</c:v>
                      </c:pt>
                      <c:pt idx="2017">
                        <c:v>33.616999999999997</c:v>
                      </c:pt>
                      <c:pt idx="2018">
                        <c:v>33.633000000000003</c:v>
                      </c:pt>
                      <c:pt idx="2019">
                        <c:v>33.65</c:v>
                      </c:pt>
                      <c:pt idx="2020">
                        <c:v>33.667000000000002</c:v>
                      </c:pt>
                      <c:pt idx="2021">
                        <c:v>33.683</c:v>
                      </c:pt>
                      <c:pt idx="2022">
                        <c:v>33.700000000000003</c:v>
                      </c:pt>
                      <c:pt idx="2023">
                        <c:v>33.716999999999999</c:v>
                      </c:pt>
                      <c:pt idx="2024">
                        <c:v>33.732999999999997</c:v>
                      </c:pt>
                      <c:pt idx="2025">
                        <c:v>33.75</c:v>
                      </c:pt>
                      <c:pt idx="2026">
                        <c:v>33.767000000000003</c:v>
                      </c:pt>
                      <c:pt idx="2027">
                        <c:v>33.783000000000001</c:v>
                      </c:pt>
                      <c:pt idx="2028">
                        <c:v>33.799999999999997</c:v>
                      </c:pt>
                      <c:pt idx="2029">
                        <c:v>33.817</c:v>
                      </c:pt>
                      <c:pt idx="2030">
                        <c:v>33.832999999999998</c:v>
                      </c:pt>
                      <c:pt idx="2031">
                        <c:v>33.85</c:v>
                      </c:pt>
                      <c:pt idx="2032">
                        <c:v>33.866999999999997</c:v>
                      </c:pt>
                      <c:pt idx="2033">
                        <c:v>33.883000000000003</c:v>
                      </c:pt>
                      <c:pt idx="2034">
                        <c:v>33.9</c:v>
                      </c:pt>
                      <c:pt idx="2035">
                        <c:v>33.917000000000002</c:v>
                      </c:pt>
                      <c:pt idx="2036">
                        <c:v>33.933</c:v>
                      </c:pt>
                      <c:pt idx="2037">
                        <c:v>33.950000000000003</c:v>
                      </c:pt>
                      <c:pt idx="2038">
                        <c:v>33.966999999999999</c:v>
                      </c:pt>
                      <c:pt idx="2039">
                        <c:v>33.982999999999997</c:v>
                      </c:pt>
                      <c:pt idx="2040">
                        <c:v>34</c:v>
                      </c:pt>
                      <c:pt idx="2041">
                        <c:v>34.017000000000003</c:v>
                      </c:pt>
                      <c:pt idx="2042">
                        <c:v>34.033000000000001</c:v>
                      </c:pt>
                      <c:pt idx="2043">
                        <c:v>34.049999999999997</c:v>
                      </c:pt>
                      <c:pt idx="2044">
                        <c:v>34.067</c:v>
                      </c:pt>
                      <c:pt idx="2045">
                        <c:v>34.082999999999998</c:v>
                      </c:pt>
                      <c:pt idx="2046">
                        <c:v>34.1</c:v>
                      </c:pt>
                      <c:pt idx="2047">
                        <c:v>34.116999999999997</c:v>
                      </c:pt>
                      <c:pt idx="2048">
                        <c:v>34.133000000000003</c:v>
                      </c:pt>
                      <c:pt idx="2049">
                        <c:v>34.15</c:v>
                      </c:pt>
                      <c:pt idx="2050">
                        <c:v>34.167000000000002</c:v>
                      </c:pt>
                      <c:pt idx="2051">
                        <c:v>34.183</c:v>
                      </c:pt>
                      <c:pt idx="2052">
                        <c:v>34.200000000000003</c:v>
                      </c:pt>
                      <c:pt idx="2053">
                        <c:v>34.216999999999999</c:v>
                      </c:pt>
                      <c:pt idx="2054">
                        <c:v>34.232999999999997</c:v>
                      </c:pt>
                      <c:pt idx="2055">
                        <c:v>34.25</c:v>
                      </c:pt>
                      <c:pt idx="2056">
                        <c:v>34.267000000000003</c:v>
                      </c:pt>
                      <c:pt idx="2057">
                        <c:v>34.283000000000001</c:v>
                      </c:pt>
                      <c:pt idx="2058">
                        <c:v>34.299999999999997</c:v>
                      </c:pt>
                      <c:pt idx="2059">
                        <c:v>34.317</c:v>
                      </c:pt>
                      <c:pt idx="2060">
                        <c:v>34.332999999999998</c:v>
                      </c:pt>
                      <c:pt idx="2061">
                        <c:v>34.35</c:v>
                      </c:pt>
                      <c:pt idx="2062">
                        <c:v>34.366999999999997</c:v>
                      </c:pt>
                      <c:pt idx="2063">
                        <c:v>34.383000000000003</c:v>
                      </c:pt>
                      <c:pt idx="2064">
                        <c:v>34.4</c:v>
                      </c:pt>
                      <c:pt idx="2065">
                        <c:v>34.417000000000002</c:v>
                      </c:pt>
                      <c:pt idx="2066">
                        <c:v>34.433</c:v>
                      </c:pt>
                      <c:pt idx="2067">
                        <c:v>34.450000000000003</c:v>
                      </c:pt>
                      <c:pt idx="2068">
                        <c:v>34.466999999999999</c:v>
                      </c:pt>
                      <c:pt idx="2069">
                        <c:v>34.482999999999997</c:v>
                      </c:pt>
                      <c:pt idx="2070">
                        <c:v>34.5</c:v>
                      </c:pt>
                      <c:pt idx="2071">
                        <c:v>34.517000000000003</c:v>
                      </c:pt>
                      <c:pt idx="2072">
                        <c:v>34.533000000000001</c:v>
                      </c:pt>
                      <c:pt idx="2073">
                        <c:v>34.549999999999997</c:v>
                      </c:pt>
                      <c:pt idx="2074">
                        <c:v>34.567</c:v>
                      </c:pt>
                      <c:pt idx="2075">
                        <c:v>34.582999999999998</c:v>
                      </c:pt>
                      <c:pt idx="2076">
                        <c:v>34.6</c:v>
                      </c:pt>
                      <c:pt idx="2077">
                        <c:v>34.616999999999997</c:v>
                      </c:pt>
                      <c:pt idx="2078">
                        <c:v>34.633000000000003</c:v>
                      </c:pt>
                      <c:pt idx="2079">
                        <c:v>34.65</c:v>
                      </c:pt>
                      <c:pt idx="2080">
                        <c:v>34.667000000000002</c:v>
                      </c:pt>
                      <c:pt idx="2081">
                        <c:v>34.683</c:v>
                      </c:pt>
                      <c:pt idx="2082">
                        <c:v>34.700000000000003</c:v>
                      </c:pt>
                      <c:pt idx="2083">
                        <c:v>34.716999999999999</c:v>
                      </c:pt>
                      <c:pt idx="2084">
                        <c:v>34.732999999999997</c:v>
                      </c:pt>
                      <c:pt idx="2085">
                        <c:v>34.75</c:v>
                      </c:pt>
                      <c:pt idx="2086">
                        <c:v>34.767000000000003</c:v>
                      </c:pt>
                      <c:pt idx="2087">
                        <c:v>34.783000000000001</c:v>
                      </c:pt>
                      <c:pt idx="2088">
                        <c:v>34.799999999999997</c:v>
                      </c:pt>
                      <c:pt idx="2089">
                        <c:v>34.817</c:v>
                      </c:pt>
                      <c:pt idx="2090">
                        <c:v>34.832999999999998</c:v>
                      </c:pt>
                      <c:pt idx="2091">
                        <c:v>34.85</c:v>
                      </c:pt>
                      <c:pt idx="2092">
                        <c:v>34.866999999999997</c:v>
                      </c:pt>
                      <c:pt idx="2093">
                        <c:v>34.883000000000003</c:v>
                      </c:pt>
                      <c:pt idx="2094">
                        <c:v>34.9</c:v>
                      </c:pt>
                      <c:pt idx="2095">
                        <c:v>34.917000000000002</c:v>
                      </c:pt>
                      <c:pt idx="2096">
                        <c:v>34.933</c:v>
                      </c:pt>
                      <c:pt idx="2097">
                        <c:v>34.950000000000003</c:v>
                      </c:pt>
                      <c:pt idx="2098">
                        <c:v>34.966999999999999</c:v>
                      </c:pt>
                      <c:pt idx="2099">
                        <c:v>34.982999999999997</c:v>
                      </c:pt>
                      <c:pt idx="2100">
                        <c:v>35</c:v>
                      </c:pt>
                      <c:pt idx="2101">
                        <c:v>35.017000000000003</c:v>
                      </c:pt>
                      <c:pt idx="2102">
                        <c:v>35.033000000000001</c:v>
                      </c:pt>
                      <c:pt idx="2103">
                        <c:v>35.049999999999997</c:v>
                      </c:pt>
                      <c:pt idx="2104">
                        <c:v>35.067</c:v>
                      </c:pt>
                      <c:pt idx="2105">
                        <c:v>35.082999999999998</c:v>
                      </c:pt>
                      <c:pt idx="2106">
                        <c:v>35.1</c:v>
                      </c:pt>
                      <c:pt idx="2107">
                        <c:v>35.116999999999997</c:v>
                      </c:pt>
                      <c:pt idx="2108">
                        <c:v>35.133000000000003</c:v>
                      </c:pt>
                      <c:pt idx="2109">
                        <c:v>35.15</c:v>
                      </c:pt>
                      <c:pt idx="2110">
                        <c:v>35.167000000000002</c:v>
                      </c:pt>
                      <c:pt idx="2111">
                        <c:v>35.183</c:v>
                      </c:pt>
                      <c:pt idx="2112">
                        <c:v>35.200000000000003</c:v>
                      </c:pt>
                      <c:pt idx="2113">
                        <c:v>35.216999999999999</c:v>
                      </c:pt>
                      <c:pt idx="2114">
                        <c:v>35.232999999999997</c:v>
                      </c:pt>
                      <c:pt idx="2115">
                        <c:v>35.25</c:v>
                      </c:pt>
                      <c:pt idx="2116">
                        <c:v>35.267000000000003</c:v>
                      </c:pt>
                      <c:pt idx="2117">
                        <c:v>35.283000000000001</c:v>
                      </c:pt>
                      <c:pt idx="2118">
                        <c:v>35.299999999999997</c:v>
                      </c:pt>
                      <c:pt idx="2119">
                        <c:v>35.317</c:v>
                      </c:pt>
                      <c:pt idx="2120">
                        <c:v>35.332999999999998</c:v>
                      </c:pt>
                      <c:pt idx="2121">
                        <c:v>35.35</c:v>
                      </c:pt>
                      <c:pt idx="2122">
                        <c:v>35.366999999999997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'Graph cult. #10'!$B$2:$B$7288</c15:sqref>
                        </c15:formulaRef>
                      </c:ext>
                    </c:extLst>
                    <c:numCache>
                      <c:formatCode>0.00</c:formatCode>
                      <c:ptCount val="7287"/>
                      <c:pt idx="0">
                        <c:v>0.04</c:v>
                      </c:pt>
                      <c:pt idx="1">
                        <c:v>0.04</c:v>
                      </c:pt>
                      <c:pt idx="2">
                        <c:v>0.04</c:v>
                      </c:pt>
                      <c:pt idx="3">
                        <c:v>0.04</c:v>
                      </c:pt>
                      <c:pt idx="4">
                        <c:v>0.04</c:v>
                      </c:pt>
                      <c:pt idx="5">
                        <c:v>0.04</c:v>
                      </c:pt>
                      <c:pt idx="6">
                        <c:v>0.04</c:v>
                      </c:pt>
                      <c:pt idx="7">
                        <c:v>0.04</c:v>
                      </c:pt>
                      <c:pt idx="8">
                        <c:v>0.04</c:v>
                      </c:pt>
                      <c:pt idx="9">
                        <c:v>0.04</c:v>
                      </c:pt>
                      <c:pt idx="10">
                        <c:v>0.04</c:v>
                      </c:pt>
                      <c:pt idx="11">
                        <c:v>0.04</c:v>
                      </c:pt>
                      <c:pt idx="12">
                        <c:v>0.04</c:v>
                      </c:pt>
                      <c:pt idx="13">
                        <c:v>0.04</c:v>
                      </c:pt>
                      <c:pt idx="14">
                        <c:v>0.04</c:v>
                      </c:pt>
                      <c:pt idx="15">
                        <c:v>0.04</c:v>
                      </c:pt>
                      <c:pt idx="16">
                        <c:v>0.04</c:v>
                      </c:pt>
                      <c:pt idx="17">
                        <c:v>0.04</c:v>
                      </c:pt>
                      <c:pt idx="18">
                        <c:v>0.04</c:v>
                      </c:pt>
                      <c:pt idx="19">
                        <c:v>0.04</c:v>
                      </c:pt>
                      <c:pt idx="20">
                        <c:v>0.04</c:v>
                      </c:pt>
                      <c:pt idx="21">
                        <c:v>0.04</c:v>
                      </c:pt>
                      <c:pt idx="22">
                        <c:v>0.04</c:v>
                      </c:pt>
                      <c:pt idx="23">
                        <c:v>0.04</c:v>
                      </c:pt>
                      <c:pt idx="24">
                        <c:v>0.04</c:v>
                      </c:pt>
                      <c:pt idx="25">
                        <c:v>0.04</c:v>
                      </c:pt>
                      <c:pt idx="26">
                        <c:v>0.04</c:v>
                      </c:pt>
                      <c:pt idx="27">
                        <c:v>0.04</c:v>
                      </c:pt>
                      <c:pt idx="28">
                        <c:v>0.04</c:v>
                      </c:pt>
                      <c:pt idx="29">
                        <c:v>0.04</c:v>
                      </c:pt>
                      <c:pt idx="30">
                        <c:v>0.04</c:v>
                      </c:pt>
                      <c:pt idx="31">
                        <c:v>0.04</c:v>
                      </c:pt>
                      <c:pt idx="32">
                        <c:v>0.04</c:v>
                      </c:pt>
                      <c:pt idx="33">
                        <c:v>0.04</c:v>
                      </c:pt>
                      <c:pt idx="34">
                        <c:v>0.04</c:v>
                      </c:pt>
                      <c:pt idx="35">
                        <c:v>0.04</c:v>
                      </c:pt>
                      <c:pt idx="36">
                        <c:v>0.04</c:v>
                      </c:pt>
                      <c:pt idx="37">
                        <c:v>0.04</c:v>
                      </c:pt>
                      <c:pt idx="38">
                        <c:v>0.04</c:v>
                      </c:pt>
                      <c:pt idx="39">
                        <c:v>0.04</c:v>
                      </c:pt>
                      <c:pt idx="40">
                        <c:v>0.04</c:v>
                      </c:pt>
                      <c:pt idx="41">
                        <c:v>0.04</c:v>
                      </c:pt>
                      <c:pt idx="42">
                        <c:v>0.04</c:v>
                      </c:pt>
                      <c:pt idx="43">
                        <c:v>0.04</c:v>
                      </c:pt>
                      <c:pt idx="44">
                        <c:v>0.04</c:v>
                      </c:pt>
                      <c:pt idx="45">
                        <c:v>0.04</c:v>
                      </c:pt>
                      <c:pt idx="46">
                        <c:v>0.04</c:v>
                      </c:pt>
                      <c:pt idx="47">
                        <c:v>0.04</c:v>
                      </c:pt>
                      <c:pt idx="48">
                        <c:v>0.04</c:v>
                      </c:pt>
                      <c:pt idx="49">
                        <c:v>0.04</c:v>
                      </c:pt>
                      <c:pt idx="50">
                        <c:v>0.04</c:v>
                      </c:pt>
                      <c:pt idx="51">
                        <c:v>0.04</c:v>
                      </c:pt>
                      <c:pt idx="52">
                        <c:v>0.04</c:v>
                      </c:pt>
                      <c:pt idx="53">
                        <c:v>0.04</c:v>
                      </c:pt>
                      <c:pt idx="54">
                        <c:v>0.04</c:v>
                      </c:pt>
                      <c:pt idx="55">
                        <c:v>0.04</c:v>
                      </c:pt>
                      <c:pt idx="56">
                        <c:v>0.04</c:v>
                      </c:pt>
                      <c:pt idx="57">
                        <c:v>0.04</c:v>
                      </c:pt>
                      <c:pt idx="58">
                        <c:v>0.04</c:v>
                      </c:pt>
                      <c:pt idx="59">
                        <c:v>0.04</c:v>
                      </c:pt>
                      <c:pt idx="60">
                        <c:v>0.04</c:v>
                      </c:pt>
                      <c:pt idx="61">
                        <c:v>0.04</c:v>
                      </c:pt>
                      <c:pt idx="62">
                        <c:v>0.04</c:v>
                      </c:pt>
                      <c:pt idx="63">
                        <c:v>0.04</c:v>
                      </c:pt>
                      <c:pt idx="64">
                        <c:v>0.04</c:v>
                      </c:pt>
                      <c:pt idx="65">
                        <c:v>0.04</c:v>
                      </c:pt>
                      <c:pt idx="66">
                        <c:v>0.04</c:v>
                      </c:pt>
                      <c:pt idx="67">
                        <c:v>0.04</c:v>
                      </c:pt>
                      <c:pt idx="68">
                        <c:v>0.04</c:v>
                      </c:pt>
                      <c:pt idx="69">
                        <c:v>0.04</c:v>
                      </c:pt>
                      <c:pt idx="70">
                        <c:v>0.04</c:v>
                      </c:pt>
                      <c:pt idx="71">
                        <c:v>0.04</c:v>
                      </c:pt>
                      <c:pt idx="72">
                        <c:v>0.04</c:v>
                      </c:pt>
                      <c:pt idx="73">
                        <c:v>0.04</c:v>
                      </c:pt>
                      <c:pt idx="74">
                        <c:v>0.04</c:v>
                      </c:pt>
                      <c:pt idx="75">
                        <c:v>0.04</c:v>
                      </c:pt>
                      <c:pt idx="76">
                        <c:v>0.04</c:v>
                      </c:pt>
                      <c:pt idx="77">
                        <c:v>4.4999999999999998E-2</c:v>
                      </c:pt>
                      <c:pt idx="78">
                        <c:v>4.4999999999999998E-2</c:v>
                      </c:pt>
                      <c:pt idx="79">
                        <c:v>0.04</c:v>
                      </c:pt>
                      <c:pt idx="80">
                        <c:v>0.04</c:v>
                      </c:pt>
                      <c:pt idx="81">
                        <c:v>0.04</c:v>
                      </c:pt>
                      <c:pt idx="82">
                        <c:v>0.04</c:v>
                      </c:pt>
                      <c:pt idx="83">
                        <c:v>0.04</c:v>
                      </c:pt>
                      <c:pt idx="84">
                        <c:v>0.04</c:v>
                      </c:pt>
                      <c:pt idx="85">
                        <c:v>0.04</c:v>
                      </c:pt>
                      <c:pt idx="86">
                        <c:v>0.04</c:v>
                      </c:pt>
                      <c:pt idx="87">
                        <c:v>0.04</c:v>
                      </c:pt>
                      <c:pt idx="88">
                        <c:v>0.04</c:v>
                      </c:pt>
                      <c:pt idx="89">
                        <c:v>0.04</c:v>
                      </c:pt>
                      <c:pt idx="90">
                        <c:v>0.04</c:v>
                      </c:pt>
                      <c:pt idx="91">
                        <c:v>0.04</c:v>
                      </c:pt>
                      <c:pt idx="92">
                        <c:v>0.04</c:v>
                      </c:pt>
                      <c:pt idx="93">
                        <c:v>0.04</c:v>
                      </c:pt>
                      <c:pt idx="94">
                        <c:v>0.04</c:v>
                      </c:pt>
                      <c:pt idx="95">
                        <c:v>0.04</c:v>
                      </c:pt>
                      <c:pt idx="96">
                        <c:v>0.04</c:v>
                      </c:pt>
                      <c:pt idx="97">
                        <c:v>0.04</c:v>
                      </c:pt>
                      <c:pt idx="98">
                        <c:v>0.04</c:v>
                      </c:pt>
                      <c:pt idx="99">
                        <c:v>0.04</c:v>
                      </c:pt>
                      <c:pt idx="100">
                        <c:v>0.04</c:v>
                      </c:pt>
                      <c:pt idx="101">
                        <c:v>0.04</c:v>
                      </c:pt>
                      <c:pt idx="102">
                        <c:v>4.33333333333333E-2</c:v>
                      </c:pt>
                      <c:pt idx="103">
                        <c:v>0.05</c:v>
                      </c:pt>
                      <c:pt idx="104">
                        <c:v>4.4999999999999998E-2</c:v>
                      </c:pt>
                      <c:pt idx="105">
                        <c:v>0.05</c:v>
                      </c:pt>
                      <c:pt idx="106">
                        <c:v>0.05</c:v>
                      </c:pt>
                      <c:pt idx="107">
                        <c:v>4.6666666666666697E-2</c:v>
                      </c:pt>
                      <c:pt idx="108">
                        <c:v>0.05</c:v>
                      </c:pt>
                      <c:pt idx="109">
                        <c:v>0.05</c:v>
                      </c:pt>
                      <c:pt idx="110">
                        <c:v>0.05</c:v>
                      </c:pt>
                      <c:pt idx="111">
                        <c:v>4.4999999999999998E-2</c:v>
                      </c:pt>
                      <c:pt idx="112">
                        <c:v>0.04</c:v>
                      </c:pt>
                      <c:pt idx="113">
                        <c:v>0.04</c:v>
                      </c:pt>
                      <c:pt idx="114">
                        <c:v>0.04</c:v>
                      </c:pt>
                      <c:pt idx="115">
                        <c:v>0.04</c:v>
                      </c:pt>
                      <c:pt idx="116">
                        <c:v>0.04</c:v>
                      </c:pt>
                      <c:pt idx="117">
                        <c:v>0.04</c:v>
                      </c:pt>
                      <c:pt idx="118">
                        <c:v>0.04</c:v>
                      </c:pt>
                      <c:pt idx="119">
                        <c:v>0.04</c:v>
                      </c:pt>
                      <c:pt idx="120">
                        <c:v>0.04</c:v>
                      </c:pt>
                      <c:pt idx="121">
                        <c:v>0.04</c:v>
                      </c:pt>
                      <c:pt idx="122">
                        <c:v>0.04</c:v>
                      </c:pt>
                      <c:pt idx="123">
                        <c:v>0.04</c:v>
                      </c:pt>
                      <c:pt idx="124">
                        <c:v>0.04</c:v>
                      </c:pt>
                      <c:pt idx="125">
                        <c:v>0.04</c:v>
                      </c:pt>
                      <c:pt idx="126">
                        <c:v>0.04</c:v>
                      </c:pt>
                      <c:pt idx="127">
                        <c:v>0.04</c:v>
                      </c:pt>
                      <c:pt idx="128">
                        <c:v>0.04</c:v>
                      </c:pt>
                      <c:pt idx="129">
                        <c:v>0.04</c:v>
                      </c:pt>
                      <c:pt idx="130">
                        <c:v>0.04</c:v>
                      </c:pt>
                      <c:pt idx="131">
                        <c:v>0.04</c:v>
                      </c:pt>
                      <c:pt idx="132">
                        <c:v>0.04</c:v>
                      </c:pt>
                      <c:pt idx="133">
                        <c:v>0.04</c:v>
                      </c:pt>
                      <c:pt idx="134">
                        <c:v>0.04</c:v>
                      </c:pt>
                      <c:pt idx="135">
                        <c:v>0.04</c:v>
                      </c:pt>
                      <c:pt idx="136">
                        <c:v>0.05</c:v>
                      </c:pt>
                      <c:pt idx="137">
                        <c:v>4.4999999999999998E-2</c:v>
                      </c:pt>
                      <c:pt idx="138">
                        <c:v>0.05</c:v>
                      </c:pt>
                      <c:pt idx="139">
                        <c:v>0.05</c:v>
                      </c:pt>
                      <c:pt idx="140">
                        <c:v>0.05</c:v>
                      </c:pt>
                      <c:pt idx="141">
                        <c:v>0.05</c:v>
                      </c:pt>
                      <c:pt idx="142">
                        <c:v>0.05</c:v>
                      </c:pt>
                      <c:pt idx="143">
                        <c:v>0.05</c:v>
                      </c:pt>
                      <c:pt idx="144">
                        <c:v>0.05</c:v>
                      </c:pt>
                      <c:pt idx="145">
                        <c:v>0.05</c:v>
                      </c:pt>
                      <c:pt idx="146">
                        <c:v>0.05</c:v>
                      </c:pt>
                      <c:pt idx="147">
                        <c:v>0.05</c:v>
                      </c:pt>
                      <c:pt idx="148">
                        <c:v>0.05</c:v>
                      </c:pt>
                      <c:pt idx="149">
                        <c:v>0.05</c:v>
                      </c:pt>
                      <c:pt idx="150">
                        <c:v>0.05</c:v>
                      </c:pt>
                      <c:pt idx="151">
                        <c:v>0.05</c:v>
                      </c:pt>
                      <c:pt idx="152">
                        <c:v>0.05</c:v>
                      </c:pt>
                      <c:pt idx="153">
                        <c:v>0.05</c:v>
                      </c:pt>
                      <c:pt idx="154">
                        <c:v>0.04</c:v>
                      </c:pt>
                      <c:pt idx="155">
                        <c:v>0.04</c:v>
                      </c:pt>
                      <c:pt idx="156">
                        <c:v>0.04</c:v>
                      </c:pt>
                      <c:pt idx="157">
                        <c:v>0.04</c:v>
                      </c:pt>
                      <c:pt idx="158">
                        <c:v>0.04</c:v>
                      </c:pt>
                      <c:pt idx="159">
                        <c:v>0.04</c:v>
                      </c:pt>
                      <c:pt idx="160">
                        <c:v>0.04</c:v>
                      </c:pt>
                      <c:pt idx="161">
                        <c:v>0.04</c:v>
                      </c:pt>
                      <c:pt idx="162">
                        <c:v>0.04</c:v>
                      </c:pt>
                      <c:pt idx="163">
                        <c:v>4.4999999999999998E-2</c:v>
                      </c:pt>
                      <c:pt idx="164">
                        <c:v>0.04</c:v>
                      </c:pt>
                      <c:pt idx="165">
                        <c:v>0.04</c:v>
                      </c:pt>
                      <c:pt idx="166">
                        <c:v>4.4999999999999998E-2</c:v>
                      </c:pt>
                      <c:pt idx="167">
                        <c:v>0.05</c:v>
                      </c:pt>
                      <c:pt idx="168">
                        <c:v>0.05</c:v>
                      </c:pt>
                      <c:pt idx="169">
                        <c:v>0.05</c:v>
                      </c:pt>
                      <c:pt idx="170">
                        <c:v>0.05</c:v>
                      </c:pt>
                      <c:pt idx="171">
                        <c:v>0.05</c:v>
                      </c:pt>
                      <c:pt idx="172">
                        <c:v>0.05</c:v>
                      </c:pt>
                      <c:pt idx="173">
                        <c:v>0.05</c:v>
                      </c:pt>
                      <c:pt idx="174">
                        <c:v>0.05</c:v>
                      </c:pt>
                      <c:pt idx="175">
                        <c:v>0.05</c:v>
                      </c:pt>
                      <c:pt idx="176">
                        <c:v>0.05</c:v>
                      </c:pt>
                      <c:pt idx="177">
                        <c:v>0.05</c:v>
                      </c:pt>
                      <c:pt idx="178">
                        <c:v>0.05</c:v>
                      </c:pt>
                      <c:pt idx="179">
                        <c:v>0.05</c:v>
                      </c:pt>
                      <c:pt idx="180">
                        <c:v>0.05</c:v>
                      </c:pt>
                      <c:pt idx="181">
                        <c:v>0.05</c:v>
                      </c:pt>
                      <c:pt idx="182">
                        <c:v>0.05</c:v>
                      </c:pt>
                      <c:pt idx="183">
                        <c:v>0.05</c:v>
                      </c:pt>
                      <c:pt idx="184">
                        <c:v>0.05</c:v>
                      </c:pt>
                      <c:pt idx="185">
                        <c:v>0.05</c:v>
                      </c:pt>
                      <c:pt idx="186">
                        <c:v>0.05</c:v>
                      </c:pt>
                      <c:pt idx="187">
                        <c:v>5.5E-2</c:v>
                      </c:pt>
                      <c:pt idx="188">
                        <c:v>0.05</c:v>
                      </c:pt>
                      <c:pt idx="189">
                        <c:v>0.05</c:v>
                      </c:pt>
                      <c:pt idx="190">
                        <c:v>0.05</c:v>
                      </c:pt>
                      <c:pt idx="191">
                        <c:v>0.05</c:v>
                      </c:pt>
                      <c:pt idx="192">
                        <c:v>0.05</c:v>
                      </c:pt>
                      <c:pt idx="193">
                        <c:v>0.05</c:v>
                      </c:pt>
                      <c:pt idx="194">
                        <c:v>0.05</c:v>
                      </c:pt>
                      <c:pt idx="195">
                        <c:v>0.05</c:v>
                      </c:pt>
                      <c:pt idx="196">
                        <c:v>0.05</c:v>
                      </c:pt>
                      <c:pt idx="197">
                        <c:v>0.05</c:v>
                      </c:pt>
                      <c:pt idx="198">
                        <c:v>0.05</c:v>
                      </c:pt>
                      <c:pt idx="199">
                        <c:v>0.05</c:v>
                      </c:pt>
                      <c:pt idx="200">
                        <c:v>0.05</c:v>
                      </c:pt>
                      <c:pt idx="201">
                        <c:v>0.05</c:v>
                      </c:pt>
                      <c:pt idx="202">
                        <c:v>0.05</c:v>
                      </c:pt>
                      <c:pt idx="203">
                        <c:v>0.05</c:v>
                      </c:pt>
                      <c:pt idx="204">
                        <c:v>0.05</c:v>
                      </c:pt>
                      <c:pt idx="205">
                        <c:v>0.05</c:v>
                      </c:pt>
                      <c:pt idx="206">
                        <c:v>0.05</c:v>
                      </c:pt>
                      <c:pt idx="207">
                        <c:v>0.05</c:v>
                      </c:pt>
                      <c:pt idx="208">
                        <c:v>0.05</c:v>
                      </c:pt>
                      <c:pt idx="209">
                        <c:v>0.06</c:v>
                      </c:pt>
                      <c:pt idx="210">
                        <c:v>0.06</c:v>
                      </c:pt>
                      <c:pt idx="211">
                        <c:v>0.06</c:v>
                      </c:pt>
                      <c:pt idx="212">
                        <c:v>0.06</c:v>
                      </c:pt>
                      <c:pt idx="213">
                        <c:v>0.05</c:v>
                      </c:pt>
                      <c:pt idx="214">
                        <c:v>0.05</c:v>
                      </c:pt>
                      <c:pt idx="215">
                        <c:v>0.05</c:v>
                      </c:pt>
                      <c:pt idx="216">
                        <c:v>0.05</c:v>
                      </c:pt>
                      <c:pt idx="217">
                        <c:v>0.05</c:v>
                      </c:pt>
                      <c:pt idx="218">
                        <c:v>0.05</c:v>
                      </c:pt>
                      <c:pt idx="219">
                        <c:v>0.05</c:v>
                      </c:pt>
                      <c:pt idx="220">
                        <c:v>0.05</c:v>
                      </c:pt>
                      <c:pt idx="221">
                        <c:v>0.05</c:v>
                      </c:pt>
                      <c:pt idx="222">
                        <c:v>0.05</c:v>
                      </c:pt>
                      <c:pt idx="223">
                        <c:v>0.05</c:v>
                      </c:pt>
                      <c:pt idx="224">
                        <c:v>5.5E-2</c:v>
                      </c:pt>
                      <c:pt idx="225">
                        <c:v>0.05</c:v>
                      </c:pt>
                      <c:pt idx="226">
                        <c:v>0.06</c:v>
                      </c:pt>
                      <c:pt idx="227">
                        <c:v>5.5E-2</c:v>
                      </c:pt>
                      <c:pt idx="228">
                        <c:v>5.5E-2</c:v>
                      </c:pt>
                      <c:pt idx="229">
                        <c:v>0.06</c:v>
                      </c:pt>
                      <c:pt idx="230">
                        <c:v>0.06</c:v>
                      </c:pt>
                      <c:pt idx="231">
                        <c:v>0.06</c:v>
                      </c:pt>
                      <c:pt idx="232">
                        <c:v>0.06</c:v>
                      </c:pt>
                      <c:pt idx="233">
                        <c:v>0.06</c:v>
                      </c:pt>
                      <c:pt idx="234">
                        <c:v>0.06</c:v>
                      </c:pt>
                      <c:pt idx="235">
                        <c:v>0.06</c:v>
                      </c:pt>
                      <c:pt idx="236">
                        <c:v>0.06</c:v>
                      </c:pt>
                      <c:pt idx="237">
                        <c:v>0.06</c:v>
                      </c:pt>
                      <c:pt idx="238">
                        <c:v>0.05</c:v>
                      </c:pt>
                      <c:pt idx="239">
                        <c:v>0.05</c:v>
                      </c:pt>
                      <c:pt idx="240">
                        <c:v>0.05</c:v>
                      </c:pt>
                      <c:pt idx="241">
                        <c:v>5.5E-2</c:v>
                      </c:pt>
                      <c:pt idx="242">
                        <c:v>0.06</c:v>
                      </c:pt>
                      <c:pt idx="243">
                        <c:v>0.06</c:v>
                      </c:pt>
                      <c:pt idx="244">
                        <c:v>0.06</c:v>
                      </c:pt>
                      <c:pt idx="245">
                        <c:v>0.06</c:v>
                      </c:pt>
                      <c:pt idx="246">
                        <c:v>7.0000000000000007E-2</c:v>
                      </c:pt>
                      <c:pt idx="247">
                        <c:v>7.0000000000000007E-2</c:v>
                      </c:pt>
                      <c:pt idx="248">
                        <c:v>7.0000000000000007E-2</c:v>
                      </c:pt>
                      <c:pt idx="249">
                        <c:v>7.0000000000000007E-2</c:v>
                      </c:pt>
                      <c:pt idx="250">
                        <c:v>6.5000000000000002E-2</c:v>
                      </c:pt>
                      <c:pt idx="251">
                        <c:v>6.5000000000000002E-2</c:v>
                      </c:pt>
                      <c:pt idx="252">
                        <c:v>0.06</c:v>
                      </c:pt>
                      <c:pt idx="253">
                        <c:v>0.06</c:v>
                      </c:pt>
                      <c:pt idx="254">
                        <c:v>0.06</c:v>
                      </c:pt>
                      <c:pt idx="255">
                        <c:v>0.06</c:v>
                      </c:pt>
                      <c:pt idx="256">
                        <c:v>0.06</c:v>
                      </c:pt>
                      <c:pt idx="257">
                        <c:v>0.06</c:v>
                      </c:pt>
                      <c:pt idx="258">
                        <c:v>0.06</c:v>
                      </c:pt>
                      <c:pt idx="259">
                        <c:v>0.06</c:v>
                      </c:pt>
                      <c:pt idx="260">
                        <c:v>0.06</c:v>
                      </c:pt>
                      <c:pt idx="261">
                        <c:v>0.06</c:v>
                      </c:pt>
                      <c:pt idx="262">
                        <c:v>0.06</c:v>
                      </c:pt>
                      <c:pt idx="263">
                        <c:v>0.06</c:v>
                      </c:pt>
                      <c:pt idx="264">
                        <c:v>0.06</c:v>
                      </c:pt>
                      <c:pt idx="265">
                        <c:v>0.06</c:v>
                      </c:pt>
                      <c:pt idx="266">
                        <c:v>0.06</c:v>
                      </c:pt>
                      <c:pt idx="267">
                        <c:v>0.06</c:v>
                      </c:pt>
                      <c:pt idx="268">
                        <c:v>7.0000000000000007E-2</c:v>
                      </c:pt>
                      <c:pt idx="269">
                        <c:v>6.5000000000000002E-2</c:v>
                      </c:pt>
                      <c:pt idx="270">
                        <c:v>6.5000000000000002E-2</c:v>
                      </c:pt>
                      <c:pt idx="271">
                        <c:v>7.0000000000000007E-2</c:v>
                      </c:pt>
                      <c:pt idx="272">
                        <c:v>0.06</c:v>
                      </c:pt>
                      <c:pt idx="273">
                        <c:v>0.06</c:v>
                      </c:pt>
                      <c:pt idx="274">
                        <c:v>0.06</c:v>
                      </c:pt>
                      <c:pt idx="275">
                        <c:v>0.06</c:v>
                      </c:pt>
                      <c:pt idx="276">
                        <c:v>0.06</c:v>
                      </c:pt>
                      <c:pt idx="277">
                        <c:v>0.06</c:v>
                      </c:pt>
                      <c:pt idx="278">
                        <c:v>0.06</c:v>
                      </c:pt>
                      <c:pt idx="279">
                        <c:v>0.06</c:v>
                      </c:pt>
                      <c:pt idx="280">
                        <c:v>0.06</c:v>
                      </c:pt>
                      <c:pt idx="281">
                        <c:v>0.06</c:v>
                      </c:pt>
                      <c:pt idx="282">
                        <c:v>0.06</c:v>
                      </c:pt>
                      <c:pt idx="283">
                        <c:v>0.06</c:v>
                      </c:pt>
                      <c:pt idx="284">
                        <c:v>6.5000000000000002E-2</c:v>
                      </c:pt>
                      <c:pt idx="285">
                        <c:v>7.0000000000000007E-2</c:v>
                      </c:pt>
                      <c:pt idx="286">
                        <c:v>6.5000000000000002E-2</c:v>
                      </c:pt>
                      <c:pt idx="287">
                        <c:v>0.06</c:v>
                      </c:pt>
                      <c:pt idx="288">
                        <c:v>0.06</c:v>
                      </c:pt>
                      <c:pt idx="289">
                        <c:v>7.0000000000000007E-2</c:v>
                      </c:pt>
                      <c:pt idx="290">
                        <c:v>7.0000000000000007E-2</c:v>
                      </c:pt>
                      <c:pt idx="291">
                        <c:v>7.0000000000000007E-2</c:v>
                      </c:pt>
                      <c:pt idx="292">
                        <c:v>7.0000000000000007E-2</c:v>
                      </c:pt>
                      <c:pt idx="293">
                        <c:v>7.0000000000000007E-2</c:v>
                      </c:pt>
                      <c:pt idx="294">
                        <c:v>7.0000000000000007E-2</c:v>
                      </c:pt>
                      <c:pt idx="295">
                        <c:v>7.0000000000000007E-2</c:v>
                      </c:pt>
                      <c:pt idx="296">
                        <c:v>7.0000000000000007E-2</c:v>
                      </c:pt>
                      <c:pt idx="297">
                        <c:v>7.0000000000000007E-2</c:v>
                      </c:pt>
                      <c:pt idx="298">
                        <c:v>7.0000000000000007E-2</c:v>
                      </c:pt>
                      <c:pt idx="299">
                        <c:v>7.0000000000000007E-2</c:v>
                      </c:pt>
                      <c:pt idx="300">
                        <c:v>7.0000000000000007E-2</c:v>
                      </c:pt>
                      <c:pt idx="301">
                        <c:v>7.0000000000000007E-2</c:v>
                      </c:pt>
                      <c:pt idx="302">
                        <c:v>7.0000000000000007E-2</c:v>
                      </c:pt>
                      <c:pt idx="303">
                        <c:v>7.0000000000000007E-2</c:v>
                      </c:pt>
                      <c:pt idx="304">
                        <c:v>7.0000000000000007E-2</c:v>
                      </c:pt>
                      <c:pt idx="305">
                        <c:v>7.0000000000000007E-2</c:v>
                      </c:pt>
                      <c:pt idx="306">
                        <c:v>7.0000000000000007E-2</c:v>
                      </c:pt>
                      <c:pt idx="307">
                        <c:v>7.0000000000000007E-2</c:v>
                      </c:pt>
                      <c:pt idx="308">
                        <c:v>7.0000000000000007E-2</c:v>
                      </c:pt>
                      <c:pt idx="309">
                        <c:v>7.0000000000000007E-2</c:v>
                      </c:pt>
                      <c:pt idx="310">
                        <c:v>7.0000000000000007E-2</c:v>
                      </c:pt>
                      <c:pt idx="311">
                        <c:v>7.0000000000000007E-2</c:v>
                      </c:pt>
                      <c:pt idx="312">
                        <c:v>7.0000000000000007E-2</c:v>
                      </c:pt>
                      <c:pt idx="313">
                        <c:v>7.0000000000000007E-2</c:v>
                      </c:pt>
                      <c:pt idx="314">
                        <c:v>7.0000000000000007E-2</c:v>
                      </c:pt>
                      <c:pt idx="315">
                        <c:v>7.0000000000000007E-2</c:v>
                      </c:pt>
                      <c:pt idx="316">
                        <c:v>7.0000000000000007E-2</c:v>
                      </c:pt>
                      <c:pt idx="317">
                        <c:v>7.0000000000000007E-2</c:v>
                      </c:pt>
                      <c:pt idx="318">
                        <c:v>7.0000000000000007E-2</c:v>
                      </c:pt>
                      <c:pt idx="319">
                        <c:v>7.0000000000000007E-2</c:v>
                      </c:pt>
                      <c:pt idx="320">
                        <c:v>7.0000000000000007E-2</c:v>
                      </c:pt>
                      <c:pt idx="321">
                        <c:v>7.0000000000000007E-2</c:v>
                      </c:pt>
                      <c:pt idx="322">
                        <c:v>7.0000000000000007E-2</c:v>
                      </c:pt>
                      <c:pt idx="323">
                        <c:v>7.0000000000000007E-2</c:v>
                      </c:pt>
                      <c:pt idx="324">
                        <c:v>7.0000000000000007E-2</c:v>
                      </c:pt>
                      <c:pt idx="325">
                        <c:v>7.0000000000000007E-2</c:v>
                      </c:pt>
                      <c:pt idx="326">
                        <c:v>7.0000000000000007E-2</c:v>
                      </c:pt>
                      <c:pt idx="327">
                        <c:v>7.0000000000000007E-2</c:v>
                      </c:pt>
                      <c:pt idx="328">
                        <c:v>7.4999999999999997E-2</c:v>
                      </c:pt>
                      <c:pt idx="329">
                        <c:v>7.6666666666666702E-2</c:v>
                      </c:pt>
                      <c:pt idx="330">
                        <c:v>7.4999999999999997E-2</c:v>
                      </c:pt>
                      <c:pt idx="331">
                        <c:v>0.08</c:v>
                      </c:pt>
                      <c:pt idx="332">
                        <c:v>0.08</c:v>
                      </c:pt>
                      <c:pt idx="333">
                        <c:v>0.08</c:v>
                      </c:pt>
                      <c:pt idx="334">
                        <c:v>0.08</c:v>
                      </c:pt>
                      <c:pt idx="335">
                        <c:v>0.08</c:v>
                      </c:pt>
                      <c:pt idx="336">
                        <c:v>0.08</c:v>
                      </c:pt>
                      <c:pt idx="337">
                        <c:v>0.08</c:v>
                      </c:pt>
                      <c:pt idx="338">
                        <c:v>0.08</c:v>
                      </c:pt>
                      <c:pt idx="339">
                        <c:v>0.08</c:v>
                      </c:pt>
                      <c:pt idx="340">
                        <c:v>0.08</c:v>
                      </c:pt>
                      <c:pt idx="341">
                        <c:v>0.08</c:v>
                      </c:pt>
                      <c:pt idx="342">
                        <c:v>8.6666666666666697E-2</c:v>
                      </c:pt>
                      <c:pt idx="343">
                        <c:v>0.09</c:v>
                      </c:pt>
                      <c:pt idx="344">
                        <c:v>0.09</c:v>
                      </c:pt>
                      <c:pt idx="345">
                        <c:v>0.09</c:v>
                      </c:pt>
                      <c:pt idx="346">
                        <c:v>0.09</c:v>
                      </c:pt>
                      <c:pt idx="347">
                        <c:v>0.09</c:v>
                      </c:pt>
                      <c:pt idx="348">
                        <c:v>0.09</c:v>
                      </c:pt>
                      <c:pt idx="349">
                        <c:v>0.09</c:v>
                      </c:pt>
                      <c:pt idx="350">
                        <c:v>0.09</c:v>
                      </c:pt>
                      <c:pt idx="351">
                        <c:v>0.09</c:v>
                      </c:pt>
                      <c:pt idx="352">
                        <c:v>8.5000000000000006E-2</c:v>
                      </c:pt>
                      <c:pt idx="353">
                        <c:v>8.5000000000000006E-2</c:v>
                      </c:pt>
                      <c:pt idx="354">
                        <c:v>8.5000000000000006E-2</c:v>
                      </c:pt>
                      <c:pt idx="355">
                        <c:v>0.08</c:v>
                      </c:pt>
                      <c:pt idx="356">
                        <c:v>0.08</c:v>
                      </c:pt>
                      <c:pt idx="357">
                        <c:v>0.08</c:v>
                      </c:pt>
                      <c:pt idx="358">
                        <c:v>8.5000000000000006E-2</c:v>
                      </c:pt>
                      <c:pt idx="359">
                        <c:v>8.5000000000000006E-2</c:v>
                      </c:pt>
                      <c:pt idx="360">
                        <c:v>0.09</c:v>
                      </c:pt>
                      <c:pt idx="361">
                        <c:v>0.09</c:v>
                      </c:pt>
                      <c:pt idx="362">
                        <c:v>0.09</c:v>
                      </c:pt>
                      <c:pt idx="363">
                        <c:v>0.09</c:v>
                      </c:pt>
                      <c:pt idx="364">
                        <c:v>0.09</c:v>
                      </c:pt>
                      <c:pt idx="365">
                        <c:v>0.09</c:v>
                      </c:pt>
                      <c:pt idx="366">
                        <c:v>0.09</c:v>
                      </c:pt>
                      <c:pt idx="367">
                        <c:v>0.09</c:v>
                      </c:pt>
                      <c:pt idx="368">
                        <c:v>0.1</c:v>
                      </c:pt>
                      <c:pt idx="369">
                        <c:v>9.5000000000000001E-2</c:v>
                      </c:pt>
                      <c:pt idx="370">
                        <c:v>9.5000000000000001E-2</c:v>
                      </c:pt>
                      <c:pt idx="371">
                        <c:v>0.1</c:v>
                      </c:pt>
                      <c:pt idx="372">
                        <c:v>0.1</c:v>
                      </c:pt>
                      <c:pt idx="373">
                        <c:v>0.1</c:v>
                      </c:pt>
                      <c:pt idx="374">
                        <c:v>0.1</c:v>
                      </c:pt>
                      <c:pt idx="375">
                        <c:v>0.1</c:v>
                      </c:pt>
                      <c:pt idx="376">
                        <c:v>0.1</c:v>
                      </c:pt>
                      <c:pt idx="377">
                        <c:v>0.1</c:v>
                      </c:pt>
                      <c:pt idx="378">
                        <c:v>0.1</c:v>
                      </c:pt>
                      <c:pt idx="379">
                        <c:v>0.11</c:v>
                      </c:pt>
                      <c:pt idx="380">
                        <c:v>0.105</c:v>
                      </c:pt>
                      <c:pt idx="381">
                        <c:v>0.105</c:v>
                      </c:pt>
                      <c:pt idx="382">
                        <c:v>0.11</c:v>
                      </c:pt>
                      <c:pt idx="383">
                        <c:v>0.11</c:v>
                      </c:pt>
                      <c:pt idx="384">
                        <c:v>0.11</c:v>
                      </c:pt>
                      <c:pt idx="385">
                        <c:v>0.11</c:v>
                      </c:pt>
                      <c:pt idx="386">
                        <c:v>0.11</c:v>
                      </c:pt>
                      <c:pt idx="387">
                        <c:v>0.11</c:v>
                      </c:pt>
                      <c:pt idx="388">
                        <c:v>0.11</c:v>
                      </c:pt>
                      <c:pt idx="389">
                        <c:v>0.11</c:v>
                      </c:pt>
                      <c:pt idx="390">
                        <c:v>0.11</c:v>
                      </c:pt>
                      <c:pt idx="391">
                        <c:v>0.11</c:v>
                      </c:pt>
                      <c:pt idx="392">
                        <c:v>0.11</c:v>
                      </c:pt>
                      <c:pt idx="393">
                        <c:v>0.11</c:v>
                      </c:pt>
                      <c:pt idx="394">
                        <c:v>0.11</c:v>
                      </c:pt>
                      <c:pt idx="395">
                        <c:v>0.11</c:v>
                      </c:pt>
                      <c:pt idx="396">
                        <c:v>0.11</c:v>
                      </c:pt>
                      <c:pt idx="397">
                        <c:v>0.11</c:v>
                      </c:pt>
                      <c:pt idx="398">
                        <c:v>0.11</c:v>
                      </c:pt>
                      <c:pt idx="399">
                        <c:v>0.11</c:v>
                      </c:pt>
                      <c:pt idx="400">
                        <c:v>0.11</c:v>
                      </c:pt>
                      <c:pt idx="401">
                        <c:v>0.116666666666667</c:v>
                      </c:pt>
                      <c:pt idx="402">
                        <c:v>0.116666666666667</c:v>
                      </c:pt>
                      <c:pt idx="403">
                        <c:v>0.12</c:v>
                      </c:pt>
                      <c:pt idx="404">
                        <c:v>0.12</c:v>
                      </c:pt>
                      <c:pt idx="405">
                        <c:v>0.12</c:v>
                      </c:pt>
                      <c:pt idx="406">
                        <c:v>0.12</c:v>
                      </c:pt>
                      <c:pt idx="407">
                        <c:v>0.12</c:v>
                      </c:pt>
                      <c:pt idx="408">
                        <c:v>0.125</c:v>
                      </c:pt>
                      <c:pt idx="409">
                        <c:v>0.13</c:v>
                      </c:pt>
                      <c:pt idx="410">
                        <c:v>0.125</c:v>
                      </c:pt>
                      <c:pt idx="411">
                        <c:v>0.13</c:v>
                      </c:pt>
                      <c:pt idx="412">
                        <c:v>0.13</c:v>
                      </c:pt>
                      <c:pt idx="413">
                        <c:v>0.13</c:v>
                      </c:pt>
                      <c:pt idx="414">
                        <c:v>0.13</c:v>
                      </c:pt>
                      <c:pt idx="415">
                        <c:v>0.13</c:v>
                      </c:pt>
                      <c:pt idx="416">
                        <c:v>0.14000000000000001</c:v>
                      </c:pt>
                      <c:pt idx="417">
                        <c:v>0.13500000000000001</c:v>
                      </c:pt>
                      <c:pt idx="418">
                        <c:v>0.14000000000000001</c:v>
                      </c:pt>
                      <c:pt idx="419">
                        <c:v>0.14000000000000001</c:v>
                      </c:pt>
                      <c:pt idx="420">
                        <c:v>0.14000000000000001</c:v>
                      </c:pt>
                      <c:pt idx="421">
                        <c:v>0.14000000000000001</c:v>
                      </c:pt>
                      <c:pt idx="422">
                        <c:v>0.14000000000000001</c:v>
                      </c:pt>
                      <c:pt idx="423">
                        <c:v>0.14499999999999999</c:v>
                      </c:pt>
                      <c:pt idx="424">
                        <c:v>0.14499999999999999</c:v>
                      </c:pt>
                      <c:pt idx="425">
                        <c:v>0.14499999999999999</c:v>
                      </c:pt>
                      <c:pt idx="426">
                        <c:v>0.14000000000000001</c:v>
                      </c:pt>
                      <c:pt idx="427">
                        <c:v>0.14000000000000001</c:v>
                      </c:pt>
                      <c:pt idx="428">
                        <c:v>0.14000000000000001</c:v>
                      </c:pt>
                      <c:pt idx="429">
                        <c:v>0.14000000000000001</c:v>
                      </c:pt>
                      <c:pt idx="430">
                        <c:v>0.14000000000000001</c:v>
                      </c:pt>
                      <c:pt idx="431">
                        <c:v>0.14000000000000001</c:v>
                      </c:pt>
                      <c:pt idx="432">
                        <c:v>0.14499999999999999</c:v>
                      </c:pt>
                      <c:pt idx="433">
                        <c:v>0.14499999999999999</c:v>
                      </c:pt>
                      <c:pt idx="434">
                        <c:v>0.15</c:v>
                      </c:pt>
                      <c:pt idx="435">
                        <c:v>0.15</c:v>
                      </c:pt>
                      <c:pt idx="436">
                        <c:v>0.15</c:v>
                      </c:pt>
                      <c:pt idx="437">
                        <c:v>0.15</c:v>
                      </c:pt>
                      <c:pt idx="438">
                        <c:v>0.15</c:v>
                      </c:pt>
                      <c:pt idx="439">
                        <c:v>0.16</c:v>
                      </c:pt>
                      <c:pt idx="440">
                        <c:v>0.16</c:v>
                      </c:pt>
                      <c:pt idx="441">
                        <c:v>0.16</c:v>
                      </c:pt>
                      <c:pt idx="442">
                        <c:v>0.16</c:v>
                      </c:pt>
                      <c:pt idx="443">
                        <c:v>0.16</c:v>
                      </c:pt>
                      <c:pt idx="444">
                        <c:v>0.17</c:v>
                      </c:pt>
                      <c:pt idx="445">
                        <c:v>0.16500000000000001</c:v>
                      </c:pt>
                      <c:pt idx="446">
                        <c:v>0.16500000000000001</c:v>
                      </c:pt>
                      <c:pt idx="447">
                        <c:v>0.17</c:v>
                      </c:pt>
                      <c:pt idx="448">
                        <c:v>0.17</c:v>
                      </c:pt>
                      <c:pt idx="449">
                        <c:v>0.17</c:v>
                      </c:pt>
                      <c:pt idx="450">
                        <c:v>0.18</c:v>
                      </c:pt>
                      <c:pt idx="451">
                        <c:v>0.18</c:v>
                      </c:pt>
                      <c:pt idx="452">
                        <c:v>0.18</c:v>
                      </c:pt>
                      <c:pt idx="453">
                        <c:v>0.18</c:v>
                      </c:pt>
                      <c:pt idx="454">
                        <c:v>0.18</c:v>
                      </c:pt>
                      <c:pt idx="455">
                        <c:v>0.18</c:v>
                      </c:pt>
                      <c:pt idx="456">
                        <c:v>0.19</c:v>
                      </c:pt>
                      <c:pt idx="457">
                        <c:v>0.19</c:v>
                      </c:pt>
                      <c:pt idx="458">
                        <c:v>0.19</c:v>
                      </c:pt>
                      <c:pt idx="459">
                        <c:v>0.19</c:v>
                      </c:pt>
                      <c:pt idx="460">
                        <c:v>0.19</c:v>
                      </c:pt>
                      <c:pt idx="461">
                        <c:v>0.19</c:v>
                      </c:pt>
                      <c:pt idx="462">
                        <c:v>0.19</c:v>
                      </c:pt>
                      <c:pt idx="463">
                        <c:v>0.19</c:v>
                      </c:pt>
                      <c:pt idx="464">
                        <c:v>0.19</c:v>
                      </c:pt>
                      <c:pt idx="465">
                        <c:v>0.19</c:v>
                      </c:pt>
                      <c:pt idx="466">
                        <c:v>0.19</c:v>
                      </c:pt>
                      <c:pt idx="467">
                        <c:v>0.19</c:v>
                      </c:pt>
                      <c:pt idx="468">
                        <c:v>0.19500000000000001</c:v>
                      </c:pt>
                      <c:pt idx="469">
                        <c:v>0.19666666666666699</c:v>
                      </c:pt>
                      <c:pt idx="470">
                        <c:v>0.2</c:v>
                      </c:pt>
                      <c:pt idx="471">
                        <c:v>0.2</c:v>
                      </c:pt>
                      <c:pt idx="472">
                        <c:v>0.2</c:v>
                      </c:pt>
                      <c:pt idx="473">
                        <c:v>0.20499999999999999</c:v>
                      </c:pt>
                      <c:pt idx="474">
                        <c:v>0.20499999999999999</c:v>
                      </c:pt>
                      <c:pt idx="475">
                        <c:v>0.21</c:v>
                      </c:pt>
                      <c:pt idx="476">
                        <c:v>0.21</c:v>
                      </c:pt>
                      <c:pt idx="477">
                        <c:v>0.21</c:v>
                      </c:pt>
                      <c:pt idx="478">
                        <c:v>0.22</c:v>
                      </c:pt>
                      <c:pt idx="479">
                        <c:v>0.22</c:v>
                      </c:pt>
                      <c:pt idx="480">
                        <c:v>0.22</c:v>
                      </c:pt>
                      <c:pt idx="481">
                        <c:v>0.223333333333333</c:v>
                      </c:pt>
                      <c:pt idx="482">
                        <c:v>0.23</c:v>
                      </c:pt>
                      <c:pt idx="483">
                        <c:v>0.23</c:v>
                      </c:pt>
                      <c:pt idx="484">
                        <c:v>0.23</c:v>
                      </c:pt>
                      <c:pt idx="485">
                        <c:v>0.23499999999999999</c:v>
                      </c:pt>
                      <c:pt idx="486">
                        <c:v>0.24</c:v>
                      </c:pt>
                      <c:pt idx="487">
                        <c:v>0.24</c:v>
                      </c:pt>
                      <c:pt idx="488">
                        <c:v>0.24</c:v>
                      </c:pt>
                      <c:pt idx="489">
                        <c:v>0.24</c:v>
                      </c:pt>
                      <c:pt idx="490">
                        <c:v>0.24666666666666701</c:v>
                      </c:pt>
                      <c:pt idx="491">
                        <c:v>0.25</c:v>
                      </c:pt>
                      <c:pt idx="492">
                        <c:v>0.25</c:v>
                      </c:pt>
                      <c:pt idx="493">
                        <c:v>0.25</c:v>
                      </c:pt>
                      <c:pt idx="494">
                        <c:v>0.25</c:v>
                      </c:pt>
                      <c:pt idx="495">
                        <c:v>0.25</c:v>
                      </c:pt>
                      <c:pt idx="496">
                        <c:v>0.25</c:v>
                      </c:pt>
                      <c:pt idx="497">
                        <c:v>0.25</c:v>
                      </c:pt>
                      <c:pt idx="498">
                        <c:v>0.255</c:v>
                      </c:pt>
                      <c:pt idx="499">
                        <c:v>0.255</c:v>
                      </c:pt>
                      <c:pt idx="500">
                        <c:v>0.26</c:v>
                      </c:pt>
                      <c:pt idx="501">
                        <c:v>0.26</c:v>
                      </c:pt>
                      <c:pt idx="502">
                        <c:v>0.26</c:v>
                      </c:pt>
                      <c:pt idx="503">
                        <c:v>0.27</c:v>
                      </c:pt>
                      <c:pt idx="504">
                        <c:v>0.27</c:v>
                      </c:pt>
                      <c:pt idx="505">
                        <c:v>0.27</c:v>
                      </c:pt>
                      <c:pt idx="506">
                        <c:v>0.276666666666667</c:v>
                      </c:pt>
                      <c:pt idx="507">
                        <c:v>0.276666666666667</c:v>
                      </c:pt>
                      <c:pt idx="508">
                        <c:v>0.28000000000000003</c:v>
                      </c:pt>
                      <c:pt idx="509">
                        <c:v>0.28000000000000003</c:v>
                      </c:pt>
                      <c:pt idx="510">
                        <c:v>0.28499999999999998</c:v>
                      </c:pt>
                      <c:pt idx="511">
                        <c:v>0.28999999999999998</c:v>
                      </c:pt>
                      <c:pt idx="512">
                        <c:v>0.28999999999999998</c:v>
                      </c:pt>
                      <c:pt idx="513">
                        <c:v>0.28999999999999998</c:v>
                      </c:pt>
                      <c:pt idx="514">
                        <c:v>0.3</c:v>
                      </c:pt>
                      <c:pt idx="515">
                        <c:v>0.3</c:v>
                      </c:pt>
                      <c:pt idx="516">
                        <c:v>0.3</c:v>
                      </c:pt>
                      <c:pt idx="517">
                        <c:v>0.30499999999999999</c:v>
                      </c:pt>
                      <c:pt idx="518">
                        <c:v>0.31</c:v>
                      </c:pt>
                      <c:pt idx="519">
                        <c:v>0.31</c:v>
                      </c:pt>
                      <c:pt idx="520">
                        <c:v>0.315</c:v>
                      </c:pt>
                      <c:pt idx="521">
                        <c:v>0.315</c:v>
                      </c:pt>
                      <c:pt idx="522">
                        <c:v>0.32333333333333297</c:v>
                      </c:pt>
                      <c:pt idx="523">
                        <c:v>0.33</c:v>
                      </c:pt>
                      <c:pt idx="524">
                        <c:v>0.32500000000000001</c:v>
                      </c:pt>
                      <c:pt idx="525">
                        <c:v>0.33</c:v>
                      </c:pt>
                      <c:pt idx="526">
                        <c:v>0.33</c:v>
                      </c:pt>
                      <c:pt idx="527">
                        <c:v>0.33333333333333298</c:v>
                      </c:pt>
                      <c:pt idx="528">
                        <c:v>0.33333333333333298</c:v>
                      </c:pt>
                      <c:pt idx="529">
                        <c:v>0.33500000000000002</c:v>
                      </c:pt>
                      <c:pt idx="530">
                        <c:v>0.34</c:v>
                      </c:pt>
                      <c:pt idx="531">
                        <c:v>0.34</c:v>
                      </c:pt>
                      <c:pt idx="532">
                        <c:v>0.34499999999999997</c:v>
                      </c:pt>
                      <c:pt idx="533">
                        <c:v>0.34499999999999997</c:v>
                      </c:pt>
                      <c:pt idx="534">
                        <c:v>0.34499999999999997</c:v>
                      </c:pt>
                      <c:pt idx="535">
                        <c:v>0.35499999999999998</c:v>
                      </c:pt>
                      <c:pt idx="536">
                        <c:v>0.35499999999999998</c:v>
                      </c:pt>
                      <c:pt idx="537">
                        <c:v>0.36</c:v>
                      </c:pt>
                      <c:pt idx="538">
                        <c:v>0.36499999999999999</c:v>
                      </c:pt>
                      <c:pt idx="539">
                        <c:v>0.36</c:v>
                      </c:pt>
                      <c:pt idx="540">
                        <c:v>0.37</c:v>
                      </c:pt>
                      <c:pt idx="541">
                        <c:v>0.375</c:v>
                      </c:pt>
                      <c:pt idx="542">
                        <c:v>0.375</c:v>
                      </c:pt>
                      <c:pt idx="543">
                        <c:v>0.38</c:v>
                      </c:pt>
                      <c:pt idx="544">
                        <c:v>0.39</c:v>
                      </c:pt>
                      <c:pt idx="545">
                        <c:v>0.39</c:v>
                      </c:pt>
                      <c:pt idx="546">
                        <c:v>0.39</c:v>
                      </c:pt>
                      <c:pt idx="547">
                        <c:v>0.4</c:v>
                      </c:pt>
                      <c:pt idx="548">
                        <c:v>0.4</c:v>
                      </c:pt>
                      <c:pt idx="549">
                        <c:v>0.4</c:v>
                      </c:pt>
                      <c:pt idx="550">
                        <c:v>0.40500000000000003</c:v>
                      </c:pt>
                      <c:pt idx="551">
                        <c:v>0.40500000000000003</c:v>
                      </c:pt>
                      <c:pt idx="552">
                        <c:v>0.41499999999999998</c:v>
                      </c:pt>
                      <c:pt idx="553">
                        <c:v>0.41499999999999998</c:v>
                      </c:pt>
                      <c:pt idx="554">
                        <c:v>0.42</c:v>
                      </c:pt>
                      <c:pt idx="555">
                        <c:v>0.43</c:v>
                      </c:pt>
                      <c:pt idx="556">
                        <c:v>0.43</c:v>
                      </c:pt>
                      <c:pt idx="557">
                        <c:v>0.44</c:v>
                      </c:pt>
                      <c:pt idx="558">
                        <c:v>0.44</c:v>
                      </c:pt>
                      <c:pt idx="559">
                        <c:v>0.44</c:v>
                      </c:pt>
                      <c:pt idx="560">
                        <c:v>0.44</c:v>
                      </c:pt>
                      <c:pt idx="561">
                        <c:v>0.44</c:v>
                      </c:pt>
                      <c:pt idx="562">
                        <c:v>0.45</c:v>
                      </c:pt>
                      <c:pt idx="563">
                        <c:v>0.45</c:v>
                      </c:pt>
                      <c:pt idx="564">
                        <c:v>0.45</c:v>
                      </c:pt>
                      <c:pt idx="565">
                        <c:v>0.45</c:v>
                      </c:pt>
                      <c:pt idx="566">
                        <c:v>0.46</c:v>
                      </c:pt>
                      <c:pt idx="567">
                        <c:v>0.46</c:v>
                      </c:pt>
                      <c:pt idx="568">
                        <c:v>0.47</c:v>
                      </c:pt>
                      <c:pt idx="569">
                        <c:v>0.47</c:v>
                      </c:pt>
                      <c:pt idx="570">
                        <c:v>0.47499999999999998</c:v>
                      </c:pt>
                      <c:pt idx="571">
                        <c:v>0.47499999999999998</c:v>
                      </c:pt>
                      <c:pt idx="572">
                        <c:v>0.48499999999999999</c:v>
                      </c:pt>
                      <c:pt idx="573">
                        <c:v>0.48499999999999999</c:v>
                      </c:pt>
                      <c:pt idx="574">
                        <c:v>0.495</c:v>
                      </c:pt>
                      <c:pt idx="575">
                        <c:v>0.495</c:v>
                      </c:pt>
                      <c:pt idx="576">
                        <c:v>0.5</c:v>
                      </c:pt>
                      <c:pt idx="577">
                        <c:v>0.505</c:v>
                      </c:pt>
                      <c:pt idx="578">
                        <c:v>0.505</c:v>
                      </c:pt>
                      <c:pt idx="579">
                        <c:v>0.51500000000000001</c:v>
                      </c:pt>
                      <c:pt idx="580">
                        <c:v>0.51500000000000001</c:v>
                      </c:pt>
                      <c:pt idx="581">
                        <c:v>0.52500000000000002</c:v>
                      </c:pt>
                      <c:pt idx="582">
                        <c:v>0.53</c:v>
                      </c:pt>
                      <c:pt idx="583">
                        <c:v>0.53</c:v>
                      </c:pt>
                      <c:pt idx="584">
                        <c:v>0.53</c:v>
                      </c:pt>
                      <c:pt idx="585">
                        <c:v>0.54</c:v>
                      </c:pt>
                      <c:pt idx="586">
                        <c:v>0.55000000000000004</c:v>
                      </c:pt>
                      <c:pt idx="587">
                        <c:v>0.55500000000000005</c:v>
                      </c:pt>
                      <c:pt idx="588">
                        <c:v>0.55500000000000005</c:v>
                      </c:pt>
                      <c:pt idx="589">
                        <c:v>0.56499999999999995</c:v>
                      </c:pt>
                      <c:pt idx="590">
                        <c:v>0.56999999999999995</c:v>
                      </c:pt>
                      <c:pt idx="591">
                        <c:v>0.56999999999999995</c:v>
                      </c:pt>
                      <c:pt idx="592">
                        <c:v>0.57999999999999996</c:v>
                      </c:pt>
                      <c:pt idx="593">
                        <c:v>0.57999999999999996</c:v>
                      </c:pt>
                      <c:pt idx="594">
                        <c:v>0.57999999999999996</c:v>
                      </c:pt>
                      <c:pt idx="595">
                        <c:v>0.58499999999999996</c:v>
                      </c:pt>
                      <c:pt idx="596">
                        <c:v>0.59</c:v>
                      </c:pt>
                      <c:pt idx="597">
                        <c:v>0.6</c:v>
                      </c:pt>
                      <c:pt idx="598">
                        <c:v>0.6</c:v>
                      </c:pt>
                      <c:pt idx="599">
                        <c:v>0.61</c:v>
                      </c:pt>
                      <c:pt idx="600">
                        <c:v>0.61499999999999999</c:v>
                      </c:pt>
                      <c:pt idx="601">
                        <c:v>0.61499999999999999</c:v>
                      </c:pt>
                      <c:pt idx="602">
                        <c:v>0.62</c:v>
                      </c:pt>
                      <c:pt idx="603">
                        <c:v>0.62666666666666704</c:v>
                      </c:pt>
                      <c:pt idx="604">
                        <c:v>0.64</c:v>
                      </c:pt>
                      <c:pt idx="605">
                        <c:v>0.64500000000000002</c:v>
                      </c:pt>
                      <c:pt idx="606">
                        <c:v>0.64500000000000002</c:v>
                      </c:pt>
                      <c:pt idx="607">
                        <c:v>0.65500000000000003</c:v>
                      </c:pt>
                      <c:pt idx="608">
                        <c:v>0.66500000000000004</c:v>
                      </c:pt>
                      <c:pt idx="609">
                        <c:v>0.66500000000000004</c:v>
                      </c:pt>
                      <c:pt idx="610">
                        <c:v>0.67</c:v>
                      </c:pt>
                      <c:pt idx="611">
                        <c:v>0.68</c:v>
                      </c:pt>
                      <c:pt idx="612">
                        <c:v>0.69</c:v>
                      </c:pt>
                      <c:pt idx="613">
                        <c:v>0.7</c:v>
                      </c:pt>
                      <c:pt idx="614">
                        <c:v>0.7</c:v>
                      </c:pt>
                      <c:pt idx="615">
                        <c:v>0.71</c:v>
                      </c:pt>
                      <c:pt idx="616">
                        <c:v>0.72</c:v>
                      </c:pt>
                      <c:pt idx="617">
                        <c:v>0.72499999999999998</c:v>
                      </c:pt>
                      <c:pt idx="618">
                        <c:v>0.72499999999999998</c:v>
                      </c:pt>
                      <c:pt idx="619">
                        <c:v>0.73499999999999999</c:v>
                      </c:pt>
                      <c:pt idx="620">
                        <c:v>0.73499999999999999</c:v>
                      </c:pt>
                      <c:pt idx="621">
                        <c:v>0.755</c:v>
                      </c:pt>
                      <c:pt idx="622">
                        <c:v>0.755</c:v>
                      </c:pt>
                      <c:pt idx="623">
                        <c:v>0.77</c:v>
                      </c:pt>
                      <c:pt idx="624">
                        <c:v>0.77500000000000002</c:v>
                      </c:pt>
                      <c:pt idx="625">
                        <c:v>0.77500000000000002</c:v>
                      </c:pt>
                      <c:pt idx="626">
                        <c:v>0.77666666666666695</c:v>
                      </c:pt>
                      <c:pt idx="627">
                        <c:v>0.78500000000000003</c:v>
                      </c:pt>
                      <c:pt idx="628">
                        <c:v>0.793333333333333</c:v>
                      </c:pt>
                      <c:pt idx="629">
                        <c:v>0.80500000000000005</c:v>
                      </c:pt>
                      <c:pt idx="630">
                        <c:v>0.80500000000000005</c:v>
                      </c:pt>
                      <c:pt idx="631">
                        <c:v>0.82</c:v>
                      </c:pt>
                      <c:pt idx="632">
                        <c:v>0.82499999999999996</c:v>
                      </c:pt>
                      <c:pt idx="633">
                        <c:v>0.82499999999999996</c:v>
                      </c:pt>
                      <c:pt idx="634">
                        <c:v>0.84</c:v>
                      </c:pt>
                      <c:pt idx="635">
                        <c:v>0.85</c:v>
                      </c:pt>
                      <c:pt idx="636">
                        <c:v>0.85666666666666702</c:v>
                      </c:pt>
                      <c:pt idx="637">
                        <c:v>0.87</c:v>
                      </c:pt>
                      <c:pt idx="638">
                        <c:v>0.875</c:v>
                      </c:pt>
                      <c:pt idx="639">
                        <c:v>0.88666666666666705</c:v>
                      </c:pt>
                      <c:pt idx="640">
                        <c:v>0.88666666666666705</c:v>
                      </c:pt>
                      <c:pt idx="641">
                        <c:v>0.90500000000000003</c:v>
                      </c:pt>
                      <c:pt idx="642">
                        <c:v>0.92</c:v>
                      </c:pt>
                      <c:pt idx="643">
                        <c:v>0.93</c:v>
                      </c:pt>
                      <c:pt idx="644">
                        <c:v>0.94</c:v>
                      </c:pt>
                      <c:pt idx="645">
                        <c:v>0.94</c:v>
                      </c:pt>
                      <c:pt idx="646">
                        <c:v>0.95499999999999996</c:v>
                      </c:pt>
                      <c:pt idx="647">
                        <c:v>0.97</c:v>
                      </c:pt>
                      <c:pt idx="648">
                        <c:v>0.98</c:v>
                      </c:pt>
                      <c:pt idx="649">
                        <c:v>0.99333333333333296</c:v>
                      </c:pt>
                      <c:pt idx="650">
                        <c:v>1</c:v>
                      </c:pt>
                      <c:pt idx="651">
                        <c:v>1.0066666666666699</c:v>
                      </c:pt>
                      <c:pt idx="652">
                        <c:v>1.02</c:v>
                      </c:pt>
                      <c:pt idx="653">
                        <c:v>1.03</c:v>
                      </c:pt>
                      <c:pt idx="654">
                        <c:v>1.0449999999999999</c:v>
                      </c:pt>
                      <c:pt idx="655">
                        <c:v>1.06</c:v>
                      </c:pt>
                      <c:pt idx="656">
                        <c:v>1.06</c:v>
                      </c:pt>
                      <c:pt idx="657">
                        <c:v>1.0649999999999999</c:v>
                      </c:pt>
                      <c:pt idx="658">
                        <c:v>1.0649999999999999</c:v>
                      </c:pt>
                      <c:pt idx="659">
                        <c:v>1.085</c:v>
                      </c:pt>
                      <c:pt idx="660">
                        <c:v>1.1000000000000001</c:v>
                      </c:pt>
                      <c:pt idx="661">
                        <c:v>1.1100000000000001</c:v>
                      </c:pt>
                      <c:pt idx="662">
                        <c:v>1.1200000000000001</c:v>
                      </c:pt>
                      <c:pt idx="663">
                        <c:v>1.1299999999999999</c:v>
                      </c:pt>
                      <c:pt idx="664">
                        <c:v>1.1399999999999999</c:v>
                      </c:pt>
                      <c:pt idx="665">
                        <c:v>1.155</c:v>
                      </c:pt>
                      <c:pt idx="666">
                        <c:v>1.17</c:v>
                      </c:pt>
                      <c:pt idx="667">
                        <c:v>1.17333333333333</c:v>
                      </c:pt>
                      <c:pt idx="668">
                        <c:v>1.1850000000000001</c:v>
                      </c:pt>
                      <c:pt idx="669">
                        <c:v>1.2</c:v>
                      </c:pt>
                      <c:pt idx="670">
                        <c:v>1.2150000000000001</c:v>
                      </c:pt>
                      <c:pt idx="671">
                        <c:v>1.23</c:v>
                      </c:pt>
                      <c:pt idx="672">
                        <c:v>1.24</c:v>
                      </c:pt>
                      <c:pt idx="673">
                        <c:v>1.246</c:v>
                      </c:pt>
                      <c:pt idx="674">
                        <c:v>1.2649999999999999</c:v>
                      </c:pt>
                      <c:pt idx="675">
                        <c:v>1.2849999999999999</c:v>
                      </c:pt>
                      <c:pt idx="676">
                        <c:v>1.2849999999999999</c:v>
                      </c:pt>
                      <c:pt idx="677">
                        <c:v>1.2949999999999999</c:v>
                      </c:pt>
                      <c:pt idx="678">
                        <c:v>1.31</c:v>
                      </c:pt>
                      <c:pt idx="679">
                        <c:v>1.33</c:v>
                      </c:pt>
                      <c:pt idx="680">
                        <c:v>1.33</c:v>
                      </c:pt>
                      <c:pt idx="681">
                        <c:v>1.35</c:v>
                      </c:pt>
                      <c:pt idx="682">
                        <c:v>1.365</c:v>
                      </c:pt>
                      <c:pt idx="683">
                        <c:v>1.38</c:v>
                      </c:pt>
                      <c:pt idx="684">
                        <c:v>1.395</c:v>
                      </c:pt>
                      <c:pt idx="685">
                        <c:v>1.395</c:v>
                      </c:pt>
                      <c:pt idx="686">
                        <c:v>1.415</c:v>
                      </c:pt>
                      <c:pt idx="687">
                        <c:v>1.43</c:v>
                      </c:pt>
                      <c:pt idx="688">
                        <c:v>1.4450000000000001</c:v>
                      </c:pt>
                      <c:pt idx="689">
                        <c:v>1.4450000000000001</c:v>
                      </c:pt>
                      <c:pt idx="690">
                        <c:v>1.4650000000000001</c:v>
                      </c:pt>
                      <c:pt idx="691">
                        <c:v>1.48</c:v>
                      </c:pt>
                      <c:pt idx="692">
                        <c:v>1.4950000000000001</c:v>
                      </c:pt>
                      <c:pt idx="693">
                        <c:v>1.4950000000000001</c:v>
                      </c:pt>
                      <c:pt idx="694">
                        <c:v>1.51</c:v>
                      </c:pt>
                      <c:pt idx="695">
                        <c:v>1.5349999999999999</c:v>
                      </c:pt>
                      <c:pt idx="696">
                        <c:v>1.55</c:v>
                      </c:pt>
                      <c:pt idx="697">
                        <c:v>1.56</c:v>
                      </c:pt>
                      <c:pt idx="698">
                        <c:v>1.575</c:v>
                      </c:pt>
                      <c:pt idx="699">
                        <c:v>1.595</c:v>
                      </c:pt>
                      <c:pt idx="700">
                        <c:v>1.61</c:v>
                      </c:pt>
                      <c:pt idx="701">
                        <c:v>1.625</c:v>
                      </c:pt>
                      <c:pt idx="702">
                        <c:v>1.64</c:v>
                      </c:pt>
                      <c:pt idx="703">
                        <c:v>1.655</c:v>
                      </c:pt>
                      <c:pt idx="704">
                        <c:v>1.67</c:v>
                      </c:pt>
                      <c:pt idx="705">
                        <c:v>1.69</c:v>
                      </c:pt>
                      <c:pt idx="706">
                        <c:v>1.7</c:v>
                      </c:pt>
                      <c:pt idx="707">
                        <c:v>1.7150000000000001</c:v>
                      </c:pt>
                      <c:pt idx="708">
                        <c:v>1.73</c:v>
                      </c:pt>
                      <c:pt idx="709">
                        <c:v>1.7450000000000001</c:v>
                      </c:pt>
                      <c:pt idx="710">
                        <c:v>1.7649999999999999</c:v>
                      </c:pt>
                      <c:pt idx="711">
                        <c:v>1.78</c:v>
                      </c:pt>
                      <c:pt idx="712">
                        <c:v>1.8</c:v>
                      </c:pt>
                      <c:pt idx="713">
                        <c:v>1.825</c:v>
                      </c:pt>
                      <c:pt idx="714">
                        <c:v>1.83666666666667</c:v>
                      </c:pt>
                      <c:pt idx="715">
                        <c:v>1.855</c:v>
                      </c:pt>
                      <c:pt idx="716">
                        <c:v>1.87</c:v>
                      </c:pt>
                      <c:pt idx="717">
                        <c:v>1.88</c:v>
                      </c:pt>
                      <c:pt idx="718">
                        <c:v>1.9</c:v>
                      </c:pt>
                      <c:pt idx="719">
                        <c:v>1.915</c:v>
                      </c:pt>
                      <c:pt idx="720">
                        <c:v>1.925</c:v>
                      </c:pt>
                      <c:pt idx="721">
                        <c:v>1.95</c:v>
                      </c:pt>
                      <c:pt idx="722">
                        <c:v>1.97</c:v>
                      </c:pt>
                      <c:pt idx="723">
                        <c:v>1.9783333333333299</c:v>
                      </c:pt>
                      <c:pt idx="724">
                        <c:v>2</c:v>
                      </c:pt>
                      <c:pt idx="725">
                        <c:v>2.0139999999999998</c:v>
                      </c:pt>
                      <c:pt idx="726">
                        <c:v>2.0249999999999999</c:v>
                      </c:pt>
                      <c:pt idx="727">
                        <c:v>2.0499999999999998</c:v>
                      </c:pt>
                      <c:pt idx="728">
                        <c:v>2.0750000000000002</c:v>
                      </c:pt>
                      <c:pt idx="729">
                        <c:v>2.09</c:v>
                      </c:pt>
                      <c:pt idx="730">
                        <c:v>2.1</c:v>
                      </c:pt>
                      <c:pt idx="731">
                        <c:v>2.125</c:v>
                      </c:pt>
                      <c:pt idx="732">
                        <c:v>2.15</c:v>
                      </c:pt>
                      <c:pt idx="733">
                        <c:v>2.1749999999999998</c:v>
                      </c:pt>
                      <c:pt idx="734">
                        <c:v>2.1949999999999998</c:v>
                      </c:pt>
                      <c:pt idx="735">
                        <c:v>2.21</c:v>
                      </c:pt>
                      <c:pt idx="736">
                        <c:v>2.2250000000000001</c:v>
                      </c:pt>
                      <c:pt idx="737">
                        <c:v>2.2366666666666699</c:v>
                      </c:pt>
                      <c:pt idx="738">
                        <c:v>2.2599999999999998</c:v>
                      </c:pt>
                      <c:pt idx="739">
                        <c:v>2.2799999999999998</c:v>
                      </c:pt>
                      <c:pt idx="740">
                        <c:v>2.2999999999999998</c:v>
                      </c:pt>
                      <c:pt idx="741">
                        <c:v>2.3250000000000002</c:v>
                      </c:pt>
                      <c:pt idx="742">
                        <c:v>2.3450000000000002</c:v>
                      </c:pt>
                      <c:pt idx="743">
                        <c:v>2.37</c:v>
                      </c:pt>
                      <c:pt idx="744">
                        <c:v>2.39</c:v>
                      </c:pt>
                      <c:pt idx="745">
                        <c:v>2.41</c:v>
                      </c:pt>
                      <c:pt idx="746">
                        <c:v>2.4350000000000001</c:v>
                      </c:pt>
                      <c:pt idx="747">
                        <c:v>2.4550000000000001</c:v>
                      </c:pt>
                      <c:pt idx="748">
                        <c:v>2.4733333333333301</c:v>
                      </c:pt>
                      <c:pt idx="749">
                        <c:v>2.484</c:v>
                      </c:pt>
                      <c:pt idx="750">
                        <c:v>2.5133333333333301</c:v>
                      </c:pt>
                      <c:pt idx="751">
                        <c:v>2.5350000000000001</c:v>
                      </c:pt>
                      <c:pt idx="752">
                        <c:v>2.5649999999999999</c:v>
                      </c:pt>
                      <c:pt idx="753">
                        <c:v>2.59</c:v>
                      </c:pt>
                      <c:pt idx="754">
                        <c:v>2.61</c:v>
                      </c:pt>
                      <c:pt idx="755">
                        <c:v>2.63</c:v>
                      </c:pt>
                      <c:pt idx="756">
                        <c:v>2.6549999999999998</c:v>
                      </c:pt>
                      <c:pt idx="757">
                        <c:v>2.6850000000000001</c:v>
                      </c:pt>
                      <c:pt idx="758">
                        <c:v>2.7050000000000001</c:v>
                      </c:pt>
                      <c:pt idx="759">
                        <c:v>2.7349999999999999</c:v>
                      </c:pt>
                      <c:pt idx="760">
                        <c:v>2.75</c:v>
                      </c:pt>
                      <c:pt idx="761">
                        <c:v>2.7749999999999999</c:v>
                      </c:pt>
                      <c:pt idx="762">
                        <c:v>2.7949999999999999</c:v>
                      </c:pt>
                      <c:pt idx="763">
                        <c:v>2.82</c:v>
                      </c:pt>
                      <c:pt idx="764">
                        <c:v>2.85</c:v>
                      </c:pt>
                      <c:pt idx="765">
                        <c:v>2.875</c:v>
                      </c:pt>
                      <c:pt idx="766">
                        <c:v>2.9049999999999998</c:v>
                      </c:pt>
                      <c:pt idx="767">
                        <c:v>2.93</c:v>
                      </c:pt>
                      <c:pt idx="768">
                        <c:v>2.9550000000000001</c:v>
                      </c:pt>
                      <c:pt idx="769">
                        <c:v>2.97</c:v>
                      </c:pt>
                      <c:pt idx="770">
                        <c:v>3</c:v>
                      </c:pt>
                      <c:pt idx="771">
                        <c:v>3.03</c:v>
                      </c:pt>
                      <c:pt idx="772">
                        <c:v>3.0649999999999999</c:v>
                      </c:pt>
                      <c:pt idx="773">
                        <c:v>3.0950000000000002</c:v>
                      </c:pt>
                      <c:pt idx="774">
                        <c:v>3.125</c:v>
                      </c:pt>
                      <c:pt idx="775">
                        <c:v>3.1466666666666701</c:v>
                      </c:pt>
                      <c:pt idx="776">
                        <c:v>3.1749999999999998</c:v>
                      </c:pt>
                      <c:pt idx="777">
                        <c:v>3.2149999999999999</c:v>
                      </c:pt>
                      <c:pt idx="778">
                        <c:v>3.25</c:v>
                      </c:pt>
                      <c:pt idx="779">
                        <c:v>3.2749999999999999</c:v>
                      </c:pt>
                      <c:pt idx="780">
                        <c:v>3.298</c:v>
                      </c:pt>
                      <c:pt idx="781">
                        <c:v>3.33</c:v>
                      </c:pt>
                      <c:pt idx="782">
                        <c:v>3.3650000000000002</c:v>
                      </c:pt>
                      <c:pt idx="783">
                        <c:v>3.395</c:v>
                      </c:pt>
                      <c:pt idx="784">
                        <c:v>3.4249999999999998</c:v>
                      </c:pt>
                      <c:pt idx="785">
                        <c:v>3.4550000000000001</c:v>
                      </c:pt>
                      <c:pt idx="786">
                        <c:v>3.48</c:v>
                      </c:pt>
                      <c:pt idx="787">
                        <c:v>3.5150000000000001</c:v>
                      </c:pt>
                      <c:pt idx="788">
                        <c:v>3.55</c:v>
                      </c:pt>
                      <c:pt idx="789">
                        <c:v>3.58</c:v>
                      </c:pt>
                      <c:pt idx="790">
                        <c:v>3.6014285714285701</c:v>
                      </c:pt>
                      <c:pt idx="791">
                        <c:v>3.6349999999999998</c:v>
                      </c:pt>
                      <c:pt idx="792">
                        <c:v>3.68</c:v>
                      </c:pt>
                      <c:pt idx="793">
                        <c:v>3.71</c:v>
                      </c:pt>
                      <c:pt idx="794">
                        <c:v>3.7414285714285702</c:v>
                      </c:pt>
                      <c:pt idx="795">
                        <c:v>3.7875000000000001</c:v>
                      </c:pt>
                      <c:pt idx="796">
                        <c:v>3.835</c:v>
                      </c:pt>
                      <c:pt idx="797">
                        <c:v>3.8783333333333299</c:v>
                      </c:pt>
                      <c:pt idx="798">
                        <c:v>3.915</c:v>
                      </c:pt>
                      <c:pt idx="799">
                        <c:v>3.96166666666667</c:v>
                      </c:pt>
                      <c:pt idx="800">
                        <c:v>3.9916666666666698</c:v>
                      </c:pt>
                      <c:pt idx="801">
                        <c:v>4.0449999999999999</c:v>
                      </c:pt>
                      <c:pt idx="802">
                        <c:v>4.09</c:v>
                      </c:pt>
                      <c:pt idx="803">
                        <c:v>4.1449999999999996</c:v>
                      </c:pt>
                      <c:pt idx="804">
                        <c:v>4.1974999999999998</c:v>
                      </c:pt>
                      <c:pt idx="805">
                        <c:v>3.9561538461538501</c:v>
                      </c:pt>
                      <c:pt idx="806">
                        <c:v>3.2364285714285699</c:v>
                      </c:pt>
                      <c:pt idx="807">
                        <c:v>2.3116666666666701</c:v>
                      </c:pt>
                      <c:pt idx="808">
                        <c:v>1.665</c:v>
                      </c:pt>
                      <c:pt idx="809">
                        <c:v>1.2076923076923101</c:v>
                      </c:pt>
                      <c:pt idx="810">
                        <c:v>0.92666666666666697</c:v>
                      </c:pt>
                      <c:pt idx="811">
                        <c:v>0.74199999999999999</c:v>
                      </c:pt>
                      <c:pt idx="812">
                        <c:v>0.63500000000000001</c:v>
                      </c:pt>
                      <c:pt idx="813">
                        <c:v>0.56499999999999995</c:v>
                      </c:pt>
                      <c:pt idx="814">
                        <c:v>0.51500000000000001</c:v>
                      </c:pt>
                      <c:pt idx="815">
                        <c:v>0.49</c:v>
                      </c:pt>
                      <c:pt idx="816">
                        <c:v>0.5</c:v>
                      </c:pt>
                      <c:pt idx="817">
                        <c:v>0.51500000000000001</c:v>
                      </c:pt>
                      <c:pt idx="818">
                        <c:v>0.54</c:v>
                      </c:pt>
                      <c:pt idx="819">
                        <c:v>0.57499999999999996</c:v>
                      </c:pt>
                      <c:pt idx="820">
                        <c:v>0.60499999999999998</c:v>
                      </c:pt>
                      <c:pt idx="821">
                        <c:v>0.625</c:v>
                      </c:pt>
                      <c:pt idx="822">
                        <c:v>0.64</c:v>
                      </c:pt>
                      <c:pt idx="823">
                        <c:v>0.65</c:v>
                      </c:pt>
                      <c:pt idx="824">
                        <c:v>0.65</c:v>
                      </c:pt>
                      <c:pt idx="825">
                        <c:v>0.66</c:v>
                      </c:pt>
                      <c:pt idx="826">
                        <c:v>0.66</c:v>
                      </c:pt>
                      <c:pt idx="827">
                        <c:v>0.65333333333333299</c:v>
                      </c:pt>
                      <c:pt idx="828">
                        <c:v>0.65</c:v>
                      </c:pt>
                      <c:pt idx="829">
                        <c:v>0.64333333333333298</c:v>
                      </c:pt>
                      <c:pt idx="830">
                        <c:v>0.64</c:v>
                      </c:pt>
                      <c:pt idx="831">
                        <c:v>0.64</c:v>
                      </c:pt>
                      <c:pt idx="832">
                        <c:v>0.64</c:v>
                      </c:pt>
                      <c:pt idx="833">
                        <c:v>0.63500000000000001</c:v>
                      </c:pt>
                      <c:pt idx="834">
                        <c:v>0.63500000000000001</c:v>
                      </c:pt>
                      <c:pt idx="835">
                        <c:v>0.625</c:v>
                      </c:pt>
                      <c:pt idx="836">
                        <c:v>0.625</c:v>
                      </c:pt>
                      <c:pt idx="837">
                        <c:v>0.625</c:v>
                      </c:pt>
                      <c:pt idx="838">
                        <c:v>0.625</c:v>
                      </c:pt>
                      <c:pt idx="839">
                        <c:v>0.63</c:v>
                      </c:pt>
                      <c:pt idx="840">
                        <c:v>0.63</c:v>
                      </c:pt>
                      <c:pt idx="841">
                        <c:v>0.63</c:v>
                      </c:pt>
                      <c:pt idx="842">
                        <c:v>0.63500000000000001</c:v>
                      </c:pt>
                      <c:pt idx="843">
                        <c:v>0.63500000000000001</c:v>
                      </c:pt>
                      <c:pt idx="844">
                        <c:v>0.63500000000000001</c:v>
                      </c:pt>
                      <c:pt idx="845">
                        <c:v>0.63</c:v>
                      </c:pt>
                      <c:pt idx="846">
                        <c:v>0.64</c:v>
                      </c:pt>
                      <c:pt idx="847">
                        <c:v>0.64</c:v>
                      </c:pt>
                      <c:pt idx="848">
                        <c:v>0.64</c:v>
                      </c:pt>
                      <c:pt idx="849">
                        <c:v>0.64</c:v>
                      </c:pt>
                      <c:pt idx="850">
                        <c:v>0.64</c:v>
                      </c:pt>
                      <c:pt idx="851">
                        <c:v>0.64500000000000002</c:v>
                      </c:pt>
                      <c:pt idx="852">
                        <c:v>0.64500000000000002</c:v>
                      </c:pt>
                      <c:pt idx="853">
                        <c:v>0.64</c:v>
                      </c:pt>
                      <c:pt idx="854">
                        <c:v>0.64</c:v>
                      </c:pt>
                      <c:pt idx="855">
                        <c:v>0.64</c:v>
                      </c:pt>
                      <c:pt idx="856">
                        <c:v>0.64500000000000002</c:v>
                      </c:pt>
                      <c:pt idx="857">
                        <c:v>0.64500000000000002</c:v>
                      </c:pt>
                      <c:pt idx="858">
                        <c:v>0.65</c:v>
                      </c:pt>
                      <c:pt idx="859">
                        <c:v>0.65</c:v>
                      </c:pt>
                      <c:pt idx="860">
                        <c:v>0.65500000000000003</c:v>
                      </c:pt>
                      <c:pt idx="861">
                        <c:v>0.65500000000000003</c:v>
                      </c:pt>
                      <c:pt idx="862">
                        <c:v>0.66</c:v>
                      </c:pt>
                      <c:pt idx="863">
                        <c:v>0.66</c:v>
                      </c:pt>
                      <c:pt idx="864">
                        <c:v>0.66666666666666696</c:v>
                      </c:pt>
                      <c:pt idx="865">
                        <c:v>0.66</c:v>
                      </c:pt>
                      <c:pt idx="866">
                        <c:v>0.66</c:v>
                      </c:pt>
                      <c:pt idx="867">
                        <c:v>0.65333333333333299</c:v>
                      </c:pt>
                      <c:pt idx="868">
                        <c:v>0.65333333333333299</c:v>
                      </c:pt>
                      <c:pt idx="869">
                        <c:v>0.65</c:v>
                      </c:pt>
                      <c:pt idx="870">
                        <c:v>0.65</c:v>
                      </c:pt>
                      <c:pt idx="871">
                        <c:v>0.65</c:v>
                      </c:pt>
                      <c:pt idx="872">
                        <c:v>0.66</c:v>
                      </c:pt>
                      <c:pt idx="873">
                        <c:v>0.66</c:v>
                      </c:pt>
                      <c:pt idx="874">
                        <c:v>0.67</c:v>
                      </c:pt>
                      <c:pt idx="875">
                        <c:v>0.68</c:v>
                      </c:pt>
                      <c:pt idx="876">
                        <c:v>0.68</c:v>
                      </c:pt>
                      <c:pt idx="877">
                        <c:v>0.69</c:v>
                      </c:pt>
                      <c:pt idx="878">
                        <c:v>0.69</c:v>
                      </c:pt>
                      <c:pt idx="879">
                        <c:v>0.68500000000000005</c:v>
                      </c:pt>
                      <c:pt idx="880">
                        <c:v>0.68500000000000005</c:v>
                      </c:pt>
                      <c:pt idx="881">
                        <c:v>0.69</c:v>
                      </c:pt>
                      <c:pt idx="882">
                        <c:v>0.69</c:v>
                      </c:pt>
                      <c:pt idx="883">
                        <c:v>0.69499999999999995</c:v>
                      </c:pt>
                      <c:pt idx="884">
                        <c:v>0.69499999999999995</c:v>
                      </c:pt>
                      <c:pt idx="885">
                        <c:v>0.7</c:v>
                      </c:pt>
                      <c:pt idx="886">
                        <c:v>0.7</c:v>
                      </c:pt>
                      <c:pt idx="887">
                        <c:v>0.69</c:v>
                      </c:pt>
                      <c:pt idx="888">
                        <c:v>0.69499999999999995</c:v>
                      </c:pt>
                      <c:pt idx="889">
                        <c:v>0.69499999999999995</c:v>
                      </c:pt>
                      <c:pt idx="890">
                        <c:v>0.7</c:v>
                      </c:pt>
                      <c:pt idx="891">
                        <c:v>0.706666666666667</c:v>
                      </c:pt>
                      <c:pt idx="892">
                        <c:v>0.706666666666667</c:v>
                      </c:pt>
                      <c:pt idx="893">
                        <c:v>0.71333333333333304</c:v>
                      </c:pt>
                      <c:pt idx="894">
                        <c:v>0.71499999999999997</c:v>
                      </c:pt>
                      <c:pt idx="895">
                        <c:v>0.71499999999999997</c:v>
                      </c:pt>
                      <c:pt idx="896">
                        <c:v>0.72</c:v>
                      </c:pt>
                      <c:pt idx="897">
                        <c:v>0.72</c:v>
                      </c:pt>
                      <c:pt idx="898">
                        <c:v>0.72</c:v>
                      </c:pt>
                      <c:pt idx="899">
                        <c:v>0.72</c:v>
                      </c:pt>
                      <c:pt idx="900">
                        <c:v>0.72</c:v>
                      </c:pt>
                      <c:pt idx="901">
                        <c:v>0.73</c:v>
                      </c:pt>
                      <c:pt idx="902">
                        <c:v>0.73</c:v>
                      </c:pt>
                      <c:pt idx="903">
                        <c:v>0.73</c:v>
                      </c:pt>
                      <c:pt idx="904">
                        <c:v>0.73499999999999999</c:v>
                      </c:pt>
                      <c:pt idx="905">
                        <c:v>0.73499999999999999</c:v>
                      </c:pt>
                      <c:pt idx="906">
                        <c:v>0.74</c:v>
                      </c:pt>
                      <c:pt idx="907">
                        <c:v>0.75</c:v>
                      </c:pt>
                      <c:pt idx="908">
                        <c:v>0.74</c:v>
                      </c:pt>
                      <c:pt idx="909">
                        <c:v>0.745</c:v>
                      </c:pt>
                      <c:pt idx="910">
                        <c:v>0.745</c:v>
                      </c:pt>
                      <c:pt idx="911">
                        <c:v>0.74</c:v>
                      </c:pt>
                      <c:pt idx="912">
                        <c:v>0.75</c:v>
                      </c:pt>
                      <c:pt idx="913">
                        <c:v>0.75</c:v>
                      </c:pt>
                      <c:pt idx="914">
                        <c:v>0.75</c:v>
                      </c:pt>
                      <c:pt idx="915">
                        <c:v>0.75</c:v>
                      </c:pt>
                      <c:pt idx="916">
                        <c:v>0.75</c:v>
                      </c:pt>
                      <c:pt idx="917">
                        <c:v>0.755</c:v>
                      </c:pt>
                      <c:pt idx="918">
                        <c:v>0.755</c:v>
                      </c:pt>
                      <c:pt idx="919">
                        <c:v>0.75</c:v>
                      </c:pt>
                      <c:pt idx="920">
                        <c:v>0.755</c:v>
                      </c:pt>
                      <c:pt idx="921">
                        <c:v>0.76</c:v>
                      </c:pt>
                      <c:pt idx="922">
                        <c:v>0.77</c:v>
                      </c:pt>
                      <c:pt idx="923">
                        <c:v>0.77</c:v>
                      </c:pt>
                      <c:pt idx="924">
                        <c:v>0.76500000000000001</c:v>
                      </c:pt>
                      <c:pt idx="925">
                        <c:v>0.76</c:v>
                      </c:pt>
                      <c:pt idx="926">
                        <c:v>0.76</c:v>
                      </c:pt>
                      <c:pt idx="927">
                        <c:v>0.76500000000000001</c:v>
                      </c:pt>
                      <c:pt idx="928">
                        <c:v>0.76500000000000001</c:v>
                      </c:pt>
                      <c:pt idx="929">
                        <c:v>0.76</c:v>
                      </c:pt>
                      <c:pt idx="930">
                        <c:v>0.76</c:v>
                      </c:pt>
                      <c:pt idx="931">
                        <c:v>0.76666666666666705</c:v>
                      </c:pt>
                      <c:pt idx="932">
                        <c:v>0.77</c:v>
                      </c:pt>
                      <c:pt idx="933">
                        <c:v>0.78</c:v>
                      </c:pt>
                      <c:pt idx="934">
                        <c:v>0.78</c:v>
                      </c:pt>
                      <c:pt idx="935">
                        <c:v>0.78</c:v>
                      </c:pt>
                      <c:pt idx="936">
                        <c:v>0.78</c:v>
                      </c:pt>
                      <c:pt idx="937">
                        <c:v>0.78</c:v>
                      </c:pt>
                      <c:pt idx="938">
                        <c:v>0.78600000000000003</c:v>
                      </c:pt>
                      <c:pt idx="939">
                        <c:v>0.78600000000000003</c:v>
                      </c:pt>
                      <c:pt idx="940">
                        <c:v>0.8</c:v>
                      </c:pt>
                      <c:pt idx="941">
                        <c:v>0.8</c:v>
                      </c:pt>
                      <c:pt idx="942">
                        <c:v>0.80500000000000005</c:v>
                      </c:pt>
                      <c:pt idx="943">
                        <c:v>0.8</c:v>
                      </c:pt>
                      <c:pt idx="944">
                        <c:v>0.80666666666666698</c:v>
                      </c:pt>
                      <c:pt idx="945">
                        <c:v>0.80666666666666698</c:v>
                      </c:pt>
                      <c:pt idx="946">
                        <c:v>0.81499999999999995</c:v>
                      </c:pt>
                      <c:pt idx="947">
                        <c:v>0.81499999999999995</c:v>
                      </c:pt>
                      <c:pt idx="948">
                        <c:v>0.81499999999999995</c:v>
                      </c:pt>
                      <c:pt idx="949">
                        <c:v>0.81</c:v>
                      </c:pt>
                      <c:pt idx="950">
                        <c:v>0.81499999999999995</c:v>
                      </c:pt>
                      <c:pt idx="951">
                        <c:v>0.81499999999999995</c:v>
                      </c:pt>
                      <c:pt idx="952">
                        <c:v>0.81399999999999995</c:v>
                      </c:pt>
                      <c:pt idx="953">
                        <c:v>0.82</c:v>
                      </c:pt>
                      <c:pt idx="954">
                        <c:v>0.82</c:v>
                      </c:pt>
                      <c:pt idx="955">
                        <c:v>0.82</c:v>
                      </c:pt>
                      <c:pt idx="956">
                        <c:v>0.81499999999999995</c:v>
                      </c:pt>
                      <c:pt idx="957">
                        <c:v>0.82</c:v>
                      </c:pt>
                      <c:pt idx="958">
                        <c:v>0.82</c:v>
                      </c:pt>
                      <c:pt idx="959">
                        <c:v>0.82</c:v>
                      </c:pt>
                      <c:pt idx="960">
                        <c:v>0.83</c:v>
                      </c:pt>
                      <c:pt idx="961">
                        <c:v>0.83</c:v>
                      </c:pt>
                      <c:pt idx="962">
                        <c:v>0.83499999999999996</c:v>
                      </c:pt>
                      <c:pt idx="963">
                        <c:v>0.836666666666667</c:v>
                      </c:pt>
                      <c:pt idx="964">
                        <c:v>0.836666666666667</c:v>
                      </c:pt>
                      <c:pt idx="965">
                        <c:v>0.84</c:v>
                      </c:pt>
                      <c:pt idx="966">
                        <c:v>0.84666666666666701</c:v>
                      </c:pt>
                      <c:pt idx="967">
                        <c:v>0.84666666666666701</c:v>
                      </c:pt>
                      <c:pt idx="968">
                        <c:v>0.85</c:v>
                      </c:pt>
                      <c:pt idx="969">
                        <c:v>0.85</c:v>
                      </c:pt>
                      <c:pt idx="970">
                        <c:v>0.85</c:v>
                      </c:pt>
                      <c:pt idx="971">
                        <c:v>0.86</c:v>
                      </c:pt>
                      <c:pt idx="972">
                        <c:v>0.85499999999999998</c:v>
                      </c:pt>
                      <c:pt idx="973">
                        <c:v>0.86666666666666703</c:v>
                      </c:pt>
                      <c:pt idx="974">
                        <c:v>0.86499999999999999</c:v>
                      </c:pt>
                      <c:pt idx="975">
                        <c:v>0.86499999999999999</c:v>
                      </c:pt>
                      <c:pt idx="976">
                        <c:v>0.86333333333333295</c:v>
                      </c:pt>
                      <c:pt idx="977">
                        <c:v>0.86499999999999999</c:v>
                      </c:pt>
                      <c:pt idx="978">
                        <c:v>0.86666666666666703</c:v>
                      </c:pt>
                      <c:pt idx="979">
                        <c:v>0.86333333333333295</c:v>
                      </c:pt>
                      <c:pt idx="980">
                        <c:v>0.86666666666666703</c:v>
                      </c:pt>
                      <c:pt idx="981">
                        <c:v>0.86666666666666703</c:v>
                      </c:pt>
                      <c:pt idx="982">
                        <c:v>0.87</c:v>
                      </c:pt>
                      <c:pt idx="983">
                        <c:v>0.87</c:v>
                      </c:pt>
                      <c:pt idx="984">
                        <c:v>0.87</c:v>
                      </c:pt>
                      <c:pt idx="985">
                        <c:v>0.87</c:v>
                      </c:pt>
                      <c:pt idx="986">
                        <c:v>0.875</c:v>
                      </c:pt>
                      <c:pt idx="987">
                        <c:v>0.89</c:v>
                      </c:pt>
                      <c:pt idx="988">
                        <c:v>0.88500000000000001</c:v>
                      </c:pt>
                      <c:pt idx="989">
                        <c:v>0.89</c:v>
                      </c:pt>
                      <c:pt idx="990">
                        <c:v>0.89</c:v>
                      </c:pt>
                      <c:pt idx="991">
                        <c:v>0.89500000000000002</c:v>
                      </c:pt>
                      <c:pt idx="992">
                        <c:v>0.89</c:v>
                      </c:pt>
                      <c:pt idx="993">
                        <c:v>0.9</c:v>
                      </c:pt>
                      <c:pt idx="994">
                        <c:v>0.9</c:v>
                      </c:pt>
                      <c:pt idx="995">
                        <c:v>0.90500000000000003</c:v>
                      </c:pt>
                      <c:pt idx="996">
                        <c:v>0.91</c:v>
                      </c:pt>
                      <c:pt idx="997">
                        <c:v>0.90666666666666695</c:v>
                      </c:pt>
                      <c:pt idx="998">
                        <c:v>0.90666666666666695</c:v>
                      </c:pt>
                      <c:pt idx="999">
                        <c:v>0.91500000000000004</c:v>
                      </c:pt>
                      <c:pt idx="1000">
                        <c:v>0.91500000000000004</c:v>
                      </c:pt>
                      <c:pt idx="1001">
                        <c:v>0.92500000000000004</c:v>
                      </c:pt>
                      <c:pt idx="1002">
                        <c:v>0.93</c:v>
                      </c:pt>
                      <c:pt idx="1003">
                        <c:v>0.92500000000000004</c:v>
                      </c:pt>
                      <c:pt idx="1004">
                        <c:v>0.92</c:v>
                      </c:pt>
                      <c:pt idx="1005">
                        <c:v>0.92</c:v>
                      </c:pt>
                      <c:pt idx="1006">
                        <c:v>0.92</c:v>
                      </c:pt>
                      <c:pt idx="1007">
                        <c:v>0.92</c:v>
                      </c:pt>
                      <c:pt idx="1008">
                        <c:v>0.92</c:v>
                      </c:pt>
                      <c:pt idx="1009">
                        <c:v>0.92666666666666697</c:v>
                      </c:pt>
                      <c:pt idx="1010">
                        <c:v>0.93500000000000005</c:v>
                      </c:pt>
                      <c:pt idx="1011">
                        <c:v>0.93</c:v>
                      </c:pt>
                      <c:pt idx="1012">
                        <c:v>0.94</c:v>
                      </c:pt>
                      <c:pt idx="1013">
                        <c:v>0.93500000000000005</c:v>
                      </c:pt>
                      <c:pt idx="1014">
                        <c:v>0.93</c:v>
                      </c:pt>
                      <c:pt idx="1015">
                        <c:v>0.94499999999999995</c:v>
                      </c:pt>
                      <c:pt idx="1016">
                        <c:v>0.94333333333333302</c:v>
                      </c:pt>
                      <c:pt idx="1017">
                        <c:v>0.95</c:v>
                      </c:pt>
                      <c:pt idx="1018">
                        <c:v>0.95</c:v>
                      </c:pt>
                      <c:pt idx="1019">
                        <c:v>0.94499999999999995</c:v>
                      </c:pt>
                      <c:pt idx="1020">
                        <c:v>0.95</c:v>
                      </c:pt>
                      <c:pt idx="1021">
                        <c:v>0.94499999999999995</c:v>
                      </c:pt>
                      <c:pt idx="1022">
                        <c:v>0.95499999999999996</c:v>
                      </c:pt>
                      <c:pt idx="1023">
                        <c:v>0.95499999999999996</c:v>
                      </c:pt>
                      <c:pt idx="1024">
                        <c:v>0.96333333333333304</c:v>
                      </c:pt>
                      <c:pt idx="1025">
                        <c:v>0.96499999999999997</c:v>
                      </c:pt>
                      <c:pt idx="1026">
                        <c:v>0.96499999999999997</c:v>
                      </c:pt>
                      <c:pt idx="1027">
                        <c:v>0.97</c:v>
                      </c:pt>
                      <c:pt idx="1028">
                        <c:v>0.98</c:v>
                      </c:pt>
                      <c:pt idx="1029">
                        <c:v>0.98499999999999999</c:v>
                      </c:pt>
                      <c:pt idx="1030">
                        <c:v>0.98499999999999999</c:v>
                      </c:pt>
                      <c:pt idx="1031">
                        <c:v>0.98499999999999999</c:v>
                      </c:pt>
                      <c:pt idx="1032">
                        <c:v>0.95499999999999996</c:v>
                      </c:pt>
                      <c:pt idx="1033">
                        <c:v>0.92500000000000004</c:v>
                      </c:pt>
                      <c:pt idx="1034">
                        <c:v>0.93</c:v>
                      </c:pt>
                      <c:pt idx="1035">
                        <c:v>0.95</c:v>
                      </c:pt>
                      <c:pt idx="1036">
                        <c:v>0.98499999999999999</c:v>
                      </c:pt>
                      <c:pt idx="1037">
                        <c:v>1.02</c:v>
                      </c:pt>
                      <c:pt idx="1038">
                        <c:v>1.05</c:v>
                      </c:pt>
                      <c:pt idx="1039">
                        <c:v>1.075</c:v>
                      </c:pt>
                      <c:pt idx="1040">
                        <c:v>1.0900000000000001</c:v>
                      </c:pt>
                      <c:pt idx="1041">
                        <c:v>1.08</c:v>
                      </c:pt>
                      <c:pt idx="1042">
                        <c:v>1.0649999999999999</c:v>
                      </c:pt>
                      <c:pt idx="1043">
                        <c:v>1.05</c:v>
                      </c:pt>
                      <c:pt idx="1044">
                        <c:v>1.0449999999999999</c:v>
                      </c:pt>
                      <c:pt idx="1045">
                        <c:v>1.0449999999999999</c:v>
                      </c:pt>
                      <c:pt idx="1046">
                        <c:v>1.04</c:v>
                      </c:pt>
                      <c:pt idx="1047">
                        <c:v>1.0449999999999999</c:v>
                      </c:pt>
                      <c:pt idx="1048">
                        <c:v>1.0333333333333301</c:v>
                      </c:pt>
                      <c:pt idx="1049">
                        <c:v>1.0166666666666699</c:v>
                      </c:pt>
                      <c:pt idx="1050">
                        <c:v>1.0166666666666699</c:v>
                      </c:pt>
                      <c:pt idx="1051">
                        <c:v>1.02</c:v>
                      </c:pt>
                      <c:pt idx="1052">
                        <c:v>1.03</c:v>
                      </c:pt>
                      <c:pt idx="1053">
                        <c:v>1.03</c:v>
                      </c:pt>
                      <c:pt idx="1054">
                        <c:v>1.03</c:v>
                      </c:pt>
                      <c:pt idx="1055">
                        <c:v>1.03</c:v>
                      </c:pt>
                      <c:pt idx="1056">
                        <c:v>1.0149999999999999</c:v>
                      </c:pt>
                      <c:pt idx="1057">
                        <c:v>0.98499999999999999</c:v>
                      </c:pt>
                      <c:pt idx="1058">
                        <c:v>0.96</c:v>
                      </c:pt>
                      <c:pt idx="1059">
                        <c:v>0.95499999999999996</c:v>
                      </c:pt>
                      <c:pt idx="1060">
                        <c:v>0.97</c:v>
                      </c:pt>
                      <c:pt idx="1061">
                        <c:v>0.98499999999999999</c:v>
                      </c:pt>
                      <c:pt idx="1062">
                        <c:v>1.0049999999999999</c:v>
                      </c:pt>
                      <c:pt idx="1063">
                        <c:v>1.03</c:v>
                      </c:pt>
                      <c:pt idx="1064">
                        <c:v>1.0549999999999999</c:v>
                      </c:pt>
                      <c:pt idx="1065">
                        <c:v>1.08</c:v>
                      </c:pt>
                      <c:pt idx="1066">
                        <c:v>1.1100000000000001</c:v>
                      </c:pt>
                      <c:pt idx="1067">
                        <c:v>1.135</c:v>
                      </c:pt>
                      <c:pt idx="1068">
                        <c:v>1.1599999999999999</c:v>
                      </c:pt>
                      <c:pt idx="1069">
                        <c:v>1.18</c:v>
                      </c:pt>
                      <c:pt idx="1070">
                        <c:v>1.18</c:v>
                      </c:pt>
                      <c:pt idx="1071">
                        <c:v>1.165</c:v>
                      </c:pt>
                      <c:pt idx="1072">
                        <c:v>1.1499999999999999</c:v>
                      </c:pt>
                      <c:pt idx="1073">
                        <c:v>1.1499999999999999</c:v>
                      </c:pt>
                      <c:pt idx="1074">
                        <c:v>1.14333333333333</c:v>
                      </c:pt>
                      <c:pt idx="1075">
                        <c:v>1.135</c:v>
                      </c:pt>
                      <c:pt idx="1076">
                        <c:v>1.135</c:v>
                      </c:pt>
                      <c:pt idx="1077">
                        <c:v>1.125</c:v>
                      </c:pt>
                      <c:pt idx="1078">
                        <c:v>1.125</c:v>
                      </c:pt>
                      <c:pt idx="1079">
                        <c:v>1.1200000000000001</c:v>
                      </c:pt>
                      <c:pt idx="1080">
                        <c:v>1.1200000000000001</c:v>
                      </c:pt>
                      <c:pt idx="1081">
                        <c:v>1.1299999999999999</c:v>
                      </c:pt>
                      <c:pt idx="1082">
                        <c:v>1.125</c:v>
                      </c:pt>
                      <c:pt idx="1083">
                        <c:v>1.1100000000000001</c:v>
                      </c:pt>
                      <c:pt idx="1084">
                        <c:v>1.1000000000000001</c:v>
                      </c:pt>
                      <c:pt idx="1085">
                        <c:v>1.1000000000000001</c:v>
                      </c:pt>
                      <c:pt idx="1086">
                        <c:v>1.1100000000000001</c:v>
                      </c:pt>
                      <c:pt idx="1087">
                        <c:v>1.1200000000000001</c:v>
                      </c:pt>
                      <c:pt idx="1088">
                        <c:v>1.1100000000000001</c:v>
                      </c:pt>
                      <c:pt idx="1089">
                        <c:v>1.115</c:v>
                      </c:pt>
                      <c:pt idx="1090">
                        <c:v>1.115</c:v>
                      </c:pt>
                      <c:pt idx="1091">
                        <c:v>1.095</c:v>
                      </c:pt>
                      <c:pt idx="1092">
                        <c:v>1.0649999999999999</c:v>
                      </c:pt>
                      <c:pt idx="1093">
                        <c:v>1.05</c:v>
                      </c:pt>
                      <c:pt idx="1094">
                        <c:v>1.0649999999999999</c:v>
                      </c:pt>
                      <c:pt idx="1095">
                        <c:v>1.08</c:v>
                      </c:pt>
                      <c:pt idx="1096">
                        <c:v>1.095</c:v>
                      </c:pt>
                      <c:pt idx="1097">
                        <c:v>1.115</c:v>
                      </c:pt>
                      <c:pt idx="1098">
                        <c:v>1.135</c:v>
                      </c:pt>
                      <c:pt idx="1099">
                        <c:v>1.155</c:v>
                      </c:pt>
                      <c:pt idx="1100">
                        <c:v>1.1850000000000001</c:v>
                      </c:pt>
                      <c:pt idx="1101">
                        <c:v>1.1850000000000001</c:v>
                      </c:pt>
                      <c:pt idx="1102">
                        <c:v>1.22</c:v>
                      </c:pt>
                      <c:pt idx="1103">
                        <c:v>1.25</c:v>
                      </c:pt>
                      <c:pt idx="1104">
                        <c:v>1.27</c:v>
                      </c:pt>
                      <c:pt idx="1105">
                        <c:v>1.27</c:v>
                      </c:pt>
                      <c:pt idx="1106">
                        <c:v>1.27</c:v>
                      </c:pt>
                      <c:pt idx="1107">
                        <c:v>1.2649999999999999</c:v>
                      </c:pt>
                      <c:pt idx="1108">
                        <c:v>1.2649999999999999</c:v>
                      </c:pt>
                      <c:pt idx="1109">
                        <c:v>1.2549999999999999</c:v>
                      </c:pt>
                      <c:pt idx="1110">
                        <c:v>1.24</c:v>
                      </c:pt>
                      <c:pt idx="1111">
                        <c:v>1.2333333333333301</c:v>
                      </c:pt>
                      <c:pt idx="1112">
                        <c:v>1.22</c:v>
                      </c:pt>
                      <c:pt idx="1113">
                        <c:v>1.2150000000000001</c:v>
                      </c:pt>
                      <c:pt idx="1114">
                        <c:v>1.22</c:v>
                      </c:pt>
                      <c:pt idx="1115">
                        <c:v>1.22</c:v>
                      </c:pt>
                      <c:pt idx="1116">
                        <c:v>1.2</c:v>
                      </c:pt>
                      <c:pt idx="1117">
                        <c:v>1.19</c:v>
                      </c:pt>
                      <c:pt idx="1118">
                        <c:v>1.2</c:v>
                      </c:pt>
                      <c:pt idx="1119">
                        <c:v>1.2</c:v>
                      </c:pt>
                      <c:pt idx="1120">
                        <c:v>1.2150000000000001</c:v>
                      </c:pt>
                      <c:pt idx="1121">
                        <c:v>1.21</c:v>
                      </c:pt>
                      <c:pt idx="1122">
                        <c:v>1.2</c:v>
                      </c:pt>
                      <c:pt idx="1123">
                        <c:v>1.1850000000000001</c:v>
                      </c:pt>
                      <c:pt idx="1124">
                        <c:v>1.17333333333333</c:v>
                      </c:pt>
                      <c:pt idx="1125">
                        <c:v>1.1599999999999999</c:v>
                      </c:pt>
                      <c:pt idx="1126">
                        <c:v>1.17333333333333</c:v>
                      </c:pt>
                      <c:pt idx="1127">
                        <c:v>1.1766666666666701</c:v>
                      </c:pt>
                      <c:pt idx="1128">
                        <c:v>1.1950000000000001</c:v>
                      </c:pt>
                      <c:pt idx="1129">
                        <c:v>1.2150000000000001</c:v>
                      </c:pt>
                      <c:pt idx="1130">
                        <c:v>1.2350000000000001</c:v>
                      </c:pt>
                      <c:pt idx="1131">
                        <c:v>1.25</c:v>
                      </c:pt>
                      <c:pt idx="1132">
                        <c:v>1.2549999999999999</c:v>
                      </c:pt>
                      <c:pt idx="1133">
                        <c:v>1.2549999999999999</c:v>
                      </c:pt>
                      <c:pt idx="1134">
                        <c:v>1.27</c:v>
                      </c:pt>
                      <c:pt idx="1135">
                        <c:v>1.27</c:v>
                      </c:pt>
                      <c:pt idx="1136">
                        <c:v>1.2849999999999999</c:v>
                      </c:pt>
                      <c:pt idx="1137">
                        <c:v>1.28</c:v>
                      </c:pt>
                      <c:pt idx="1138">
                        <c:v>1.28</c:v>
                      </c:pt>
                      <c:pt idx="1139">
                        <c:v>1.2849999999999999</c:v>
                      </c:pt>
                      <c:pt idx="1140">
                        <c:v>1.2849999999999999</c:v>
                      </c:pt>
                      <c:pt idx="1141">
                        <c:v>1.2849999999999999</c:v>
                      </c:pt>
                      <c:pt idx="1142">
                        <c:v>1.28</c:v>
                      </c:pt>
                      <c:pt idx="1143">
                        <c:v>1.29</c:v>
                      </c:pt>
                      <c:pt idx="1144">
                        <c:v>1.3049999999999999</c:v>
                      </c:pt>
                      <c:pt idx="1145">
                        <c:v>1.3</c:v>
                      </c:pt>
                      <c:pt idx="1146">
                        <c:v>1.3</c:v>
                      </c:pt>
                      <c:pt idx="1147">
                        <c:v>1.31</c:v>
                      </c:pt>
                      <c:pt idx="1148">
                        <c:v>1.31</c:v>
                      </c:pt>
                      <c:pt idx="1149">
                        <c:v>1.32</c:v>
                      </c:pt>
                      <c:pt idx="1150">
                        <c:v>1.31</c:v>
                      </c:pt>
                      <c:pt idx="1151">
                        <c:v>1.3149999999999999</c:v>
                      </c:pt>
                      <c:pt idx="1152">
                        <c:v>1.33</c:v>
                      </c:pt>
                      <c:pt idx="1153">
                        <c:v>1.35</c:v>
                      </c:pt>
                      <c:pt idx="1154">
                        <c:v>1.345</c:v>
                      </c:pt>
                      <c:pt idx="1155">
                        <c:v>1.345</c:v>
                      </c:pt>
                      <c:pt idx="1156">
                        <c:v>1.36</c:v>
                      </c:pt>
                      <c:pt idx="1157">
                        <c:v>1.37</c:v>
                      </c:pt>
                      <c:pt idx="1158">
                        <c:v>1.375</c:v>
                      </c:pt>
                      <c:pt idx="1159">
                        <c:v>1.375</c:v>
                      </c:pt>
                      <c:pt idx="1160">
                        <c:v>1.365</c:v>
                      </c:pt>
                      <c:pt idx="1161">
                        <c:v>1.345</c:v>
                      </c:pt>
                      <c:pt idx="1162">
                        <c:v>1.345</c:v>
                      </c:pt>
                      <c:pt idx="1163">
                        <c:v>1.35</c:v>
                      </c:pt>
                      <c:pt idx="1164">
                        <c:v>1.345</c:v>
                      </c:pt>
                      <c:pt idx="1165">
                        <c:v>1.345</c:v>
                      </c:pt>
                      <c:pt idx="1166">
                        <c:v>1.36</c:v>
                      </c:pt>
                      <c:pt idx="1167">
                        <c:v>1.37333333333333</c:v>
                      </c:pt>
                      <c:pt idx="1168">
                        <c:v>1.375</c:v>
                      </c:pt>
                      <c:pt idx="1169">
                        <c:v>1.375</c:v>
                      </c:pt>
                      <c:pt idx="1170">
                        <c:v>1.38</c:v>
                      </c:pt>
                      <c:pt idx="1171">
                        <c:v>1.405</c:v>
                      </c:pt>
                      <c:pt idx="1172">
                        <c:v>1.405</c:v>
                      </c:pt>
                      <c:pt idx="1173">
                        <c:v>1.405</c:v>
                      </c:pt>
                      <c:pt idx="1174">
                        <c:v>1.405</c:v>
                      </c:pt>
                      <c:pt idx="1175">
                        <c:v>1.425</c:v>
                      </c:pt>
                      <c:pt idx="1176">
                        <c:v>1.425</c:v>
                      </c:pt>
                      <c:pt idx="1177">
                        <c:v>1.42</c:v>
                      </c:pt>
                      <c:pt idx="1178">
                        <c:v>1.42</c:v>
                      </c:pt>
                      <c:pt idx="1179">
                        <c:v>1.4350000000000001</c:v>
                      </c:pt>
                      <c:pt idx="1180">
                        <c:v>1.4350000000000001</c:v>
                      </c:pt>
                      <c:pt idx="1181">
                        <c:v>1.44333333333333</c:v>
                      </c:pt>
                      <c:pt idx="1182">
                        <c:v>1.45</c:v>
                      </c:pt>
                      <c:pt idx="1183">
                        <c:v>1.45</c:v>
                      </c:pt>
                      <c:pt idx="1184">
                        <c:v>1.4650000000000001</c:v>
                      </c:pt>
                      <c:pt idx="1185">
                        <c:v>1.4550000000000001</c:v>
                      </c:pt>
                      <c:pt idx="1186">
                        <c:v>1.43</c:v>
                      </c:pt>
                      <c:pt idx="1187">
                        <c:v>1.43</c:v>
                      </c:pt>
                      <c:pt idx="1188">
                        <c:v>1.43</c:v>
                      </c:pt>
                      <c:pt idx="1189">
                        <c:v>1.4350000000000001</c:v>
                      </c:pt>
                      <c:pt idx="1190">
                        <c:v>1.4350000000000001</c:v>
                      </c:pt>
                      <c:pt idx="1191">
                        <c:v>1.45</c:v>
                      </c:pt>
                      <c:pt idx="1192">
                        <c:v>1.4550000000000001</c:v>
                      </c:pt>
                      <c:pt idx="1193">
                        <c:v>1.4550000000000001</c:v>
                      </c:pt>
                      <c:pt idx="1194">
                        <c:v>1.46</c:v>
                      </c:pt>
                      <c:pt idx="1195">
                        <c:v>1.4650000000000001</c:v>
                      </c:pt>
                      <c:pt idx="1196">
                        <c:v>1.48</c:v>
                      </c:pt>
                      <c:pt idx="1197">
                        <c:v>1.4850000000000001</c:v>
                      </c:pt>
                      <c:pt idx="1198">
                        <c:v>1.4850000000000001</c:v>
                      </c:pt>
                      <c:pt idx="1199">
                        <c:v>1.49</c:v>
                      </c:pt>
                      <c:pt idx="1200">
                        <c:v>1.49</c:v>
                      </c:pt>
                      <c:pt idx="1201">
                        <c:v>1.5049999999999999</c:v>
                      </c:pt>
                      <c:pt idx="1202">
                        <c:v>1.5049999999999999</c:v>
                      </c:pt>
                      <c:pt idx="1203">
                        <c:v>1.5</c:v>
                      </c:pt>
                      <c:pt idx="1204">
                        <c:v>1.5133333333333301</c:v>
                      </c:pt>
                      <c:pt idx="1205">
                        <c:v>1.5249999999999999</c:v>
                      </c:pt>
                      <c:pt idx="1206">
                        <c:v>1.52</c:v>
                      </c:pt>
                      <c:pt idx="1207">
                        <c:v>1.5266666666666699</c:v>
                      </c:pt>
                      <c:pt idx="1208">
                        <c:v>1.54</c:v>
                      </c:pt>
                      <c:pt idx="1209">
                        <c:v>1.54</c:v>
                      </c:pt>
                      <c:pt idx="1210">
                        <c:v>1.5349999999999999</c:v>
                      </c:pt>
                      <c:pt idx="1211">
                        <c:v>1.54</c:v>
                      </c:pt>
                      <c:pt idx="1212">
                        <c:v>1.5549999999999999</c:v>
                      </c:pt>
                      <c:pt idx="1213">
                        <c:v>1.5549999999999999</c:v>
                      </c:pt>
                      <c:pt idx="1214">
                        <c:v>1.54666666666667</c:v>
                      </c:pt>
                      <c:pt idx="1215">
                        <c:v>1.5349999999999999</c:v>
                      </c:pt>
                      <c:pt idx="1216">
                        <c:v>1.54</c:v>
                      </c:pt>
                      <c:pt idx="1217">
                        <c:v>1.53</c:v>
                      </c:pt>
                      <c:pt idx="1218">
                        <c:v>1.54</c:v>
                      </c:pt>
                      <c:pt idx="1219">
                        <c:v>1.54</c:v>
                      </c:pt>
                      <c:pt idx="1220">
                        <c:v>1.55</c:v>
                      </c:pt>
                      <c:pt idx="1221">
                        <c:v>1.5640000000000001</c:v>
                      </c:pt>
                      <c:pt idx="1222">
                        <c:v>1.5640000000000001</c:v>
                      </c:pt>
                      <c:pt idx="1223">
                        <c:v>1.5633333333333299</c:v>
                      </c:pt>
                      <c:pt idx="1224">
                        <c:v>1.575</c:v>
                      </c:pt>
                      <c:pt idx="1225">
                        <c:v>1.58666666666667</c:v>
                      </c:pt>
                      <c:pt idx="1226">
                        <c:v>1.58</c:v>
                      </c:pt>
                      <c:pt idx="1227">
                        <c:v>1.58</c:v>
                      </c:pt>
                      <c:pt idx="1228">
                        <c:v>1.595</c:v>
                      </c:pt>
                      <c:pt idx="1229">
                        <c:v>1.605</c:v>
                      </c:pt>
                      <c:pt idx="1230">
                        <c:v>1.605</c:v>
                      </c:pt>
                      <c:pt idx="1231">
                        <c:v>1.6</c:v>
                      </c:pt>
                      <c:pt idx="1232">
                        <c:v>1.605</c:v>
                      </c:pt>
                      <c:pt idx="1233">
                        <c:v>1.615</c:v>
                      </c:pt>
                      <c:pt idx="1234">
                        <c:v>1.62</c:v>
                      </c:pt>
                      <c:pt idx="1235">
                        <c:v>1.62</c:v>
                      </c:pt>
                      <c:pt idx="1236">
                        <c:v>1.625</c:v>
                      </c:pt>
                      <c:pt idx="1237">
                        <c:v>1.64</c:v>
                      </c:pt>
                      <c:pt idx="1238">
                        <c:v>1.635</c:v>
                      </c:pt>
                      <c:pt idx="1239">
                        <c:v>1.635</c:v>
                      </c:pt>
                      <c:pt idx="1240">
                        <c:v>1.64333333333333</c:v>
                      </c:pt>
                      <c:pt idx="1241">
                        <c:v>1.65</c:v>
                      </c:pt>
                      <c:pt idx="1242">
                        <c:v>1.655</c:v>
                      </c:pt>
                      <c:pt idx="1243">
                        <c:v>1.66</c:v>
                      </c:pt>
                      <c:pt idx="1244">
                        <c:v>1.66</c:v>
                      </c:pt>
                      <c:pt idx="1245">
                        <c:v>1.66</c:v>
                      </c:pt>
                      <c:pt idx="1246">
                        <c:v>1.67</c:v>
                      </c:pt>
                      <c:pt idx="1247">
                        <c:v>1.675</c:v>
                      </c:pt>
                      <c:pt idx="1248">
                        <c:v>1.67</c:v>
                      </c:pt>
                      <c:pt idx="1249">
                        <c:v>1.67</c:v>
                      </c:pt>
                      <c:pt idx="1250">
                        <c:v>1.68</c:v>
                      </c:pt>
                      <c:pt idx="1251">
                        <c:v>1.68</c:v>
                      </c:pt>
                      <c:pt idx="1252">
                        <c:v>1.68</c:v>
                      </c:pt>
                      <c:pt idx="1253">
                        <c:v>1.68</c:v>
                      </c:pt>
                      <c:pt idx="1254">
                        <c:v>1.69</c:v>
                      </c:pt>
                      <c:pt idx="1255">
                        <c:v>1.6950000000000001</c:v>
                      </c:pt>
                      <c:pt idx="1256">
                        <c:v>1.7</c:v>
                      </c:pt>
                      <c:pt idx="1257">
                        <c:v>1.71</c:v>
                      </c:pt>
                      <c:pt idx="1258">
                        <c:v>1.71</c:v>
                      </c:pt>
                      <c:pt idx="1259">
                        <c:v>1.7150000000000001</c:v>
                      </c:pt>
                      <c:pt idx="1260">
                        <c:v>1.71</c:v>
                      </c:pt>
                      <c:pt idx="1261">
                        <c:v>1.72</c:v>
                      </c:pt>
                      <c:pt idx="1262">
                        <c:v>1.73</c:v>
                      </c:pt>
                      <c:pt idx="1263">
                        <c:v>1.7350000000000001</c:v>
                      </c:pt>
                      <c:pt idx="1264">
                        <c:v>1.7350000000000001</c:v>
                      </c:pt>
                      <c:pt idx="1265">
                        <c:v>1.74</c:v>
                      </c:pt>
                      <c:pt idx="1266">
                        <c:v>1.74</c:v>
                      </c:pt>
                      <c:pt idx="1267">
                        <c:v>1.7450000000000001</c:v>
                      </c:pt>
                      <c:pt idx="1268">
                        <c:v>1.75</c:v>
                      </c:pt>
                      <c:pt idx="1269">
                        <c:v>1.76</c:v>
                      </c:pt>
                      <c:pt idx="1270">
                        <c:v>1.7649999999999999</c:v>
                      </c:pt>
                      <c:pt idx="1271">
                        <c:v>1.7649999999999999</c:v>
                      </c:pt>
                      <c:pt idx="1272">
                        <c:v>1.77</c:v>
                      </c:pt>
                      <c:pt idx="1273">
                        <c:v>1.77</c:v>
                      </c:pt>
                      <c:pt idx="1274">
                        <c:v>1.77</c:v>
                      </c:pt>
                      <c:pt idx="1275">
                        <c:v>1.77</c:v>
                      </c:pt>
                      <c:pt idx="1276">
                        <c:v>1.77</c:v>
                      </c:pt>
                      <c:pt idx="1277">
                        <c:v>1.77</c:v>
                      </c:pt>
                      <c:pt idx="1278">
                        <c:v>1.78</c:v>
                      </c:pt>
                      <c:pt idx="1279">
                        <c:v>1.7849999999999999</c:v>
                      </c:pt>
                      <c:pt idx="1280">
                        <c:v>1.796</c:v>
                      </c:pt>
                      <c:pt idx="1281">
                        <c:v>1.7949999999999999</c:v>
                      </c:pt>
                      <c:pt idx="1282">
                        <c:v>1.7949999999999999</c:v>
                      </c:pt>
                      <c:pt idx="1283">
                        <c:v>1.80666666666667</c:v>
                      </c:pt>
                      <c:pt idx="1284">
                        <c:v>1.8149999999999999</c:v>
                      </c:pt>
                      <c:pt idx="1285">
                        <c:v>1.8149999999999999</c:v>
                      </c:pt>
                      <c:pt idx="1286">
                        <c:v>1.81666666666667</c:v>
                      </c:pt>
                      <c:pt idx="1287">
                        <c:v>1.83</c:v>
                      </c:pt>
                      <c:pt idx="1288">
                        <c:v>1.8233333333333299</c:v>
                      </c:pt>
                      <c:pt idx="1289">
                        <c:v>1.82</c:v>
                      </c:pt>
                      <c:pt idx="1290">
                        <c:v>1.8333333333333299</c:v>
                      </c:pt>
                      <c:pt idx="1291">
                        <c:v>1.83666666666667</c:v>
                      </c:pt>
                      <c:pt idx="1292">
                        <c:v>1.835</c:v>
                      </c:pt>
                      <c:pt idx="1293">
                        <c:v>1.85</c:v>
                      </c:pt>
                      <c:pt idx="1294">
                        <c:v>1.86</c:v>
                      </c:pt>
                      <c:pt idx="1295">
                        <c:v>1.85666666666667</c:v>
                      </c:pt>
                      <c:pt idx="1296">
                        <c:v>1.86666666666667</c:v>
                      </c:pt>
                      <c:pt idx="1297">
                        <c:v>1.865</c:v>
                      </c:pt>
                      <c:pt idx="1298">
                        <c:v>1.87</c:v>
                      </c:pt>
                      <c:pt idx="1299">
                        <c:v>1.865</c:v>
                      </c:pt>
                      <c:pt idx="1300">
                        <c:v>1.885</c:v>
                      </c:pt>
                      <c:pt idx="1301">
                        <c:v>1.9</c:v>
                      </c:pt>
                      <c:pt idx="1302">
                        <c:v>1.915</c:v>
                      </c:pt>
                      <c:pt idx="1303">
                        <c:v>1.91</c:v>
                      </c:pt>
                      <c:pt idx="1304">
                        <c:v>1.915</c:v>
                      </c:pt>
                      <c:pt idx="1305">
                        <c:v>1.90333333333333</c:v>
                      </c:pt>
                      <c:pt idx="1306">
                        <c:v>1.89333333333333</c:v>
                      </c:pt>
                      <c:pt idx="1307">
                        <c:v>1.9</c:v>
                      </c:pt>
                      <c:pt idx="1308">
                        <c:v>1.9</c:v>
                      </c:pt>
                      <c:pt idx="1309">
                        <c:v>1.905</c:v>
                      </c:pt>
                      <c:pt idx="1310">
                        <c:v>1.91</c:v>
                      </c:pt>
                      <c:pt idx="1311">
                        <c:v>1.92</c:v>
                      </c:pt>
                      <c:pt idx="1312">
                        <c:v>1.91</c:v>
                      </c:pt>
                      <c:pt idx="1313">
                        <c:v>1.92</c:v>
                      </c:pt>
                      <c:pt idx="1314">
                        <c:v>1.93</c:v>
                      </c:pt>
                      <c:pt idx="1315">
                        <c:v>1.9350000000000001</c:v>
                      </c:pt>
                      <c:pt idx="1316">
                        <c:v>1.93</c:v>
                      </c:pt>
                      <c:pt idx="1317">
                        <c:v>1.94</c:v>
                      </c:pt>
                      <c:pt idx="1318">
                        <c:v>1.94</c:v>
                      </c:pt>
                      <c:pt idx="1319">
                        <c:v>1.95333333333333</c:v>
                      </c:pt>
                      <c:pt idx="1320">
                        <c:v>1.9550000000000001</c:v>
                      </c:pt>
                      <c:pt idx="1321">
                        <c:v>1.9550000000000001</c:v>
                      </c:pt>
                      <c:pt idx="1322">
                        <c:v>1.96</c:v>
                      </c:pt>
                      <c:pt idx="1323">
                        <c:v>1.96</c:v>
                      </c:pt>
                      <c:pt idx="1324">
                        <c:v>1.962</c:v>
                      </c:pt>
                      <c:pt idx="1325">
                        <c:v>1.98</c:v>
                      </c:pt>
                      <c:pt idx="1326">
                        <c:v>1.9850000000000001</c:v>
                      </c:pt>
                      <c:pt idx="1327">
                        <c:v>1.9850000000000001</c:v>
                      </c:pt>
                      <c:pt idx="1328">
                        <c:v>1.98</c:v>
                      </c:pt>
                      <c:pt idx="1329">
                        <c:v>1.9850000000000001</c:v>
                      </c:pt>
                      <c:pt idx="1330">
                        <c:v>1.9850000000000001</c:v>
                      </c:pt>
                      <c:pt idx="1331">
                        <c:v>1.9850000000000001</c:v>
                      </c:pt>
                      <c:pt idx="1332">
                        <c:v>2</c:v>
                      </c:pt>
                      <c:pt idx="1333">
                        <c:v>1.99</c:v>
                      </c:pt>
                      <c:pt idx="1334">
                        <c:v>1.9950000000000001</c:v>
                      </c:pt>
                      <c:pt idx="1335">
                        <c:v>2.0099999999999998</c:v>
                      </c:pt>
                      <c:pt idx="1336">
                        <c:v>2.0099999999999998</c:v>
                      </c:pt>
                      <c:pt idx="1337">
                        <c:v>2.02</c:v>
                      </c:pt>
                      <c:pt idx="1338">
                        <c:v>2.0150000000000001</c:v>
                      </c:pt>
                      <c:pt idx="1339">
                        <c:v>2.0249999999999999</c:v>
                      </c:pt>
                      <c:pt idx="1340">
                        <c:v>2.0249999999999999</c:v>
                      </c:pt>
                      <c:pt idx="1341">
                        <c:v>2.0350000000000001</c:v>
                      </c:pt>
                      <c:pt idx="1342">
                        <c:v>2.04</c:v>
                      </c:pt>
                      <c:pt idx="1343">
                        <c:v>2.0350000000000001</c:v>
                      </c:pt>
                      <c:pt idx="1344">
                        <c:v>2.0533333333333301</c:v>
                      </c:pt>
                      <c:pt idx="1345">
                        <c:v>2.06</c:v>
                      </c:pt>
                      <c:pt idx="1346">
                        <c:v>2.0550000000000002</c:v>
                      </c:pt>
                      <c:pt idx="1347">
                        <c:v>2.0699999999999998</c:v>
                      </c:pt>
                      <c:pt idx="1348">
                        <c:v>2.06</c:v>
                      </c:pt>
                      <c:pt idx="1349">
                        <c:v>2.0750000000000002</c:v>
                      </c:pt>
                      <c:pt idx="1350">
                        <c:v>2.0750000000000002</c:v>
                      </c:pt>
                      <c:pt idx="1351">
                        <c:v>2.08</c:v>
                      </c:pt>
                      <c:pt idx="1352">
                        <c:v>2.09</c:v>
                      </c:pt>
                      <c:pt idx="1353">
                        <c:v>2.0950000000000002</c:v>
                      </c:pt>
                      <c:pt idx="1354">
                        <c:v>2.0933333333333302</c:v>
                      </c:pt>
                      <c:pt idx="1355">
                        <c:v>2.1</c:v>
                      </c:pt>
                      <c:pt idx="1356">
                        <c:v>2.11</c:v>
                      </c:pt>
                      <c:pt idx="1357">
                        <c:v>2.11</c:v>
                      </c:pt>
                      <c:pt idx="1358">
                        <c:v>2.1150000000000002</c:v>
                      </c:pt>
                      <c:pt idx="1359">
                        <c:v>2.1150000000000002</c:v>
                      </c:pt>
                      <c:pt idx="1360">
                        <c:v>2.12</c:v>
                      </c:pt>
                      <c:pt idx="1361">
                        <c:v>2.125</c:v>
                      </c:pt>
                      <c:pt idx="1362">
                        <c:v>2.14</c:v>
                      </c:pt>
                      <c:pt idx="1363">
                        <c:v>2.1349999999999998</c:v>
                      </c:pt>
                      <c:pt idx="1364">
                        <c:v>2.1349999999999998</c:v>
                      </c:pt>
                      <c:pt idx="1365">
                        <c:v>2.14333333333333</c:v>
                      </c:pt>
                      <c:pt idx="1366">
                        <c:v>2.15</c:v>
                      </c:pt>
                      <c:pt idx="1367">
                        <c:v>2.1566666666666698</c:v>
                      </c:pt>
                      <c:pt idx="1368">
                        <c:v>2.1549999999999998</c:v>
                      </c:pt>
                      <c:pt idx="1369">
                        <c:v>2.17</c:v>
                      </c:pt>
                      <c:pt idx="1370">
                        <c:v>2.1800000000000002</c:v>
                      </c:pt>
                      <c:pt idx="1371">
                        <c:v>2.1800000000000002</c:v>
                      </c:pt>
                      <c:pt idx="1372">
                        <c:v>2.1800000000000002</c:v>
                      </c:pt>
                      <c:pt idx="1373">
                        <c:v>2.1933333333333298</c:v>
                      </c:pt>
                      <c:pt idx="1374">
                        <c:v>2.1960000000000002</c:v>
                      </c:pt>
                      <c:pt idx="1375">
                        <c:v>2.1960000000000002</c:v>
                      </c:pt>
                      <c:pt idx="1376">
                        <c:v>2.21</c:v>
                      </c:pt>
                      <c:pt idx="1377">
                        <c:v>2.2066666666666701</c:v>
                      </c:pt>
                      <c:pt idx="1378">
                        <c:v>2.2050000000000001</c:v>
                      </c:pt>
                      <c:pt idx="1379">
                        <c:v>2.2250000000000001</c:v>
                      </c:pt>
                      <c:pt idx="1380">
                        <c:v>2.2250000000000001</c:v>
                      </c:pt>
                      <c:pt idx="1381">
                        <c:v>2.2349999999999999</c:v>
                      </c:pt>
                      <c:pt idx="1382">
                        <c:v>2.25</c:v>
                      </c:pt>
                      <c:pt idx="1383">
                        <c:v>2.2450000000000001</c:v>
                      </c:pt>
                      <c:pt idx="1384">
                        <c:v>2.2450000000000001</c:v>
                      </c:pt>
                      <c:pt idx="1385">
                        <c:v>2.2549999999999999</c:v>
                      </c:pt>
                      <c:pt idx="1386">
                        <c:v>2.2450000000000001</c:v>
                      </c:pt>
                      <c:pt idx="1387">
                        <c:v>2.2599999999999998</c:v>
                      </c:pt>
                      <c:pt idx="1388">
                        <c:v>2.2533333333333299</c:v>
                      </c:pt>
                      <c:pt idx="1389">
                        <c:v>2.2559999999999998</c:v>
                      </c:pt>
                      <c:pt idx="1390">
                        <c:v>2.27</c:v>
                      </c:pt>
                      <c:pt idx="1391">
                        <c:v>2.27</c:v>
                      </c:pt>
                      <c:pt idx="1392">
                        <c:v>2.2799999999999998</c:v>
                      </c:pt>
                      <c:pt idx="1393">
                        <c:v>2.29</c:v>
                      </c:pt>
                      <c:pt idx="1394">
                        <c:v>2.2866666666666702</c:v>
                      </c:pt>
                      <c:pt idx="1395">
                        <c:v>2.2866666666666702</c:v>
                      </c:pt>
                      <c:pt idx="1396">
                        <c:v>2.2999999999999998</c:v>
                      </c:pt>
                      <c:pt idx="1397">
                        <c:v>2.2949999999999999</c:v>
                      </c:pt>
                      <c:pt idx="1398">
                        <c:v>2.3149999999999999</c:v>
                      </c:pt>
                      <c:pt idx="1399">
                        <c:v>2.3066666666666702</c:v>
                      </c:pt>
                      <c:pt idx="1400">
                        <c:v>2.3066666666666702</c:v>
                      </c:pt>
                      <c:pt idx="1401">
                        <c:v>2.3050000000000002</c:v>
                      </c:pt>
                      <c:pt idx="1402">
                        <c:v>2.3149999999999999</c:v>
                      </c:pt>
                      <c:pt idx="1403">
                        <c:v>2.3149999999999999</c:v>
                      </c:pt>
                      <c:pt idx="1404">
                        <c:v>2.3233333333333301</c:v>
                      </c:pt>
                      <c:pt idx="1405">
                        <c:v>2.33</c:v>
                      </c:pt>
                      <c:pt idx="1406">
                        <c:v>2.34</c:v>
                      </c:pt>
                      <c:pt idx="1407">
                        <c:v>2.3450000000000002</c:v>
                      </c:pt>
                      <c:pt idx="1408">
                        <c:v>2.36</c:v>
                      </c:pt>
                      <c:pt idx="1409">
                        <c:v>2.355</c:v>
                      </c:pt>
                      <c:pt idx="1410">
                        <c:v>2.3650000000000002</c:v>
                      </c:pt>
                      <c:pt idx="1411">
                        <c:v>2.375</c:v>
                      </c:pt>
                      <c:pt idx="1412">
                        <c:v>2.3650000000000002</c:v>
                      </c:pt>
                      <c:pt idx="1413">
                        <c:v>2.38</c:v>
                      </c:pt>
                      <c:pt idx="1414">
                        <c:v>2.38</c:v>
                      </c:pt>
                      <c:pt idx="1415">
                        <c:v>2.39</c:v>
                      </c:pt>
                      <c:pt idx="1416">
                        <c:v>2.39</c:v>
                      </c:pt>
                      <c:pt idx="1417">
                        <c:v>2.3849999999999998</c:v>
                      </c:pt>
                      <c:pt idx="1418">
                        <c:v>2.4</c:v>
                      </c:pt>
                      <c:pt idx="1419">
                        <c:v>2.4</c:v>
                      </c:pt>
                      <c:pt idx="1420">
                        <c:v>2.41</c:v>
                      </c:pt>
                      <c:pt idx="1421">
                        <c:v>2.4266666666666699</c:v>
                      </c:pt>
                      <c:pt idx="1422">
                        <c:v>2.415</c:v>
                      </c:pt>
                      <c:pt idx="1423">
                        <c:v>2.4249999999999998</c:v>
                      </c:pt>
                      <c:pt idx="1424">
                        <c:v>2.4350000000000001</c:v>
                      </c:pt>
                      <c:pt idx="1425">
                        <c:v>2.44</c:v>
                      </c:pt>
                      <c:pt idx="1426">
                        <c:v>2.44</c:v>
                      </c:pt>
                      <c:pt idx="1427">
                        <c:v>2.4366666666666701</c:v>
                      </c:pt>
                      <c:pt idx="1428">
                        <c:v>2.4550000000000001</c:v>
                      </c:pt>
                      <c:pt idx="1429">
                        <c:v>2.4550000000000001</c:v>
                      </c:pt>
                      <c:pt idx="1430">
                        <c:v>2.4649999999999999</c:v>
                      </c:pt>
                      <c:pt idx="1431">
                        <c:v>2.4649999999999999</c:v>
                      </c:pt>
                      <c:pt idx="1432">
                        <c:v>2.5727272727272701</c:v>
                      </c:pt>
                      <c:pt idx="1433">
                        <c:v>2.9907692307692302</c:v>
                      </c:pt>
                      <c:pt idx="1434">
                        <c:v>3.5915384615384598</c:v>
                      </c:pt>
                      <c:pt idx="1435">
                        <c:v>4.1616666666666697</c:v>
                      </c:pt>
                      <c:pt idx="1436">
                        <c:v>4.5650000000000004</c:v>
                      </c:pt>
                      <c:pt idx="1437">
                        <c:v>4.8709090909090902</c:v>
                      </c:pt>
                      <c:pt idx="1438">
                        <c:v>5.1449999999999996</c:v>
                      </c:pt>
                      <c:pt idx="1439">
                        <c:v>5.4824999999999999</c:v>
                      </c:pt>
                      <c:pt idx="1440">
                        <c:v>5.4736363636363601</c:v>
                      </c:pt>
                      <c:pt idx="1441">
                        <c:v>4.85636363636364</c:v>
                      </c:pt>
                      <c:pt idx="1442">
                        <c:v>4.10769230769231</c:v>
                      </c:pt>
                      <c:pt idx="1443">
                        <c:v>3.5284615384615399</c:v>
                      </c:pt>
                      <c:pt idx="1444">
                        <c:v>3.1560000000000001</c:v>
                      </c:pt>
                      <c:pt idx="1445">
                        <c:v>2.9166666666666701</c:v>
                      </c:pt>
                      <c:pt idx="1446">
                        <c:v>2.84</c:v>
                      </c:pt>
                      <c:pt idx="1447">
                        <c:v>2.81</c:v>
                      </c:pt>
                      <c:pt idx="1448">
                        <c:v>2.83</c:v>
                      </c:pt>
                      <c:pt idx="1449">
                        <c:v>2.835</c:v>
                      </c:pt>
                      <c:pt idx="1450">
                        <c:v>2.85</c:v>
                      </c:pt>
                      <c:pt idx="1451">
                        <c:v>2.84</c:v>
                      </c:pt>
                      <c:pt idx="1452">
                        <c:v>2.85</c:v>
                      </c:pt>
                      <c:pt idx="1453">
                        <c:v>2.855</c:v>
                      </c:pt>
                      <c:pt idx="1454">
                        <c:v>2.8433333333333302</c:v>
                      </c:pt>
                      <c:pt idx="1455">
                        <c:v>2.8433333333333302</c:v>
                      </c:pt>
                      <c:pt idx="1456">
                        <c:v>2.82</c:v>
                      </c:pt>
                      <c:pt idx="1457">
                        <c:v>2.8250000000000002</c:v>
                      </c:pt>
                      <c:pt idx="1458">
                        <c:v>2.8250000000000002</c:v>
                      </c:pt>
                      <c:pt idx="1459">
                        <c:v>2.84</c:v>
                      </c:pt>
                      <c:pt idx="1460">
                        <c:v>2.8250000000000002</c:v>
                      </c:pt>
                      <c:pt idx="1461">
                        <c:v>2.83</c:v>
                      </c:pt>
                      <c:pt idx="1462">
                        <c:v>2.8250000000000002</c:v>
                      </c:pt>
                      <c:pt idx="1463">
                        <c:v>2.82</c:v>
                      </c:pt>
                      <c:pt idx="1464">
                        <c:v>2.8149999999999999</c:v>
                      </c:pt>
                      <c:pt idx="1465">
                        <c:v>2.8050000000000002</c:v>
                      </c:pt>
                      <c:pt idx="1466">
                        <c:v>2.8066666666666702</c:v>
                      </c:pt>
                      <c:pt idx="1467">
                        <c:v>2.8</c:v>
                      </c:pt>
                      <c:pt idx="1468">
                        <c:v>2.81</c:v>
                      </c:pt>
                      <c:pt idx="1469">
                        <c:v>2.8</c:v>
                      </c:pt>
                      <c:pt idx="1470">
                        <c:v>2.806</c:v>
                      </c:pt>
                      <c:pt idx="1471">
                        <c:v>2.806</c:v>
                      </c:pt>
                      <c:pt idx="1472">
                        <c:v>2.81</c:v>
                      </c:pt>
                      <c:pt idx="1473">
                        <c:v>2.8149999999999999</c:v>
                      </c:pt>
                      <c:pt idx="1474">
                        <c:v>2.83</c:v>
                      </c:pt>
                      <c:pt idx="1475">
                        <c:v>2.8233333333333301</c:v>
                      </c:pt>
                      <c:pt idx="1476">
                        <c:v>2.8333333333333299</c:v>
                      </c:pt>
                      <c:pt idx="1477">
                        <c:v>2.8250000000000002</c:v>
                      </c:pt>
                      <c:pt idx="1478">
                        <c:v>2.8250000000000002</c:v>
                      </c:pt>
                      <c:pt idx="1479">
                        <c:v>2.8385714285714299</c:v>
                      </c:pt>
                      <c:pt idx="1480">
                        <c:v>2.83</c:v>
                      </c:pt>
                      <c:pt idx="1481">
                        <c:v>2.84</c:v>
                      </c:pt>
                      <c:pt idx="1482">
                        <c:v>2.835</c:v>
                      </c:pt>
                      <c:pt idx="1483">
                        <c:v>2.85</c:v>
                      </c:pt>
                      <c:pt idx="1484">
                        <c:v>2.86</c:v>
                      </c:pt>
                      <c:pt idx="1485">
                        <c:v>2.8620000000000001</c:v>
                      </c:pt>
                      <c:pt idx="1486">
                        <c:v>2.8849999999999998</c:v>
                      </c:pt>
                      <c:pt idx="1487">
                        <c:v>2.88</c:v>
                      </c:pt>
                      <c:pt idx="1488">
                        <c:v>2.88</c:v>
                      </c:pt>
                      <c:pt idx="1489">
                        <c:v>2.8866666666666698</c:v>
                      </c:pt>
                      <c:pt idx="1490">
                        <c:v>2.8849999999999998</c:v>
                      </c:pt>
                      <c:pt idx="1491">
                        <c:v>2.895</c:v>
                      </c:pt>
                      <c:pt idx="1492">
                        <c:v>2.9</c:v>
                      </c:pt>
                      <c:pt idx="1493">
                        <c:v>2.895</c:v>
                      </c:pt>
                      <c:pt idx="1494">
                        <c:v>2.9049999999999998</c:v>
                      </c:pt>
                      <c:pt idx="1495">
                        <c:v>2.9049999999999998</c:v>
                      </c:pt>
                      <c:pt idx="1496">
                        <c:v>2.9049999999999998</c:v>
                      </c:pt>
                      <c:pt idx="1497">
                        <c:v>2.91</c:v>
                      </c:pt>
                      <c:pt idx="1498">
                        <c:v>2.91</c:v>
                      </c:pt>
                      <c:pt idx="1499">
                        <c:v>2.92</c:v>
                      </c:pt>
                      <c:pt idx="1500">
                        <c:v>2.9166666666666701</c:v>
                      </c:pt>
                      <c:pt idx="1501">
                        <c:v>2.93</c:v>
                      </c:pt>
                      <c:pt idx="1502">
                        <c:v>2.9366666666666701</c:v>
                      </c:pt>
                      <c:pt idx="1503">
                        <c:v>2.9350000000000001</c:v>
                      </c:pt>
                      <c:pt idx="1504">
                        <c:v>2.9350000000000001</c:v>
                      </c:pt>
                      <c:pt idx="1505">
                        <c:v>2.95</c:v>
                      </c:pt>
                      <c:pt idx="1506">
                        <c:v>2.9550000000000001</c:v>
                      </c:pt>
                      <c:pt idx="1507">
                        <c:v>2.9550000000000001</c:v>
                      </c:pt>
                      <c:pt idx="1508">
                        <c:v>2.95</c:v>
                      </c:pt>
                      <c:pt idx="1509">
                        <c:v>2.9750000000000001</c:v>
                      </c:pt>
                      <c:pt idx="1510">
                        <c:v>2.9750000000000001</c:v>
                      </c:pt>
                      <c:pt idx="1511">
                        <c:v>2.9649999999999999</c:v>
                      </c:pt>
                      <c:pt idx="1512">
                        <c:v>2.9750000000000001</c:v>
                      </c:pt>
                      <c:pt idx="1513">
                        <c:v>2.97</c:v>
                      </c:pt>
                      <c:pt idx="1514">
                        <c:v>2.98</c:v>
                      </c:pt>
                      <c:pt idx="1515">
                        <c:v>2.9940000000000002</c:v>
                      </c:pt>
                      <c:pt idx="1516">
                        <c:v>2.9950000000000001</c:v>
                      </c:pt>
                      <c:pt idx="1517">
                        <c:v>2.98</c:v>
                      </c:pt>
                      <c:pt idx="1518">
                        <c:v>2.9980000000000002</c:v>
                      </c:pt>
                      <c:pt idx="1519">
                        <c:v>2.99</c:v>
                      </c:pt>
                      <c:pt idx="1520">
                        <c:v>2.9866666666666699</c:v>
                      </c:pt>
                      <c:pt idx="1521">
                        <c:v>2.9966666666666701</c:v>
                      </c:pt>
                      <c:pt idx="1522">
                        <c:v>2.9966666666666701</c:v>
                      </c:pt>
                      <c:pt idx="1523">
                        <c:v>3.0150000000000001</c:v>
                      </c:pt>
                      <c:pt idx="1524">
                        <c:v>3.02</c:v>
                      </c:pt>
                      <c:pt idx="1525">
                        <c:v>3.03</c:v>
                      </c:pt>
                      <c:pt idx="1526">
                        <c:v>3.04</c:v>
                      </c:pt>
                      <c:pt idx="1527">
                        <c:v>3.0433333333333299</c:v>
                      </c:pt>
                      <c:pt idx="1528">
                        <c:v>3.0550000000000002</c:v>
                      </c:pt>
                      <c:pt idx="1529">
                        <c:v>3.06666666666667</c:v>
                      </c:pt>
                      <c:pt idx="1530">
                        <c:v>3.06</c:v>
                      </c:pt>
                      <c:pt idx="1531">
                        <c:v>3.0649999999999999</c:v>
                      </c:pt>
                      <c:pt idx="1532">
                        <c:v>3.07</c:v>
                      </c:pt>
                      <c:pt idx="1533">
                        <c:v>3.0739999999999998</c:v>
                      </c:pt>
                      <c:pt idx="1534">
                        <c:v>3.0816666666666701</c:v>
                      </c:pt>
                      <c:pt idx="1535">
                        <c:v>3.085</c:v>
                      </c:pt>
                      <c:pt idx="1536">
                        <c:v>3.09</c:v>
                      </c:pt>
                      <c:pt idx="1537">
                        <c:v>3.0950000000000002</c:v>
                      </c:pt>
                      <c:pt idx="1538">
                        <c:v>3.11</c:v>
                      </c:pt>
                      <c:pt idx="1539">
                        <c:v>3.11</c:v>
                      </c:pt>
                      <c:pt idx="1540">
                        <c:v>3.11</c:v>
                      </c:pt>
                      <c:pt idx="1541">
                        <c:v>3.125</c:v>
                      </c:pt>
                      <c:pt idx="1542">
                        <c:v>3.1349999999999998</c:v>
                      </c:pt>
                      <c:pt idx="1543">
                        <c:v>3.145</c:v>
                      </c:pt>
                      <c:pt idx="1544">
                        <c:v>3.1360000000000001</c:v>
                      </c:pt>
                      <c:pt idx="1545">
                        <c:v>3.145</c:v>
                      </c:pt>
                      <c:pt idx="1546">
                        <c:v>3.1549999999999998</c:v>
                      </c:pt>
                      <c:pt idx="1547">
                        <c:v>3.165</c:v>
                      </c:pt>
                      <c:pt idx="1548">
                        <c:v>3.1749999999999998</c:v>
                      </c:pt>
                      <c:pt idx="1549">
                        <c:v>3.1933333333333298</c:v>
                      </c:pt>
                      <c:pt idx="1550">
                        <c:v>3.2050000000000001</c:v>
                      </c:pt>
                      <c:pt idx="1551">
                        <c:v>3.22</c:v>
                      </c:pt>
                      <c:pt idx="1552">
                        <c:v>3.21</c:v>
                      </c:pt>
                      <c:pt idx="1553">
                        <c:v>3.2133333333333298</c:v>
                      </c:pt>
                      <c:pt idx="1554">
                        <c:v>3.2149999999999999</c:v>
                      </c:pt>
                      <c:pt idx="1555">
                        <c:v>3.2166666666666699</c:v>
                      </c:pt>
                      <c:pt idx="1556">
                        <c:v>3.226</c:v>
                      </c:pt>
                      <c:pt idx="1557">
                        <c:v>3.22</c:v>
                      </c:pt>
                      <c:pt idx="1558">
                        <c:v>3.23</c:v>
                      </c:pt>
                      <c:pt idx="1559">
                        <c:v>3.2349999999999999</c:v>
                      </c:pt>
                      <c:pt idx="1560">
                        <c:v>3.24</c:v>
                      </c:pt>
                      <c:pt idx="1561">
                        <c:v>3.2549999999999999</c:v>
                      </c:pt>
                      <c:pt idx="1562">
                        <c:v>3.2633333333333301</c:v>
                      </c:pt>
                      <c:pt idx="1563">
                        <c:v>3.27</c:v>
                      </c:pt>
                      <c:pt idx="1564">
                        <c:v>3.28</c:v>
                      </c:pt>
                      <c:pt idx="1565">
                        <c:v>3.2949999999999999</c:v>
                      </c:pt>
                      <c:pt idx="1566">
                        <c:v>3.3116666666666701</c:v>
                      </c:pt>
                      <c:pt idx="1567">
                        <c:v>3.3116666666666701</c:v>
                      </c:pt>
                      <c:pt idx="1568">
                        <c:v>3.3149999999999999</c:v>
                      </c:pt>
                      <c:pt idx="1569">
                        <c:v>3.33</c:v>
                      </c:pt>
                      <c:pt idx="1570">
                        <c:v>3.34</c:v>
                      </c:pt>
                      <c:pt idx="1571">
                        <c:v>3.34</c:v>
                      </c:pt>
                      <c:pt idx="1572">
                        <c:v>3.37</c:v>
                      </c:pt>
                      <c:pt idx="1573">
                        <c:v>3.36</c:v>
                      </c:pt>
                      <c:pt idx="1574">
                        <c:v>3.355</c:v>
                      </c:pt>
                      <c:pt idx="1575">
                        <c:v>3.3580000000000001</c:v>
                      </c:pt>
                      <c:pt idx="1576">
                        <c:v>3.37</c:v>
                      </c:pt>
                      <c:pt idx="1577">
                        <c:v>3.3860000000000001</c:v>
                      </c:pt>
                      <c:pt idx="1578">
                        <c:v>3.4</c:v>
                      </c:pt>
                      <c:pt idx="1579">
                        <c:v>3.4</c:v>
                      </c:pt>
                      <c:pt idx="1580">
                        <c:v>3.42</c:v>
                      </c:pt>
                      <c:pt idx="1581">
                        <c:v>3.43</c:v>
                      </c:pt>
                      <c:pt idx="1582">
                        <c:v>3.4366666666666701</c:v>
                      </c:pt>
                      <c:pt idx="1583">
                        <c:v>3.4433333333333298</c:v>
                      </c:pt>
                      <c:pt idx="1584">
                        <c:v>3.464</c:v>
                      </c:pt>
                      <c:pt idx="1585">
                        <c:v>3.4666666666666699</c:v>
                      </c:pt>
                      <c:pt idx="1586">
                        <c:v>3.4766666666666701</c:v>
                      </c:pt>
                      <c:pt idx="1587">
                        <c:v>3.48</c:v>
                      </c:pt>
                      <c:pt idx="1588">
                        <c:v>3.49</c:v>
                      </c:pt>
                      <c:pt idx="1589">
                        <c:v>3.4866666666666699</c:v>
                      </c:pt>
                      <c:pt idx="1590">
                        <c:v>3.4966666666666701</c:v>
                      </c:pt>
                      <c:pt idx="1591">
                        <c:v>3.5150000000000001</c:v>
                      </c:pt>
                      <c:pt idx="1592">
                        <c:v>3.5266666666666699</c:v>
                      </c:pt>
                      <c:pt idx="1593">
                        <c:v>3.536</c:v>
                      </c:pt>
                      <c:pt idx="1594">
                        <c:v>3.5459999999999998</c:v>
                      </c:pt>
                      <c:pt idx="1595">
                        <c:v>3.55</c:v>
                      </c:pt>
                      <c:pt idx="1596">
                        <c:v>3.5649999999999999</c:v>
                      </c:pt>
                      <c:pt idx="1597">
                        <c:v>3.58</c:v>
                      </c:pt>
                      <c:pt idx="1598">
                        <c:v>3.5750000000000002</c:v>
                      </c:pt>
                      <c:pt idx="1599">
                        <c:v>3.59</c:v>
                      </c:pt>
                      <c:pt idx="1600">
                        <c:v>3.61</c:v>
                      </c:pt>
                      <c:pt idx="1601">
                        <c:v>3.605</c:v>
                      </c:pt>
                      <c:pt idx="1602">
                        <c:v>3.62333333333333</c:v>
                      </c:pt>
                      <c:pt idx="1603">
                        <c:v>3.63</c:v>
                      </c:pt>
                      <c:pt idx="1604">
                        <c:v>3.625</c:v>
                      </c:pt>
                      <c:pt idx="1605">
                        <c:v>3.64</c:v>
                      </c:pt>
                      <c:pt idx="1606">
                        <c:v>3.65</c:v>
                      </c:pt>
                      <c:pt idx="1607">
                        <c:v>3.645</c:v>
                      </c:pt>
                      <c:pt idx="1608">
                        <c:v>3.66</c:v>
                      </c:pt>
                      <c:pt idx="1609">
                        <c:v>3.6749999999999998</c:v>
                      </c:pt>
                      <c:pt idx="1610">
                        <c:v>3.70333333333333</c:v>
                      </c:pt>
                      <c:pt idx="1611">
                        <c:v>3.6933333333333298</c:v>
                      </c:pt>
                      <c:pt idx="1612">
                        <c:v>3.6949999999999998</c:v>
                      </c:pt>
                      <c:pt idx="1613">
                        <c:v>3.7050000000000001</c:v>
                      </c:pt>
                      <c:pt idx="1614">
                        <c:v>3.7149999999999999</c:v>
                      </c:pt>
                      <c:pt idx="1615">
                        <c:v>3.72</c:v>
                      </c:pt>
                      <c:pt idx="1616">
                        <c:v>3.73</c:v>
                      </c:pt>
                      <c:pt idx="1617">
                        <c:v>3.73</c:v>
                      </c:pt>
                      <c:pt idx="1618">
                        <c:v>3.7588888888888898</c:v>
                      </c:pt>
                      <c:pt idx="1619">
                        <c:v>3.76</c:v>
                      </c:pt>
                      <c:pt idx="1620">
                        <c:v>3.7633333333333301</c:v>
                      </c:pt>
                      <c:pt idx="1621">
                        <c:v>3.7666666666666702</c:v>
                      </c:pt>
                      <c:pt idx="1622">
                        <c:v>3.7850000000000001</c:v>
                      </c:pt>
                      <c:pt idx="1623">
                        <c:v>3.8039999999999998</c:v>
                      </c:pt>
                      <c:pt idx="1624">
                        <c:v>3.81</c:v>
                      </c:pt>
                      <c:pt idx="1625">
                        <c:v>3.8050000000000002</c:v>
                      </c:pt>
                      <c:pt idx="1626">
                        <c:v>3.8149999999999999</c:v>
                      </c:pt>
                      <c:pt idx="1627">
                        <c:v>3.835</c:v>
                      </c:pt>
                      <c:pt idx="1628">
                        <c:v>3.835</c:v>
                      </c:pt>
                      <c:pt idx="1629">
                        <c:v>3.8220000000000001</c:v>
                      </c:pt>
                      <c:pt idx="1630">
                        <c:v>3.85</c:v>
                      </c:pt>
                      <c:pt idx="1631">
                        <c:v>3.85</c:v>
                      </c:pt>
                      <c:pt idx="1632">
                        <c:v>3.87</c:v>
                      </c:pt>
                      <c:pt idx="1633">
                        <c:v>3.8833333333333302</c:v>
                      </c:pt>
                      <c:pt idx="1634">
                        <c:v>3.8780000000000001</c:v>
                      </c:pt>
                      <c:pt idx="1635">
                        <c:v>3.8849999999999998</c:v>
                      </c:pt>
                      <c:pt idx="1636">
                        <c:v>3.8849999999999998</c:v>
                      </c:pt>
                      <c:pt idx="1637">
                        <c:v>3.91</c:v>
                      </c:pt>
                      <c:pt idx="1638">
                        <c:v>3.92</c:v>
                      </c:pt>
                      <c:pt idx="1639">
                        <c:v>3.93333333333333</c:v>
                      </c:pt>
                      <c:pt idx="1640">
                        <c:v>3.9233333333333298</c:v>
                      </c:pt>
                      <c:pt idx="1641">
                        <c:v>3.94</c:v>
                      </c:pt>
                      <c:pt idx="1642">
                        <c:v>3.9466666666666699</c:v>
                      </c:pt>
                      <c:pt idx="1643">
                        <c:v>3.972</c:v>
                      </c:pt>
                      <c:pt idx="1644">
                        <c:v>3.9649999999999999</c:v>
                      </c:pt>
                      <c:pt idx="1645">
                        <c:v>3.9550000000000001</c:v>
                      </c:pt>
                      <c:pt idx="1646">
                        <c:v>3.98</c:v>
                      </c:pt>
                      <c:pt idx="1647">
                        <c:v>4.0049999999999999</c:v>
                      </c:pt>
                      <c:pt idx="1648">
                        <c:v>4.0049999999999999</c:v>
                      </c:pt>
                      <c:pt idx="1649">
                        <c:v>4.0199999999999996</c:v>
                      </c:pt>
                      <c:pt idx="1650">
                        <c:v>4.01</c:v>
                      </c:pt>
                      <c:pt idx="1651">
                        <c:v>4.0149999999999997</c:v>
                      </c:pt>
                      <c:pt idx="1652">
                        <c:v>4.0199999999999996</c:v>
                      </c:pt>
                      <c:pt idx="1653">
                        <c:v>4.0266666666666699</c:v>
                      </c:pt>
                      <c:pt idx="1654">
                        <c:v>4.05</c:v>
                      </c:pt>
                      <c:pt idx="1655">
                        <c:v>4.0750000000000002</c:v>
                      </c:pt>
                      <c:pt idx="1656">
                        <c:v>4.0866666666666696</c:v>
                      </c:pt>
                      <c:pt idx="1657">
                        <c:v>4.07</c:v>
                      </c:pt>
                      <c:pt idx="1658">
                        <c:v>4.0819999999999999</c:v>
                      </c:pt>
                      <c:pt idx="1659">
                        <c:v>4.1050000000000004</c:v>
                      </c:pt>
                      <c:pt idx="1660">
                        <c:v>4.0966666666666702</c:v>
                      </c:pt>
                      <c:pt idx="1661">
                        <c:v>4.1100000000000003</c:v>
                      </c:pt>
                      <c:pt idx="1662">
                        <c:v>4.1050000000000004</c:v>
                      </c:pt>
                      <c:pt idx="1663">
                        <c:v>4.13</c:v>
                      </c:pt>
                      <c:pt idx="1664">
                        <c:v>4.125</c:v>
                      </c:pt>
                      <c:pt idx="1665">
                        <c:v>4.1449999999999996</c:v>
                      </c:pt>
                      <c:pt idx="1666">
                        <c:v>4.17</c:v>
                      </c:pt>
                      <c:pt idx="1667">
                        <c:v>4.165</c:v>
                      </c:pt>
                      <c:pt idx="1668">
                        <c:v>4.1714285714285699</c:v>
                      </c:pt>
                      <c:pt idx="1669">
                        <c:v>4.18</c:v>
                      </c:pt>
                      <c:pt idx="1670">
                        <c:v>4.1950000000000003</c:v>
                      </c:pt>
                      <c:pt idx="1671">
                        <c:v>4.2033333333333296</c:v>
                      </c:pt>
                      <c:pt idx="1672">
                        <c:v>4.2028571428571402</c:v>
                      </c:pt>
                      <c:pt idx="1673">
                        <c:v>4.22</c:v>
                      </c:pt>
                      <c:pt idx="1674">
                        <c:v>4.2228571428571398</c:v>
                      </c:pt>
                      <c:pt idx="1675">
                        <c:v>4.2516666666666696</c:v>
                      </c:pt>
                      <c:pt idx="1676">
                        <c:v>4.24</c:v>
                      </c:pt>
                      <c:pt idx="1677">
                        <c:v>4.2566666666666704</c:v>
                      </c:pt>
                      <c:pt idx="1678">
                        <c:v>4.2699999999999996</c:v>
                      </c:pt>
                      <c:pt idx="1679">
                        <c:v>4.2750000000000004</c:v>
                      </c:pt>
                      <c:pt idx="1680">
                        <c:v>4.3066666666666702</c:v>
                      </c:pt>
                      <c:pt idx="1681">
                        <c:v>4.3</c:v>
                      </c:pt>
                      <c:pt idx="1682">
                        <c:v>4.3360000000000003</c:v>
                      </c:pt>
                      <c:pt idx="1683">
                        <c:v>4.3183333333333298</c:v>
                      </c:pt>
                      <c:pt idx="1684">
                        <c:v>4.34</c:v>
                      </c:pt>
                      <c:pt idx="1685">
                        <c:v>4.3449999999999998</c:v>
                      </c:pt>
                      <c:pt idx="1686">
                        <c:v>4.3383333333333303</c:v>
                      </c:pt>
                      <c:pt idx="1687">
                        <c:v>4.3440000000000003</c:v>
                      </c:pt>
                      <c:pt idx="1688">
                        <c:v>4.335</c:v>
                      </c:pt>
                      <c:pt idx="1689">
                        <c:v>4.3449999999999998</c:v>
                      </c:pt>
                      <c:pt idx="1690">
                        <c:v>4.3499999999999996</c:v>
                      </c:pt>
                      <c:pt idx="1691">
                        <c:v>4.37</c:v>
                      </c:pt>
                      <c:pt idx="1692">
                        <c:v>4.38</c:v>
                      </c:pt>
                      <c:pt idx="1693">
                        <c:v>4.41</c:v>
                      </c:pt>
                      <c:pt idx="1694">
                        <c:v>4.4180000000000001</c:v>
                      </c:pt>
                      <c:pt idx="1695">
                        <c:v>4.42</c:v>
                      </c:pt>
                      <c:pt idx="1696">
                        <c:v>4.4400000000000004</c:v>
                      </c:pt>
                      <c:pt idx="1697">
                        <c:v>4.4466666666666699</c:v>
                      </c:pt>
                      <c:pt idx="1698">
                        <c:v>4.46</c:v>
                      </c:pt>
                      <c:pt idx="1699">
                        <c:v>4.4850000000000003</c:v>
                      </c:pt>
                      <c:pt idx="1700">
                        <c:v>4.47</c:v>
                      </c:pt>
                      <c:pt idx="1701">
                        <c:v>4.4950000000000001</c:v>
                      </c:pt>
                      <c:pt idx="1702">
                        <c:v>4.5039999999999996</c:v>
                      </c:pt>
                      <c:pt idx="1703">
                        <c:v>4.5216666666666701</c:v>
                      </c:pt>
                      <c:pt idx="1704">
                        <c:v>4.5333333333333297</c:v>
                      </c:pt>
                      <c:pt idx="1705">
                        <c:v>4.54</c:v>
                      </c:pt>
                      <c:pt idx="1706">
                        <c:v>4.5549999999999997</c:v>
                      </c:pt>
                      <c:pt idx="1707">
                        <c:v>4.56666666666667</c:v>
                      </c:pt>
                      <c:pt idx="1708">
                        <c:v>4.5750000000000002</c:v>
                      </c:pt>
                      <c:pt idx="1709">
                        <c:v>4.5720000000000001</c:v>
                      </c:pt>
                      <c:pt idx="1710">
                        <c:v>4.5949999999999998</c:v>
                      </c:pt>
                      <c:pt idx="1711">
                        <c:v>4.5999999999999996</c:v>
                      </c:pt>
                      <c:pt idx="1712">
                        <c:v>4.6042857142857097</c:v>
                      </c:pt>
                      <c:pt idx="1713">
                        <c:v>4.6042857142857097</c:v>
                      </c:pt>
                      <c:pt idx="1714">
                        <c:v>4.6150000000000002</c:v>
                      </c:pt>
                      <c:pt idx="1715">
                        <c:v>4.6416666666666702</c:v>
                      </c:pt>
                      <c:pt idx="1716">
                        <c:v>4.665</c:v>
                      </c:pt>
                      <c:pt idx="1717">
                        <c:v>4.66</c:v>
                      </c:pt>
                      <c:pt idx="1718">
                        <c:v>4.6820000000000004</c:v>
                      </c:pt>
                      <c:pt idx="1719">
                        <c:v>4.6849999999999996</c:v>
                      </c:pt>
                      <c:pt idx="1720">
                        <c:v>4.71</c:v>
                      </c:pt>
                      <c:pt idx="1721">
                        <c:v>4.702</c:v>
                      </c:pt>
                      <c:pt idx="1722">
                        <c:v>4.7183333333333302</c:v>
                      </c:pt>
                      <c:pt idx="1723">
                        <c:v>4.74</c:v>
                      </c:pt>
                      <c:pt idx="1724">
                        <c:v>4.7359999999999998</c:v>
                      </c:pt>
                      <c:pt idx="1725">
                        <c:v>4.758</c:v>
                      </c:pt>
                      <c:pt idx="1726">
                        <c:v>4.7633333333333301</c:v>
                      </c:pt>
                      <c:pt idx="1727">
                        <c:v>4.75</c:v>
                      </c:pt>
                      <c:pt idx="1728">
                        <c:v>4.7525000000000004</c:v>
                      </c:pt>
                      <c:pt idx="1729">
                        <c:v>4.7699999999999996</c:v>
                      </c:pt>
                      <c:pt idx="1730">
                        <c:v>4.79</c:v>
                      </c:pt>
                      <c:pt idx="1731">
                        <c:v>4.8049999999999997</c:v>
                      </c:pt>
                      <c:pt idx="1732">
                        <c:v>4.8040000000000003</c:v>
                      </c:pt>
                      <c:pt idx="1733">
                        <c:v>4.8150000000000004</c:v>
                      </c:pt>
                      <c:pt idx="1734">
                        <c:v>4.84</c:v>
                      </c:pt>
                      <c:pt idx="1735">
                        <c:v>4.835</c:v>
                      </c:pt>
                      <c:pt idx="1736">
                        <c:v>4.8533333333333299</c:v>
                      </c:pt>
                      <c:pt idx="1737">
                        <c:v>4.8499999999999996</c:v>
                      </c:pt>
                      <c:pt idx="1738">
                        <c:v>4.8659999999999997</c:v>
                      </c:pt>
                      <c:pt idx="1739">
                        <c:v>4.8724999999999996</c:v>
                      </c:pt>
                      <c:pt idx="1740">
                        <c:v>4.8849999999999998</c:v>
                      </c:pt>
                      <c:pt idx="1741">
                        <c:v>4.8899999999999997</c:v>
                      </c:pt>
                      <c:pt idx="1742">
                        <c:v>4.89333333333333</c:v>
                      </c:pt>
                      <c:pt idx="1743">
                        <c:v>4.8983333333333299</c:v>
                      </c:pt>
                      <c:pt idx="1744">
                        <c:v>4.9216666666666704</c:v>
                      </c:pt>
                      <c:pt idx="1745">
                        <c:v>4.9328571428571397</c:v>
                      </c:pt>
                      <c:pt idx="1746">
                        <c:v>4.95</c:v>
                      </c:pt>
                      <c:pt idx="1747">
                        <c:v>4.96</c:v>
                      </c:pt>
                      <c:pt idx="1748">
                        <c:v>4.9660000000000002</c:v>
                      </c:pt>
                      <c:pt idx="1749">
                        <c:v>4.9749999999999996</c:v>
                      </c:pt>
                      <c:pt idx="1750">
                        <c:v>4.9800000000000004</c:v>
                      </c:pt>
                      <c:pt idx="1751">
                        <c:v>4.9740000000000002</c:v>
                      </c:pt>
                      <c:pt idx="1752">
                        <c:v>4.9883333333333297</c:v>
                      </c:pt>
                      <c:pt idx="1753">
                        <c:v>5.0233333333333299</c:v>
                      </c:pt>
                      <c:pt idx="1754">
                        <c:v>5.03</c:v>
                      </c:pt>
                      <c:pt idx="1755">
                        <c:v>5.0250000000000004</c:v>
                      </c:pt>
                      <c:pt idx="1756">
                        <c:v>5.0483333333333302</c:v>
                      </c:pt>
                      <c:pt idx="1757">
                        <c:v>5.0733333333333297</c:v>
                      </c:pt>
                      <c:pt idx="1758">
                        <c:v>5.085</c:v>
                      </c:pt>
                      <c:pt idx="1759">
                        <c:v>5.0650000000000004</c:v>
                      </c:pt>
                      <c:pt idx="1760">
                        <c:v>5.0633333333333299</c:v>
                      </c:pt>
                      <c:pt idx="1761">
                        <c:v>5.0816666666666697</c:v>
                      </c:pt>
                      <c:pt idx="1762">
                        <c:v>5.1033333333333299</c:v>
                      </c:pt>
                      <c:pt idx="1763">
                        <c:v>5.12</c:v>
                      </c:pt>
                      <c:pt idx="1764">
                        <c:v>5.1150000000000002</c:v>
                      </c:pt>
                      <c:pt idx="1765">
                        <c:v>5.1239999999999997</c:v>
                      </c:pt>
                      <c:pt idx="1766">
                        <c:v>5.16</c:v>
                      </c:pt>
                      <c:pt idx="1767">
                        <c:v>5.1733333333333302</c:v>
                      </c:pt>
                      <c:pt idx="1768">
                        <c:v>5.165</c:v>
                      </c:pt>
                      <c:pt idx="1769">
                        <c:v>5.1928571428571404</c:v>
                      </c:pt>
                      <c:pt idx="1770">
                        <c:v>5.19</c:v>
                      </c:pt>
                      <c:pt idx="1771">
                        <c:v>5.1924999999999999</c:v>
                      </c:pt>
                      <c:pt idx="1772">
                        <c:v>5.21</c:v>
                      </c:pt>
                      <c:pt idx="1773">
                        <c:v>5.2266666666666701</c:v>
                      </c:pt>
                      <c:pt idx="1774">
                        <c:v>5.2350000000000003</c:v>
                      </c:pt>
                      <c:pt idx="1775">
                        <c:v>5.2350000000000003</c:v>
                      </c:pt>
                      <c:pt idx="1776">
                        <c:v>5.2571428571428598</c:v>
                      </c:pt>
                      <c:pt idx="1777">
                        <c:v>5.25</c:v>
                      </c:pt>
                      <c:pt idx="1778">
                        <c:v>5.2679999999999998</c:v>
                      </c:pt>
                      <c:pt idx="1779">
                        <c:v>5.2649999999999997</c:v>
                      </c:pt>
                      <c:pt idx="1780">
                        <c:v>5.2750000000000004</c:v>
                      </c:pt>
                      <c:pt idx="1781">
                        <c:v>5.3049999999999997</c:v>
                      </c:pt>
                      <c:pt idx="1782">
                        <c:v>5.3049999999999997</c:v>
                      </c:pt>
                      <c:pt idx="1783">
                        <c:v>5.3150000000000004</c:v>
                      </c:pt>
                      <c:pt idx="1784">
                        <c:v>5.30833333333333</c:v>
                      </c:pt>
                      <c:pt idx="1785">
                        <c:v>5.3419999999999996</c:v>
                      </c:pt>
                      <c:pt idx="1786">
                        <c:v>5.3583333333333298</c:v>
                      </c:pt>
                      <c:pt idx="1787">
                        <c:v>5.3639999999999999</c:v>
                      </c:pt>
                      <c:pt idx="1788">
                        <c:v>5.3616666666666699</c:v>
                      </c:pt>
                      <c:pt idx="1789">
                        <c:v>5.4055555555555603</c:v>
                      </c:pt>
                      <c:pt idx="1790">
                        <c:v>5.4249999999999998</c:v>
                      </c:pt>
                      <c:pt idx="1791">
                        <c:v>5.4039999999999999</c:v>
                      </c:pt>
                      <c:pt idx="1792">
                        <c:v>5.41</c:v>
                      </c:pt>
                      <c:pt idx="1793">
                        <c:v>5.4383333333333299</c:v>
                      </c:pt>
                      <c:pt idx="1794">
                        <c:v>5.46</c:v>
                      </c:pt>
                      <c:pt idx="1795">
                        <c:v>5.45</c:v>
                      </c:pt>
                      <c:pt idx="1796">
                        <c:v>5.4428571428571404</c:v>
                      </c:pt>
                      <c:pt idx="1797">
                        <c:v>5.468</c:v>
                      </c:pt>
                      <c:pt idx="1798">
                        <c:v>5.4649999999999999</c:v>
                      </c:pt>
                      <c:pt idx="1799">
                        <c:v>5.4619999999999997</c:v>
                      </c:pt>
                      <c:pt idx="1800">
                        <c:v>5.4883333333333297</c:v>
                      </c:pt>
                      <c:pt idx="1801">
                        <c:v>5.5157142857142896</c:v>
                      </c:pt>
                      <c:pt idx="1802">
                        <c:v>5.5140000000000002</c:v>
                      </c:pt>
                      <c:pt idx="1803">
                        <c:v>5.5449999999999999</c:v>
                      </c:pt>
                      <c:pt idx="1804">
                        <c:v>5.5549999999999997</c:v>
                      </c:pt>
                      <c:pt idx="1805">
                        <c:v>5.5549999999999997</c:v>
                      </c:pt>
                      <c:pt idx="1806">
                        <c:v>5.58</c:v>
                      </c:pt>
                      <c:pt idx="1807">
                        <c:v>5.5885714285714299</c:v>
                      </c:pt>
                      <c:pt idx="1808">
                        <c:v>5.6124999999999998</c:v>
                      </c:pt>
                      <c:pt idx="1809">
                        <c:v>5.6260000000000003</c:v>
                      </c:pt>
                      <c:pt idx="1810">
                        <c:v>5.6440000000000001</c:v>
                      </c:pt>
                      <c:pt idx="1811">
                        <c:v>5.6333333333333302</c:v>
                      </c:pt>
                      <c:pt idx="1812">
                        <c:v>5.6559999999999997</c:v>
                      </c:pt>
                      <c:pt idx="1813">
                        <c:v>5.67</c:v>
                      </c:pt>
                      <c:pt idx="1814">
                        <c:v>5.6342857142857099</c:v>
                      </c:pt>
                      <c:pt idx="1815">
                        <c:v>5.3091666666666697</c:v>
                      </c:pt>
                      <c:pt idx="1816">
                        <c:v>4.6591666666666702</c:v>
                      </c:pt>
                      <c:pt idx="1817">
                        <c:v>4.1553846153846203</c:v>
                      </c:pt>
                      <c:pt idx="1818">
                        <c:v>3.8342857142857101</c:v>
                      </c:pt>
                      <c:pt idx="1819">
                        <c:v>3.5745454545454498</c:v>
                      </c:pt>
                      <c:pt idx="1820">
                        <c:v>3.4430000000000001</c:v>
                      </c:pt>
                      <c:pt idx="1821">
                        <c:v>3.33</c:v>
                      </c:pt>
                      <c:pt idx="1822">
                        <c:v>3.3069999999999999</c:v>
                      </c:pt>
                      <c:pt idx="1823">
                        <c:v>3.8660000000000001</c:v>
                      </c:pt>
                      <c:pt idx="1824">
                        <c:v>4.94166666666667</c:v>
                      </c:pt>
                      <c:pt idx="1825">
                        <c:v>6.17</c:v>
                      </c:pt>
                      <c:pt idx="1826">
                        <c:v>7.1316666666666704</c:v>
                      </c:pt>
                      <c:pt idx="1827">
                        <c:v>7.72545454545455</c:v>
                      </c:pt>
                      <c:pt idx="1828">
                        <c:v>8.0638461538461499</c:v>
                      </c:pt>
                      <c:pt idx="1829">
                        <c:v>8.3040000000000003</c:v>
                      </c:pt>
                      <c:pt idx="1830">
                        <c:v>8.5290909090909093</c:v>
                      </c:pt>
                      <c:pt idx="1831">
                        <c:v>8.7330000000000005</c:v>
                      </c:pt>
                      <c:pt idx="1832">
                        <c:v>8.89636363636364</c:v>
                      </c:pt>
                      <c:pt idx="1833">
                        <c:v>9.0875000000000004</c:v>
                      </c:pt>
                      <c:pt idx="1834">
                        <c:v>9.2088888888888896</c:v>
                      </c:pt>
                      <c:pt idx="1835">
                        <c:v>9.0554545454545394</c:v>
                      </c:pt>
                      <c:pt idx="1836">
                        <c:v>8.0046153846153807</c:v>
                      </c:pt>
                      <c:pt idx="1837">
                        <c:v>6.48</c:v>
                      </c:pt>
                      <c:pt idx="1838">
                        <c:v>5.2481818181818198</c:v>
                      </c:pt>
                      <c:pt idx="1839">
                        <c:v>4.8612500000000001</c:v>
                      </c:pt>
                      <c:pt idx="1840">
                        <c:v>5.0133333333333301</c:v>
                      </c:pt>
                      <c:pt idx="1841">
                        <c:v>5.3866666666666703</c:v>
                      </c:pt>
                      <c:pt idx="1842">
                        <c:v>5.83785714285714</c:v>
                      </c:pt>
                      <c:pt idx="1843">
                        <c:v>6.2576923076923103</c:v>
                      </c:pt>
                      <c:pt idx="1844">
                        <c:v>6.6154545454545497</c:v>
                      </c:pt>
                      <c:pt idx="1845">
                        <c:v>6.9638461538461502</c:v>
                      </c:pt>
                      <c:pt idx="1846">
                        <c:v>7.4108333333333301</c:v>
                      </c:pt>
                      <c:pt idx="1847">
                        <c:v>7.82909090909091</c:v>
                      </c:pt>
                      <c:pt idx="1848">
                        <c:v>8.2159999999999993</c:v>
                      </c:pt>
                      <c:pt idx="1849">
                        <c:v>8.2572727272727295</c:v>
                      </c:pt>
                      <c:pt idx="1850">
                        <c:v>8.1300000000000008</c:v>
                      </c:pt>
                      <c:pt idx="1851">
                        <c:v>7.9355555555555597</c:v>
                      </c:pt>
                      <c:pt idx="1852">
                        <c:v>7.7836363636363597</c:v>
                      </c:pt>
                      <c:pt idx="1853">
                        <c:v>7.6237500000000002</c:v>
                      </c:pt>
                      <c:pt idx="1854">
                        <c:v>7.5066666666666704</c:v>
                      </c:pt>
                      <c:pt idx="1855">
                        <c:v>7.41222222222222</c:v>
                      </c:pt>
                      <c:pt idx="1856">
                        <c:v>7.38</c:v>
                      </c:pt>
                      <c:pt idx="1857">
                        <c:v>7.3620000000000001</c:v>
                      </c:pt>
                      <c:pt idx="1858">
                        <c:v>7.35</c:v>
                      </c:pt>
                      <c:pt idx="1859">
                        <c:v>7.3062500000000004</c:v>
                      </c:pt>
                      <c:pt idx="1860">
                        <c:v>7.25</c:v>
                      </c:pt>
                      <c:pt idx="1861">
                        <c:v>7.2350000000000003</c:v>
                      </c:pt>
                      <c:pt idx="1862">
                        <c:v>7.21</c:v>
                      </c:pt>
                      <c:pt idx="1863">
                        <c:v>7.18333333333333</c:v>
                      </c:pt>
                      <c:pt idx="1864">
                        <c:v>7.17</c:v>
                      </c:pt>
                      <c:pt idx="1865">
                        <c:v>7.15</c:v>
                      </c:pt>
                      <c:pt idx="1866">
                        <c:v>7.1216666666666697</c:v>
                      </c:pt>
                      <c:pt idx="1867">
                        <c:v>7.0983333333333301</c:v>
                      </c:pt>
                      <c:pt idx="1868">
                        <c:v>7.07</c:v>
                      </c:pt>
                      <c:pt idx="1869">
                        <c:v>7.0657142857142903</c:v>
                      </c:pt>
                      <c:pt idx="1870">
                        <c:v>7.0875000000000004</c:v>
                      </c:pt>
                      <c:pt idx="1871">
                        <c:v>7.1133333333333297</c:v>
                      </c:pt>
                      <c:pt idx="1872">
                        <c:v>7.1133333333333297</c:v>
                      </c:pt>
                      <c:pt idx="1873">
                        <c:v>7.1033333333333299</c:v>
                      </c:pt>
                      <c:pt idx="1874">
                        <c:v>7.1</c:v>
                      </c:pt>
                      <c:pt idx="1875">
                        <c:v>7.1083333333333298</c:v>
                      </c:pt>
                      <c:pt idx="1876">
                        <c:v>7.1212499999999999</c:v>
                      </c:pt>
                      <c:pt idx="1877">
                        <c:v>7.1422222222222196</c:v>
                      </c:pt>
                      <c:pt idx="1878">
                        <c:v>7.1639999999999997</c:v>
                      </c:pt>
                      <c:pt idx="1879">
                        <c:v>7.165</c:v>
                      </c:pt>
                      <c:pt idx="1880">
                        <c:v>7.1942857142857104</c:v>
                      </c:pt>
                      <c:pt idx="1881">
                        <c:v>7.21</c:v>
                      </c:pt>
                      <c:pt idx="1882">
                        <c:v>7.2216666666666702</c:v>
                      </c:pt>
                      <c:pt idx="1883">
                        <c:v>7.25428571428571</c:v>
                      </c:pt>
                      <c:pt idx="1884">
                        <c:v>7.2616666666666703</c:v>
                      </c:pt>
                      <c:pt idx="1885">
                        <c:v>7.3044444444444396</c:v>
                      </c:pt>
                      <c:pt idx="1886">
                        <c:v>7.3259999999999996</c:v>
                      </c:pt>
                      <c:pt idx="1887">
                        <c:v>7.3425000000000002</c:v>
                      </c:pt>
                      <c:pt idx="1888">
                        <c:v>7.3416666666666703</c:v>
                      </c:pt>
                      <c:pt idx="1889">
                        <c:v>7.3319999999999999</c:v>
                      </c:pt>
                      <c:pt idx="1890">
                        <c:v>7.3620000000000001</c:v>
                      </c:pt>
                      <c:pt idx="1891">
                        <c:v>7.36</c:v>
                      </c:pt>
                      <c:pt idx="1892">
                        <c:v>7.37</c:v>
                      </c:pt>
                      <c:pt idx="1893">
                        <c:v>7.3928571428571397</c:v>
                      </c:pt>
                      <c:pt idx="1894">
                        <c:v>7.3916666666666702</c:v>
                      </c:pt>
                      <c:pt idx="1895">
                        <c:v>7.4219999999999997</c:v>
                      </c:pt>
                      <c:pt idx="1896">
                        <c:v>7.4390000000000001</c:v>
                      </c:pt>
                      <c:pt idx="1897">
                        <c:v>7.4066666666666698</c:v>
                      </c:pt>
                      <c:pt idx="1898">
                        <c:v>7.4309090909090898</c:v>
                      </c:pt>
                      <c:pt idx="1899">
                        <c:v>7.4716666666666702</c:v>
                      </c:pt>
                      <c:pt idx="1900">
                        <c:v>7.4950000000000001</c:v>
                      </c:pt>
                      <c:pt idx="1901">
                        <c:v>7.4814285714285704</c:v>
                      </c:pt>
                      <c:pt idx="1902">
                        <c:v>7.4714285714285698</c:v>
                      </c:pt>
                      <c:pt idx="1903">
                        <c:v>7.49</c:v>
                      </c:pt>
                      <c:pt idx="1904">
                        <c:v>7.5128571428571398</c:v>
                      </c:pt>
                      <c:pt idx="1905">
                        <c:v>7.5333333333333297</c:v>
                      </c:pt>
                      <c:pt idx="1906">
                        <c:v>7.5171428571428596</c:v>
                      </c:pt>
                      <c:pt idx="1907">
                        <c:v>7.56</c:v>
                      </c:pt>
                      <c:pt idx="1908">
                        <c:v>7.54</c:v>
                      </c:pt>
                      <c:pt idx="1909">
                        <c:v>7.53</c:v>
                      </c:pt>
                      <c:pt idx="1910">
                        <c:v>7.5549999999999997</c:v>
                      </c:pt>
                      <c:pt idx="1911">
                        <c:v>7.5575000000000001</c:v>
                      </c:pt>
                      <c:pt idx="1912">
                        <c:v>7.5750000000000002</c:v>
                      </c:pt>
                      <c:pt idx="1913">
                        <c:v>7.5839999999999996</c:v>
                      </c:pt>
                      <c:pt idx="1914">
                        <c:v>7.6122222222222202</c:v>
                      </c:pt>
                      <c:pt idx="1915">
                        <c:v>7.6518181818181796</c:v>
                      </c:pt>
                      <c:pt idx="1916">
                        <c:v>7.6016666666666701</c:v>
                      </c:pt>
                      <c:pt idx="1917">
                        <c:v>7.6422222222222196</c:v>
                      </c:pt>
                      <c:pt idx="1918">
                        <c:v>7.69</c:v>
                      </c:pt>
                      <c:pt idx="1919">
                        <c:v>7.7480000000000002</c:v>
                      </c:pt>
                      <c:pt idx="1920">
                        <c:v>7.7277777777777796</c:v>
                      </c:pt>
                      <c:pt idx="1921">
                        <c:v>7.7066666666666697</c:v>
                      </c:pt>
                      <c:pt idx="1922">
                        <c:v>7.6942857142857104</c:v>
                      </c:pt>
                      <c:pt idx="1923">
                        <c:v>7.6749999999999998</c:v>
                      </c:pt>
                      <c:pt idx="1924">
                        <c:v>7.6762499999999996</c:v>
                      </c:pt>
                      <c:pt idx="1925">
                        <c:v>7.7271428571428604</c:v>
                      </c:pt>
                      <c:pt idx="1926">
                        <c:v>7.7383333333333297</c:v>
                      </c:pt>
                      <c:pt idx="1927">
                        <c:v>7.7233333333333301</c:v>
                      </c:pt>
                      <c:pt idx="1928">
                        <c:v>7.6883333333333299</c:v>
                      </c:pt>
                      <c:pt idx="1929">
                        <c:v>7.73</c:v>
                      </c:pt>
                      <c:pt idx="1930">
                        <c:v>7.6950000000000003</c:v>
                      </c:pt>
                      <c:pt idx="1931">
                        <c:v>7.7512499999999998</c:v>
                      </c:pt>
                      <c:pt idx="1932">
                        <c:v>7.7712500000000002</c:v>
                      </c:pt>
                      <c:pt idx="1933">
                        <c:v>7.766</c:v>
                      </c:pt>
                      <c:pt idx="1934">
                        <c:v>7.7383333333333297</c:v>
                      </c:pt>
                      <c:pt idx="1935">
                        <c:v>7.7783333333333298</c:v>
                      </c:pt>
                      <c:pt idx="1936">
                        <c:v>7.7733333333333299</c:v>
                      </c:pt>
                      <c:pt idx="1937">
                        <c:v>7.7949999999999999</c:v>
                      </c:pt>
                      <c:pt idx="1938">
                        <c:v>7.7742857142857096</c:v>
                      </c:pt>
                      <c:pt idx="1939">
                        <c:v>7.7814285714285703</c:v>
                      </c:pt>
                      <c:pt idx="1940">
                        <c:v>7.8488888888888901</c:v>
                      </c:pt>
                      <c:pt idx="1941">
                        <c:v>7.8522222222222204</c:v>
                      </c:pt>
                      <c:pt idx="1942">
                        <c:v>7.8242857142857103</c:v>
                      </c:pt>
                      <c:pt idx="1943">
                        <c:v>7.8614285714285703</c:v>
                      </c:pt>
                      <c:pt idx="1944">
                        <c:v>7.8475000000000001</c:v>
                      </c:pt>
                      <c:pt idx="1945">
                        <c:v>7.86</c:v>
                      </c:pt>
                      <c:pt idx="1946">
                        <c:v>7.8825000000000003</c:v>
                      </c:pt>
                      <c:pt idx="1947">
                        <c:v>7.92</c:v>
                      </c:pt>
                      <c:pt idx="1948">
                        <c:v>7.9111111111111097</c:v>
                      </c:pt>
                      <c:pt idx="1949">
                        <c:v>7.9580000000000002</c:v>
                      </c:pt>
                      <c:pt idx="1950">
                        <c:v>7.9983333333333304</c:v>
                      </c:pt>
                      <c:pt idx="1951">
                        <c:v>8.0083333333333293</c:v>
                      </c:pt>
                      <c:pt idx="1952">
                        <c:v>8.0085714285714307</c:v>
                      </c:pt>
                      <c:pt idx="1953">
                        <c:v>8.0210000000000008</c:v>
                      </c:pt>
                      <c:pt idx="1954">
                        <c:v>8.0285714285714302</c:v>
                      </c:pt>
                      <c:pt idx="1955">
                        <c:v>8.0383333333333304</c:v>
                      </c:pt>
                      <c:pt idx="1956">
                        <c:v>8.0885714285714307</c:v>
                      </c:pt>
                      <c:pt idx="1957">
                        <c:v>8.1</c:v>
                      </c:pt>
                      <c:pt idx="1958">
                        <c:v>8.1425000000000001</c:v>
                      </c:pt>
                      <c:pt idx="1959">
                        <c:v>8.2055555555555593</c:v>
                      </c:pt>
                      <c:pt idx="1960">
                        <c:v>8.2119999999999997</c:v>
                      </c:pt>
                      <c:pt idx="1961">
                        <c:v>8.2237500000000008</c:v>
                      </c:pt>
                      <c:pt idx="1962">
                        <c:v>8.2200000000000006</c:v>
                      </c:pt>
                      <c:pt idx="1963">
                        <c:v>8.2542857142857091</c:v>
                      </c:pt>
                      <c:pt idx="1964">
                        <c:v>8.2149999999999999</c:v>
                      </c:pt>
                      <c:pt idx="1965">
                        <c:v>8.2388888888888907</c:v>
                      </c:pt>
                      <c:pt idx="1966">
                        <c:v>8.2285714285714295</c:v>
                      </c:pt>
                      <c:pt idx="1967">
                        <c:v>8.24714285714286</c:v>
                      </c:pt>
                      <c:pt idx="1968">
                        <c:v>8.2814285714285703</c:v>
                      </c:pt>
                      <c:pt idx="1969">
                        <c:v>8.3385714285714307</c:v>
                      </c:pt>
                      <c:pt idx="1970">
                        <c:v>8.3655555555555505</c:v>
                      </c:pt>
                      <c:pt idx="1971">
                        <c:v>8.3420000000000005</c:v>
                      </c:pt>
                      <c:pt idx="1972">
                        <c:v>8.3444444444444397</c:v>
                      </c:pt>
                      <c:pt idx="1973">
                        <c:v>8.3759999999999994</c:v>
                      </c:pt>
                      <c:pt idx="1974">
                        <c:v>8.3537499999999998</c:v>
                      </c:pt>
                      <c:pt idx="1975">
                        <c:v>8.4612499999999997</c:v>
                      </c:pt>
                      <c:pt idx="1976">
                        <c:v>8.5250000000000004</c:v>
                      </c:pt>
                      <c:pt idx="1977">
                        <c:v>8.5083333333333293</c:v>
                      </c:pt>
                      <c:pt idx="1978">
                        <c:v>8.4779999999999998</c:v>
                      </c:pt>
                      <c:pt idx="1979">
                        <c:v>8.4640000000000004</c:v>
                      </c:pt>
                      <c:pt idx="1980">
                        <c:v>8.4755555555555606</c:v>
                      </c:pt>
                      <c:pt idx="1981">
                        <c:v>8.5116666666666703</c:v>
                      </c:pt>
                      <c:pt idx="1982">
                        <c:v>8.6037499999999998</c:v>
                      </c:pt>
                      <c:pt idx="1983">
                        <c:v>8.6140000000000008</c:v>
                      </c:pt>
                      <c:pt idx="1984">
                        <c:v>8.57</c:v>
                      </c:pt>
                      <c:pt idx="1985">
                        <c:v>8.5387500000000003</c:v>
                      </c:pt>
                      <c:pt idx="1986">
                        <c:v>8.6266666666666705</c:v>
                      </c:pt>
                      <c:pt idx="1987">
                        <c:v>8.7475000000000005</c:v>
                      </c:pt>
                      <c:pt idx="1988">
                        <c:v>8.9972727272727298</c:v>
                      </c:pt>
                      <c:pt idx="1989">
                        <c:v>9.1489999999999991</c:v>
                      </c:pt>
                      <c:pt idx="1990">
                        <c:v>8.9390909090909094</c:v>
                      </c:pt>
                      <c:pt idx="1991">
                        <c:v>8.0621428571428595</c:v>
                      </c:pt>
                      <c:pt idx="1992">
                        <c:v>6.4516666666666698</c:v>
                      </c:pt>
                      <c:pt idx="1993">
                        <c:v>5.2081818181818198</c:v>
                      </c:pt>
                      <c:pt idx="1994">
                        <c:v>4.1471428571428604</c:v>
                      </c:pt>
                      <c:pt idx="1995">
                        <c:v>3.6240000000000001</c:v>
                      </c:pt>
                      <c:pt idx="1996">
                        <c:v>3.7653846153846202</c:v>
                      </c:pt>
                      <c:pt idx="1997">
                        <c:v>4.3092307692307701</c:v>
                      </c:pt>
                      <c:pt idx="1998">
                        <c:v>4.9175000000000004</c:v>
                      </c:pt>
                      <c:pt idx="1999">
                        <c:v>5.3376923076923104</c:v>
                      </c:pt>
                      <c:pt idx="2000">
                        <c:v>5.68</c:v>
                      </c:pt>
                      <c:pt idx="2001">
                        <c:v>6.0621428571428604</c:v>
                      </c:pt>
                      <c:pt idx="2002">
                        <c:v>6.4976923076923097</c:v>
                      </c:pt>
                      <c:pt idx="2003">
                        <c:v>6.9330769230769196</c:v>
                      </c:pt>
                      <c:pt idx="2004">
                        <c:v>7.4027272727272697</c:v>
                      </c:pt>
                      <c:pt idx="2005">
                        <c:v>7.9161538461538496</c:v>
                      </c:pt>
                      <c:pt idx="2006">
                        <c:v>8.3874999999999993</c:v>
                      </c:pt>
                      <c:pt idx="2007">
                        <c:v>8.86</c:v>
                      </c:pt>
                      <c:pt idx="2008">
                        <c:v>9.3738461538461504</c:v>
                      </c:pt>
                      <c:pt idx="2009">
                        <c:v>9.8145454545454491</c:v>
                      </c:pt>
                      <c:pt idx="2010">
                        <c:v>10.252307692307699</c:v>
                      </c:pt>
                      <c:pt idx="2011">
                        <c:v>10.654166666666701</c:v>
                      </c:pt>
                      <c:pt idx="2012">
                        <c:v>11.044615384615399</c:v>
                      </c:pt>
                      <c:pt idx="2013">
                        <c:v>11.372</c:v>
                      </c:pt>
                      <c:pt idx="2014">
                        <c:v>11.6946153846154</c:v>
                      </c:pt>
                      <c:pt idx="2015">
                        <c:v>11.9263636363636</c:v>
                      </c:pt>
                      <c:pt idx="2016">
                        <c:v>12.074285714285701</c:v>
                      </c:pt>
                      <c:pt idx="2017">
                        <c:v>12.0590909090909</c:v>
                      </c:pt>
                      <c:pt idx="2018">
                        <c:v>11.89</c:v>
                      </c:pt>
                      <c:pt idx="2019">
                        <c:v>11.7811111111111</c:v>
                      </c:pt>
                      <c:pt idx="2020">
                        <c:v>11.6758333333333</c:v>
                      </c:pt>
                      <c:pt idx="2021">
                        <c:v>11.375</c:v>
                      </c:pt>
                      <c:pt idx="2022">
                        <c:v>11.1081818181818</c:v>
                      </c:pt>
                      <c:pt idx="2023">
                        <c:v>10.833846153846199</c:v>
                      </c:pt>
                      <c:pt idx="2024">
                        <c:v>10.5977777777778</c:v>
                      </c:pt>
                      <c:pt idx="2025">
                        <c:v>10.4491666666667</c:v>
                      </c:pt>
                      <c:pt idx="2026">
                        <c:v>10.3157142857143</c:v>
                      </c:pt>
                      <c:pt idx="2027">
                        <c:v>10.19375</c:v>
                      </c:pt>
                      <c:pt idx="2028">
                        <c:v>10.116250000000001</c:v>
                      </c:pt>
                      <c:pt idx="2029">
                        <c:v>10.055</c:v>
                      </c:pt>
                      <c:pt idx="2030">
                        <c:v>10.0683333333333</c:v>
                      </c:pt>
                      <c:pt idx="2031">
                        <c:v>10.0211111111111</c:v>
                      </c:pt>
                      <c:pt idx="2032">
                        <c:v>10.0544444444444</c:v>
                      </c:pt>
                      <c:pt idx="2033">
                        <c:v>10.1042857142857</c:v>
                      </c:pt>
                      <c:pt idx="2034">
                        <c:v>10.113</c:v>
                      </c:pt>
                      <c:pt idx="2035">
                        <c:v>10.0766666666667</c:v>
                      </c:pt>
                      <c:pt idx="2036">
                        <c:v>9.9792307692307691</c:v>
                      </c:pt>
                      <c:pt idx="2037">
                        <c:v>8.8635714285714293</c:v>
                      </c:pt>
                      <c:pt idx="2038">
                        <c:v>7.0908333333333298</c:v>
                      </c:pt>
                      <c:pt idx="2039">
                        <c:v>5.8238461538461497</c:v>
                      </c:pt>
                      <c:pt idx="2040">
                        <c:v>5.3961538461538501</c:v>
                      </c:pt>
                      <c:pt idx="2041">
                        <c:v>5.7566666666666704</c:v>
                      </c:pt>
                      <c:pt idx="2042">
                        <c:v>6.3053846153846198</c:v>
                      </c:pt>
                      <c:pt idx="2043">
                        <c:v>6.6009090909090897</c:v>
                      </c:pt>
                      <c:pt idx="2044">
                        <c:v>6.7909090909090901</c:v>
                      </c:pt>
                      <c:pt idx="2045">
                        <c:v>6.9772727272727302</c:v>
                      </c:pt>
                      <c:pt idx="2046">
                        <c:v>7.2424999999999997</c:v>
                      </c:pt>
                      <c:pt idx="2047">
                        <c:v>7.5575000000000001</c:v>
                      </c:pt>
                      <c:pt idx="2048">
                        <c:v>7.9384615384615396</c:v>
                      </c:pt>
                      <c:pt idx="2049">
                        <c:v>7.9772727272727302</c:v>
                      </c:pt>
                      <c:pt idx="2050">
                        <c:v>7.3592307692307699</c:v>
                      </c:pt>
                      <c:pt idx="2051">
                        <c:v>7.2066666666666697</c:v>
                      </c:pt>
                      <c:pt idx="2052">
                        <c:v>6.63</c:v>
                      </c:pt>
                      <c:pt idx="2053">
                        <c:v>5.53</c:v>
                      </c:pt>
                      <c:pt idx="2054">
                        <c:v>4.66</c:v>
                      </c:pt>
                      <c:pt idx="2055">
                        <c:v>4.7074999999999996</c:v>
                      </c:pt>
                      <c:pt idx="2056">
                        <c:v>5.3591666666666704</c:v>
                      </c:pt>
                      <c:pt idx="2057">
                        <c:v>6.11</c:v>
                      </c:pt>
                      <c:pt idx="2058">
                        <c:v>6.7035714285714301</c:v>
                      </c:pt>
                      <c:pt idx="2059">
                        <c:v>7.0721428571428602</c:v>
                      </c:pt>
                      <c:pt idx="2060">
                        <c:v>7.33153846153846</c:v>
                      </c:pt>
                      <c:pt idx="2061">
                        <c:v>7.6884615384615396</c:v>
                      </c:pt>
                      <c:pt idx="2062">
                        <c:v>8.1058333333333294</c:v>
                      </c:pt>
                      <c:pt idx="2063">
                        <c:v>8.5821428571428608</c:v>
                      </c:pt>
                      <c:pt idx="2064">
                        <c:v>9.0824999999999996</c:v>
                      </c:pt>
                      <c:pt idx="2065">
                        <c:v>9.5933333333333302</c:v>
                      </c:pt>
                      <c:pt idx="2066">
                        <c:v>10.0846153846154</c:v>
                      </c:pt>
                      <c:pt idx="2067">
                        <c:v>10.577692307692301</c:v>
                      </c:pt>
                      <c:pt idx="2068">
                        <c:v>11.05</c:v>
                      </c:pt>
                      <c:pt idx="2069">
                        <c:v>11.512307692307701</c:v>
                      </c:pt>
                      <c:pt idx="2070">
                        <c:v>11.9945454545455</c:v>
                      </c:pt>
                      <c:pt idx="2071">
                        <c:v>12.3818181818182</c:v>
                      </c:pt>
                      <c:pt idx="2072">
                        <c:v>12.638</c:v>
                      </c:pt>
                      <c:pt idx="2073">
                        <c:v>12.776999999999999</c:v>
                      </c:pt>
                      <c:pt idx="2074">
                        <c:v>12.808999999999999</c:v>
                      </c:pt>
                      <c:pt idx="2075">
                        <c:v>12.751111111111101</c:v>
                      </c:pt>
                      <c:pt idx="2076">
                        <c:v>12.662000000000001</c:v>
                      </c:pt>
                      <c:pt idx="2077">
                        <c:v>12.497999999999999</c:v>
                      </c:pt>
                      <c:pt idx="2078">
                        <c:v>12.3357142857143</c:v>
                      </c:pt>
                      <c:pt idx="2079">
                        <c:v>12.1992307692308</c:v>
                      </c:pt>
                      <c:pt idx="2080">
                        <c:v>12.063333333333301</c:v>
                      </c:pt>
                      <c:pt idx="2081">
                        <c:v>11.933</c:v>
                      </c:pt>
                      <c:pt idx="2082">
                        <c:v>11.760909090909101</c:v>
                      </c:pt>
                      <c:pt idx="2083">
                        <c:v>11.715</c:v>
                      </c:pt>
                      <c:pt idx="2084">
                        <c:v>11.6588888888889</c:v>
                      </c:pt>
                      <c:pt idx="2085">
                        <c:v>11.664999999999999</c:v>
                      </c:pt>
                      <c:pt idx="2086">
                        <c:v>11.601428571428601</c:v>
                      </c:pt>
                      <c:pt idx="2087">
                        <c:v>11.5911111111111</c:v>
                      </c:pt>
                      <c:pt idx="2088">
                        <c:v>11.585555555555599</c:v>
                      </c:pt>
                      <c:pt idx="2089">
                        <c:v>11.59625</c:v>
                      </c:pt>
                      <c:pt idx="2090">
                        <c:v>11.5825</c:v>
                      </c:pt>
                      <c:pt idx="2091">
                        <c:v>11.602307692307701</c:v>
                      </c:pt>
                      <c:pt idx="2092">
                        <c:v>11.58</c:v>
                      </c:pt>
                      <c:pt idx="2093">
                        <c:v>11.5666666666667</c:v>
                      </c:pt>
                      <c:pt idx="2094">
                        <c:v>11.54</c:v>
                      </c:pt>
                      <c:pt idx="2095">
                        <c:v>11.612</c:v>
                      </c:pt>
                      <c:pt idx="2096">
                        <c:v>11.585000000000001</c:v>
                      </c:pt>
                      <c:pt idx="2097">
                        <c:v>11.543333333333299</c:v>
                      </c:pt>
                      <c:pt idx="2098">
                        <c:v>11.608888888888901</c:v>
                      </c:pt>
                      <c:pt idx="2099">
                        <c:v>11.6225</c:v>
                      </c:pt>
                      <c:pt idx="2100">
                        <c:v>11.638999999999999</c:v>
                      </c:pt>
                      <c:pt idx="2101">
                        <c:v>11.6071428571429</c:v>
                      </c:pt>
                      <c:pt idx="2102">
                        <c:v>11.634</c:v>
                      </c:pt>
                      <c:pt idx="2103">
                        <c:v>11.6457142857143</c:v>
                      </c:pt>
                      <c:pt idx="2104">
                        <c:v>11.6588888888889</c:v>
                      </c:pt>
                      <c:pt idx="2105">
                        <c:v>11.643750000000001</c:v>
                      </c:pt>
                      <c:pt idx="2106">
                        <c:v>11.6133333333333</c:v>
                      </c:pt>
                      <c:pt idx="2107">
                        <c:v>11.6366666666667</c:v>
                      </c:pt>
                      <c:pt idx="2108">
                        <c:v>11.6745454545455</c:v>
                      </c:pt>
                      <c:pt idx="2109">
                        <c:v>11.682857142857101</c:v>
                      </c:pt>
                      <c:pt idx="2110">
                        <c:v>11.68</c:v>
                      </c:pt>
                      <c:pt idx="2111">
                        <c:v>11.6875</c:v>
                      </c:pt>
                      <c:pt idx="2112">
                        <c:v>11.675000000000001</c:v>
                      </c:pt>
                      <c:pt idx="2113">
                        <c:v>11.6677777777778</c:v>
                      </c:pt>
                      <c:pt idx="2114">
                        <c:v>11.606999999999999</c:v>
                      </c:pt>
                      <c:pt idx="2115">
                        <c:v>11.491250000000001</c:v>
                      </c:pt>
                      <c:pt idx="2116">
                        <c:v>11.47</c:v>
                      </c:pt>
                      <c:pt idx="2117">
                        <c:v>11.631</c:v>
                      </c:pt>
                      <c:pt idx="2118">
                        <c:v>10.79</c:v>
                      </c:pt>
                      <c:pt idx="2119">
                        <c:v>9.0107142857142897</c:v>
                      </c:pt>
                      <c:pt idx="2120">
                        <c:v>7.53</c:v>
                      </c:pt>
                      <c:pt idx="2121">
                        <c:v>6.3278571428571402</c:v>
                      </c:pt>
                      <c:pt idx="2122">
                        <c:v>5.3869230769230798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DDEE-4B43-864C-5DBB2D673959}"/>
                  </c:ext>
                </c:extLst>
              </c15:ser>
            </c15:filteredScatterSeries>
            <c15:filteredScatte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'Graph cult. #10'!$C$1</c15:sqref>
                        </c15:formulaRef>
                      </c:ext>
                    </c:extLst>
                    <c:strCache>
                      <c:ptCount val="1"/>
                      <c:pt idx="0">
                        <c:v>CER (mmol/L/h)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2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'Graph cult. #10'!$A$2:$A$7288</c15:sqref>
                        </c15:formulaRef>
                      </c:ext>
                    </c:extLst>
                    <c:numCache>
                      <c:formatCode>0.00000000</c:formatCode>
                      <c:ptCount val="7287"/>
                      <c:pt idx="0">
                        <c:v>0</c:v>
                      </c:pt>
                      <c:pt idx="1">
                        <c:v>1.7000000000000001E-2</c:v>
                      </c:pt>
                      <c:pt idx="2">
                        <c:v>3.3000000000000002E-2</c:v>
                      </c:pt>
                      <c:pt idx="3">
                        <c:v>0.05</c:v>
                      </c:pt>
                      <c:pt idx="4">
                        <c:v>6.7000000000000004E-2</c:v>
                      </c:pt>
                      <c:pt idx="5">
                        <c:v>8.3000000000000004E-2</c:v>
                      </c:pt>
                      <c:pt idx="6">
                        <c:v>0.1</c:v>
                      </c:pt>
                      <c:pt idx="7">
                        <c:v>0.11700000000000001</c:v>
                      </c:pt>
                      <c:pt idx="8">
                        <c:v>0.13300000000000001</c:v>
                      </c:pt>
                      <c:pt idx="9">
                        <c:v>0.15</c:v>
                      </c:pt>
                      <c:pt idx="10">
                        <c:v>0.16700000000000001</c:v>
                      </c:pt>
                      <c:pt idx="11">
                        <c:v>0.183</c:v>
                      </c:pt>
                      <c:pt idx="12">
                        <c:v>0.2</c:v>
                      </c:pt>
                      <c:pt idx="13">
                        <c:v>0.217</c:v>
                      </c:pt>
                      <c:pt idx="14">
                        <c:v>0.23300000000000001</c:v>
                      </c:pt>
                      <c:pt idx="15">
                        <c:v>0.25</c:v>
                      </c:pt>
                      <c:pt idx="16">
                        <c:v>0.26700000000000002</c:v>
                      </c:pt>
                      <c:pt idx="17">
                        <c:v>0.28299999999999997</c:v>
                      </c:pt>
                      <c:pt idx="18">
                        <c:v>0.3</c:v>
                      </c:pt>
                      <c:pt idx="19">
                        <c:v>0.317</c:v>
                      </c:pt>
                      <c:pt idx="20">
                        <c:v>0.33300000000000002</c:v>
                      </c:pt>
                      <c:pt idx="21">
                        <c:v>0.35</c:v>
                      </c:pt>
                      <c:pt idx="22">
                        <c:v>0.36699999999999999</c:v>
                      </c:pt>
                      <c:pt idx="23">
                        <c:v>0.38300000000000001</c:v>
                      </c:pt>
                      <c:pt idx="24">
                        <c:v>0.4</c:v>
                      </c:pt>
                      <c:pt idx="25">
                        <c:v>0.41699999999999998</c:v>
                      </c:pt>
                      <c:pt idx="26">
                        <c:v>0.433</c:v>
                      </c:pt>
                      <c:pt idx="27">
                        <c:v>0.45</c:v>
                      </c:pt>
                      <c:pt idx="28">
                        <c:v>0.46700000000000003</c:v>
                      </c:pt>
                      <c:pt idx="29">
                        <c:v>0.48299999999999998</c:v>
                      </c:pt>
                      <c:pt idx="30">
                        <c:v>0.5</c:v>
                      </c:pt>
                      <c:pt idx="31">
                        <c:v>0.51700000000000002</c:v>
                      </c:pt>
                      <c:pt idx="32">
                        <c:v>0.53300000000000003</c:v>
                      </c:pt>
                      <c:pt idx="33">
                        <c:v>0.55000000000000004</c:v>
                      </c:pt>
                      <c:pt idx="34">
                        <c:v>0.56699999999999995</c:v>
                      </c:pt>
                      <c:pt idx="35">
                        <c:v>0.58299999999999996</c:v>
                      </c:pt>
                      <c:pt idx="36">
                        <c:v>0.6</c:v>
                      </c:pt>
                      <c:pt idx="37">
                        <c:v>0.61699999999999999</c:v>
                      </c:pt>
                      <c:pt idx="38">
                        <c:v>0.63300000000000001</c:v>
                      </c:pt>
                      <c:pt idx="39">
                        <c:v>0.65</c:v>
                      </c:pt>
                      <c:pt idx="40">
                        <c:v>0.66700000000000004</c:v>
                      </c:pt>
                      <c:pt idx="41">
                        <c:v>0.68300000000000005</c:v>
                      </c:pt>
                      <c:pt idx="42">
                        <c:v>0.7</c:v>
                      </c:pt>
                      <c:pt idx="43">
                        <c:v>0.71699999999999997</c:v>
                      </c:pt>
                      <c:pt idx="44">
                        <c:v>0.73299999999999998</c:v>
                      </c:pt>
                      <c:pt idx="45">
                        <c:v>0.75</c:v>
                      </c:pt>
                      <c:pt idx="46">
                        <c:v>0.76700000000000002</c:v>
                      </c:pt>
                      <c:pt idx="47">
                        <c:v>0.78300000000000003</c:v>
                      </c:pt>
                      <c:pt idx="48">
                        <c:v>0.8</c:v>
                      </c:pt>
                      <c:pt idx="49">
                        <c:v>0.81699999999999995</c:v>
                      </c:pt>
                      <c:pt idx="50">
                        <c:v>0.83299999999999996</c:v>
                      </c:pt>
                      <c:pt idx="51">
                        <c:v>0.85</c:v>
                      </c:pt>
                      <c:pt idx="52">
                        <c:v>0.86699999999999999</c:v>
                      </c:pt>
                      <c:pt idx="53">
                        <c:v>0.88300000000000001</c:v>
                      </c:pt>
                      <c:pt idx="54">
                        <c:v>0.9</c:v>
                      </c:pt>
                      <c:pt idx="55">
                        <c:v>0.91700000000000004</c:v>
                      </c:pt>
                      <c:pt idx="56">
                        <c:v>0.93300000000000005</c:v>
                      </c:pt>
                      <c:pt idx="57">
                        <c:v>0.95</c:v>
                      </c:pt>
                      <c:pt idx="58">
                        <c:v>0.96699999999999997</c:v>
                      </c:pt>
                      <c:pt idx="59">
                        <c:v>0.98299999999999998</c:v>
                      </c:pt>
                      <c:pt idx="60">
                        <c:v>1</c:v>
                      </c:pt>
                      <c:pt idx="61">
                        <c:v>1.0169999999999999</c:v>
                      </c:pt>
                      <c:pt idx="62">
                        <c:v>1.0329999999999999</c:v>
                      </c:pt>
                      <c:pt idx="63">
                        <c:v>1.05</c:v>
                      </c:pt>
                      <c:pt idx="64">
                        <c:v>1.0669999999999999</c:v>
                      </c:pt>
                      <c:pt idx="65">
                        <c:v>1.083</c:v>
                      </c:pt>
                      <c:pt idx="66">
                        <c:v>1.1000000000000001</c:v>
                      </c:pt>
                      <c:pt idx="67">
                        <c:v>1.117</c:v>
                      </c:pt>
                      <c:pt idx="68">
                        <c:v>1.133</c:v>
                      </c:pt>
                      <c:pt idx="69">
                        <c:v>1.1499999999999999</c:v>
                      </c:pt>
                      <c:pt idx="70">
                        <c:v>1.167</c:v>
                      </c:pt>
                      <c:pt idx="71">
                        <c:v>1.1830000000000001</c:v>
                      </c:pt>
                      <c:pt idx="72">
                        <c:v>1.2</c:v>
                      </c:pt>
                      <c:pt idx="73">
                        <c:v>1.2170000000000001</c:v>
                      </c:pt>
                      <c:pt idx="74">
                        <c:v>1.2330000000000001</c:v>
                      </c:pt>
                      <c:pt idx="75">
                        <c:v>1.25</c:v>
                      </c:pt>
                      <c:pt idx="76">
                        <c:v>1.2669999999999999</c:v>
                      </c:pt>
                      <c:pt idx="77">
                        <c:v>1.2829999999999999</c:v>
                      </c:pt>
                      <c:pt idx="78">
                        <c:v>1.3</c:v>
                      </c:pt>
                      <c:pt idx="79">
                        <c:v>1.3169999999999999</c:v>
                      </c:pt>
                      <c:pt idx="80">
                        <c:v>1.333</c:v>
                      </c:pt>
                      <c:pt idx="81">
                        <c:v>1.35</c:v>
                      </c:pt>
                      <c:pt idx="82">
                        <c:v>1.367</c:v>
                      </c:pt>
                      <c:pt idx="83">
                        <c:v>1.383</c:v>
                      </c:pt>
                      <c:pt idx="84">
                        <c:v>1.4</c:v>
                      </c:pt>
                      <c:pt idx="85">
                        <c:v>1.417</c:v>
                      </c:pt>
                      <c:pt idx="86">
                        <c:v>1.4330000000000001</c:v>
                      </c:pt>
                      <c:pt idx="87">
                        <c:v>1.45</c:v>
                      </c:pt>
                      <c:pt idx="88">
                        <c:v>1.4670000000000001</c:v>
                      </c:pt>
                      <c:pt idx="89">
                        <c:v>1.4830000000000001</c:v>
                      </c:pt>
                      <c:pt idx="90">
                        <c:v>1.5</c:v>
                      </c:pt>
                      <c:pt idx="91">
                        <c:v>1.5169999999999999</c:v>
                      </c:pt>
                      <c:pt idx="92">
                        <c:v>1.5329999999999999</c:v>
                      </c:pt>
                      <c:pt idx="93">
                        <c:v>1.55</c:v>
                      </c:pt>
                      <c:pt idx="94">
                        <c:v>1.5669999999999999</c:v>
                      </c:pt>
                      <c:pt idx="95">
                        <c:v>1.583</c:v>
                      </c:pt>
                      <c:pt idx="96">
                        <c:v>1.6</c:v>
                      </c:pt>
                      <c:pt idx="97">
                        <c:v>1.617</c:v>
                      </c:pt>
                      <c:pt idx="98">
                        <c:v>1.633</c:v>
                      </c:pt>
                      <c:pt idx="99">
                        <c:v>1.65</c:v>
                      </c:pt>
                      <c:pt idx="100">
                        <c:v>1.667</c:v>
                      </c:pt>
                      <c:pt idx="101">
                        <c:v>1.6830000000000001</c:v>
                      </c:pt>
                      <c:pt idx="102">
                        <c:v>1.7</c:v>
                      </c:pt>
                      <c:pt idx="103">
                        <c:v>1.7170000000000001</c:v>
                      </c:pt>
                      <c:pt idx="104">
                        <c:v>1.7330000000000001</c:v>
                      </c:pt>
                      <c:pt idx="105">
                        <c:v>1.75</c:v>
                      </c:pt>
                      <c:pt idx="106">
                        <c:v>1.7669999999999999</c:v>
                      </c:pt>
                      <c:pt idx="107">
                        <c:v>1.7829999999999999</c:v>
                      </c:pt>
                      <c:pt idx="108">
                        <c:v>1.8</c:v>
                      </c:pt>
                      <c:pt idx="109">
                        <c:v>1.8169999999999999</c:v>
                      </c:pt>
                      <c:pt idx="110">
                        <c:v>1.833</c:v>
                      </c:pt>
                      <c:pt idx="111">
                        <c:v>1.85</c:v>
                      </c:pt>
                      <c:pt idx="112">
                        <c:v>1.867</c:v>
                      </c:pt>
                      <c:pt idx="113">
                        <c:v>1.883</c:v>
                      </c:pt>
                      <c:pt idx="114">
                        <c:v>1.9</c:v>
                      </c:pt>
                      <c:pt idx="115">
                        <c:v>1.917</c:v>
                      </c:pt>
                      <c:pt idx="116">
                        <c:v>1.9330000000000001</c:v>
                      </c:pt>
                      <c:pt idx="117">
                        <c:v>1.95</c:v>
                      </c:pt>
                      <c:pt idx="118">
                        <c:v>1.9670000000000001</c:v>
                      </c:pt>
                      <c:pt idx="119">
                        <c:v>1.9830000000000001</c:v>
                      </c:pt>
                      <c:pt idx="120">
                        <c:v>2</c:v>
                      </c:pt>
                      <c:pt idx="121">
                        <c:v>2.0169999999999999</c:v>
                      </c:pt>
                      <c:pt idx="122">
                        <c:v>2.0329999999999999</c:v>
                      </c:pt>
                      <c:pt idx="123">
                        <c:v>2.0499999999999998</c:v>
                      </c:pt>
                      <c:pt idx="124">
                        <c:v>2.0670000000000002</c:v>
                      </c:pt>
                      <c:pt idx="125">
                        <c:v>2.0830000000000002</c:v>
                      </c:pt>
                      <c:pt idx="126">
                        <c:v>2.1</c:v>
                      </c:pt>
                      <c:pt idx="127">
                        <c:v>2.117</c:v>
                      </c:pt>
                      <c:pt idx="128">
                        <c:v>2.133</c:v>
                      </c:pt>
                      <c:pt idx="129">
                        <c:v>2.15</c:v>
                      </c:pt>
                      <c:pt idx="130">
                        <c:v>2.1669999999999998</c:v>
                      </c:pt>
                      <c:pt idx="131">
                        <c:v>2.1829999999999998</c:v>
                      </c:pt>
                      <c:pt idx="132">
                        <c:v>2.2000000000000002</c:v>
                      </c:pt>
                      <c:pt idx="133">
                        <c:v>2.2170000000000001</c:v>
                      </c:pt>
                      <c:pt idx="134">
                        <c:v>2.2330000000000001</c:v>
                      </c:pt>
                      <c:pt idx="135">
                        <c:v>2.25</c:v>
                      </c:pt>
                      <c:pt idx="136">
                        <c:v>2.2669999999999999</c:v>
                      </c:pt>
                      <c:pt idx="137">
                        <c:v>2.2829999999999999</c:v>
                      </c:pt>
                      <c:pt idx="138">
                        <c:v>2.2999999999999998</c:v>
                      </c:pt>
                      <c:pt idx="139">
                        <c:v>2.3170000000000002</c:v>
                      </c:pt>
                      <c:pt idx="140">
                        <c:v>2.3330000000000002</c:v>
                      </c:pt>
                      <c:pt idx="141">
                        <c:v>2.35</c:v>
                      </c:pt>
                      <c:pt idx="142">
                        <c:v>2.367</c:v>
                      </c:pt>
                      <c:pt idx="143">
                        <c:v>2.383</c:v>
                      </c:pt>
                      <c:pt idx="144">
                        <c:v>2.4</c:v>
                      </c:pt>
                      <c:pt idx="145">
                        <c:v>2.4169999999999998</c:v>
                      </c:pt>
                      <c:pt idx="146">
                        <c:v>2.4329999999999998</c:v>
                      </c:pt>
                      <c:pt idx="147">
                        <c:v>2.4500000000000002</c:v>
                      </c:pt>
                      <c:pt idx="148">
                        <c:v>2.4670000000000001</c:v>
                      </c:pt>
                      <c:pt idx="149">
                        <c:v>2.4830000000000001</c:v>
                      </c:pt>
                      <c:pt idx="150">
                        <c:v>2.5</c:v>
                      </c:pt>
                      <c:pt idx="151">
                        <c:v>2.5169999999999999</c:v>
                      </c:pt>
                      <c:pt idx="152">
                        <c:v>2.5329999999999999</c:v>
                      </c:pt>
                      <c:pt idx="153">
                        <c:v>2.5499999999999998</c:v>
                      </c:pt>
                      <c:pt idx="154">
                        <c:v>2.5670000000000002</c:v>
                      </c:pt>
                      <c:pt idx="155">
                        <c:v>2.5830000000000002</c:v>
                      </c:pt>
                      <c:pt idx="156">
                        <c:v>2.6</c:v>
                      </c:pt>
                      <c:pt idx="157">
                        <c:v>2.617</c:v>
                      </c:pt>
                      <c:pt idx="158">
                        <c:v>2.633</c:v>
                      </c:pt>
                      <c:pt idx="159">
                        <c:v>2.65</c:v>
                      </c:pt>
                      <c:pt idx="160">
                        <c:v>2.6669999999999998</c:v>
                      </c:pt>
                      <c:pt idx="161">
                        <c:v>2.6829999999999998</c:v>
                      </c:pt>
                      <c:pt idx="162">
                        <c:v>2.7</c:v>
                      </c:pt>
                      <c:pt idx="163">
                        <c:v>2.7170000000000001</c:v>
                      </c:pt>
                      <c:pt idx="164">
                        <c:v>2.7330000000000001</c:v>
                      </c:pt>
                      <c:pt idx="165">
                        <c:v>2.75</c:v>
                      </c:pt>
                      <c:pt idx="166">
                        <c:v>2.7669999999999999</c:v>
                      </c:pt>
                      <c:pt idx="167">
                        <c:v>2.7829999999999999</c:v>
                      </c:pt>
                      <c:pt idx="168">
                        <c:v>2.8</c:v>
                      </c:pt>
                      <c:pt idx="169">
                        <c:v>2.8170000000000002</c:v>
                      </c:pt>
                      <c:pt idx="170">
                        <c:v>2.8330000000000002</c:v>
                      </c:pt>
                      <c:pt idx="171">
                        <c:v>2.85</c:v>
                      </c:pt>
                      <c:pt idx="172">
                        <c:v>2.867</c:v>
                      </c:pt>
                      <c:pt idx="173">
                        <c:v>2.883</c:v>
                      </c:pt>
                      <c:pt idx="174">
                        <c:v>2.9</c:v>
                      </c:pt>
                      <c:pt idx="175">
                        <c:v>2.9169999999999998</c:v>
                      </c:pt>
                      <c:pt idx="176">
                        <c:v>2.9329999999999998</c:v>
                      </c:pt>
                      <c:pt idx="177">
                        <c:v>2.95</c:v>
                      </c:pt>
                      <c:pt idx="178">
                        <c:v>2.9670000000000001</c:v>
                      </c:pt>
                      <c:pt idx="179">
                        <c:v>2.9830000000000001</c:v>
                      </c:pt>
                      <c:pt idx="180">
                        <c:v>3</c:v>
                      </c:pt>
                      <c:pt idx="181">
                        <c:v>3.0169999999999999</c:v>
                      </c:pt>
                      <c:pt idx="182">
                        <c:v>3.0329999999999999</c:v>
                      </c:pt>
                      <c:pt idx="183">
                        <c:v>3.05</c:v>
                      </c:pt>
                      <c:pt idx="184">
                        <c:v>3.0670000000000002</c:v>
                      </c:pt>
                      <c:pt idx="185">
                        <c:v>3.0830000000000002</c:v>
                      </c:pt>
                      <c:pt idx="186">
                        <c:v>3.1</c:v>
                      </c:pt>
                      <c:pt idx="187">
                        <c:v>3.117</c:v>
                      </c:pt>
                      <c:pt idx="188">
                        <c:v>3.133</c:v>
                      </c:pt>
                      <c:pt idx="189">
                        <c:v>3.15</c:v>
                      </c:pt>
                      <c:pt idx="190">
                        <c:v>3.1669999999999998</c:v>
                      </c:pt>
                      <c:pt idx="191">
                        <c:v>3.1829999999999998</c:v>
                      </c:pt>
                      <c:pt idx="192">
                        <c:v>3.2</c:v>
                      </c:pt>
                      <c:pt idx="193">
                        <c:v>3.2170000000000001</c:v>
                      </c:pt>
                      <c:pt idx="194">
                        <c:v>3.2330000000000001</c:v>
                      </c:pt>
                      <c:pt idx="195">
                        <c:v>3.25</c:v>
                      </c:pt>
                      <c:pt idx="196">
                        <c:v>3.2669999999999999</c:v>
                      </c:pt>
                      <c:pt idx="197">
                        <c:v>3.2829999999999999</c:v>
                      </c:pt>
                      <c:pt idx="198">
                        <c:v>3.3</c:v>
                      </c:pt>
                      <c:pt idx="199">
                        <c:v>3.3170000000000002</c:v>
                      </c:pt>
                      <c:pt idx="200">
                        <c:v>3.3330000000000002</c:v>
                      </c:pt>
                      <c:pt idx="201">
                        <c:v>3.35</c:v>
                      </c:pt>
                      <c:pt idx="202">
                        <c:v>3.367</c:v>
                      </c:pt>
                      <c:pt idx="203">
                        <c:v>3.383</c:v>
                      </c:pt>
                      <c:pt idx="204">
                        <c:v>3.4</c:v>
                      </c:pt>
                      <c:pt idx="205">
                        <c:v>3.4169999999999998</c:v>
                      </c:pt>
                      <c:pt idx="206">
                        <c:v>3.4329999999999998</c:v>
                      </c:pt>
                      <c:pt idx="207">
                        <c:v>3.45</c:v>
                      </c:pt>
                      <c:pt idx="208">
                        <c:v>3.4670000000000001</c:v>
                      </c:pt>
                      <c:pt idx="209">
                        <c:v>3.4830000000000001</c:v>
                      </c:pt>
                      <c:pt idx="210">
                        <c:v>3.5</c:v>
                      </c:pt>
                      <c:pt idx="211">
                        <c:v>3.5169999999999999</c:v>
                      </c:pt>
                      <c:pt idx="212">
                        <c:v>3.5329999999999999</c:v>
                      </c:pt>
                      <c:pt idx="213">
                        <c:v>3.55</c:v>
                      </c:pt>
                      <c:pt idx="214">
                        <c:v>3.5670000000000002</c:v>
                      </c:pt>
                      <c:pt idx="215">
                        <c:v>3.5830000000000002</c:v>
                      </c:pt>
                      <c:pt idx="216">
                        <c:v>3.6</c:v>
                      </c:pt>
                      <c:pt idx="217">
                        <c:v>3.617</c:v>
                      </c:pt>
                      <c:pt idx="218">
                        <c:v>3.633</c:v>
                      </c:pt>
                      <c:pt idx="219">
                        <c:v>3.65</c:v>
                      </c:pt>
                      <c:pt idx="220">
                        <c:v>3.6669999999999998</c:v>
                      </c:pt>
                      <c:pt idx="221">
                        <c:v>3.6829999999999998</c:v>
                      </c:pt>
                      <c:pt idx="222">
                        <c:v>3.7</c:v>
                      </c:pt>
                      <c:pt idx="223">
                        <c:v>3.7170000000000001</c:v>
                      </c:pt>
                      <c:pt idx="224">
                        <c:v>3.7330000000000001</c:v>
                      </c:pt>
                      <c:pt idx="225">
                        <c:v>3.75</c:v>
                      </c:pt>
                      <c:pt idx="226">
                        <c:v>3.7669999999999999</c:v>
                      </c:pt>
                      <c:pt idx="227">
                        <c:v>3.7829999999999999</c:v>
                      </c:pt>
                      <c:pt idx="228">
                        <c:v>3.8</c:v>
                      </c:pt>
                      <c:pt idx="229">
                        <c:v>3.8170000000000002</c:v>
                      </c:pt>
                      <c:pt idx="230">
                        <c:v>3.8330000000000002</c:v>
                      </c:pt>
                      <c:pt idx="231">
                        <c:v>3.85</c:v>
                      </c:pt>
                      <c:pt idx="232">
                        <c:v>3.867</c:v>
                      </c:pt>
                      <c:pt idx="233">
                        <c:v>3.883</c:v>
                      </c:pt>
                      <c:pt idx="234">
                        <c:v>3.9</c:v>
                      </c:pt>
                      <c:pt idx="235">
                        <c:v>3.9169999999999998</c:v>
                      </c:pt>
                      <c:pt idx="236">
                        <c:v>3.9329999999999998</c:v>
                      </c:pt>
                      <c:pt idx="237">
                        <c:v>3.95</c:v>
                      </c:pt>
                      <c:pt idx="238">
                        <c:v>3.9670000000000001</c:v>
                      </c:pt>
                      <c:pt idx="239">
                        <c:v>3.9830000000000001</c:v>
                      </c:pt>
                      <c:pt idx="240">
                        <c:v>4</c:v>
                      </c:pt>
                      <c:pt idx="241">
                        <c:v>4.0170000000000003</c:v>
                      </c:pt>
                      <c:pt idx="242">
                        <c:v>4.0330000000000004</c:v>
                      </c:pt>
                      <c:pt idx="243">
                        <c:v>4.05</c:v>
                      </c:pt>
                      <c:pt idx="244">
                        <c:v>4.0670000000000002</c:v>
                      </c:pt>
                      <c:pt idx="245">
                        <c:v>4.0830000000000002</c:v>
                      </c:pt>
                      <c:pt idx="246">
                        <c:v>4.0999999999999996</c:v>
                      </c:pt>
                      <c:pt idx="247">
                        <c:v>4.117</c:v>
                      </c:pt>
                      <c:pt idx="248">
                        <c:v>4.133</c:v>
                      </c:pt>
                      <c:pt idx="249">
                        <c:v>4.1500000000000004</c:v>
                      </c:pt>
                      <c:pt idx="250">
                        <c:v>4.1669999999999998</c:v>
                      </c:pt>
                      <c:pt idx="251">
                        <c:v>4.1829999999999998</c:v>
                      </c:pt>
                      <c:pt idx="252">
                        <c:v>4.2</c:v>
                      </c:pt>
                      <c:pt idx="253">
                        <c:v>4.2169999999999996</c:v>
                      </c:pt>
                      <c:pt idx="254">
                        <c:v>4.2329999999999997</c:v>
                      </c:pt>
                      <c:pt idx="255">
                        <c:v>4.25</c:v>
                      </c:pt>
                      <c:pt idx="256">
                        <c:v>4.2670000000000003</c:v>
                      </c:pt>
                      <c:pt idx="257">
                        <c:v>4.2830000000000004</c:v>
                      </c:pt>
                      <c:pt idx="258">
                        <c:v>4.3</c:v>
                      </c:pt>
                      <c:pt idx="259">
                        <c:v>4.3170000000000002</c:v>
                      </c:pt>
                      <c:pt idx="260">
                        <c:v>4.3330000000000002</c:v>
                      </c:pt>
                      <c:pt idx="261">
                        <c:v>4.3499999999999996</c:v>
                      </c:pt>
                      <c:pt idx="262">
                        <c:v>4.367</c:v>
                      </c:pt>
                      <c:pt idx="263">
                        <c:v>4.383</c:v>
                      </c:pt>
                      <c:pt idx="264">
                        <c:v>4.4000000000000004</c:v>
                      </c:pt>
                      <c:pt idx="265">
                        <c:v>4.4169999999999998</c:v>
                      </c:pt>
                      <c:pt idx="266">
                        <c:v>4.4329999999999998</c:v>
                      </c:pt>
                      <c:pt idx="267">
                        <c:v>4.45</c:v>
                      </c:pt>
                      <c:pt idx="268">
                        <c:v>4.4669999999999996</c:v>
                      </c:pt>
                      <c:pt idx="269">
                        <c:v>4.4829999999999997</c:v>
                      </c:pt>
                      <c:pt idx="270">
                        <c:v>4.5</c:v>
                      </c:pt>
                      <c:pt idx="271">
                        <c:v>4.5170000000000003</c:v>
                      </c:pt>
                      <c:pt idx="272">
                        <c:v>4.5330000000000004</c:v>
                      </c:pt>
                      <c:pt idx="273">
                        <c:v>4.55</c:v>
                      </c:pt>
                      <c:pt idx="274">
                        <c:v>4.5670000000000002</c:v>
                      </c:pt>
                      <c:pt idx="275">
                        <c:v>4.5830000000000002</c:v>
                      </c:pt>
                      <c:pt idx="276">
                        <c:v>4.5999999999999996</c:v>
                      </c:pt>
                      <c:pt idx="277">
                        <c:v>4.617</c:v>
                      </c:pt>
                      <c:pt idx="278">
                        <c:v>4.633</c:v>
                      </c:pt>
                      <c:pt idx="279">
                        <c:v>4.6500000000000004</c:v>
                      </c:pt>
                      <c:pt idx="280">
                        <c:v>4.6669999999999998</c:v>
                      </c:pt>
                      <c:pt idx="281">
                        <c:v>4.6829999999999998</c:v>
                      </c:pt>
                      <c:pt idx="282">
                        <c:v>4.7</c:v>
                      </c:pt>
                      <c:pt idx="283">
                        <c:v>4.7169999999999996</c:v>
                      </c:pt>
                      <c:pt idx="284">
                        <c:v>4.7329999999999997</c:v>
                      </c:pt>
                      <c:pt idx="285">
                        <c:v>4.75</c:v>
                      </c:pt>
                      <c:pt idx="286">
                        <c:v>4.7670000000000003</c:v>
                      </c:pt>
                      <c:pt idx="287">
                        <c:v>4.7830000000000004</c:v>
                      </c:pt>
                      <c:pt idx="288">
                        <c:v>4.8</c:v>
                      </c:pt>
                      <c:pt idx="289">
                        <c:v>4.8170000000000002</c:v>
                      </c:pt>
                      <c:pt idx="290">
                        <c:v>4.8330000000000002</c:v>
                      </c:pt>
                      <c:pt idx="291">
                        <c:v>4.8499999999999996</c:v>
                      </c:pt>
                      <c:pt idx="292">
                        <c:v>4.867</c:v>
                      </c:pt>
                      <c:pt idx="293">
                        <c:v>4.883</c:v>
                      </c:pt>
                      <c:pt idx="294">
                        <c:v>4.9000000000000004</c:v>
                      </c:pt>
                      <c:pt idx="295">
                        <c:v>4.9169999999999998</c:v>
                      </c:pt>
                      <c:pt idx="296">
                        <c:v>4.9329999999999998</c:v>
                      </c:pt>
                      <c:pt idx="297">
                        <c:v>4.95</c:v>
                      </c:pt>
                      <c:pt idx="298">
                        <c:v>4.9669999999999996</c:v>
                      </c:pt>
                      <c:pt idx="299">
                        <c:v>4.9829999999999997</c:v>
                      </c:pt>
                      <c:pt idx="300">
                        <c:v>5</c:v>
                      </c:pt>
                      <c:pt idx="301">
                        <c:v>5.0170000000000003</c:v>
                      </c:pt>
                      <c:pt idx="302">
                        <c:v>5.0330000000000004</c:v>
                      </c:pt>
                      <c:pt idx="303">
                        <c:v>5.05</c:v>
                      </c:pt>
                      <c:pt idx="304">
                        <c:v>5.0670000000000002</c:v>
                      </c:pt>
                      <c:pt idx="305">
                        <c:v>5.0830000000000002</c:v>
                      </c:pt>
                      <c:pt idx="306">
                        <c:v>5.0999999999999996</c:v>
                      </c:pt>
                      <c:pt idx="307">
                        <c:v>5.117</c:v>
                      </c:pt>
                      <c:pt idx="308">
                        <c:v>5.133</c:v>
                      </c:pt>
                      <c:pt idx="309">
                        <c:v>5.15</c:v>
                      </c:pt>
                      <c:pt idx="310">
                        <c:v>5.1669999999999998</c:v>
                      </c:pt>
                      <c:pt idx="311">
                        <c:v>5.1829999999999998</c:v>
                      </c:pt>
                      <c:pt idx="312">
                        <c:v>5.2</c:v>
                      </c:pt>
                      <c:pt idx="313">
                        <c:v>5.2169999999999996</c:v>
                      </c:pt>
                      <c:pt idx="314">
                        <c:v>5.2329999999999997</c:v>
                      </c:pt>
                      <c:pt idx="315">
                        <c:v>5.25</c:v>
                      </c:pt>
                      <c:pt idx="316">
                        <c:v>5.2670000000000003</c:v>
                      </c:pt>
                      <c:pt idx="317">
                        <c:v>5.2830000000000004</c:v>
                      </c:pt>
                      <c:pt idx="318">
                        <c:v>5.3</c:v>
                      </c:pt>
                      <c:pt idx="319">
                        <c:v>5.3170000000000002</c:v>
                      </c:pt>
                      <c:pt idx="320">
                        <c:v>5.3330000000000002</c:v>
                      </c:pt>
                      <c:pt idx="321">
                        <c:v>5.35</c:v>
                      </c:pt>
                      <c:pt idx="322">
                        <c:v>5.367</c:v>
                      </c:pt>
                      <c:pt idx="323">
                        <c:v>5.383</c:v>
                      </c:pt>
                      <c:pt idx="324">
                        <c:v>5.4</c:v>
                      </c:pt>
                      <c:pt idx="325">
                        <c:v>5.4169999999999998</c:v>
                      </c:pt>
                      <c:pt idx="326">
                        <c:v>5.4329999999999998</c:v>
                      </c:pt>
                      <c:pt idx="327">
                        <c:v>5.45</c:v>
                      </c:pt>
                      <c:pt idx="328">
                        <c:v>5.4669999999999996</c:v>
                      </c:pt>
                      <c:pt idx="329">
                        <c:v>5.4829999999999997</c:v>
                      </c:pt>
                      <c:pt idx="330">
                        <c:v>5.5</c:v>
                      </c:pt>
                      <c:pt idx="331">
                        <c:v>5.5170000000000003</c:v>
                      </c:pt>
                      <c:pt idx="332">
                        <c:v>5.5330000000000004</c:v>
                      </c:pt>
                      <c:pt idx="333">
                        <c:v>5.55</c:v>
                      </c:pt>
                      <c:pt idx="334">
                        <c:v>5.5670000000000002</c:v>
                      </c:pt>
                      <c:pt idx="335">
                        <c:v>5.5830000000000002</c:v>
                      </c:pt>
                      <c:pt idx="336">
                        <c:v>5.6</c:v>
                      </c:pt>
                      <c:pt idx="337">
                        <c:v>5.617</c:v>
                      </c:pt>
                      <c:pt idx="338">
                        <c:v>5.633</c:v>
                      </c:pt>
                      <c:pt idx="339">
                        <c:v>5.65</c:v>
                      </c:pt>
                      <c:pt idx="340">
                        <c:v>5.6669999999999998</c:v>
                      </c:pt>
                      <c:pt idx="341">
                        <c:v>5.6829999999999998</c:v>
                      </c:pt>
                      <c:pt idx="342">
                        <c:v>5.7</c:v>
                      </c:pt>
                      <c:pt idx="343">
                        <c:v>5.7169999999999996</c:v>
                      </c:pt>
                      <c:pt idx="344">
                        <c:v>5.7329999999999997</c:v>
                      </c:pt>
                      <c:pt idx="345">
                        <c:v>5.75</c:v>
                      </c:pt>
                      <c:pt idx="346">
                        <c:v>5.7670000000000003</c:v>
                      </c:pt>
                      <c:pt idx="347">
                        <c:v>5.7830000000000004</c:v>
                      </c:pt>
                      <c:pt idx="348">
                        <c:v>5.8</c:v>
                      </c:pt>
                      <c:pt idx="349">
                        <c:v>5.8170000000000002</c:v>
                      </c:pt>
                      <c:pt idx="350">
                        <c:v>5.8330000000000002</c:v>
                      </c:pt>
                      <c:pt idx="351">
                        <c:v>5.85</c:v>
                      </c:pt>
                      <c:pt idx="352">
                        <c:v>5.867</c:v>
                      </c:pt>
                      <c:pt idx="353">
                        <c:v>5.883</c:v>
                      </c:pt>
                      <c:pt idx="354">
                        <c:v>5.9</c:v>
                      </c:pt>
                      <c:pt idx="355">
                        <c:v>5.9169999999999998</c:v>
                      </c:pt>
                      <c:pt idx="356">
                        <c:v>5.9329999999999998</c:v>
                      </c:pt>
                      <c:pt idx="357">
                        <c:v>5.95</c:v>
                      </c:pt>
                      <c:pt idx="358">
                        <c:v>5.9669999999999996</c:v>
                      </c:pt>
                      <c:pt idx="359">
                        <c:v>5.9829999999999997</c:v>
                      </c:pt>
                      <c:pt idx="360">
                        <c:v>6</c:v>
                      </c:pt>
                      <c:pt idx="361">
                        <c:v>6.0170000000000003</c:v>
                      </c:pt>
                      <c:pt idx="362">
                        <c:v>6.0330000000000004</c:v>
                      </c:pt>
                      <c:pt idx="363">
                        <c:v>6.05</c:v>
                      </c:pt>
                      <c:pt idx="364">
                        <c:v>6.0670000000000002</c:v>
                      </c:pt>
                      <c:pt idx="365">
                        <c:v>6.0830000000000002</c:v>
                      </c:pt>
                      <c:pt idx="366">
                        <c:v>6.1</c:v>
                      </c:pt>
                      <c:pt idx="367">
                        <c:v>6.117</c:v>
                      </c:pt>
                      <c:pt idx="368">
                        <c:v>6.133</c:v>
                      </c:pt>
                      <c:pt idx="369">
                        <c:v>6.15</c:v>
                      </c:pt>
                      <c:pt idx="370">
                        <c:v>6.1669999999999998</c:v>
                      </c:pt>
                      <c:pt idx="371">
                        <c:v>6.1829999999999998</c:v>
                      </c:pt>
                      <c:pt idx="372">
                        <c:v>6.2</c:v>
                      </c:pt>
                      <c:pt idx="373">
                        <c:v>6.2169999999999996</c:v>
                      </c:pt>
                      <c:pt idx="374">
                        <c:v>6.2329999999999997</c:v>
                      </c:pt>
                      <c:pt idx="375">
                        <c:v>6.25</c:v>
                      </c:pt>
                      <c:pt idx="376">
                        <c:v>6.2670000000000003</c:v>
                      </c:pt>
                      <c:pt idx="377">
                        <c:v>6.2830000000000004</c:v>
                      </c:pt>
                      <c:pt idx="378">
                        <c:v>6.3</c:v>
                      </c:pt>
                      <c:pt idx="379">
                        <c:v>6.3170000000000002</c:v>
                      </c:pt>
                      <c:pt idx="380">
                        <c:v>6.3330000000000002</c:v>
                      </c:pt>
                      <c:pt idx="381">
                        <c:v>6.35</c:v>
                      </c:pt>
                      <c:pt idx="382">
                        <c:v>6.367</c:v>
                      </c:pt>
                      <c:pt idx="383">
                        <c:v>6.383</c:v>
                      </c:pt>
                      <c:pt idx="384">
                        <c:v>6.4</c:v>
                      </c:pt>
                      <c:pt idx="385">
                        <c:v>6.4169999999999998</c:v>
                      </c:pt>
                      <c:pt idx="386">
                        <c:v>6.4329999999999998</c:v>
                      </c:pt>
                      <c:pt idx="387">
                        <c:v>6.45</c:v>
                      </c:pt>
                      <c:pt idx="388">
                        <c:v>6.4669999999999996</c:v>
                      </c:pt>
                      <c:pt idx="389">
                        <c:v>6.4829999999999997</c:v>
                      </c:pt>
                      <c:pt idx="390">
                        <c:v>6.5</c:v>
                      </c:pt>
                      <c:pt idx="391">
                        <c:v>6.5170000000000003</c:v>
                      </c:pt>
                      <c:pt idx="392">
                        <c:v>6.5330000000000004</c:v>
                      </c:pt>
                      <c:pt idx="393">
                        <c:v>6.55</c:v>
                      </c:pt>
                      <c:pt idx="394">
                        <c:v>6.5670000000000002</c:v>
                      </c:pt>
                      <c:pt idx="395">
                        <c:v>6.5830000000000002</c:v>
                      </c:pt>
                      <c:pt idx="396">
                        <c:v>6.6</c:v>
                      </c:pt>
                      <c:pt idx="397">
                        <c:v>6.617</c:v>
                      </c:pt>
                      <c:pt idx="398">
                        <c:v>6.633</c:v>
                      </c:pt>
                      <c:pt idx="399">
                        <c:v>6.65</c:v>
                      </c:pt>
                      <c:pt idx="400">
                        <c:v>6.6669999999999998</c:v>
                      </c:pt>
                      <c:pt idx="401">
                        <c:v>6.6829999999999998</c:v>
                      </c:pt>
                      <c:pt idx="402">
                        <c:v>6.7</c:v>
                      </c:pt>
                      <c:pt idx="403">
                        <c:v>6.7169999999999996</c:v>
                      </c:pt>
                      <c:pt idx="404">
                        <c:v>6.7329999999999997</c:v>
                      </c:pt>
                      <c:pt idx="405">
                        <c:v>6.75</c:v>
                      </c:pt>
                      <c:pt idx="406">
                        <c:v>6.7670000000000003</c:v>
                      </c:pt>
                      <c:pt idx="407">
                        <c:v>6.7830000000000004</c:v>
                      </c:pt>
                      <c:pt idx="408">
                        <c:v>6.8</c:v>
                      </c:pt>
                      <c:pt idx="409">
                        <c:v>6.8170000000000002</c:v>
                      </c:pt>
                      <c:pt idx="410">
                        <c:v>6.8330000000000002</c:v>
                      </c:pt>
                      <c:pt idx="411">
                        <c:v>6.85</c:v>
                      </c:pt>
                      <c:pt idx="412">
                        <c:v>6.867</c:v>
                      </c:pt>
                      <c:pt idx="413">
                        <c:v>6.883</c:v>
                      </c:pt>
                      <c:pt idx="414">
                        <c:v>6.9</c:v>
                      </c:pt>
                      <c:pt idx="415">
                        <c:v>6.9169999999999998</c:v>
                      </c:pt>
                      <c:pt idx="416">
                        <c:v>6.9329999999999998</c:v>
                      </c:pt>
                      <c:pt idx="417">
                        <c:v>6.95</c:v>
                      </c:pt>
                      <c:pt idx="418">
                        <c:v>6.9669999999999996</c:v>
                      </c:pt>
                      <c:pt idx="419">
                        <c:v>6.9829999999999997</c:v>
                      </c:pt>
                      <c:pt idx="420">
                        <c:v>7</c:v>
                      </c:pt>
                      <c:pt idx="421">
                        <c:v>7.0170000000000003</c:v>
                      </c:pt>
                      <c:pt idx="422">
                        <c:v>7.0330000000000004</c:v>
                      </c:pt>
                      <c:pt idx="423">
                        <c:v>7.05</c:v>
                      </c:pt>
                      <c:pt idx="424">
                        <c:v>7.0670000000000002</c:v>
                      </c:pt>
                      <c:pt idx="425">
                        <c:v>7.0830000000000002</c:v>
                      </c:pt>
                      <c:pt idx="426">
                        <c:v>7.1</c:v>
                      </c:pt>
                      <c:pt idx="427">
                        <c:v>7.117</c:v>
                      </c:pt>
                      <c:pt idx="428">
                        <c:v>7.133</c:v>
                      </c:pt>
                      <c:pt idx="429">
                        <c:v>7.15</c:v>
                      </c:pt>
                      <c:pt idx="430">
                        <c:v>7.1669999999999998</c:v>
                      </c:pt>
                      <c:pt idx="431">
                        <c:v>7.1829999999999998</c:v>
                      </c:pt>
                      <c:pt idx="432">
                        <c:v>7.2</c:v>
                      </c:pt>
                      <c:pt idx="433">
                        <c:v>7.2169999999999996</c:v>
                      </c:pt>
                      <c:pt idx="434">
                        <c:v>7.2329999999999997</c:v>
                      </c:pt>
                      <c:pt idx="435">
                        <c:v>7.25</c:v>
                      </c:pt>
                      <c:pt idx="436">
                        <c:v>7.2670000000000003</c:v>
                      </c:pt>
                      <c:pt idx="437">
                        <c:v>7.2830000000000004</c:v>
                      </c:pt>
                      <c:pt idx="438">
                        <c:v>7.3</c:v>
                      </c:pt>
                      <c:pt idx="439">
                        <c:v>7.3170000000000002</c:v>
                      </c:pt>
                      <c:pt idx="440">
                        <c:v>7.3330000000000002</c:v>
                      </c:pt>
                      <c:pt idx="441">
                        <c:v>7.35</c:v>
                      </c:pt>
                      <c:pt idx="442">
                        <c:v>7.367</c:v>
                      </c:pt>
                      <c:pt idx="443">
                        <c:v>7.383</c:v>
                      </c:pt>
                      <c:pt idx="444">
                        <c:v>7.4</c:v>
                      </c:pt>
                      <c:pt idx="445">
                        <c:v>7.4169999999999998</c:v>
                      </c:pt>
                      <c:pt idx="446">
                        <c:v>7.4329999999999998</c:v>
                      </c:pt>
                      <c:pt idx="447">
                        <c:v>7.45</c:v>
                      </c:pt>
                      <c:pt idx="448">
                        <c:v>7.4669999999999996</c:v>
                      </c:pt>
                      <c:pt idx="449">
                        <c:v>7.4829999999999997</c:v>
                      </c:pt>
                      <c:pt idx="450">
                        <c:v>7.5</c:v>
                      </c:pt>
                      <c:pt idx="451">
                        <c:v>7.5170000000000003</c:v>
                      </c:pt>
                      <c:pt idx="452">
                        <c:v>7.5330000000000004</c:v>
                      </c:pt>
                      <c:pt idx="453">
                        <c:v>7.55</c:v>
                      </c:pt>
                      <c:pt idx="454">
                        <c:v>7.5670000000000002</c:v>
                      </c:pt>
                      <c:pt idx="455">
                        <c:v>7.5830000000000002</c:v>
                      </c:pt>
                      <c:pt idx="456">
                        <c:v>7.6</c:v>
                      </c:pt>
                      <c:pt idx="457">
                        <c:v>7.617</c:v>
                      </c:pt>
                      <c:pt idx="458">
                        <c:v>7.633</c:v>
                      </c:pt>
                      <c:pt idx="459">
                        <c:v>7.65</c:v>
                      </c:pt>
                      <c:pt idx="460">
                        <c:v>7.6669999999999998</c:v>
                      </c:pt>
                      <c:pt idx="461">
                        <c:v>7.6829999999999998</c:v>
                      </c:pt>
                      <c:pt idx="462">
                        <c:v>7.7</c:v>
                      </c:pt>
                      <c:pt idx="463">
                        <c:v>7.7169999999999996</c:v>
                      </c:pt>
                      <c:pt idx="464">
                        <c:v>7.7329999999999997</c:v>
                      </c:pt>
                      <c:pt idx="465">
                        <c:v>7.75</c:v>
                      </c:pt>
                      <c:pt idx="466">
                        <c:v>7.7670000000000003</c:v>
                      </c:pt>
                      <c:pt idx="467">
                        <c:v>7.7830000000000004</c:v>
                      </c:pt>
                      <c:pt idx="468">
                        <c:v>7.8</c:v>
                      </c:pt>
                      <c:pt idx="469">
                        <c:v>7.8170000000000002</c:v>
                      </c:pt>
                      <c:pt idx="470">
                        <c:v>7.8330000000000002</c:v>
                      </c:pt>
                      <c:pt idx="471">
                        <c:v>7.85</c:v>
                      </c:pt>
                      <c:pt idx="472">
                        <c:v>7.867</c:v>
                      </c:pt>
                      <c:pt idx="473">
                        <c:v>7.883</c:v>
                      </c:pt>
                      <c:pt idx="474">
                        <c:v>7.9</c:v>
                      </c:pt>
                      <c:pt idx="475">
                        <c:v>7.9169999999999998</c:v>
                      </c:pt>
                      <c:pt idx="476">
                        <c:v>7.9329999999999998</c:v>
                      </c:pt>
                      <c:pt idx="477">
                        <c:v>7.95</c:v>
                      </c:pt>
                      <c:pt idx="478">
                        <c:v>7.9669999999999996</c:v>
                      </c:pt>
                      <c:pt idx="479">
                        <c:v>7.9829999999999997</c:v>
                      </c:pt>
                      <c:pt idx="480">
                        <c:v>8</c:v>
                      </c:pt>
                      <c:pt idx="481">
                        <c:v>8.0169999999999995</c:v>
                      </c:pt>
                      <c:pt idx="482">
                        <c:v>8.0329999999999995</c:v>
                      </c:pt>
                      <c:pt idx="483">
                        <c:v>8.0500000000000007</c:v>
                      </c:pt>
                      <c:pt idx="484">
                        <c:v>8.0670000000000002</c:v>
                      </c:pt>
                      <c:pt idx="485">
                        <c:v>8.0830000000000002</c:v>
                      </c:pt>
                      <c:pt idx="486">
                        <c:v>8.1</c:v>
                      </c:pt>
                      <c:pt idx="487">
                        <c:v>8.1170000000000009</c:v>
                      </c:pt>
                      <c:pt idx="488">
                        <c:v>8.1329999999999991</c:v>
                      </c:pt>
                      <c:pt idx="489">
                        <c:v>8.15</c:v>
                      </c:pt>
                      <c:pt idx="490">
                        <c:v>8.1669999999999998</c:v>
                      </c:pt>
                      <c:pt idx="491">
                        <c:v>8.1829999999999998</c:v>
                      </c:pt>
                      <c:pt idx="492">
                        <c:v>8.1999999999999993</c:v>
                      </c:pt>
                      <c:pt idx="493">
                        <c:v>8.2170000000000005</c:v>
                      </c:pt>
                      <c:pt idx="494">
                        <c:v>8.2330000000000005</c:v>
                      </c:pt>
                      <c:pt idx="495">
                        <c:v>8.25</c:v>
                      </c:pt>
                      <c:pt idx="496">
                        <c:v>8.2669999999999995</c:v>
                      </c:pt>
                      <c:pt idx="497">
                        <c:v>8.2829999999999995</c:v>
                      </c:pt>
                      <c:pt idx="498">
                        <c:v>8.3000000000000007</c:v>
                      </c:pt>
                      <c:pt idx="499">
                        <c:v>8.3170000000000002</c:v>
                      </c:pt>
                      <c:pt idx="500">
                        <c:v>8.3330000000000002</c:v>
                      </c:pt>
                      <c:pt idx="501">
                        <c:v>8.35</c:v>
                      </c:pt>
                      <c:pt idx="502">
                        <c:v>8.3670000000000009</c:v>
                      </c:pt>
                      <c:pt idx="503">
                        <c:v>8.3829999999999991</c:v>
                      </c:pt>
                      <c:pt idx="504">
                        <c:v>8.4</c:v>
                      </c:pt>
                      <c:pt idx="505">
                        <c:v>8.4169999999999998</c:v>
                      </c:pt>
                      <c:pt idx="506">
                        <c:v>8.4329999999999998</c:v>
                      </c:pt>
                      <c:pt idx="507">
                        <c:v>8.4499999999999993</c:v>
                      </c:pt>
                      <c:pt idx="508">
                        <c:v>8.4670000000000005</c:v>
                      </c:pt>
                      <c:pt idx="509">
                        <c:v>8.4830000000000005</c:v>
                      </c:pt>
                      <c:pt idx="510">
                        <c:v>8.5</c:v>
                      </c:pt>
                      <c:pt idx="511">
                        <c:v>8.5169999999999995</c:v>
                      </c:pt>
                      <c:pt idx="512">
                        <c:v>8.5329999999999995</c:v>
                      </c:pt>
                      <c:pt idx="513">
                        <c:v>8.5500000000000007</c:v>
                      </c:pt>
                      <c:pt idx="514">
                        <c:v>8.5670000000000002</c:v>
                      </c:pt>
                      <c:pt idx="515">
                        <c:v>8.5830000000000002</c:v>
                      </c:pt>
                      <c:pt idx="516">
                        <c:v>8.6</c:v>
                      </c:pt>
                      <c:pt idx="517">
                        <c:v>8.6170000000000009</c:v>
                      </c:pt>
                      <c:pt idx="518">
                        <c:v>8.6329999999999991</c:v>
                      </c:pt>
                      <c:pt idx="519">
                        <c:v>8.65</c:v>
                      </c:pt>
                      <c:pt idx="520">
                        <c:v>8.6669999999999998</c:v>
                      </c:pt>
                      <c:pt idx="521">
                        <c:v>8.6829999999999998</c:v>
                      </c:pt>
                      <c:pt idx="522">
                        <c:v>8.6999999999999993</c:v>
                      </c:pt>
                      <c:pt idx="523">
                        <c:v>8.7170000000000005</c:v>
                      </c:pt>
                      <c:pt idx="524">
                        <c:v>8.7330000000000005</c:v>
                      </c:pt>
                      <c:pt idx="525">
                        <c:v>8.75</c:v>
                      </c:pt>
                      <c:pt idx="526">
                        <c:v>8.7669999999999995</c:v>
                      </c:pt>
                      <c:pt idx="527">
                        <c:v>8.7829999999999995</c:v>
                      </c:pt>
                      <c:pt idx="528">
                        <c:v>8.8000000000000007</c:v>
                      </c:pt>
                      <c:pt idx="529">
                        <c:v>8.8170000000000002</c:v>
                      </c:pt>
                      <c:pt idx="530">
                        <c:v>8.8330000000000002</c:v>
                      </c:pt>
                      <c:pt idx="531">
                        <c:v>8.85</c:v>
                      </c:pt>
                      <c:pt idx="532">
                        <c:v>8.8670000000000009</c:v>
                      </c:pt>
                      <c:pt idx="533">
                        <c:v>8.8829999999999991</c:v>
                      </c:pt>
                      <c:pt idx="534">
                        <c:v>8.9</c:v>
                      </c:pt>
                      <c:pt idx="535">
                        <c:v>8.9169999999999998</c:v>
                      </c:pt>
                      <c:pt idx="536">
                        <c:v>8.9329999999999998</c:v>
                      </c:pt>
                      <c:pt idx="537">
                        <c:v>8.9499999999999993</c:v>
                      </c:pt>
                      <c:pt idx="538">
                        <c:v>8.9670000000000005</c:v>
                      </c:pt>
                      <c:pt idx="539">
                        <c:v>8.9830000000000005</c:v>
                      </c:pt>
                      <c:pt idx="540">
                        <c:v>9</c:v>
                      </c:pt>
                      <c:pt idx="541">
                        <c:v>9.0169999999999995</c:v>
                      </c:pt>
                      <c:pt idx="542">
                        <c:v>9.0329999999999995</c:v>
                      </c:pt>
                      <c:pt idx="543">
                        <c:v>9.0500000000000007</c:v>
                      </c:pt>
                      <c:pt idx="544">
                        <c:v>9.0670000000000002</c:v>
                      </c:pt>
                      <c:pt idx="545">
                        <c:v>9.0830000000000002</c:v>
                      </c:pt>
                      <c:pt idx="546">
                        <c:v>9.1</c:v>
                      </c:pt>
                      <c:pt idx="547">
                        <c:v>9.1170000000000009</c:v>
                      </c:pt>
                      <c:pt idx="548">
                        <c:v>9.1329999999999991</c:v>
                      </c:pt>
                      <c:pt idx="549">
                        <c:v>9.15</c:v>
                      </c:pt>
                      <c:pt idx="550">
                        <c:v>9.1669999999999998</c:v>
                      </c:pt>
                      <c:pt idx="551">
                        <c:v>9.1829999999999998</c:v>
                      </c:pt>
                      <c:pt idx="552">
                        <c:v>9.1999999999999993</c:v>
                      </c:pt>
                      <c:pt idx="553">
                        <c:v>9.2170000000000005</c:v>
                      </c:pt>
                      <c:pt idx="554">
                        <c:v>9.2330000000000005</c:v>
                      </c:pt>
                      <c:pt idx="555">
                        <c:v>9.25</c:v>
                      </c:pt>
                      <c:pt idx="556">
                        <c:v>9.2669999999999995</c:v>
                      </c:pt>
                      <c:pt idx="557">
                        <c:v>9.2829999999999995</c:v>
                      </c:pt>
                      <c:pt idx="558">
                        <c:v>9.3000000000000007</c:v>
                      </c:pt>
                      <c:pt idx="559">
                        <c:v>9.3170000000000002</c:v>
                      </c:pt>
                      <c:pt idx="560">
                        <c:v>9.3330000000000002</c:v>
                      </c:pt>
                      <c:pt idx="561">
                        <c:v>9.35</c:v>
                      </c:pt>
                      <c:pt idx="562">
                        <c:v>9.3670000000000009</c:v>
                      </c:pt>
                      <c:pt idx="563">
                        <c:v>9.3829999999999991</c:v>
                      </c:pt>
                      <c:pt idx="564">
                        <c:v>9.4</c:v>
                      </c:pt>
                      <c:pt idx="565">
                        <c:v>9.4169999999999998</c:v>
                      </c:pt>
                      <c:pt idx="566">
                        <c:v>9.4329999999999998</c:v>
                      </c:pt>
                      <c:pt idx="567">
                        <c:v>9.4499999999999993</c:v>
                      </c:pt>
                      <c:pt idx="568">
                        <c:v>9.4670000000000005</c:v>
                      </c:pt>
                      <c:pt idx="569">
                        <c:v>9.4830000000000005</c:v>
                      </c:pt>
                      <c:pt idx="570">
                        <c:v>9.5</c:v>
                      </c:pt>
                      <c:pt idx="571">
                        <c:v>9.5169999999999995</c:v>
                      </c:pt>
                      <c:pt idx="572">
                        <c:v>9.5329999999999995</c:v>
                      </c:pt>
                      <c:pt idx="573">
                        <c:v>9.5500000000000007</c:v>
                      </c:pt>
                      <c:pt idx="574">
                        <c:v>9.5670000000000002</c:v>
                      </c:pt>
                      <c:pt idx="575">
                        <c:v>9.5830000000000002</c:v>
                      </c:pt>
                      <c:pt idx="576">
                        <c:v>9.6</c:v>
                      </c:pt>
                      <c:pt idx="577">
                        <c:v>9.6170000000000009</c:v>
                      </c:pt>
                      <c:pt idx="578">
                        <c:v>9.6329999999999991</c:v>
                      </c:pt>
                      <c:pt idx="579">
                        <c:v>9.65</c:v>
                      </c:pt>
                      <c:pt idx="580">
                        <c:v>9.6669999999999998</c:v>
                      </c:pt>
                      <c:pt idx="581">
                        <c:v>9.6829999999999998</c:v>
                      </c:pt>
                      <c:pt idx="582">
                        <c:v>9.6999999999999993</c:v>
                      </c:pt>
                      <c:pt idx="583">
                        <c:v>9.7170000000000005</c:v>
                      </c:pt>
                      <c:pt idx="584">
                        <c:v>9.7330000000000005</c:v>
                      </c:pt>
                      <c:pt idx="585">
                        <c:v>9.75</c:v>
                      </c:pt>
                      <c:pt idx="586">
                        <c:v>9.7669999999999995</c:v>
                      </c:pt>
                      <c:pt idx="587">
                        <c:v>9.7829999999999995</c:v>
                      </c:pt>
                      <c:pt idx="588">
                        <c:v>9.8000000000000007</c:v>
                      </c:pt>
                      <c:pt idx="589">
                        <c:v>9.8170000000000002</c:v>
                      </c:pt>
                      <c:pt idx="590">
                        <c:v>9.8330000000000002</c:v>
                      </c:pt>
                      <c:pt idx="591">
                        <c:v>9.85</c:v>
                      </c:pt>
                      <c:pt idx="592">
                        <c:v>9.8670000000000009</c:v>
                      </c:pt>
                      <c:pt idx="593">
                        <c:v>9.8829999999999991</c:v>
                      </c:pt>
                      <c:pt idx="594">
                        <c:v>9.9</c:v>
                      </c:pt>
                      <c:pt idx="595">
                        <c:v>9.9169999999999998</c:v>
                      </c:pt>
                      <c:pt idx="596">
                        <c:v>9.9329999999999998</c:v>
                      </c:pt>
                      <c:pt idx="597">
                        <c:v>9.9499999999999993</c:v>
                      </c:pt>
                      <c:pt idx="598">
                        <c:v>9.9670000000000005</c:v>
                      </c:pt>
                      <c:pt idx="599">
                        <c:v>9.9830000000000005</c:v>
                      </c:pt>
                      <c:pt idx="600">
                        <c:v>10</c:v>
                      </c:pt>
                      <c:pt idx="601">
                        <c:v>10.016999999999999</c:v>
                      </c:pt>
                      <c:pt idx="602">
                        <c:v>10.032999999999999</c:v>
                      </c:pt>
                      <c:pt idx="603">
                        <c:v>10.050000000000001</c:v>
                      </c:pt>
                      <c:pt idx="604">
                        <c:v>10.067</c:v>
                      </c:pt>
                      <c:pt idx="605">
                        <c:v>10.083</c:v>
                      </c:pt>
                      <c:pt idx="606">
                        <c:v>10.1</c:v>
                      </c:pt>
                      <c:pt idx="607">
                        <c:v>10.117000000000001</c:v>
                      </c:pt>
                      <c:pt idx="608">
                        <c:v>10.132999999999999</c:v>
                      </c:pt>
                      <c:pt idx="609">
                        <c:v>10.15</c:v>
                      </c:pt>
                      <c:pt idx="610">
                        <c:v>10.167</c:v>
                      </c:pt>
                      <c:pt idx="611">
                        <c:v>10.183</c:v>
                      </c:pt>
                      <c:pt idx="612">
                        <c:v>10.199999999999999</c:v>
                      </c:pt>
                      <c:pt idx="613">
                        <c:v>10.217000000000001</c:v>
                      </c:pt>
                      <c:pt idx="614">
                        <c:v>10.233000000000001</c:v>
                      </c:pt>
                      <c:pt idx="615">
                        <c:v>10.25</c:v>
                      </c:pt>
                      <c:pt idx="616">
                        <c:v>10.266999999999999</c:v>
                      </c:pt>
                      <c:pt idx="617">
                        <c:v>10.282999999999999</c:v>
                      </c:pt>
                      <c:pt idx="618">
                        <c:v>10.3</c:v>
                      </c:pt>
                      <c:pt idx="619">
                        <c:v>10.317</c:v>
                      </c:pt>
                      <c:pt idx="620">
                        <c:v>10.333</c:v>
                      </c:pt>
                      <c:pt idx="621">
                        <c:v>10.35</c:v>
                      </c:pt>
                      <c:pt idx="622">
                        <c:v>10.367000000000001</c:v>
                      </c:pt>
                      <c:pt idx="623">
                        <c:v>10.382999999999999</c:v>
                      </c:pt>
                      <c:pt idx="624">
                        <c:v>10.4</c:v>
                      </c:pt>
                      <c:pt idx="625">
                        <c:v>10.417</c:v>
                      </c:pt>
                      <c:pt idx="626">
                        <c:v>10.433</c:v>
                      </c:pt>
                      <c:pt idx="627">
                        <c:v>10.45</c:v>
                      </c:pt>
                      <c:pt idx="628">
                        <c:v>10.467000000000001</c:v>
                      </c:pt>
                      <c:pt idx="629">
                        <c:v>10.483000000000001</c:v>
                      </c:pt>
                      <c:pt idx="630">
                        <c:v>10.5</c:v>
                      </c:pt>
                      <c:pt idx="631">
                        <c:v>10.516999999999999</c:v>
                      </c:pt>
                      <c:pt idx="632">
                        <c:v>10.532999999999999</c:v>
                      </c:pt>
                      <c:pt idx="633">
                        <c:v>10.55</c:v>
                      </c:pt>
                      <c:pt idx="634">
                        <c:v>10.567</c:v>
                      </c:pt>
                      <c:pt idx="635">
                        <c:v>10.583</c:v>
                      </c:pt>
                      <c:pt idx="636">
                        <c:v>10.6</c:v>
                      </c:pt>
                      <c:pt idx="637">
                        <c:v>10.617000000000001</c:v>
                      </c:pt>
                      <c:pt idx="638">
                        <c:v>10.632999999999999</c:v>
                      </c:pt>
                      <c:pt idx="639">
                        <c:v>10.65</c:v>
                      </c:pt>
                      <c:pt idx="640">
                        <c:v>10.667</c:v>
                      </c:pt>
                      <c:pt idx="641">
                        <c:v>10.683</c:v>
                      </c:pt>
                      <c:pt idx="642">
                        <c:v>10.7</c:v>
                      </c:pt>
                      <c:pt idx="643">
                        <c:v>10.717000000000001</c:v>
                      </c:pt>
                      <c:pt idx="644">
                        <c:v>10.733000000000001</c:v>
                      </c:pt>
                      <c:pt idx="645">
                        <c:v>10.75</c:v>
                      </c:pt>
                      <c:pt idx="646">
                        <c:v>10.766999999999999</c:v>
                      </c:pt>
                      <c:pt idx="647">
                        <c:v>10.782999999999999</c:v>
                      </c:pt>
                      <c:pt idx="648">
                        <c:v>10.8</c:v>
                      </c:pt>
                      <c:pt idx="649">
                        <c:v>10.817</c:v>
                      </c:pt>
                      <c:pt idx="650">
                        <c:v>10.833</c:v>
                      </c:pt>
                      <c:pt idx="651">
                        <c:v>10.85</c:v>
                      </c:pt>
                      <c:pt idx="652">
                        <c:v>10.867000000000001</c:v>
                      </c:pt>
                      <c:pt idx="653">
                        <c:v>10.882999999999999</c:v>
                      </c:pt>
                      <c:pt idx="654">
                        <c:v>10.9</c:v>
                      </c:pt>
                      <c:pt idx="655">
                        <c:v>10.917</c:v>
                      </c:pt>
                      <c:pt idx="656">
                        <c:v>10.933</c:v>
                      </c:pt>
                      <c:pt idx="657">
                        <c:v>10.95</c:v>
                      </c:pt>
                      <c:pt idx="658">
                        <c:v>10.967000000000001</c:v>
                      </c:pt>
                      <c:pt idx="659">
                        <c:v>10.983000000000001</c:v>
                      </c:pt>
                      <c:pt idx="660">
                        <c:v>11</c:v>
                      </c:pt>
                      <c:pt idx="661">
                        <c:v>11.016999999999999</c:v>
                      </c:pt>
                      <c:pt idx="662">
                        <c:v>11.032999999999999</c:v>
                      </c:pt>
                      <c:pt idx="663">
                        <c:v>11.05</c:v>
                      </c:pt>
                      <c:pt idx="664">
                        <c:v>11.067</c:v>
                      </c:pt>
                      <c:pt idx="665">
                        <c:v>11.083</c:v>
                      </c:pt>
                      <c:pt idx="666">
                        <c:v>11.1</c:v>
                      </c:pt>
                      <c:pt idx="667">
                        <c:v>11.117000000000001</c:v>
                      </c:pt>
                      <c:pt idx="668">
                        <c:v>11.132999999999999</c:v>
                      </c:pt>
                      <c:pt idx="669">
                        <c:v>11.15</c:v>
                      </c:pt>
                      <c:pt idx="670">
                        <c:v>11.167</c:v>
                      </c:pt>
                      <c:pt idx="671">
                        <c:v>11.183</c:v>
                      </c:pt>
                      <c:pt idx="672">
                        <c:v>11.2</c:v>
                      </c:pt>
                      <c:pt idx="673">
                        <c:v>11.217000000000001</c:v>
                      </c:pt>
                      <c:pt idx="674">
                        <c:v>11.233000000000001</c:v>
                      </c:pt>
                      <c:pt idx="675">
                        <c:v>11.25</c:v>
                      </c:pt>
                      <c:pt idx="676">
                        <c:v>11.266999999999999</c:v>
                      </c:pt>
                      <c:pt idx="677">
                        <c:v>11.282999999999999</c:v>
                      </c:pt>
                      <c:pt idx="678">
                        <c:v>11.3</c:v>
                      </c:pt>
                      <c:pt idx="679">
                        <c:v>11.317</c:v>
                      </c:pt>
                      <c:pt idx="680">
                        <c:v>11.333</c:v>
                      </c:pt>
                      <c:pt idx="681">
                        <c:v>11.35</c:v>
                      </c:pt>
                      <c:pt idx="682">
                        <c:v>11.367000000000001</c:v>
                      </c:pt>
                      <c:pt idx="683">
                        <c:v>11.382999999999999</c:v>
                      </c:pt>
                      <c:pt idx="684">
                        <c:v>11.4</c:v>
                      </c:pt>
                      <c:pt idx="685">
                        <c:v>11.417</c:v>
                      </c:pt>
                      <c:pt idx="686">
                        <c:v>11.433</c:v>
                      </c:pt>
                      <c:pt idx="687">
                        <c:v>11.45</c:v>
                      </c:pt>
                      <c:pt idx="688">
                        <c:v>11.467000000000001</c:v>
                      </c:pt>
                      <c:pt idx="689">
                        <c:v>11.483000000000001</c:v>
                      </c:pt>
                      <c:pt idx="690">
                        <c:v>11.5</c:v>
                      </c:pt>
                      <c:pt idx="691">
                        <c:v>11.516999999999999</c:v>
                      </c:pt>
                      <c:pt idx="692">
                        <c:v>11.532999999999999</c:v>
                      </c:pt>
                      <c:pt idx="693">
                        <c:v>11.55</c:v>
                      </c:pt>
                      <c:pt idx="694">
                        <c:v>11.567</c:v>
                      </c:pt>
                      <c:pt idx="695">
                        <c:v>11.583</c:v>
                      </c:pt>
                      <c:pt idx="696">
                        <c:v>11.6</c:v>
                      </c:pt>
                      <c:pt idx="697">
                        <c:v>11.617000000000001</c:v>
                      </c:pt>
                      <c:pt idx="698">
                        <c:v>11.632999999999999</c:v>
                      </c:pt>
                      <c:pt idx="699">
                        <c:v>11.65</c:v>
                      </c:pt>
                      <c:pt idx="700">
                        <c:v>11.667</c:v>
                      </c:pt>
                      <c:pt idx="701">
                        <c:v>11.683</c:v>
                      </c:pt>
                      <c:pt idx="702">
                        <c:v>11.7</c:v>
                      </c:pt>
                      <c:pt idx="703">
                        <c:v>11.717000000000001</c:v>
                      </c:pt>
                      <c:pt idx="704">
                        <c:v>11.733000000000001</c:v>
                      </c:pt>
                      <c:pt idx="705">
                        <c:v>11.75</c:v>
                      </c:pt>
                      <c:pt idx="706">
                        <c:v>11.766999999999999</c:v>
                      </c:pt>
                      <c:pt idx="707">
                        <c:v>11.782999999999999</c:v>
                      </c:pt>
                      <c:pt idx="708">
                        <c:v>11.8</c:v>
                      </c:pt>
                      <c:pt idx="709">
                        <c:v>11.817</c:v>
                      </c:pt>
                      <c:pt idx="710">
                        <c:v>11.833</c:v>
                      </c:pt>
                      <c:pt idx="711">
                        <c:v>11.85</c:v>
                      </c:pt>
                      <c:pt idx="712">
                        <c:v>11.867000000000001</c:v>
                      </c:pt>
                      <c:pt idx="713">
                        <c:v>11.882999999999999</c:v>
                      </c:pt>
                      <c:pt idx="714">
                        <c:v>11.9</c:v>
                      </c:pt>
                      <c:pt idx="715">
                        <c:v>11.917</c:v>
                      </c:pt>
                      <c:pt idx="716">
                        <c:v>11.933</c:v>
                      </c:pt>
                      <c:pt idx="717">
                        <c:v>11.95</c:v>
                      </c:pt>
                      <c:pt idx="718">
                        <c:v>11.967000000000001</c:v>
                      </c:pt>
                      <c:pt idx="719">
                        <c:v>11.983000000000001</c:v>
                      </c:pt>
                      <c:pt idx="720">
                        <c:v>12</c:v>
                      </c:pt>
                      <c:pt idx="721">
                        <c:v>12.016999999999999</c:v>
                      </c:pt>
                      <c:pt idx="722">
                        <c:v>12.032999999999999</c:v>
                      </c:pt>
                      <c:pt idx="723">
                        <c:v>12.05</c:v>
                      </c:pt>
                      <c:pt idx="724">
                        <c:v>12.067</c:v>
                      </c:pt>
                      <c:pt idx="725">
                        <c:v>12.083</c:v>
                      </c:pt>
                      <c:pt idx="726">
                        <c:v>12.1</c:v>
                      </c:pt>
                      <c:pt idx="727">
                        <c:v>12.117000000000001</c:v>
                      </c:pt>
                      <c:pt idx="728">
                        <c:v>12.132999999999999</c:v>
                      </c:pt>
                      <c:pt idx="729">
                        <c:v>12.15</c:v>
                      </c:pt>
                      <c:pt idx="730">
                        <c:v>12.167</c:v>
                      </c:pt>
                      <c:pt idx="731">
                        <c:v>12.183</c:v>
                      </c:pt>
                      <c:pt idx="732">
                        <c:v>12.2</c:v>
                      </c:pt>
                      <c:pt idx="733">
                        <c:v>12.217000000000001</c:v>
                      </c:pt>
                      <c:pt idx="734">
                        <c:v>12.233000000000001</c:v>
                      </c:pt>
                      <c:pt idx="735">
                        <c:v>12.25</c:v>
                      </c:pt>
                      <c:pt idx="736">
                        <c:v>12.266999999999999</c:v>
                      </c:pt>
                      <c:pt idx="737">
                        <c:v>12.282999999999999</c:v>
                      </c:pt>
                      <c:pt idx="738">
                        <c:v>12.3</c:v>
                      </c:pt>
                      <c:pt idx="739">
                        <c:v>12.317</c:v>
                      </c:pt>
                      <c:pt idx="740">
                        <c:v>12.333</c:v>
                      </c:pt>
                      <c:pt idx="741">
                        <c:v>12.35</c:v>
                      </c:pt>
                      <c:pt idx="742">
                        <c:v>12.367000000000001</c:v>
                      </c:pt>
                      <c:pt idx="743">
                        <c:v>12.382999999999999</c:v>
                      </c:pt>
                      <c:pt idx="744">
                        <c:v>12.4</c:v>
                      </c:pt>
                      <c:pt idx="745">
                        <c:v>12.417</c:v>
                      </c:pt>
                      <c:pt idx="746">
                        <c:v>12.433</c:v>
                      </c:pt>
                      <c:pt idx="747">
                        <c:v>12.45</c:v>
                      </c:pt>
                      <c:pt idx="748">
                        <c:v>12.467000000000001</c:v>
                      </c:pt>
                      <c:pt idx="749">
                        <c:v>12.483000000000001</c:v>
                      </c:pt>
                      <c:pt idx="750">
                        <c:v>12.5</c:v>
                      </c:pt>
                      <c:pt idx="751">
                        <c:v>12.516999999999999</c:v>
                      </c:pt>
                      <c:pt idx="752">
                        <c:v>12.532999999999999</c:v>
                      </c:pt>
                      <c:pt idx="753">
                        <c:v>12.55</c:v>
                      </c:pt>
                      <c:pt idx="754">
                        <c:v>12.567</c:v>
                      </c:pt>
                      <c:pt idx="755">
                        <c:v>12.583</c:v>
                      </c:pt>
                      <c:pt idx="756">
                        <c:v>12.6</c:v>
                      </c:pt>
                      <c:pt idx="757">
                        <c:v>12.617000000000001</c:v>
                      </c:pt>
                      <c:pt idx="758">
                        <c:v>12.632999999999999</c:v>
                      </c:pt>
                      <c:pt idx="759">
                        <c:v>12.65</c:v>
                      </c:pt>
                      <c:pt idx="760">
                        <c:v>12.667</c:v>
                      </c:pt>
                      <c:pt idx="761">
                        <c:v>12.683</c:v>
                      </c:pt>
                      <c:pt idx="762">
                        <c:v>12.7</c:v>
                      </c:pt>
                      <c:pt idx="763">
                        <c:v>12.717000000000001</c:v>
                      </c:pt>
                      <c:pt idx="764">
                        <c:v>12.733000000000001</c:v>
                      </c:pt>
                      <c:pt idx="765">
                        <c:v>12.75</c:v>
                      </c:pt>
                      <c:pt idx="766">
                        <c:v>12.766999999999999</c:v>
                      </c:pt>
                      <c:pt idx="767">
                        <c:v>12.782999999999999</c:v>
                      </c:pt>
                      <c:pt idx="768">
                        <c:v>12.8</c:v>
                      </c:pt>
                      <c:pt idx="769">
                        <c:v>12.817</c:v>
                      </c:pt>
                      <c:pt idx="770">
                        <c:v>12.833</c:v>
                      </c:pt>
                      <c:pt idx="771">
                        <c:v>12.85</c:v>
                      </c:pt>
                      <c:pt idx="772">
                        <c:v>12.867000000000001</c:v>
                      </c:pt>
                      <c:pt idx="773">
                        <c:v>12.882999999999999</c:v>
                      </c:pt>
                      <c:pt idx="774">
                        <c:v>12.9</c:v>
                      </c:pt>
                      <c:pt idx="775">
                        <c:v>12.917</c:v>
                      </c:pt>
                      <c:pt idx="776">
                        <c:v>12.933</c:v>
                      </c:pt>
                      <c:pt idx="777">
                        <c:v>12.95</c:v>
                      </c:pt>
                      <c:pt idx="778">
                        <c:v>12.967000000000001</c:v>
                      </c:pt>
                      <c:pt idx="779">
                        <c:v>12.983000000000001</c:v>
                      </c:pt>
                      <c:pt idx="780">
                        <c:v>13</c:v>
                      </c:pt>
                      <c:pt idx="781">
                        <c:v>13.016999999999999</c:v>
                      </c:pt>
                      <c:pt idx="782">
                        <c:v>13.032999999999999</c:v>
                      </c:pt>
                      <c:pt idx="783">
                        <c:v>13.05</c:v>
                      </c:pt>
                      <c:pt idx="784">
                        <c:v>13.067</c:v>
                      </c:pt>
                      <c:pt idx="785">
                        <c:v>13.083</c:v>
                      </c:pt>
                      <c:pt idx="786">
                        <c:v>13.1</c:v>
                      </c:pt>
                      <c:pt idx="787">
                        <c:v>13.117000000000001</c:v>
                      </c:pt>
                      <c:pt idx="788">
                        <c:v>13.132999999999999</c:v>
                      </c:pt>
                      <c:pt idx="789">
                        <c:v>13.15</c:v>
                      </c:pt>
                      <c:pt idx="790">
                        <c:v>13.167</c:v>
                      </c:pt>
                      <c:pt idx="791">
                        <c:v>13.183</c:v>
                      </c:pt>
                      <c:pt idx="792">
                        <c:v>13.2</c:v>
                      </c:pt>
                      <c:pt idx="793">
                        <c:v>13.217000000000001</c:v>
                      </c:pt>
                      <c:pt idx="794">
                        <c:v>13.233000000000001</c:v>
                      </c:pt>
                      <c:pt idx="795">
                        <c:v>13.25</c:v>
                      </c:pt>
                      <c:pt idx="796">
                        <c:v>13.266999999999999</c:v>
                      </c:pt>
                      <c:pt idx="797">
                        <c:v>13.282999999999999</c:v>
                      </c:pt>
                      <c:pt idx="798">
                        <c:v>13.3</c:v>
                      </c:pt>
                      <c:pt idx="799">
                        <c:v>13.317</c:v>
                      </c:pt>
                      <c:pt idx="800">
                        <c:v>13.333</c:v>
                      </c:pt>
                      <c:pt idx="801">
                        <c:v>13.35</c:v>
                      </c:pt>
                      <c:pt idx="802">
                        <c:v>13.367000000000001</c:v>
                      </c:pt>
                      <c:pt idx="803">
                        <c:v>13.382999999999999</c:v>
                      </c:pt>
                      <c:pt idx="804">
                        <c:v>13.4</c:v>
                      </c:pt>
                      <c:pt idx="805">
                        <c:v>13.417</c:v>
                      </c:pt>
                      <c:pt idx="806">
                        <c:v>13.433</c:v>
                      </c:pt>
                      <c:pt idx="807">
                        <c:v>13.45</c:v>
                      </c:pt>
                      <c:pt idx="808">
                        <c:v>13.467000000000001</c:v>
                      </c:pt>
                      <c:pt idx="809">
                        <c:v>13.483000000000001</c:v>
                      </c:pt>
                      <c:pt idx="810">
                        <c:v>13.5</c:v>
                      </c:pt>
                      <c:pt idx="811">
                        <c:v>13.516999999999999</c:v>
                      </c:pt>
                      <c:pt idx="812">
                        <c:v>13.532999999999999</c:v>
                      </c:pt>
                      <c:pt idx="813">
                        <c:v>13.55</c:v>
                      </c:pt>
                      <c:pt idx="814">
                        <c:v>13.567</c:v>
                      </c:pt>
                      <c:pt idx="815">
                        <c:v>13.583</c:v>
                      </c:pt>
                      <c:pt idx="816">
                        <c:v>13.6</c:v>
                      </c:pt>
                      <c:pt idx="817">
                        <c:v>13.617000000000001</c:v>
                      </c:pt>
                      <c:pt idx="818">
                        <c:v>13.632999999999999</c:v>
                      </c:pt>
                      <c:pt idx="819">
                        <c:v>13.65</c:v>
                      </c:pt>
                      <c:pt idx="820">
                        <c:v>13.667</c:v>
                      </c:pt>
                      <c:pt idx="821">
                        <c:v>13.683</c:v>
                      </c:pt>
                      <c:pt idx="822">
                        <c:v>13.7</c:v>
                      </c:pt>
                      <c:pt idx="823">
                        <c:v>13.717000000000001</c:v>
                      </c:pt>
                      <c:pt idx="824">
                        <c:v>13.733000000000001</c:v>
                      </c:pt>
                      <c:pt idx="825">
                        <c:v>13.75</c:v>
                      </c:pt>
                      <c:pt idx="826">
                        <c:v>13.766999999999999</c:v>
                      </c:pt>
                      <c:pt idx="827">
                        <c:v>13.782999999999999</c:v>
                      </c:pt>
                      <c:pt idx="828">
                        <c:v>13.8</c:v>
                      </c:pt>
                      <c:pt idx="829">
                        <c:v>13.817</c:v>
                      </c:pt>
                      <c:pt idx="830">
                        <c:v>13.833</c:v>
                      </c:pt>
                      <c:pt idx="831">
                        <c:v>13.85</c:v>
                      </c:pt>
                      <c:pt idx="832">
                        <c:v>13.867000000000001</c:v>
                      </c:pt>
                      <c:pt idx="833">
                        <c:v>13.882999999999999</c:v>
                      </c:pt>
                      <c:pt idx="834">
                        <c:v>13.9</c:v>
                      </c:pt>
                      <c:pt idx="835">
                        <c:v>13.917</c:v>
                      </c:pt>
                      <c:pt idx="836">
                        <c:v>13.933</c:v>
                      </c:pt>
                      <c:pt idx="837">
                        <c:v>13.95</c:v>
                      </c:pt>
                      <c:pt idx="838">
                        <c:v>13.967000000000001</c:v>
                      </c:pt>
                      <c:pt idx="839">
                        <c:v>13.983000000000001</c:v>
                      </c:pt>
                      <c:pt idx="840">
                        <c:v>14</c:v>
                      </c:pt>
                      <c:pt idx="841">
                        <c:v>14.016999999999999</c:v>
                      </c:pt>
                      <c:pt idx="842">
                        <c:v>14.032999999999999</c:v>
                      </c:pt>
                      <c:pt idx="843">
                        <c:v>14.05</c:v>
                      </c:pt>
                      <c:pt idx="844">
                        <c:v>14.067</c:v>
                      </c:pt>
                      <c:pt idx="845">
                        <c:v>14.083</c:v>
                      </c:pt>
                      <c:pt idx="846">
                        <c:v>14.1</c:v>
                      </c:pt>
                      <c:pt idx="847">
                        <c:v>14.117000000000001</c:v>
                      </c:pt>
                      <c:pt idx="848">
                        <c:v>14.132999999999999</c:v>
                      </c:pt>
                      <c:pt idx="849">
                        <c:v>14.15</c:v>
                      </c:pt>
                      <c:pt idx="850">
                        <c:v>14.167</c:v>
                      </c:pt>
                      <c:pt idx="851">
                        <c:v>14.183</c:v>
                      </c:pt>
                      <c:pt idx="852">
                        <c:v>14.2</c:v>
                      </c:pt>
                      <c:pt idx="853">
                        <c:v>14.217000000000001</c:v>
                      </c:pt>
                      <c:pt idx="854">
                        <c:v>14.233000000000001</c:v>
                      </c:pt>
                      <c:pt idx="855">
                        <c:v>14.25</c:v>
                      </c:pt>
                      <c:pt idx="856">
                        <c:v>14.266999999999999</c:v>
                      </c:pt>
                      <c:pt idx="857">
                        <c:v>14.282999999999999</c:v>
                      </c:pt>
                      <c:pt idx="858">
                        <c:v>14.3</c:v>
                      </c:pt>
                      <c:pt idx="859">
                        <c:v>14.317</c:v>
                      </c:pt>
                      <c:pt idx="860">
                        <c:v>14.333</c:v>
                      </c:pt>
                      <c:pt idx="861">
                        <c:v>14.35</c:v>
                      </c:pt>
                      <c:pt idx="862">
                        <c:v>14.367000000000001</c:v>
                      </c:pt>
                      <c:pt idx="863">
                        <c:v>14.382999999999999</c:v>
                      </c:pt>
                      <c:pt idx="864">
                        <c:v>14.4</c:v>
                      </c:pt>
                      <c:pt idx="865">
                        <c:v>14.417</c:v>
                      </c:pt>
                      <c:pt idx="866">
                        <c:v>14.433</c:v>
                      </c:pt>
                      <c:pt idx="867">
                        <c:v>14.45</c:v>
                      </c:pt>
                      <c:pt idx="868">
                        <c:v>14.467000000000001</c:v>
                      </c:pt>
                      <c:pt idx="869">
                        <c:v>14.483000000000001</c:v>
                      </c:pt>
                      <c:pt idx="870">
                        <c:v>14.5</c:v>
                      </c:pt>
                      <c:pt idx="871">
                        <c:v>14.516999999999999</c:v>
                      </c:pt>
                      <c:pt idx="872">
                        <c:v>14.532999999999999</c:v>
                      </c:pt>
                      <c:pt idx="873">
                        <c:v>14.55</c:v>
                      </c:pt>
                      <c:pt idx="874">
                        <c:v>14.567</c:v>
                      </c:pt>
                      <c:pt idx="875">
                        <c:v>14.583</c:v>
                      </c:pt>
                      <c:pt idx="876">
                        <c:v>14.6</c:v>
                      </c:pt>
                      <c:pt idx="877">
                        <c:v>14.617000000000001</c:v>
                      </c:pt>
                      <c:pt idx="878">
                        <c:v>14.632999999999999</c:v>
                      </c:pt>
                      <c:pt idx="879">
                        <c:v>14.65</c:v>
                      </c:pt>
                      <c:pt idx="880">
                        <c:v>14.667</c:v>
                      </c:pt>
                      <c:pt idx="881">
                        <c:v>14.683</c:v>
                      </c:pt>
                      <c:pt idx="882">
                        <c:v>14.7</c:v>
                      </c:pt>
                      <c:pt idx="883">
                        <c:v>14.717000000000001</c:v>
                      </c:pt>
                      <c:pt idx="884">
                        <c:v>14.733000000000001</c:v>
                      </c:pt>
                      <c:pt idx="885">
                        <c:v>14.75</c:v>
                      </c:pt>
                      <c:pt idx="886">
                        <c:v>14.766999999999999</c:v>
                      </c:pt>
                      <c:pt idx="887">
                        <c:v>14.782999999999999</c:v>
                      </c:pt>
                      <c:pt idx="888">
                        <c:v>14.8</c:v>
                      </c:pt>
                      <c:pt idx="889">
                        <c:v>14.817</c:v>
                      </c:pt>
                      <c:pt idx="890">
                        <c:v>14.833</c:v>
                      </c:pt>
                      <c:pt idx="891">
                        <c:v>14.85</c:v>
                      </c:pt>
                      <c:pt idx="892">
                        <c:v>14.867000000000001</c:v>
                      </c:pt>
                      <c:pt idx="893">
                        <c:v>14.882999999999999</c:v>
                      </c:pt>
                      <c:pt idx="894">
                        <c:v>14.9</c:v>
                      </c:pt>
                      <c:pt idx="895">
                        <c:v>14.917</c:v>
                      </c:pt>
                      <c:pt idx="896">
                        <c:v>14.933</c:v>
                      </c:pt>
                      <c:pt idx="897">
                        <c:v>14.95</c:v>
                      </c:pt>
                      <c:pt idx="898">
                        <c:v>14.967000000000001</c:v>
                      </c:pt>
                      <c:pt idx="899">
                        <c:v>14.983000000000001</c:v>
                      </c:pt>
                      <c:pt idx="900">
                        <c:v>15</c:v>
                      </c:pt>
                      <c:pt idx="901">
                        <c:v>15.016999999999999</c:v>
                      </c:pt>
                      <c:pt idx="902">
                        <c:v>15.032999999999999</c:v>
                      </c:pt>
                      <c:pt idx="903">
                        <c:v>15.05</c:v>
                      </c:pt>
                      <c:pt idx="904">
                        <c:v>15.067</c:v>
                      </c:pt>
                      <c:pt idx="905">
                        <c:v>15.083</c:v>
                      </c:pt>
                      <c:pt idx="906">
                        <c:v>15.1</c:v>
                      </c:pt>
                      <c:pt idx="907">
                        <c:v>15.117000000000001</c:v>
                      </c:pt>
                      <c:pt idx="908">
                        <c:v>15.132999999999999</c:v>
                      </c:pt>
                      <c:pt idx="909">
                        <c:v>15.15</c:v>
                      </c:pt>
                      <c:pt idx="910">
                        <c:v>15.167</c:v>
                      </c:pt>
                      <c:pt idx="911">
                        <c:v>15.183</c:v>
                      </c:pt>
                      <c:pt idx="912">
                        <c:v>15.2</c:v>
                      </c:pt>
                      <c:pt idx="913">
                        <c:v>15.217000000000001</c:v>
                      </c:pt>
                      <c:pt idx="914">
                        <c:v>15.233000000000001</c:v>
                      </c:pt>
                      <c:pt idx="915">
                        <c:v>15.25</c:v>
                      </c:pt>
                      <c:pt idx="916">
                        <c:v>15.266999999999999</c:v>
                      </c:pt>
                      <c:pt idx="917">
                        <c:v>15.282999999999999</c:v>
                      </c:pt>
                      <c:pt idx="918">
                        <c:v>15.3</c:v>
                      </c:pt>
                      <c:pt idx="919">
                        <c:v>15.317</c:v>
                      </c:pt>
                      <c:pt idx="920">
                        <c:v>15.333</c:v>
                      </c:pt>
                      <c:pt idx="921">
                        <c:v>15.35</c:v>
                      </c:pt>
                      <c:pt idx="922">
                        <c:v>15.367000000000001</c:v>
                      </c:pt>
                      <c:pt idx="923">
                        <c:v>15.382999999999999</c:v>
                      </c:pt>
                      <c:pt idx="924">
                        <c:v>15.4</c:v>
                      </c:pt>
                      <c:pt idx="925">
                        <c:v>15.417</c:v>
                      </c:pt>
                      <c:pt idx="926">
                        <c:v>15.433</c:v>
                      </c:pt>
                      <c:pt idx="927">
                        <c:v>15.45</c:v>
                      </c:pt>
                      <c:pt idx="928">
                        <c:v>15.467000000000001</c:v>
                      </c:pt>
                      <c:pt idx="929">
                        <c:v>15.483000000000001</c:v>
                      </c:pt>
                      <c:pt idx="930">
                        <c:v>15.5</c:v>
                      </c:pt>
                      <c:pt idx="931">
                        <c:v>15.516999999999999</c:v>
                      </c:pt>
                      <c:pt idx="932">
                        <c:v>15.532999999999999</c:v>
                      </c:pt>
                      <c:pt idx="933">
                        <c:v>15.55</c:v>
                      </c:pt>
                      <c:pt idx="934">
                        <c:v>15.567</c:v>
                      </c:pt>
                      <c:pt idx="935">
                        <c:v>15.583</c:v>
                      </c:pt>
                      <c:pt idx="936">
                        <c:v>15.6</c:v>
                      </c:pt>
                      <c:pt idx="937">
                        <c:v>15.617000000000001</c:v>
                      </c:pt>
                      <c:pt idx="938">
                        <c:v>15.632999999999999</c:v>
                      </c:pt>
                      <c:pt idx="939">
                        <c:v>15.65</c:v>
                      </c:pt>
                      <c:pt idx="940">
                        <c:v>15.667</c:v>
                      </c:pt>
                      <c:pt idx="941">
                        <c:v>15.683</c:v>
                      </c:pt>
                      <c:pt idx="942">
                        <c:v>15.7</c:v>
                      </c:pt>
                      <c:pt idx="943">
                        <c:v>15.717000000000001</c:v>
                      </c:pt>
                      <c:pt idx="944">
                        <c:v>15.733000000000001</c:v>
                      </c:pt>
                      <c:pt idx="945">
                        <c:v>15.75</c:v>
                      </c:pt>
                      <c:pt idx="946">
                        <c:v>15.766999999999999</c:v>
                      </c:pt>
                      <c:pt idx="947">
                        <c:v>15.782999999999999</c:v>
                      </c:pt>
                      <c:pt idx="948">
                        <c:v>15.8</c:v>
                      </c:pt>
                      <c:pt idx="949">
                        <c:v>15.817</c:v>
                      </c:pt>
                      <c:pt idx="950">
                        <c:v>15.833</c:v>
                      </c:pt>
                      <c:pt idx="951">
                        <c:v>15.85</c:v>
                      </c:pt>
                      <c:pt idx="952">
                        <c:v>15.867000000000001</c:v>
                      </c:pt>
                      <c:pt idx="953">
                        <c:v>15.882999999999999</c:v>
                      </c:pt>
                      <c:pt idx="954">
                        <c:v>15.9</c:v>
                      </c:pt>
                      <c:pt idx="955">
                        <c:v>15.917</c:v>
                      </c:pt>
                      <c:pt idx="956">
                        <c:v>15.933</c:v>
                      </c:pt>
                      <c:pt idx="957">
                        <c:v>15.95</c:v>
                      </c:pt>
                      <c:pt idx="958">
                        <c:v>15.967000000000001</c:v>
                      </c:pt>
                      <c:pt idx="959">
                        <c:v>15.983000000000001</c:v>
                      </c:pt>
                      <c:pt idx="960">
                        <c:v>16</c:v>
                      </c:pt>
                      <c:pt idx="961">
                        <c:v>16.016999999999999</c:v>
                      </c:pt>
                      <c:pt idx="962">
                        <c:v>16.033000000000001</c:v>
                      </c:pt>
                      <c:pt idx="963">
                        <c:v>16.05</c:v>
                      </c:pt>
                      <c:pt idx="964">
                        <c:v>16.067</c:v>
                      </c:pt>
                      <c:pt idx="965">
                        <c:v>16.082999999999998</c:v>
                      </c:pt>
                      <c:pt idx="966">
                        <c:v>16.100000000000001</c:v>
                      </c:pt>
                      <c:pt idx="967">
                        <c:v>16.117000000000001</c:v>
                      </c:pt>
                      <c:pt idx="968">
                        <c:v>16.132999999999999</c:v>
                      </c:pt>
                      <c:pt idx="969">
                        <c:v>16.149999999999999</c:v>
                      </c:pt>
                      <c:pt idx="970">
                        <c:v>16.167000000000002</c:v>
                      </c:pt>
                      <c:pt idx="971">
                        <c:v>16.183</c:v>
                      </c:pt>
                      <c:pt idx="972">
                        <c:v>16.2</c:v>
                      </c:pt>
                      <c:pt idx="973">
                        <c:v>16.216999999999999</c:v>
                      </c:pt>
                      <c:pt idx="974">
                        <c:v>16.233000000000001</c:v>
                      </c:pt>
                      <c:pt idx="975">
                        <c:v>16.25</c:v>
                      </c:pt>
                      <c:pt idx="976">
                        <c:v>16.266999999999999</c:v>
                      </c:pt>
                      <c:pt idx="977">
                        <c:v>16.283000000000001</c:v>
                      </c:pt>
                      <c:pt idx="978">
                        <c:v>16.3</c:v>
                      </c:pt>
                      <c:pt idx="979">
                        <c:v>16.317</c:v>
                      </c:pt>
                      <c:pt idx="980">
                        <c:v>16.332999999999998</c:v>
                      </c:pt>
                      <c:pt idx="981">
                        <c:v>16.350000000000001</c:v>
                      </c:pt>
                      <c:pt idx="982">
                        <c:v>16.367000000000001</c:v>
                      </c:pt>
                      <c:pt idx="983">
                        <c:v>16.382999999999999</c:v>
                      </c:pt>
                      <c:pt idx="984">
                        <c:v>16.399999999999999</c:v>
                      </c:pt>
                      <c:pt idx="985">
                        <c:v>16.417000000000002</c:v>
                      </c:pt>
                      <c:pt idx="986">
                        <c:v>16.433</c:v>
                      </c:pt>
                      <c:pt idx="987">
                        <c:v>16.45</c:v>
                      </c:pt>
                      <c:pt idx="988">
                        <c:v>16.466999999999999</c:v>
                      </c:pt>
                      <c:pt idx="989">
                        <c:v>16.483000000000001</c:v>
                      </c:pt>
                      <c:pt idx="990">
                        <c:v>16.5</c:v>
                      </c:pt>
                      <c:pt idx="991">
                        <c:v>16.516999999999999</c:v>
                      </c:pt>
                      <c:pt idx="992">
                        <c:v>16.533000000000001</c:v>
                      </c:pt>
                      <c:pt idx="993">
                        <c:v>16.55</c:v>
                      </c:pt>
                      <c:pt idx="994">
                        <c:v>16.567</c:v>
                      </c:pt>
                      <c:pt idx="995">
                        <c:v>16.582999999999998</c:v>
                      </c:pt>
                      <c:pt idx="996">
                        <c:v>16.600000000000001</c:v>
                      </c:pt>
                      <c:pt idx="997">
                        <c:v>16.617000000000001</c:v>
                      </c:pt>
                      <c:pt idx="998">
                        <c:v>16.632999999999999</c:v>
                      </c:pt>
                      <c:pt idx="999">
                        <c:v>16.649999999999999</c:v>
                      </c:pt>
                      <c:pt idx="1000">
                        <c:v>16.667000000000002</c:v>
                      </c:pt>
                      <c:pt idx="1001">
                        <c:v>16.683</c:v>
                      </c:pt>
                      <c:pt idx="1002">
                        <c:v>16.7</c:v>
                      </c:pt>
                      <c:pt idx="1003">
                        <c:v>16.716999999999999</c:v>
                      </c:pt>
                      <c:pt idx="1004">
                        <c:v>16.733000000000001</c:v>
                      </c:pt>
                      <c:pt idx="1005">
                        <c:v>16.75</c:v>
                      </c:pt>
                      <c:pt idx="1006">
                        <c:v>16.766999999999999</c:v>
                      </c:pt>
                      <c:pt idx="1007">
                        <c:v>16.783000000000001</c:v>
                      </c:pt>
                      <c:pt idx="1008">
                        <c:v>16.8</c:v>
                      </c:pt>
                      <c:pt idx="1009">
                        <c:v>16.817</c:v>
                      </c:pt>
                      <c:pt idx="1010">
                        <c:v>16.832999999999998</c:v>
                      </c:pt>
                      <c:pt idx="1011">
                        <c:v>16.850000000000001</c:v>
                      </c:pt>
                      <c:pt idx="1012">
                        <c:v>16.867000000000001</c:v>
                      </c:pt>
                      <c:pt idx="1013">
                        <c:v>16.882999999999999</c:v>
                      </c:pt>
                      <c:pt idx="1014">
                        <c:v>16.899999999999999</c:v>
                      </c:pt>
                      <c:pt idx="1015">
                        <c:v>16.917000000000002</c:v>
                      </c:pt>
                      <c:pt idx="1016">
                        <c:v>16.933</c:v>
                      </c:pt>
                      <c:pt idx="1017">
                        <c:v>16.95</c:v>
                      </c:pt>
                      <c:pt idx="1018">
                        <c:v>16.966999999999999</c:v>
                      </c:pt>
                      <c:pt idx="1019">
                        <c:v>16.983000000000001</c:v>
                      </c:pt>
                      <c:pt idx="1020">
                        <c:v>17</c:v>
                      </c:pt>
                      <c:pt idx="1021">
                        <c:v>17.016999999999999</c:v>
                      </c:pt>
                      <c:pt idx="1022">
                        <c:v>17.033000000000001</c:v>
                      </c:pt>
                      <c:pt idx="1023">
                        <c:v>17.05</c:v>
                      </c:pt>
                      <c:pt idx="1024">
                        <c:v>17.067</c:v>
                      </c:pt>
                      <c:pt idx="1025">
                        <c:v>17.082999999999998</c:v>
                      </c:pt>
                      <c:pt idx="1026">
                        <c:v>17.100000000000001</c:v>
                      </c:pt>
                      <c:pt idx="1027">
                        <c:v>17.117000000000001</c:v>
                      </c:pt>
                      <c:pt idx="1028">
                        <c:v>17.132999999999999</c:v>
                      </c:pt>
                      <c:pt idx="1029">
                        <c:v>17.149999999999999</c:v>
                      </c:pt>
                      <c:pt idx="1030">
                        <c:v>17.167000000000002</c:v>
                      </c:pt>
                      <c:pt idx="1031">
                        <c:v>17.183</c:v>
                      </c:pt>
                      <c:pt idx="1032">
                        <c:v>17.2</c:v>
                      </c:pt>
                      <c:pt idx="1033">
                        <c:v>17.216999999999999</c:v>
                      </c:pt>
                      <c:pt idx="1034">
                        <c:v>17.233000000000001</c:v>
                      </c:pt>
                      <c:pt idx="1035">
                        <c:v>17.25</c:v>
                      </c:pt>
                      <c:pt idx="1036">
                        <c:v>17.266999999999999</c:v>
                      </c:pt>
                      <c:pt idx="1037">
                        <c:v>17.283000000000001</c:v>
                      </c:pt>
                      <c:pt idx="1038">
                        <c:v>17.3</c:v>
                      </c:pt>
                      <c:pt idx="1039">
                        <c:v>17.317</c:v>
                      </c:pt>
                      <c:pt idx="1040">
                        <c:v>17.332999999999998</c:v>
                      </c:pt>
                      <c:pt idx="1041">
                        <c:v>17.350000000000001</c:v>
                      </c:pt>
                      <c:pt idx="1042">
                        <c:v>17.367000000000001</c:v>
                      </c:pt>
                      <c:pt idx="1043">
                        <c:v>17.382999999999999</c:v>
                      </c:pt>
                      <c:pt idx="1044">
                        <c:v>17.399999999999999</c:v>
                      </c:pt>
                      <c:pt idx="1045">
                        <c:v>17.417000000000002</c:v>
                      </c:pt>
                      <c:pt idx="1046">
                        <c:v>17.433</c:v>
                      </c:pt>
                      <c:pt idx="1047">
                        <c:v>17.45</c:v>
                      </c:pt>
                      <c:pt idx="1048">
                        <c:v>17.466999999999999</c:v>
                      </c:pt>
                      <c:pt idx="1049">
                        <c:v>17.483000000000001</c:v>
                      </c:pt>
                      <c:pt idx="1050">
                        <c:v>17.5</c:v>
                      </c:pt>
                      <c:pt idx="1051">
                        <c:v>17.516999999999999</c:v>
                      </c:pt>
                      <c:pt idx="1052">
                        <c:v>17.533000000000001</c:v>
                      </c:pt>
                      <c:pt idx="1053">
                        <c:v>17.55</c:v>
                      </c:pt>
                      <c:pt idx="1054">
                        <c:v>17.567</c:v>
                      </c:pt>
                      <c:pt idx="1055">
                        <c:v>17.582999999999998</c:v>
                      </c:pt>
                      <c:pt idx="1056">
                        <c:v>17.600000000000001</c:v>
                      </c:pt>
                      <c:pt idx="1057">
                        <c:v>17.617000000000001</c:v>
                      </c:pt>
                      <c:pt idx="1058">
                        <c:v>17.632999999999999</c:v>
                      </c:pt>
                      <c:pt idx="1059">
                        <c:v>17.649999999999999</c:v>
                      </c:pt>
                      <c:pt idx="1060">
                        <c:v>17.667000000000002</c:v>
                      </c:pt>
                      <c:pt idx="1061">
                        <c:v>17.683</c:v>
                      </c:pt>
                      <c:pt idx="1062">
                        <c:v>17.7</c:v>
                      </c:pt>
                      <c:pt idx="1063">
                        <c:v>17.716999999999999</c:v>
                      </c:pt>
                      <c:pt idx="1064">
                        <c:v>17.733000000000001</c:v>
                      </c:pt>
                      <c:pt idx="1065">
                        <c:v>17.75</c:v>
                      </c:pt>
                      <c:pt idx="1066">
                        <c:v>17.766999999999999</c:v>
                      </c:pt>
                      <c:pt idx="1067">
                        <c:v>17.783000000000001</c:v>
                      </c:pt>
                      <c:pt idx="1068">
                        <c:v>17.8</c:v>
                      </c:pt>
                      <c:pt idx="1069">
                        <c:v>17.817</c:v>
                      </c:pt>
                      <c:pt idx="1070">
                        <c:v>17.832999999999998</c:v>
                      </c:pt>
                      <c:pt idx="1071">
                        <c:v>17.850000000000001</c:v>
                      </c:pt>
                      <c:pt idx="1072">
                        <c:v>17.867000000000001</c:v>
                      </c:pt>
                      <c:pt idx="1073">
                        <c:v>17.882999999999999</c:v>
                      </c:pt>
                      <c:pt idx="1074">
                        <c:v>17.899999999999999</c:v>
                      </c:pt>
                      <c:pt idx="1075">
                        <c:v>17.917000000000002</c:v>
                      </c:pt>
                      <c:pt idx="1076">
                        <c:v>17.933</c:v>
                      </c:pt>
                      <c:pt idx="1077">
                        <c:v>17.95</c:v>
                      </c:pt>
                      <c:pt idx="1078">
                        <c:v>17.966999999999999</c:v>
                      </c:pt>
                      <c:pt idx="1079">
                        <c:v>17.983000000000001</c:v>
                      </c:pt>
                      <c:pt idx="1080">
                        <c:v>18</c:v>
                      </c:pt>
                      <c:pt idx="1081">
                        <c:v>18.016999999999999</c:v>
                      </c:pt>
                      <c:pt idx="1082">
                        <c:v>18.033000000000001</c:v>
                      </c:pt>
                      <c:pt idx="1083">
                        <c:v>18.05</c:v>
                      </c:pt>
                      <c:pt idx="1084">
                        <c:v>18.067</c:v>
                      </c:pt>
                      <c:pt idx="1085">
                        <c:v>18.082999999999998</c:v>
                      </c:pt>
                      <c:pt idx="1086">
                        <c:v>18.100000000000001</c:v>
                      </c:pt>
                      <c:pt idx="1087">
                        <c:v>18.117000000000001</c:v>
                      </c:pt>
                      <c:pt idx="1088">
                        <c:v>18.132999999999999</c:v>
                      </c:pt>
                      <c:pt idx="1089">
                        <c:v>18.149999999999999</c:v>
                      </c:pt>
                      <c:pt idx="1090">
                        <c:v>18.167000000000002</c:v>
                      </c:pt>
                      <c:pt idx="1091">
                        <c:v>18.183</c:v>
                      </c:pt>
                      <c:pt idx="1092">
                        <c:v>18.2</c:v>
                      </c:pt>
                      <c:pt idx="1093">
                        <c:v>18.216999999999999</c:v>
                      </c:pt>
                      <c:pt idx="1094">
                        <c:v>18.233000000000001</c:v>
                      </c:pt>
                      <c:pt idx="1095">
                        <c:v>18.25</c:v>
                      </c:pt>
                      <c:pt idx="1096">
                        <c:v>18.266999999999999</c:v>
                      </c:pt>
                      <c:pt idx="1097">
                        <c:v>18.283000000000001</c:v>
                      </c:pt>
                      <c:pt idx="1098">
                        <c:v>18.3</c:v>
                      </c:pt>
                      <c:pt idx="1099">
                        <c:v>18.317</c:v>
                      </c:pt>
                      <c:pt idx="1100">
                        <c:v>18.332999999999998</c:v>
                      </c:pt>
                      <c:pt idx="1101">
                        <c:v>18.350000000000001</c:v>
                      </c:pt>
                      <c:pt idx="1102">
                        <c:v>18.367000000000001</c:v>
                      </c:pt>
                      <c:pt idx="1103">
                        <c:v>18.382999999999999</c:v>
                      </c:pt>
                      <c:pt idx="1104">
                        <c:v>18.399999999999999</c:v>
                      </c:pt>
                      <c:pt idx="1105">
                        <c:v>18.417000000000002</c:v>
                      </c:pt>
                      <c:pt idx="1106">
                        <c:v>18.433</c:v>
                      </c:pt>
                      <c:pt idx="1107">
                        <c:v>18.45</c:v>
                      </c:pt>
                      <c:pt idx="1108">
                        <c:v>18.466999999999999</c:v>
                      </c:pt>
                      <c:pt idx="1109">
                        <c:v>18.483000000000001</c:v>
                      </c:pt>
                      <c:pt idx="1110">
                        <c:v>18.5</c:v>
                      </c:pt>
                      <c:pt idx="1111">
                        <c:v>18.516999999999999</c:v>
                      </c:pt>
                      <c:pt idx="1112">
                        <c:v>18.533000000000001</c:v>
                      </c:pt>
                      <c:pt idx="1113">
                        <c:v>18.55</c:v>
                      </c:pt>
                      <c:pt idx="1114">
                        <c:v>18.567</c:v>
                      </c:pt>
                      <c:pt idx="1115">
                        <c:v>18.582999999999998</c:v>
                      </c:pt>
                      <c:pt idx="1116">
                        <c:v>18.600000000000001</c:v>
                      </c:pt>
                      <c:pt idx="1117">
                        <c:v>18.617000000000001</c:v>
                      </c:pt>
                      <c:pt idx="1118">
                        <c:v>18.632999999999999</c:v>
                      </c:pt>
                      <c:pt idx="1119">
                        <c:v>18.649999999999999</c:v>
                      </c:pt>
                      <c:pt idx="1120">
                        <c:v>18.667000000000002</c:v>
                      </c:pt>
                      <c:pt idx="1121">
                        <c:v>18.683</c:v>
                      </c:pt>
                      <c:pt idx="1122">
                        <c:v>18.7</c:v>
                      </c:pt>
                      <c:pt idx="1123">
                        <c:v>18.716999999999999</c:v>
                      </c:pt>
                      <c:pt idx="1124">
                        <c:v>18.733000000000001</c:v>
                      </c:pt>
                      <c:pt idx="1125">
                        <c:v>18.75</c:v>
                      </c:pt>
                      <c:pt idx="1126">
                        <c:v>18.766999999999999</c:v>
                      </c:pt>
                      <c:pt idx="1127">
                        <c:v>18.783000000000001</c:v>
                      </c:pt>
                      <c:pt idx="1128">
                        <c:v>18.8</c:v>
                      </c:pt>
                      <c:pt idx="1129">
                        <c:v>18.817</c:v>
                      </c:pt>
                      <c:pt idx="1130">
                        <c:v>18.832999999999998</c:v>
                      </c:pt>
                      <c:pt idx="1131">
                        <c:v>18.850000000000001</c:v>
                      </c:pt>
                      <c:pt idx="1132">
                        <c:v>18.867000000000001</c:v>
                      </c:pt>
                      <c:pt idx="1133">
                        <c:v>18.882999999999999</c:v>
                      </c:pt>
                      <c:pt idx="1134">
                        <c:v>18.899999999999999</c:v>
                      </c:pt>
                      <c:pt idx="1135">
                        <c:v>18.917000000000002</c:v>
                      </c:pt>
                      <c:pt idx="1136">
                        <c:v>18.933</c:v>
                      </c:pt>
                      <c:pt idx="1137">
                        <c:v>18.95</c:v>
                      </c:pt>
                      <c:pt idx="1138">
                        <c:v>18.966999999999999</c:v>
                      </c:pt>
                      <c:pt idx="1139">
                        <c:v>18.983000000000001</c:v>
                      </c:pt>
                      <c:pt idx="1140">
                        <c:v>19</c:v>
                      </c:pt>
                      <c:pt idx="1141">
                        <c:v>19.016999999999999</c:v>
                      </c:pt>
                      <c:pt idx="1142">
                        <c:v>19.033000000000001</c:v>
                      </c:pt>
                      <c:pt idx="1143">
                        <c:v>19.05</c:v>
                      </c:pt>
                      <c:pt idx="1144">
                        <c:v>19.067</c:v>
                      </c:pt>
                      <c:pt idx="1145">
                        <c:v>19.082999999999998</c:v>
                      </c:pt>
                      <c:pt idx="1146">
                        <c:v>19.100000000000001</c:v>
                      </c:pt>
                      <c:pt idx="1147">
                        <c:v>19.117000000000001</c:v>
                      </c:pt>
                      <c:pt idx="1148">
                        <c:v>19.132999999999999</c:v>
                      </c:pt>
                      <c:pt idx="1149">
                        <c:v>19.149999999999999</c:v>
                      </c:pt>
                      <c:pt idx="1150">
                        <c:v>19.167000000000002</c:v>
                      </c:pt>
                      <c:pt idx="1151">
                        <c:v>19.183</c:v>
                      </c:pt>
                      <c:pt idx="1152">
                        <c:v>19.2</c:v>
                      </c:pt>
                      <c:pt idx="1153">
                        <c:v>19.216999999999999</c:v>
                      </c:pt>
                      <c:pt idx="1154">
                        <c:v>19.233000000000001</c:v>
                      </c:pt>
                      <c:pt idx="1155">
                        <c:v>19.25</c:v>
                      </c:pt>
                      <c:pt idx="1156">
                        <c:v>19.266999999999999</c:v>
                      </c:pt>
                      <c:pt idx="1157">
                        <c:v>19.283000000000001</c:v>
                      </c:pt>
                      <c:pt idx="1158">
                        <c:v>19.3</c:v>
                      </c:pt>
                      <c:pt idx="1159">
                        <c:v>19.317</c:v>
                      </c:pt>
                      <c:pt idx="1160">
                        <c:v>19.332999999999998</c:v>
                      </c:pt>
                      <c:pt idx="1161">
                        <c:v>19.350000000000001</c:v>
                      </c:pt>
                      <c:pt idx="1162">
                        <c:v>19.367000000000001</c:v>
                      </c:pt>
                      <c:pt idx="1163">
                        <c:v>19.382999999999999</c:v>
                      </c:pt>
                      <c:pt idx="1164">
                        <c:v>19.399999999999999</c:v>
                      </c:pt>
                      <c:pt idx="1165">
                        <c:v>19.417000000000002</c:v>
                      </c:pt>
                      <c:pt idx="1166">
                        <c:v>19.433</c:v>
                      </c:pt>
                      <c:pt idx="1167">
                        <c:v>19.45</c:v>
                      </c:pt>
                      <c:pt idx="1168">
                        <c:v>19.466999999999999</c:v>
                      </c:pt>
                      <c:pt idx="1169">
                        <c:v>19.483000000000001</c:v>
                      </c:pt>
                      <c:pt idx="1170">
                        <c:v>19.5</c:v>
                      </c:pt>
                      <c:pt idx="1171">
                        <c:v>19.516999999999999</c:v>
                      </c:pt>
                      <c:pt idx="1172">
                        <c:v>19.533000000000001</c:v>
                      </c:pt>
                      <c:pt idx="1173">
                        <c:v>19.55</c:v>
                      </c:pt>
                      <c:pt idx="1174">
                        <c:v>19.567</c:v>
                      </c:pt>
                      <c:pt idx="1175">
                        <c:v>19.582999999999998</c:v>
                      </c:pt>
                      <c:pt idx="1176">
                        <c:v>19.600000000000001</c:v>
                      </c:pt>
                      <c:pt idx="1177">
                        <c:v>19.617000000000001</c:v>
                      </c:pt>
                      <c:pt idx="1178">
                        <c:v>19.632999999999999</c:v>
                      </c:pt>
                      <c:pt idx="1179">
                        <c:v>19.649999999999999</c:v>
                      </c:pt>
                      <c:pt idx="1180">
                        <c:v>19.667000000000002</c:v>
                      </c:pt>
                      <c:pt idx="1181">
                        <c:v>19.683</c:v>
                      </c:pt>
                      <c:pt idx="1182">
                        <c:v>19.7</c:v>
                      </c:pt>
                      <c:pt idx="1183">
                        <c:v>19.716999999999999</c:v>
                      </c:pt>
                      <c:pt idx="1184">
                        <c:v>19.733000000000001</c:v>
                      </c:pt>
                      <c:pt idx="1185">
                        <c:v>19.75</c:v>
                      </c:pt>
                      <c:pt idx="1186">
                        <c:v>19.766999999999999</c:v>
                      </c:pt>
                      <c:pt idx="1187">
                        <c:v>19.783000000000001</c:v>
                      </c:pt>
                      <c:pt idx="1188">
                        <c:v>19.8</c:v>
                      </c:pt>
                      <c:pt idx="1189">
                        <c:v>19.817</c:v>
                      </c:pt>
                      <c:pt idx="1190">
                        <c:v>19.832999999999998</c:v>
                      </c:pt>
                      <c:pt idx="1191">
                        <c:v>19.850000000000001</c:v>
                      </c:pt>
                      <c:pt idx="1192">
                        <c:v>19.867000000000001</c:v>
                      </c:pt>
                      <c:pt idx="1193">
                        <c:v>19.882999999999999</c:v>
                      </c:pt>
                      <c:pt idx="1194">
                        <c:v>19.899999999999999</c:v>
                      </c:pt>
                      <c:pt idx="1195">
                        <c:v>19.917000000000002</c:v>
                      </c:pt>
                      <c:pt idx="1196">
                        <c:v>19.933</c:v>
                      </c:pt>
                      <c:pt idx="1197">
                        <c:v>19.95</c:v>
                      </c:pt>
                      <c:pt idx="1198">
                        <c:v>19.966999999999999</c:v>
                      </c:pt>
                      <c:pt idx="1199">
                        <c:v>19.983000000000001</c:v>
                      </c:pt>
                      <c:pt idx="1200">
                        <c:v>20</c:v>
                      </c:pt>
                      <c:pt idx="1201">
                        <c:v>20.016999999999999</c:v>
                      </c:pt>
                      <c:pt idx="1202">
                        <c:v>20.033000000000001</c:v>
                      </c:pt>
                      <c:pt idx="1203">
                        <c:v>20.05</c:v>
                      </c:pt>
                      <c:pt idx="1204">
                        <c:v>20.067</c:v>
                      </c:pt>
                      <c:pt idx="1205">
                        <c:v>20.082999999999998</c:v>
                      </c:pt>
                      <c:pt idx="1206">
                        <c:v>20.100000000000001</c:v>
                      </c:pt>
                      <c:pt idx="1207">
                        <c:v>20.117000000000001</c:v>
                      </c:pt>
                      <c:pt idx="1208">
                        <c:v>20.132999999999999</c:v>
                      </c:pt>
                      <c:pt idx="1209">
                        <c:v>20.149999999999999</c:v>
                      </c:pt>
                      <c:pt idx="1210">
                        <c:v>20.167000000000002</c:v>
                      </c:pt>
                      <c:pt idx="1211">
                        <c:v>20.183</c:v>
                      </c:pt>
                      <c:pt idx="1212">
                        <c:v>20.2</c:v>
                      </c:pt>
                      <c:pt idx="1213">
                        <c:v>20.216999999999999</c:v>
                      </c:pt>
                      <c:pt idx="1214">
                        <c:v>20.233000000000001</c:v>
                      </c:pt>
                      <c:pt idx="1215">
                        <c:v>20.25</c:v>
                      </c:pt>
                      <c:pt idx="1216">
                        <c:v>20.266999999999999</c:v>
                      </c:pt>
                      <c:pt idx="1217">
                        <c:v>20.283000000000001</c:v>
                      </c:pt>
                      <c:pt idx="1218">
                        <c:v>20.3</c:v>
                      </c:pt>
                      <c:pt idx="1219">
                        <c:v>20.317</c:v>
                      </c:pt>
                      <c:pt idx="1220">
                        <c:v>20.332999999999998</c:v>
                      </c:pt>
                      <c:pt idx="1221">
                        <c:v>20.350000000000001</c:v>
                      </c:pt>
                      <c:pt idx="1222">
                        <c:v>20.367000000000001</c:v>
                      </c:pt>
                      <c:pt idx="1223">
                        <c:v>20.382999999999999</c:v>
                      </c:pt>
                      <c:pt idx="1224">
                        <c:v>20.399999999999999</c:v>
                      </c:pt>
                      <c:pt idx="1225">
                        <c:v>20.417000000000002</c:v>
                      </c:pt>
                      <c:pt idx="1226">
                        <c:v>20.433</c:v>
                      </c:pt>
                      <c:pt idx="1227">
                        <c:v>20.45</c:v>
                      </c:pt>
                      <c:pt idx="1228">
                        <c:v>20.466999999999999</c:v>
                      </c:pt>
                      <c:pt idx="1229">
                        <c:v>20.483000000000001</c:v>
                      </c:pt>
                      <c:pt idx="1230">
                        <c:v>20.5</c:v>
                      </c:pt>
                      <c:pt idx="1231">
                        <c:v>20.516999999999999</c:v>
                      </c:pt>
                      <c:pt idx="1232">
                        <c:v>20.533000000000001</c:v>
                      </c:pt>
                      <c:pt idx="1233">
                        <c:v>20.55</c:v>
                      </c:pt>
                      <c:pt idx="1234">
                        <c:v>20.567</c:v>
                      </c:pt>
                      <c:pt idx="1235">
                        <c:v>20.582999999999998</c:v>
                      </c:pt>
                      <c:pt idx="1236">
                        <c:v>20.6</c:v>
                      </c:pt>
                      <c:pt idx="1237">
                        <c:v>20.617000000000001</c:v>
                      </c:pt>
                      <c:pt idx="1238">
                        <c:v>20.632999999999999</c:v>
                      </c:pt>
                      <c:pt idx="1239">
                        <c:v>20.65</c:v>
                      </c:pt>
                      <c:pt idx="1240">
                        <c:v>20.667000000000002</c:v>
                      </c:pt>
                      <c:pt idx="1241">
                        <c:v>20.683</c:v>
                      </c:pt>
                      <c:pt idx="1242">
                        <c:v>20.7</c:v>
                      </c:pt>
                      <c:pt idx="1243">
                        <c:v>20.716999999999999</c:v>
                      </c:pt>
                      <c:pt idx="1244">
                        <c:v>20.733000000000001</c:v>
                      </c:pt>
                      <c:pt idx="1245">
                        <c:v>20.75</c:v>
                      </c:pt>
                      <c:pt idx="1246">
                        <c:v>20.766999999999999</c:v>
                      </c:pt>
                      <c:pt idx="1247">
                        <c:v>20.783000000000001</c:v>
                      </c:pt>
                      <c:pt idx="1248">
                        <c:v>20.8</c:v>
                      </c:pt>
                      <c:pt idx="1249">
                        <c:v>20.817</c:v>
                      </c:pt>
                      <c:pt idx="1250">
                        <c:v>20.832999999999998</c:v>
                      </c:pt>
                      <c:pt idx="1251">
                        <c:v>20.85</c:v>
                      </c:pt>
                      <c:pt idx="1252">
                        <c:v>20.867000000000001</c:v>
                      </c:pt>
                      <c:pt idx="1253">
                        <c:v>20.882999999999999</c:v>
                      </c:pt>
                      <c:pt idx="1254">
                        <c:v>20.9</c:v>
                      </c:pt>
                      <c:pt idx="1255">
                        <c:v>20.917000000000002</c:v>
                      </c:pt>
                      <c:pt idx="1256">
                        <c:v>20.933</c:v>
                      </c:pt>
                      <c:pt idx="1257">
                        <c:v>20.95</c:v>
                      </c:pt>
                      <c:pt idx="1258">
                        <c:v>20.966999999999999</c:v>
                      </c:pt>
                      <c:pt idx="1259">
                        <c:v>20.983000000000001</c:v>
                      </c:pt>
                      <c:pt idx="1260">
                        <c:v>21</c:v>
                      </c:pt>
                      <c:pt idx="1261">
                        <c:v>21.016999999999999</c:v>
                      </c:pt>
                      <c:pt idx="1262">
                        <c:v>21.033000000000001</c:v>
                      </c:pt>
                      <c:pt idx="1263">
                        <c:v>21.05</c:v>
                      </c:pt>
                      <c:pt idx="1264">
                        <c:v>21.067</c:v>
                      </c:pt>
                      <c:pt idx="1265">
                        <c:v>21.082999999999998</c:v>
                      </c:pt>
                      <c:pt idx="1266">
                        <c:v>21.1</c:v>
                      </c:pt>
                      <c:pt idx="1267">
                        <c:v>21.117000000000001</c:v>
                      </c:pt>
                      <c:pt idx="1268">
                        <c:v>21.132999999999999</c:v>
                      </c:pt>
                      <c:pt idx="1269">
                        <c:v>21.15</c:v>
                      </c:pt>
                      <c:pt idx="1270">
                        <c:v>21.167000000000002</c:v>
                      </c:pt>
                      <c:pt idx="1271">
                        <c:v>21.183</c:v>
                      </c:pt>
                      <c:pt idx="1272">
                        <c:v>21.2</c:v>
                      </c:pt>
                      <c:pt idx="1273">
                        <c:v>21.216999999999999</c:v>
                      </c:pt>
                      <c:pt idx="1274">
                        <c:v>21.233000000000001</c:v>
                      </c:pt>
                      <c:pt idx="1275">
                        <c:v>21.25</c:v>
                      </c:pt>
                      <c:pt idx="1276">
                        <c:v>21.266999999999999</c:v>
                      </c:pt>
                      <c:pt idx="1277">
                        <c:v>21.283000000000001</c:v>
                      </c:pt>
                      <c:pt idx="1278">
                        <c:v>21.3</c:v>
                      </c:pt>
                      <c:pt idx="1279">
                        <c:v>21.317</c:v>
                      </c:pt>
                      <c:pt idx="1280">
                        <c:v>21.332999999999998</c:v>
                      </c:pt>
                      <c:pt idx="1281">
                        <c:v>21.35</c:v>
                      </c:pt>
                      <c:pt idx="1282">
                        <c:v>21.367000000000001</c:v>
                      </c:pt>
                      <c:pt idx="1283">
                        <c:v>21.382999999999999</c:v>
                      </c:pt>
                      <c:pt idx="1284">
                        <c:v>21.4</c:v>
                      </c:pt>
                      <c:pt idx="1285">
                        <c:v>21.417000000000002</c:v>
                      </c:pt>
                      <c:pt idx="1286">
                        <c:v>21.433</c:v>
                      </c:pt>
                      <c:pt idx="1287">
                        <c:v>21.45</c:v>
                      </c:pt>
                      <c:pt idx="1288">
                        <c:v>21.466999999999999</c:v>
                      </c:pt>
                      <c:pt idx="1289">
                        <c:v>21.483000000000001</c:v>
                      </c:pt>
                      <c:pt idx="1290">
                        <c:v>21.5</c:v>
                      </c:pt>
                      <c:pt idx="1291">
                        <c:v>21.516999999999999</c:v>
                      </c:pt>
                      <c:pt idx="1292">
                        <c:v>21.533000000000001</c:v>
                      </c:pt>
                      <c:pt idx="1293">
                        <c:v>21.55</c:v>
                      </c:pt>
                      <c:pt idx="1294">
                        <c:v>21.567</c:v>
                      </c:pt>
                      <c:pt idx="1295">
                        <c:v>21.582999999999998</c:v>
                      </c:pt>
                      <c:pt idx="1296">
                        <c:v>21.6</c:v>
                      </c:pt>
                      <c:pt idx="1297">
                        <c:v>21.617000000000001</c:v>
                      </c:pt>
                      <c:pt idx="1298">
                        <c:v>21.632999999999999</c:v>
                      </c:pt>
                      <c:pt idx="1299">
                        <c:v>21.65</c:v>
                      </c:pt>
                      <c:pt idx="1300">
                        <c:v>21.667000000000002</c:v>
                      </c:pt>
                      <c:pt idx="1301">
                        <c:v>21.683</c:v>
                      </c:pt>
                      <c:pt idx="1302">
                        <c:v>21.7</c:v>
                      </c:pt>
                      <c:pt idx="1303">
                        <c:v>21.716999999999999</c:v>
                      </c:pt>
                      <c:pt idx="1304">
                        <c:v>21.733000000000001</c:v>
                      </c:pt>
                      <c:pt idx="1305">
                        <c:v>21.75</c:v>
                      </c:pt>
                      <c:pt idx="1306">
                        <c:v>21.766999999999999</c:v>
                      </c:pt>
                      <c:pt idx="1307">
                        <c:v>21.783000000000001</c:v>
                      </c:pt>
                      <c:pt idx="1308">
                        <c:v>21.8</c:v>
                      </c:pt>
                      <c:pt idx="1309">
                        <c:v>21.817</c:v>
                      </c:pt>
                      <c:pt idx="1310">
                        <c:v>21.832999999999998</c:v>
                      </c:pt>
                      <c:pt idx="1311">
                        <c:v>21.85</c:v>
                      </c:pt>
                      <c:pt idx="1312">
                        <c:v>21.867000000000001</c:v>
                      </c:pt>
                      <c:pt idx="1313">
                        <c:v>21.882999999999999</c:v>
                      </c:pt>
                      <c:pt idx="1314">
                        <c:v>21.9</c:v>
                      </c:pt>
                      <c:pt idx="1315">
                        <c:v>21.917000000000002</c:v>
                      </c:pt>
                      <c:pt idx="1316">
                        <c:v>21.933</c:v>
                      </c:pt>
                      <c:pt idx="1317">
                        <c:v>21.95</c:v>
                      </c:pt>
                      <c:pt idx="1318">
                        <c:v>21.966999999999999</c:v>
                      </c:pt>
                      <c:pt idx="1319">
                        <c:v>21.983000000000001</c:v>
                      </c:pt>
                      <c:pt idx="1320">
                        <c:v>22</c:v>
                      </c:pt>
                      <c:pt idx="1321">
                        <c:v>22.016999999999999</c:v>
                      </c:pt>
                      <c:pt idx="1322">
                        <c:v>22.033000000000001</c:v>
                      </c:pt>
                      <c:pt idx="1323">
                        <c:v>22.05</c:v>
                      </c:pt>
                      <c:pt idx="1324">
                        <c:v>22.067</c:v>
                      </c:pt>
                      <c:pt idx="1325">
                        <c:v>22.082999999999998</c:v>
                      </c:pt>
                      <c:pt idx="1326">
                        <c:v>22.1</c:v>
                      </c:pt>
                      <c:pt idx="1327">
                        <c:v>22.117000000000001</c:v>
                      </c:pt>
                      <c:pt idx="1328">
                        <c:v>22.132999999999999</c:v>
                      </c:pt>
                      <c:pt idx="1329">
                        <c:v>22.15</c:v>
                      </c:pt>
                      <c:pt idx="1330">
                        <c:v>22.167000000000002</c:v>
                      </c:pt>
                      <c:pt idx="1331">
                        <c:v>22.183</c:v>
                      </c:pt>
                      <c:pt idx="1332">
                        <c:v>22.2</c:v>
                      </c:pt>
                      <c:pt idx="1333">
                        <c:v>22.216999999999999</c:v>
                      </c:pt>
                      <c:pt idx="1334">
                        <c:v>22.233000000000001</c:v>
                      </c:pt>
                      <c:pt idx="1335">
                        <c:v>22.25</c:v>
                      </c:pt>
                      <c:pt idx="1336">
                        <c:v>22.266999999999999</c:v>
                      </c:pt>
                      <c:pt idx="1337">
                        <c:v>22.283000000000001</c:v>
                      </c:pt>
                      <c:pt idx="1338">
                        <c:v>22.3</c:v>
                      </c:pt>
                      <c:pt idx="1339">
                        <c:v>22.317</c:v>
                      </c:pt>
                      <c:pt idx="1340">
                        <c:v>22.332999999999998</c:v>
                      </c:pt>
                      <c:pt idx="1341">
                        <c:v>22.35</c:v>
                      </c:pt>
                      <c:pt idx="1342">
                        <c:v>22.367000000000001</c:v>
                      </c:pt>
                      <c:pt idx="1343">
                        <c:v>22.382999999999999</c:v>
                      </c:pt>
                      <c:pt idx="1344">
                        <c:v>22.4</c:v>
                      </c:pt>
                      <c:pt idx="1345">
                        <c:v>22.417000000000002</c:v>
                      </c:pt>
                      <c:pt idx="1346">
                        <c:v>22.433</c:v>
                      </c:pt>
                      <c:pt idx="1347">
                        <c:v>22.45</c:v>
                      </c:pt>
                      <c:pt idx="1348">
                        <c:v>22.466999999999999</c:v>
                      </c:pt>
                      <c:pt idx="1349">
                        <c:v>22.483000000000001</c:v>
                      </c:pt>
                      <c:pt idx="1350">
                        <c:v>22.5</c:v>
                      </c:pt>
                      <c:pt idx="1351">
                        <c:v>22.516999999999999</c:v>
                      </c:pt>
                      <c:pt idx="1352">
                        <c:v>22.533000000000001</c:v>
                      </c:pt>
                      <c:pt idx="1353">
                        <c:v>22.55</c:v>
                      </c:pt>
                      <c:pt idx="1354">
                        <c:v>22.567</c:v>
                      </c:pt>
                      <c:pt idx="1355">
                        <c:v>22.582999999999998</c:v>
                      </c:pt>
                      <c:pt idx="1356">
                        <c:v>22.6</c:v>
                      </c:pt>
                      <c:pt idx="1357">
                        <c:v>22.617000000000001</c:v>
                      </c:pt>
                      <c:pt idx="1358">
                        <c:v>22.632999999999999</c:v>
                      </c:pt>
                      <c:pt idx="1359">
                        <c:v>22.65</c:v>
                      </c:pt>
                      <c:pt idx="1360">
                        <c:v>22.667000000000002</c:v>
                      </c:pt>
                      <c:pt idx="1361">
                        <c:v>22.683</c:v>
                      </c:pt>
                      <c:pt idx="1362">
                        <c:v>22.7</c:v>
                      </c:pt>
                      <c:pt idx="1363">
                        <c:v>22.716999999999999</c:v>
                      </c:pt>
                      <c:pt idx="1364">
                        <c:v>22.733000000000001</c:v>
                      </c:pt>
                      <c:pt idx="1365">
                        <c:v>22.75</c:v>
                      </c:pt>
                      <c:pt idx="1366">
                        <c:v>22.766999999999999</c:v>
                      </c:pt>
                      <c:pt idx="1367">
                        <c:v>22.783000000000001</c:v>
                      </c:pt>
                      <c:pt idx="1368">
                        <c:v>22.8</c:v>
                      </c:pt>
                      <c:pt idx="1369">
                        <c:v>22.817</c:v>
                      </c:pt>
                      <c:pt idx="1370">
                        <c:v>22.832999999999998</c:v>
                      </c:pt>
                      <c:pt idx="1371">
                        <c:v>22.85</c:v>
                      </c:pt>
                      <c:pt idx="1372">
                        <c:v>22.867000000000001</c:v>
                      </c:pt>
                      <c:pt idx="1373">
                        <c:v>22.882999999999999</c:v>
                      </c:pt>
                      <c:pt idx="1374">
                        <c:v>22.9</c:v>
                      </c:pt>
                      <c:pt idx="1375">
                        <c:v>22.917000000000002</c:v>
                      </c:pt>
                      <c:pt idx="1376">
                        <c:v>22.933</c:v>
                      </c:pt>
                      <c:pt idx="1377">
                        <c:v>22.95</c:v>
                      </c:pt>
                      <c:pt idx="1378">
                        <c:v>22.966999999999999</c:v>
                      </c:pt>
                      <c:pt idx="1379">
                        <c:v>22.983000000000001</c:v>
                      </c:pt>
                      <c:pt idx="1380">
                        <c:v>23</c:v>
                      </c:pt>
                      <c:pt idx="1381">
                        <c:v>23.016999999999999</c:v>
                      </c:pt>
                      <c:pt idx="1382">
                        <c:v>23.033000000000001</c:v>
                      </c:pt>
                      <c:pt idx="1383">
                        <c:v>23.05</c:v>
                      </c:pt>
                      <c:pt idx="1384">
                        <c:v>23.067</c:v>
                      </c:pt>
                      <c:pt idx="1385">
                        <c:v>23.082999999999998</c:v>
                      </c:pt>
                      <c:pt idx="1386">
                        <c:v>23.1</c:v>
                      </c:pt>
                      <c:pt idx="1387">
                        <c:v>23.117000000000001</c:v>
                      </c:pt>
                      <c:pt idx="1388">
                        <c:v>23.132999999999999</c:v>
                      </c:pt>
                      <c:pt idx="1389">
                        <c:v>23.15</c:v>
                      </c:pt>
                      <c:pt idx="1390">
                        <c:v>23.167000000000002</c:v>
                      </c:pt>
                      <c:pt idx="1391">
                        <c:v>23.183</c:v>
                      </c:pt>
                      <c:pt idx="1392">
                        <c:v>23.2</c:v>
                      </c:pt>
                      <c:pt idx="1393">
                        <c:v>23.216999999999999</c:v>
                      </c:pt>
                      <c:pt idx="1394">
                        <c:v>23.233000000000001</c:v>
                      </c:pt>
                      <c:pt idx="1395">
                        <c:v>23.25</c:v>
                      </c:pt>
                      <c:pt idx="1396">
                        <c:v>23.266999999999999</c:v>
                      </c:pt>
                      <c:pt idx="1397">
                        <c:v>23.283000000000001</c:v>
                      </c:pt>
                      <c:pt idx="1398">
                        <c:v>23.3</c:v>
                      </c:pt>
                      <c:pt idx="1399">
                        <c:v>23.317</c:v>
                      </c:pt>
                      <c:pt idx="1400">
                        <c:v>23.332999999999998</c:v>
                      </c:pt>
                      <c:pt idx="1401">
                        <c:v>23.35</c:v>
                      </c:pt>
                      <c:pt idx="1402">
                        <c:v>23.367000000000001</c:v>
                      </c:pt>
                      <c:pt idx="1403">
                        <c:v>23.382999999999999</c:v>
                      </c:pt>
                      <c:pt idx="1404">
                        <c:v>23.4</c:v>
                      </c:pt>
                      <c:pt idx="1405">
                        <c:v>23.417000000000002</c:v>
                      </c:pt>
                      <c:pt idx="1406">
                        <c:v>23.433</c:v>
                      </c:pt>
                      <c:pt idx="1407">
                        <c:v>23.45</c:v>
                      </c:pt>
                      <c:pt idx="1408">
                        <c:v>23.466999999999999</c:v>
                      </c:pt>
                      <c:pt idx="1409">
                        <c:v>23.483000000000001</c:v>
                      </c:pt>
                      <c:pt idx="1410">
                        <c:v>23.5</c:v>
                      </c:pt>
                      <c:pt idx="1411">
                        <c:v>23.516999999999999</c:v>
                      </c:pt>
                      <c:pt idx="1412">
                        <c:v>23.533000000000001</c:v>
                      </c:pt>
                      <c:pt idx="1413">
                        <c:v>23.55</c:v>
                      </c:pt>
                      <c:pt idx="1414">
                        <c:v>23.567</c:v>
                      </c:pt>
                      <c:pt idx="1415">
                        <c:v>23.582999999999998</c:v>
                      </c:pt>
                      <c:pt idx="1416">
                        <c:v>23.6</c:v>
                      </c:pt>
                      <c:pt idx="1417">
                        <c:v>23.617000000000001</c:v>
                      </c:pt>
                      <c:pt idx="1418">
                        <c:v>23.632999999999999</c:v>
                      </c:pt>
                      <c:pt idx="1419">
                        <c:v>23.65</c:v>
                      </c:pt>
                      <c:pt idx="1420">
                        <c:v>23.667000000000002</c:v>
                      </c:pt>
                      <c:pt idx="1421">
                        <c:v>23.683</c:v>
                      </c:pt>
                      <c:pt idx="1422">
                        <c:v>23.7</c:v>
                      </c:pt>
                      <c:pt idx="1423">
                        <c:v>23.716999999999999</c:v>
                      </c:pt>
                      <c:pt idx="1424">
                        <c:v>23.733000000000001</c:v>
                      </c:pt>
                      <c:pt idx="1425">
                        <c:v>23.75</c:v>
                      </c:pt>
                      <c:pt idx="1426">
                        <c:v>23.766999999999999</c:v>
                      </c:pt>
                      <c:pt idx="1427">
                        <c:v>23.783000000000001</c:v>
                      </c:pt>
                      <c:pt idx="1428">
                        <c:v>23.8</c:v>
                      </c:pt>
                      <c:pt idx="1429">
                        <c:v>23.817</c:v>
                      </c:pt>
                      <c:pt idx="1430">
                        <c:v>23.832999999999998</c:v>
                      </c:pt>
                      <c:pt idx="1431">
                        <c:v>23.85</c:v>
                      </c:pt>
                      <c:pt idx="1432">
                        <c:v>23.867000000000001</c:v>
                      </c:pt>
                      <c:pt idx="1433">
                        <c:v>23.882999999999999</c:v>
                      </c:pt>
                      <c:pt idx="1434">
                        <c:v>23.9</c:v>
                      </c:pt>
                      <c:pt idx="1435">
                        <c:v>23.917000000000002</c:v>
                      </c:pt>
                      <c:pt idx="1436">
                        <c:v>23.933</c:v>
                      </c:pt>
                      <c:pt idx="1437">
                        <c:v>23.95</c:v>
                      </c:pt>
                      <c:pt idx="1438">
                        <c:v>23.966999999999999</c:v>
                      </c:pt>
                      <c:pt idx="1439">
                        <c:v>23.983000000000001</c:v>
                      </c:pt>
                      <c:pt idx="1440">
                        <c:v>24</c:v>
                      </c:pt>
                      <c:pt idx="1441">
                        <c:v>24.016999999999999</c:v>
                      </c:pt>
                      <c:pt idx="1442">
                        <c:v>24.033000000000001</c:v>
                      </c:pt>
                      <c:pt idx="1443">
                        <c:v>24.05</c:v>
                      </c:pt>
                      <c:pt idx="1444">
                        <c:v>24.067</c:v>
                      </c:pt>
                      <c:pt idx="1445">
                        <c:v>24.082999999999998</c:v>
                      </c:pt>
                      <c:pt idx="1446">
                        <c:v>24.1</c:v>
                      </c:pt>
                      <c:pt idx="1447">
                        <c:v>24.117000000000001</c:v>
                      </c:pt>
                      <c:pt idx="1448">
                        <c:v>24.132999999999999</c:v>
                      </c:pt>
                      <c:pt idx="1449">
                        <c:v>24.15</c:v>
                      </c:pt>
                      <c:pt idx="1450">
                        <c:v>24.167000000000002</c:v>
                      </c:pt>
                      <c:pt idx="1451">
                        <c:v>24.183</c:v>
                      </c:pt>
                      <c:pt idx="1452">
                        <c:v>24.2</c:v>
                      </c:pt>
                      <c:pt idx="1453">
                        <c:v>24.216999999999999</c:v>
                      </c:pt>
                      <c:pt idx="1454">
                        <c:v>24.233000000000001</c:v>
                      </c:pt>
                      <c:pt idx="1455">
                        <c:v>24.25</c:v>
                      </c:pt>
                      <c:pt idx="1456">
                        <c:v>24.266999999999999</c:v>
                      </c:pt>
                      <c:pt idx="1457">
                        <c:v>24.283000000000001</c:v>
                      </c:pt>
                      <c:pt idx="1458">
                        <c:v>24.3</c:v>
                      </c:pt>
                      <c:pt idx="1459">
                        <c:v>24.317</c:v>
                      </c:pt>
                      <c:pt idx="1460">
                        <c:v>24.332999999999998</c:v>
                      </c:pt>
                      <c:pt idx="1461">
                        <c:v>24.35</c:v>
                      </c:pt>
                      <c:pt idx="1462">
                        <c:v>24.367000000000001</c:v>
                      </c:pt>
                      <c:pt idx="1463">
                        <c:v>24.382999999999999</c:v>
                      </c:pt>
                      <c:pt idx="1464">
                        <c:v>24.4</c:v>
                      </c:pt>
                      <c:pt idx="1465">
                        <c:v>24.417000000000002</c:v>
                      </c:pt>
                      <c:pt idx="1466">
                        <c:v>24.433</c:v>
                      </c:pt>
                      <c:pt idx="1467">
                        <c:v>24.45</c:v>
                      </c:pt>
                      <c:pt idx="1468">
                        <c:v>24.466999999999999</c:v>
                      </c:pt>
                      <c:pt idx="1469">
                        <c:v>24.483000000000001</c:v>
                      </c:pt>
                      <c:pt idx="1470">
                        <c:v>24.5</c:v>
                      </c:pt>
                      <c:pt idx="1471">
                        <c:v>24.516999999999999</c:v>
                      </c:pt>
                      <c:pt idx="1472">
                        <c:v>24.533000000000001</c:v>
                      </c:pt>
                      <c:pt idx="1473">
                        <c:v>24.55</c:v>
                      </c:pt>
                      <c:pt idx="1474">
                        <c:v>24.567</c:v>
                      </c:pt>
                      <c:pt idx="1475">
                        <c:v>24.582999999999998</c:v>
                      </c:pt>
                      <c:pt idx="1476">
                        <c:v>24.6</c:v>
                      </c:pt>
                      <c:pt idx="1477">
                        <c:v>24.617000000000001</c:v>
                      </c:pt>
                      <c:pt idx="1478">
                        <c:v>24.632999999999999</c:v>
                      </c:pt>
                      <c:pt idx="1479">
                        <c:v>24.65</c:v>
                      </c:pt>
                      <c:pt idx="1480">
                        <c:v>24.667000000000002</c:v>
                      </c:pt>
                      <c:pt idx="1481">
                        <c:v>24.683</c:v>
                      </c:pt>
                      <c:pt idx="1482">
                        <c:v>24.7</c:v>
                      </c:pt>
                      <c:pt idx="1483">
                        <c:v>24.716999999999999</c:v>
                      </c:pt>
                      <c:pt idx="1484">
                        <c:v>24.733000000000001</c:v>
                      </c:pt>
                      <c:pt idx="1485">
                        <c:v>24.75</c:v>
                      </c:pt>
                      <c:pt idx="1486">
                        <c:v>24.766999999999999</c:v>
                      </c:pt>
                      <c:pt idx="1487">
                        <c:v>24.783000000000001</c:v>
                      </c:pt>
                      <c:pt idx="1488">
                        <c:v>24.8</c:v>
                      </c:pt>
                      <c:pt idx="1489">
                        <c:v>24.817</c:v>
                      </c:pt>
                      <c:pt idx="1490">
                        <c:v>24.832999999999998</c:v>
                      </c:pt>
                      <c:pt idx="1491">
                        <c:v>24.85</c:v>
                      </c:pt>
                      <c:pt idx="1492">
                        <c:v>24.867000000000001</c:v>
                      </c:pt>
                      <c:pt idx="1493">
                        <c:v>24.882999999999999</c:v>
                      </c:pt>
                      <c:pt idx="1494">
                        <c:v>24.9</c:v>
                      </c:pt>
                      <c:pt idx="1495">
                        <c:v>24.917000000000002</c:v>
                      </c:pt>
                      <c:pt idx="1496">
                        <c:v>24.933</c:v>
                      </c:pt>
                      <c:pt idx="1497">
                        <c:v>24.95</c:v>
                      </c:pt>
                      <c:pt idx="1498">
                        <c:v>24.966999999999999</c:v>
                      </c:pt>
                      <c:pt idx="1499">
                        <c:v>24.983000000000001</c:v>
                      </c:pt>
                      <c:pt idx="1500">
                        <c:v>25</c:v>
                      </c:pt>
                      <c:pt idx="1501">
                        <c:v>25.016999999999999</c:v>
                      </c:pt>
                      <c:pt idx="1502">
                        <c:v>25.033000000000001</c:v>
                      </c:pt>
                      <c:pt idx="1503">
                        <c:v>25.05</c:v>
                      </c:pt>
                      <c:pt idx="1504">
                        <c:v>25.067</c:v>
                      </c:pt>
                      <c:pt idx="1505">
                        <c:v>25.082999999999998</c:v>
                      </c:pt>
                      <c:pt idx="1506">
                        <c:v>25.1</c:v>
                      </c:pt>
                      <c:pt idx="1507">
                        <c:v>25.117000000000001</c:v>
                      </c:pt>
                      <c:pt idx="1508">
                        <c:v>25.132999999999999</c:v>
                      </c:pt>
                      <c:pt idx="1509">
                        <c:v>25.15</c:v>
                      </c:pt>
                      <c:pt idx="1510">
                        <c:v>25.167000000000002</c:v>
                      </c:pt>
                      <c:pt idx="1511">
                        <c:v>25.183</c:v>
                      </c:pt>
                      <c:pt idx="1512">
                        <c:v>25.2</c:v>
                      </c:pt>
                      <c:pt idx="1513">
                        <c:v>25.216999999999999</c:v>
                      </c:pt>
                      <c:pt idx="1514">
                        <c:v>25.233000000000001</c:v>
                      </c:pt>
                      <c:pt idx="1515">
                        <c:v>25.25</c:v>
                      </c:pt>
                      <c:pt idx="1516">
                        <c:v>25.266999999999999</c:v>
                      </c:pt>
                      <c:pt idx="1517">
                        <c:v>25.283000000000001</c:v>
                      </c:pt>
                      <c:pt idx="1518">
                        <c:v>25.3</c:v>
                      </c:pt>
                      <c:pt idx="1519">
                        <c:v>25.317</c:v>
                      </c:pt>
                      <c:pt idx="1520">
                        <c:v>25.332999999999998</c:v>
                      </c:pt>
                      <c:pt idx="1521">
                        <c:v>25.35</c:v>
                      </c:pt>
                      <c:pt idx="1522">
                        <c:v>25.367000000000001</c:v>
                      </c:pt>
                      <c:pt idx="1523">
                        <c:v>25.382999999999999</c:v>
                      </c:pt>
                      <c:pt idx="1524">
                        <c:v>25.4</c:v>
                      </c:pt>
                      <c:pt idx="1525">
                        <c:v>25.417000000000002</c:v>
                      </c:pt>
                      <c:pt idx="1526">
                        <c:v>25.433</c:v>
                      </c:pt>
                      <c:pt idx="1527">
                        <c:v>25.45</c:v>
                      </c:pt>
                      <c:pt idx="1528">
                        <c:v>25.466999999999999</c:v>
                      </c:pt>
                      <c:pt idx="1529">
                        <c:v>25.483000000000001</c:v>
                      </c:pt>
                      <c:pt idx="1530">
                        <c:v>25.5</c:v>
                      </c:pt>
                      <c:pt idx="1531">
                        <c:v>25.516999999999999</c:v>
                      </c:pt>
                      <c:pt idx="1532">
                        <c:v>25.533000000000001</c:v>
                      </c:pt>
                      <c:pt idx="1533">
                        <c:v>25.55</c:v>
                      </c:pt>
                      <c:pt idx="1534">
                        <c:v>25.567</c:v>
                      </c:pt>
                      <c:pt idx="1535">
                        <c:v>25.582999999999998</c:v>
                      </c:pt>
                      <c:pt idx="1536">
                        <c:v>25.6</c:v>
                      </c:pt>
                      <c:pt idx="1537">
                        <c:v>25.617000000000001</c:v>
                      </c:pt>
                      <c:pt idx="1538">
                        <c:v>25.632999999999999</c:v>
                      </c:pt>
                      <c:pt idx="1539">
                        <c:v>25.65</c:v>
                      </c:pt>
                      <c:pt idx="1540">
                        <c:v>25.667000000000002</c:v>
                      </c:pt>
                      <c:pt idx="1541">
                        <c:v>25.683</c:v>
                      </c:pt>
                      <c:pt idx="1542">
                        <c:v>25.7</c:v>
                      </c:pt>
                      <c:pt idx="1543">
                        <c:v>25.716999999999999</c:v>
                      </c:pt>
                      <c:pt idx="1544">
                        <c:v>25.733000000000001</c:v>
                      </c:pt>
                      <c:pt idx="1545">
                        <c:v>25.75</c:v>
                      </c:pt>
                      <c:pt idx="1546">
                        <c:v>25.766999999999999</c:v>
                      </c:pt>
                      <c:pt idx="1547">
                        <c:v>25.783000000000001</c:v>
                      </c:pt>
                      <c:pt idx="1548">
                        <c:v>25.8</c:v>
                      </c:pt>
                      <c:pt idx="1549">
                        <c:v>25.817</c:v>
                      </c:pt>
                      <c:pt idx="1550">
                        <c:v>25.832999999999998</c:v>
                      </c:pt>
                      <c:pt idx="1551">
                        <c:v>25.85</c:v>
                      </c:pt>
                      <c:pt idx="1552">
                        <c:v>25.867000000000001</c:v>
                      </c:pt>
                      <c:pt idx="1553">
                        <c:v>25.882999999999999</c:v>
                      </c:pt>
                      <c:pt idx="1554">
                        <c:v>25.9</c:v>
                      </c:pt>
                      <c:pt idx="1555">
                        <c:v>25.917000000000002</c:v>
                      </c:pt>
                      <c:pt idx="1556">
                        <c:v>25.933</c:v>
                      </c:pt>
                      <c:pt idx="1557">
                        <c:v>25.95</c:v>
                      </c:pt>
                      <c:pt idx="1558">
                        <c:v>25.966999999999999</c:v>
                      </c:pt>
                      <c:pt idx="1559">
                        <c:v>25.983000000000001</c:v>
                      </c:pt>
                      <c:pt idx="1560">
                        <c:v>26</c:v>
                      </c:pt>
                      <c:pt idx="1561">
                        <c:v>26.016999999999999</c:v>
                      </c:pt>
                      <c:pt idx="1562">
                        <c:v>26.033000000000001</c:v>
                      </c:pt>
                      <c:pt idx="1563">
                        <c:v>26.05</c:v>
                      </c:pt>
                      <c:pt idx="1564">
                        <c:v>26.067</c:v>
                      </c:pt>
                      <c:pt idx="1565">
                        <c:v>26.082999999999998</c:v>
                      </c:pt>
                      <c:pt idx="1566">
                        <c:v>26.1</c:v>
                      </c:pt>
                      <c:pt idx="1567">
                        <c:v>26.117000000000001</c:v>
                      </c:pt>
                      <c:pt idx="1568">
                        <c:v>26.132999999999999</c:v>
                      </c:pt>
                      <c:pt idx="1569">
                        <c:v>26.15</c:v>
                      </c:pt>
                      <c:pt idx="1570">
                        <c:v>26.167000000000002</c:v>
                      </c:pt>
                      <c:pt idx="1571">
                        <c:v>26.183</c:v>
                      </c:pt>
                      <c:pt idx="1572">
                        <c:v>26.2</c:v>
                      </c:pt>
                      <c:pt idx="1573">
                        <c:v>26.216999999999999</c:v>
                      </c:pt>
                      <c:pt idx="1574">
                        <c:v>26.233000000000001</c:v>
                      </c:pt>
                      <c:pt idx="1575">
                        <c:v>26.25</c:v>
                      </c:pt>
                      <c:pt idx="1576">
                        <c:v>26.266999999999999</c:v>
                      </c:pt>
                      <c:pt idx="1577">
                        <c:v>26.283000000000001</c:v>
                      </c:pt>
                      <c:pt idx="1578">
                        <c:v>26.3</c:v>
                      </c:pt>
                      <c:pt idx="1579">
                        <c:v>26.317</c:v>
                      </c:pt>
                      <c:pt idx="1580">
                        <c:v>26.332999999999998</c:v>
                      </c:pt>
                      <c:pt idx="1581">
                        <c:v>26.35</c:v>
                      </c:pt>
                      <c:pt idx="1582">
                        <c:v>26.367000000000001</c:v>
                      </c:pt>
                      <c:pt idx="1583">
                        <c:v>26.382999999999999</c:v>
                      </c:pt>
                      <c:pt idx="1584">
                        <c:v>26.4</c:v>
                      </c:pt>
                      <c:pt idx="1585">
                        <c:v>26.417000000000002</c:v>
                      </c:pt>
                      <c:pt idx="1586">
                        <c:v>26.433</c:v>
                      </c:pt>
                      <c:pt idx="1587">
                        <c:v>26.45</c:v>
                      </c:pt>
                      <c:pt idx="1588">
                        <c:v>26.466999999999999</c:v>
                      </c:pt>
                      <c:pt idx="1589">
                        <c:v>26.483000000000001</c:v>
                      </c:pt>
                      <c:pt idx="1590">
                        <c:v>26.5</c:v>
                      </c:pt>
                      <c:pt idx="1591">
                        <c:v>26.516999999999999</c:v>
                      </c:pt>
                      <c:pt idx="1592">
                        <c:v>26.533000000000001</c:v>
                      </c:pt>
                      <c:pt idx="1593">
                        <c:v>26.55</c:v>
                      </c:pt>
                      <c:pt idx="1594">
                        <c:v>26.567</c:v>
                      </c:pt>
                      <c:pt idx="1595">
                        <c:v>26.582999999999998</c:v>
                      </c:pt>
                      <c:pt idx="1596">
                        <c:v>26.6</c:v>
                      </c:pt>
                      <c:pt idx="1597">
                        <c:v>26.617000000000001</c:v>
                      </c:pt>
                      <c:pt idx="1598">
                        <c:v>26.632999999999999</c:v>
                      </c:pt>
                      <c:pt idx="1599">
                        <c:v>26.65</c:v>
                      </c:pt>
                      <c:pt idx="1600">
                        <c:v>26.667000000000002</c:v>
                      </c:pt>
                      <c:pt idx="1601">
                        <c:v>26.683</c:v>
                      </c:pt>
                      <c:pt idx="1602">
                        <c:v>26.7</c:v>
                      </c:pt>
                      <c:pt idx="1603">
                        <c:v>26.716999999999999</c:v>
                      </c:pt>
                      <c:pt idx="1604">
                        <c:v>26.733000000000001</c:v>
                      </c:pt>
                      <c:pt idx="1605">
                        <c:v>26.75</c:v>
                      </c:pt>
                      <c:pt idx="1606">
                        <c:v>26.766999999999999</c:v>
                      </c:pt>
                      <c:pt idx="1607">
                        <c:v>26.783000000000001</c:v>
                      </c:pt>
                      <c:pt idx="1608">
                        <c:v>26.8</c:v>
                      </c:pt>
                      <c:pt idx="1609">
                        <c:v>26.817</c:v>
                      </c:pt>
                      <c:pt idx="1610">
                        <c:v>26.832999999999998</c:v>
                      </c:pt>
                      <c:pt idx="1611">
                        <c:v>26.85</c:v>
                      </c:pt>
                      <c:pt idx="1612">
                        <c:v>26.867000000000001</c:v>
                      </c:pt>
                      <c:pt idx="1613">
                        <c:v>26.882999999999999</c:v>
                      </c:pt>
                      <c:pt idx="1614">
                        <c:v>26.9</c:v>
                      </c:pt>
                      <c:pt idx="1615">
                        <c:v>26.917000000000002</c:v>
                      </c:pt>
                      <c:pt idx="1616">
                        <c:v>26.933</c:v>
                      </c:pt>
                      <c:pt idx="1617">
                        <c:v>26.95</c:v>
                      </c:pt>
                      <c:pt idx="1618">
                        <c:v>26.966999999999999</c:v>
                      </c:pt>
                      <c:pt idx="1619">
                        <c:v>26.983000000000001</c:v>
                      </c:pt>
                      <c:pt idx="1620">
                        <c:v>27</c:v>
                      </c:pt>
                      <c:pt idx="1621">
                        <c:v>27.016999999999999</c:v>
                      </c:pt>
                      <c:pt idx="1622">
                        <c:v>27.033000000000001</c:v>
                      </c:pt>
                      <c:pt idx="1623">
                        <c:v>27.05</c:v>
                      </c:pt>
                      <c:pt idx="1624">
                        <c:v>27.067</c:v>
                      </c:pt>
                      <c:pt idx="1625">
                        <c:v>27.082999999999998</c:v>
                      </c:pt>
                      <c:pt idx="1626">
                        <c:v>27.1</c:v>
                      </c:pt>
                      <c:pt idx="1627">
                        <c:v>27.117000000000001</c:v>
                      </c:pt>
                      <c:pt idx="1628">
                        <c:v>27.132999999999999</c:v>
                      </c:pt>
                      <c:pt idx="1629">
                        <c:v>27.15</c:v>
                      </c:pt>
                      <c:pt idx="1630">
                        <c:v>27.167000000000002</c:v>
                      </c:pt>
                      <c:pt idx="1631">
                        <c:v>27.183</c:v>
                      </c:pt>
                      <c:pt idx="1632">
                        <c:v>27.2</c:v>
                      </c:pt>
                      <c:pt idx="1633">
                        <c:v>27.216999999999999</c:v>
                      </c:pt>
                      <c:pt idx="1634">
                        <c:v>27.233000000000001</c:v>
                      </c:pt>
                      <c:pt idx="1635">
                        <c:v>27.25</c:v>
                      </c:pt>
                      <c:pt idx="1636">
                        <c:v>27.266999999999999</c:v>
                      </c:pt>
                      <c:pt idx="1637">
                        <c:v>27.283000000000001</c:v>
                      </c:pt>
                      <c:pt idx="1638">
                        <c:v>27.3</c:v>
                      </c:pt>
                      <c:pt idx="1639">
                        <c:v>27.317</c:v>
                      </c:pt>
                      <c:pt idx="1640">
                        <c:v>27.332999999999998</c:v>
                      </c:pt>
                      <c:pt idx="1641">
                        <c:v>27.35</c:v>
                      </c:pt>
                      <c:pt idx="1642">
                        <c:v>27.367000000000001</c:v>
                      </c:pt>
                      <c:pt idx="1643">
                        <c:v>27.382999999999999</c:v>
                      </c:pt>
                      <c:pt idx="1644">
                        <c:v>27.4</c:v>
                      </c:pt>
                      <c:pt idx="1645">
                        <c:v>27.417000000000002</c:v>
                      </c:pt>
                      <c:pt idx="1646">
                        <c:v>27.433</c:v>
                      </c:pt>
                      <c:pt idx="1647">
                        <c:v>27.45</c:v>
                      </c:pt>
                      <c:pt idx="1648">
                        <c:v>27.466999999999999</c:v>
                      </c:pt>
                      <c:pt idx="1649">
                        <c:v>27.483000000000001</c:v>
                      </c:pt>
                      <c:pt idx="1650">
                        <c:v>27.5</c:v>
                      </c:pt>
                      <c:pt idx="1651">
                        <c:v>27.516999999999999</c:v>
                      </c:pt>
                      <c:pt idx="1652">
                        <c:v>27.533000000000001</c:v>
                      </c:pt>
                      <c:pt idx="1653">
                        <c:v>27.55</c:v>
                      </c:pt>
                      <c:pt idx="1654">
                        <c:v>27.567</c:v>
                      </c:pt>
                      <c:pt idx="1655">
                        <c:v>27.582999999999998</c:v>
                      </c:pt>
                      <c:pt idx="1656">
                        <c:v>27.6</c:v>
                      </c:pt>
                      <c:pt idx="1657">
                        <c:v>27.617000000000001</c:v>
                      </c:pt>
                      <c:pt idx="1658">
                        <c:v>27.632999999999999</c:v>
                      </c:pt>
                      <c:pt idx="1659">
                        <c:v>27.65</c:v>
                      </c:pt>
                      <c:pt idx="1660">
                        <c:v>27.667000000000002</c:v>
                      </c:pt>
                      <c:pt idx="1661">
                        <c:v>27.683</c:v>
                      </c:pt>
                      <c:pt idx="1662">
                        <c:v>27.7</c:v>
                      </c:pt>
                      <c:pt idx="1663">
                        <c:v>27.716999999999999</c:v>
                      </c:pt>
                      <c:pt idx="1664">
                        <c:v>27.733000000000001</c:v>
                      </c:pt>
                      <c:pt idx="1665">
                        <c:v>27.75</c:v>
                      </c:pt>
                      <c:pt idx="1666">
                        <c:v>27.766999999999999</c:v>
                      </c:pt>
                      <c:pt idx="1667">
                        <c:v>27.783000000000001</c:v>
                      </c:pt>
                      <c:pt idx="1668">
                        <c:v>27.8</c:v>
                      </c:pt>
                      <c:pt idx="1669">
                        <c:v>27.817</c:v>
                      </c:pt>
                      <c:pt idx="1670">
                        <c:v>27.832999999999998</c:v>
                      </c:pt>
                      <c:pt idx="1671">
                        <c:v>27.85</c:v>
                      </c:pt>
                      <c:pt idx="1672">
                        <c:v>27.867000000000001</c:v>
                      </c:pt>
                      <c:pt idx="1673">
                        <c:v>27.882999999999999</c:v>
                      </c:pt>
                      <c:pt idx="1674">
                        <c:v>27.9</c:v>
                      </c:pt>
                      <c:pt idx="1675">
                        <c:v>27.917000000000002</c:v>
                      </c:pt>
                      <c:pt idx="1676">
                        <c:v>27.933</c:v>
                      </c:pt>
                      <c:pt idx="1677">
                        <c:v>27.95</c:v>
                      </c:pt>
                      <c:pt idx="1678">
                        <c:v>27.966999999999999</c:v>
                      </c:pt>
                      <c:pt idx="1679">
                        <c:v>27.983000000000001</c:v>
                      </c:pt>
                      <c:pt idx="1680">
                        <c:v>28</c:v>
                      </c:pt>
                      <c:pt idx="1681">
                        <c:v>28.016999999999999</c:v>
                      </c:pt>
                      <c:pt idx="1682">
                        <c:v>28.033000000000001</c:v>
                      </c:pt>
                      <c:pt idx="1683">
                        <c:v>28.05</c:v>
                      </c:pt>
                      <c:pt idx="1684">
                        <c:v>28.067</c:v>
                      </c:pt>
                      <c:pt idx="1685">
                        <c:v>28.082999999999998</c:v>
                      </c:pt>
                      <c:pt idx="1686">
                        <c:v>28.1</c:v>
                      </c:pt>
                      <c:pt idx="1687">
                        <c:v>28.117000000000001</c:v>
                      </c:pt>
                      <c:pt idx="1688">
                        <c:v>28.132999999999999</c:v>
                      </c:pt>
                      <c:pt idx="1689">
                        <c:v>28.15</c:v>
                      </c:pt>
                      <c:pt idx="1690">
                        <c:v>28.167000000000002</c:v>
                      </c:pt>
                      <c:pt idx="1691">
                        <c:v>28.183</c:v>
                      </c:pt>
                      <c:pt idx="1692">
                        <c:v>28.2</c:v>
                      </c:pt>
                      <c:pt idx="1693">
                        <c:v>28.216999999999999</c:v>
                      </c:pt>
                      <c:pt idx="1694">
                        <c:v>28.233000000000001</c:v>
                      </c:pt>
                      <c:pt idx="1695">
                        <c:v>28.25</c:v>
                      </c:pt>
                      <c:pt idx="1696">
                        <c:v>28.266999999999999</c:v>
                      </c:pt>
                      <c:pt idx="1697">
                        <c:v>28.283000000000001</c:v>
                      </c:pt>
                      <c:pt idx="1698">
                        <c:v>28.3</c:v>
                      </c:pt>
                      <c:pt idx="1699">
                        <c:v>28.317</c:v>
                      </c:pt>
                      <c:pt idx="1700">
                        <c:v>28.332999999999998</c:v>
                      </c:pt>
                      <c:pt idx="1701">
                        <c:v>28.35</c:v>
                      </c:pt>
                      <c:pt idx="1702">
                        <c:v>28.367000000000001</c:v>
                      </c:pt>
                      <c:pt idx="1703">
                        <c:v>28.382999999999999</c:v>
                      </c:pt>
                      <c:pt idx="1704">
                        <c:v>28.4</c:v>
                      </c:pt>
                      <c:pt idx="1705">
                        <c:v>28.417000000000002</c:v>
                      </c:pt>
                      <c:pt idx="1706">
                        <c:v>28.433</c:v>
                      </c:pt>
                      <c:pt idx="1707">
                        <c:v>28.45</c:v>
                      </c:pt>
                      <c:pt idx="1708">
                        <c:v>28.466999999999999</c:v>
                      </c:pt>
                      <c:pt idx="1709">
                        <c:v>28.483000000000001</c:v>
                      </c:pt>
                      <c:pt idx="1710">
                        <c:v>28.5</c:v>
                      </c:pt>
                      <c:pt idx="1711">
                        <c:v>28.516999999999999</c:v>
                      </c:pt>
                      <c:pt idx="1712">
                        <c:v>28.533000000000001</c:v>
                      </c:pt>
                      <c:pt idx="1713">
                        <c:v>28.55</c:v>
                      </c:pt>
                      <c:pt idx="1714">
                        <c:v>28.567</c:v>
                      </c:pt>
                      <c:pt idx="1715">
                        <c:v>28.582999999999998</c:v>
                      </c:pt>
                      <c:pt idx="1716">
                        <c:v>28.6</c:v>
                      </c:pt>
                      <c:pt idx="1717">
                        <c:v>28.617000000000001</c:v>
                      </c:pt>
                      <c:pt idx="1718">
                        <c:v>28.632999999999999</c:v>
                      </c:pt>
                      <c:pt idx="1719">
                        <c:v>28.65</c:v>
                      </c:pt>
                      <c:pt idx="1720">
                        <c:v>28.667000000000002</c:v>
                      </c:pt>
                      <c:pt idx="1721">
                        <c:v>28.683</c:v>
                      </c:pt>
                      <c:pt idx="1722">
                        <c:v>28.7</c:v>
                      </c:pt>
                      <c:pt idx="1723">
                        <c:v>28.716999999999999</c:v>
                      </c:pt>
                      <c:pt idx="1724">
                        <c:v>28.733000000000001</c:v>
                      </c:pt>
                      <c:pt idx="1725">
                        <c:v>28.75</c:v>
                      </c:pt>
                      <c:pt idx="1726">
                        <c:v>28.766999999999999</c:v>
                      </c:pt>
                      <c:pt idx="1727">
                        <c:v>28.783000000000001</c:v>
                      </c:pt>
                      <c:pt idx="1728">
                        <c:v>28.8</c:v>
                      </c:pt>
                      <c:pt idx="1729">
                        <c:v>28.817</c:v>
                      </c:pt>
                      <c:pt idx="1730">
                        <c:v>28.832999999999998</c:v>
                      </c:pt>
                      <c:pt idx="1731">
                        <c:v>28.85</c:v>
                      </c:pt>
                      <c:pt idx="1732">
                        <c:v>28.867000000000001</c:v>
                      </c:pt>
                      <c:pt idx="1733">
                        <c:v>28.882999999999999</c:v>
                      </c:pt>
                      <c:pt idx="1734">
                        <c:v>28.9</c:v>
                      </c:pt>
                      <c:pt idx="1735">
                        <c:v>28.917000000000002</c:v>
                      </c:pt>
                      <c:pt idx="1736">
                        <c:v>28.933</c:v>
                      </c:pt>
                      <c:pt idx="1737">
                        <c:v>28.95</c:v>
                      </c:pt>
                      <c:pt idx="1738">
                        <c:v>28.966999999999999</c:v>
                      </c:pt>
                      <c:pt idx="1739">
                        <c:v>28.983000000000001</c:v>
                      </c:pt>
                      <c:pt idx="1740">
                        <c:v>29</c:v>
                      </c:pt>
                      <c:pt idx="1741">
                        <c:v>29.016999999999999</c:v>
                      </c:pt>
                      <c:pt idx="1742">
                        <c:v>29.033000000000001</c:v>
                      </c:pt>
                      <c:pt idx="1743">
                        <c:v>29.05</c:v>
                      </c:pt>
                      <c:pt idx="1744">
                        <c:v>29.067</c:v>
                      </c:pt>
                      <c:pt idx="1745">
                        <c:v>29.082999999999998</c:v>
                      </c:pt>
                      <c:pt idx="1746">
                        <c:v>29.1</c:v>
                      </c:pt>
                      <c:pt idx="1747">
                        <c:v>29.117000000000001</c:v>
                      </c:pt>
                      <c:pt idx="1748">
                        <c:v>29.132999999999999</c:v>
                      </c:pt>
                      <c:pt idx="1749">
                        <c:v>29.15</c:v>
                      </c:pt>
                      <c:pt idx="1750">
                        <c:v>29.167000000000002</c:v>
                      </c:pt>
                      <c:pt idx="1751">
                        <c:v>29.183</c:v>
                      </c:pt>
                      <c:pt idx="1752">
                        <c:v>29.2</c:v>
                      </c:pt>
                      <c:pt idx="1753">
                        <c:v>29.216999999999999</c:v>
                      </c:pt>
                      <c:pt idx="1754">
                        <c:v>29.233000000000001</c:v>
                      </c:pt>
                      <c:pt idx="1755">
                        <c:v>29.25</c:v>
                      </c:pt>
                      <c:pt idx="1756">
                        <c:v>29.266999999999999</c:v>
                      </c:pt>
                      <c:pt idx="1757">
                        <c:v>29.283000000000001</c:v>
                      </c:pt>
                      <c:pt idx="1758">
                        <c:v>29.3</c:v>
                      </c:pt>
                      <c:pt idx="1759">
                        <c:v>29.317</c:v>
                      </c:pt>
                      <c:pt idx="1760">
                        <c:v>29.332999999999998</c:v>
                      </c:pt>
                      <c:pt idx="1761">
                        <c:v>29.35</c:v>
                      </c:pt>
                      <c:pt idx="1762">
                        <c:v>29.367000000000001</c:v>
                      </c:pt>
                      <c:pt idx="1763">
                        <c:v>29.382999999999999</c:v>
                      </c:pt>
                      <c:pt idx="1764">
                        <c:v>29.4</c:v>
                      </c:pt>
                      <c:pt idx="1765">
                        <c:v>29.417000000000002</c:v>
                      </c:pt>
                      <c:pt idx="1766">
                        <c:v>29.433</c:v>
                      </c:pt>
                      <c:pt idx="1767">
                        <c:v>29.45</c:v>
                      </c:pt>
                      <c:pt idx="1768">
                        <c:v>29.466999999999999</c:v>
                      </c:pt>
                      <c:pt idx="1769">
                        <c:v>29.483000000000001</c:v>
                      </c:pt>
                      <c:pt idx="1770">
                        <c:v>29.5</c:v>
                      </c:pt>
                      <c:pt idx="1771">
                        <c:v>29.516999999999999</c:v>
                      </c:pt>
                      <c:pt idx="1772">
                        <c:v>29.533000000000001</c:v>
                      </c:pt>
                      <c:pt idx="1773">
                        <c:v>29.55</c:v>
                      </c:pt>
                      <c:pt idx="1774">
                        <c:v>29.567</c:v>
                      </c:pt>
                      <c:pt idx="1775">
                        <c:v>29.582999999999998</c:v>
                      </c:pt>
                      <c:pt idx="1776">
                        <c:v>29.6</c:v>
                      </c:pt>
                      <c:pt idx="1777">
                        <c:v>29.617000000000001</c:v>
                      </c:pt>
                      <c:pt idx="1778">
                        <c:v>29.632999999999999</c:v>
                      </c:pt>
                      <c:pt idx="1779">
                        <c:v>29.65</c:v>
                      </c:pt>
                      <c:pt idx="1780">
                        <c:v>29.667000000000002</c:v>
                      </c:pt>
                      <c:pt idx="1781">
                        <c:v>29.683</c:v>
                      </c:pt>
                      <c:pt idx="1782">
                        <c:v>29.7</c:v>
                      </c:pt>
                      <c:pt idx="1783">
                        <c:v>29.716999999999999</c:v>
                      </c:pt>
                      <c:pt idx="1784">
                        <c:v>29.733000000000001</c:v>
                      </c:pt>
                      <c:pt idx="1785">
                        <c:v>29.75</c:v>
                      </c:pt>
                      <c:pt idx="1786">
                        <c:v>29.766999999999999</c:v>
                      </c:pt>
                      <c:pt idx="1787">
                        <c:v>29.783000000000001</c:v>
                      </c:pt>
                      <c:pt idx="1788">
                        <c:v>29.8</c:v>
                      </c:pt>
                      <c:pt idx="1789">
                        <c:v>29.817</c:v>
                      </c:pt>
                      <c:pt idx="1790">
                        <c:v>29.832999999999998</c:v>
                      </c:pt>
                      <c:pt idx="1791">
                        <c:v>29.85</c:v>
                      </c:pt>
                      <c:pt idx="1792">
                        <c:v>29.867000000000001</c:v>
                      </c:pt>
                      <c:pt idx="1793">
                        <c:v>29.882999999999999</c:v>
                      </c:pt>
                      <c:pt idx="1794">
                        <c:v>29.9</c:v>
                      </c:pt>
                      <c:pt idx="1795">
                        <c:v>29.917000000000002</c:v>
                      </c:pt>
                      <c:pt idx="1796">
                        <c:v>29.933</c:v>
                      </c:pt>
                      <c:pt idx="1797">
                        <c:v>29.95</c:v>
                      </c:pt>
                      <c:pt idx="1798">
                        <c:v>29.966999999999999</c:v>
                      </c:pt>
                      <c:pt idx="1799">
                        <c:v>29.983000000000001</c:v>
                      </c:pt>
                      <c:pt idx="1800">
                        <c:v>30</c:v>
                      </c:pt>
                      <c:pt idx="1801">
                        <c:v>30.016999999999999</c:v>
                      </c:pt>
                      <c:pt idx="1802">
                        <c:v>30.033000000000001</c:v>
                      </c:pt>
                      <c:pt idx="1803">
                        <c:v>30.05</c:v>
                      </c:pt>
                      <c:pt idx="1804">
                        <c:v>30.067</c:v>
                      </c:pt>
                      <c:pt idx="1805">
                        <c:v>30.082999999999998</c:v>
                      </c:pt>
                      <c:pt idx="1806">
                        <c:v>30.1</c:v>
                      </c:pt>
                      <c:pt idx="1807">
                        <c:v>30.117000000000001</c:v>
                      </c:pt>
                      <c:pt idx="1808">
                        <c:v>30.132999999999999</c:v>
                      </c:pt>
                      <c:pt idx="1809">
                        <c:v>30.15</c:v>
                      </c:pt>
                      <c:pt idx="1810">
                        <c:v>30.167000000000002</c:v>
                      </c:pt>
                      <c:pt idx="1811">
                        <c:v>30.183</c:v>
                      </c:pt>
                      <c:pt idx="1812">
                        <c:v>30.2</c:v>
                      </c:pt>
                      <c:pt idx="1813">
                        <c:v>30.216999999999999</c:v>
                      </c:pt>
                      <c:pt idx="1814">
                        <c:v>30.233000000000001</c:v>
                      </c:pt>
                      <c:pt idx="1815">
                        <c:v>30.25</c:v>
                      </c:pt>
                      <c:pt idx="1816">
                        <c:v>30.266999999999999</c:v>
                      </c:pt>
                      <c:pt idx="1817">
                        <c:v>30.283000000000001</c:v>
                      </c:pt>
                      <c:pt idx="1818">
                        <c:v>30.3</c:v>
                      </c:pt>
                      <c:pt idx="1819">
                        <c:v>30.317</c:v>
                      </c:pt>
                      <c:pt idx="1820">
                        <c:v>30.332999999999998</c:v>
                      </c:pt>
                      <c:pt idx="1821">
                        <c:v>30.35</c:v>
                      </c:pt>
                      <c:pt idx="1822">
                        <c:v>30.367000000000001</c:v>
                      </c:pt>
                      <c:pt idx="1823">
                        <c:v>30.382999999999999</c:v>
                      </c:pt>
                      <c:pt idx="1824">
                        <c:v>30.4</c:v>
                      </c:pt>
                      <c:pt idx="1825">
                        <c:v>30.417000000000002</c:v>
                      </c:pt>
                      <c:pt idx="1826">
                        <c:v>30.433</c:v>
                      </c:pt>
                      <c:pt idx="1827">
                        <c:v>30.45</c:v>
                      </c:pt>
                      <c:pt idx="1828">
                        <c:v>30.466999999999999</c:v>
                      </c:pt>
                      <c:pt idx="1829">
                        <c:v>30.483000000000001</c:v>
                      </c:pt>
                      <c:pt idx="1830">
                        <c:v>30.5</c:v>
                      </c:pt>
                      <c:pt idx="1831">
                        <c:v>30.516999999999999</c:v>
                      </c:pt>
                      <c:pt idx="1832">
                        <c:v>30.533000000000001</c:v>
                      </c:pt>
                      <c:pt idx="1833">
                        <c:v>30.55</c:v>
                      </c:pt>
                      <c:pt idx="1834">
                        <c:v>30.567</c:v>
                      </c:pt>
                      <c:pt idx="1835">
                        <c:v>30.582999999999998</c:v>
                      </c:pt>
                      <c:pt idx="1836">
                        <c:v>30.6</c:v>
                      </c:pt>
                      <c:pt idx="1837">
                        <c:v>30.617000000000001</c:v>
                      </c:pt>
                      <c:pt idx="1838">
                        <c:v>30.632999999999999</c:v>
                      </c:pt>
                      <c:pt idx="1839">
                        <c:v>30.65</c:v>
                      </c:pt>
                      <c:pt idx="1840">
                        <c:v>30.667000000000002</c:v>
                      </c:pt>
                      <c:pt idx="1841">
                        <c:v>30.683</c:v>
                      </c:pt>
                      <c:pt idx="1842">
                        <c:v>30.7</c:v>
                      </c:pt>
                      <c:pt idx="1843">
                        <c:v>30.716999999999999</c:v>
                      </c:pt>
                      <c:pt idx="1844">
                        <c:v>30.733000000000001</c:v>
                      </c:pt>
                      <c:pt idx="1845">
                        <c:v>30.75</c:v>
                      </c:pt>
                      <c:pt idx="1846">
                        <c:v>30.766999999999999</c:v>
                      </c:pt>
                      <c:pt idx="1847">
                        <c:v>30.783000000000001</c:v>
                      </c:pt>
                      <c:pt idx="1848">
                        <c:v>30.8</c:v>
                      </c:pt>
                      <c:pt idx="1849">
                        <c:v>30.817</c:v>
                      </c:pt>
                      <c:pt idx="1850">
                        <c:v>30.832999999999998</c:v>
                      </c:pt>
                      <c:pt idx="1851">
                        <c:v>30.85</c:v>
                      </c:pt>
                      <c:pt idx="1852">
                        <c:v>30.867000000000001</c:v>
                      </c:pt>
                      <c:pt idx="1853">
                        <c:v>30.882999999999999</c:v>
                      </c:pt>
                      <c:pt idx="1854">
                        <c:v>30.9</c:v>
                      </c:pt>
                      <c:pt idx="1855">
                        <c:v>30.917000000000002</c:v>
                      </c:pt>
                      <c:pt idx="1856">
                        <c:v>30.933</c:v>
                      </c:pt>
                      <c:pt idx="1857">
                        <c:v>30.95</c:v>
                      </c:pt>
                      <c:pt idx="1858">
                        <c:v>30.966999999999999</c:v>
                      </c:pt>
                      <c:pt idx="1859">
                        <c:v>30.983000000000001</c:v>
                      </c:pt>
                      <c:pt idx="1860">
                        <c:v>31</c:v>
                      </c:pt>
                      <c:pt idx="1861">
                        <c:v>31.016999999999999</c:v>
                      </c:pt>
                      <c:pt idx="1862">
                        <c:v>31.033000000000001</c:v>
                      </c:pt>
                      <c:pt idx="1863">
                        <c:v>31.05</c:v>
                      </c:pt>
                      <c:pt idx="1864">
                        <c:v>31.067</c:v>
                      </c:pt>
                      <c:pt idx="1865">
                        <c:v>31.082999999999998</c:v>
                      </c:pt>
                      <c:pt idx="1866">
                        <c:v>31.1</c:v>
                      </c:pt>
                      <c:pt idx="1867">
                        <c:v>31.117000000000001</c:v>
                      </c:pt>
                      <c:pt idx="1868">
                        <c:v>31.132999999999999</c:v>
                      </c:pt>
                      <c:pt idx="1869">
                        <c:v>31.15</c:v>
                      </c:pt>
                      <c:pt idx="1870">
                        <c:v>31.167000000000002</c:v>
                      </c:pt>
                      <c:pt idx="1871">
                        <c:v>31.183</c:v>
                      </c:pt>
                      <c:pt idx="1872">
                        <c:v>31.2</c:v>
                      </c:pt>
                      <c:pt idx="1873">
                        <c:v>31.216999999999999</c:v>
                      </c:pt>
                      <c:pt idx="1874">
                        <c:v>31.233000000000001</c:v>
                      </c:pt>
                      <c:pt idx="1875">
                        <c:v>31.25</c:v>
                      </c:pt>
                      <c:pt idx="1876">
                        <c:v>31.266999999999999</c:v>
                      </c:pt>
                      <c:pt idx="1877">
                        <c:v>31.283000000000001</c:v>
                      </c:pt>
                      <c:pt idx="1878">
                        <c:v>31.3</c:v>
                      </c:pt>
                      <c:pt idx="1879">
                        <c:v>31.317</c:v>
                      </c:pt>
                      <c:pt idx="1880">
                        <c:v>31.332999999999998</c:v>
                      </c:pt>
                      <c:pt idx="1881">
                        <c:v>31.35</c:v>
                      </c:pt>
                      <c:pt idx="1882">
                        <c:v>31.367000000000001</c:v>
                      </c:pt>
                      <c:pt idx="1883">
                        <c:v>31.382999999999999</c:v>
                      </c:pt>
                      <c:pt idx="1884">
                        <c:v>31.4</c:v>
                      </c:pt>
                      <c:pt idx="1885">
                        <c:v>31.417000000000002</c:v>
                      </c:pt>
                      <c:pt idx="1886">
                        <c:v>31.433</c:v>
                      </c:pt>
                      <c:pt idx="1887">
                        <c:v>31.45</c:v>
                      </c:pt>
                      <c:pt idx="1888">
                        <c:v>31.466999999999999</c:v>
                      </c:pt>
                      <c:pt idx="1889">
                        <c:v>31.483000000000001</c:v>
                      </c:pt>
                      <c:pt idx="1890">
                        <c:v>31.5</c:v>
                      </c:pt>
                      <c:pt idx="1891">
                        <c:v>31.516999999999999</c:v>
                      </c:pt>
                      <c:pt idx="1892">
                        <c:v>31.533000000000001</c:v>
                      </c:pt>
                      <c:pt idx="1893">
                        <c:v>31.55</c:v>
                      </c:pt>
                      <c:pt idx="1894">
                        <c:v>31.567</c:v>
                      </c:pt>
                      <c:pt idx="1895">
                        <c:v>31.582999999999998</c:v>
                      </c:pt>
                      <c:pt idx="1896">
                        <c:v>31.6</c:v>
                      </c:pt>
                      <c:pt idx="1897">
                        <c:v>31.617000000000001</c:v>
                      </c:pt>
                      <c:pt idx="1898">
                        <c:v>31.632999999999999</c:v>
                      </c:pt>
                      <c:pt idx="1899">
                        <c:v>31.65</c:v>
                      </c:pt>
                      <c:pt idx="1900">
                        <c:v>31.667000000000002</c:v>
                      </c:pt>
                      <c:pt idx="1901">
                        <c:v>31.683</c:v>
                      </c:pt>
                      <c:pt idx="1902">
                        <c:v>31.7</c:v>
                      </c:pt>
                      <c:pt idx="1903">
                        <c:v>31.716999999999999</c:v>
                      </c:pt>
                      <c:pt idx="1904">
                        <c:v>31.733000000000001</c:v>
                      </c:pt>
                      <c:pt idx="1905">
                        <c:v>31.75</c:v>
                      </c:pt>
                      <c:pt idx="1906">
                        <c:v>31.766999999999999</c:v>
                      </c:pt>
                      <c:pt idx="1907">
                        <c:v>31.783000000000001</c:v>
                      </c:pt>
                      <c:pt idx="1908">
                        <c:v>31.8</c:v>
                      </c:pt>
                      <c:pt idx="1909">
                        <c:v>31.817</c:v>
                      </c:pt>
                      <c:pt idx="1910">
                        <c:v>31.832999999999998</c:v>
                      </c:pt>
                      <c:pt idx="1911">
                        <c:v>31.85</c:v>
                      </c:pt>
                      <c:pt idx="1912">
                        <c:v>31.867000000000001</c:v>
                      </c:pt>
                      <c:pt idx="1913">
                        <c:v>31.882999999999999</c:v>
                      </c:pt>
                      <c:pt idx="1914">
                        <c:v>31.9</c:v>
                      </c:pt>
                      <c:pt idx="1915">
                        <c:v>31.917000000000002</c:v>
                      </c:pt>
                      <c:pt idx="1916">
                        <c:v>31.933</c:v>
                      </c:pt>
                      <c:pt idx="1917">
                        <c:v>31.95</c:v>
                      </c:pt>
                      <c:pt idx="1918">
                        <c:v>31.966999999999999</c:v>
                      </c:pt>
                      <c:pt idx="1919">
                        <c:v>31.983000000000001</c:v>
                      </c:pt>
                      <c:pt idx="1920">
                        <c:v>32</c:v>
                      </c:pt>
                      <c:pt idx="1921">
                        <c:v>32.017000000000003</c:v>
                      </c:pt>
                      <c:pt idx="1922">
                        <c:v>32.033000000000001</c:v>
                      </c:pt>
                      <c:pt idx="1923">
                        <c:v>32.049999999999997</c:v>
                      </c:pt>
                      <c:pt idx="1924">
                        <c:v>32.067</c:v>
                      </c:pt>
                      <c:pt idx="1925">
                        <c:v>32.082999999999998</c:v>
                      </c:pt>
                      <c:pt idx="1926">
                        <c:v>32.1</c:v>
                      </c:pt>
                      <c:pt idx="1927">
                        <c:v>32.116999999999997</c:v>
                      </c:pt>
                      <c:pt idx="1928">
                        <c:v>32.133000000000003</c:v>
                      </c:pt>
                      <c:pt idx="1929">
                        <c:v>32.15</c:v>
                      </c:pt>
                      <c:pt idx="1930">
                        <c:v>32.167000000000002</c:v>
                      </c:pt>
                      <c:pt idx="1931">
                        <c:v>32.183</c:v>
                      </c:pt>
                      <c:pt idx="1932">
                        <c:v>32.200000000000003</c:v>
                      </c:pt>
                      <c:pt idx="1933">
                        <c:v>32.216999999999999</c:v>
                      </c:pt>
                      <c:pt idx="1934">
                        <c:v>32.232999999999997</c:v>
                      </c:pt>
                      <c:pt idx="1935">
                        <c:v>32.25</c:v>
                      </c:pt>
                      <c:pt idx="1936">
                        <c:v>32.267000000000003</c:v>
                      </c:pt>
                      <c:pt idx="1937">
                        <c:v>32.283000000000001</c:v>
                      </c:pt>
                      <c:pt idx="1938">
                        <c:v>32.299999999999997</c:v>
                      </c:pt>
                      <c:pt idx="1939">
                        <c:v>32.317</c:v>
                      </c:pt>
                      <c:pt idx="1940">
                        <c:v>32.332999999999998</c:v>
                      </c:pt>
                      <c:pt idx="1941">
                        <c:v>32.35</c:v>
                      </c:pt>
                      <c:pt idx="1942">
                        <c:v>32.366999999999997</c:v>
                      </c:pt>
                      <c:pt idx="1943">
                        <c:v>32.383000000000003</c:v>
                      </c:pt>
                      <c:pt idx="1944">
                        <c:v>32.4</c:v>
                      </c:pt>
                      <c:pt idx="1945">
                        <c:v>32.417000000000002</c:v>
                      </c:pt>
                      <c:pt idx="1946">
                        <c:v>32.433</c:v>
                      </c:pt>
                      <c:pt idx="1947">
                        <c:v>32.450000000000003</c:v>
                      </c:pt>
                      <c:pt idx="1948">
                        <c:v>32.466999999999999</c:v>
                      </c:pt>
                      <c:pt idx="1949">
                        <c:v>32.482999999999997</c:v>
                      </c:pt>
                      <c:pt idx="1950">
                        <c:v>32.5</c:v>
                      </c:pt>
                      <c:pt idx="1951">
                        <c:v>32.517000000000003</c:v>
                      </c:pt>
                      <c:pt idx="1952">
                        <c:v>32.533000000000001</c:v>
                      </c:pt>
                      <c:pt idx="1953">
                        <c:v>32.549999999999997</c:v>
                      </c:pt>
                      <c:pt idx="1954">
                        <c:v>32.567</c:v>
                      </c:pt>
                      <c:pt idx="1955">
                        <c:v>32.582999999999998</c:v>
                      </c:pt>
                      <c:pt idx="1956">
                        <c:v>32.6</c:v>
                      </c:pt>
                      <c:pt idx="1957">
                        <c:v>32.616999999999997</c:v>
                      </c:pt>
                      <c:pt idx="1958">
                        <c:v>32.633000000000003</c:v>
                      </c:pt>
                      <c:pt idx="1959">
                        <c:v>32.65</c:v>
                      </c:pt>
                      <c:pt idx="1960">
                        <c:v>32.667000000000002</c:v>
                      </c:pt>
                      <c:pt idx="1961">
                        <c:v>32.683</c:v>
                      </c:pt>
                      <c:pt idx="1962">
                        <c:v>32.700000000000003</c:v>
                      </c:pt>
                      <c:pt idx="1963">
                        <c:v>32.716999999999999</c:v>
                      </c:pt>
                      <c:pt idx="1964">
                        <c:v>32.732999999999997</c:v>
                      </c:pt>
                      <c:pt idx="1965">
                        <c:v>32.75</c:v>
                      </c:pt>
                      <c:pt idx="1966">
                        <c:v>32.767000000000003</c:v>
                      </c:pt>
                      <c:pt idx="1967">
                        <c:v>32.783000000000001</c:v>
                      </c:pt>
                      <c:pt idx="1968">
                        <c:v>32.799999999999997</c:v>
                      </c:pt>
                      <c:pt idx="1969">
                        <c:v>32.817</c:v>
                      </c:pt>
                      <c:pt idx="1970">
                        <c:v>32.832999999999998</c:v>
                      </c:pt>
                      <c:pt idx="1971">
                        <c:v>32.85</c:v>
                      </c:pt>
                      <c:pt idx="1972">
                        <c:v>32.866999999999997</c:v>
                      </c:pt>
                      <c:pt idx="1973">
                        <c:v>32.883000000000003</c:v>
                      </c:pt>
                      <c:pt idx="1974">
                        <c:v>32.9</c:v>
                      </c:pt>
                      <c:pt idx="1975">
                        <c:v>32.917000000000002</c:v>
                      </c:pt>
                      <c:pt idx="1976">
                        <c:v>32.933</c:v>
                      </c:pt>
                      <c:pt idx="1977">
                        <c:v>32.950000000000003</c:v>
                      </c:pt>
                      <c:pt idx="1978">
                        <c:v>32.966999999999999</c:v>
                      </c:pt>
                      <c:pt idx="1979">
                        <c:v>32.982999999999997</c:v>
                      </c:pt>
                      <c:pt idx="1980">
                        <c:v>33</c:v>
                      </c:pt>
                      <c:pt idx="1981">
                        <c:v>33.017000000000003</c:v>
                      </c:pt>
                      <c:pt idx="1982">
                        <c:v>33.033000000000001</c:v>
                      </c:pt>
                      <c:pt idx="1983">
                        <c:v>33.049999999999997</c:v>
                      </c:pt>
                      <c:pt idx="1984">
                        <c:v>33.067</c:v>
                      </c:pt>
                      <c:pt idx="1985">
                        <c:v>33.082999999999998</c:v>
                      </c:pt>
                      <c:pt idx="1986">
                        <c:v>33.1</c:v>
                      </c:pt>
                      <c:pt idx="1987">
                        <c:v>33.116999999999997</c:v>
                      </c:pt>
                      <c:pt idx="1988">
                        <c:v>33.133000000000003</c:v>
                      </c:pt>
                      <c:pt idx="1989">
                        <c:v>33.15</c:v>
                      </c:pt>
                      <c:pt idx="1990">
                        <c:v>33.167000000000002</c:v>
                      </c:pt>
                      <c:pt idx="1991">
                        <c:v>33.183</c:v>
                      </c:pt>
                      <c:pt idx="1992">
                        <c:v>33.200000000000003</c:v>
                      </c:pt>
                      <c:pt idx="1993">
                        <c:v>33.216999999999999</c:v>
                      </c:pt>
                      <c:pt idx="1994">
                        <c:v>33.232999999999997</c:v>
                      </c:pt>
                      <c:pt idx="1995">
                        <c:v>33.25</c:v>
                      </c:pt>
                      <c:pt idx="1996">
                        <c:v>33.267000000000003</c:v>
                      </c:pt>
                      <c:pt idx="1997">
                        <c:v>33.283000000000001</c:v>
                      </c:pt>
                      <c:pt idx="1998">
                        <c:v>33.299999999999997</c:v>
                      </c:pt>
                      <c:pt idx="1999">
                        <c:v>33.317</c:v>
                      </c:pt>
                      <c:pt idx="2000">
                        <c:v>33.332999999999998</c:v>
                      </c:pt>
                      <c:pt idx="2001">
                        <c:v>33.35</c:v>
                      </c:pt>
                      <c:pt idx="2002">
                        <c:v>33.366999999999997</c:v>
                      </c:pt>
                      <c:pt idx="2003">
                        <c:v>33.383000000000003</c:v>
                      </c:pt>
                      <c:pt idx="2004">
                        <c:v>33.4</c:v>
                      </c:pt>
                      <c:pt idx="2005">
                        <c:v>33.417000000000002</c:v>
                      </c:pt>
                      <c:pt idx="2006">
                        <c:v>33.433</c:v>
                      </c:pt>
                      <c:pt idx="2007">
                        <c:v>33.450000000000003</c:v>
                      </c:pt>
                      <c:pt idx="2008">
                        <c:v>33.466999999999999</c:v>
                      </c:pt>
                      <c:pt idx="2009">
                        <c:v>33.482999999999997</c:v>
                      </c:pt>
                      <c:pt idx="2010">
                        <c:v>33.5</c:v>
                      </c:pt>
                      <c:pt idx="2011">
                        <c:v>33.517000000000003</c:v>
                      </c:pt>
                      <c:pt idx="2012">
                        <c:v>33.533000000000001</c:v>
                      </c:pt>
                      <c:pt idx="2013">
                        <c:v>33.549999999999997</c:v>
                      </c:pt>
                      <c:pt idx="2014">
                        <c:v>33.567</c:v>
                      </c:pt>
                      <c:pt idx="2015">
                        <c:v>33.582999999999998</c:v>
                      </c:pt>
                      <c:pt idx="2016">
                        <c:v>33.6</c:v>
                      </c:pt>
                      <c:pt idx="2017">
                        <c:v>33.616999999999997</c:v>
                      </c:pt>
                      <c:pt idx="2018">
                        <c:v>33.633000000000003</c:v>
                      </c:pt>
                      <c:pt idx="2019">
                        <c:v>33.65</c:v>
                      </c:pt>
                      <c:pt idx="2020">
                        <c:v>33.667000000000002</c:v>
                      </c:pt>
                      <c:pt idx="2021">
                        <c:v>33.683</c:v>
                      </c:pt>
                      <c:pt idx="2022">
                        <c:v>33.700000000000003</c:v>
                      </c:pt>
                      <c:pt idx="2023">
                        <c:v>33.716999999999999</c:v>
                      </c:pt>
                      <c:pt idx="2024">
                        <c:v>33.732999999999997</c:v>
                      </c:pt>
                      <c:pt idx="2025">
                        <c:v>33.75</c:v>
                      </c:pt>
                      <c:pt idx="2026">
                        <c:v>33.767000000000003</c:v>
                      </c:pt>
                      <c:pt idx="2027">
                        <c:v>33.783000000000001</c:v>
                      </c:pt>
                      <c:pt idx="2028">
                        <c:v>33.799999999999997</c:v>
                      </c:pt>
                      <c:pt idx="2029">
                        <c:v>33.817</c:v>
                      </c:pt>
                      <c:pt idx="2030">
                        <c:v>33.832999999999998</c:v>
                      </c:pt>
                      <c:pt idx="2031">
                        <c:v>33.85</c:v>
                      </c:pt>
                      <c:pt idx="2032">
                        <c:v>33.866999999999997</c:v>
                      </c:pt>
                      <c:pt idx="2033">
                        <c:v>33.883000000000003</c:v>
                      </c:pt>
                      <c:pt idx="2034">
                        <c:v>33.9</c:v>
                      </c:pt>
                      <c:pt idx="2035">
                        <c:v>33.917000000000002</c:v>
                      </c:pt>
                      <c:pt idx="2036">
                        <c:v>33.933</c:v>
                      </c:pt>
                      <c:pt idx="2037">
                        <c:v>33.950000000000003</c:v>
                      </c:pt>
                      <c:pt idx="2038">
                        <c:v>33.966999999999999</c:v>
                      </c:pt>
                      <c:pt idx="2039">
                        <c:v>33.982999999999997</c:v>
                      </c:pt>
                      <c:pt idx="2040">
                        <c:v>34</c:v>
                      </c:pt>
                      <c:pt idx="2041">
                        <c:v>34.017000000000003</c:v>
                      </c:pt>
                      <c:pt idx="2042">
                        <c:v>34.033000000000001</c:v>
                      </c:pt>
                      <c:pt idx="2043">
                        <c:v>34.049999999999997</c:v>
                      </c:pt>
                      <c:pt idx="2044">
                        <c:v>34.067</c:v>
                      </c:pt>
                      <c:pt idx="2045">
                        <c:v>34.082999999999998</c:v>
                      </c:pt>
                      <c:pt idx="2046">
                        <c:v>34.1</c:v>
                      </c:pt>
                      <c:pt idx="2047">
                        <c:v>34.116999999999997</c:v>
                      </c:pt>
                      <c:pt idx="2048">
                        <c:v>34.133000000000003</c:v>
                      </c:pt>
                      <c:pt idx="2049">
                        <c:v>34.15</c:v>
                      </c:pt>
                      <c:pt idx="2050">
                        <c:v>34.167000000000002</c:v>
                      </c:pt>
                      <c:pt idx="2051">
                        <c:v>34.183</c:v>
                      </c:pt>
                      <c:pt idx="2052">
                        <c:v>34.200000000000003</c:v>
                      </c:pt>
                      <c:pt idx="2053">
                        <c:v>34.216999999999999</c:v>
                      </c:pt>
                      <c:pt idx="2054">
                        <c:v>34.232999999999997</c:v>
                      </c:pt>
                      <c:pt idx="2055">
                        <c:v>34.25</c:v>
                      </c:pt>
                      <c:pt idx="2056">
                        <c:v>34.267000000000003</c:v>
                      </c:pt>
                      <c:pt idx="2057">
                        <c:v>34.283000000000001</c:v>
                      </c:pt>
                      <c:pt idx="2058">
                        <c:v>34.299999999999997</c:v>
                      </c:pt>
                      <c:pt idx="2059">
                        <c:v>34.317</c:v>
                      </c:pt>
                      <c:pt idx="2060">
                        <c:v>34.332999999999998</c:v>
                      </c:pt>
                      <c:pt idx="2061">
                        <c:v>34.35</c:v>
                      </c:pt>
                      <c:pt idx="2062">
                        <c:v>34.366999999999997</c:v>
                      </c:pt>
                      <c:pt idx="2063">
                        <c:v>34.383000000000003</c:v>
                      </c:pt>
                      <c:pt idx="2064">
                        <c:v>34.4</c:v>
                      </c:pt>
                      <c:pt idx="2065">
                        <c:v>34.417000000000002</c:v>
                      </c:pt>
                      <c:pt idx="2066">
                        <c:v>34.433</c:v>
                      </c:pt>
                      <c:pt idx="2067">
                        <c:v>34.450000000000003</c:v>
                      </c:pt>
                      <c:pt idx="2068">
                        <c:v>34.466999999999999</c:v>
                      </c:pt>
                      <c:pt idx="2069">
                        <c:v>34.482999999999997</c:v>
                      </c:pt>
                      <c:pt idx="2070">
                        <c:v>34.5</c:v>
                      </c:pt>
                      <c:pt idx="2071">
                        <c:v>34.517000000000003</c:v>
                      </c:pt>
                      <c:pt idx="2072">
                        <c:v>34.533000000000001</c:v>
                      </c:pt>
                      <c:pt idx="2073">
                        <c:v>34.549999999999997</c:v>
                      </c:pt>
                      <c:pt idx="2074">
                        <c:v>34.567</c:v>
                      </c:pt>
                      <c:pt idx="2075">
                        <c:v>34.582999999999998</c:v>
                      </c:pt>
                      <c:pt idx="2076">
                        <c:v>34.6</c:v>
                      </c:pt>
                      <c:pt idx="2077">
                        <c:v>34.616999999999997</c:v>
                      </c:pt>
                      <c:pt idx="2078">
                        <c:v>34.633000000000003</c:v>
                      </c:pt>
                      <c:pt idx="2079">
                        <c:v>34.65</c:v>
                      </c:pt>
                      <c:pt idx="2080">
                        <c:v>34.667000000000002</c:v>
                      </c:pt>
                      <c:pt idx="2081">
                        <c:v>34.683</c:v>
                      </c:pt>
                      <c:pt idx="2082">
                        <c:v>34.700000000000003</c:v>
                      </c:pt>
                      <c:pt idx="2083">
                        <c:v>34.716999999999999</c:v>
                      </c:pt>
                      <c:pt idx="2084">
                        <c:v>34.732999999999997</c:v>
                      </c:pt>
                      <c:pt idx="2085">
                        <c:v>34.75</c:v>
                      </c:pt>
                      <c:pt idx="2086">
                        <c:v>34.767000000000003</c:v>
                      </c:pt>
                      <c:pt idx="2087">
                        <c:v>34.783000000000001</c:v>
                      </c:pt>
                      <c:pt idx="2088">
                        <c:v>34.799999999999997</c:v>
                      </c:pt>
                      <c:pt idx="2089">
                        <c:v>34.817</c:v>
                      </c:pt>
                      <c:pt idx="2090">
                        <c:v>34.832999999999998</c:v>
                      </c:pt>
                      <c:pt idx="2091">
                        <c:v>34.85</c:v>
                      </c:pt>
                      <c:pt idx="2092">
                        <c:v>34.866999999999997</c:v>
                      </c:pt>
                      <c:pt idx="2093">
                        <c:v>34.883000000000003</c:v>
                      </c:pt>
                      <c:pt idx="2094">
                        <c:v>34.9</c:v>
                      </c:pt>
                      <c:pt idx="2095">
                        <c:v>34.917000000000002</c:v>
                      </c:pt>
                      <c:pt idx="2096">
                        <c:v>34.933</c:v>
                      </c:pt>
                      <c:pt idx="2097">
                        <c:v>34.950000000000003</c:v>
                      </c:pt>
                      <c:pt idx="2098">
                        <c:v>34.966999999999999</c:v>
                      </c:pt>
                      <c:pt idx="2099">
                        <c:v>34.982999999999997</c:v>
                      </c:pt>
                      <c:pt idx="2100">
                        <c:v>35</c:v>
                      </c:pt>
                      <c:pt idx="2101">
                        <c:v>35.017000000000003</c:v>
                      </c:pt>
                      <c:pt idx="2102">
                        <c:v>35.033000000000001</c:v>
                      </c:pt>
                      <c:pt idx="2103">
                        <c:v>35.049999999999997</c:v>
                      </c:pt>
                      <c:pt idx="2104">
                        <c:v>35.067</c:v>
                      </c:pt>
                      <c:pt idx="2105">
                        <c:v>35.082999999999998</c:v>
                      </c:pt>
                      <c:pt idx="2106">
                        <c:v>35.1</c:v>
                      </c:pt>
                      <c:pt idx="2107">
                        <c:v>35.116999999999997</c:v>
                      </c:pt>
                      <c:pt idx="2108">
                        <c:v>35.133000000000003</c:v>
                      </c:pt>
                      <c:pt idx="2109">
                        <c:v>35.15</c:v>
                      </c:pt>
                      <c:pt idx="2110">
                        <c:v>35.167000000000002</c:v>
                      </c:pt>
                      <c:pt idx="2111">
                        <c:v>35.183</c:v>
                      </c:pt>
                      <c:pt idx="2112">
                        <c:v>35.200000000000003</c:v>
                      </c:pt>
                      <c:pt idx="2113">
                        <c:v>35.216999999999999</c:v>
                      </c:pt>
                      <c:pt idx="2114">
                        <c:v>35.232999999999997</c:v>
                      </c:pt>
                      <c:pt idx="2115">
                        <c:v>35.25</c:v>
                      </c:pt>
                      <c:pt idx="2116">
                        <c:v>35.267000000000003</c:v>
                      </c:pt>
                      <c:pt idx="2117">
                        <c:v>35.283000000000001</c:v>
                      </c:pt>
                      <c:pt idx="2118">
                        <c:v>35.299999999999997</c:v>
                      </c:pt>
                      <c:pt idx="2119">
                        <c:v>35.317</c:v>
                      </c:pt>
                      <c:pt idx="2120">
                        <c:v>35.332999999999998</c:v>
                      </c:pt>
                      <c:pt idx="2121">
                        <c:v>35.35</c:v>
                      </c:pt>
                      <c:pt idx="2122">
                        <c:v>35.366999999999997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'Graph cult. #10'!$C$2:$C$7288</c15:sqref>
                        </c15:formulaRef>
                      </c:ext>
                    </c:extLst>
                    <c:numCache>
                      <c:formatCode>0.00</c:formatCode>
                      <c:ptCount val="7287"/>
                      <c:pt idx="0">
                        <c:v>7.9441884582831506E-3</c:v>
                      </c:pt>
                      <c:pt idx="1">
                        <c:v>7.9903938670500153E-3</c:v>
                      </c:pt>
                      <c:pt idx="2">
                        <c:v>8.0168856117548044E-3</c:v>
                      </c:pt>
                      <c:pt idx="3">
                        <c:v>7.9833118426824862E-3</c:v>
                      </c:pt>
                      <c:pt idx="4">
                        <c:v>7.9922460888075756E-3</c:v>
                      </c:pt>
                      <c:pt idx="5">
                        <c:v>8.1215167104195535E-3</c:v>
                      </c:pt>
                      <c:pt idx="6">
                        <c:v>8.1181929164232808E-3</c:v>
                      </c:pt>
                      <c:pt idx="7">
                        <c:v>8.1161858156615189E-3</c:v>
                      </c:pt>
                      <c:pt idx="8">
                        <c:v>8.2911286724269995E-3</c:v>
                      </c:pt>
                      <c:pt idx="9">
                        <c:v>8.107977344495039E-3</c:v>
                      </c:pt>
                      <c:pt idx="10">
                        <c:v>8.2493132365215119E-3</c:v>
                      </c:pt>
                      <c:pt idx="11">
                        <c:v>8.365205288115015E-3</c:v>
                      </c:pt>
                      <c:pt idx="12">
                        <c:v>8.2392813052081775E-3</c:v>
                      </c:pt>
                      <c:pt idx="13">
                        <c:v>8.2321404621853288E-3</c:v>
                      </c:pt>
                      <c:pt idx="14">
                        <c:v>8.2380823929005306E-3</c:v>
                      </c:pt>
                      <c:pt idx="15">
                        <c:v>8.2797615291532959E-3</c:v>
                      </c:pt>
                      <c:pt idx="16">
                        <c:v>8.2860879657315843E-3</c:v>
                      </c:pt>
                      <c:pt idx="17">
                        <c:v>8.3713297420898274E-3</c:v>
                      </c:pt>
                      <c:pt idx="18">
                        <c:v>8.2425041965134092E-3</c:v>
                      </c:pt>
                      <c:pt idx="19">
                        <c:v>8.3733648867336981E-3</c:v>
                      </c:pt>
                      <c:pt idx="20">
                        <c:v>8.6247725558952562E-3</c:v>
                      </c:pt>
                      <c:pt idx="21">
                        <c:v>8.4497984663728844E-3</c:v>
                      </c:pt>
                      <c:pt idx="22">
                        <c:v>8.4660513299720814E-3</c:v>
                      </c:pt>
                      <c:pt idx="23">
                        <c:v>8.4932105827064865E-3</c:v>
                      </c:pt>
                      <c:pt idx="24">
                        <c:v>8.4956984428216694E-3</c:v>
                      </c:pt>
                      <c:pt idx="25">
                        <c:v>8.3619909007800163E-3</c:v>
                      </c:pt>
                      <c:pt idx="26">
                        <c:v>8.3669062234246194E-3</c:v>
                      </c:pt>
                      <c:pt idx="27">
                        <c:v>8.3698015229505089E-3</c:v>
                      </c:pt>
                      <c:pt idx="28">
                        <c:v>8.3698081386180123E-3</c:v>
                      </c:pt>
                      <c:pt idx="29">
                        <c:v>8.3720334836956487E-3</c:v>
                      </c:pt>
                      <c:pt idx="30">
                        <c:v>8.6102336373510037E-3</c:v>
                      </c:pt>
                      <c:pt idx="31">
                        <c:v>9.3714368246561632E-3</c:v>
                      </c:pt>
                      <c:pt idx="32">
                        <c:v>1.1221656278395399E-2</c:v>
                      </c:pt>
                      <c:pt idx="33">
                        <c:v>1.2798080292382771E-2</c:v>
                      </c:pt>
                      <c:pt idx="34">
                        <c:v>1.2537826559308596E-2</c:v>
                      </c:pt>
                      <c:pt idx="35">
                        <c:v>1.2038195081074201E-2</c:v>
                      </c:pt>
                      <c:pt idx="36">
                        <c:v>1.1633770939637716E-2</c:v>
                      </c:pt>
                      <c:pt idx="37">
                        <c:v>1.1659694248026599E-2</c:v>
                      </c:pt>
                      <c:pt idx="38">
                        <c:v>1.1648930350461269E-2</c:v>
                      </c:pt>
                      <c:pt idx="39">
                        <c:v>1.1794144727923445E-2</c:v>
                      </c:pt>
                      <c:pt idx="40">
                        <c:v>1.1653960776673848E-2</c:v>
                      </c:pt>
                      <c:pt idx="41">
                        <c:v>1.19207201701024E-2</c:v>
                      </c:pt>
                      <c:pt idx="42">
                        <c:v>1.1821547611796046E-2</c:v>
                      </c:pt>
                      <c:pt idx="43">
                        <c:v>1.1657693574241883E-2</c:v>
                      </c:pt>
                      <c:pt idx="44">
                        <c:v>1.1657802674797525E-2</c:v>
                      </c:pt>
                      <c:pt idx="45">
                        <c:v>1.1911488640522102E-2</c:v>
                      </c:pt>
                      <c:pt idx="46">
                        <c:v>1.2418988293427816E-2</c:v>
                      </c:pt>
                      <c:pt idx="47">
                        <c:v>1.2168355912445125E-2</c:v>
                      </c:pt>
                      <c:pt idx="48">
                        <c:v>1.2039207402247664E-2</c:v>
                      </c:pt>
                      <c:pt idx="49">
                        <c:v>1.2037353434383559E-2</c:v>
                      </c:pt>
                      <c:pt idx="50">
                        <c:v>1.1839247379107113E-2</c:v>
                      </c:pt>
                      <c:pt idx="51">
                        <c:v>1.1783613563990715E-2</c:v>
                      </c:pt>
                      <c:pt idx="52">
                        <c:v>1.1651234227627765E-2</c:v>
                      </c:pt>
                      <c:pt idx="53">
                        <c:v>1.1663605265756558E-2</c:v>
                      </c:pt>
                      <c:pt idx="54">
                        <c:v>1.1658120624987094E-2</c:v>
                      </c:pt>
                      <c:pt idx="55">
                        <c:v>1.139776219558309E-2</c:v>
                      </c:pt>
                      <c:pt idx="56">
                        <c:v>1.1426348153898249E-2</c:v>
                      </c:pt>
                      <c:pt idx="57">
                        <c:v>1.1405548042951477E-2</c:v>
                      </c:pt>
                      <c:pt idx="58">
                        <c:v>1.1328279534045379E-2</c:v>
                      </c:pt>
                      <c:pt idx="59">
                        <c:v>1.1270290950405232E-2</c:v>
                      </c:pt>
                      <c:pt idx="60">
                        <c:v>1.1412873503340179E-2</c:v>
                      </c:pt>
                      <c:pt idx="61">
                        <c:v>1.1401753861782948E-2</c:v>
                      </c:pt>
                      <c:pt idx="62">
                        <c:v>1.1400062896200483E-2</c:v>
                      </c:pt>
                      <c:pt idx="63">
                        <c:v>1.1276565907114797E-2</c:v>
                      </c:pt>
                      <c:pt idx="64">
                        <c:v>1.0904500648547932E-2</c:v>
                      </c:pt>
                      <c:pt idx="65">
                        <c:v>1.1155289561739985E-2</c:v>
                      </c:pt>
                      <c:pt idx="66">
                        <c:v>1.1147508917519517E-2</c:v>
                      </c:pt>
                      <c:pt idx="67">
                        <c:v>1.1023239251676548E-2</c:v>
                      </c:pt>
                      <c:pt idx="68">
                        <c:v>1.1024461043450959E-2</c:v>
                      </c:pt>
                      <c:pt idx="69">
                        <c:v>1.1149739199901781E-2</c:v>
                      </c:pt>
                      <c:pt idx="70">
                        <c:v>1.104012121634702E-2</c:v>
                      </c:pt>
                      <c:pt idx="71">
                        <c:v>1.0642923827257624E-2</c:v>
                      </c:pt>
                      <c:pt idx="72">
                        <c:v>1.0636851391302186E-2</c:v>
                      </c:pt>
                      <c:pt idx="73">
                        <c:v>1.064905356235712E-2</c:v>
                      </c:pt>
                      <c:pt idx="74">
                        <c:v>1.0651754262013527E-2</c:v>
                      </c:pt>
                      <c:pt idx="75">
                        <c:v>1.0636551398450225E-2</c:v>
                      </c:pt>
                      <c:pt idx="76">
                        <c:v>1.0825264824207948E-2</c:v>
                      </c:pt>
                      <c:pt idx="77">
                        <c:v>0.26043115528141442</c:v>
                      </c:pt>
                      <c:pt idx="78">
                        <c:v>0.26031887620214028</c:v>
                      </c:pt>
                      <c:pt idx="79">
                        <c:v>1.0983228434935686E-2</c:v>
                      </c:pt>
                      <c:pt idx="80">
                        <c:v>1.0986791820281207E-2</c:v>
                      </c:pt>
                      <c:pt idx="81">
                        <c:v>1.0894164657556769E-2</c:v>
                      </c:pt>
                      <c:pt idx="82">
                        <c:v>1.0900505386349782E-2</c:v>
                      </c:pt>
                      <c:pt idx="83">
                        <c:v>1.0897606398253542E-2</c:v>
                      </c:pt>
                      <c:pt idx="84">
                        <c:v>1.0772791914039067E-2</c:v>
                      </c:pt>
                      <c:pt idx="85">
                        <c:v>1.0722962872024247E-2</c:v>
                      </c:pt>
                      <c:pt idx="86">
                        <c:v>1.0733598880859606E-2</c:v>
                      </c:pt>
                      <c:pt idx="87">
                        <c:v>1.0654117810184459E-2</c:v>
                      </c:pt>
                      <c:pt idx="88">
                        <c:v>1.0529174784114623E-2</c:v>
                      </c:pt>
                      <c:pt idx="89">
                        <c:v>1.0639246495523653E-2</c:v>
                      </c:pt>
                      <c:pt idx="90">
                        <c:v>1.0517222145718642E-2</c:v>
                      </c:pt>
                      <c:pt idx="91">
                        <c:v>1.0521214326942564E-2</c:v>
                      </c:pt>
                      <c:pt idx="92">
                        <c:v>1.0644679545791859E-2</c:v>
                      </c:pt>
                      <c:pt idx="93">
                        <c:v>1.0394444409363116E-2</c:v>
                      </c:pt>
                      <c:pt idx="94">
                        <c:v>1.0386556124889533E-2</c:v>
                      </c:pt>
                      <c:pt idx="95">
                        <c:v>1.0518984900042067E-2</c:v>
                      </c:pt>
                      <c:pt idx="96">
                        <c:v>1.063484567872423E-2</c:v>
                      </c:pt>
                      <c:pt idx="97">
                        <c:v>1.077720310368171E-2</c:v>
                      </c:pt>
                      <c:pt idx="98">
                        <c:v>1.0768020559014541E-2</c:v>
                      </c:pt>
                      <c:pt idx="99">
                        <c:v>1.0891663041900142E-2</c:v>
                      </c:pt>
                      <c:pt idx="100">
                        <c:v>1.0905533386134911E-2</c:v>
                      </c:pt>
                      <c:pt idx="101">
                        <c:v>1.0896016100827272E-2</c:v>
                      </c:pt>
                      <c:pt idx="102">
                        <c:v>0.17714683604901849</c:v>
                      </c:pt>
                      <c:pt idx="103">
                        <c:v>0.50951825799791961</c:v>
                      </c:pt>
                      <c:pt idx="104">
                        <c:v>0.26032769978640596</c:v>
                      </c:pt>
                      <c:pt idx="105">
                        <c:v>0.5098631255252134</c:v>
                      </c:pt>
                      <c:pt idx="106">
                        <c:v>0.51014664893657535</c:v>
                      </c:pt>
                      <c:pt idx="107">
                        <c:v>0.34377890979813186</c:v>
                      </c:pt>
                      <c:pt idx="108">
                        <c:v>0.51003253097105228</c:v>
                      </c:pt>
                      <c:pt idx="109">
                        <c:v>0.51038523870852948</c:v>
                      </c:pt>
                      <c:pt idx="110">
                        <c:v>0.51035786901423164</c:v>
                      </c:pt>
                      <c:pt idx="111">
                        <c:v>0.26105065110306763</c:v>
                      </c:pt>
                      <c:pt idx="112">
                        <c:v>1.1906999855994711E-2</c:v>
                      </c:pt>
                      <c:pt idx="113">
                        <c:v>1.1915394733893267E-2</c:v>
                      </c:pt>
                      <c:pt idx="114">
                        <c:v>1.1918979327026092E-2</c:v>
                      </c:pt>
                      <c:pt idx="115">
                        <c:v>1.1782322836378069E-2</c:v>
                      </c:pt>
                      <c:pt idx="116">
                        <c:v>1.1783549027610212E-2</c:v>
                      </c:pt>
                      <c:pt idx="117">
                        <c:v>1.1532323903731439E-2</c:v>
                      </c:pt>
                      <c:pt idx="118">
                        <c:v>1.1147402713596826E-2</c:v>
                      </c:pt>
                      <c:pt idx="119">
                        <c:v>1.1313430823779875E-2</c:v>
                      </c:pt>
                      <c:pt idx="120">
                        <c:v>1.1321847543212778E-2</c:v>
                      </c:pt>
                      <c:pt idx="121">
                        <c:v>1.1158305511779744E-2</c:v>
                      </c:pt>
                      <c:pt idx="122">
                        <c:v>1.1166172859561733E-2</c:v>
                      </c:pt>
                      <c:pt idx="123">
                        <c:v>1.1146393776328697E-2</c:v>
                      </c:pt>
                      <c:pt idx="124">
                        <c:v>1.1149340935191007E-2</c:v>
                      </c:pt>
                      <c:pt idx="125">
                        <c:v>1.1157266402942808E-2</c:v>
                      </c:pt>
                      <c:pt idx="126">
                        <c:v>1.1154757335262418E-2</c:v>
                      </c:pt>
                      <c:pt idx="127">
                        <c:v>1.1150195394025666E-2</c:v>
                      </c:pt>
                      <c:pt idx="128">
                        <c:v>1.0897632243615743E-2</c:v>
                      </c:pt>
                      <c:pt idx="129">
                        <c:v>1.090056671780406E-2</c:v>
                      </c:pt>
                      <c:pt idx="130">
                        <c:v>1.0891836421203152E-2</c:v>
                      </c:pt>
                      <c:pt idx="131">
                        <c:v>1.0896344283079376E-2</c:v>
                      </c:pt>
                      <c:pt idx="132">
                        <c:v>1.0895662560378189E-2</c:v>
                      </c:pt>
                      <c:pt idx="133">
                        <c:v>1.0894016046725644E-2</c:v>
                      </c:pt>
                      <c:pt idx="134">
                        <c:v>1.090600398709996E-2</c:v>
                      </c:pt>
                      <c:pt idx="135">
                        <c:v>1.0779895981079672E-2</c:v>
                      </c:pt>
                      <c:pt idx="136">
                        <c:v>0.50931521153379167</c:v>
                      </c:pt>
                      <c:pt idx="137">
                        <c:v>0.26003928102271295</c:v>
                      </c:pt>
                      <c:pt idx="138">
                        <c:v>0.5098729272391872</c:v>
                      </c:pt>
                      <c:pt idx="139">
                        <c:v>0.50979281274356936</c:v>
                      </c:pt>
                      <c:pt idx="140">
                        <c:v>0.5100644526045387</c:v>
                      </c:pt>
                      <c:pt idx="141">
                        <c:v>0.51036521088109721</c:v>
                      </c:pt>
                      <c:pt idx="142">
                        <c:v>0.51046814472617918</c:v>
                      </c:pt>
                      <c:pt idx="143">
                        <c:v>0.50996042393472607</c:v>
                      </c:pt>
                      <c:pt idx="144">
                        <c:v>0.50941921296971537</c:v>
                      </c:pt>
                      <c:pt idx="145">
                        <c:v>0.50968281192098541</c:v>
                      </c:pt>
                      <c:pt idx="146">
                        <c:v>0.50985594690155334</c:v>
                      </c:pt>
                      <c:pt idx="147">
                        <c:v>0.50983972705080638</c:v>
                      </c:pt>
                      <c:pt idx="148">
                        <c:v>0.50972334707553657</c:v>
                      </c:pt>
                      <c:pt idx="149">
                        <c:v>0.51003873996799909</c:v>
                      </c:pt>
                      <c:pt idx="150">
                        <c:v>0.50994581377411263</c:v>
                      </c:pt>
                      <c:pt idx="151">
                        <c:v>0.51022389145987168</c:v>
                      </c:pt>
                      <c:pt idx="152">
                        <c:v>0.51089464094931947</c:v>
                      </c:pt>
                      <c:pt idx="153">
                        <c:v>0.51017102488612243</c:v>
                      </c:pt>
                      <c:pt idx="154">
                        <c:v>1.1149029564598211E-2</c:v>
                      </c:pt>
                      <c:pt idx="155">
                        <c:v>1.1152447399937817E-2</c:v>
                      </c:pt>
                      <c:pt idx="156">
                        <c:v>1.0896220440720394E-2</c:v>
                      </c:pt>
                      <c:pt idx="157">
                        <c:v>1.076722546833624E-2</c:v>
                      </c:pt>
                      <c:pt idx="158">
                        <c:v>1.0640345547676858E-2</c:v>
                      </c:pt>
                      <c:pt idx="159">
                        <c:v>1.0382919011689411E-2</c:v>
                      </c:pt>
                      <c:pt idx="160">
                        <c:v>1.0403281897157833E-2</c:v>
                      </c:pt>
                      <c:pt idx="161">
                        <c:v>1.0265968175084059E-2</c:v>
                      </c:pt>
                      <c:pt idx="162">
                        <c:v>1.0262538665656689E-2</c:v>
                      </c:pt>
                      <c:pt idx="163">
                        <c:v>0.25922682662068719</c:v>
                      </c:pt>
                      <c:pt idx="164">
                        <c:v>9.639161263204226E-3</c:v>
                      </c:pt>
                      <c:pt idx="165">
                        <c:v>9.3811993877793414E-3</c:v>
                      </c:pt>
                      <c:pt idx="166">
                        <c:v>0.25867549351316366</c:v>
                      </c:pt>
                      <c:pt idx="167">
                        <c:v>0.50777888719273834</c:v>
                      </c:pt>
                      <c:pt idx="168">
                        <c:v>0.50747317073382825</c:v>
                      </c:pt>
                      <c:pt idx="169">
                        <c:v>0.50727537163153935</c:v>
                      </c:pt>
                      <c:pt idx="170">
                        <c:v>0.50746780985907114</c:v>
                      </c:pt>
                      <c:pt idx="171">
                        <c:v>0.50745726989168249</c:v>
                      </c:pt>
                      <c:pt idx="172">
                        <c:v>0.50713967085907474</c:v>
                      </c:pt>
                      <c:pt idx="173">
                        <c:v>0.50706573254613552</c:v>
                      </c:pt>
                      <c:pt idx="174">
                        <c:v>0.50688703102437227</c:v>
                      </c:pt>
                      <c:pt idx="175">
                        <c:v>0.50700353256894592</c:v>
                      </c:pt>
                      <c:pt idx="176">
                        <c:v>0.50656718763915398</c:v>
                      </c:pt>
                      <c:pt idx="177">
                        <c:v>0.50696325988201685</c:v>
                      </c:pt>
                      <c:pt idx="178">
                        <c:v>0.50572960923550292</c:v>
                      </c:pt>
                      <c:pt idx="179">
                        <c:v>0.506161204518635</c:v>
                      </c:pt>
                      <c:pt idx="180">
                        <c:v>0.50624391573870275</c:v>
                      </c:pt>
                      <c:pt idx="181">
                        <c:v>0.50605801319347532</c:v>
                      </c:pt>
                      <c:pt idx="182">
                        <c:v>0.50581381062367603</c:v>
                      </c:pt>
                      <c:pt idx="183">
                        <c:v>0.50563994745360386</c:v>
                      </c:pt>
                      <c:pt idx="184">
                        <c:v>0.50571786999908441</c:v>
                      </c:pt>
                      <c:pt idx="185">
                        <c:v>0.50542398523244092</c:v>
                      </c:pt>
                      <c:pt idx="186">
                        <c:v>0.50609004374045108</c:v>
                      </c:pt>
                      <c:pt idx="187">
                        <c:v>0.75517154242005691</c:v>
                      </c:pt>
                      <c:pt idx="188">
                        <c:v>0.50601396506693397</c:v>
                      </c:pt>
                      <c:pt idx="189">
                        <c:v>0.50566366993966416</c:v>
                      </c:pt>
                      <c:pt idx="190">
                        <c:v>0.50584192791287352</c:v>
                      </c:pt>
                      <c:pt idx="191">
                        <c:v>0.50672407737307057</c:v>
                      </c:pt>
                      <c:pt idx="192">
                        <c:v>0.506011107913519</c:v>
                      </c:pt>
                      <c:pt idx="193">
                        <c:v>0.50632154141307795</c:v>
                      </c:pt>
                      <c:pt idx="194">
                        <c:v>0.50603712069166162</c:v>
                      </c:pt>
                      <c:pt idx="195">
                        <c:v>0.50561426856521763</c:v>
                      </c:pt>
                      <c:pt idx="196">
                        <c:v>0.50556254811125978</c:v>
                      </c:pt>
                      <c:pt idx="197">
                        <c:v>0.50560443204970573</c:v>
                      </c:pt>
                      <c:pt idx="198">
                        <c:v>0.50495354377644608</c:v>
                      </c:pt>
                      <c:pt idx="199">
                        <c:v>0.50552013622728542</c:v>
                      </c:pt>
                      <c:pt idx="200">
                        <c:v>0.50512271293053024</c:v>
                      </c:pt>
                      <c:pt idx="201">
                        <c:v>0.50516865183807458</c:v>
                      </c:pt>
                      <c:pt idx="202">
                        <c:v>0.50530338144251397</c:v>
                      </c:pt>
                      <c:pt idx="203">
                        <c:v>0.50505229445242561</c:v>
                      </c:pt>
                      <c:pt idx="204">
                        <c:v>0.50546452111145779</c:v>
                      </c:pt>
                      <c:pt idx="205">
                        <c:v>0.50565217156978937</c:v>
                      </c:pt>
                      <c:pt idx="206">
                        <c:v>0.50561714033110661</c:v>
                      </c:pt>
                      <c:pt idx="207">
                        <c:v>0.50535658432608277</c:v>
                      </c:pt>
                      <c:pt idx="208">
                        <c:v>0.50531541087148169</c:v>
                      </c:pt>
                      <c:pt idx="209">
                        <c:v>1.0033615849276039</c:v>
                      </c:pt>
                      <c:pt idx="210">
                        <c:v>1.0034597250064208</c:v>
                      </c:pt>
                      <c:pt idx="211">
                        <c:v>1.002518053657693</c:v>
                      </c:pt>
                      <c:pt idx="212">
                        <c:v>1.003635615580146</c:v>
                      </c:pt>
                      <c:pt idx="213">
                        <c:v>0.50536162635748128</c:v>
                      </c:pt>
                      <c:pt idx="214">
                        <c:v>0.50511007808583552</c:v>
                      </c:pt>
                      <c:pt idx="215">
                        <c:v>0.50520501352109015</c:v>
                      </c:pt>
                      <c:pt idx="216">
                        <c:v>0.5049543475610172</c:v>
                      </c:pt>
                      <c:pt idx="217">
                        <c:v>0.50570636731292651</c:v>
                      </c:pt>
                      <c:pt idx="218">
                        <c:v>0.50461529810556538</c:v>
                      </c:pt>
                      <c:pt idx="219">
                        <c:v>0.50428938370612952</c:v>
                      </c:pt>
                      <c:pt idx="220">
                        <c:v>0.50499153882424352</c:v>
                      </c:pt>
                      <c:pt idx="221">
                        <c:v>0.50496261108529583</c:v>
                      </c:pt>
                      <c:pt idx="222">
                        <c:v>0.50491332122360622</c:v>
                      </c:pt>
                      <c:pt idx="223">
                        <c:v>0.50493636256488805</c:v>
                      </c:pt>
                      <c:pt idx="224">
                        <c:v>0.75394770193532168</c:v>
                      </c:pt>
                      <c:pt idx="225">
                        <c:v>0.50417233394588723</c:v>
                      </c:pt>
                      <c:pt idx="226">
                        <c:v>1.0034048077938735</c:v>
                      </c:pt>
                      <c:pt idx="227">
                        <c:v>0.75412199572238914</c:v>
                      </c:pt>
                      <c:pt idx="228">
                        <c:v>0.75377377222418784</c:v>
                      </c:pt>
                      <c:pt idx="229">
                        <c:v>1.0028488170153114</c:v>
                      </c:pt>
                      <c:pt idx="230">
                        <c:v>1.002803091340374</c:v>
                      </c:pt>
                      <c:pt idx="231">
                        <c:v>1.0029371642723737</c:v>
                      </c:pt>
                      <c:pt idx="232">
                        <c:v>1.002744515155316</c:v>
                      </c:pt>
                      <c:pt idx="233">
                        <c:v>1.0039550068186269</c:v>
                      </c:pt>
                      <c:pt idx="234">
                        <c:v>1.0034877757827776</c:v>
                      </c:pt>
                      <c:pt idx="235">
                        <c:v>1.0032155753566605</c:v>
                      </c:pt>
                      <c:pt idx="236">
                        <c:v>1.0032218738915542</c:v>
                      </c:pt>
                      <c:pt idx="237">
                        <c:v>1.0029931809031738</c:v>
                      </c:pt>
                      <c:pt idx="238">
                        <c:v>0.50483775204638393</c:v>
                      </c:pt>
                      <c:pt idx="239">
                        <c:v>0.50524480335362865</c:v>
                      </c:pt>
                      <c:pt idx="240">
                        <c:v>0.50587735774546749</c:v>
                      </c:pt>
                      <c:pt idx="241">
                        <c:v>0.75429546535195113</c:v>
                      </c:pt>
                      <c:pt idx="242">
                        <c:v>1.0029483679369426</c:v>
                      </c:pt>
                      <c:pt idx="243">
                        <c:v>1.0028882967808863</c:v>
                      </c:pt>
                      <c:pt idx="244">
                        <c:v>1.0031114710227931</c:v>
                      </c:pt>
                      <c:pt idx="245">
                        <c:v>1.0029370604565582</c:v>
                      </c:pt>
                      <c:pt idx="246">
                        <c:v>1.5002240047173072</c:v>
                      </c:pt>
                      <c:pt idx="247">
                        <c:v>1.5000344674511674</c:v>
                      </c:pt>
                      <c:pt idx="248">
                        <c:v>1.5014174235961766</c:v>
                      </c:pt>
                      <c:pt idx="249">
                        <c:v>1.5022332681156139</c:v>
                      </c:pt>
                      <c:pt idx="250">
                        <c:v>1.2521756983534666</c:v>
                      </c:pt>
                      <c:pt idx="251">
                        <c:v>1.2514713674885916</c:v>
                      </c:pt>
                      <c:pt idx="252">
                        <c:v>1.0030590487560085</c:v>
                      </c:pt>
                      <c:pt idx="253">
                        <c:v>1.0021265243345578</c:v>
                      </c:pt>
                      <c:pt idx="254">
                        <c:v>1.0020634635058414</c:v>
                      </c:pt>
                      <c:pt idx="255">
                        <c:v>1.0020105548174347</c:v>
                      </c:pt>
                      <c:pt idx="256">
                        <c:v>1.0031448997146559</c:v>
                      </c:pt>
                      <c:pt idx="257">
                        <c:v>1.0028038679833904</c:v>
                      </c:pt>
                      <c:pt idx="258">
                        <c:v>1.0013369465132178</c:v>
                      </c:pt>
                      <c:pt idx="259">
                        <c:v>1.0028514795749108</c:v>
                      </c:pt>
                      <c:pt idx="260">
                        <c:v>1.0018123473402747</c:v>
                      </c:pt>
                      <c:pt idx="261">
                        <c:v>1.0029316715884256</c:v>
                      </c:pt>
                      <c:pt idx="262">
                        <c:v>1.0026924720425041</c:v>
                      </c:pt>
                      <c:pt idx="263">
                        <c:v>1.0024877561089389</c:v>
                      </c:pt>
                      <c:pt idx="264">
                        <c:v>1.0038550547776273</c:v>
                      </c:pt>
                      <c:pt idx="265">
                        <c:v>1.0029726600966389</c:v>
                      </c:pt>
                      <c:pt idx="266">
                        <c:v>1.002570604294537</c:v>
                      </c:pt>
                      <c:pt idx="267">
                        <c:v>1.0030864365684264</c:v>
                      </c:pt>
                      <c:pt idx="268">
                        <c:v>1.5017205689818067</c:v>
                      </c:pt>
                      <c:pt idx="269">
                        <c:v>1.2535940562746792</c:v>
                      </c:pt>
                      <c:pt idx="270">
                        <c:v>1.2527558057117778</c:v>
                      </c:pt>
                      <c:pt idx="271">
                        <c:v>1.5038674077098377</c:v>
                      </c:pt>
                      <c:pt idx="272">
                        <c:v>1.004156667514301</c:v>
                      </c:pt>
                      <c:pt idx="273">
                        <c:v>1.0059041259927379</c:v>
                      </c:pt>
                      <c:pt idx="274">
                        <c:v>1.0055637733853373</c:v>
                      </c:pt>
                      <c:pt idx="275">
                        <c:v>1.0053650647655501</c:v>
                      </c:pt>
                      <c:pt idx="276">
                        <c:v>1.0058654274346497</c:v>
                      </c:pt>
                      <c:pt idx="277">
                        <c:v>1.0050920650117767</c:v>
                      </c:pt>
                      <c:pt idx="278">
                        <c:v>1.0046166118112878</c:v>
                      </c:pt>
                      <c:pt idx="279">
                        <c:v>1.0054537234976892</c:v>
                      </c:pt>
                      <c:pt idx="280">
                        <c:v>1.0045202611794304</c:v>
                      </c:pt>
                      <c:pt idx="281">
                        <c:v>1.0047134563210318</c:v>
                      </c:pt>
                      <c:pt idx="282">
                        <c:v>1.0055455731505865</c:v>
                      </c:pt>
                      <c:pt idx="283">
                        <c:v>1.005369549450875</c:v>
                      </c:pt>
                      <c:pt idx="284">
                        <c:v>1.2553597574448776</c:v>
                      </c:pt>
                      <c:pt idx="285">
                        <c:v>1.5049578559878791</c:v>
                      </c:pt>
                      <c:pt idx="286">
                        <c:v>1.2558370547666577</c:v>
                      </c:pt>
                      <c:pt idx="287">
                        <c:v>1.0061782466918319</c:v>
                      </c:pt>
                      <c:pt idx="288">
                        <c:v>1.0064313259345279</c:v>
                      </c:pt>
                      <c:pt idx="289">
                        <c:v>1.5039866917955207</c:v>
                      </c:pt>
                      <c:pt idx="290">
                        <c:v>1.5015683121660808</c:v>
                      </c:pt>
                      <c:pt idx="291">
                        <c:v>1.5045992548794762</c:v>
                      </c:pt>
                      <c:pt idx="292">
                        <c:v>1.504985485979536</c:v>
                      </c:pt>
                      <c:pt idx="293">
                        <c:v>1.5056634092457788</c:v>
                      </c:pt>
                      <c:pt idx="294">
                        <c:v>1.5058970156811717</c:v>
                      </c:pt>
                      <c:pt idx="295">
                        <c:v>1.5028272485674177</c:v>
                      </c:pt>
                      <c:pt idx="296">
                        <c:v>1.5071748787350867</c:v>
                      </c:pt>
                      <c:pt idx="297">
                        <c:v>1.5065318837809469</c:v>
                      </c:pt>
                      <c:pt idx="298">
                        <c:v>1.5061478258253682</c:v>
                      </c:pt>
                      <c:pt idx="299">
                        <c:v>1.5055469826931784</c:v>
                      </c:pt>
                      <c:pt idx="300">
                        <c:v>1.505137515700536</c:v>
                      </c:pt>
                      <c:pt idx="301">
                        <c:v>1.5056251903756941</c:v>
                      </c:pt>
                      <c:pt idx="302">
                        <c:v>1.5050036610243225</c:v>
                      </c:pt>
                      <c:pt idx="303">
                        <c:v>1.5078253376755388</c:v>
                      </c:pt>
                      <c:pt idx="304">
                        <c:v>1.5051015740271987</c:v>
                      </c:pt>
                      <c:pt idx="305">
                        <c:v>1.5057544853851224</c:v>
                      </c:pt>
                      <c:pt idx="306">
                        <c:v>1.5059740380228805</c:v>
                      </c:pt>
                      <c:pt idx="307">
                        <c:v>1.5047666621162632</c:v>
                      </c:pt>
                      <c:pt idx="308">
                        <c:v>1.5050477585025048</c:v>
                      </c:pt>
                      <c:pt idx="309">
                        <c:v>1.5055386050611956</c:v>
                      </c:pt>
                      <c:pt idx="310">
                        <c:v>1.5063946554252956</c:v>
                      </c:pt>
                      <c:pt idx="311">
                        <c:v>1.5053494541001251</c:v>
                      </c:pt>
                      <c:pt idx="312">
                        <c:v>1.5062084413303964</c:v>
                      </c:pt>
                      <c:pt idx="313">
                        <c:v>1.5052589516657724</c:v>
                      </c:pt>
                      <c:pt idx="314">
                        <c:v>1.5054710693525486</c:v>
                      </c:pt>
                      <c:pt idx="315">
                        <c:v>1.5052588951223829</c:v>
                      </c:pt>
                      <c:pt idx="316">
                        <c:v>1.5032533930773346</c:v>
                      </c:pt>
                      <c:pt idx="317">
                        <c:v>1.5052504402525944</c:v>
                      </c:pt>
                      <c:pt idx="318">
                        <c:v>1.5056677103132829</c:v>
                      </c:pt>
                      <c:pt idx="319">
                        <c:v>1.5045710165559598</c:v>
                      </c:pt>
                      <c:pt idx="320">
                        <c:v>1.5049169578740362</c:v>
                      </c:pt>
                      <c:pt idx="321">
                        <c:v>1.5055290018414389</c:v>
                      </c:pt>
                      <c:pt idx="322">
                        <c:v>1.5027289415728036</c:v>
                      </c:pt>
                      <c:pt idx="323">
                        <c:v>1.5064007036880407</c:v>
                      </c:pt>
                      <c:pt idx="324">
                        <c:v>1.503837023698785</c:v>
                      </c:pt>
                      <c:pt idx="325">
                        <c:v>1.50210292941321</c:v>
                      </c:pt>
                      <c:pt idx="326">
                        <c:v>1.5025589435527307</c:v>
                      </c:pt>
                      <c:pt idx="327">
                        <c:v>1.5027007267017554</c:v>
                      </c:pt>
                      <c:pt idx="328">
                        <c:v>1.7490986941493916</c:v>
                      </c:pt>
                      <c:pt idx="329">
                        <c:v>1.8352321809875438</c:v>
                      </c:pt>
                      <c:pt idx="330">
                        <c:v>1.751588769088166</c:v>
                      </c:pt>
                      <c:pt idx="331">
                        <c:v>2.0002059850075926</c:v>
                      </c:pt>
                      <c:pt idx="332">
                        <c:v>2.0001704674526657</c:v>
                      </c:pt>
                      <c:pt idx="333">
                        <c:v>1.9986087630883027</c:v>
                      </c:pt>
                      <c:pt idx="334">
                        <c:v>2.0012773889134094</c:v>
                      </c:pt>
                      <c:pt idx="335">
                        <c:v>2.0011858946701051</c:v>
                      </c:pt>
                      <c:pt idx="336">
                        <c:v>2.001724924103522</c:v>
                      </c:pt>
                      <c:pt idx="337">
                        <c:v>2.0000806084950096</c:v>
                      </c:pt>
                      <c:pt idx="338">
                        <c:v>1.999641106612009</c:v>
                      </c:pt>
                      <c:pt idx="339">
                        <c:v>1.9989583280978538</c:v>
                      </c:pt>
                      <c:pt idx="340">
                        <c:v>1.997515895560952</c:v>
                      </c:pt>
                      <c:pt idx="341">
                        <c:v>1.9951653503708873</c:v>
                      </c:pt>
                      <c:pt idx="342">
                        <c:v>2.3315265810973447</c:v>
                      </c:pt>
                      <c:pt idx="343">
                        <c:v>2.4967903589761251</c:v>
                      </c:pt>
                      <c:pt idx="344">
                        <c:v>2.4976872990098831</c:v>
                      </c:pt>
                      <c:pt idx="345">
                        <c:v>2.4974480288620642</c:v>
                      </c:pt>
                      <c:pt idx="346">
                        <c:v>2.4976526080748798</c:v>
                      </c:pt>
                      <c:pt idx="347">
                        <c:v>2.496124941115875</c:v>
                      </c:pt>
                      <c:pt idx="348">
                        <c:v>2.497185579024618</c:v>
                      </c:pt>
                      <c:pt idx="349">
                        <c:v>2.4950661808750705</c:v>
                      </c:pt>
                      <c:pt idx="350">
                        <c:v>2.4960840845472836</c:v>
                      </c:pt>
                      <c:pt idx="351">
                        <c:v>2.4965246309538185</c:v>
                      </c:pt>
                      <c:pt idx="352">
                        <c:v>2.2491593113468142</c:v>
                      </c:pt>
                      <c:pt idx="353">
                        <c:v>2.2468742083009592</c:v>
                      </c:pt>
                      <c:pt idx="354">
                        <c:v>2.2475872768799325</c:v>
                      </c:pt>
                      <c:pt idx="355">
                        <c:v>1.9979205546459722</c:v>
                      </c:pt>
                      <c:pt idx="356">
                        <c:v>1.9977433644390257</c:v>
                      </c:pt>
                      <c:pt idx="357">
                        <c:v>1.9979845360705297</c:v>
                      </c:pt>
                      <c:pt idx="358">
                        <c:v>2.2469470996023575</c:v>
                      </c:pt>
                      <c:pt idx="359">
                        <c:v>2.2476155871544425</c:v>
                      </c:pt>
                      <c:pt idx="360">
                        <c:v>2.4964928410676421</c:v>
                      </c:pt>
                      <c:pt idx="361">
                        <c:v>2.495967936227423</c:v>
                      </c:pt>
                      <c:pt idx="362">
                        <c:v>2.4965923297457762</c:v>
                      </c:pt>
                      <c:pt idx="363">
                        <c:v>2.4940622564276391</c:v>
                      </c:pt>
                      <c:pt idx="364">
                        <c:v>2.4978245416415592</c:v>
                      </c:pt>
                      <c:pt idx="365">
                        <c:v>2.4985972068513722</c:v>
                      </c:pt>
                      <c:pt idx="366">
                        <c:v>2.495520240568355</c:v>
                      </c:pt>
                      <c:pt idx="367">
                        <c:v>2.4955886579412963</c:v>
                      </c:pt>
                      <c:pt idx="368">
                        <c:v>2.9935925624813677</c:v>
                      </c:pt>
                      <c:pt idx="369">
                        <c:v>2.7482566559146084</c:v>
                      </c:pt>
                      <c:pt idx="370">
                        <c:v>2.7485495314592079</c:v>
                      </c:pt>
                      <c:pt idx="371">
                        <c:v>2.9950648699264497</c:v>
                      </c:pt>
                      <c:pt idx="372">
                        <c:v>2.9951575997055873</c:v>
                      </c:pt>
                      <c:pt idx="373">
                        <c:v>2.9976418499422164</c:v>
                      </c:pt>
                      <c:pt idx="374">
                        <c:v>2.9925352274902535</c:v>
                      </c:pt>
                      <c:pt idx="375">
                        <c:v>2.9952996124442417</c:v>
                      </c:pt>
                      <c:pt idx="376">
                        <c:v>2.9940797568073054</c:v>
                      </c:pt>
                      <c:pt idx="377">
                        <c:v>2.9954902596824446</c:v>
                      </c:pt>
                      <c:pt idx="378">
                        <c:v>2.9974507948574725</c:v>
                      </c:pt>
                      <c:pt idx="379">
                        <c:v>3.4918191569479844</c:v>
                      </c:pt>
                      <c:pt idx="380">
                        <c:v>3.2438785720264982</c:v>
                      </c:pt>
                      <c:pt idx="381">
                        <c:v>3.243030665980267</c:v>
                      </c:pt>
                      <c:pt idx="382">
                        <c:v>3.4969749965657444</c:v>
                      </c:pt>
                      <c:pt idx="383">
                        <c:v>3.4910820706794969</c:v>
                      </c:pt>
                      <c:pt idx="384">
                        <c:v>3.4964478213989829</c:v>
                      </c:pt>
                      <c:pt idx="385">
                        <c:v>3.4956290840668198</c:v>
                      </c:pt>
                      <c:pt idx="386">
                        <c:v>3.4903142652910693</c:v>
                      </c:pt>
                      <c:pt idx="387">
                        <c:v>3.4929836494241102</c:v>
                      </c:pt>
                      <c:pt idx="388">
                        <c:v>3.4937137957162041</c:v>
                      </c:pt>
                      <c:pt idx="389">
                        <c:v>3.4904351981117072</c:v>
                      </c:pt>
                      <c:pt idx="390">
                        <c:v>3.4925931445014013</c:v>
                      </c:pt>
                      <c:pt idx="391">
                        <c:v>3.4910287362026371</c:v>
                      </c:pt>
                      <c:pt idx="392">
                        <c:v>3.4929613805821207</c:v>
                      </c:pt>
                      <c:pt idx="393">
                        <c:v>3.4908233953462644</c:v>
                      </c:pt>
                      <c:pt idx="394">
                        <c:v>3.493790121246847</c:v>
                      </c:pt>
                      <c:pt idx="395">
                        <c:v>3.4960367988755872</c:v>
                      </c:pt>
                      <c:pt idx="396">
                        <c:v>3.4947458825548803</c:v>
                      </c:pt>
                      <c:pt idx="397">
                        <c:v>3.4944358095170509</c:v>
                      </c:pt>
                      <c:pt idx="398">
                        <c:v>3.4909682155431474</c:v>
                      </c:pt>
                      <c:pt idx="399">
                        <c:v>3.4942206568002407</c:v>
                      </c:pt>
                      <c:pt idx="400">
                        <c:v>3.4928210368064558</c:v>
                      </c:pt>
                      <c:pt idx="401">
                        <c:v>3.8271842455774632</c:v>
                      </c:pt>
                      <c:pt idx="402">
                        <c:v>3.8226615399657167</c:v>
                      </c:pt>
                      <c:pt idx="403">
                        <c:v>3.9904257151649287</c:v>
                      </c:pt>
                      <c:pt idx="404">
                        <c:v>3.9878251632803101</c:v>
                      </c:pt>
                      <c:pt idx="405">
                        <c:v>3.9863920739009533</c:v>
                      </c:pt>
                      <c:pt idx="406">
                        <c:v>3.988404528642342</c:v>
                      </c:pt>
                      <c:pt idx="407">
                        <c:v>3.9876960090212275</c:v>
                      </c:pt>
                      <c:pt idx="408">
                        <c:v>4.2390298507443331</c:v>
                      </c:pt>
                      <c:pt idx="409">
                        <c:v>4.4805968471984015</c:v>
                      </c:pt>
                      <c:pt idx="410">
                        <c:v>4.2401602506302405</c:v>
                      </c:pt>
                      <c:pt idx="411">
                        <c:v>4.4885176443472599</c:v>
                      </c:pt>
                      <c:pt idx="412">
                        <c:v>4.4873038781372436</c:v>
                      </c:pt>
                      <c:pt idx="413">
                        <c:v>4.4858940885211593</c:v>
                      </c:pt>
                      <c:pt idx="414">
                        <c:v>4.4874738341830884</c:v>
                      </c:pt>
                      <c:pt idx="415">
                        <c:v>4.4868096437206928</c:v>
                      </c:pt>
                      <c:pt idx="416">
                        <c:v>4.981422253125193</c:v>
                      </c:pt>
                      <c:pt idx="417">
                        <c:v>4.7346989876867775</c:v>
                      </c:pt>
                      <c:pt idx="418">
                        <c:v>4.985889300249803</c:v>
                      </c:pt>
                      <c:pt idx="419">
                        <c:v>4.9788364078743097</c:v>
                      </c:pt>
                      <c:pt idx="420">
                        <c:v>4.9787822258933865</c:v>
                      </c:pt>
                      <c:pt idx="421">
                        <c:v>4.9868548825439243</c:v>
                      </c:pt>
                      <c:pt idx="422">
                        <c:v>4.9864241739742727</c:v>
                      </c:pt>
                      <c:pt idx="423">
                        <c:v>5.2380812742104341</c:v>
                      </c:pt>
                      <c:pt idx="424">
                        <c:v>5.2324836013987435</c:v>
                      </c:pt>
                      <c:pt idx="425">
                        <c:v>5.2377014224400247</c:v>
                      </c:pt>
                      <c:pt idx="426">
                        <c:v>4.9819326618016344</c:v>
                      </c:pt>
                      <c:pt idx="427">
                        <c:v>4.988225478882943</c:v>
                      </c:pt>
                      <c:pt idx="428">
                        <c:v>4.9825059077433131</c:v>
                      </c:pt>
                      <c:pt idx="429">
                        <c:v>4.9844816052856808</c:v>
                      </c:pt>
                      <c:pt idx="430">
                        <c:v>4.9833263586253489</c:v>
                      </c:pt>
                      <c:pt idx="431">
                        <c:v>4.986540489272894</c:v>
                      </c:pt>
                      <c:pt idx="432">
                        <c:v>5.2238402658988612</c:v>
                      </c:pt>
                      <c:pt idx="433">
                        <c:v>5.2295683151118757</c:v>
                      </c:pt>
                      <c:pt idx="434">
                        <c:v>5.4793290016351959</c:v>
                      </c:pt>
                      <c:pt idx="435">
                        <c:v>5.4812120322255762</c:v>
                      </c:pt>
                      <c:pt idx="436">
                        <c:v>5.4810976424156097</c:v>
                      </c:pt>
                      <c:pt idx="437">
                        <c:v>5.4803671802557501</c:v>
                      </c:pt>
                      <c:pt idx="438">
                        <c:v>5.482637795492205</c:v>
                      </c:pt>
                      <c:pt idx="439">
                        <c:v>5.9829688487538677</c:v>
                      </c:pt>
                      <c:pt idx="440">
                        <c:v>5.9817711441229759</c:v>
                      </c:pt>
                      <c:pt idx="441">
                        <c:v>5.9698804882035583</c:v>
                      </c:pt>
                      <c:pt idx="442">
                        <c:v>5.975147940026857</c:v>
                      </c:pt>
                      <c:pt idx="443">
                        <c:v>5.974053032142959</c:v>
                      </c:pt>
                      <c:pt idx="444">
                        <c:v>6.4786357461578437</c:v>
                      </c:pt>
                      <c:pt idx="445">
                        <c:v>6.2258616433470335</c:v>
                      </c:pt>
                      <c:pt idx="446">
                        <c:v>6.2306207067652259</c:v>
                      </c:pt>
                      <c:pt idx="447">
                        <c:v>6.4680603498166951</c:v>
                      </c:pt>
                      <c:pt idx="448">
                        <c:v>6.4781571652638759</c:v>
                      </c:pt>
                      <c:pt idx="449">
                        <c:v>6.4697458353313246</c:v>
                      </c:pt>
                      <c:pt idx="450">
                        <c:v>6.9707351574640288</c:v>
                      </c:pt>
                      <c:pt idx="451">
                        <c:v>6.9654476719421465</c:v>
                      </c:pt>
                      <c:pt idx="452">
                        <c:v>6.9671885350614726</c:v>
                      </c:pt>
                      <c:pt idx="453">
                        <c:v>6.9640612849882695</c:v>
                      </c:pt>
                      <c:pt idx="454">
                        <c:v>6.9669579922041143</c:v>
                      </c:pt>
                      <c:pt idx="455">
                        <c:v>6.968529011041924</c:v>
                      </c:pt>
                      <c:pt idx="456">
                        <c:v>7.4750820266327187</c:v>
                      </c:pt>
                      <c:pt idx="457">
                        <c:v>7.4681107737232839</c:v>
                      </c:pt>
                      <c:pt idx="458">
                        <c:v>7.476228288580077</c:v>
                      </c:pt>
                      <c:pt idx="459">
                        <c:v>7.4765973288115877</c:v>
                      </c:pt>
                      <c:pt idx="460">
                        <c:v>7.4673038703248178</c:v>
                      </c:pt>
                      <c:pt idx="461">
                        <c:v>7.4624323655802502</c:v>
                      </c:pt>
                      <c:pt idx="462">
                        <c:v>7.4586237913233377</c:v>
                      </c:pt>
                      <c:pt idx="463">
                        <c:v>7.4559528186903883</c:v>
                      </c:pt>
                      <c:pt idx="464">
                        <c:v>7.4691020435047424</c:v>
                      </c:pt>
                      <c:pt idx="465">
                        <c:v>7.4583862125896614</c:v>
                      </c:pt>
                      <c:pt idx="466">
                        <c:v>7.4719518765137218</c:v>
                      </c:pt>
                      <c:pt idx="467">
                        <c:v>7.4595698161249846</c:v>
                      </c:pt>
                      <c:pt idx="468">
                        <c:v>7.7200102570652316</c:v>
                      </c:pt>
                      <c:pt idx="469">
                        <c:v>7.7991049710094185</c:v>
                      </c:pt>
                      <c:pt idx="470">
                        <c:v>7.9664135271081031</c:v>
                      </c:pt>
                      <c:pt idx="471">
                        <c:v>7.9649164019324692</c:v>
                      </c:pt>
                      <c:pt idx="472">
                        <c:v>7.9635119593398489</c:v>
                      </c:pt>
                      <c:pt idx="473">
                        <c:v>8.2108701451422803</c:v>
                      </c:pt>
                      <c:pt idx="474">
                        <c:v>8.2088931034675809</c:v>
                      </c:pt>
                      <c:pt idx="475">
                        <c:v>8.4589061917980555</c:v>
                      </c:pt>
                      <c:pt idx="476">
                        <c:v>8.4573167573219283</c:v>
                      </c:pt>
                      <c:pt idx="477">
                        <c:v>8.4589184056296638</c:v>
                      </c:pt>
                      <c:pt idx="478">
                        <c:v>8.9518683192031414</c:v>
                      </c:pt>
                      <c:pt idx="479">
                        <c:v>8.9652487839613464</c:v>
                      </c:pt>
                      <c:pt idx="480">
                        <c:v>8.9563242416103037</c:v>
                      </c:pt>
                      <c:pt idx="481">
                        <c:v>9.1268971765041975</c:v>
                      </c:pt>
                      <c:pt idx="482">
                        <c:v>9.4551889362867989</c:v>
                      </c:pt>
                      <c:pt idx="483">
                        <c:v>9.4518836828340493</c:v>
                      </c:pt>
                      <c:pt idx="484">
                        <c:v>9.4539479607211447</c:v>
                      </c:pt>
                      <c:pt idx="485">
                        <c:v>9.7045719099685552</c:v>
                      </c:pt>
                      <c:pt idx="486">
                        <c:v>9.9407220643775389</c:v>
                      </c:pt>
                      <c:pt idx="487">
                        <c:v>9.9578312753826133</c:v>
                      </c:pt>
                      <c:pt idx="488">
                        <c:v>9.9506799914419783</c:v>
                      </c:pt>
                      <c:pt idx="489">
                        <c:v>9.9587145749191102</c:v>
                      </c:pt>
                      <c:pt idx="490">
                        <c:v>10.277813572414527</c:v>
                      </c:pt>
                      <c:pt idx="491">
                        <c:v>10.444366904248461</c:v>
                      </c:pt>
                      <c:pt idx="492">
                        <c:v>10.450859204423143</c:v>
                      </c:pt>
                      <c:pt idx="493">
                        <c:v>10.441709509088696</c:v>
                      </c:pt>
                      <c:pt idx="494">
                        <c:v>10.437493808607105</c:v>
                      </c:pt>
                      <c:pt idx="495">
                        <c:v>10.432366257990543</c:v>
                      </c:pt>
                      <c:pt idx="496">
                        <c:v>10.429426681756683</c:v>
                      </c:pt>
                      <c:pt idx="497">
                        <c:v>10.433058675202298</c:v>
                      </c:pt>
                      <c:pt idx="498">
                        <c:v>10.685515015015444</c:v>
                      </c:pt>
                      <c:pt idx="499">
                        <c:v>10.687344327175698</c:v>
                      </c:pt>
                      <c:pt idx="500">
                        <c:v>10.936951245087492</c:v>
                      </c:pt>
                      <c:pt idx="501">
                        <c:v>10.932030457019088</c:v>
                      </c:pt>
                      <c:pt idx="502">
                        <c:v>10.929729083247027</c:v>
                      </c:pt>
                      <c:pt idx="503">
                        <c:v>11.42623498069894</c:v>
                      </c:pt>
                      <c:pt idx="504">
                        <c:v>11.428613027513755</c:v>
                      </c:pt>
                      <c:pt idx="505">
                        <c:v>11.423192628878301</c:v>
                      </c:pt>
                      <c:pt idx="506">
                        <c:v>11.750059141983026</c:v>
                      </c:pt>
                      <c:pt idx="507">
                        <c:v>11.76088004615357</c:v>
                      </c:pt>
                      <c:pt idx="508">
                        <c:v>11.915700076807694</c:v>
                      </c:pt>
                      <c:pt idx="509">
                        <c:v>11.928914732347691</c:v>
                      </c:pt>
                      <c:pt idx="510">
                        <c:v>12.160452840958643</c:v>
                      </c:pt>
                      <c:pt idx="511">
                        <c:v>12.414821973939903</c:v>
                      </c:pt>
                      <c:pt idx="512">
                        <c:v>12.414776829748346</c:v>
                      </c:pt>
                      <c:pt idx="513">
                        <c:v>12.419672521045573</c:v>
                      </c:pt>
                      <c:pt idx="514">
                        <c:v>12.907208495092956</c:v>
                      </c:pt>
                      <c:pt idx="515">
                        <c:v>12.90802539072325</c:v>
                      </c:pt>
                      <c:pt idx="516">
                        <c:v>12.910654905049363</c:v>
                      </c:pt>
                      <c:pt idx="517">
                        <c:v>13.163889456707876</c:v>
                      </c:pt>
                      <c:pt idx="518">
                        <c:v>13.405670706666903</c:v>
                      </c:pt>
                      <c:pt idx="519">
                        <c:v>13.420760522790919</c:v>
                      </c:pt>
                      <c:pt idx="520">
                        <c:v>13.661982304487001</c:v>
                      </c:pt>
                      <c:pt idx="521">
                        <c:v>13.655590870129581</c:v>
                      </c:pt>
                      <c:pt idx="522">
                        <c:v>14.084508142328934</c:v>
                      </c:pt>
                      <c:pt idx="523">
                        <c:v>14.414030070311259</c:v>
                      </c:pt>
                      <c:pt idx="524">
                        <c:v>14.157306067753911</c:v>
                      </c:pt>
                      <c:pt idx="525">
                        <c:v>14.407785061820604</c:v>
                      </c:pt>
                      <c:pt idx="526">
                        <c:v>14.407518811040861</c:v>
                      </c:pt>
                      <c:pt idx="527">
                        <c:v>14.569294784387697</c:v>
                      </c:pt>
                      <c:pt idx="528">
                        <c:v>14.567759164930871</c:v>
                      </c:pt>
                      <c:pt idx="529">
                        <c:v>14.655755449587934</c:v>
                      </c:pt>
                      <c:pt idx="530">
                        <c:v>14.896149666961238</c:v>
                      </c:pt>
                      <c:pt idx="531">
                        <c:v>14.915197731693304</c:v>
                      </c:pt>
                      <c:pt idx="532">
                        <c:v>15.140003378123359</c:v>
                      </c:pt>
                      <c:pt idx="533">
                        <c:v>15.14425413437397</c:v>
                      </c:pt>
                      <c:pt idx="534">
                        <c:v>15.132334973667522</c:v>
                      </c:pt>
                      <c:pt idx="535">
                        <c:v>15.633984318187776</c:v>
                      </c:pt>
                      <c:pt idx="536">
                        <c:v>15.633451011477115</c:v>
                      </c:pt>
                      <c:pt idx="537">
                        <c:v>15.877792278679804</c:v>
                      </c:pt>
                      <c:pt idx="538">
                        <c:v>16.1343015132713</c:v>
                      </c:pt>
                      <c:pt idx="539">
                        <c:v>15.872053068496916</c:v>
                      </c:pt>
                      <c:pt idx="540">
                        <c:v>16.356304771858376</c:v>
                      </c:pt>
                      <c:pt idx="541">
                        <c:v>16.615154299166768</c:v>
                      </c:pt>
                      <c:pt idx="542">
                        <c:v>16.611566526953403</c:v>
                      </c:pt>
                      <c:pt idx="543">
                        <c:v>16.870081876112913</c:v>
                      </c:pt>
                      <c:pt idx="544">
                        <c:v>17.343988009458801</c:v>
                      </c:pt>
                      <c:pt idx="545">
                        <c:v>17.340081163867211</c:v>
                      </c:pt>
                      <c:pt idx="546">
                        <c:v>17.360044535865764</c:v>
                      </c:pt>
                      <c:pt idx="547">
                        <c:v>17.831500420709741</c:v>
                      </c:pt>
                      <c:pt idx="548">
                        <c:v>17.816940765921927</c:v>
                      </c:pt>
                      <c:pt idx="549">
                        <c:v>17.828407933002225</c:v>
                      </c:pt>
                      <c:pt idx="550">
                        <c:v>18.071861781372959</c:v>
                      </c:pt>
                      <c:pt idx="551">
                        <c:v>18.099972869101169</c:v>
                      </c:pt>
                      <c:pt idx="552">
                        <c:v>18.601850849466327</c:v>
                      </c:pt>
                      <c:pt idx="553">
                        <c:v>18.573368985489303</c:v>
                      </c:pt>
                      <c:pt idx="554">
                        <c:v>18.79653280364527</c:v>
                      </c:pt>
                      <c:pt idx="555">
                        <c:v>19.323647801710198</c:v>
                      </c:pt>
                      <c:pt idx="556">
                        <c:v>19.309872324304699</c:v>
                      </c:pt>
                      <c:pt idx="557">
                        <c:v>19.817041297947071</c:v>
                      </c:pt>
                      <c:pt idx="558">
                        <c:v>19.822212346560587</c:v>
                      </c:pt>
                      <c:pt idx="559">
                        <c:v>19.826594792089033</c:v>
                      </c:pt>
                      <c:pt idx="560">
                        <c:v>19.811979362732728</c:v>
                      </c:pt>
                      <c:pt idx="561">
                        <c:v>19.800886567905955</c:v>
                      </c:pt>
                      <c:pt idx="562">
                        <c:v>20.292115007755086</c:v>
                      </c:pt>
                      <c:pt idx="563">
                        <c:v>20.302097674045022</c:v>
                      </c:pt>
                      <c:pt idx="564">
                        <c:v>20.295211138323484</c:v>
                      </c:pt>
                      <c:pt idx="565">
                        <c:v>20.287654006099039</c:v>
                      </c:pt>
                      <c:pt idx="566">
                        <c:v>20.790817615884297</c:v>
                      </c:pt>
                      <c:pt idx="567">
                        <c:v>20.798752754009694</c:v>
                      </c:pt>
                      <c:pt idx="568">
                        <c:v>21.278102652113713</c:v>
                      </c:pt>
                      <c:pt idx="569">
                        <c:v>21.267011543510787</c:v>
                      </c:pt>
                      <c:pt idx="570">
                        <c:v>21.502692538061741</c:v>
                      </c:pt>
                      <c:pt idx="571">
                        <c:v>21.510833845442804</c:v>
                      </c:pt>
                      <c:pt idx="572">
                        <c:v>22.023321435253482</c:v>
                      </c:pt>
                      <c:pt idx="573">
                        <c:v>22.017912369726162</c:v>
                      </c:pt>
                      <c:pt idx="574">
                        <c:v>22.502896715740004</c:v>
                      </c:pt>
                      <c:pt idx="575">
                        <c:v>22.50906422213766</c:v>
                      </c:pt>
                      <c:pt idx="576">
                        <c:v>22.742239954345429</c:v>
                      </c:pt>
                      <c:pt idx="577">
                        <c:v>23.019973957473688</c:v>
                      </c:pt>
                      <c:pt idx="578">
                        <c:v>22.995140890221354</c:v>
                      </c:pt>
                      <c:pt idx="579">
                        <c:v>23.500560357139058</c:v>
                      </c:pt>
                      <c:pt idx="580">
                        <c:v>23.507537719041242</c:v>
                      </c:pt>
                      <c:pt idx="581">
                        <c:v>23.948268600604401</c:v>
                      </c:pt>
                      <c:pt idx="582">
                        <c:v>24.241988889368713</c:v>
                      </c:pt>
                      <c:pt idx="583">
                        <c:v>24.245748851733133</c:v>
                      </c:pt>
                      <c:pt idx="584">
                        <c:v>24.221918259572121</c:v>
                      </c:pt>
                      <c:pt idx="585">
                        <c:v>24.709577140207756</c:v>
                      </c:pt>
                      <c:pt idx="586">
                        <c:v>25.217884631286125</c:v>
                      </c:pt>
                      <c:pt idx="587">
                        <c:v>25.459622042500957</c:v>
                      </c:pt>
                      <c:pt idx="588">
                        <c:v>25.441358787551991</c:v>
                      </c:pt>
                      <c:pt idx="589">
                        <c:v>25.931379575871851</c:v>
                      </c:pt>
                      <c:pt idx="590">
                        <c:v>26.172291363062826</c:v>
                      </c:pt>
                      <c:pt idx="591">
                        <c:v>26.171665472626962</c:v>
                      </c:pt>
                      <c:pt idx="592">
                        <c:v>26.667877303523998</c:v>
                      </c:pt>
                      <c:pt idx="593">
                        <c:v>26.64813744243294</c:v>
                      </c:pt>
                      <c:pt idx="594">
                        <c:v>26.650585490636804</c:v>
                      </c:pt>
                      <c:pt idx="595">
                        <c:v>26.915806094099327</c:v>
                      </c:pt>
                      <c:pt idx="596">
                        <c:v>27.171917115633846</c:v>
                      </c:pt>
                      <c:pt idx="597">
                        <c:v>27.625484389063448</c:v>
                      </c:pt>
                      <c:pt idx="598">
                        <c:v>27.627653793433115</c:v>
                      </c:pt>
                      <c:pt idx="599">
                        <c:v>28.115855122216811</c:v>
                      </c:pt>
                      <c:pt idx="600">
                        <c:v>28.350893403014222</c:v>
                      </c:pt>
                      <c:pt idx="601">
                        <c:v>28.327511070524814</c:v>
                      </c:pt>
                      <c:pt idx="602">
                        <c:v>28.603719442279402</c:v>
                      </c:pt>
                      <c:pt idx="603">
                        <c:v>28.911093384596022</c:v>
                      </c:pt>
                      <c:pt idx="604">
                        <c:v>29.605454028145278</c:v>
                      </c:pt>
                      <c:pt idx="605">
                        <c:v>29.823647091820025</c:v>
                      </c:pt>
                      <c:pt idx="606">
                        <c:v>29.853732103192023</c:v>
                      </c:pt>
                      <c:pt idx="607">
                        <c:v>30.296102247558714</c:v>
                      </c:pt>
                      <c:pt idx="608">
                        <c:v>30.807209733154302</c:v>
                      </c:pt>
                      <c:pt idx="609">
                        <c:v>30.779246378383615</c:v>
                      </c:pt>
                      <c:pt idx="610">
                        <c:v>31.098244030815877</c:v>
                      </c:pt>
                      <c:pt idx="611">
                        <c:v>31.529827013028278</c:v>
                      </c:pt>
                      <c:pt idx="612">
                        <c:v>32.004977503019767</c:v>
                      </c:pt>
                      <c:pt idx="613">
                        <c:v>32.518392811663944</c:v>
                      </c:pt>
                      <c:pt idx="614">
                        <c:v>32.539623153468305</c:v>
                      </c:pt>
                      <c:pt idx="615">
                        <c:v>32.991837210263874</c:v>
                      </c:pt>
                      <c:pt idx="616">
                        <c:v>33.506319316822996</c:v>
                      </c:pt>
                      <c:pt idx="617">
                        <c:v>33.747315768805507</c:v>
                      </c:pt>
                      <c:pt idx="618">
                        <c:v>33.725810669384764</c:v>
                      </c:pt>
                      <c:pt idx="619">
                        <c:v>34.212248439003133</c:v>
                      </c:pt>
                      <c:pt idx="620">
                        <c:v>34.242037179693916</c:v>
                      </c:pt>
                      <c:pt idx="621">
                        <c:v>35.184627656917151</c:v>
                      </c:pt>
                      <c:pt idx="622">
                        <c:v>35.229212477761592</c:v>
                      </c:pt>
                      <c:pt idx="623">
                        <c:v>35.99051340510254</c:v>
                      </c:pt>
                      <c:pt idx="624">
                        <c:v>36.242079654141605</c:v>
                      </c:pt>
                      <c:pt idx="625">
                        <c:v>36.200416307764563</c:v>
                      </c:pt>
                      <c:pt idx="626">
                        <c:v>36.258248837562945</c:v>
                      </c:pt>
                      <c:pt idx="627">
                        <c:v>36.70236709747423</c:v>
                      </c:pt>
                      <c:pt idx="628">
                        <c:v>37.100811049711439</c:v>
                      </c:pt>
                      <c:pt idx="629">
                        <c:v>37.665461233681107</c:v>
                      </c:pt>
                      <c:pt idx="630">
                        <c:v>37.645657960182135</c:v>
                      </c:pt>
                      <c:pt idx="631">
                        <c:v>38.403452304383976</c:v>
                      </c:pt>
                      <c:pt idx="632">
                        <c:v>38.620565218997804</c:v>
                      </c:pt>
                      <c:pt idx="633">
                        <c:v>38.64742376476147</c:v>
                      </c:pt>
                      <c:pt idx="634">
                        <c:v>39.338029174408682</c:v>
                      </c:pt>
                      <c:pt idx="635">
                        <c:v>39.826906909042656</c:v>
                      </c:pt>
                      <c:pt idx="636">
                        <c:v>40.185748539448731</c:v>
                      </c:pt>
                      <c:pt idx="637">
                        <c:v>40.824014161377093</c:v>
                      </c:pt>
                      <c:pt idx="638">
                        <c:v>41.125797503045597</c:v>
                      </c:pt>
                      <c:pt idx="639">
                        <c:v>41.696253577973543</c:v>
                      </c:pt>
                      <c:pt idx="640">
                        <c:v>41.655000238107732</c:v>
                      </c:pt>
                      <c:pt idx="641">
                        <c:v>42.573188358278166</c:v>
                      </c:pt>
                      <c:pt idx="642">
                        <c:v>43.29669938511126</c:v>
                      </c:pt>
                      <c:pt idx="643">
                        <c:v>43.773098656201718</c:v>
                      </c:pt>
                      <c:pt idx="644">
                        <c:v>44.241875183996285</c:v>
                      </c:pt>
                      <c:pt idx="645">
                        <c:v>44.246980970774338</c:v>
                      </c:pt>
                      <c:pt idx="646">
                        <c:v>44.972355119073455</c:v>
                      </c:pt>
                      <c:pt idx="647">
                        <c:v>45.731197023535962</c:v>
                      </c:pt>
                      <c:pt idx="648">
                        <c:v>46.192897660475822</c:v>
                      </c:pt>
                      <c:pt idx="649">
                        <c:v>46.854630456026619</c:v>
                      </c:pt>
                      <c:pt idx="650">
                        <c:v>47.185218221434219</c:v>
                      </c:pt>
                      <c:pt idx="651">
                        <c:v>47.477736676690476</c:v>
                      </c:pt>
                      <c:pt idx="652">
                        <c:v>48.164003178722716</c:v>
                      </c:pt>
                      <c:pt idx="653">
                        <c:v>48.64747383579833</c:v>
                      </c:pt>
                      <c:pt idx="654">
                        <c:v>49.340073673876589</c:v>
                      </c:pt>
                      <c:pt idx="655">
                        <c:v>50.131986674698311</c:v>
                      </c:pt>
                      <c:pt idx="656">
                        <c:v>50.078539157742121</c:v>
                      </c:pt>
                      <c:pt idx="657">
                        <c:v>50.325919220205193</c:v>
                      </c:pt>
                      <c:pt idx="658">
                        <c:v>50.282569419443583</c:v>
                      </c:pt>
                      <c:pt idx="659">
                        <c:v>51.280779860646398</c:v>
                      </c:pt>
                      <c:pt idx="660">
                        <c:v>51.993362313479736</c:v>
                      </c:pt>
                      <c:pt idx="661">
                        <c:v>52.51732997074356</c:v>
                      </c:pt>
                      <c:pt idx="662">
                        <c:v>52.965374585026261</c:v>
                      </c:pt>
                      <c:pt idx="663">
                        <c:v>53.466599731480521</c:v>
                      </c:pt>
                      <c:pt idx="664">
                        <c:v>53.959627725888438</c:v>
                      </c:pt>
                      <c:pt idx="665">
                        <c:v>54.659306488798926</c:v>
                      </c:pt>
                      <c:pt idx="666">
                        <c:v>55.404305162218371</c:v>
                      </c:pt>
                      <c:pt idx="667">
                        <c:v>55.547434995369287</c:v>
                      </c:pt>
                      <c:pt idx="668">
                        <c:v>56.104799578875934</c:v>
                      </c:pt>
                      <c:pt idx="669">
                        <c:v>56.901319198770615</c:v>
                      </c:pt>
                      <c:pt idx="670">
                        <c:v>57.552478293187967</c:v>
                      </c:pt>
                      <c:pt idx="671">
                        <c:v>58.31636310249965</c:v>
                      </c:pt>
                      <c:pt idx="672">
                        <c:v>58.859312938967427</c:v>
                      </c:pt>
                      <c:pt idx="673">
                        <c:v>58.972092799527687</c:v>
                      </c:pt>
                      <c:pt idx="674">
                        <c:v>60.113162530809539</c:v>
                      </c:pt>
                      <c:pt idx="675">
                        <c:v>60.988451906512708</c:v>
                      </c:pt>
                      <c:pt idx="676">
                        <c:v>60.96803217558324</c:v>
                      </c:pt>
                      <c:pt idx="677">
                        <c:v>61.43713369718585</c:v>
                      </c:pt>
                      <c:pt idx="678">
                        <c:v>62.081997415225167</c:v>
                      </c:pt>
                      <c:pt idx="679">
                        <c:v>62.877543428555796</c:v>
                      </c:pt>
                      <c:pt idx="680">
                        <c:v>62.7031795173571</c:v>
                      </c:pt>
                      <c:pt idx="681">
                        <c:v>63.816886045053607</c:v>
                      </c:pt>
                      <c:pt idx="682">
                        <c:v>64.708491181846995</c:v>
                      </c:pt>
                      <c:pt idx="683">
                        <c:v>65.422361133619503</c:v>
                      </c:pt>
                      <c:pt idx="684">
                        <c:v>66.145868750147969</c:v>
                      </c:pt>
                      <c:pt idx="685">
                        <c:v>66.125911331027169</c:v>
                      </c:pt>
                      <c:pt idx="686">
                        <c:v>67.076128191058658</c:v>
                      </c:pt>
                      <c:pt idx="687">
                        <c:v>67.761167302569959</c:v>
                      </c:pt>
                      <c:pt idx="688">
                        <c:v>68.546131190406655</c:v>
                      </c:pt>
                      <c:pt idx="689">
                        <c:v>68.474606337920576</c:v>
                      </c:pt>
                      <c:pt idx="690">
                        <c:v>69.442269853040315</c:v>
                      </c:pt>
                      <c:pt idx="691">
                        <c:v>70.166121365298153</c:v>
                      </c:pt>
                      <c:pt idx="692">
                        <c:v>70.775746559334706</c:v>
                      </c:pt>
                      <c:pt idx="693">
                        <c:v>70.876746601498951</c:v>
                      </c:pt>
                      <c:pt idx="694">
                        <c:v>71.632288637554623</c:v>
                      </c:pt>
                      <c:pt idx="695">
                        <c:v>72.799546051455806</c:v>
                      </c:pt>
                      <c:pt idx="696">
                        <c:v>73.487990112753877</c:v>
                      </c:pt>
                      <c:pt idx="697">
                        <c:v>73.893328977235882</c:v>
                      </c:pt>
                      <c:pt idx="698">
                        <c:v>74.674674305166889</c:v>
                      </c:pt>
                      <c:pt idx="699">
                        <c:v>75.560202363674208</c:v>
                      </c:pt>
                      <c:pt idx="700">
                        <c:v>76.304159934851825</c:v>
                      </c:pt>
                      <c:pt idx="701">
                        <c:v>77.033800888105674</c:v>
                      </c:pt>
                      <c:pt idx="702">
                        <c:v>77.714817906107854</c:v>
                      </c:pt>
                      <c:pt idx="703">
                        <c:v>78.417822685866739</c:v>
                      </c:pt>
                      <c:pt idx="704">
                        <c:v>79.221264709428837</c:v>
                      </c:pt>
                      <c:pt idx="705">
                        <c:v>80.113310383503034</c:v>
                      </c:pt>
                      <c:pt idx="706">
                        <c:v>80.588436621784126</c:v>
                      </c:pt>
                      <c:pt idx="707">
                        <c:v>81.229266557030186</c:v>
                      </c:pt>
                      <c:pt idx="708">
                        <c:v>81.868851389870969</c:v>
                      </c:pt>
                      <c:pt idx="709">
                        <c:v>82.6265652677357</c:v>
                      </c:pt>
                      <c:pt idx="710">
                        <c:v>83.439533070624123</c:v>
                      </c:pt>
                      <c:pt idx="711">
                        <c:v>84.260772982163815</c:v>
                      </c:pt>
                      <c:pt idx="712">
                        <c:v>85.189876126237735</c:v>
                      </c:pt>
                      <c:pt idx="713">
                        <c:v>86.396206328283554</c:v>
                      </c:pt>
                      <c:pt idx="714">
                        <c:v>86.864334855337205</c:v>
                      </c:pt>
                      <c:pt idx="715">
                        <c:v>87.76023505685508</c:v>
                      </c:pt>
                      <c:pt idx="716">
                        <c:v>88.570086281962546</c:v>
                      </c:pt>
                      <c:pt idx="717">
                        <c:v>88.897327526203526</c:v>
                      </c:pt>
                      <c:pt idx="718">
                        <c:v>89.868462992611271</c:v>
                      </c:pt>
                      <c:pt idx="719">
                        <c:v>90.514192147260815</c:v>
                      </c:pt>
                      <c:pt idx="720">
                        <c:v>90.949696361569522</c:v>
                      </c:pt>
                      <c:pt idx="721">
                        <c:v>92.168185398699052</c:v>
                      </c:pt>
                      <c:pt idx="722">
                        <c:v>92.957902964516379</c:v>
                      </c:pt>
                      <c:pt idx="723">
                        <c:v>93.367503994628535</c:v>
                      </c:pt>
                      <c:pt idx="724">
                        <c:v>94.431017152801729</c:v>
                      </c:pt>
                      <c:pt idx="725">
                        <c:v>94.94805904800161</c:v>
                      </c:pt>
                      <c:pt idx="726">
                        <c:v>95.524859847007349</c:v>
                      </c:pt>
                      <c:pt idx="727">
                        <c:v>96.725003627431875</c:v>
                      </c:pt>
                      <c:pt idx="728">
                        <c:v>97.928437563605272</c:v>
                      </c:pt>
                      <c:pt idx="729">
                        <c:v>98.626189248109043</c:v>
                      </c:pt>
                      <c:pt idx="730">
                        <c:v>98.960294230395277</c:v>
                      </c:pt>
                      <c:pt idx="731">
                        <c:v>100.35770175412712</c:v>
                      </c:pt>
                      <c:pt idx="732">
                        <c:v>101.48213468472301</c:v>
                      </c:pt>
                      <c:pt idx="733">
                        <c:v>102.51610395772647</c:v>
                      </c:pt>
                      <c:pt idx="734">
                        <c:v>103.62689787181316</c:v>
                      </c:pt>
                      <c:pt idx="735">
                        <c:v>104.12650462750337</c:v>
                      </c:pt>
                      <c:pt idx="736">
                        <c:v>104.83660192221524</c:v>
                      </c:pt>
                      <c:pt idx="737">
                        <c:v>105.41197738148807</c:v>
                      </c:pt>
                      <c:pt idx="738">
                        <c:v>106.38913966738671</c:v>
                      </c:pt>
                      <c:pt idx="739">
                        <c:v>107.39698482614821</c:v>
                      </c:pt>
                      <c:pt idx="740">
                        <c:v>108.30550475973429</c:v>
                      </c:pt>
                      <c:pt idx="741">
                        <c:v>109.38101807930511</c:v>
                      </c:pt>
                      <c:pt idx="742">
                        <c:v>110.4092475747006</c:v>
                      </c:pt>
                      <c:pt idx="743">
                        <c:v>111.61500782495099</c:v>
                      </c:pt>
                      <c:pt idx="744">
                        <c:v>112.48316859163356</c:v>
                      </c:pt>
                      <c:pt idx="745">
                        <c:v>113.34998455873449</c:v>
                      </c:pt>
                      <c:pt idx="746">
                        <c:v>114.48153049737468</c:v>
                      </c:pt>
                      <c:pt idx="747">
                        <c:v>115.40105688047625</c:v>
                      </c:pt>
                      <c:pt idx="748">
                        <c:v>116.28266707897126</c:v>
                      </c:pt>
                      <c:pt idx="749">
                        <c:v>116.68064264633428</c:v>
                      </c:pt>
                      <c:pt idx="750">
                        <c:v>118.00688154975795</c:v>
                      </c:pt>
                      <c:pt idx="751">
                        <c:v>118.85212259119368</c:v>
                      </c:pt>
                      <c:pt idx="752">
                        <c:v>120.37914463801381</c:v>
                      </c:pt>
                      <c:pt idx="753">
                        <c:v>121.56860740537211</c:v>
                      </c:pt>
                      <c:pt idx="754">
                        <c:v>122.41202804080093</c:v>
                      </c:pt>
                      <c:pt idx="755">
                        <c:v>123.10350298149412</c:v>
                      </c:pt>
                      <c:pt idx="756">
                        <c:v>124.03784300428154</c:v>
                      </c:pt>
                      <c:pt idx="757">
                        <c:v>125.50910764529817</c:v>
                      </c:pt>
                      <c:pt idx="758">
                        <c:v>126.3580245624017</c:v>
                      </c:pt>
                      <c:pt idx="759">
                        <c:v>127.80922880701657</c:v>
                      </c:pt>
                      <c:pt idx="760">
                        <c:v>128.53418450593463</c:v>
                      </c:pt>
                      <c:pt idx="761">
                        <c:v>129.40685325721631</c:v>
                      </c:pt>
                      <c:pt idx="762">
                        <c:v>130.3038800061137</c:v>
                      </c:pt>
                      <c:pt idx="763">
                        <c:v>131.34429692203597</c:v>
                      </c:pt>
                      <c:pt idx="764">
                        <c:v>132.66094540648146</c:v>
                      </c:pt>
                      <c:pt idx="765">
                        <c:v>133.6957566336217</c:v>
                      </c:pt>
                      <c:pt idx="766">
                        <c:v>135.2776531408048</c:v>
                      </c:pt>
                      <c:pt idx="767">
                        <c:v>136.39610467452243</c:v>
                      </c:pt>
                      <c:pt idx="768">
                        <c:v>137.14069760055443</c:v>
                      </c:pt>
                      <c:pt idx="769">
                        <c:v>137.93782466975381</c:v>
                      </c:pt>
                      <c:pt idx="770">
                        <c:v>139.2451000092932</c:v>
                      </c:pt>
                      <c:pt idx="771">
                        <c:v>140.52889867244645</c:v>
                      </c:pt>
                      <c:pt idx="772">
                        <c:v>142.08004105524944</c:v>
                      </c:pt>
                      <c:pt idx="773">
                        <c:v>143.1888705364774</c:v>
                      </c:pt>
                      <c:pt idx="774">
                        <c:v>144.58492295795133</c:v>
                      </c:pt>
                      <c:pt idx="775">
                        <c:v>145.72867315728354</c:v>
                      </c:pt>
                      <c:pt idx="776">
                        <c:v>146.66385220240841</c:v>
                      </c:pt>
                      <c:pt idx="777">
                        <c:v>148.7445919946951</c:v>
                      </c:pt>
                      <c:pt idx="778">
                        <c:v>149.90758320927853</c:v>
                      </c:pt>
                      <c:pt idx="779">
                        <c:v>151.20819374042878</c:v>
                      </c:pt>
                      <c:pt idx="780">
                        <c:v>151.86550066646166</c:v>
                      </c:pt>
                      <c:pt idx="781">
                        <c:v>153.2400367364902</c:v>
                      </c:pt>
                      <c:pt idx="782">
                        <c:v>154.89749739406324</c:v>
                      </c:pt>
                      <c:pt idx="783">
                        <c:v>156.08108136646572</c:v>
                      </c:pt>
                      <c:pt idx="784">
                        <c:v>157.40121935217149</c:v>
                      </c:pt>
                      <c:pt idx="785">
                        <c:v>158.39048128262147</c:v>
                      </c:pt>
                      <c:pt idx="786">
                        <c:v>159.20354722298745</c:v>
                      </c:pt>
                      <c:pt idx="787">
                        <c:v>161.03134637710988</c:v>
                      </c:pt>
                      <c:pt idx="788">
                        <c:v>162.74176560767054</c:v>
                      </c:pt>
                      <c:pt idx="789">
                        <c:v>164.10920277237452</c:v>
                      </c:pt>
                      <c:pt idx="790">
                        <c:v>164.52917652146849</c:v>
                      </c:pt>
                      <c:pt idx="791">
                        <c:v>165.91250036230554</c:v>
                      </c:pt>
                      <c:pt idx="792">
                        <c:v>167.73849895769962</c:v>
                      </c:pt>
                      <c:pt idx="793">
                        <c:v>168.86127750845696</c:v>
                      </c:pt>
                      <c:pt idx="794">
                        <c:v>170.03956340131464</c:v>
                      </c:pt>
                      <c:pt idx="795">
                        <c:v>172.13366168247987</c:v>
                      </c:pt>
                      <c:pt idx="796">
                        <c:v>173.89356555430163</c:v>
                      </c:pt>
                      <c:pt idx="797">
                        <c:v>175.67276677161257</c:v>
                      </c:pt>
                      <c:pt idx="798">
                        <c:v>177.3201705797199</c:v>
                      </c:pt>
                      <c:pt idx="799">
                        <c:v>179.28070008402725</c:v>
                      </c:pt>
                      <c:pt idx="800">
                        <c:v>180.21386155331163</c:v>
                      </c:pt>
                      <c:pt idx="801">
                        <c:v>182.06188587932473</c:v>
                      </c:pt>
                      <c:pt idx="802">
                        <c:v>181.90747724355759</c:v>
                      </c:pt>
                      <c:pt idx="803">
                        <c:v>188.07491086741504</c:v>
                      </c:pt>
                      <c:pt idx="804">
                        <c:v>294.94657411781054</c:v>
                      </c:pt>
                      <c:pt idx="805">
                        <c:v>406.55824783502482</c:v>
                      </c:pt>
                      <c:pt idx="806">
                        <c:v>290.26821025629994</c:v>
                      </c:pt>
                      <c:pt idx="807">
                        <c:v>177.87720845811859</c:v>
                      </c:pt>
                      <c:pt idx="808">
                        <c:v>120.74327439895671</c:v>
                      </c:pt>
                      <c:pt idx="809">
                        <c:v>85.512349688302436</c:v>
                      </c:pt>
                      <c:pt idx="810">
                        <c:v>64.611132308100892</c:v>
                      </c:pt>
                      <c:pt idx="811">
                        <c:v>51.000434983696415</c:v>
                      </c:pt>
                      <c:pt idx="812">
                        <c:v>43.215580099571</c:v>
                      </c:pt>
                      <c:pt idx="813">
                        <c:v>38.07792960946481</c:v>
                      </c:pt>
                      <c:pt idx="814">
                        <c:v>34.373140927631496</c:v>
                      </c:pt>
                      <c:pt idx="815">
                        <c:v>32.505977678455515</c:v>
                      </c:pt>
                      <c:pt idx="816">
                        <c:v>33.189802806144243</c:v>
                      </c:pt>
                      <c:pt idx="817">
                        <c:v>34.230602251142813</c:v>
                      </c:pt>
                      <c:pt idx="818">
                        <c:v>36.011515686399044</c:v>
                      </c:pt>
                      <c:pt idx="819">
                        <c:v>38.570327316097881</c:v>
                      </c:pt>
                      <c:pt idx="820">
                        <c:v>40.723294715023215</c:v>
                      </c:pt>
                      <c:pt idx="821">
                        <c:v>42.15085092049209</c:v>
                      </c:pt>
                      <c:pt idx="822">
                        <c:v>43.224407638851275</c:v>
                      </c:pt>
                      <c:pt idx="823">
                        <c:v>43.943432783992066</c:v>
                      </c:pt>
                      <c:pt idx="824">
                        <c:v>43.929061368698797</c:v>
                      </c:pt>
                      <c:pt idx="825">
                        <c:v>44.649121241806824</c:v>
                      </c:pt>
                      <c:pt idx="826">
                        <c:v>44.661523327479088</c:v>
                      </c:pt>
                      <c:pt idx="827">
                        <c:v>44.176371742327909</c:v>
                      </c:pt>
                      <c:pt idx="828">
                        <c:v>43.910553124627704</c:v>
                      </c:pt>
                      <c:pt idx="829">
                        <c:v>43.431844933321813</c:v>
                      </c:pt>
                      <c:pt idx="830">
                        <c:v>43.195480633529357</c:v>
                      </c:pt>
                      <c:pt idx="831">
                        <c:v>43.163075170126611</c:v>
                      </c:pt>
                      <c:pt idx="832">
                        <c:v>43.164390225391742</c:v>
                      </c:pt>
                      <c:pt idx="833">
                        <c:v>42.800202774991597</c:v>
                      </c:pt>
                      <c:pt idx="834">
                        <c:v>42.794890286005021</c:v>
                      </c:pt>
                      <c:pt idx="835">
                        <c:v>42.033631240685175</c:v>
                      </c:pt>
                      <c:pt idx="836">
                        <c:v>42.037462094555806</c:v>
                      </c:pt>
                      <c:pt idx="837">
                        <c:v>42.033395215053609</c:v>
                      </c:pt>
                      <c:pt idx="838">
                        <c:v>42.030693530028387</c:v>
                      </c:pt>
                      <c:pt idx="839">
                        <c:v>42.372762283122547</c:v>
                      </c:pt>
                      <c:pt idx="840">
                        <c:v>42.378451530946336</c:v>
                      </c:pt>
                      <c:pt idx="841">
                        <c:v>42.36686310031687</c:v>
                      </c:pt>
                      <c:pt idx="842">
                        <c:v>42.727011561098806</c:v>
                      </c:pt>
                      <c:pt idx="843">
                        <c:v>42.727580680420388</c:v>
                      </c:pt>
                      <c:pt idx="844">
                        <c:v>42.690849175073616</c:v>
                      </c:pt>
                      <c:pt idx="845">
                        <c:v>42.315497803575738</c:v>
                      </c:pt>
                      <c:pt idx="846">
                        <c:v>43.034403695901965</c:v>
                      </c:pt>
                      <c:pt idx="847">
                        <c:v>43.035969475724798</c:v>
                      </c:pt>
                      <c:pt idx="848">
                        <c:v>43.038967446574929</c:v>
                      </c:pt>
                      <c:pt idx="849">
                        <c:v>43.03348150166314</c:v>
                      </c:pt>
                      <c:pt idx="850">
                        <c:v>43.031151959233107</c:v>
                      </c:pt>
                      <c:pt idx="851">
                        <c:v>43.375352680512897</c:v>
                      </c:pt>
                      <c:pt idx="852">
                        <c:v>43.354515254038638</c:v>
                      </c:pt>
                      <c:pt idx="853">
                        <c:v>43.001018311208817</c:v>
                      </c:pt>
                      <c:pt idx="854">
                        <c:v>42.971430977754864</c:v>
                      </c:pt>
                      <c:pt idx="855">
                        <c:v>42.992046433257677</c:v>
                      </c:pt>
                      <c:pt idx="856">
                        <c:v>43.336450550307887</c:v>
                      </c:pt>
                      <c:pt idx="857">
                        <c:v>43.306456410128085</c:v>
                      </c:pt>
                      <c:pt idx="858">
                        <c:v>43.670644409949702</c:v>
                      </c:pt>
                      <c:pt idx="859">
                        <c:v>43.65193070687571</c:v>
                      </c:pt>
                      <c:pt idx="860">
                        <c:v>43.99756661406478</c:v>
                      </c:pt>
                      <c:pt idx="861">
                        <c:v>43.978753890710237</c:v>
                      </c:pt>
                      <c:pt idx="862">
                        <c:v>44.343664490947475</c:v>
                      </c:pt>
                      <c:pt idx="863">
                        <c:v>44.348885928028253</c:v>
                      </c:pt>
                      <c:pt idx="864">
                        <c:v>44.830935797862011</c:v>
                      </c:pt>
                      <c:pt idx="865">
                        <c:v>44.328341539774833</c:v>
                      </c:pt>
                      <c:pt idx="866">
                        <c:v>44.341226308792415</c:v>
                      </c:pt>
                      <c:pt idx="867">
                        <c:v>43.867462382363982</c:v>
                      </c:pt>
                      <c:pt idx="868">
                        <c:v>43.827431754625401</c:v>
                      </c:pt>
                      <c:pt idx="869">
                        <c:v>43.571805311953334</c:v>
                      </c:pt>
                      <c:pt idx="870">
                        <c:v>43.560942598825335</c:v>
                      </c:pt>
                      <c:pt idx="871">
                        <c:v>43.551345644138515</c:v>
                      </c:pt>
                      <c:pt idx="872">
                        <c:v>44.281789129043709</c:v>
                      </c:pt>
                      <c:pt idx="873">
                        <c:v>44.266992615553136</c:v>
                      </c:pt>
                      <c:pt idx="874">
                        <c:v>44.957171031183144</c:v>
                      </c:pt>
                      <c:pt idx="875">
                        <c:v>45.670338914744413</c:v>
                      </c:pt>
                      <c:pt idx="876">
                        <c:v>45.681282155442801</c:v>
                      </c:pt>
                      <c:pt idx="877">
                        <c:v>46.367951984806488</c:v>
                      </c:pt>
                      <c:pt idx="878">
                        <c:v>46.363412468603627</c:v>
                      </c:pt>
                      <c:pt idx="879">
                        <c:v>45.986574558521518</c:v>
                      </c:pt>
                      <c:pt idx="880">
                        <c:v>45.978254019801476</c:v>
                      </c:pt>
                      <c:pt idx="881">
                        <c:v>46.326357500699523</c:v>
                      </c:pt>
                      <c:pt idx="882">
                        <c:v>46.313397133787618</c:v>
                      </c:pt>
                      <c:pt idx="883">
                        <c:v>46.659302989086946</c:v>
                      </c:pt>
                      <c:pt idx="884">
                        <c:v>46.664677115600128</c:v>
                      </c:pt>
                      <c:pt idx="885">
                        <c:v>46.997797395590609</c:v>
                      </c:pt>
                      <c:pt idx="886">
                        <c:v>46.986187008843586</c:v>
                      </c:pt>
                      <c:pt idx="887">
                        <c:v>46.235499977504645</c:v>
                      </c:pt>
                      <c:pt idx="888">
                        <c:v>46.607085730073621</c:v>
                      </c:pt>
                      <c:pt idx="889">
                        <c:v>46.608884440477681</c:v>
                      </c:pt>
                      <c:pt idx="890">
                        <c:v>46.949552797348595</c:v>
                      </c:pt>
                      <c:pt idx="891">
                        <c:v>47.414563151958475</c:v>
                      </c:pt>
                      <c:pt idx="892">
                        <c:v>47.409241755031921</c:v>
                      </c:pt>
                      <c:pt idx="893">
                        <c:v>47.873287008030459</c:v>
                      </c:pt>
                      <c:pt idx="894">
                        <c:v>47.962710701018906</c:v>
                      </c:pt>
                      <c:pt idx="895">
                        <c:v>47.95237457619082</c:v>
                      </c:pt>
                      <c:pt idx="896">
                        <c:v>48.323095119540099</c:v>
                      </c:pt>
                      <c:pt idx="897">
                        <c:v>48.333166225723247</c:v>
                      </c:pt>
                      <c:pt idx="898">
                        <c:v>48.269395887042009</c:v>
                      </c:pt>
                      <c:pt idx="899">
                        <c:v>48.293293948572504</c:v>
                      </c:pt>
                      <c:pt idx="900">
                        <c:v>48.294015564847307</c:v>
                      </c:pt>
                      <c:pt idx="901">
                        <c:v>48.969646702081263</c:v>
                      </c:pt>
                      <c:pt idx="902">
                        <c:v>48.952327217024767</c:v>
                      </c:pt>
                      <c:pt idx="903">
                        <c:v>48.951268449706831</c:v>
                      </c:pt>
                      <c:pt idx="904">
                        <c:v>49.296179938682378</c:v>
                      </c:pt>
                      <c:pt idx="905">
                        <c:v>49.307034080658255</c:v>
                      </c:pt>
                      <c:pt idx="906">
                        <c:v>49.612767206795255</c:v>
                      </c:pt>
                      <c:pt idx="907">
                        <c:v>50.356899573307757</c:v>
                      </c:pt>
                      <c:pt idx="908">
                        <c:v>49.601395243757089</c:v>
                      </c:pt>
                      <c:pt idx="909">
                        <c:v>49.939594426241911</c:v>
                      </c:pt>
                      <c:pt idx="910">
                        <c:v>49.922305928232191</c:v>
                      </c:pt>
                      <c:pt idx="911">
                        <c:v>49.588642158715814</c:v>
                      </c:pt>
                      <c:pt idx="912">
                        <c:v>50.263842811499245</c:v>
                      </c:pt>
                      <c:pt idx="913">
                        <c:v>50.280902448295045</c:v>
                      </c:pt>
                      <c:pt idx="914">
                        <c:v>50.265526674051337</c:v>
                      </c:pt>
                      <c:pt idx="915">
                        <c:v>50.254589776454942</c:v>
                      </c:pt>
                      <c:pt idx="916">
                        <c:v>50.258181170522555</c:v>
                      </c:pt>
                      <c:pt idx="917">
                        <c:v>50.584009178138068</c:v>
                      </c:pt>
                      <c:pt idx="918">
                        <c:v>50.585093355684208</c:v>
                      </c:pt>
                      <c:pt idx="919">
                        <c:v>50.216699278074834</c:v>
                      </c:pt>
                      <c:pt idx="920">
                        <c:v>50.562463917176096</c:v>
                      </c:pt>
                      <c:pt idx="921">
                        <c:v>50.905250652652661</c:v>
                      </c:pt>
                      <c:pt idx="922">
                        <c:v>51.620681272484681</c:v>
                      </c:pt>
                      <c:pt idx="923">
                        <c:v>51.605056772466135</c:v>
                      </c:pt>
                      <c:pt idx="924">
                        <c:v>51.237575714191181</c:v>
                      </c:pt>
                      <c:pt idx="925">
                        <c:v>50.849128731916707</c:v>
                      </c:pt>
                      <c:pt idx="926">
                        <c:v>50.876539566971843</c:v>
                      </c:pt>
                      <c:pt idx="927">
                        <c:v>51.195768175432171</c:v>
                      </c:pt>
                      <c:pt idx="928">
                        <c:v>51.219477977222837</c:v>
                      </c:pt>
                      <c:pt idx="929">
                        <c:v>50.791446635311559</c:v>
                      </c:pt>
                      <c:pt idx="930">
                        <c:v>50.79777935497016</c:v>
                      </c:pt>
                      <c:pt idx="931">
                        <c:v>51.261842363233953</c:v>
                      </c:pt>
                      <c:pt idx="932">
                        <c:v>51.497606198432472</c:v>
                      </c:pt>
                      <c:pt idx="933">
                        <c:v>52.193886321336791</c:v>
                      </c:pt>
                      <c:pt idx="934">
                        <c:v>52.172803654457638</c:v>
                      </c:pt>
                      <c:pt idx="935">
                        <c:v>52.180708898439818</c:v>
                      </c:pt>
                      <c:pt idx="936">
                        <c:v>52.157190812858254</c:v>
                      </c:pt>
                      <c:pt idx="937">
                        <c:v>52.151503962703416</c:v>
                      </c:pt>
                      <c:pt idx="938">
                        <c:v>52.545167648048782</c:v>
                      </c:pt>
                      <c:pt idx="939">
                        <c:v>52.543767888944764</c:v>
                      </c:pt>
                      <c:pt idx="940">
                        <c:v>53.531568801111092</c:v>
                      </c:pt>
                      <c:pt idx="941">
                        <c:v>53.50529603611843</c:v>
                      </c:pt>
                      <c:pt idx="942">
                        <c:v>53.843770402776748</c:v>
                      </c:pt>
                      <c:pt idx="943">
                        <c:v>53.451515474093846</c:v>
                      </c:pt>
                      <c:pt idx="944">
                        <c:v>53.927681426841751</c:v>
                      </c:pt>
                      <c:pt idx="945">
                        <c:v>53.921843438628549</c:v>
                      </c:pt>
                      <c:pt idx="946">
                        <c:v>54.500514882397788</c:v>
                      </c:pt>
                      <c:pt idx="947">
                        <c:v>54.485325345118753</c:v>
                      </c:pt>
                      <c:pt idx="948">
                        <c:v>54.463187260989997</c:v>
                      </c:pt>
                      <c:pt idx="949">
                        <c:v>54.096617865357985</c:v>
                      </c:pt>
                      <c:pt idx="950">
                        <c:v>54.451560968464847</c:v>
                      </c:pt>
                      <c:pt idx="951">
                        <c:v>54.451702470314608</c:v>
                      </c:pt>
                      <c:pt idx="952">
                        <c:v>54.367075936147955</c:v>
                      </c:pt>
                      <c:pt idx="953">
                        <c:v>54.773349401728396</c:v>
                      </c:pt>
                      <c:pt idx="954">
                        <c:v>54.738468588630305</c:v>
                      </c:pt>
                      <c:pt idx="955">
                        <c:v>54.751462124221312</c:v>
                      </c:pt>
                      <c:pt idx="956">
                        <c:v>54.376976880109396</c:v>
                      </c:pt>
                      <c:pt idx="957">
                        <c:v>54.682303170975317</c:v>
                      </c:pt>
                      <c:pt idx="958">
                        <c:v>54.69952131161088</c:v>
                      </c:pt>
                      <c:pt idx="959">
                        <c:v>54.695558092295776</c:v>
                      </c:pt>
                      <c:pt idx="960">
                        <c:v>55.367346012111156</c:v>
                      </c:pt>
                      <c:pt idx="961">
                        <c:v>55.33093090687904</c:v>
                      </c:pt>
                      <c:pt idx="962">
                        <c:v>55.665149004262844</c:v>
                      </c:pt>
                      <c:pt idx="963">
                        <c:v>55.817025481303894</c:v>
                      </c:pt>
                      <c:pt idx="964">
                        <c:v>55.777595852021456</c:v>
                      </c:pt>
                      <c:pt idx="965">
                        <c:v>55.965039531141599</c:v>
                      </c:pt>
                      <c:pt idx="966">
                        <c:v>56.441604639561966</c:v>
                      </c:pt>
                      <c:pt idx="967">
                        <c:v>56.432814045501019</c:v>
                      </c:pt>
                      <c:pt idx="968">
                        <c:v>56.686867131184172</c:v>
                      </c:pt>
                      <c:pt idx="969">
                        <c:v>56.64573136965938</c:v>
                      </c:pt>
                      <c:pt idx="970">
                        <c:v>56.679408042441885</c:v>
                      </c:pt>
                      <c:pt idx="971">
                        <c:v>57.340175221892558</c:v>
                      </c:pt>
                      <c:pt idx="972">
                        <c:v>56.976471458037196</c:v>
                      </c:pt>
                      <c:pt idx="973">
                        <c:v>57.775431411153299</c:v>
                      </c:pt>
                      <c:pt idx="974">
                        <c:v>57.653839618230343</c:v>
                      </c:pt>
                      <c:pt idx="975">
                        <c:v>57.645353984164892</c:v>
                      </c:pt>
                      <c:pt idx="976">
                        <c:v>57.487843646180984</c:v>
                      </c:pt>
                      <c:pt idx="977">
                        <c:v>57.589677526327414</c:v>
                      </c:pt>
                      <c:pt idx="978">
                        <c:v>57.710877471482959</c:v>
                      </c:pt>
                      <c:pt idx="979">
                        <c:v>57.450725706814218</c:v>
                      </c:pt>
                      <c:pt idx="980">
                        <c:v>57.692378186016306</c:v>
                      </c:pt>
                      <c:pt idx="981">
                        <c:v>57.654034093266461</c:v>
                      </c:pt>
                      <c:pt idx="982">
                        <c:v>57.903999209129687</c:v>
                      </c:pt>
                      <c:pt idx="983">
                        <c:v>57.887393340030592</c:v>
                      </c:pt>
                      <c:pt idx="984">
                        <c:v>57.85393290334099</c:v>
                      </c:pt>
                      <c:pt idx="985">
                        <c:v>57.847504377233022</c:v>
                      </c:pt>
                      <c:pt idx="986">
                        <c:v>58.209198269017172</c:v>
                      </c:pt>
                      <c:pt idx="987">
                        <c:v>59.220054549998274</c:v>
                      </c:pt>
                      <c:pt idx="988">
                        <c:v>58.8475712192568</c:v>
                      </c:pt>
                      <c:pt idx="989">
                        <c:v>59.162820529085778</c:v>
                      </c:pt>
                      <c:pt idx="990">
                        <c:v>59.160202008144815</c:v>
                      </c:pt>
                      <c:pt idx="991">
                        <c:v>59.51031673265549</c:v>
                      </c:pt>
                      <c:pt idx="992">
                        <c:v>59.149748083649882</c:v>
                      </c:pt>
                      <c:pt idx="993">
                        <c:v>59.847546521761181</c:v>
                      </c:pt>
                      <c:pt idx="994">
                        <c:v>59.813350512652917</c:v>
                      </c:pt>
                      <c:pt idx="995">
                        <c:v>60.141876865382805</c:v>
                      </c:pt>
                      <c:pt idx="996">
                        <c:v>60.505258094919199</c:v>
                      </c:pt>
                      <c:pt idx="997">
                        <c:v>60.236727433713789</c:v>
                      </c:pt>
                      <c:pt idx="998">
                        <c:v>60.221030538440104</c:v>
                      </c:pt>
                      <c:pt idx="999">
                        <c:v>60.778140008856333</c:v>
                      </c:pt>
                      <c:pt idx="1000">
                        <c:v>60.786710752297701</c:v>
                      </c:pt>
                      <c:pt idx="1001">
                        <c:v>61.475530560627995</c:v>
                      </c:pt>
                      <c:pt idx="1002">
                        <c:v>61.757338660423827</c:v>
                      </c:pt>
                      <c:pt idx="1003">
                        <c:v>61.435734283322368</c:v>
                      </c:pt>
                      <c:pt idx="1004">
                        <c:v>61.059373546269207</c:v>
                      </c:pt>
                      <c:pt idx="1005">
                        <c:v>61.049294226726147</c:v>
                      </c:pt>
                      <c:pt idx="1006">
                        <c:v>61.01226563903073</c:v>
                      </c:pt>
                      <c:pt idx="1007">
                        <c:v>60.980374027416119</c:v>
                      </c:pt>
                      <c:pt idx="1008">
                        <c:v>60.989886600274588</c:v>
                      </c:pt>
                      <c:pt idx="1009">
                        <c:v>61.426343160060057</c:v>
                      </c:pt>
                      <c:pt idx="1010">
                        <c:v>61.99532097233854</c:v>
                      </c:pt>
                      <c:pt idx="1011">
                        <c:v>61.67730333619177</c:v>
                      </c:pt>
                      <c:pt idx="1012">
                        <c:v>62.300970711599312</c:v>
                      </c:pt>
                      <c:pt idx="1013">
                        <c:v>61.915076023217331</c:v>
                      </c:pt>
                      <c:pt idx="1014">
                        <c:v>61.583166993183539</c:v>
                      </c:pt>
                      <c:pt idx="1015">
                        <c:v>62.633491720850834</c:v>
                      </c:pt>
                      <c:pt idx="1016">
                        <c:v>62.52772915844735</c:v>
                      </c:pt>
                      <c:pt idx="1017">
                        <c:v>62.911512240360295</c:v>
                      </c:pt>
                      <c:pt idx="1018">
                        <c:v>62.928711213201503</c:v>
                      </c:pt>
                      <c:pt idx="1019">
                        <c:v>62.60575153920967</c:v>
                      </c:pt>
                      <c:pt idx="1020">
                        <c:v>62.879883541131079</c:v>
                      </c:pt>
                      <c:pt idx="1021">
                        <c:v>62.484539973997876</c:v>
                      </c:pt>
                      <c:pt idx="1022">
                        <c:v>63.132189508091315</c:v>
                      </c:pt>
                      <c:pt idx="1023">
                        <c:v>63.051692168833902</c:v>
                      </c:pt>
                      <c:pt idx="1024">
                        <c:v>63.562585560645552</c:v>
                      </c:pt>
                      <c:pt idx="1025">
                        <c:v>63.625780902314808</c:v>
                      </c:pt>
                      <c:pt idx="1026">
                        <c:v>63.59350174675469</c:v>
                      </c:pt>
                      <c:pt idx="1027">
                        <c:v>63.900253531079997</c:v>
                      </c:pt>
                      <c:pt idx="1028">
                        <c:v>64.448141112571278</c:v>
                      </c:pt>
                      <c:pt idx="1029">
                        <c:v>64.554592384846558</c:v>
                      </c:pt>
                      <c:pt idx="1030">
                        <c:v>64.387104982105342</c:v>
                      </c:pt>
                      <c:pt idx="1031">
                        <c:v>65.019993200993369</c:v>
                      </c:pt>
                      <c:pt idx="1032">
                        <c:v>63.409616895580811</c:v>
                      </c:pt>
                      <c:pt idx="1033">
                        <c:v>60.874949681619512</c:v>
                      </c:pt>
                      <c:pt idx="1034">
                        <c:v>60.373476482575072</c:v>
                      </c:pt>
                      <c:pt idx="1035">
                        <c:v>61.631602147830556</c:v>
                      </c:pt>
                      <c:pt idx="1036">
                        <c:v>64.433908972674203</c:v>
                      </c:pt>
                      <c:pt idx="1037">
                        <c:v>67.249432105011763</c:v>
                      </c:pt>
                      <c:pt idx="1038">
                        <c:v>69.703327800910031</c:v>
                      </c:pt>
                      <c:pt idx="1039">
                        <c:v>71.54924300104247</c:v>
                      </c:pt>
                      <c:pt idx="1040">
                        <c:v>72.503461701733329</c:v>
                      </c:pt>
                      <c:pt idx="1041">
                        <c:v>71.654551283585647</c:v>
                      </c:pt>
                      <c:pt idx="1042">
                        <c:v>70.604130718183669</c:v>
                      </c:pt>
                      <c:pt idx="1043">
                        <c:v>69.355256189279118</c:v>
                      </c:pt>
                      <c:pt idx="1044">
                        <c:v>68.932745427738297</c:v>
                      </c:pt>
                      <c:pt idx="1045">
                        <c:v>69.068369746720819</c:v>
                      </c:pt>
                      <c:pt idx="1046">
                        <c:v>68.695912996164964</c:v>
                      </c:pt>
                      <c:pt idx="1047">
                        <c:v>69.4157721221994</c:v>
                      </c:pt>
                      <c:pt idx="1048">
                        <c:v>68.341010337370818</c:v>
                      </c:pt>
                      <c:pt idx="1049">
                        <c:v>66.785801703127518</c:v>
                      </c:pt>
                      <c:pt idx="1050">
                        <c:v>66.855259273967292</c:v>
                      </c:pt>
                      <c:pt idx="1051">
                        <c:v>67.17301589496175</c:v>
                      </c:pt>
                      <c:pt idx="1052">
                        <c:v>67.795312544223464</c:v>
                      </c:pt>
                      <c:pt idx="1053">
                        <c:v>67.909851682764483</c:v>
                      </c:pt>
                      <c:pt idx="1054">
                        <c:v>67.774379335492839</c:v>
                      </c:pt>
                      <c:pt idx="1055">
                        <c:v>67.951212472060647</c:v>
                      </c:pt>
                      <c:pt idx="1056">
                        <c:v>67.37332522360154</c:v>
                      </c:pt>
                      <c:pt idx="1057">
                        <c:v>65.128257939644058</c:v>
                      </c:pt>
                      <c:pt idx="1058">
                        <c:v>62.983520965006889</c:v>
                      </c:pt>
                      <c:pt idx="1059">
                        <c:v>62.270378115113211</c:v>
                      </c:pt>
                      <c:pt idx="1060">
                        <c:v>63.186008589828823</c:v>
                      </c:pt>
                      <c:pt idx="1061">
                        <c:v>64.253851715932385</c:v>
                      </c:pt>
                      <c:pt idx="1062">
                        <c:v>65.72745003481316</c:v>
                      </c:pt>
                      <c:pt idx="1063">
                        <c:v>67.504335319980626</c:v>
                      </c:pt>
                      <c:pt idx="1064">
                        <c:v>68.693973877995205</c:v>
                      </c:pt>
                      <c:pt idx="1065">
                        <c:v>69.990733976037063</c:v>
                      </c:pt>
                      <c:pt idx="1066">
                        <c:v>72.225594752268464</c:v>
                      </c:pt>
                      <c:pt idx="1067">
                        <c:v>74.118683423394401</c:v>
                      </c:pt>
                      <c:pt idx="1068">
                        <c:v>76.352337446083155</c:v>
                      </c:pt>
                      <c:pt idx="1069">
                        <c:v>78.1543448498457</c:v>
                      </c:pt>
                      <c:pt idx="1070">
                        <c:v>78.357413735912672</c:v>
                      </c:pt>
                      <c:pt idx="1071">
                        <c:v>77.088609322946226</c:v>
                      </c:pt>
                      <c:pt idx="1072">
                        <c:v>75.993303863050045</c:v>
                      </c:pt>
                      <c:pt idx="1073">
                        <c:v>75.899279749780021</c:v>
                      </c:pt>
                      <c:pt idx="1074">
                        <c:v>75.387321650766779</c:v>
                      </c:pt>
                      <c:pt idx="1075">
                        <c:v>74.646255510796081</c:v>
                      </c:pt>
                      <c:pt idx="1076">
                        <c:v>74.490144674143323</c:v>
                      </c:pt>
                      <c:pt idx="1077">
                        <c:v>73.918855607763049</c:v>
                      </c:pt>
                      <c:pt idx="1078">
                        <c:v>73.888854168845256</c:v>
                      </c:pt>
                      <c:pt idx="1079">
                        <c:v>73.445926656793603</c:v>
                      </c:pt>
                      <c:pt idx="1080">
                        <c:v>73.457427425334188</c:v>
                      </c:pt>
                      <c:pt idx="1081">
                        <c:v>74.112568811018321</c:v>
                      </c:pt>
                      <c:pt idx="1082">
                        <c:v>73.898317245949926</c:v>
                      </c:pt>
                      <c:pt idx="1083">
                        <c:v>73.012831740134175</c:v>
                      </c:pt>
                      <c:pt idx="1084">
                        <c:v>72.010301906357569</c:v>
                      </c:pt>
                      <c:pt idx="1085">
                        <c:v>71.712316763772264</c:v>
                      </c:pt>
                      <c:pt idx="1086">
                        <c:v>72.513037589555537</c:v>
                      </c:pt>
                      <c:pt idx="1087">
                        <c:v>73.241184757859642</c:v>
                      </c:pt>
                      <c:pt idx="1088">
                        <c:v>72.583339613022801</c:v>
                      </c:pt>
                      <c:pt idx="1089">
                        <c:v>72.943867872651836</c:v>
                      </c:pt>
                      <c:pt idx="1090">
                        <c:v>73.206666157806779</c:v>
                      </c:pt>
                      <c:pt idx="1091">
                        <c:v>72.872437588245134</c:v>
                      </c:pt>
                      <c:pt idx="1092">
                        <c:v>69.897899041767218</c:v>
                      </c:pt>
                      <c:pt idx="1093">
                        <c:v>67.879238901391204</c:v>
                      </c:pt>
                      <c:pt idx="1094">
                        <c:v>68.650270624846812</c:v>
                      </c:pt>
                      <c:pt idx="1095">
                        <c:v>69.788497269764036</c:v>
                      </c:pt>
                      <c:pt idx="1096">
                        <c:v>70.914728566881749</c:v>
                      </c:pt>
                      <c:pt idx="1097">
                        <c:v>72.394411306670634</c:v>
                      </c:pt>
                      <c:pt idx="1098">
                        <c:v>73.684638300357406</c:v>
                      </c:pt>
                      <c:pt idx="1099">
                        <c:v>74.608283366021837</c:v>
                      </c:pt>
                      <c:pt idx="1100">
                        <c:v>76.759078332736848</c:v>
                      </c:pt>
                      <c:pt idx="1101">
                        <c:v>76.94464682661652</c:v>
                      </c:pt>
                      <c:pt idx="1102">
                        <c:v>79.137231150002961</c:v>
                      </c:pt>
                      <c:pt idx="1103">
                        <c:v>81.069281128558885</c:v>
                      </c:pt>
                      <c:pt idx="1104">
                        <c:v>82.780413793717045</c:v>
                      </c:pt>
                      <c:pt idx="1105">
                        <c:v>83.240639812714377</c:v>
                      </c:pt>
                      <c:pt idx="1106">
                        <c:v>83.430010828065591</c:v>
                      </c:pt>
                      <c:pt idx="1107">
                        <c:v>83.091668302897375</c:v>
                      </c:pt>
                      <c:pt idx="1108">
                        <c:v>83.033125461650812</c:v>
                      </c:pt>
                      <c:pt idx="1109">
                        <c:v>82.104095148792027</c:v>
                      </c:pt>
                      <c:pt idx="1110">
                        <c:v>80.961184227323599</c:v>
                      </c:pt>
                      <c:pt idx="1111">
                        <c:v>80.440011706636312</c:v>
                      </c:pt>
                      <c:pt idx="1112">
                        <c:v>79.493334179789983</c:v>
                      </c:pt>
                      <c:pt idx="1113">
                        <c:v>79.093733208458133</c:v>
                      </c:pt>
                      <c:pt idx="1114">
                        <c:v>79.411558320985407</c:v>
                      </c:pt>
                      <c:pt idx="1115">
                        <c:v>79.750629081988308</c:v>
                      </c:pt>
                      <c:pt idx="1116">
                        <c:v>78.071990574105627</c:v>
                      </c:pt>
                      <c:pt idx="1117">
                        <c:v>77.203796404404642</c:v>
                      </c:pt>
                      <c:pt idx="1118">
                        <c:v>77.802216846684217</c:v>
                      </c:pt>
                      <c:pt idx="1119">
                        <c:v>77.860100621529241</c:v>
                      </c:pt>
                      <c:pt idx="1120">
                        <c:v>78.855428993856066</c:v>
                      </c:pt>
                      <c:pt idx="1121">
                        <c:v>78.668689724206203</c:v>
                      </c:pt>
                      <c:pt idx="1122">
                        <c:v>78.301152825643683</c:v>
                      </c:pt>
                      <c:pt idx="1123">
                        <c:v>78.36621445690389</c:v>
                      </c:pt>
                      <c:pt idx="1124">
                        <c:v>76.472891791068079</c:v>
                      </c:pt>
                      <c:pt idx="1125">
                        <c:v>74.441919048597171</c:v>
                      </c:pt>
                      <c:pt idx="1126">
                        <c:v>75.15171076554644</c:v>
                      </c:pt>
                      <c:pt idx="1127">
                        <c:v>75.644450127422871</c:v>
                      </c:pt>
                      <c:pt idx="1128">
                        <c:v>76.976517590574005</c:v>
                      </c:pt>
                      <c:pt idx="1129">
                        <c:v>78.442652548860011</c:v>
                      </c:pt>
                      <c:pt idx="1130">
                        <c:v>79.884801814949782</c:v>
                      </c:pt>
                      <c:pt idx="1131">
                        <c:v>80.848075897282939</c:v>
                      </c:pt>
                      <c:pt idx="1132">
                        <c:v>81.178461879090364</c:v>
                      </c:pt>
                      <c:pt idx="1133">
                        <c:v>81.31074945661662</c:v>
                      </c:pt>
                      <c:pt idx="1134">
                        <c:v>82.238731416879475</c:v>
                      </c:pt>
                      <c:pt idx="1135">
                        <c:v>82.207776616957815</c:v>
                      </c:pt>
                      <c:pt idx="1136">
                        <c:v>83.137338664407594</c:v>
                      </c:pt>
                      <c:pt idx="1137">
                        <c:v>82.748431354561291</c:v>
                      </c:pt>
                      <c:pt idx="1138">
                        <c:v>82.82636449988081</c:v>
                      </c:pt>
                      <c:pt idx="1139">
                        <c:v>83.08815262456298</c:v>
                      </c:pt>
                      <c:pt idx="1140">
                        <c:v>83.033713161760275</c:v>
                      </c:pt>
                      <c:pt idx="1141">
                        <c:v>83.050920658785031</c:v>
                      </c:pt>
                      <c:pt idx="1142">
                        <c:v>82.55898822454381</c:v>
                      </c:pt>
                      <c:pt idx="1143">
                        <c:v>83.141902248379452</c:v>
                      </c:pt>
                      <c:pt idx="1144">
                        <c:v>84.269622387285594</c:v>
                      </c:pt>
                      <c:pt idx="1145">
                        <c:v>84.10183401183555</c:v>
                      </c:pt>
                      <c:pt idx="1146">
                        <c:v>84.117536463267612</c:v>
                      </c:pt>
                      <c:pt idx="1147">
                        <c:v>84.561310857598102</c:v>
                      </c:pt>
                      <c:pt idx="1148">
                        <c:v>84.367384933939334</c:v>
                      </c:pt>
                      <c:pt idx="1149">
                        <c:v>85.013360338868992</c:v>
                      </c:pt>
                      <c:pt idx="1150">
                        <c:v>84.342128833061167</c:v>
                      </c:pt>
                      <c:pt idx="1151">
                        <c:v>84.648285571037874</c:v>
                      </c:pt>
                      <c:pt idx="1152">
                        <c:v>85.345240941786543</c:v>
                      </c:pt>
                      <c:pt idx="1153">
                        <c:v>86.809785062078205</c:v>
                      </c:pt>
                      <c:pt idx="1154">
                        <c:v>86.580855795895815</c:v>
                      </c:pt>
                      <c:pt idx="1155">
                        <c:v>86.593078777880905</c:v>
                      </c:pt>
                      <c:pt idx="1156">
                        <c:v>87.5341161829855</c:v>
                      </c:pt>
                      <c:pt idx="1157">
                        <c:v>88.062848891711965</c:v>
                      </c:pt>
                      <c:pt idx="1158">
                        <c:v>88.340673907111963</c:v>
                      </c:pt>
                      <c:pt idx="1159">
                        <c:v>88.843495623269376</c:v>
                      </c:pt>
                      <c:pt idx="1160">
                        <c:v>89.360341603043594</c:v>
                      </c:pt>
                      <c:pt idx="1161">
                        <c:v>86.976251167248833</c:v>
                      </c:pt>
                      <c:pt idx="1162">
                        <c:v>86.041296722420995</c:v>
                      </c:pt>
                      <c:pt idx="1163">
                        <c:v>86.213076141591273</c:v>
                      </c:pt>
                      <c:pt idx="1164">
                        <c:v>86.031206117782745</c:v>
                      </c:pt>
                      <c:pt idx="1165">
                        <c:v>86.124040331591928</c:v>
                      </c:pt>
                      <c:pt idx="1166">
                        <c:v>87.182711797979536</c:v>
                      </c:pt>
                      <c:pt idx="1167">
                        <c:v>88.000847465296303</c:v>
                      </c:pt>
                      <c:pt idx="1168">
                        <c:v>88.137555906201783</c:v>
                      </c:pt>
                      <c:pt idx="1169">
                        <c:v>88.064754715712013</c:v>
                      </c:pt>
                      <c:pt idx="1170">
                        <c:v>88.232022062495631</c:v>
                      </c:pt>
                      <c:pt idx="1171">
                        <c:v>89.821529915961861</c:v>
                      </c:pt>
                      <c:pt idx="1172">
                        <c:v>89.977579036071972</c:v>
                      </c:pt>
                      <c:pt idx="1173">
                        <c:v>89.974066907308583</c:v>
                      </c:pt>
                      <c:pt idx="1174">
                        <c:v>89.915784286327622</c:v>
                      </c:pt>
                      <c:pt idx="1175">
                        <c:v>91.304650354359097</c:v>
                      </c:pt>
                      <c:pt idx="1176">
                        <c:v>91.318575423393796</c:v>
                      </c:pt>
                      <c:pt idx="1177">
                        <c:v>90.915164652165743</c:v>
                      </c:pt>
                      <c:pt idx="1178">
                        <c:v>90.737458847102914</c:v>
                      </c:pt>
                      <c:pt idx="1179">
                        <c:v>91.572856059696576</c:v>
                      </c:pt>
                      <c:pt idx="1180">
                        <c:v>91.740081578944199</c:v>
                      </c:pt>
                      <c:pt idx="1181">
                        <c:v>92.225998352146419</c:v>
                      </c:pt>
                      <c:pt idx="1182">
                        <c:v>92.600717822438256</c:v>
                      </c:pt>
                      <c:pt idx="1183">
                        <c:v>92.490769183354374</c:v>
                      </c:pt>
                      <c:pt idx="1184">
                        <c:v>93.622289948560791</c:v>
                      </c:pt>
                      <c:pt idx="1185">
                        <c:v>94.064112089029962</c:v>
                      </c:pt>
                      <c:pt idx="1186">
                        <c:v>92.449344448885824</c:v>
                      </c:pt>
                      <c:pt idx="1187">
                        <c:v>91.110200148441152</c:v>
                      </c:pt>
                      <c:pt idx="1188">
                        <c:v>90.543303400299664</c:v>
                      </c:pt>
                      <c:pt idx="1189">
                        <c:v>90.935743860380342</c:v>
                      </c:pt>
                      <c:pt idx="1190">
                        <c:v>91.119079313100826</c:v>
                      </c:pt>
                      <c:pt idx="1191">
                        <c:v>92.325354433251789</c:v>
                      </c:pt>
                      <c:pt idx="1192">
                        <c:v>92.74551543576041</c:v>
                      </c:pt>
                      <c:pt idx="1193">
                        <c:v>92.497471464336741</c:v>
                      </c:pt>
                      <c:pt idx="1194">
                        <c:v>92.781759800913292</c:v>
                      </c:pt>
                      <c:pt idx="1195">
                        <c:v>93.090426818770098</c:v>
                      </c:pt>
                      <c:pt idx="1196">
                        <c:v>94.045571811707532</c:v>
                      </c:pt>
                      <c:pt idx="1197">
                        <c:v>94.400373754528104</c:v>
                      </c:pt>
                      <c:pt idx="1198">
                        <c:v>94.339874609999669</c:v>
                      </c:pt>
                      <c:pt idx="1199">
                        <c:v>94.658377693681814</c:v>
                      </c:pt>
                      <c:pt idx="1200">
                        <c:v>94.646649600532484</c:v>
                      </c:pt>
                      <c:pt idx="1201">
                        <c:v>95.656610300836292</c:v>
                      </c:pt>
                      <c:pt idx="1202">
                        <c:v>95.463855654788091</c:v>
                      </c:pt>
                      <c:pt idx="1203">
                        <c:v>95.145865093655658</c:v>
                      </c:pt>
                      <c:pt idx="1204">
                        <c:v>96.039555366722041</c:v>
                      </c:pt>
                      <c:pt idx="1205">
                        <c:v>96.814759633043593</c:v>
                      </c:pt>
                      <c:pt idx="1206">
                        <c:v>96.413646691019466</c:v>
                      </c:pt>
                      <c:pt idx="1207">
                        <c:v>96.861552517389583</c:v>
                      </c:pt>
                      <c:pt idx="1208">
                        <c:v>97.66435166140478</c:v>
                      </c:pt>
                      <c:pt idx="1209">
                        <c:v>97.545685853166702</c:v>
                      </c:pt>
                      <c:pt idx="1210">
                        <c:v>97.226078904274615</c:v>
                      </c:pt>
                      <c:pt idx="1211">
                        <c:v>97.543099528632254</c:v>
                      </c:pt>
                      <c:pt idx="1212">
                        <c:v>98.542356976310501</c:v>
                      </c:pt>
                      <c:pt idx="1213">
                        <c:v>98.353252694809527</c:v>
                      </c:pt>
                      <c:pt idx="1214">
                        <c:v>99.094176133022486</c:v>
                      </c:pt>
                      <c:pt idx="1215">
                        <c:v>98.400041223253226</c:v>
                      </c:pt>
                      <c:pt idx="1216">
                        <c:v>97.350831923089288</c:v>
                      </c:pt>
                      <c:pt idx="1217">
                        <c:v>96.238019386987517</c:v>
                      </c:pt>
                      <c:pt idx="1218">
                        <c:v>96.905373918011833</c:v>
                      </c:pt>
                      <c:pt idx="1219">
                        <c:v>97.059737199345889</c:v>
                      </c:pt>
                      <c:pt idx="1220">
                        <c:v>97.742747825630843</c:v>
                      </c:pt>
                      <c:pt idx="1221">
                        <c:v>98.635249272250647</c:v>
                      </c:pt>
                      <c:pt idx="1222">
                        <c:v>98.731270015462343</c:v>
                      </c:pt>
                      <c:pt idx="1223">
                        <c:v>98.70141254554477</c:v>
                      </c:pt>
                      <c:pt idx="1224">
                        <c:v>99.393140327123405</c:v>
                      </c:pt>
                      <c:pt idx="1225">
                        <c:v>100.02480059363742</c:v>
                      </c:pt>
                      <c:pt idx="1226">
                        <c:v>99.498571512364137</c:v>
                      </c:pt>
                      <c:pt idx="1227">
                        <c:v>99.627995711644076</c:v>
                      </c:pt>
                      <c:pt idx="1228">
                        <c:v>100.49579116550716</c:v>
                      </c:pt>
                      <c:pt idx="1229">
                        <c:v>101.14120185328979</c:v>
                      </c:pt>
                      <c:pt idx="1230">
                        <c:v>100.98100240802441</c:v>
                      </c:pt>
                      <c:pt idx="1231">
                        <c:v>100.75570814215864</c:v>
                      </c:pt>
                      <c:pt idx="1232">
                        <c:v>100.99789863633748</c:v>
                      </c:pt>
                      <c:pt idx="1233">
                        <c:v>101.5408699508851</c:v>
                      </c:pt>
                      <c:pt idx="1234">
                        <c:v>101.71194838026496</c:v>
                      </c:pt>
                      <c:pt idx="1235">
                        <c:v>101.89819364387014</c:v>
                      </c:pt>
                      <c:pt idx="1236">
                        <c:v>102.17738764578647</c:v>
                      </c:pt>
                      <c:pt idx="1237">
                        <c:v>102.93060002901181</c:v>
                      </c:pt>
                      <c:pt idx="1238">
                        <c:v>102.65453445708627</c:v>
                      </c:pt>
                      <c:pt idx="1239">
                        <c:v>102.64741416696425</c:v>
                      </c:pt>
                      <c:pt idx="1240">
                        <c:v>103.10117745306042</c:v>
                      </c:pt>
                      <c:pt idx="1241">
                        <c:v>103.53786655778114</c:v>
                      </c:pt>
                      <c:pt idx="1242">
                        <c:v>103.76907625772196</c:v>
                      </c:pt>
                      <c:pt idx="1243">
                        <c:v>104.06383729881074</c:v>
                      </c:pt>
                      <c:pt idx="1244">
                        <c:v>104.010114001354</c:v>
                      </c:pt>
                      <c:pt idx="1245">
                        <c:v>104.00507650661778</c:v>
                      </c:pt>
                      <c:pt idx="1246">
                        <c:v>104.63662711055458</c:v>
                      </c:pt>
                      <c:pt idx="1247">
                        <c:v>104.94598747435721</c:v>
                      </c:pt>
                      <c:pt idx="1248">
                        <c:v>104.49147345680529</c:v>
                      </c:pt>
                      <c:pt idx="1249">
                        <c:v>104.48157393922399</c:v>
                      </c:pt>
                      <c:pt idx="1250">
                        <c:v>105.05188365390663</c:v>
                      </c:pt>
                      <c:pt idx="1251">
                        <c:v>105.00345271840062</c:v>
                      </c:pt>
                      <c:pt idx="1252">
                        <c:v>104.93404648298119</c:v>
                      </c:pt>
                      <c:pt idx="1253">
                        <c:v>104.87164888762935</c:v>
                      </c:pt>
                      <c:pt idx="1254">
                        <c:v>105.55308659097868</c:v>
                      </c:pt>
                      <c:pt idx="1255">
                        <c:v>105.76368696986354</c:v>
                      </c:pt>
                      <c:pt idx="1256">
                        <c:v>106.0032855608336</c:v>
                      </c:pt>
                      <c:pt idx="1257">
                        <c:v>106.73069498585313</c:v>
                      </c:pt>
                      <c:pt idx="1258">
                        <c:v>106.64816646801066</c:v>
                      </c:pt>
                      <c:pt idx="1259">
                        <c:v>106.87324789142286</c:v>
                      </c:pt>
                      <c:pt idx="1260">
                        <c:v>106.5152987997282</c:v>
                      </c:pt>
                      <c:pt idx="1261">
                        <c:v>107.15245093325989</c:v>
                      </c:pt>
                      <c:pt idx="1262">
                        <c:v>107.7031600050944</c:v>
                      </c:pt>
                      <c:pt idx="1263">
                        <c:v>107.88368197740174</c:v>
                      </c:pt>
                      <c:pt idx="1264">
                        <c:v>108.00370819335566</c:v>
                      </c:pt>
                      <c:pt idx="1265">
                        <c:v>108.2382601657679</c:v>
                      </c:pt>
                      <c:pt idx="1266">
                        <c:v>108.27278782464742</c:v>
                      </c:pt>
                      <c:pt idx="1267">
                        <c:v>108.42214530370386</c:v>
                      </c:pt>
                      <c:pt idx="1268">
                        <c:v>108.71801087811023</c:v>
                      </c:pt>
                      <c:pt idx="1269">
                        <c:v>109.36424091766781</c:v>
                      </c:pt>
                      <c:pt idx="1270">
                        <c:v>109.51698646823175</c:v>
                      </c:pt>
                      <c:pt idx="1271">
                        <c:v>109.56406359733023</c:v>
                      </c:pt>
                      <c:pt idx="1272">
                        <c:v>109.99050214217596</c:v>
                      </c:pt>
                      <c:pt idx="1273">
                        <c:v>109.89314209725624</c:v>
                      </c:pt>
                      <c:pt idx="1274">
                        <c:v>109.70605756764517</c:v>
                      </c:pt>
                      <c:pt idx="1275">
                        <c:v>109.7258080675542</c:v>
                      </c:pt>
                      <c:pt idx="1276">
                        <c:v>109.66671140478577</c:v>
                      </c:pt>
                      <c:pt idx="1277">
                        <c:v>109.54394600486965</c:v>
                      </c:pt>
                      <c:pt idx="1278">
                        <c:v>110.17204448085933</c:v>
                      </c:pt>
                      <c:pt idx="1279">
                        <c:v>110.49481460784918</c:v>
                      </c:pt>
                      <c:pt idx="1280">
                        <c:v>111.07371236153067</c:v>
                      </c:pt>
                      <c:pt idx="1281">
                        <c:v>110.9227474234593</c:v>
                      </c:pt>
                      <c:pt idx="1282">
                        <c:v>110.94713561908262</c:v>
                      </c:pt>
                      <c:pt idx="1283">
                        <c:v>111.69346964355937</c:v>
                      </c:pt>
                      <c:pt idx="1284">
                        <c:v>112.24600555851424</c:v>
                      </c:pt>
                      <c:pt idx="1285">
                        <c:v>112.18704795719212</c:v>
                      </c:pt>
                      <c:pt idx="1286">
                        <c:v>112.17267491464231</c:v>
                      </c:pt>
                      <c:pt idx="1287">
                        <c:v>113.08761789821244</c:v>
                      </c:pt>
                      <c:pt idx="1288">
                        <c:v>112.56583770775981</c:v>
                      </c:pt>
                      <c:pt idx="1289">
                        <c:v>112.31553158213181</c:v>
                      </c:pt>
                      <c:pt idx="1290">
                        <c:v>112.96389465894974</c:v>
                      </c:pt>
                      <c:pt idx="1291">
                        <c:v>113.12662140229286</c:v>
                      </c:pt>
                      <c:pt idx="1292">
                        <c:v>113.04059233658359</c:v>
                      </c:pt>
                      <c:pt idx="1293">
                        <c:v>114.10798944073841</c:v>
                      </c:pt>
                      <c:pt idx="1294">
                        <c:v>114.53568948611333</c:v>
                      </c:pt>
                      <c:pt idx="1295">
                        <c:v>114.40159677003184</c:v>
                      </c:pt>
                      <c:pt idx="1296">
                        <c:v>114.98005519316813</c:v>
                      </c:pt>
                      <c:pt idx="1297">
                        <c:v>114.68803854756412</c:v>
                      </c:pt>
                      <c:pt idx="1298">
                        <c:v>114.92643792948068</c:v>
                      </c:pt>
                      <c:pt idx="1299">
                        <c:v>114.54646147565757</c:v>
                      </c:pt>
                      <c:pt idx="1300">
                        <c:v>115.87850553190506</c:v>
                      </c:pt>
                      <c:pt idx="1301">
                        <c:v>118.43049501956247</c:v>
                      </c:pt>
                      <c:pt idx="1302">
                        <c:v>120.69948658796648</c:v>
                      </c:pt>
                      <c:pt idx="1303">
                        <c:v>119.32683243415332</c:v>
                      </c:pt>
                      <c:pt idx="1304">
                        <c:v>118.37983065231887</c:v>
                      </c:pt>
                      <c:pt idx="1305">
                        <c:v>117.07779534534502</c:v>
                      </c:pt>
                      <c:pt idx="1306">
                        <c:v>116.24260345468731</c:v>
                      </c:pt>
                      <c:pt idx="1307">
                        <c:v>116.59105654577237</c:v>
                      </c:pt>
                      <c:pt idx="1308">
                        <c:v>116.51729097156283</c:v>
                      </c:pt>
                      <c:pt idx="1309">
                        <c:v>116.71293039647061</c:v>
                      </c:pt>
                      <c:pt idx="1310">
                        <c:v>117.0376486085985</c:v>
                      </c:pt>
                      <c:pt idx="1311">
                        <c:v>117.61729505347158</c:v>
                      </c:pt>
                      <c:pt idx="1312">
                        <c:v>116.8401330698925</c:v>
                      </c:pt>
                      <c:pt idx="1313">
                        <c:v>117.40840505962967</c:v>
                      </c:pt>
                      <c:pt idx="1314">
                        <c:v>117.92619457369983</c:v>
                      </c:pt>
                      <c:pt idx="1315">
                        <c:v>118.1027885119711</c:v>
                      </c:pt>
                      <c:pt idx="1316">
                        <c:v>117.79929023353635</c:v>
                      </c:pt>
                      <c:pt idx="1317">
                        <c:v>118.3463183486337</c:v>
                      </c:pt>
                      <c:pt idx="1318">
                        <c:v>118.20048172581576</c:v>
                      </c:pt>
                      <c:pt idx="1319">
                        <c:v>119.10896747709046</c:v>
                      </c:pt>
                      <c:pt idx="1320">
                        <c:v>119.13938836531516</c:v>
                      </c:pt>
                      <c:pt idx="1321">
                        <c:v>119.12514245024788</c:v>
                      </c:pt>
                      <c:pt idx="1322">
                        <c:v>119.36153920316235</c:v>
                      </c:pt>
                      <c:pt idx="1323">
                        <c:v>119.27124692383912</c:v>
                      </c:pt>
                      <c:pt idx="1324">
                        <c:v>119.42849618963342</c:v>
                      </c:pt>
                      <c:pt idx="1325">
                        <c:v>120.43477991276433</c:v>
                      </c:pt>
                      <c:pt idx="1326">
                        <c:v>120.60448745114914</c:v>
                      </c:pt>
                      <c:pt idx="1327">
                        <c:v>120.54558391651015</c:v>
                      </c:pt>
                      <c:pt idx="1328">
                        <c:v>120.27510183049036</c:v>
                      </c:pt>
                      <c:pt idx="1329">
                        <c:v>120.58289622642587</c:v>
                      </c:pt>
                      <c:pt idx="1330">
                        <c:v>120.45014225786548</c:v>
                      </c:pt>
                      <c:pt idx="1331">
                        <c:v>120.3282761430055</c:v>
                      </c:pt>
                      <c:pt idx="1332">
                        <c:v>121.34769396601554</c:v>
                      </c:pt>
                      <c:pt idx="1333">
                        <c:v>120.60952353641679</c:v>
                      </c:pt>
                      <c:pt idx="1334">
                        <c:v>120.75347851409556</c:v>
                      </c:pt>
                      <c:pt idx="1335">
                        <c:v>121.70747821115</c:v>
                      </c:pt>
                      <c:pt idx="1336">
                        <c:v>121.55831075806624</c:v>
                      </c:pt>
                      <c:pt idx="1337">
                        <c:v>122.19728098499498</c:v>
                      </c:pt>
                      <c:pt idx="1338">
                        <c:v>121.77771266367127</c:v>
                      </c:pt>
                      <c:pt idx="1339">
                        <c:v>122.38382309965611</c:v>
                      </c:pt>
                      <c:pt idx="1340">
                        <c:v>122.31999193231839</c:v>
                      </c:pt>
                      <c:pt idx="1341">
                        <c:v>122.91766745639592</c:v>
                      </c:pt>
                      <c:pt idx="1342">
                        <c:v>123.24031073941376</c:v>
                      </c:pt>
                      <c:pt idx="1343">
                        <c:v>122.847483425505</c:v>
                      </c:pt>
                      <c:pt idx="1344">
                        <c:v>123.88921885079269</c:v>
                      </c:pt>
                      <c:pt idx="1345">
                        <c:v>124.18155484167795</c:v>
                      </c:pt>
                      <c:pt idx="1346">
                        <c:v>123.9542944166577</c:v>
                      </c:pt>
                      <c:pt idx="1347">
                        <c:v>124.75120312124186</c:v>
                      </c:pt>
                      <c:pt idx="1348">
                        <c:v>124.12137278609408</c:v>
                      </c:pt>
                      <c:pt idx="1349">
                        <c:v>124.98483878202924</c:v>
                      </c:pt>
                      <c:pt idx="1350">
                        <c:v>124.90083644238177</c:v>
                      </c:pt>
                      <c:pt idx="1351">
                        <c:v>125.13990505480714</c:v>
                      </c:pt>
                      <c:pt idx="1352">
                        <c:v>125.68863087564451</c:v>
                      </c:pt>
                      <c:pt idx="1353">
                        <c:v>125.98056387808879</c:v>
                      </c:pt>
                      <c:pt idx="1354">
                        <c:v>125.82555877965389</c:v>
                      </c:pt>
                      <c:pt idx="1355">
                        <c:v>126.12318957378497</c:v>
                      </c:pt>
                      <c:pt idx="1356">
                        <c:v>126.77298357131104</c:v>
                      </c:pt>
                      <c:pt idx="1357">
                        <c:v>126.5638951136884</c:v>
                      </c:pt>
                      <c:pt idx="1358">
                        <c:v>126.8101479539019</c:v>
                      </c:pt>
                      <c:pt idx="1359">
                        <c:v>126.75773281320622</c:v>
                      </c:pt>
                      <c:pt idx="1360">
                        <c:v>126.98882383686598</c:v>
                      </c:pt>
                      <c:pt idx="1361">
                        <c:v>127.22245479415473</c:v>
                      </c:pt>
                      <c:pt idx="1362">
                        <c:v>128.08318058681294</c:v>
                      </c:pt>
                      <c:pt idx="1363">
                        <c:v>127.69084928616277</c:v>
                      </c:pt>
                      <c:pt idx="1364">
                        <c:v>127.65819540260578</c:v>
                      </c:pt>
                      <c:pt idx="1365">
                        <c:v>128.09241024834125</c:v>
                      </c:pt>
                      <c:pt idx="1366">
                        <c:v>128.35612590564998</c:v>
                      </c:pt>
                      <c:pt idx="1367">
                        <c:v>128.72554233775099</c:v>
                      </c:pt>
                      <c:pt idx="1368">
                        <c:v>128.50537610598926</c:v>
                      </c:pt>
                      <c:pt idx="1369">
                        <c:v>129.49655967697808</c:v>
                      </c:pt>
                      <c:pt idx="1370">
                        <c:v>129.98008801457632</c:v>
                      </c:pt>
                      <c:pt idx="1371">
                        <c:v>129.83352050213082</c:v>
                      </c:pt>
                      <c:pt idx="1372">
                        <c:v>129.75569341663225</c:v>
                      </c:pt>
                      <c:pt idx="1373">
                        <c:v>130.52934821538597</c:v>
                      </c:pt>
                      <c:pt idx="1374">
                        <c:v>130.57273972281038</c:v>
                      </c:pt>
                      <c:pt idx="1375">
                        <c:v>130.49557240261319</c:v>
                      </c:pt>
                      <c:pt idx="1376">
                        <c:v>131.25425067604908</c:v>
                      </c:pt>
                      <c:pt idx="1377">
                        <c:v>131.04482641664904</c:v>
                      </c:pt>
                      <c:pt idx="1378">
                        <c:v>130.91147603303514</c:v>
                      </c:pt>
                      <c:pt idx="1379">
                        <c:v>132.02355823118492</c:v>
                      </c:pt>
                      <c:pt idx="1380">
                        <c:v>131.95898365729312</c:v>
                      </c:pt>
                      <c:pt idx="1381">
                        <c:v>132.41599615909183</c:v>
                      </c:pt>
                      <c:pt idx="1382">
                        <c:v>133.24305427194966</c:v>
                      </c:pt>
                      <c:pt idx="1383">
                        <c:v>132.95239743314153</c:v>
                      </c:pt>
                      <c:pt idx="1384">
                        <c:v>132.9419746516092</c:v>
                      </c:pt>
                      <c:pt idx="1385">
                        <c:v>133.49938951774416</c:v>
                      </c:pt>
                      <c:pt idx="1386">
                        <c:v>132.76402750853154</c:v>
                      </c:pt>
                      <c:pt idx="1387">
                        <c:v>133.6843582594426</c:v>
                      </c:pt>
                      <c:pt idx="1388">
                        <c:v>133.04463148871091</c:v>
                      </c:pt>
                      <c:pt idx="1389">
                        <c:v>133.21734725220605</c:v>
                      </c:pt>
                      <c:pt idx="1390">
                        <c:v>134.06509540735098</c:v>
                      </c:pt>
                      <c:pt idx="1391">
                        <c:v>133.86998577507092</c:v>
                      </c:pt>
                      <c:pt idx="1392">
                        <c:v>134.5997802806379</c:v>
                      </c:pt>
                      <c:pt idx="1393">
                        <c:v>134.99981800985981</c:v>
                      </c:pt>
                      <c:pt idx="1394">
                        <c:v>134.78186675946904</c:v>
                      </c:pt>
                      <c:pt idx="1395">
                        <c:v>134.73615672809251</c:v>
                      </c:pt>
                      <c:pt idx="1396">
                        <c:v>135.47114959141629</c:v>
                      </c:pt>
                      <c:pt idx="1397">
                        <c:v>134.96921166711326</c:v>
                      </c:pt>
                      <c:pt idx="1398">
                        <c:v>136.12795714105411</c:v>
                      </c:pt>
                      <c:pt idx="1399">
                        <c:v>135.44066934554141</c:v>
                      </c:pt>
                      <c:pt idx="1400">
                        <c:v>135.43262455897772</c:v>
                      </c:pt>
                      <c:pt idx="1401">
                        <c:v>135.18111775249801</c:v>
                      </c:pt>
                      <c:pt idx="1402">
                        <c:v>137.70134845094466</c:v>
                      </c:pt>
                      <c:pt idx="1403">
                        <c:v>137.78771052271239</c:v>
                      </c:pt>
                      <c:pt idx="1404">
                        <c:v>138.32783085782697</c:v>
                      </c:pt>
                      <c:pt idx="1405">
                        <c:v>138.54341717338272</c:v>
                      </c:pt>
                      <c:pt idx="1406">
                        <c:v>139.13875217684816</c:v>
                      </c:pt>
                      <c:pt idx="1407">
                        <c:v>139.34322539815312</c:v>
                      </c:pt>
                      <c:pt idx="1408">
                        <c:v>140.16859654535313</c:v>
                      </c:pt>
                      <c:pt idx="1409">
                        <c:v>139.73546652725264</c:v>
                      </c:pt>
                      <c:pt idx="1410">
                        <c:v>140.38583739224973</c:v>
                      </c:pt>
                      <c:pt idx="1411">
                        <c:v>140.91989666893062</c:v>
                      </c:pt>
                      <c:pt idx="1412">
                        <c:v>140.36126829369135</c:v>
                      </c:pt>
                      <c:pt idx="1413">
                        <c:v>141.12139719029264</c:v>
                      </c:pt>
                      <c:pt idx="1414">
                        <c:v>141.0367343260173</c:v>
                      </c:pt>
                      <c:pt idx="1415">
                        <c:v>141.54801400129878</c:v>
                      </c:pt>
                      <c:pt idx="1416">
                        <c:v>141.38349264684607</c:v>
                      </c:pt>
                      <c:pt idx="1417">
                        <c:v>141.1036909895607</c:v>
                      </c:pt>
                      <c:pt idx="1418">
                        <c:v>141.82252543186422</c:v>
                      </c:pt>
                      <c:pt idx="1419">
                        <c:v>141.7819245227212</c:v>
                      </c:pt>
                      <c:pt idx="1420">
                        <c:v>142.45231253635308</c:v>
                      </c:pt>
                      <c:pt idx="1421">
                        <c:v>143.18165192197571</c:v>
                      </c:pt>
                      <c:pt idx="1422">
                        <c:v>142.33796410299769</c:v>
                      </c:pt>
                      <c:pt idx="1423">
                        <c:v>143.08882531063836</c:v>
                      </c:pt>
                      <c:pt idx="1424">
                        <c:v>143.43597972340547</c:v>
                      </c:pt>
                      <c:pt idx="1425">
                        <c:v>143.82951642896936</c:v>
                      </c:pt>
                      <c:pt idx="1426">
                        <c:v>143.71941286023721</c:v>
                      </c:pt>
                      <c:pt idx="1427">
                        <c:v>143.21301891617554</c:v>
                      </c:pt>
                      <c:pt idx="1428">
                        <c:v>144.20598585634855</c:v>
                      </c:pt>
                      <c:pt idx="1429">
                        <c:v>144.1642096677239</c:v>
                      </c:pt>
                      <c:pt idx="1430">
                        <c:v>144.71409113290812</c:v>
                      </c:pt>
                      <c:pt idx="1431">
                        <c:v>143.05015852991681</c:v>
                      </c:pt>
                      <c:pt idx="1432">
                        <c:v>140.01582553704523</c:v>
                      </c:pt>
                      <c:pt idx="1433">
                        <c:v>156.11989617496351</c:v>
                      </c:pt>
                      <c:pt idx="1434">
                        <c:v>184.72544886738658</c:v>
                      </c:pt>
                      <c:pt idx="1435">
                        <c:v>211.55169388843765</c:v>
                      </c:pt>
                      <c:pt idx="1436">
                        <c:v>227.94574420548679</c:v>
                      </c:pt>
                      <c:pt idx="1437">
                        <c:v>238.95636403245521</c:v>
                      </c:pt>
                      <c:pt idx="1438">
                        <c:v>247.34930100762239</c:v>
                      </c:pt>
                      <c:pt idx="1439">
                        <c:v>303.97048419163332</c:v>
                      </c:pt>
                      <c:pt idx="1440">
                        <c:v>401.0294768916379</c:v>
                      </c:pt>
                      <c:pt idx="1441">
                        <c:v>367.23098782038954</c:v>
                      </c:pt>
                      <c:pt idx="1442">
                        <c:v>279.33948894479539</c:v>
                      </c:pt>
                      <c:pt idx="1443">
                        <c:v>222.50316229001282</c:v>
                      </c:pt>
                      <c:pt idx="1444">
                        <c:v>191.10822088673746</c:v>
                      </c:pt>
                      <c:pt idx="1445">
                        <c:v>172.47008226916822</c:v>
                      </c:pt>
                      <c:pt idx="1446">
                        <c:v>165.99628402946271</c:v>
                      </c:pt>
                      <c:pt idx="1447">
                        <c:v>163.45578910327049</c:v>
                      </c:pt>
                      <c:pt idx="1448">
                        <c:v>164.40263928799391</c:v>
                      </c:pt>
                      <c:pt idx="1449">
                        <c:v>164.83668727188672</c:v>
                      </c:pt>
                      <c:pt idx="1450">
                        <c:v>165.91242827473084</c:v>
                      </c:pt>
                      <c:pt idx="1451">
                        <c:v>164.91077914530086</c:v>
                      </c:pt>
                      <c:pt idx="1452">
                        <c:v>165.40137552448357</c:v>
                      </c:pt>
                      <c:pt idx="1453">
                        <c:v>165.44850596409717</c:v>
                      </c:pt>
                      <c:pt idx="1454">
                        <c:v>164.85632629881823</c:v>
                      </c:pt>
                      <c:pt idx="1455">
                        <c:v>164.53385600816046</c:v>
                      </c:pt>
                      <c:pt idx="1456">
                        <c:v>163.06512196865583</c:v>
                      </c:pt>
                      <c:pt idx="1457">
                        <c:v>162.91601618739352</c:v>
                      </c:pt>
                      <c:pt idx="1458">
                        <c:v>162.76871328751696</c:v>
                      </c:pt>
                      <c:pt idx="1459">
                        <c:v>163.49754413302384</c:v>
                      </c:pt>
                      <c:pt idx="1460">
                        <c:v>162.62142494187771</c:v>
                      </c:pt>
                      <c:pt idx="1461">
                        <c:v>162.70218951398115</c:v>
                      </c:pt>
                      <c:pt idx="1462">
                        <c:v>162.6191891264103</c:v>
                      </c:pt>
                      <c:pt idx="1463">
                        <c:v>162.26260893708658</c:v>
                      </c:pt>
                      <c:pt idx="1464">
                        <c:v>161.89426617740503</c:v>
                      </c:pt>
                      <c:pt idx="1465">
                        <c:v>161.12934188121085</c:v>
                      </c:pt>
                      <c:pt idx="1466">
                        <c:v>161.07256493727081</c:v>
                      </c:pt>
                      <c:pt idx="1467">
                        <c:v>160.65330322675072</c:v>
                      </c:pt>
                      <c:pt idx="1468">
                        <c:v>160.91044044184682</c:v>
                      </c:pt>
                      <c:pt idx="1469">
                        <c:v>160.01490149744748</c:v>
                      </c:pt>
                      <c:pt idx="1470">
                        <c:v>160.20261321349219</c:v>
                      </c:pt>
                      <c:pt idx="1471">
                        <c:v>160.06559014805057</c:v>
                      </c:pt>
                      <c:pt idx="1472">
                        <c:v>160.21752336564421</c:v>
                      </c:pt>
                      <c:pt idx="1473">
                        <c:v>160.31561182563331</c:v>
                      </c:pt>
                      <c:pt idx="1474">
                        <c:v>161.30973167749124</c:v>
                      </c:pt>
                      <c:pt idx="1475">
                        <c:v>160.67088020009999</c:v>
                      </c:pt>
                      <c:pt idx="1476">
                        <c:v>161.08135857427305</c:v>
                      </c:pt>
                      <c:pt idx="1477">
                        <c:v>160.53234651670635</c:v>
                      </c:pt>
                      <c:pt idx="1478">
                        <c:v>160.46556950481801</c:v>
                      </c:pt>
                      <c:pt idx="1479">
                        <c:v>161.02120238998785</c:v>
                      </c:pt>
                      <c:pt idx="1480">
                        <c:v>160.31359849161717</c:v>
                      </c:pt>
                      <c:pt idx="1481">
                        <c:v>160.93645364569755</c:v>
                      </c:pt>
                      <c:pt idx="1482">
                        <c:v>160.51137221575735</c:v>
                      </c:pt>
                      <c:pt idx="1483">
                        <c:v>161.26850626988391</c:v>
                      </c:pt>
                      <c:pt idx="1484">
                        <c:v>161.65533438553055</c:v>
                      </c:pt>
                      <c:pt idx="1485">
                        <c:v>161.6739239076029</c:v>
                      </c:pt>
                      <c:pt idx="1486">
                        <c:v>163.03416557860717</c:v>
                      </c:pt>
                      <c:pt idx="1487">
                        <c:v>162.52774027947146</c:v>
                      </c:pt>
                      <c:pt idx="1488">
                        <c:v>162.39586504132077</c:v>
                      </c:pt>
                      <c:pt idx="1489">
                        <c:v>162.65379177804027</c:v>
                      </c:pt>
                      <c:pt idx="1490">
                        <c:v>162.33593818123074</c:v>
                      </c:pt>
                      <c:pt idx="1491">
                        <c:v>162.95528045128341</c:v>
                      </c:pt>
                      <c:pt idx="1492">
                        <c:v>163.16486650919279</c:v>
                      </c:pt>
                      <c:pt idx="1493">
                        <c:v>162.71092886054049</c:v>
                      </c:pt>
                      <c:pt idx="1494">
                        <c:v>163.1681395830131</c:v>
                      </c:pt>
                      <c:pt idx="1495">
                        <c:v>162.96956234585389</c:v>
                      </c:pt>
                      <c:pt idx="1496">
                        <c:v>162.79631034088064</c:v>
                      </c:pt>
                      <c:pt idx="1497">
                        <c:v>163.0729642768278</c:v>
                      </c:pt>
                      <c:pt idx="1498">
                        <c:v>163.04270588144286</c:v>
                      </c:pt>
                      <c:pt idx="1499">
                        <c:v>163.51721837639775</c:v>
                      </c:pt>
                      <c:pt idx="1500">
                        <c:v>162.95221969087601</c:v>
                      </c:pt>
                      <c:pt idx="1501">
                        <c:v>163.78278665494148</c:v>
                      </c:pt>
                      <c:pt idx="1502">
                        <c:v>164.15853121605588</c:v>
                      </c:pt>
                      <c:pt idx="1503">
                        <c:v>164.13351879946177</c:v>
                      </c:pt>
                      <c:pt idx="1504">
                        <c:v>163.80121620286377</c:v>
                      </c:pt>
                      <c:pt idx="1505">
                        <c:v>164.71768338712101</c:v>
                      </c:pt>
                      <c:pt idx="1506">
                        <c:v>164.62007664081577</c:v>
                      </c:pt>
                      <c:pt idx="1507">
                        <c:v>164.6106401056195</c:v>
                      </c:pt>
                      <c:pt idx="1508">
                        <c:v>163.99350835069922</c:v>
                      </c:pt>
                      <c:pt idx="1509">
                        <c:v>165.57829558873803</c:v>
                      </c:pt>
                      <c:pt idx="1510">
                        <c:v>165.6533234504366</c:v>
                      </c:pt>
                      <c:pt idx="1511">
                        <c:v>164.7883849325703</c:v>
                      </c:pt>
                      <c:pt idx="1512">
                        <c:v>165.24715631340896</c:v>
                      </c:pt>
                      <c:pt idx="1513">
                        <c:v>164.89010462761865</c:v>
                      </c:pt>
                      <c:pt idx="1514">
                        <c:v>164.9734165340945</c:v>
                      </c:pt>
                      <c:pt idx="1515">
                        <c:v>165.40311268288463</c:v>
                      </c:pt>
                      <c:pt idx="1516">
                        <c:v>166.13511075282997</c:v>
                      </c:pt>
                      <c:pt idx="1517">
                        <c:v>165.37565852239601</c:v>
                      </c:pt>
                      <c:pt idx="1518">
                        <c:v>166.07275581396871</c:v>
                      </c:pt>
                      <c:pt idx="1519">
                        <c:v>165.36150737350511</c:v>
                      </c:pt>
                      <c:pt idx="1520">
                        <c:v>165.01448733600401</c:v>
                      </c:pt>
                      <c:pt idx="1521">
                        <c:v>165.39727597920296</c:v>
                      </c:pt>
                      <c:pt idx="1522">
                        <c:v>165.23449258448784</c:v>
                      </c:pt>
                      <c:pt idx="1523">
                        <c:v>166.17625573195733</c:v>
                      </c:pt>
                      <c:pt idx="1524">
                        <c:v>166.25799467864445</c:v>
                      </c:pt>
                      <c:pt idx="1525">
                        <c:v>166.6603800606909</c:v>
                      </c:pt>
                      <c:pt idx="1526">
                        <c:v>167.18606165848612</c:v>
                      </c:pt>
                      <c:pt idx="1527">
                        <c:v>167.3519890955466</c:v>
                      </c:pt>
                      <c:pt idx="1528">
                        <c:v>167.88990758639912</c:v>
                      </c:pt>
                      <c:pt idx="1529">
                        <c:v>168.37349616549105</c:v>
                      </c:pt>
                      <c:pt idx="1530">
                        <c:v>167.86023142445143</c:v>
                      </c:pt>
                      <c:pt idx="1531">
                        <c:v>168.10056270312433</c:v>
                      </c:pt>
                      <c:pt idx="1532">
                        <c:v>168.19652023566903</c:v>
                      </c:pt>
                      <c:pt idx="1533">
                        <c:v>168.57594951053355</c:v>
                      </c:pt>
                      <c:pt idx="1534">
                        <c:v>168.74147866149073</c:v>
                      </c:pt>
                      <c:pt idx="1535">
                        <c:v>168.64433112100824</c:v>
                      </c:pt>
                      <c:pt idx="1536">
                        <c:v>168.70936524537012</c:v>
                      </c:pt>
                      <c:pt idx="1537">
                        <c:v>168.94036950621336</c:v>
                      </c:pt>
                      <c:pt idx="1538">
                        <c:v>169.64941733465869</c:v>
                      </c:pt>
                      <c:pt idx="1539">
                        <c:v>169.39235793377631</c:v>
                      </c:pt>
                      <c:pt idx="1540">
                        <c:v>169.44714329844186</c:v>
                      </c:pt>
                      <c:pt idx="1541">
                        <c:v>170.08706003188141</c:v>
                      </c:pt>
                      <c:pt idx="1542">
                        <c:v>170.45218735464223</c:v>
                      </c:pt>
                      <c:pt idx="1543">
                        <c:v>170.97769001530503</c:v>
                      </c:pt>
                      <c:pt idx="1544">
                        <c:v>170.41247123663319</c:v>
                      </c:pt>
                      <c:pt idx="1545">
                        <c:v>170.83658647643676</c:v>
                      </c:pt>
                      <c:pt idx="1546">
                        <c:v>171.25649382793304</c:v>
                      </c:pt>
                      <c:pt idx="1547">
                        <c:v>171.40240302199459</c:v>
                      </c:pt>
                      <c:pt idx="1548">
                        <c:v>171.55455358097157</c:v>
                      </c:pt>
                      <c:pt idx="1549">
                        <c:v>172.53018109778188</c:v>
                      </c:pt>
                      <c:pt idx="1550">
                        <c:v>173.26593527375948</c:v>
                      </c:pt>
                      <c:pt idx="1551">
                        <c:v>173.92232794942316</c:v>
                      </c:pt>
                      <c:pt idx="1552">
                        <c:v>177.47575446068333</c:v>
                      </c:pt>
                      <c:pt idx="1553">
                        <c:v>177.60345263691724</c:v>
                      </c:pt>
                      <c:pt idx="1554">
                        <c:v>177.4356568285244</c:v>
                      </c:pt>
                      <c:pt idx="1555">
                        <c:v>177.08022087522698</c:v>
                      </c:pt>
                      <c:pt idx="1556">
                        <c:v>177.41506058935067</c:v>
                      </c:pt>
                      <c:pt idx="1557">
                        <c:v>177.07790160645274</c:v>
                      </c:pt>
                      <c:pt idx="1558">
                        <c:v>177.26875374427576</c:v>
                      </c:pt>
                      <c:pt idx="1559">
                        <c:v>177.62294625508946</c:v>
                      </c:pt>
                      <c:pt idx="1560">
                        <c:v>177.6558029554283</c:v>
                      </c:pt>
                      <c:pt idx="1561">
                        <c:v>178.56330421851007</c:v>
                      </c:pt>
                      <c:pt idx="1562">
                        <c:v>178.57440445188459</c:v>
                      </c:pt>
                      <c:pt idx="1563">
                        <c:v>178.93445897928663</c:v>
                      </c:pt>
                      <c:pt idx="1564">
                        <c:v>179.47053110121976</c:v>
                      </c:pt>
                      <c:pt idx="1565">
                        <c:v>180.1734439383016</c:v>
                      </c:pt>
                      <c:pt idx="1566">
                        <c:v>180.82888350712599</c:v>
                      </c:pt>
                      <c:pt idx="1567">
                        <c:v>180.8206059486543</c:v>
                      </c:pt>
                      <c:pt idx="1568">
                        <c:v>180.90114832440844</c:v>
                      </c:pt>
                      <c:pt idx="1569">
                        <c:v>181.49205410735792</c:v>
                      </c:pt>
                      <c:pt idx="1570">
                        <c:v>181.75987757107666</c:v>
                      </c:pt>
                      <c:pt idx="1571">
                        <c:v>181.69874358662207</c:v>
                      </c:pt>
                      <c:pt idx="1572">
                        <c:v>182.88778235531743</c:v>
                      </c:pt>
                      <c:pt idx="1573">
                        <c:v>182.43390607944616</c:v>
                      </c:pt>
                      <c:pt idx="1574">
                        <c:v>182.54369184824398</c:v>
                      </c:pt>
                      <c:pt idx="1575">
                        <c:v>182.66255434878036</c:v>
                      </c:pt>
                      <c:pt idx="1576">
                        <c:v>182.72428139245034</c:v>
                      </c:pt>
                      <c:pt idx="1577">
                        <c:v>183.20846854626384</c:v>
                      </c:pt>
                      <c:pt idx="1578">
                        <c:v>184.15625710303206</c:v>
                      </c:pt>
                      <c:pt idx="1579">
                        <c:v>183.7927499202199</c:v>
                      </c:pt>
                      <c:pt idx="1580">
                        <c:v>184.67524755480233</c:v>
                      </c:pt>
                      <c:pt idx="1581">
                        <c:v>185.02881719376776</c:v>
                      </c:pt>
                      <c:pt idx="1582">
                        <c:v>185.52585930079354</c:v>
                      </c:pt>
                      <c:pt idx="1583">
                        <c:v>185.71336457754543</c:v>
                      </c:pt>
                      <c:pt idx="1584">
                        <c:v>186.60315193433405</c:v>
                      </c:pt>
                      <c:pt idx="1585">
                        <c:v>186.59663219641621</c:v>
                      </c:pt>
                      <c:pt idx="1586">
                        <c:v>186.85714893988228</c:v>
                      </c:pt>
                      <c:pt idx="1587">
                        <c:v>187.00105966468786</c:v>
                      </c:pt>
                      <c:pt idx="1588">
                        <c:v>187.19191898764973</c:v>
                      </c:pt>
                      <c:pt idx="1589">
                        <c:v>186.82364562708617</c:v>
                      </c:pt>
                      <c:pt idx="1590">
                        <c:v>187.31223232801446</c:v>
                      </c:pt>
                      <c:pt idx="1591">
                        <c:v>188.2001171162805</c:v>
                      </c:pt>
                      <c:pt idx="1592">
                        <c:v>188.76356663357811</c:v>
                      </c:pt>
                      <c:pt idx="1593">
                        <c:v>189.00725642467512</c:v>
                      </c:pt>
                      <c:pt idx="1594">
                        <c:v>189.35403481362937</c:v>
                      </c:pt>
                      <c:pt idx="1595">
                        <c:v>189.40772883318246</c:v>
                      </c:pt>
                      <c:pt idx="1596">
                        <c:v>190.09348875733963</c:v>
                      </c:pt>
                      <c:pt idx="1597">
                        <c:v>191.03706380012562</c:v>
                      </c:pt>
                      <c:pt idx="1598">
                        <c:v>190.47620803547761</c:v>
                      </c:pt>
                      <c:pt idx="1599">
                        <c:v>190.95417057636232</c:v>
                      </c:pt>
                      <c:pt idx="1600">
                        <c:v>191.85451163280973</c:v>
                      </c:pt>
                      <c:pt idx="1601">
                        <c:v>191.41811361174507</c:v>
                      </c:pt>
                      <c:pt idx="1602">
                        <c:v>192.02394365795024</c:v>
                      </c:pt>
                      <c:pt idx="1603">
                        <c:v>192.7399558161668</c:v>
                      </c:pt>
                      <c:pt idx="1604">
                        <c:v>192.95958041716614</c:v>
                      </c:pt>
                      <c:pt idx="1605">
                        <c:v>192.85107854096154</c:v>
                      </c:pt>
                      <c:pt idx="1606">
                        <c:v>193.14310622413788</c:v>
                      </c:pt>
                      <c:pt idx="1607">
                        <c:v>192.71733808201319</c:v>
                      </c:pt>
                      <c:pt idx="1608">
                        <c:v>193.43009333175917</c:v>
                      </c:pt>
                      <c:pt idx="1609">
                        <c:v>193.73729831051114</c:v>
                      </c:pt>
                      <c:pt idx="1610">
                        <c:v>195.2574309657638</c:v>
                      </c:pt>
                      <c:pt idx="1611">
                        <c:v>194.69501270859845</c:v>
                      </c:pt>
                      <c:pt idx="1612">
                        <c:v>194.54529275969819</c:v>
                      </c:pt>
                      <c:pt idx="1613">
                        <c:v>195.39034107639728</c:v>
                      </c:pt>
                      <c:pt idx="1614">
                        <c:v>195.74436570792574</c:v>
                      </c:pt>
                      <c:pt idx="1615">
                        <c:v>195.4761948703057</c:v>
                      </c:pt>
                      <c:pt idx="1616">
                        <c:v>195.94109426362854</c:v>
                      </c:pt>
                      <c:pt idx="1617">
                        <c:v>195.78743835437083</c:v>
                      </c:pt>
                      <c:pt idx="1618">
                        <c:v>197.28369893185234</c:v>
                      </c:pt>
                      <c:pt idx="1619">
                        <c:v>197.25349298312267</c:v>
                      </c:pt>
                      <c:pt idx="1620">
                        <c:v>196.92972493361938</c:v>
                      </c:pt>
                      <c:pt idx="1621">
                        <c:v>196.98640202945694</c:v>
                      </c:pt>
                      <c:pt idx="1622">
                        <c:v>198.00213043644069</c:v>
                      </c:pt>
                      <c:pt idx="1623">
                        <c:v>198.94959611140825</c:v>
                      </c:pt>
                      <c:pt idx="1624">
                        <c:v>198.94367189798271</c:v>
                      </c:pt>
                      <c:pt idx="1625">
                        <c:v>198.74738381565243</c:v>
                      </c:pt>
                      <c:pt idx="1626">
                        <c:v>198.86084668733065</c:v>
                      </c:pt>
                      <c:pt idx="1627">
                        <c:v>199.82837230507056</c:v>
                      </c:pt>
                      <c:pt idx="1628">
                        <c:v>199.68634307315398</c:v>
                      </c:pt>
                      <c:pt idx="1629">
                        <c:v>198.86908364127319</c:v>
                      </c:pt>
                      <c:pt idx="1630">
                        <c:v>200.05294399511396</c:v>
                      </c:pt>
                      <c:pt idx="1631">
                        <c:v>199.80084057596119</c:v>
                      </c:pt>
                      <c:pt idx="1632">
                        <c:v>200.82211935434304</c:v>
                      </c:pt>
                      <c:pt idx="1633">
                        <c:v>201.33276759931013</c:v>
                      </c:pt>
                      <c:pt idx="1634">
                        <c:v>200.85992458262808</c:v>
                      </c:pt>
                      <c:pt idx="1635">
                        <c:v>201.28197562614588</c:v>
                      </c:pt>
                      <c:pt idx="1636">
                        <c:v>200.89962013422357</c:v>
                      </c:pt>
                      <c:pt idx="1637">
                        <c:v>202.27985956232311</c:v>
                      </c:pt>
                      <c:pt idx="1638">
                        <c:v>202.28995794210655</c:v>
                      </c:pt>
                      <c:pt idx="1639">
                        <c:v>202.92097647621884</c:v>
                      </c:pt>
                      <c:pt idx="1640">
                        <c:v>202.38383939166243</c:v>
                      </c:pt>
                      <c:pt idx="1641">
                        <c:v>203.11042726393418</c:v>
                      </c:pt>
                      <c:pt idx="1642">
                        <c:v>203.15762688820087</c:v>
                      </c:pt>
                      <c:pt idx="1643">
                        <c:v>204.31113459061734</c:v>
                      </c:pt>
                      <c:pt idx="1644">
                        <c:v>203.88478258209597</c:v>
                      </c:pt>
                      <c:pt idx="1645">
                        <c:v>202.88553859429362</c:v>
                      </c:pt>
                      <c:pt idx="1646">
                        <c:v>204.22505282396662</c:v>
                      </c:pt>
                      <c:pt idx="1647">
                        <c:v>205.46973880273424</c:v>
                      </c:pt>
                      <c:pt idx="1648">
                        <c:v>204.93530230804777</c:v>
                      </c:pt>
                      <c:pt idx="1649">
                        <c:v>205.9615355131173</c:v>
                      </c:pt>
                      <c:pt idx="1650">
                        <c:v>205.31351897232125</c:v>
                      </c:pt>
                      <c:pt idx="1651">
                        <c:v>205.11890042321266</c:v>
                      </c:pt>
                      <c:pt idx="1652">
                        <c:v>205.11792964403912</c:v>
                      </c:pt>
                      <c:pt idx="1653">
                        <c:v>205.32237729080816</c:v>
                      </c:pt>
                      <c:pt idx="1654">
                        <c:v>206.24717874388298</c:v>
                      </c:pt>
                      <c:pt idx="1655">
                        <c:v>207.02341523460771</c:v>
                      </c:pt>
                      <c:pt idx="1656">
                        <c:v>207.86977267087434</c:v>
                      </c:pt>
                      <c:pt idx="1657">
                        <c:v>206.57068307379959</c:v>
                      </c:pt>
                      <c:pt idx="1658">
                        <c:v>207.17246908077126</c:v>
                      </c:pt>
                      <c:pt idx="1659">
                        <c:v>208.48748939932418</c:v>
                      </c:pt>
                      <c:pt idx="1660">
                        <c:v>207.78435560849317</c:v>
                      </c:pt>
                      <c:pt idx="1661">
                        <c:v>208.25101058589524</c:v>
                      </c:pt>
                      <c:pt idx="1662">
                        <c:v>207.73001659225429</c:v>
                      </c:pt>
                      <c:pt idx="1663">
                        <c:v>208.90694902408023</c:v>
                      </c:pt>
                      <c:pt idx="1664">
                        <c:v>208.3784160944144</c:v>
                      </c:pt>
                      <c:pt idx="1665">
                        <c:v>209.28604048169024</c:v>
                      </c:pt>
                      <c:pt idx="1666">
                        <c:v>210.2851187038271</c:v>
                      </c:pt>
                      <c:pt idx="1667">
                        <c:v>209.97406451542471</c:v>
                      </c:pt>
                      <c:pt idx="1668">
                        <c:v>209.92045102928472</c:v>
                      </c:pt>
                      <c:pt idx="1669">
                        <c:v>210.34529266617662</c:v>
                      </c:pt>
                      <c:pt idx="1670">
                        <c:v>211.11931301950398</c:v>
                      </c:pt>
                      <c:pt idx="1671">
                        <c:v>211.30359417177166</c:v>
                      </c:pt>
                      <c:pt idx="1672">
                        <c:v>215.94153847382333</c:v>
                      </c:pt>
                      <c:pt idx="1673">
                        <c:v>216.5259699556868</c:v>
                      </c:pt>
                      <c:pt idx="1674">
                        <c:v>216.68642752031153</c:v>
                      </c:pt>
                      <c:pt idx="1675">
                        <c:v>217.93392274650517</c:v>
                      </c:pt>
                      <c:pt idx="1676">
                        <c:v>216.85894676304201</c:v>
                      </c:pt>
                      <c:pt idx="1677">
                        <c:v>217.76214748597789</c:v>
                      </c:pt>
                      <c:pt idx="1678">
                        <c:v>218.52294947676506</c:v>
                      </c:pt>
                      <c:pt idx="1679">
                        <c:v>218.47773399246606</c:v>
                      </c:pt>
                      <c:pt idx="1680">
                        <c:v>219.63387264534094</c:v>
                      </c:pt>
                      <c:pt idx="1681">
                        <c:v>219.25662382938938</c:v>
                      </c:pt>
                      <c:pt idx="1682">
                        <c:v>220.94576005902115</c:v>
                      </c:pt>
                      <c:pt idx="1683">
                        <c:v>220.28386023262365</c:v>
                      </c:pt>
                      <c:pt idx="1684">
                        <c:v>221.22853595553894</c:v>
                      </c:pt>
                      <c:pt idx="1685">
                        <c:v>221.27873001739655</c:v>
                      </c:pt>
                      <c:pt idx="1686">
                        <c:v>220.27272290029032</c:v>
                      </c:pt>
                      <c:pt idx="1687">
                        <c:v>219.40221670769816</c:v>
                      </c:pt>
                      <c:pt idx="1688">
                        <c:v>219.09765387785043</c:v>
                      </c:pt>
                      <c:pt idx="1689">
                        <c:v>219.61757682367573</c:v>
                      </c:pt>
                      <c:pt idx="1690">
                        <c:v>219.59670550280399</c:v>
                      </c:pt>
                      <c:pt idx="1691">
                        <c:v>220.59394060195265</c:v>
                      </c:pt>
                      <c:pt idx="1692">
                        <c:v>220.92666146504314</c:v>
                      </c:pt>
                      <c:pt idx="1693">
                        <c:v>222.38015013107881</c:v>
                      </c:pt>
                      <c:pt idx="1694">
                        <c:v>222.86368736458462</c:v>
                      </c:pt>
                      <c:pt idx="1695">
                        <c:v>222.64606677057265</c:v>
                      </c:pt>
                      <c:pt idx="1696">
                        <c:v>223.36284514012249</c:v>
                      </c:pt>
                      <c:pt idx="1697">
                        <c:v>223.42895589406652</c:v>
                      </c:pt>
                      <c:pt idx="1698">
                        <c:v>223.79973269805774</c:v>
                      </c:pt>
                      <c:pt idx="1699">
                        <c:v>225.57081418121729</c:v>
                      </c:pt>
                      <c:pt idx="1700">
                        <c:v>224.42881130353015</c:v>
                      </c:pt>
                      <c:pt idx="1701">
                        <c:v>225.24798367048555</c:v>
                      </c:pt>
                      <c:pt idx="1702">
                        <c:v>225.31041814720206</c:v>
                      </c:pt>
                      <c:pt idx="1703">
                        <c:v>225.89536253726428</c:v>
                      </c:pt>
                      <c:pt idx="1704">
                        <c:v>226.24228770499289</c:v>
                      </c:pt>
                      <c:pt idx="1705">
                        <c:v>226.27347341922578</c:v>
                      </c:pt>
                      <c:pt idx="1706">
                        <c:v>227.32399435085409</c:v>
                      </c:pt>
                      <c:pt idx="1707">
                        <c:v>228.0158338597775</c:v>
                      </c:pt>
                      <c:pt idx="1708">
                        <c:v>227.85332448844611</c:v>
                      </c:pt>
                      <c:pt idx="1709">
                        <c:v>227.41321974687673</c:v>
                      </c:pt>
                      <c:pt idx="1710">
                        <c:v>228.40421583389886</c:v>
                      </c:pt>
                      <c:pt idx="1711">
                        <c:v>228.51608149874554</c:v>
                      </c:pt>
                      <c:pt idx="1712">
                        <c:v>228.72310740184557</c:v>
                      </c:pt>
                      <c:pt idx="1713">
                        <c:v>228.35695927334334</c:v>
                      </c:pt>
                      <c:pt idx="1714">
                        <c:v>228.24394701581542</c:v>
                      </c:pt>
                      <c:pt idx="1715">
                        <c:v>229.66747598962689</c:v>
                      </c:pt>
                      <c:pt idx="1716">
                        <c:v>230.58652816073516</c:v>
                      </c:pt>
                      <c:pt idx="1717">
                        <c:v>230.55407224916073</c:v>
                      </c:pt>
                      <c:pt idx="1718">
                        <c:v>231.69723092371098</c:v>
                      </c:pt>
                      <c:pt idx="1719">
                        <c:v>231.40031020331188</c:v>
                      </c:pt>
                      <c:pt idx="1720">
                        <c:v>232.22760058140898</c:v>
                      </c:pt>
                      <c:pt idx="1721">
                        <c:v>231.55611793752169</c:v>
                      </c:pt>
                      <c:pt idx="1722">
                        <c:v>232.14461588474728</c:v>
                      </c:pt>
                      <c:pt idx="1723">
                        <c:v>232.98720515801253</c:v>
                      </c:pt>
                      <c:pt idx="1724">
                        <c:v>232.95155710583296</c:v>
                      </c:pt>
                      <c:pt idx="1725">
                        <c:v>233.33933821805914</c:v>
                      </c:pt>
                      <c:pt idx="1726">
                        <c:v>233.51250412493488</c:v>
                      </c:pt>
                      <c:pt idx="1727">
                        <c:v>232.74536938849451</c:v>
                      </c:pt>
                      <c:pt idx="1728">
                        <c:v>232.57305443480661</c:v>
                      </c:pt>
                      <c:pt idx="1729">
                        <c:v>233.00731908261906</c:v>
                      </c:pt>
                      <c:pt idx="1730">
                        <c:v>234.08287191912731</c:v>
                      </c:pt>
                      <c:pt idx="1731">
                        <c:v>234.62463218020977</c:v>
                      </c:pt>
                      <c:pt idx="1732">
                        <c:v>234.20878777617099</c:v>
                      </c:pt>
                      <c:pt idx="1733">
                        <c:v>234.30906976650272</c:v>
                      </c:pt>
                      <c:pt idx="1734">
                        <c:v>235.3350692938748</c:v>
                      </c:pt>
                      <c:pt idx="1735">
                        <c:v>235.14362231479441</c:v>
                      </c:pt>
                      <c:pt idx="1736">
                        <c:v>235.72526156161749</c:v>
                      </c:pt>
                      <c:pt idx="1737">
                        <c:v>235.4553140186915</c:v>
                      </c:pt>
                      <c:pt idx="1738">
                        <c:v>235.94532347632938</c:v>
                      </c:pt>
                      <c:pt idx="1739">
                        <c:v>236.02736632936319</c:v>
                      </c:pt>
                      <c:pt idx="1740">
                        <c:v>236.77791521551922</c:v>
                      </c:pt>
                      <c:pt idx="1741">
                        <c:v>236.35062143122917</c:v>
                      </c:pt>
                      <c:pt idx="1742">
                        <c:v>236.60950106104372</c:v>
                      </c:pt>
                      <c:pt idx="1743">
                        <c:v>236.70430133439604</c:v>
                      </c:pt>
                      <c:pt idx="1744">
                        <c:v>237.41986312294992</c:v>
                      </c:pt>
                      <c:pt idx="1745">
                        <c:v>237.19154951099551</c:v>
                      </c:pt>
                      <c:pt idx="1746">
                        <c:v>238.85348841052797</c:v>
                      </c:pt>
                      <c:pt idx="1747">
                        <c:v>239.6983659529316</c:v>
                      </c:pt>
                      <c:pt idx="1748">
                        <c:v>239.37447785415642</c:v>
                      </c:pt>
                      <c:pt idx="1749">
                        <c:v>239.02992327831262</c:v>
                      </c:pt>
                      <c:pt idx="1750">
                        <c:v>239.01409842361144</c:v>
                      </c:pt>
                      <c:pt idx="1751">
                        <c:v>238.63095427930588</c:v>
                      </c:pt>
                      <c:pt idx="1752">
                        <c:v>238.52564584710507</c:v>
                      </c:pt>
                      <c:pt idx="1753">
                        <c:v>240.50953100597158</c:v>
                      </c:pt>
                      <c:pt idx="1754">
                        <c:v>240.20804981023241</c:v>
                      </c:pt>
                      <c:pt idx="1755">
                        <c:v>239.74086770495632</c:v>
                      </c:pt>
                      <c:pt idx="1756">
                        <c:v>241.02233447773006</c:v>
                      </c:pt>
                      <c:pt idx="1757">
                        <c:v>242.74841395187084</c:v>
                      </c:pt>
                      <c:pt idx="1758">
                        <c:v>242.57374021619361</c:v>
                      </c:pt>
                      <c:pt idx="1759">
                        <c:v>241.55724387253446</c:v>
                      </c:pt>
                      <c:pt idx="1760">
                        <c:v>241.29116878733876</c:v>
                      </c:pt>
                      <c:pt idx="1761">
                        <c:v>241.35002568209404</c:v>
                      </c:pt>
                      <c:pt idx="1762">
                        <c:v>242.31843379444425</c:v>
                      </c:pt>
                      <c:pt idx="1763">
                        <c:v>242.70048617959046</c:v>
                      </c:pt>
                      <c:pt idx="1764">
                        <c:v>242.49610524253075</c:v>
                      </c:pt>
                      <c:pt idx="1765">
                        <c:v>244.05193696901051</c:v>
                      </c:pt>
                      <c:pt idx="1766">
                        <c:v>244.9977848665651</c:v>
                      </c:pt>
                      <c:pt idx="1767">
                        <c:v>243.12871624644015</c:v>
                      </c:pt>
                      <c:pt idx="1768">
                        <c:v>241.30290600791747</c:v>
                      </c:pt>
                      <c:pt idx="1769">
                        <c:v>241.76927897614445</c:v>
                      </c:pt>
                      <c:pt idx="1770">
                        <c:v>241.59655755156729</c:v>
                      </c:pt>
                      <c:pt idx="1771">
                        <c:v>241.51176533532876</c:v>
                      </c:pt>
                      <c:pt idx="1772">
                        <c:v>242.25220810469474</c:v>
                      </c:pt>
                      <c:pt idx="1773">
                        <c:v>243.55870009060399</c:v>
                      </c:pt>
                      <c:pt idx="1774">
                        <c:v>244.8543125440689</c:v>
                      </c:pt>
                      <c:pt idx="1775">
                        <c:v>244.49794389641445</c:v>
                      </c:pt>
                      <c:pt idx="1776">
                        <c:v>245.04464541652675</c:v>
                      </c:pt>
                      <c:pt idx="1777">
                        <c:v>245.02839985267147</c:v>
                      </c:pt>
                      <c:pt idx="1778">
                        <c:v>246.05530447075444</c:v>
                      </c:pt>
                      <c:pt idx="1779">
                        <c:v>245.66555517486319</c:v>
                      </c:pt>
                      <c:pt idx="1780">
                        <c:v>245.85325639649849</c:v>
                      </c:pt>
                      <c:pt idx="1781">
                        <c:v>247.02201295263455</c:v>
                      </c:pt>
                      <c:pt idx="1782">
                        <c:v>247.01787346864029</c:v>
                      </c:pt>
                      <c:pt idx="1783">
                        <c:v>247.44540145076706</c:v>
                      </c:pt>
                      <c:pt idx="1784">
                        <c:v>246.3858448654388</c:v>
                      </c:pt>
                      <c:pt idx="1785">
                        <c:v>247.4162730466299</c:v>
                      </c:pt>
                      <c:pt idx="1786">
                        <c:v>247.99931273409948</c:v>
                      </c:pt>
                      <c:pt idx="1787">
                        <c:v>248.12294080270703</c:v>
                      </c:pt>
                      <c:pt idx="1788">
                        <c:v>247.64105892689719</c:v>
                      </c:pt>
                      <c:pt idx="1789">
                        <c:v>249.73338184879475</c:v>
                      </c:pt>
                      <c:pt idx="1790">
                        <c:v>250.3529600579742</c:v>
                      </c:pt>
                      <c:pt idx="1791">
                        <c:v>248.94826583005747</c:v>
                      </c:pt>
                      <c:pt idx="1792">
                        <c:v>254.69109947672951</c:v>
                      </c:pt>
                      <c:pt idx="1793">
                        <c:v>255.97986082039304</c:v>
                      </c:pt>
                      <c:pt idx="1794">
                        <c:v>256.17398787382808</c:v>
                      </c:pt>
                      <c:pt idx="1795">
                        <c:v>255.0320012565949</c:v>
                      </c:pt>
                      <c:pt idx="1796">
                        <c:v>254.30539264524251</c:v>
                      </c:pt>
                      <c:pt idx="1797">
                        <c:v>254.84708724987115</c:v>
                      </c:pt>
                      <c:pt idx="1798">
                        <c:v>254.40082549530754</c:v>
                      </c:pt>
                      <c:pt idx="1799">
                        <c:v>253.87970265262149</c:v>
                      </c:pt>
                      <c:pt idx="1800">
                        <c:v>254.40084979476273</c:v>
                      </c:pt>
                      <c:pt idx="1801">
                        <c:v>255.770385582155</c:v>
                      </c:pt>
                      <c:pt idx="1802">
                        <c:v>256.1238953121412</c:v>
                      </c:pt>
                      <c:pt idx="1803">
                        <c:v>257.7403075523473</c:v>
                      </c:pt>
                      <c:pt idx="1804">
                        <c:v>258.2687413496061</c:v>
                      </c:pt>
                      <c:pt idx="1805">
                        <c:v>257.47758135223546</c:v>
                      </c:pt>
                      <c:pt idx="1806">
                        <c:v>258.00237158428263</c:v>
                      </c:pt>
                      <c:pt idx="1807">
                        <c:v>258.05495692727084</c:v>
                      </c:pt>
                      <c:pt idx="1808">
                        <c:v>258.82314369074527</c:v>
                      </c:pt>
                      <c:pt idx="1809">
                        <c:v>259.45910914043003</c:v>
                      </c:pt>
                      <c:pt idx="1810">
                        <c:v>260.68356162942052</c:v>
                      </c:pt>
                      <c:pt idx="1811">
                        <c:v>259.78241703906701</c:v>
                      </c:pt>
                      <c:pt idx="1812">
                        <c:v>260.64954549167146</c:v>
                      </c:pt>
                      <c:pt idx="1813">
                        <c:v>378.04257078144929</c:v>
                      </c:pt>
                      <c:pt idx="1814">
                        <c:v>372.95269163302248</c:v>
                      </c:pt>
                      <c:pt idx="1815">
                        <c:v>276.06513738791398</c:v>
                      </c:pt>
                      <c:pt idx="1816">
                        <c:v>227.71269371718145</c:v>
                      </c:pt>
                      <c:pt idx="1817">
                        <c:v>200.50276033890634</c:v>
                      </c:pt>
                      <c:pt idx="1818">
                        <c:v>183.79436512999521</c:v>
                      </c:pt>
                      <c:pt idx="1819">
                        <c:v>170.51046859779751</c:v>
                      </c:pt>
                      <c:pt idx="1820">
                        <c:v>163.60739036937181</c:v>
                      </c:pt>
                      <c:pt idx="1821">
                        <c:v>80.687468106475905</c:v>
                      </c:pt>
                      <c:pt idx="1822">
                        <c:v>46.872018897678778</c:v>
                      </c:pt>
                      <c:pt idx="1823">
                        <c:v>162.89730462383812</c:v>
                      </c:pt>
                      <c:pt idx="1824">
                        <c:v>230.6941711238278</c:v>
                      </c:pt>
                      <c:pt idx="1825">
                        <c:v>234.73780973032666</c:v>
                      </c:pt>
                      <c:pt idx="1826">
                        <c:v>257.59279276801107</c:v>
                      </c:pt>
                      <c:pt idx="1827">
                        <c:v>288.74064044872881</c:v>
                      </c:pt>
                      <c:pt idx="1828">
                        <c:v>303.96050211412427</c:v>
                      </c:pt>
                      <c:pt idx="1829">
                        <c:v>305.67980526216746</c:v>
                      </c:pt>
                      <c:pt idx="1830">
                        <c:v>304.4927840979463</c:v>
                      </c:pt>
                      <c:pt idx="1831">
                        <c:v>309.79166227424139</c:v>
                      </c:pt>
                      <c:pt idx="1832">
                        <c:v>314.42969110247094</c:v>
                      </c:pt>
                      <c:pt idx="1833">
                        <c:v>322.664142800398</c:v>
                      </c:pt>
                      <c:pt idx="1834">
                        <c:v>336.20284319137619</c:v>
                      </c:pt>
                      <c:pt idx="1835">
                        <c:v>737.67056346073548</c:v>
                      </c:pt>
                      <c:pt idx="1836">
                        <c:v>831.43697108157005</c:v>
                      </c:pt>
                      <c:pt idx="1837">
                        <c:v>476.83484512999058</c:v>
                      </c:pt>
                      <c:pt idx="1838">
                        <c:v>270.10294069549417</c:v>
                      </c:pt>
                      <c:pt idx="1839">
                        <c:v>208.18110240526002</c:v>
                      </c:pt>
                      <c:pt idx="1840">
                        <c:v>205.09875967405051</c:v>
                      </c:pt>
                      <c:pt idx="1841">
                        <c:v>215.84104594007869</c:v>
                      </c:pt>
                      <c:pt idx="1842">
                        <c:v>228.75290549976745</c:v>
                      </c:pt>
                      <c:pt idx="1843">
                        <c:v>241.12778778442458</c:v>
                      </c:pt>
                      <c:pt idx="1844">
                        <c:v>247.9645845597631</c:v>
                      </c:pt>
                      <c:pt idx="1845">
                        <c:v>251.2662203894501</c:v>
                      </c:pt>
                      <c:pt idx="1846">
                        <c:v>257.42324933776496</c:v>
                      </c:pt>
                      <c:pt idx="1847">
                        <c:v>265.26949285317994</c:v>
                      </c:pt>
                      <c:pt idx="1848">
                        <c:v>311.01778343120918</c:v>
                      </c:pt>
                      <c:pt idx="1849">
                        <c:v>388.64198995215867</c:v>
                      </c:pt>
                      <c:pt idx="1850">
                        <c:v>407.3499748294729</c:v>
                      </c:pt>
                      <c:pt idx="1851">
                        <c:v>375.82617240916284</c:v>
                      </c:pt>
                      <c:pt idx="1852">
                        <c:v>351.21099265585417</c:v>
                      </c:pt>
                      <c:pt idx="1853">
                        <c:v>339.313798737951</c:v>
                      </c:pt>
                      <c:pt idx="1854">
                        <c:v>330.60393418807308</c:v>
                      </c:pt>
                      <c:pt idx="1855">
                        <c:v>324.59268742075136</c:v>
                      </c:pt>
                      <c:pt idx="1856">
                        <c:v>321.63987797153641</c:v>
                      </c:pt>
                      <c:pt idx="1857">
                        <c:v>321.66356812473259</c:v>
                      </c:pt>
                      <c:pt idx="1858">
                        <c:v>321.08593437874435</c:v>
                      </c:pt>
                      <c:pt idx="1859">
                        <c:v>320.09006728756441</c:v>
                      </c:pt>
                      <c:pt idx="1860">
                        <c:v>316.9052627194186</c:v>
                      </c:pt>
                      <c:pt idx="1861">
                        <c:v>315.53112205395252</c:v>
                      </c:pt>
                      <c:pt idx="1862">
                        <c:v>315.31621488317865</c:v>
                      </c:pt>
                      <c:pt idx="1863">
                        <c:v>313.7678502637246</c:v>
                      </c:pt>
                      <c:pt idx="1864">
                        <c:v>312.28005554021729</c:v>
                      </c:pt>
                      <c:pt idx="1865">
                        <c:v>312.49585727436425</c:v>
                      </c:pt>
                      <c:pt idx="1866">
                        <c:v>308.88903757820918</c:v>
                      </c:pt>
                      <c:pt idx="1867">
                        <c:v>307.89637357400142</c:v>
                      </c:pt>
                      <c:pt idx="1868">
                        <c:v>306.64148250535612</c:v>
                      </c:pt>
                      <c:pt idx="1869">
                        <c:v>305.63557362123817</c:v>
                      </c:pt>
                      <c:pt idx="1870">
                        <c:v>305.23014234699195</c:v>
                      </c:pt>
                      <c:pt idx="1871">
                        <c:v>305.01189325806172</c:v>
                      </c:pt>
                      <c:pt idx="1872">
                        <c:v>304.72324505438229</c:v>
                      </c:pt>
                      <c:pt idx="1873">
                        <c:v>303.49799147550692</c:v>
                      </c:pt>
                      <c:pt idx="1874">
                        <c:v>303.48001887238462</c:v>
                      </c:pt>
                      <c:pt idx="1875">
                        <c:v>303.86918116364598</c:v>
                      </c:pt>
                      <c:pt idx="1876">
                        <c:v>305.37836507823494</c:v>
                      </c:pt>
                      <c:pt idx="1877">
                        <c:v>305.0764157077291</c:v>
                      </c:pt>
                      <c:pt idx="1878">
                        <c:v>305.40321274265835</c:v>
                      </c:pt>
                      <c:pt idx="1879">
                        <c:v>305.7677135607608</c:v>
                      </c:pt>
                      <c:pt idx="1880">
                        <c:v>306.74870307543239</c:v>
                      </c:pt>
                      <c:pt idx="1881">
                        <c:v>306.45558555805354</c:v>
                      </c:pt>
                      <c:pt idx="1882">
                        <c:v>305.98622547737057</c:v>
                      </c:pt>
                      <c:pt idx="1883">
                        <c:v>307.16076251683882</c:v>
                      </c:pt>
                      <c:pt idx="1884">
                        <c:v>306.51240980602427</c:v>
                      </c:pt>
                      <c:pt idx="1885">
                        <c:v>307.94920991864927</c:v>
                      </c:pt>
                      <c:pt idx="1886">
                        <c:v>308.89214832029307</c:v>
                      </c:pt>
                      <c:pt idx="1887">
                        <c:v>308.92662880424552</c:v>
                      </c:pt>
                      <c:pt idx="1888">
                        <c:v>310.20985978974988</c:v>
                      </c:pt>
                      <c:pt idx="1889">
                        <c:v>308.7858509761972</c:v>
                      </c:pt>
                      <c:pt idx="1890">
                        <c:v>310.56368811877348</c:v>
                      </c:pt>
                      <c:pt idx="1891">
                        <c:v>309.04174468602662</c:v>
                      </c:pt>
                      <c:pt idx="1892">
                        <c:v>308.81918256851571</c:v>
                      </c:pt>
                      <c:pt idx="1893">
                        <c:v>309.22338182411994</c:v>
                      </c:pt>
                      <c:pt idx="1894">
                        <c:v>309.03896469030815</c:v>
                      </c:pt>
                      <c:pt idx="1895">
                        <c:v>310.28473453862313</c:v>
                      </c:pt>
                      <c:pt idx="1896">
                        <c:v>311.32688984737558</c:v>
                      </c:pt>
                      <c:pt idx="1897">
                        <c:v>308.99837451628963</c:v>
                      </c:pt>
                      <c:pt idx="1898">
                        <c:v>308.5923901653934</c:v>
                      </c:pt>
                      <c:pt idx="1899">
                        <c:v>309.56142783634903</c:v>
                      </c:pt>
                      <c:pt idx="1900">
                        <c:v>311.51455505008261</c:v>
                      </c:pt>
                      <c:pt idx="1901">
                        <c:v>311.51591147031763</c:v>
                      </c:pt>
                      <c:pt idx="1902">
                        <c:v>310.82747600516336</c:v>
                      </c:pt>
                      <c:pt idx="1903">
                        <c:v>309.82615788915211</c:v>
                      </c:pt>
                      <c:pt idx="1904">
                        <c:v>309.95351105726121</c:v>
                      </c:pt>
                      <c:pt idx="1905">
                        <c:v>312.88997649109984</c:v>
                      </c:pt>
                      <c:pt idx="1906">
                        <c:v>309.79395649467347</c:v>
                      </c:pt>
                      <c:pt idx="1907">
                        <c:v>311.08975483233712</c:v>
                      </c:pt>
                      <c:pt idx="1908">
                        <c:v>312.1395364807604</c:v>
                      </c:pt>
                      <c:pt idx="1909">
                        <c:v>309.85634149010912</c:v>
                      </c:pt>
                      <c:pt idx="1910">
                        <c:v>310.75163626944919</c:v>
                      </c:pt>
                      <c:pt idx="1911">
                        <c:v>310.11571523806697</c:v>
                      </c:pt>
                      <c:pt idx="1912">
                        <c:v>303.02684032184595</c:v>
                      </c:pt>
                      <c:pt idx="1913">
                        <c:v>312.34502253058548</c:v>
                      </c:pt>
                      <c:pt idx="1914">
                        <c:v>310.56077811109918</c:v>
                      </c:pt>
                      <c:pt idx="1915">
                        <c:v>315.41535481122611</c:v>
                      </c:pt>
                      <c:pt idx="1916">
                        <c:v>314.23050529960557</c:v>
                      </c:pt>
                      <c:pt idx="1917">
                        <c:v>310.21964854641669</c:v>
                      </c:pt>
                      <c:pt idx="1918">
                        <c:v>310.15105559658525</c:v>
                      </c:pt>
                      <c:pt idx="1919">
                        <c:v>314.435219096813</c:v>
                      </c:pt>
                      <c:pt idx="1920">
                        <c:v>321.48276959533536</c:v>
                      </c:pt>
                      <c:pt idx="1921">
                        <c:v>320.5683791257818</c:v>
                      </c:pt>
                      <c:pt idx="1922">
                        <c:v>317.47234489062294</c:v>
                      </c:pt>
                      <c:pt idx="1923">
                        <c:v>317.05331649379457</c:v>
                      </c:pt>
                      <c:pt idx="1924">
                        <c:v>318.77192965990838</c:v>
                      </c:pt>
                      <c:pt idx="1925">
                        <c:v>318.27963298448054</c:v>
                      </c:pt>
                      <c:pt idx="1926">
                        <c:v>311.81871823946966</c:v>
                      </c:pt>
                      <c:pt idx="1927">
                        <c:v>317.9762219990227</c:v>
                      </c:pt>
                      <c:pt idx="1928">
                        <c:v>316.82217650198891</c:v>
                      </c:pt>
                      <c:pt idx="1929">
                        <c:v>315.27991223442149</c:v>
                      </c:pt>
                      <c:pt idx="1930">
                        <c:v>313.82962743213983</c:v>
                      </c:pt>
                      <c:pt idx="1931">
                        <c:v>316.92994163625764</c:v>
                      </c:pt>
                      <c:pt idx="1932">
                        <c:v>314.87113200386568</c:v>
                      </c:pt>
                      <c:pt idx="1933">
                        <c:v>318.46360597916816</c:v>
                      </c:pt>
                      <c:pt idx="1934">
                        <c:v>312.69928247320803</c:v>
                      </c:pt>
                      <c:pt idx="1935">
                        <c:v>313.9093020380372</c:v>
                      </c:pt>
                      <c:pt idx="1936">
                        <c:v>318.16771910372188</c:v>
                      </c:pt>
                      <c:pt idx="1937">
                        <c:v>315.23812135102509</c:v>
                      </c:pt>
                      <c:pt idx="1938">
                        <c:v>316.44232851363824</c:v>
                      </c:pt>
                      <c:pt idx="1939">
                        <c:v>312.78200379186501</c:v>
                      </c:pt>
                      <c:pt idx="1940">
                        <c:v>310.21642152978961</c:v>
                      </c:pt>
                      <c:pt idx="1941">
                        <c:v>317.62925857083701</c:v>
                      </c:pt>
                      <c:pt idx="1942">
                        <c:v>317.50146921221358</c:v>
                      </c:pt>
                      <c:pt idx="1943">
                        <c:v>316.11486657003536</c:v>
                      </c:pt>
                      <c:pt idx="1944">
                        <c:v>315.55742087209165</c:v>
                      </c:pt>
                      <c:pt idx="1945">
                        <c:v>310.55800488285087</c:v>
                      </c:pt>
                      <c:pt idx="1946">
                        <c:v>312.92579852571214</c:v>
                      </c:pt>
                      <c:pt idx="1947">
                        <c:v>318.00553565316523</c:v>
                      </c:pt>
                      <c:pt idx="1948">
                        <c:v>315.93526884101851</c:v>
                      </c:pt>
                      <c:pt idx="1949">
                        <c:v>314.36160190788564</c:v>
                      </c:pt>
                      <c:pt idx="1950">
                        <c:v>318.4627010958551</c:v>
                      </c:pt>
                      <c:pt idx="1951">
                        <c:v>318.5763004699466</c:v>
                      </c:pt>
                      <c:pt idx="1952">
                        <c:v>321.33500822503419</c:v>
                      </c:pt>
                      <c:pt idx="1953">
                        <c:v>314.67513676348602</c:v>
                      </c:pt>
                      <c:pt idx="1954">
                        <c:v>313.05151981587306</c:v>
                      </c:pt>
                      <c:pt idx="1955">
                        <c:v>315.53045723661154</c:v>
                      </c:pt>
                      <c:pt idx="1956">
                        <c:v>316.58025996406298</c:v>
                      </c:pt>
                      <c:pt idx="1957">
                        <c:v>317.35007400343733</c:v>
                      </c:pt>
                      <c:pt idx="1958">
                        <c:v>312.66570184949683</c:v>
                      </c:pt>
                      <c:pt idx="1959">
                        <c:v>321.49760086706715</c:v>
                      </c:pt>
                      <c:pt idx="1960">
                        <c:v>324.7491704221041</c:v>
                      </c:pt>
                      <c:pt idx="1961">
                        <c:v>322.71633659678048</c:v>
                      </c:pt>
                      <c:pt idx="1962">
                        <c:v>320.05963621216813</c:v>
                      </c:pt>
                      <c:pt idx="1963">
                        <c:v>322.65866526658056</c:v>
                      </c:pt>
                      <c:pt idx="1964">
                        <c:v>318.28173423368594</c:v>
                      </c:pt>
                      <c:pt idx="1965">
                        <c:v>322.14287191668097</c:v>
                      </c:pt>
                      <c:pt idx="1966">
                        <c:v>317.47601853931025</c:v>
                      </c:pt>
                      <c:pt idx="1967">
                        <c:v>321.53868602245194</c:v>
                      </c:pt>
                      <c:pt idx="1968">
                        <c:v>312.8102085674459</c:v>
                      </c:pt>
                      <c:pt idx="1969">
                        <c:v>320.15116361870105</c:v>
                      </c:pt>
                      <c:pt idx="1970">
                        <c:v>321.73581995003445</c:v>
                      </c:pt>
                      <c:pt idx="1971">
                        <c:v>325.75231542496761</c:v>
                      </c:pt>
                      <c:pt idx="1972">
                        <c:v>322.82577737660307</c:v>
                      </c:pt>
                      <c:pt idx="1973">
                        <c:v>323.81798206676808</c:v>
                      </c:pt>
                      <c:pt idx="1974">
                        <c:v>316.23690632892431</c:v>
                      </c:pt>
                      <c:pt idx="1975">
                        <c:v>319.11992320306098</c:v>
                      </c:pt>
                      <c:pt idx="1976">
                        <c:v>319.60243651080327</c:v>
                      </c:pt>
                      <c:pt idx="1977">
                        <c:v>329.58019910736044</c:v>
                      </c:pt>
                      <c:pt idx="1978">
                        <c:v>323.81908069992863</c:v>
                      </c:pt>
                      <c:pt idx="1979">
                        <c:v>324.2782423781743</c:v>
                      </c:pt>
                      <c:pt idx="1980">
                        <c:v>324.64651768175264</c:v>
                      </c:pt>
                      <c:pt idx="1981">
                        <c:v>311.9581101784986</c:v>
                      </c:pt>
                      <c:pt idx="1982">
                        <c:v>311.78507512000743</c:v>
                      </c:pt>
                      <c:pt idx="1983">
                        <c:v>332.72448159234057</c:v>
                      </c:pt>
                      <c:pt idx="1984">
                        <c:v>332.20207910943844</c:v>
                      </c:pt>
                      <c:pt idx="1985">
                        <c:v>325.48257194424974</c:v>
                      </c:pt>
                      <c:pt idx="1986">
                        <c:v>312.15273085110198</c:v>
                      </c:pt>
                      <c:pt idx="1987">
                        <c:v>287.5976063927792</c:v>
                      </c:pt>
                      <c:pt idx="1988">
                        <c:v>276.95710160720824</c:v>
                      </c:pt>
                      <c:pt idx="1989">
                        <c:v>323.17400127202529</c:v>
                      </c:pt>
                      <c:pt idx="1990">
                        <c:v>491.20859157578241</c:v>
                      </c:pt>
                      <c:pt idx="1991">
                        <c:v>580.84347235503787</c:v>
                      </c:pt>
                      <c:pt idx="1992">
                        <c:v>377.04289374360047</c:v>
                      </c:pt>
                      <c:pt idx="1993">
                        <c:v>258.29624112798837</c:v>
                      </c:pt>
                      <c:pt idx="1994">
                        <c:v>184.99494153802601</c:v>
                      </c:pt>
                      <c:pt idx="1995">
                        <c:v>140.98894654109449</c:v>
                      </c:pt>
                      <c:pt idx="1996">
                        <c:v>138.38461642492524</c:v>
                      </c:pt>
                      <c:pt idx="1997">
                        <c:v>156.30849378301644</c:v>
                      </c:pt>
                      <c:pt idx="1998">
                        <c:v>176.0095103575066</c:v>
                      </c:pt>
                      <c:pt idx="1999">
                        <c:v>187.83272391745209</c:v>
                      </c:pt>
                      <c:pt idx="2000">
                        <c:v>196.56500335991819</c:v>
                      </c:pt>
                      <c:pt idx="2001">
                        <c:v>204.94219050180351</c:v>
                      </c:pt>
                      <c:pt idx="2002">
                        <c:v>214.01288170375656</c:v>
                      </c:pt>
                      <c:pt idx="2003">
                        <c:v>221.57131836387276</c:v>
                      </c:pt>
                      <c:pt idx="2004">
                        <c:v>228.79647149994329</c:v>
                      </c:pt>
                      <c:pt idx="2005">
                        <c:v>235.79749207050975</c:v>
                      </c:pt>
                      <c:pt idx="2006">
                        <c:v>235.98745152007018</c:v>
                      </c:pt>
                      <c:pt idx="2007">
                        <c:v>232.81429467126705</c:v>
                      </c:pt>
                      <c:pt idx="2008">
                        <c:v>224.19458696411104</c:v>
                      </c:pt>
                      <c:pt idx="2009">
                        <c:v>202.94203546294338</c:v>
                      </c:pt>
                      <c:pt idx="2010">
                        <c:v>169.36786694037073</c:v>
                      </c:pt>
                      <c:pt idx="2011">
                        <c:v>106.02476939351875</c:v>
                      </c:pt>
                      <c:pt idx="2012">
                        <c:v>17.388104171485583</c:v>
                      </c:pt>
                      <c:pt idx="2013">
                        <c:v>0.41077130089810504</c:v>
                      </c:pt>
                      <c:pt idx="2014">
                        <c:v>-0.55506052829558616</c:v>
                      </c:pt>
                      <c:pt idx="2015">
                        <c:v>0.66632692482849043</c:v>
                      </c:pt>
                      <c:pt idx="2016">
                        <c:v>0.5145372558833764</c:v>
                      </c:pt>
                      <c:pt idx="2017">
                        <c:v>-1.3796348212135141</c:v>
                      </c:pt>
                      <c:pt idx="2018">
                        <c:v>-1.0836265119119721</c:v>
                      </c:pt>
                      <c:pt idx="2019">
                        <c:v>0.13066215287831132</c:v>
                      </c:pt>
                      <c:pt idx="2020">
                        <c:v>4.0125293301780127</c:v>
                      </c:pt>
                      <c:pt idx="2021">
                        <c:v>157.43678761056373</c:v>
                      </c:pt>
                      <c:pt idx="2022">
                        <c:v>360.42886835323651</c:v>
                      </c:pt>
                      <c:pt idx="2023">
                        <c:v>367.29486350025314</c:v>
                      </c:pt>
                      <c:pt idx="2024">
                        <c:v>327.77026254193862</c:v>
                      </c:pt>
                      <c:pt idx="2025">
                        <c:v>289.69533026269931</c:v>
                      </c:pt>
                      <c:pt idx="2026">
                        <c:v>278.68685830486658</c:v>
                      </c:pt>
                      <c:pt idx="2027">
                        <c:v>286.16291067758783</c:v>
                      </c:pt>
                      <c:pt idx="2028">
                        <c:v>267.31432455725474</c:v>
                      </c:pt>
                      <c:pt idx="2029">
                        <c:v>270.23010949550371</c:v>
                      </c:pt>
                      <c:pt idx="2030">
                        <c:v>247.89523035132251</c:v>
                      </c:pt>
                      <c:pt idx="2031">
                        <c:v>276.72487288871326</c:v>
                      </c:pt>
                      <c:pt idx="2032">
                        <c:v>264.91147533894031</c:v>
                      </c:pt>
                      <c:pt idx="2033">
                        <c:v>246.16906944913026</c:v>
                      </c:pt>
                      <c:pt idx="2034">
                        <c:v>258.42121229991318</c:v>
                      </c:pt>
                      <c:pt idx="2035">
                        <c:v>264.62433568583361</c:v>
                      </c:pt>
                      <c:pt idx="2036">
                        <c:v>890.03482246546309</c:v>
                      </c:pt>
                      <c:pt idx="2037">
                        <c:v>1016.2933578884363</c:v>
                      </c:pt>
                      <c:pt idx="2038">
                        <c:v>465.96000245554802</c:v>
                      </c:pt>
                      <c:pt idx="2039">
                        <c:v>262.404774919815</c:v>
                      </c:pt>
                      <c:pt idx="2040">
                        <c:v>196.86763579126651</c:v>
                      </c:pt>
                      <c:pt idx="2041">
                        <c:v>200.42658664796974</c:v>
                      </c:pt>
                      <c:pt idx="2042">
                        <c:v>215.13004918018029</c:v>
                      </c:pt>
                      <c:pt idx="2043">
                        <c:v>219.18515166015291</c:v>
                      </c:pt>
                      <c:pt idx="2044">
                        <c:v>219.21732983369657</c:v>
                      </c:pt>
                      <c:pt idx="2045">
                        <c:v>218.72443001357945</c:v>
                      </c:pt>
                      <c:pt idx="2046">
                        <c:v>219.35375478787262</c:v>
                      </c:pt>
                      <c:pt idx="2047">
                        <c:v>217.27388715309149</c:v>
                      </c:pt>
                      <c:pt idx="2048">
                        <c:v>239.31440770183985</c:v>
                      </c:pt>
                      <c:pt idx="2049">
                        <c:v>374.55367643585998</c:v>
                      </c:pt>
                      <c:pt idx="2050">
                        <c:v>328.6105624775542</c:v>
                      </c:pt>
                      <c:pt idx="2051">
                        <c:v>297.07773271012616</c:v>
                      </c:pt>
                      <c:pt idx="2052">
                        <c:v>376.58756936929603</c:v>
                      </c:pt>
                      <c:pt idx="2053">
                        <c:v>295.04029332960675</c:v>
                      </c:pt>
                      <c:pt idx="2054">
                        <c:v>187.44157917911195</c:v>
                      </c:pt>
                      <c:pt idx="2055">
                        <c:v>165.99956396537962</c:v>
                      </c:pt>
                      <c:pt idx="2056">
                        <c:v>183.82098947401397</c:v>
                      </c:pt>
                      <c:pt idx="2057">
                        <c:v>206.70264559079095</c:v>
                      </c:pt>
                      <c:pt idx="2058">
                        <c:v>222.37535035009282</c:v>
                      </c:pt>
                      <c:pt idx="2059">
                        <c:v>229.32168409228521</c:v>
                      </c:pt>
                      <c:pt idx="2060">
                        <c:v>230.53096037369338</c:v>
                      </c:pt>
                      <c:pt idx="2061">
                        <c:v>234.5475033123457</c:v>
                      </c:pt>
                      <c:pt idx="2062">
                        <c:v>236.44058805349667</c:v>
                      </c:pt>
                      <c:pt idx="2063">
                        <c:v>237.58027459249934</c:v>
                      </c:pt>
                      <c:pt idx="2064">
                        <c:v>235.30656041255767</c:v>
                      </c:pt>
                      <c:pt idx="2065">
                        <c:v>228.85817170666823</c:v>
                      </c:pt>
                      <c:pt idx="2066">
                        <c:v>213.56169485712454</c:v>
                      </c:pt>
                      <c:pt idx="2067">
                        <c:v>182.05977019329052</c:v>
                      </c:pt>
                      <c:pt idx="2068">
                        <c:v>131.24247564284011</c:v>
                      </c:pt>
                      <c:pt idx="2069">
                        <c:v>43.51529983011698</c:v>
                      </c:pt>
                      <c:pt idx="2070">
                        <c:v>6.5140561829236958</c:v>
                      </c:pt>
                      <c:pt idx="2071">
                        <c:v>11.750122670489386</c:v>
                      </c:pt>
                      <c:pt idx="2072">
                        <c:v>7.4534710205114667</c:v>
                      </c:pt>
                      <c:pt idx="2073">
                        <c:v>-10.02487811609282</c:v>
                      </c:pt>
                      <c:pt idx="2074">
                        <c:v>-12.193018319274925</c:v>
                      </c:pt>
                      <c:pt idx="2075">
                        <c:v>7.5694951445121985</c:v>
                      </c:pt>
                      <c:pt idx="2076">
                        <c:v>11.269464796868546</c:v>
                      </c:pt>
                      <c:pt idx="2077">
                        <c:v>-10.608001613553515</c:v>
                      </c:pt>
                      <c:pt idx="2078">
                        <c:v>-16.111884336816953</c:v>
                      </c:pt>
                      <c:pt idx="2079">
                        <c:v>14.684723849043213</c:v>
                      </c:pt>
                      <c:pt idx="2080">
                        <c:v>14.289441800116725</c:v>
                      </c:pt>
                      <c:pt idx="2081">
                        <c:v>-16.016675178026194</c:v>
                      </c:pt>
                      <c:pt idx="2082">
                        <c:v>-9.6388404288786997</c:v>
                      </c:pt>
                      <c:pt idx="2083">
                        <c:v>1.3318899963422393</c:v>
                      </c:pt>
                      <c:pt idx="2084">
                        <c:v>13.763480270834844</c:v>
                      </c:pt>
                      <c:pt idx="2085">
                        <c:v>-7.6114668794406954</c:v>
                      </c:pt>
                      <c:pt idx="2086">
                        <c:v>-9.1888185079823241</c:v>
                      </c:pt>
                      <c:pt idx="2087">
                        <c:v>5.1099074735687191</c:v>
                      </c:pt>
                      <c:pt idx="2088">
                        <c:v>10.012367693050637</c:v>
                      </c:pt>
                      <c:pt idx="2089">
                        <c:v>-7.4636851556845962E-2</c:v>
                      </c:pt>
                      <c:pt idx="2090">
                        <c:v>-13.057416925631992</c:v>
                      </c:pt>
                      <c:pt idx="2091">
                        <c:v>-1.1073651968872786</c:v>
                      </c:pt>
                      <c:pt idx="2092">
                        <c:v>14.426495692401501</c:v>
                      </c:pt>
                      <c:pt idx="2093">
                        <c:v>5.7469813093671354</c:v>
                      </c:pt>
                      <c:pt idx="2094">
                        <c:v>-9.6839291677305681</c:v>
                      </c:pt>
                      <c:pt idx="2095">
                        <c:v>-9.5152573928005015</c:v>
                      </c:pt>
                      <c:pt idx="2096">
                        <c:v>11.700671261029989</c:v>
                      </c:pt>
                      <c:pt idx="2097">
                        <c:v>4.9642963094123509</c:v>
                      </c:pt>
                      <c:pt idx="2098">
                        <c:v>-13.79438442983308</c:v>
                      </c:pt>
                      <c:pt idx="2099">
                        <c:v>-9.8568305040012394</c:v>
                      </c:pt>
                      <c:pt idx="2100">
                        <c:v>1.6864309290789714</c:v>
                      </c:pt>
                      <c:pt idx="2101">
                        <c:v>-0.54940017186407986</c:v>
                      </c:pt>
                      <c:pt idx="2102">
                        <c:v>-5.1297103828673682</c:v>
                      </c:pt>
                      <c:pt idx="2103">
                        <c:v>4.1158064204076554</c:v>
                      </c:pt>
                      <c:pt idx="2104">
                        <c:v>10.539301521968323</c:v>
                      </c:pt>
                      <c:pt idx="2105">
                        <c:v>2.1500232130060679</c:v>
                      </c:pt>
                      <c:pt idx="2106">
                        <c:v>-12.650437744166437</c:v>
                      </c:pt>
                      <c:pt idx="2107">
                        <c:v>2.6382059103317039</c:v>
                      </c:pt>
                      <c:pt idx="2108">
                        <c:v>10.571694373991907</c:v>
                      </c:pt>
                      <c:pt idx="2109">
                        <c:v>-6.4628910858233928</c:v>
                      </c:pt>
                      <c:pt idx="2110">
                        <c:v>-2.5048953238656595</c:v>
                      </c:pt>
                      <c:pt idx="2111">
                        <c:v>3.1076707794322811</c:v>
                      </c:pt>
                      <c:pt idx="2112">
                        <c:v>-0.39080067255485512</c:v>
                      </c:pt>
                      <c:pt idx="2113">
                        <c:v>2.0787318535659396</c:v>
                      </c:pt>
                      <c:pt idx="2114">
                        <c:v>1.0483384567855443</c:v>
                      </c:pt>
                      <c:pt idx="2115">
                        <c:v>3.967484763236496</c:v>
                      </c:pt>
                      <c:pt idx="2116">
                        <c:v>18.901053086100358</c:v>
                      </c:pt>
                      <c:pt idx="2117">
                        <c:v>613.89029797196099</c:v>
                      </c:pt>
                      <c:pt idx="2118">
                        <c:v>1406.0874021302675</c:v>
                      </c:pt>
                      <c:pt idx="2119">
                        <c:v>647.73578024786377</c:v>
                      </c:pt>
                      <c:pt idx="2120">
                        <c:v>383.97425465409384</c:v>
                      </c:pt>
                      <c:pt idx="2121">
                        <c:v>275.20967577537505</c:v>
                      </c:pt>
                      <c:pt idx="2122">
                        <c:v>218.07004322237009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DDEE-4B43-864C-5DBB2D673959}"/>
                  </c:ext>
                </c:extLst>
              </c15:ser>
            </c15:filteredScatterSeries>
          </c:ext>
        </c:extLst>
      </c:scatterChart>
      <c:valAx>
        <c:axId val="423636304"/>
        <c:scaling>
          <c:orientation val="minMax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Process time [h]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37968"/>
        <c:crosses val="autoZero"/>
        <c:crossBetween val="midCat"/>
      </c:valAx>
      <c:valAx>
        <c:axId val="42363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DCW [g/l]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36304"/>
        <c:crosses val="autoZero"/>
        <c:crossBetween val="midCat"/>
      </c:valAx>
      <c:valAx>
        <c:axId val="491273744"/>
        <c:scaling>
          <c:orientation val="minMax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Product</a:t>
                </a:r>
                <a:r>
                  <a:rPr lang="en-US" b="1" baseline="0">
                    <a:solidFill>
                      <a:sysClr val="windowText" lastClr="000000"/>
                    </a:solidFill>
                  </a:rPr>
                  <a:t> (g/L)</a:t>
                </a:r>
                <a:endParaRPr lang="en-US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504608"/>
        <c:crosses val="max"/>
        <c:crossBetween val="midCat"/>
      </c:valAx>
      <c:valAx>
        <c:axId val="490504608"/>
        <c:scaling>
          <c:orientation val="minMax"/>
        </c:scaling>
        <c:delete val="1"/>
        <c:axPos val="b"/>
        <c:numFmt formatCode="0.000" sourceLinked="1"/>
        <c:majorTickMark val="out"/>
        <c:minorTickMark val="none"/>
        <c:tickLblPos val="nextTo"/>
        <c:crossAx val="491273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525549530139358"/>
          <c:y val="0.1168702052934523"/>
          <c:w val="0.15867143102057427"/>
          <c:h val="0.1547189907767138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OD600 (triplicates)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'OD600'!$E$4:$J$4</c:f>
              <c:strCache>
                <c:ptCount val="1"/>
                <c:pt idx="0">
                  <c:v>OD600 (-)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7"/>
            <c:spPr>
              <a:noFill/>
              <a:ln w="15875">
                <a:solidFill>
                  <a:schemeClr val="accent1"/>
                </a:solidFill>
              </a:ln>
              <a:effectLst/>
            </c:spPr>
          </c:marker>
          <c:errBars>
            <c:errDir val="x"/>
            <c:errBarType val="both"/>
            <c:errValType val="fixedVal"/>
            <c:noEndCap val="0"/>
            <c:val val="0"/>
            <c:spPr>
              <a:noFill/>
              <a:ln w="9525" cap="flat" cmpd="sng" algn="ctr">
                <a:noFill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'OD600'!$J$6:$J$13</c:f>
                <c:numCache>
                  <c:formatCode>General</c:formatCode>
                  <c:ptCount val="8"/>
                  <c:pt idx="0">
                    <c:v>1.0692676621563637E-2</c:v>
                  </c:pt>
                  <c:pt idx="1">
                    <c:v>3.1048349392520075E-2</c:v>
                  </c:pt>
                  <c:pt idx="2">
                    <c:v>0.30550504633038961</c:v>
                  </c:pt>
                  <c:pt idx="3">
                    <c:v>0.34641016151377585</c:v>
                  </c:pt>
                  <c:pt idx="4">
                    <c:v>0.41633319989322687</c:v>
                  </c:pt>
                  <c:pt idx="5">
                    <c:v>0.61101009266077921</c:v>
                  </c:pt>
                  <c:pt idx="6">
                    <c:v>0.61101009266077921</c:v>
                  </c:pt>
                  <c:pt idx="7">
                    <c:v>0.23094010767585055</c:v>
                  </c:pt>
                </c:numCache>
              </c:numRef>
            </c:plus>
            <c:minus>
              <c:numRef>
                <c:f>'OD600'!$J$6:$J$13</c:f>
                <c:numCache>
                  <c:formatCode>General</c:formatCode>
                  <c:ptCount val="8"/>
                  <c:pt idx="0">
                    <c:v>1.0692676621563637E-2</c:v>
                  </c:pt>
                  <c:pt idx="1">
                    <c:v>3.1048349392520075E-2</c:v>
                  </c:pt>
                  <c:pt idx="2">
                    <c:v>0.30550504633038961</c:v>
                  </c:pt>
                  <c:pt idx="3">
                    <c:v>0.34641016151377585</c:v>
                  </c:pt>
                  <c:pt idx="4">
                    <c:v>0.41633319989322687</c:v>
                  </c:pt>
                  <c:pt idx="5">
                    <c:v>0.61101009266077921</c:v>
                  </c:pt>
                  <c:pt idx="6">
                    <c:v>0.61101009266077921</c:v>
                  </c:pt>
                  <c:pt idx="7">
                    <c:v>0.23094010767585055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'OD600'!$D$7:$D$14</c:f>
              <c:numCache>
                <c:formatCode>0.00</c:formatCode>
                <c:ptCount val="8"/>
                <c:pt idx="0">
                  <c:v>0</c:v>
                </c:pt>
                <c:pt idx="1">
                  <c:v>23.367000000000001</c:v>
                </c:pt>
                <c:pt idx="2">
                  <c:v>25.867000000000001</c:v>
                </c:pt>
                <c:pt idx="3">
                  <c:v>27.867000000000001</c:v>
                </c:pt>
                <c:pt idx="4">
                  <c:v>29.867000000000001</c:v>
                </c:pt>
                <c:pt idx="5">
                  <c:v>31.95</c:v>
                </c:pt>
                <c:pt idx="6">
                  <c:v>33.866999999999997</c:v>
                </c:pt>
                <c:pt idx="7">
                  <c:v>35.366999999999997</c:v>
                </c:pt>
              </c:numCache>
            </c:numRef>
          </c:xVal>
          <c:yVal>
            <c:numRef>
              <c:f>'OD600'!$I$7:$I$14</c:f>
              <c:numCache>
                <c:formatCode>General</c:formatCode>
                <c:ptCount val="8"/>
                <c:pt idx="0">
                  <c:v>0.60399999999999998</c:v>
                </c:pt>
                <c:pt idx="1">
                  <c:v>86.7</c:v>
                </c:pt>
                <c:pt idx="2">
                  <c:v>102.70000000000002</c:v>
                </c:pt>
                <c:pt idx="3">
                  <c:v>114.9</c:v>
                </c:pt>
                <c:pt idx="4">
                  <c:v>124.4</c:v>
                </c:pt>
                <c:pt idx="5">
                  <c:v>155.6</c:v>
                </c:pt>
                <c:pt idx="6">
                  <c:v>168.79999999999998</c:v>
                </c:pt>
                <c:pt idx="7">
                  <c:v>161.39999999999998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20-432B-92E7-BBE017964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5439279"/>
        <c:axId val="805445103"/>
      </c:scatterChart>
      <c:valAx>
        <c:axId val="805439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Process time (h)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45103"/>
        <c:crosses val="autoZero"/>
        <c:crossBetween val="midCat"/>
      </c:valAx>
      <c:valAx>
        <c:axId val="80544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OD600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39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cX_OD600 vs. cX_DCW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'OD600'!$K$5</c:f>
              <c:strCache>
                <c:ptCount val="1"/>
                <c:pt idx="0">
                  <c:v>cX_OD600 (g/L)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7"/>
            <c:spPr>
              <a:noFill/>
              <a:ln w="15875">
                <a:solidFill>
                  <a:schemeClr val="accent1"/>
                </a:solidFill>
              </a:ln>
              <a:effectLst/>
            </c:spPr>
          </c:marker>
          <c:errBars>
            <c:errDir val="x"/>
            <c:errBarType val="both"/>
            <c:errValType val="fixedVal"/>
            <c:noEndCap val="0"/>
            <c:val val="0"/>
            <c:spPr>
              <a:noFill/>
              <a:ln w="9525" cap="flat" cmpd="sng" algn="ctr">
                <a:noFill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'OD600'!$J$6:$J$13</c:f>
                <c:numCache>
                  <c:formatCode>General</c:formatCode>
                  <c:ptCount val="8"/>
                  <c:pt idx="0">
                    <c:v>1.0692676621563637E-2</c:v>
                  </c:pt>
                  <c:pt idx="1">
                    <c:v>3.1048349392520075E-2</c:v>
                  </c:pt>
                  <c:pt idx="2">
                    <c:v>0.30550504633038961</c:v>
                  </c:pt>
                  <c:pt idx="3">
                    <c:v>0.34641016151377585</c:v>
                  </c:pt>
                  <c:pt idx="4">
                    <c:v>0.41633319989322687</c:v>
                  </c:pt>
                  <c:pt idx="5">
                    <c:v>0.61101009266077921</c:v>
                  </c:pt>
                  <c:pt idx="6">
                    <c:v>0.61101009266077921</c:v>
                  </c:pt>
                  <c:pt idx="7">
                    <c:v>0.23094010767585055</c:v>
                  </c:pt>
                </c:numCache>
              </c:numRef>
            </c:plus>
            <c:minus>
              <c:numRef>
                <c:f>'OD600'!$J$6:$J$13</c:f>
                <c:numCache>
                  <c:formatCode>General</c:formatCode>
                  <c:ptCount val="8"/>
                  <c:pt idx="0">
                    <c:v>1.0692676621563637E-2</c:v>
                  </c:pt>
                  <c:pt idx="1">
                    <c:v>3.1048349392520075E-2</c:v>
                  </c:pt>
                  <c:pt idx="2">
                    <c:v>0.30550504633038961</c:v>
                  </c:pt>
                  <c:pt idx="3">
                    <c:v>0.34641016151377585</c:v>
                  </c:pt>
                  <c:pt idx="4">
                    <c:v>0.41633319989322687</c:v>
                  </c:pt>
                  <c:pt idx="5">
                    <c:v>0.61101009266077921</c:v>
                  </c:pt>
                  <c:pt idx="6">
                    <c:v>0.61101009266077921</c:v>
                  </c:pt>
                  <c:pt idx="7">
                    <c:v>0.23094010767585055</c:v>
                  </c:pt>
                </c:numCache>
              </c:numRef>
            </c:minus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'OD600'!$D$7:$D$14</c:f>
              <c:numCache>
                <c:formatCode>0.00</c:formatCode>
                <c:ptCount val="8"/>
                <c:pt idx="0">
                  <c:v>0</c:v>
                </c:pt>
                <c:pt idx="1">
                  <c:v>23.367000000000001</c:v>
                </c:pt>
                <c:pt idx="2">
                  <c:v>25.867000000000001</c:v>
                </c:pt>
                <c:pt idx="3">
                  <c:v>27.867000000000001</c:v>
                </c:pt>
                <c:pt idx="4">
                  <c:v>29.867000000000001</c:v>
                </c:pt>
                <c:pt idx="5">
                  <c:v>31.95</c:v>
                </c:pt>
                <c:pt idx="6">
                  <c:v>33.866999999999997</c:v>
                </c:pt>
                <c:pt idx="7">
                  <c:v>35.366999999999997</c:v>
                </c:pt>
              </c:numCache>
            </c:numRef>
          </c:xVal>
          <c:yVal>
            <c:numRef>
              <c:f>'OD600'!$K$7:$K$14</c:f>
              <c:numCache>
                <c:formatCode>General</c:formatCode>
                <c:ptCount val="8"/>
                <c:pt idx="0">
                  <c:v>0.24160000000000001</c:v>
                </c:pt>
                <c:pt idx="1">
                  <c:v>34.68</c:v>
                </c:pt>
                <c:pt idx="2">
                  <c:v>41.080000000000013</c:v>
                </c:pt>
                <c:pt idx="3">
                  <c:v>45.960000000000008</c:v>
                </c:pt>
                <c:pt idx="4">
                  <c:v>49.760000000000005</c:v>
                </c:pt>
                <c:pt idx="5">
                  <c:v>62.24</c:v>
                </c:pt>
                <c:pt idx="6">
                  <c:v>67.52</c:v>
                </c:pt>
                <c:pt idx="7">
                  <c:v>64.559999999999988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32-40B0-965A-8F444DFD7DC4}"/>
            </c:ext>
          </c:extLst>
        </c:ser>
        <c:ser>
          <c:idx val="1"/>
          <c:order val="1"/>
          <c:tx>
            <c:strRef>
              <c:f>Biomass!$R$6</c:f>
              <c:strCache>
                <c:ptCount val="1"/>
                <c:pt idx="0">
                  <c:v>cX_DCW (g/L)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Biomass!$C$7:$C$14</c:f>
              <c:numCache>
                <c:formatCode>0.00</c:formatCode>
                <c:ptCount val="8"/>
                <c:pt idx="0">
                  <c:v>0</c:v>
                </c:pt>
                <c:pt idx="1">
                  <c:v>23.367000000000001</c:v>
                </c:pt>
                <c:pt idx="2">
                  <c:v>25.867000000000001</c:v>
                </c:pt>
                <c:pt idx="3">
                  <c:v>27.867000000000001</c:v>
                </c:pt>
                <c:pt idx="4">
                  <c:v>29.867000000000001</c:v>
                </c:pt>
                <c:pt idx="5">
                  <c:v>31.95</c:v>
                </c:pt>
                <c:pt idx="6">
                  <c:v>33.866999999999997</c:v>
                </c:pt>
                <c:pt idx="7">
                  <c:v>35.366999999999997</c:v>
                </c:pt>
              </c:numCache>
            </c:numRef>
          </c:xVal>
          <c:yVal>
            <c:numRef>
              <c:f>Biomass!$R$7:$R$14</c:f>
              <c:numCache>
                <c:formatCode>0.00</c:formatCode>
                <c:ptCount val="8"/>
                <c:pt idx="0">
                  <c:v>0.14599999999999999</c:v>
                </c:pt>
                <c:pt idx="1">
                  <c:v>31.300000000000104</c:v>
                </c:pt>
                <c:pt idx="2">
                  <c:v>41.066666666666734</c:v>
                </c:pt>
                <c:pt idx="3">
                  <c:v>49.866666666666653</c:v>
                </c:pt>
                <c:pt idx="4">
                  <c:v>54.733333333333377</c:v>
                </c:pt>
                <c:pt idx="5">
                  <c:v>56.1666666666667</c:v>
                </c:pt>
                <c:pt idx="6">
                  <c:v>63.033333333333346</c:v>
                </c:pt>
                <c:pt idx="7">
                  <c:v>57.366666666666703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332-40B0-965A-8F444DFD7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5439279"/>
        <c:axId val="805445103"/>
      </c:scatterChart>
      <c:valAx>
        <c:axId val="805439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Process time (h)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45103"/>
        <c:crosses val="autoZero"/>
        <c:crossBetween val="midCat"/>
      </c:valAx>
      <c:valAx>
        <c:axId val="80544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cX (g/L)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392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Dry</a:t>
            </a:r>
            <a:r>
              <a:rPr lang="en-US" baseline="0"/>
              <a:t> Cell Weight</a:t>
            </a:r>
            <a:r>
              <a:rPr lang="en-US"/>
              <a:t> (triplicates)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plus"/>
            <c:size val="7"/>
            <c:spPr>
              <a:noFill/>
              <a:ln w="15875">
                <a:solidFill>
                  <a:schemeClr val="accent1"/>
                </a:solidFill>
              </a:ln>
              <a:effectLst/>
            </c:spPr>
          </c:marker>
          <c:errBars>
            <c:errDir val="x"/>
            <c:errBarType val="both"/>
            <c:errValType val="fixedVal"/>
            <c:noEndCap val="0"/>
            <c:val val="0"/>
            <c:spPr>
              <a:noFill/>
              <a:ln w="9525" cap="flat" cmpd="sng" algn="ctr">
                <a:noFill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Biomass!$S$7:$S$13</c:f>
                <c:numCache>
                  <c:formatCode>General</c:formatCode>
                  <c:ptCount val="7"/>
                  <c:pt idx="0">
                    <c:v>2.6457513110642993E-2</c:v>
                  </c:pt>
                  <c:pt idx="1">
                    <c:v>4.3588989435401938E-2</c:v>
                  </c:pt>
                  <c:pt idx="2">
                    <c:v>6.6583281184799378E-2</c:v>
                  </c:pt>
                  <c:pt idx="3">
                    <c:v>7.0237691685687734E-2</c:v>
                  </c:pt>
                  <c:pt idx="4">
                    <c:v>5.8594652770829335E-2</c:v>
                  </c:pt>
                  <c:pt idx="5">
                    <c:v>6.350852961087107E-2</c:v>
                  </c:pt>
                  <c:pt idx="6">
                    <c:v>0.48232077845903715</c:v>
                  </c:pt>
                </c:numCache>
              </c:numRef>
            </c:plus>
            <c:minus>
              <c:numRef>
                <c:f>Biomass!$S$7:$S$13</c:f>
                <c:numCache>
                  <c:formatCode>General</c:formatCode>
                  <c:ptCount val="7"/>
                  <c:pt idx="0">
                    <c:v>2.6457513110642993E-2</c:v>
                  </c:pt>
                  <c:pt idx="1">
                    <c:v>4.3588989435401938E-2</c:v>
                  </c:pt>
                  <c:pt idx="2">
                    <c:v>6.6583281184799378E-2</c:v>
                  </c:pt>
                  <c:pt idx="3">
                    <c:v>7.0237691685687734E-2</c:v>
                  </c:pt>
                  <c:pt idx="4">
                    <c:v>5.8594652770829335E-2</c:v>
                  </c:pt>
                  <c:pt idx="5">
                    <c:v>6.350852961087107E-2</c:v>
                  </c:pt>
                  <c:pt idx="6">
                    <c:v>0.48232077845903715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Biomass!$C$7:$C$14</c:f>
              <c:numCache>
                <c:formatCode>0.00</c:formatCode>
                <c:ptCount val="8"/>
                <c:pt idx="0">
                  <c:v>0</c:v>
                </c:pt>
                <c:pt idx="1">
                  <c:v>23.367000000000001</c:v>
                </c:pt>
                <c:pt idx="2">
                  <c:v>25.867000000000001</c:v>
                </c:pt>
                <c:pt idx="3">
                  <c:v>27.867000000000001</c:v>
                </c:pt>
                <c:pt idx="4">
                  <c:v>29.867000000000001</c:v>
                </c:pt>
                <c:pt idx="5">
                  <c:v>31.95</c:v>
                </c:pt>
                <c:pt idx="6">
                  <c:v>33.866999999999997</c:v>
                </c:pt>
                <c:pt idx="7">
                  <c:v>35.366999999999997</c:v>
                </c:pt>
              </c:numCache>
            </c:numRef>
          </c:xVal>
          <c:yVal>
            <c:numRef>
              <c:f>Biomass!$R$7:$R$14</c:f>
              <c:numCache>
                <c:formatCode>0.00</c:formatCode>
                <c:ptCount val="8"/>
                <c:pt idx="0">
                  <c:v>0.14599999999999999</c:v>
                </c:pt>
                <c:pt idx="1">
                  <c:v>31.300000000000104</c:v>
                </c:pt>
                <c:pt idx="2">
                  <c:v>41.066666666666734</c:v>
                </c:pt>
                <c:pt idx="3">
                  <c:v>49.866666666666653</c:v>
                </c:pt>
                <c:pt idx="4">
                  <c:v>54.733333333333377</c:v>
                </c:pt>
                <c:pt idx="5">
                  <c:v>56.1666666666667</c:v>
                </c:pt>
                <c:pt idx="6">
                  <c:v>63.033333333333346</c:v>
                </c:pt>
                <c:pt idx="7">
                  <c:v>57.366666666666703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4C-4CCC-AAEE-12A164CCD0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5439279"/>
        <c:axId val="805445103"/>
      </c:scatterChart>
      <c:valAx>
        <c:axId val="805439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Process time (h)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45103"/>
        <c:crosses val="autoZero"/>
        <c:crossBetween val="midCat"/>
      </c:valAx>
      <c:valAx>
        <c:axId val="80544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DCW (g/L)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39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Standards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Glycerol!$A$24</c:f>
              <c:strCache>
                <c:ptCount val="1"/>
                <c:pt idx="0">
                  <c:v>Gly std (g/L)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0992245474810156"/>
                  <c:y val="-4.3617446978791519E-3"/>
                </c:manualLayout>
              </c:layout>
              <c:numFmt formatCode="General" sourceLinked="0"/>
              <c:spPr>
                <a:solidFill>
                  <a:schemeClr val="accent1">
                    <a:lumMod val="20000"/>
                    <a:lumOff val="8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Glycerol!$A$25:$A$30</c:f>
              <c:numCache>
                <c:formatCode>0.000</c:formatCode>
                <c:ptCount val="6"/>
                <c:pt idx="0">
                  <c:v>0.78125</c:v>
                </c:pt>
                <c:pt idx="1">
                  <c:v>1.5625</c:v>
                </c:pt>
                <c:pt idx="2">
                  <c:v>3.125</c:v>
                </c:pt>
                <c:pt idx="3">
                  <c:v>6.25</c:v>
                </c:pt>
                <c:pt idx="4">
                  <c:v>12.5</c:v>
                </c:pt>
                <c:pt idx="5">
                  <c:v>25</c:v>
                </c:pt>
              </c:numCache>
            </c:numRef>
          </c:xVal>
          <c:yVal>
            <c:numRef>
              <c:f>Glycerol!$B$25:$B$30</c:f>
              <c:numCache>
                <c:formatCode>General</c:formatCode>
                <c:ptCount val="6"/>
                <c:pt idx="0" formatCode="0.000">
                  <c:v>0.1628</c:v>
                </c:pt>
                <c:pt idx="1">
                  <c:v>0.33350000000000002</c:v>
                </c:pt>
                <c:pt idx="2" formatCode="0.000">
                  <c:v>0.68479999999999996</c:v>
                </c:pt>
                <c:pt idx="3" formatCode="0.000">
                  <c:v>1.3792</c:v>
                </c:pt>
                <c:pt idx="4" formatCode="0.000">
                  <c:v>2.7814999999999999</c:v>
                </c:pt>
                <c:pt idx="5" formatCode="0.000">
                  <c:v>5.6125999999999996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7A2-4C23-AA62-5E89FB6E1E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479423"/>
        <c:axId val="218480255"/>
      </c:scatterChart>
      <c:valAx>
        <c:axId val="218479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Concentration</a:t>
                </a:r>
                <a:r>
                  <a:rPr lang="en-US" baseline="0"/>
                  <a:t> (g/L)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480255"/>
        <c:crosses val="autoZero"/>
        <c:crossBetween val="midCat"/>
      </c:valAx>
      <c:valAx>
        <c:axId val="218480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Area (µRIU*min)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4794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Glycerol</a:t>
            </a:r>
            <a:r>
              <a:rPr lang="en-US" baseline="0"/>
              <a:t> (Gly) HPLC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Glycerol!$E$4</c:f>
              <c:strCache>
                <c:ptCount val="1"/>
                <c:pt idx="0">
                  <c:v>Gly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7"/>
            <c:spPr>
              <a:noFill/>
              <a:ln w="15875">
                <a:solidFill>
                  <a:schemeClr val="accent1"/>
                </a:solidFill>
              </a:ln>
              <a:effectLst/>
            </c:spPr>
          </c:marker>
          <c:errBars>
            <c:errDir val="x"/>
            <c:errBarType val="both"/>
            <c:errValType val="fixedVal"/>
            <c:noEndCap val="0"/>
            <c:val val="0"/>
            <c:spPr>
              <a:noFill/>
              <a:ln w="9525" cap="flat" cmpd="sng" algn="ctr">
                <a:noFill/>
                <a:round/>
              </a:ln>
              <a:effectLst/>
            </c:spPr>
          </c:errBars>
          <c:errBars>
            <c:errDir val="y"/>
            <c:errBarType val="both"/>
            <c:errValType val="percentage"/>
            <c:noEndCap val="0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Glycerol!$D$7:$D$14</c:f>
              <c:numCache>
                <c:formatCode>0.000</c:formatCode>
                <c:ptCount val="8"/>
                <c:pt idx="0">
                  <c:v>0</c:v>
                </c:pt>
                <c:pt idx="1">
                  <c:v>23.367000000000001</c:v>
                </c:pt>
                <c:pt idx="2">
                  <c:v>25.867000000000001</c:v>
                </c:pt>
                <c:pt idx="3">
                  <c:v>27.867000000000001</c:v>
                </c:pt>
                <c:pt idx="4">
                  <c:v>29.867000000000001</c:v>
                </c:pt>
                <c:pt idx="5">
                  <c:v>31.95</c:v>
                </c:pt>
                <c:pt idx="6">
                  <c:v>33.866999999999997</c:v>
                </c:pt>
                <c:pt idx="7">
                  <c:v>35.366999999999997</c:v>
                </c:pt>
              </c:numCache>
            </c:numRef>
          </c:xVal>
          <c:yVal>
            <c:numRef>
              <c:f>Glycerol!$E$7:$E$14</c:f>
              <c:numCache>
                <c:formatCode>0.000</c:formatCode>
                <c:ptCount val="8"/>
                <c:pt idx="0">
                  <c:v>33.256444444444448</c:v>
                </c:pt>
                <c:pt idx="1">
                  <c:v>9.0666666666666673E-2</c:v>
                </c:pt>
                <c:pt idx="2">
                  <c:v>9.0666666666666673E-2</c:v>
                </c:pt>
                <c:pt idx="3">
                  <c:v>9.0666666666666673E-2</c:v>
                </c:pt>
                <c:pt idx="4">
                  <c:v>9.0666666666666673E-2</c:v>
                </c:pt>
                <c:pt idx="5">
                  <c:v>9.0666666666666673E-2</c:v>
                </c:pt>
                <c:pt idx="6">
                  <c:v>0.36266666666666669</c:v>
                </c:pt>
                <c:pt idx="7">
                  <c:v>9.0666666666666673E-2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6C-4887-A80F-75C0BC03D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5439279"/>
        <c:axId val="805445103"/>
      </c:scatterChart>
      <c:valAx>
        <c:axId val="805439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Process time (h)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45103"/>
        <c:crosses val="autoZero"/>
        <c:crossBetween val="midCat"/>
      </c:valAx>
      <c:valAx>
        <c:axId val="80544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Glycerol (g/L)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39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Standards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Acetate!$A$24</c:f>
              <c:strCache>
                <c:ptCount val="1"/>
                <c:pt idx="0">
                  <c:v>Ac std (g/L)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0992245474810156"/>
                  <c:y val="-4.3617446978791519E-3"/>
                </c:manualLayout>
              </c:layout>
              <c:numFmt formatCode="General" sourceLinked="0"/>
              <c:spPr>
                <a:solidFill>
                  <a:schemeClr val="accent1">
                    <a:lumMod val="20000"/>
                    <a:lumOff val="8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Acetate!$A$25:$A$30</c:f>
              <c:numCache>
                <c:formatCode>0.000</c:formatCode>
                <c:ptCount val="6"/>
                <c:pt idx="0">
                  <c:v>1</c:v>
                </c:pt>
                <c:pt idx="1">
                  <c:v>2.5</c:v>
                </c:pt>
                <c:pt idx="2">
                  <c:v>5</c:v>
                </c:pt>
                <c:pt idx="3">
                  <c:v>10</c:v>
                </c:pt>
              </c:numCache>
            </c:numRef>
          </c:xVal>
          <c:yVal>
            <c:numRef>
              <c:f>Acetate!$B$25:$B$30</c:f>
              <c:numCache>
                <c:formatCode>0.000</c:formatCode>
                <c:ptCount val="6"/>
                <c:pt idx="0">
                  <c:v>9.1200000000000003E-2</c:v>
                </c:pt>
                <c:pt idx="1">
                  <c:v>0.29270000000000002</c:v>
                </c:pt>
                <c:pt idx="2">
                  <c:v>0.71830000000000005</c:v>
                </c:pt>
                <c:pt idx="3">
                  <c:v>1.33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67E-495C-8F8A-F86D9E6C4C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479423"/>
        <c:axId val="218480255"/>
      </c:scatterChart>
      <c:valAx>
        <c:axId val="218479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Concentration</a:t>
                </a:r>
                <a:r>
                  <a:rPr lang="en-US" baseline="0"/>
                  <a:t> (g/L)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480255"/>
        <c:crosses val="autoZero"/>
        <c:crossBetween val="midCat"/>
      </c:valAx>
      <c:valAx>
        <c:axId val="218480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Area (µRIU*min)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4794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Acetate</a:t>
            </a:r>
            <a:r>
              <a:rPr lang="en-US" baseline="0"/>
              <a:t> (Ac) HPLC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Acetate!$E$4</c:f>
              <c:strCache>
                <c:ptCount val="1"/>
                <c:pt idx="0">
                  <c:v>Ac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7"/>
            <c:spPr>
              <a:noFill/>
              <a:ln w="15875">
                <a:solidFill>
                  <a:schemeClr val="accent1"/>
                </a:solidFill>
              </a:ln>
              <a:effectLst/>
            </c:spPr>
          </c:marker>
          <c:errBars>
            <c:errDir val="x"/>
            <c:errBarType val="both"/>
            <c:errValType val="fixedVal"/>
            <c:noEndCap val="0"/>
            <c:val val="0"/>
            <c:spPr>
              <a:noFill/>
              <a:ln w="9525" cap="flat" cmpd="sng" algn="ctr">
                <a:noFill/>
                <a:round/>
              </a:ln>
              <a:effectLst/>
            </c:spPr>
          </c:errBars>
          <c:errBars>
            <c:errDir val="y"/>
            <c:errBarType val="both"/>
            <c:errValType val="percentage"/>
            <c:noEndCap val="0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Acetate!$D$7:$D$14</c:f>
              <c:numCache>
                <c:formatCode>0.000</c:formatCode>
                <c:ptCount val="8"/>
                <c:pt idx="0">
                  <c:v>0</c:v>
                </c:pt>
                <c:pt idx="1">
                  <c:v>23.367000000000001</c:v>
                </c:pt>
                <c:pt idx="2">
                  <c:v>25.867000000000001</c:v>
                </c:pt>
                <c:pt idx="3">
                  <c:v>27.867000000000001</c:v>
                </c:pt>
                <c:pt idx="4">
                  <c:v>29.867000000000001</c:v>
                </c:pt>
                <c:pt idx="5">
                  <c:v>31.95</c:v>
                </c:pt>
                <c:pt idx="6">
                  <c:v>33.866999999999997</c:v>
                </c:pt>
                <c:pt idx="7">
                  <c:v>35.366999999999997</c:v>
                </c:pt>
              </c:numCache>
            </c:numRef>
          </c:xVal>
          <c:yVal>
            <c:numRef>
              <c:f>Acetate!$E$7:$E$14</c:f>
              <c:numCache>
                <c:formatCode>0.000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0.49675090252707577</c:v>
                </c:pt>
                <c:pt idx="7">
                  <c:v>2.2115523465703966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92-449C-A52E-B0A45F72E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5439279"/>
        <c:axId val="805445103"/>
      </c:scatterChart>
      <c:valAx>
        <c:axId val="805439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Process time (h)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45103"/>
        <c:crosses val="autoZero"/>
        <c:crossBetween val="midCat"/>
      </c:valAx>
      <c:valAx>
        <c:axId val="80544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Acetate (g/L)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39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Standards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Protein!$A$20</c:f>
              <c:strCache>
                <c:ptCount val="1"/>
                <c:pt idx="0">
                  <c:v>BSA std (g/L)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0992245474810156"/>
                  <c:y val="-4.3617446978791519E-3"/>
                </c:manualLayout>
              </c:layout>
              <c:numFmt formatCode="General" sourceLinked="0"/>
              <c:spPr>
                <a:solidFill>
                  <a:schemeClr val="accent1">
                    <a:lumMod val="20000"/>
                    <a:lumOff val="8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Protein!$A$21:$A$26</c:f>
              <c:numCache>
                <c:formatCode>0.000</c:formatCode>
                <c:ptCount val="6"/>
                <c:pt idx="0">
                  <c:v>6.25E-2</c:v>
                </c:pt>
                <c:pt idx="1">
                  <c:v>0.125</c:v>
                </c:pt>
                <c:pt idx="2">
                  <c:v>0.25</c:v>
                </c:pt>
                <c:pt idx="3">
                  <c:v>0.5</c:v>
                </c:pt>
                <c:pt idx="4">
                  <c:v>1</c:v>
                </c:pt>
              </c:numCache>
            </c:numRef>
          </c:xVal>
          <c:yVal>
            <c:numRef>
              <c:f>Protein!$B$21:$B$26</c:f>
              <c:numCache>
                <c:formatCode>General</c:formatCode>
                <c:ptCount val="6"/>
                <c:pt idx="0" formatCode="0.000">
                  <c:v>5.6000000000000001E-2</c:v>
                </c:pt>
                <c:pt idx="1">
                  <c:v>0.13800000000000001</c:v>
                </c:pt>
                <c:pt idx="2" formatCode="0.000">
                  <c:v>0.38700000000000001</c:v>
                </c:pt>
                <c:pt idx="3" formatCode="0.000">
                  <c:v>0.871</c:v>
                </c:pt>
                <c:pt idx="4" formatCode="0.000">
                  <c:v>1.7350000000000001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5D7-4742-8C39-2BBC2F331E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479423"/>
        <c:axId val="218480255"/>
      </c:scatterChart>
      <c:scatterChart>
        <c:scatterStyle val="lineMarker"/>
        <c:varyColors val="0"/>
        <c:ser>
          <c:idx val="1"/>
          <c:order val="1"/>
          <c:tx>
            <c:strRef>
              <c:f>Protein!$A$27</c:f>
              <c:strCache>
                <c:ptCount val="1"/>
                <c:pt idx="0">
                  <c:v>PpL std (g/L)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0992245474810156"/>
                  <c:y val="0.12769107643057226"/>
                </c:manualLayout>
              </c:layout>
              <c:numFmt formatCode="General" sourceLinked="0"/>
              <c:spPr>
                <a:solidFill>
                  <a:schemeClr val="accent2">
                    <a:lumMod val="20000"/>
                    <a:lumOff val="8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Protein!$A$28:$A$32</c:f>
              <c:numCache>
                <c:formatCode>0.000</c:formatCode>
                <c:ptCount val="5"/>
                <c:pt idx="0">
                  <c:v>6.25E-2</c:v>
                </c:pt>
                <c:pt idx="1">
                  <c:v>0.125</c:v>
                </c:pt>
                <c:pt idx="2">
                  <c:v>0.25</c:v>
                </c:pt>
                <c:pt idx="3">
                  <c:v>0.5</c:v>
                </c:pt>
                <c:pt idx="4">
                  <c:v>1</c:v>
                </c:pt>
              </c:numCache>
            </c:numRef>
          </c:xVal>
          <c:yVal>
            <c:numRef>
              <c:f>Protein!$B$28:$B$32</c:f>
              <c:numCache>
                <c:formatCode>General</c:formatCode>
                <c:ptCount val="5"/>
                <c:pt idx="0" formatCode="0.000">
                  <c:v>6.9000000000000006E-2</c:v>
                </c:pt>
                <c:pt idx="1">
                  <c:v>0.153</c:v>
                </c:pt>
                <c:pt idx="2" formatCode="0.000">
                  <c:v>0.32500000000000001</c:v>
                </c:pt>
                <c:pt idx="3" formatCode="0.000">
                  <c:v>0.69299999999999995</c:v>
                </c:pt>
                <c:pt idx="4" formatCode="0.000">
                  <c:v>1.4179999999999999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D7-4742-8C39-2BBC2F331E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5751488"/>
        <c:axId val="1807287840"/>
      </c:scatterChart>
      <c:valAx>
        <c:axId val="218479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Concentration</a:t>
                </a:r>
                <a:r>
                  <a:rPr lang="en-US" baseline="0"/>
                  <a:t> (g/L)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480255"/>
        <c:crosses val="autoZero"/>
        <c:crossBetween val="midCat"/>
      </c:valAx>
      <c:valAx>
        <c:axId val="218480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Area (µRIU*min)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479423"/>
        <c:crosses val="autoZero"/>
        <c:crossBetween val="midCat"/>
      </c:valAx>
      <c:valAx>
        <c:axId val="180728784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Area (µRIU*min)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751488"/>
        <c:crosses val="max"/>
        <c:crossBetween val="midCat"/>
      </c:valAx>
      <c:valAx>
        <c:axId val="1525751488"/>
        <c:scaling>
          <c:orientation val="minMax"/>
        </c:scaling>
        <c:delete val="1"/>
        <c:axPos val="b"/>
        <c:numFmt formatCode="0.000" sourceLinked="1"/>
        <c:majorTickMark val="out"/>
        <c:minorTickMark val="none"/>
        <c:tickLblPos val="nextTo"/>
        <c:crossAx val="18072878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HPLC Samples</a:t>
            </a:r>
            <a:r>
              <a:rPr lang="en-US" baseline="0"/>
              <a:t> Dilution Effect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R1 samples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42981353077134016"/>
                  <c:y val="-8.8747346072186838E-3"/>
                </c:manualLayout>
              </c:layout>
              <c:numFmt formatCode="General" sourceLinked="0"/>
              <c:spPr>
                <a:solidFill>
                  <a:schemeClr val="accent1">
                    <a:lumMod val="20000"/>
                    <a:lumOff val="8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Protein!$D$44:$D$49</c:f>
              <c:numCache>
                <c:formatCode>0.000</c:formatCode>
                <c:ptCount val="6"/>
                <c:pt idx="0">
                  <c:v>1.9445906635268044</c:v>
                </c:pt>
                <c:pt idx="1">
                  <c:v>4.0418340490372628</c:v>
                </c:pt>
                <c:pt idx="2">
                  <c:v>6.6266795955118427</c:v>
                </c:pt>
                <c:pt idx="3">
                  <c:v>6.7679734035184929</c:v>
                </c:pt>
                <c:pt idx="4">
                  <c:v>6.5491065244493694</c:v>
                </c:pt>
                <c:pt idx="5">
                  <c:v>6.6987117329269985</c:v>
                </c:pt>
              </c:numCache>
            </c:numRef>
          </c:xVal>
          <c:yVal>
            <c:numRef>
              <c:f>Protein!$D$38:$D$43</c:f>
              <c:numCache>
                <c:formatCode>0.000</c:formatCode>
                <c:ptCount val="6"/>
                <c:pt idx="0">
                  <c:v>2.8508103615459204</c:v>
                </c:pt>
                <c:pt idx="1">
                  <c:v>5.5658678487325117</c:v>
                </c:pt>
                <c:pt idx="2">
                  <c:v>7.7545366394237423</c:v>
                </c:pt>
                <c:pt idx="3">
                  <c:v>8.6964953594680701</c:v>
                </c:pt>
                <c:pt idx="4">
                  <c:v>8.7519046959412652</c:v>
                </c:pt>
                <c:pt idx="5">
                  <c:v>7.8376506441335358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90-46D0-ABC0-603FDB13B7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5751072"/>
        <c:axId val="1525752736"/>
      </c:scatterChart>
      <c:valAx>
        <c:axId val="1525751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Pure Sample (g/L)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752736"/>
        <c:crosses val="autoZero"/>
        <c:crossBetween val="midCat"/>
      </c:valAx>
      <c:valAx>
        <c:axId val="152575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Diluted</a:t>
                </a:r>
                <a:r>
                  <a:rPr lang="en-US" baseline="0"/>
                  <a:t> Sample (g/L)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7510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Protein</a:t>
            </a:r>
            <a:r>
              <a:rPr lang="en-US" baseline="0"/>
              <a:t> L (PpL) HPLC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Protein!$E$4</c:f>
              <c:strCache>
                <c:ptCount val="1"/>
                <c:pt idx="0">
                  <c:v>PpL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7"/>
            <c:spPr>
              <a:noFill/>
              <a:ln w="15875">
                <a:solidFill>
                  <a:schemeClr val="accent1"/>
                </a:solidFill>
              </a:ln>
              <a:effectLst/>
            </c:spPr>
          </c:marker>
          <c:errBars>
            <c:errDir val="x"/>
            <c:errBarType val="both"/>
            <c:errValType val="fixedVal"/>
            <c:noEndCap val="0"/>
            <c:val val="0"/>
            <c:spPr>
              <a:noFill/>
              <a:ln w="9525" cap="flat" cmpd="sng" algn="ctr">
                <a:noFill/>
                <a:round/>
              </a:ln>
              <a:effectLst/>
            </c:spPr>
          </c:errBars>
          <c:errBars>
            <c:errDir val="y"/>
            <c:errBarType val="both"/>
            <c:errValType val="percentage"/>
            <c:noEndCap val="0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Protein!$D$7:$D$14</c:f>
              <c:numCache>
                <c:formatCode>0.000</c:formatCode>
                <c:ptCount val="8"/>
                <c:pt idx="0">
                  <c:v>0</c:v>
                </c:pt>
                <c:pt idx="1">
                  <c:v>23.367000000000001</c:v>
                </c:pt>
                <c:pt idx="2">
                  <c:v>25.867000000000001</c:v>
                </c:pt>
                <c:pt idx="3">
                  <c:v>27.867000000000001</c:v>
                </c:pt>
                <c:pt idx="4">
                  <c:v>29.867000000000001</c:v>
                </c:pt>
                <c:pt idx="5">
                  <c:v>31.95</c:v>
                </c:pt>
                <c:pt idx="6">
                  <c:v>33.866999999999997</c:v>
                </c:pt>
                <c:pt idx="7">
                  <c:v>35.366999999999997</c:v>
                </c:pt>
              </c:numCache>
            </c:numRef>
          </c:xVal>
          <c:yVal>
            <c:numRef>
              <c:f>Protein!$E$7:$E$14</c:f>
              <c:numCache>
                <c:formatCode>0.000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2.8508103615459204</c:v>
                </c:pt>
                <c:pt idx="3">
                  <c:v>5.5658678487325117</c:v>
                </c:pt>
                <c:pt idx="4">
                  <c:v>7.7545366394237423</c:v>
                </c:pt>
                <c:pt idx="5">
                  <c:v>8.6964953594680701</c:v>
                </c:pt>
                <c:pt idx="6">
                  <c:v>8.7519046959412652</c:v>
                </c:pt>
                <c:pt idx="7">
                  <c:v>7.8376506441335358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D1-4675-B507-B0AE06CD3F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5439279"/>
        <c:axId val="805445103"/>
      </c:scatterChart>
      <c:valAx>
        <c:axId val="805439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Process time (h)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45103"/>
        <c:crosses val="autoZero"/>
        <c:crossBetween val="midCat"/>
      </c:valAx>
      <c:valAx>
        <c:axId val="80544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PpL (g/L)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39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Volume - Samples and Harvest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Rate_Calc!$C$3</c:f>
              <c:strCache>
                <c:ptCount val="1"/>
                <c:pt idx="0">
                  <c:v>Sampling Time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Rate_Calc!$C$7:$C$27</c:f>
              <c:numCache>
                <c:formatCode>0.0</c:formatCode>
                <c:ptCount val="21"/>
                <c:pt idx="0">
                  <c:v>0</c:v>
                </c:pt>
                <c:pt idx="1">
                  <c:v>23.367000000000001</c:v>
                </c:pt>
                <c:pt idx="3">
                  <c:v>23.367000000000001</c:v>
                </c:pt>
                <c:pt idx="4">
                  <c:v>25.867000000000001</c:v>
                </c:pt>
                <c:pt idx="6">
                  <c:v>25.867000000000001</c:v>
                </c:pt>
                <c:pt idx="7">
                  <c:v>27.867000000000001</c:v>
                </c:pt>
                <c:pt idx="9">
                  <c:v>27.867000000000001</c:v>
                </c:pt>
                <c:pt idx="10">
                  <c:v>29.867000000000001</c:v>
                </c:pt>
                <c:pt idx="12">
                  <c:v>29.867000000000001</c:v>
                </c:pt>
                <c:pt idx="13">
                  <c:v>31.95</c:v>
                </c:pt>
                <c:pt idx="15">
                  <c:v>31.95</c:v>
                </c:pt>
                <c:pt idx="16">
                  <c:v>33.866999999999997</c:v>
                </c:pt>
                <c:pt idx="18">
                  <c:v>33.866999999999997</c:v>
                </c:pt>
                <c:pt idx="19">
                  <c:v>35.366999999999997</c:v>
                </c:pt>
              </c:numCache>
            </c:numRef>
          </c:xVal>
          <c:yVal>
            <c:numRef>
              <c:f>Rate_Calc!$F$7:$F$27</c:f>
              <c:numCache>
                <c:formatCode>0.00</c:formatCode>
                <c:ptCount val="21"/>
                <c:pt idx="0">
                  <c:v>1.08</c:v>
                </c:pt>
                <c:pt idx="1">
                  <c:v>1.3157219044144679</c:v>
                </c:pt>
                <c:pt idx="3">
                  <c:v>1.3157219044144679</c:v>
                </c:pt>
                <c:pt idx="4">
                  <c:v>1.412695641567973</c:v>
                </c:pt>
                <c:pt idx="6">
                  <c:v>1.412695641567973</c:v>
                </c:pt>
                <c:pt idx="7">
                  <c:v>1.5081735113568353</c:v>
                </c:pt>
                <c:pt idx="9">
                  <c:v>1.5081735113568353</c:v>
                </c:pt>
                <c:pt idx="10">
                  <c:v>1.6333121763969998</c:v>
                </c:pt>
                <c:pt idx="12">
                  <c:v>1.6333121763969998</c:v>
                </c:pt>
                <c:pt idx="13">
                  <c:v>1.8021042168195691</c:v>
                </c:pt>
                <c:pt idx="15">
                  <c:v>1.8021042168195691</c:v>
                </c:pt>
                <c:pt idx="16">
                  <c:v>2.0025791357399267</c:v>
                </c:pt>
                <c:pt idx="18">
                  <c:v>2.0025791357399267</c:v>
                </c:pt>
                <c:pt idx="19">
                  <c:v>2.1717305642201836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7B-439D-B8C0-0E05B2D67824}"/>
            </c:ext>
          </c:extLst>
        </c:ser>
        <c:ser>
          <c:idx val="1"/>
          <c:order val="1"/>
          <c:tx>
            <c:strRef>
              <c:f>Rate_Calc!$F$3</c:f>
              <c:strCache>
                <c:ptCount val="1"/>
                <c:pt idx="0">
                  <c:v>Volume Reactor</c:v>
                </c:pt>
              </c:strCache>
            </c:strRef>
          </c:tx>
          <c:spPr>
            <a:ln w="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Online_ANA!$A$2:$A$14836</c:f>
              <c:numCache>
                <c:formatCode>0.00</c:formatCode>
                <c:ptCount val="14835"/>
                <c:pt idx="0">
                  <c:v>0</c:v>
                </c:pt>
                <c:pt idx="1">
                  <c:v>1.7000000000000001E-2</c:v>
                </c:pt>
                <c:pt idx="2">
                  <c:v>3.3000000000000002E-2</c:v>
                </c:pt>
                <c:pt idx="3">
                  <c:v>0.05</c:v>
                </c:pt>
                <c:pt idx="4">
                  <c:v>6.7000000000000004E-2</c:v>
                </c:pt>
                <c:pt idx="5">
                  <c:v>8.3000000000000004E-2</c:v>
                </c:pt>
                <c:pt idx="6">
                  <c:v>0.1</c:v>
                </c:pt>
                <c:pt idx="7">
                  <c:v>0.11700000000000001</c:v>
                </c:pt>
                <c:pt idx="8">
                  <c:v>0.13300000000000001</c:v>
                </c:pt>
                <c:pt idx="9">
                  <c:v>0.15</c:v>
                </c:pt>
                <c:pt idx="10">
                  <c:v>0.16700000000000001</c:v>
                </c:pt>
                <c:pt idx="11">
                  <c:v>0.183</c:v>
                </c:pt>
                <c:pt idx="12">
                  <c:v>0.2</c:v>
                </c:pt>
                <c:pt idx="13">
                  <c:v>0.217</c:v>
                </c:pt>
                <c:pt idx="14">
                  <c:v>0.23300000000000001</c:v>
                </c:pt>
                <c:pt idx="15">
                  <c:v>0.25</c:v>
                </c:pt>
                <c:pt idx="16">
                  <c:v>0.26700000000000002</c:v>
                </c:pt>
                <c:pt idx="17">
                  <c:v>0.28299999999999997</c:v>
                </c:pt>
                <c:pt idx="18">
                  <c:v>0.3</c:v>
                </c:pt>
                <c:pt idx="19">
                  <c:v>0.317</c:v>
                </c:pt>
                <c:pt idx="20">
                  <c:v>0.33300000000000002</c:v>
                </c:pt>
                <c:pt idx="21">
                  <c:v>0.35</c:v>
                </c:pt>
                <c:pt idx="22">
                  <c:v>0.36699999999999999</c:v>
                </c:pt>
                <c:pt idx="23">
                  <c:v>0.38300000000000001</c:v>
                </c:pt>
                <c:pt idx="24">
                  <c:v>0.4</c:v>
                </c:pt>
                <c:pt idx="25">
                  <c:v>0.41699999999999998</c:v>
                </c:pt>
                <c:pt idx="26">
                  <c:v>0.433</c:v>
                </c:pt>
                <c:pt idx="27">
                  <c:v>0.45</c:v>
                </c:pt>
                <c:pt idx="28">
                  <c:v>0.46700000000000003</c:v>
                </c:pt>
                <c:pt idx="29">
                  <c:v>0.48299999999999998</c:v>
                </c:pt>
                <c:pt idx="30">
                  <c:v>0.5</c:v>
                </c:pt>
                <c:pt idx="31">
                  <c:v>0.51700000000000002</c:v>
                </c:pt>
                <c:pt idx="32">
                  <c:v>0.53300000000000003</c:v>
                </c:pt>
                <c:pt idx="33">
                  <c:v>0.55000000000000004</c:v>
                </c:pt>
                <c:pt idx="34">
                  <c:v>0.56699999999999995</c:v>
                </c:pt>
                <c:pt idx="35">
                  <c:v>0.58299999999999996</c:v>
                </c:pt>
                <c:pt idx="36">
                  <c:v>0.6</c:v>
                </c:pt>
                <c:pt idx="37">
                  <c:v>0.61699999999999999</c:v>
                </c:pt>
                <c:pt idx="38">
                  <c:v>0.63300000000000001</c:v>
                </c:pt>
                <c:pt idx="39">
                  <c:v>0.65</c:v>
                </c:pt>
                <c:pt idx="40">
                  <c:v>0.66700000000000004</c:v>
                </c:pt>
                <c:pt idx="41">
                  <c:v>0.68300000000000005</c:v>
                </c:pt>
                <c:pt idx="42">
                  <c:v>0.7</c:v>
                </c:pt>
                <c:pt idx="43">
                  <c:v>0.71699999999999997</c:v>
                </c:pt>
                <c:pt idx="44">
                  <c:v>0.73299999999999998</c:v>
                </c:pt>
                <c:pt idx="45">
                  <c:v>0.75</c:v>
                </c:pt>
                <c:pt idx="46">
                  <c:v>0.76700000000000002</c:v>
                </c:pt>
                <c:pt idx="47">
                  <c:v>0.78300000000000003</c:v>
                </c:pt>
                <c:pt idx="48">
                  <c:v>0.8</c:v>
                </c:pt>
                <c:pt idx="49">
                  <c:v>0.81699999999999995</c:v>
                </c:pt>
                <c:pt idx="50">
                  <c:v>0.83299999999999996</c:v>
                </c:pt>
                <c:pt idx="51">
                  <c:v>0.85</c:v>
                </c:pt>
                <c:pt idx="52">
                  <c:v>0.86699999999999999</c:v>
                </c:pt>
                <c:pt idx="53">
                  <c:v>0.88300000000000001</c:v>
                </c:pt>
                <c:pt idx="54">
                  <c:v>0.9</c:v>
                </c:pt>
                <c:pt idx="55">
                  <c:v>0.91700000000000004</c:v>
                </c:pt>
                <c:pt idx="56">
                  <c:v>0.93300000000000005</c:v>
                </c:pt>
                <c:pt idx="57">
                  <c:v>0.95</c:v>
                </c:pt>
                <c:pt idx="58">
                  <c:v>0.96699999999999997</c:v>
                </c:pt>
                <c:pt idx="59">
                  <c:v>0.98299999999999998</c:v>
                </c:pt>
                <c:pt idx="60">
                  <c:v>1</c:v>
                </c:pt>
                <c:pt idx="61">
                  <c:v>1.0169999999999999</c:v>
                </c:pt>
                <c:pt idx="62">
                  <c:v>1.0329999999999999</c:v>
                </c:pt>
                <c:pt idx="63">
                  <c:v>1.05</c:v>
                </c:pt>
                <c:pt idx="64">
                  <c:v>1.0669999999999999</c:v>
                </c:pt>
                <c:pt idx="65">
                  <c:v>1.083</c:v>
                </c:pt>
                <c:pt idx="66">
                  <c:v>1.1000000000000001</c:v>
                </c:pt>
                <c:pt idx="67">
                  <c:v>1.117</c:v>
                </c:pt>
                <c:pt idx="68">
                  <c:v>1.133</c:v>
                </c:pt>
                <c:pt idx="69">
                  <c:v>1.1499999999999999</c:v>
                </c:pt>
                <c:pt idx="70">
                  <c:v>1.167</c:v>
                </c:pt>
                <c:pt idx="71">
                  <c:v>1.1830000000000001</c:v>
                </c:pt>
                <c:pt idx="72">
                  <c:v>1.2</c:v>
                </c:pt>
                <c:pt idx="73">
                  <c:v>1.2170000000000001</c:v>
                </c:pt>
                <c:pt idx="74">
                  <c:v>1.2330000000000001</c:v>
                </c:pt>
                <c:pt idx="75">
                  <c:v>1.25</c:v>
                </c:pt>
                <c:pt idx="76">
                  <c:v>1.2669999999999999</c:v>
                </c:pt>
                <c:pt idx="77">
                  <c:v>1.2829999999999999</c:v>
                </c:pt>
                <c:pt idx="78">
                  <c:v>1.3</c:v>
                </c:pt>
                <c:pt idx="79">
                  <c:v>1.3169999999999999</c:v>
                </c:pt>
                <c:pt idx="80">
                  <c:v>1.333</c:v>
                </c:pt>
                <c:pt idx="81">
                  <c:v>1.35</c:v>
                </c:pt>
                <c:pt idx="82">
                  <c:v>1.367</c:v>
                </c:pt>
                <c:pt idx="83">
                  <c:v>1.383</c:v>
                </c:pt>
                <c:pt idx="84">
                  <c:v>1.4</c:v>
                </c:pt>
                <c:pt idx="85">
                  <c:v>1.417</c:v>
                </c:pt>
                <c:pt idx="86">
                  <c:v>1.4330000000000001</c:v>
                </c:pt>
                <c:pt idx="87">
                  <c:v>1.45</c:v>
                </c:pt>
                <c:pt idx="88">
                  <c:v>1.4670000000000001</c:v>
                </c:pt>
                <c:pt idx="89">
                  <c:v>1.4830000000000001</c:v>
                </c:pt>
                <c:pt idx="90">
                  <c:v>1.5</c:v>
                </c:pt>
                <c:pt idx="91">
                  <c:v>1.5169999999999999</c:v>
                </c:pt>
                <c:pt idx="92">
                  <c:v>1.5329999999999999</c:v>
                </c:pt>
                <c:pt idx="93">
                  <c:v>1.55</c:v>
                </c:pt>
                <c:pt idx="94">
                  <c:v>1.5669999999999999</c:v>
                </c:pt>
                <c:pt idx="95">
                  <c:v>1.583</c:v>
                </c:pt>
                <c:pt idx="96">
                  <c:v>1.6</c:v>
                </c:pt>
                <c:pt idx="97">
                  <c:v>1.617</c:v>
                </c:pt>
                <c:pt idx="98">
                  <c:v>1.633</c:v>
                </c:pt>
                <c:pt idx="99">
                  <c:v>1.65</c:v>
                </c:pt>
                <c:pt idx="100">
                  <c:v>1.667</c:v>
                </c:pt>
                <c:pt idx="101">
                  <c:v>1.6830000000000001</c:v>
                </c:pt>
                <c:pt idx="102">
                  <c:v>1.7</c:v>
                </c:pt>
                <c:pt idx="103">
                  <c:v>1.7170000000000001</c:v>
                </c:pt>
                <c:pt idx="104">
                  <c:v>1.7330000000000001</c:v>
                </c:pt>
                <c:pt idx="105">
                  <c:v>1.75</c:v>
                </c:pt>
                <c:pt idx="106">
                  <c:v>1.7669999999999999</c:v>
                </c:pt>
                <c:pt idx="107">
                  <c:v>1.7829999999999999</c:v>
                </c:pt>
                <c:pt idx="108">
                  <c:v>1.8</c:v>
                </c:pt>
                <c:pt idx="109">
                  <c:v>1.8169999999999999</c:v>
                </c:pt>
                <c:pt idx="110">
                  <c:v>1.833</c:v>
                </c:pt>
                <c:pt idx="111">
                  <c:v>1.85</c:v>
                </c:pt>
                <c:pt idx="112">
                  <c:v>1.867</c:v>
                </c:pt>
                <c:pt idx="113">
                  <c:v>1.883</c:v>
                </c:pt>
                <c:pt idx="114">
                  <c:v>1.9</c:v>
                </c:pt>
                <c:pt idx="115">
                  <c:v>1.917</c:v>
                </c:pt>
                <c:pt idx="116">
                  <c:v>1.9330000000000001</c:v>
                </c:pt>
                <c:pt idx="117">
                  <c:v>1.95</c:v>
                </c:pt>
                <c:pt idx="118">
                  <c:v>1.9670000000000001</c:v>
                </c:pt>
                <c:pt idx="119">
                  <c:v>1.9830000000000001</c:v>
                </c:pt>
                <c:pt idx="120">
                  <c:v>2</c:v>
                </c:pt>
                <c:pt idx="121">
                  <c:v>2.0169999999999999</c:v>
                </c:pt>
                <c:pt idx="122">
                  <c:v>2.0329999999999999</c:v>
                </c:pt>
                <c:pt idx="123">
                  <c:v>2.0499999999999998</c:v>
                </c:pt>
                <c:pt idx="124">
                  <c:v>2.0670000000000002</c:v>
                </c:pt>
                <c:pt idx="125">
                  <c:v>2.0830000000000002</c:v>
                </c:pt>
                <c:pt idx="126">
                  <c:v>2.1</c:v>
                </c:pt>
                <c:pt idx="127">
                  <c:v>2.117</c:v>
                </c:pt>
                <c:pt idx="128">
                  <c:v>2.133</c:v>
                </c:pt>
                <c:pt idx="129">
                  <c:v>2.15</c:v>
                </c:pt>
                <c:pt idx="130">
                  <c:v>2.1669999999999998</c:v>
                </c:pt>
                <c:pt idx="131">
                  <c:v>2.1829999999999998</c:v>
                </c:pt>
                <c:pt idx="132">
                  <c:v>2.2000000000000002</c:v>
                </c:pt>
                <c:pt idx="133">
                  <c:v>2.2170000000000001</c:v>
                </c:pt>
                <c:pt idx="134">
                  <c:v>2.2330000000000001</c:v>
                </c:pt>
                <c:pt idx="135">
                  <c:v>2.25</c:v>
                </c:pt>
                <c:pt idx="136">
                  <c:v>2.2669999999999999</c:v>
                </c:pt>
                <c:pt idx="137">
                  <c:v>2.2829999999999999</c:v>
                </c:pt>
                <c:pt idx="138">
                  <c:v>2.2999999999999998</c:v>
                </c:pt>
                <c:pt idx="139">
                  <c:v>2.3170000000000002</c:v>
                </c:pt>
                <c:pt idx="140">
                  <c:v>2.3330000000000002</c:v>
                </c:pt>
                <c:pt idx="141">
                  <c:v>2.35</c:v>
                </c:pt>
                <c:pt idx="142">
                  <c:v>2.367</c:v>
                </c:pt>
                <c:pt idx="143">
                  <c:v>2.383</c:v>
                </c:pt>
                <c:pt idx="144">
                  <c:v>2.4</c:v>
                </c:pt>
                <c:pt idx="145">
                  <c:v>2.4169999999999998</c:v>
                </c:pt>
                <c:pt idx="146">
                  <c:v>2.4329999999999998</c:v>
                </c:pt>
                <c:pt idx="147">
                  <c:v>2.4500000000000002</c:v>
                </c:pt>
                <c:pt idx="148">
                  <c:v>2.4670000000000001</c:v>
                </c:pt>
                <c:pt idx="149">
                  <c:v>2.4830000000000001</c:v>
                </c:pt>
                <c:pt idx="150">
                  <c:v>2.5</c:v>
                </c:pt>
                <c:pt idx="151">
                  <c:v>2.5169999999999999</c:v>
                </c:pt>
                <c:pt idx="152">
                  <c:v>2.5329999999999999</c:v>
                </c:pt>
                <c:pt idx="153">
                  <c:v>2.5499999999999998</c:v>
                </c:pt>
                <c:pt idx="154">
                  <c:v>2.5670000000000002</c:v>
                </c:pt>
                <c:pt idx="155">
                  <c:v>2.5830000000000002</c:v>
                </c:pt>
                <c:pt idx="156">
                  <c:v>2.6</c:v>
                </c:pt>
                <c:pt idx="157">
                  <c:v>2.617</c:v>
                </c:pt>
                <c:pt idx="158">
                  <c:v>2.633</c:v>
                </c:pt>
                <c:pt idx="159">
                  <c:v>2.65</c:v>
                </c:pt>
                <c:pt idx="160">
                  <c:v>2.6669999999999998</c:v>
                </c:pt>
                <c:pt idx="161">
                  <c:v>2.6829999999999998</c:v>
                </c:pt>
                <c:pt idx="162">
                  <c:v>2.7</c:v>
                </c:pt>
                <c:pt idx="163">
                  <c:v>2.7170000000000001</c:v>
                </c:pt>
                <c:pt idx="164">
                  <c:v>2.7330000000000001</c:v>
                </c:pt>
                <c:pt idx="165">
                  <c:v>2.75</c:v>
                </c:pt>
                <c:pt idx="166">
                  <c:v>2.7669999999999999</c:v>
                </c:pt>
                <c:pt idx="167">
                  <c:v>2.7829999999999999</c:v>
                </c:pt>
                <c:pt idx="168">
                  <c:v>2.8</c:v>
                </c:pt>
                <c:pt idx="169">
                  <c:v>2.8170000000000002</c:v>
                </c:pt>
                <c:pt idx="170">
                  <c:v>2.8330000000000002</c:v>
                </c:pt>
                <c:pt idx="171">
                  <c:v>2.85</c:v>
                </c:pt>
                <c:pt idx="172">
                  <c:v>2.867</c:v>
                </c:pt>
                <c:pt idx="173">
                  <c:v>2.883</c:v>
                </c:pt>
                <c:pt idx="174">
                  <c:v>2.9</c:v>
                </c:pt>
                <c:pt idx="175">
                  <c:v>2.9169999999999998</c:v>
                </c:pt>
                <c:pt idx="176">
                  <c:v>2.9329999999999998</c:v>
                </c:pt>
                <c:pt idx="177">
                  <c:v>2.95</c:v>
                </c:pt>
                <c:pt idx="178">
                  <c:v>2.9670000000000001</c:v>
                </c:pt>
                <c:pt idx="179">
                  <c:v>2.9830000000000001</c:v>
                </c:pt>
                <c:pt idx="180">
                  <c:v>3</c:v>
                </c:pt>
                <c:pt idx="181">
                  <c:v>3.0169999999999999</c:v>
                </c:pt>
                <c:pt idx="182">
                  <c:v>3.0329999999999999</c:v>
                </c:pt>
                <c:pt idx="183">
                  <c:v>3.05</c:v>
                </c:pt>
                <c:pt idx="184">
                  <c:v>3.0670000000000002</c:v>
                </c:pt>
                <c:pt idx="185">
                  <c:v>3.0830000000000002</c:v>
                </c:pt>
                <c:pt idx="186">
                  <c:v>3.1</c:v>
                </c:pt>
                <c:pt idx="187">
                  <c:v>3.117</c:v>
                </c:pt>
                <c:pt idx="188">
                  <c:v>3.133</c:v>
                </c:pt>
                <c:pt idx="189">
                  <c:v>3.15</c:v>
                </c:pt>
                <c:pt idx="190">
                  <c:v>3.1669999999999998</c:v>
                </c:pt>
                <c:pt idx="191">
                  <c:v>3.1829999999999998</c:v>
                </c:pt>
                <c:pt idx="192">
                  <c:v>3.2</c:v>
                </c:pt>
                <c:pt idx="193">
                  <c:v>3.2170000000000001</c:v>
                </c:pt>
                <c:pt idx="194">
                  <c:v>3.2330000000000001</c:v>
                </c:pt>
                <c:pt idx="195">
                  <c:v>3.25</c:v>
                </c:pt>
                <c:pt idx="196">
                  <c:v>3.2669999999999999</c:v>
                </c:pt>
                <c:pt idx="197">
                  <c:v>3.2829999999999999</c:v>
                </c:pt>
                <c:pt idx="198">
                  <c:v>3.3</c:v>
                </c:pt>
                <c:pt idx="199">
                  <c:v>3.3170000000000002</c:v>
                </c:pt>
                <c:pt idx="200">
                  <c:v>3.3330000000000002</c:v>
                </c:pt>
                <c:pt idx="201">
                  <c:v>3.35</c:v>
                </c:pt>
                <c:pt idx="202">
                  <c:v>3.367</c:v>
                </c:pt>
                <c:pt idx="203">
                  <c:v>3.383</c:v>
                </c:pt>
                <c:pt idx="204">
                  <c:v>3.4</c:v>
                </c:pt>
                <c:pt idx="205">
                  <c:v>3.4169999999999998</c:v>
                </c:pt>
                <c:pt idx="206">
                  <c:v>3.4329999999999998</c:v>
                </c:pt>
                <c:pt idx="207">
                  <c:v>3.45</c:v>
                </c:pt>
                <c:pt idx="208">
                  <c:v>3.4670000000000001</c:v>
                </c:pt>
                <c:pt idx="209">
                  <c:v>3.4830000000000001</c:v>
                </c:pt>
                <c:pt idx="210">
                  <c:v>3.5</c:v>
                </c:pt>
                <c:pt idx="211">
                  <c:v>3.5169999999999999</c:v>
                </c:pt>
                <c:pt idx="212">
                  <c:v>3.5329999999999999</c:v>
                </c:pt>
                <c:pt idx="213">
                  <c:v>3.55</c:v>
                </c:pt>
                <c:pt idx="214">
                  <c:v>3.5670000000000002</c:v>
                </c:pt>
                <c:pt idx="215">
                  <c:v>3.5830000000000002</c:v>
                </c:pt>
                <c:pt idx="216">
                  <c:v>3.6</c:v>
                </c:pt>
                <c:pt idx="217">
                  <c:v>3.617</c:v>
                </c:pt>
                <c:pt idx="218">
                  <c:v>3.633</c:v>
                </c:pt>
                <c:pt idx="219">
                  <c:v>3.65</c:v>
                </c:pt>
                <c:pt idx="220">
                  <c:v>3.6669999999999998</c:v>
                </c:pt>
                <c:pt idx="221">
                  <c:v>3.6829999999999998</c:v>
                </c:pt>
                <c:pt idx="222">
                  <c:v>3.7</c:v>
                </c:pt>
                <c:pt idx="223">
                  <c:v>3.7170000000000001</c:v>
                </c:pt>
                <c:pt idx="224">
                  <c:v>3.7330000000000001</c:v>
                </c:pt>
                <c:pt idx="225">
                  <c:v>3.75</c:v>
                </c:pt>
                <c:pt idx="226">
                  <c:v>3.7669999999999999</c:v>
                </c:pt>
                <c:pt idx="227">
                  <c:v>3.7829999999999999</c:v>
                </c:pt>
                <c:pt idx="228">
                  <c:v>3.8</c:v>
                </c:pt>
                <c:pt idx="229">
                  <c:v>3.8170000000000002</c:v>
                </c:pt>
                <c:pt idx="230">
                  <c:v>3.8330000000000002</c:v>
                </c:pt>
                <c:pt idx="231">
                  <c:v>3.85</c:v>
                </c:pt>
                <c:pt idx="232">
                  <c:v>3.867</c:v>
                </c:pt>
                <c:pt idx="233">
                  <c:v>3.883</c:v>
                </c:pt>
                <c:pt idx="234">
                  <c:v>3.9</c:v>
                </c:pt>
                <c:pt idx="235">
                  <c:v>3.9169999999999998</c:v>
                </c:pt>
                <c:pt idx="236">
                  <c:v>3.9329999999999998</c:v>
                </c:pt>
                <c:pt idx="237">
                  <c:v>3.95</c:v>
                </c:pt>
                <c:pt idx="238">
                  <c:v>3.9670000000000001</c:v>
                </c:pt>
                <c:pt idx="239">
                  <c:v>3.9830000000000001</c:v>
                </c:pt>
                <c:pt idx="240">
                  <c:v>4</c:v>
                </c:pt>
                <c:pt idx="241">
                  <c:v>4.0170000000000003</c:v>
                </c:pt>
                <c:pt idx="242">
                  <c:v>4.0330000000000004</c:v>
                </c:pt>
                <c:pt idx="243">
                  <c:v>4.05</c:v>
                </c:pt>
                <c:pt idx="244">
                  <c:v>4.0670000000000002</c:v>
                </c:pt>
                <c:pt idx="245">
                  <c:v>4.0830000000000002</c:v>
                </c:pt>
                <c:pt idx="246">
                  <c:v>4.0999999999999996</c:v>
                </c:pt>
                <c:pt idx="247">
                  <c:v>4.117</c:v>
                </c:pt>
                <c:pt idx="248">
                  <c:v>4.133</c:v>
                </c:pt>
                <c:pt idx="249">
                  <c:v>4.1500000000000004</c:v>
                </c:pt>
                <c:pt idx="250">
                  <c:v>4.1669999999999998</c:v>
                </c:pt>
                <c:pt idx="251">
                  <c:v>4.1829999999999998</c:v>
                </c:pt>
                <c:pt idx="252">
                  <c:v>4.2</c:v>
                </c:pt>
                <c:pt idx="253">
                  <c:v>4.2169999999999996</c:v>
                </c:pt>
                <c:pt idx="254">
                  <c:v>4.2329999999999997</c:v>
                </c:pt>
                <c:pt idx="255">
                  <c:v>4.25</c:v>
                </c:pt>
                <c:pt idx="256">
                  <c:v>4.2670000000000003</c:v>
                </c:pt>
                <c:pt idx="257">
                  <c:v>4.2830000000000004</c:v>
                </c:pt>
                <c:pt idx="258">
                  <c:v>4.3</c:v>
                </c:pt>
                <c:pt idx="259">
                  <c:v>4.3170000000000002</c:v>
                </c:pt>
                <c:pt idx="260">
                  <c:v>4.3330000000000002</c:v>
                </c:pt>
                <c:pt idx="261">
                  <c:v>4.3499999999999996</c:v>
                </c:pt>
                <c:pt idx="262">
                  <c:v>4.367</c:v>
                </c:pt>
                <c:pt idx="263">
                  <c:v>4.383</c:v>
                </c:pt>
                <c:pt idx="264">
                  <c:v>4.4000000000000004</c:v>
                </c:pt>
                <c:pt idx="265">
                  <c:v>4.4169999999999998</c:v>
                </c:pt>
                <c:pt idx="266">
                  <c:v>4.4329999999999998</c:v>
                </c:pt>
                <c:pt idx="267">
                  <c:v>4.45</c:v>
                </c:pt>
                <c:pt idx="268">
                  <c:v>4.4669999999999996</c:v>
                </c:pt>
                <c:pt idx="269">
                  <c:v>4.4829999999999997</c:v>
                </c:pt>
                <c:pt idx="270">
                  <c:v>4.5</c:v>
                </c:pt>
                <c:pt idx="271">
                  <c:v>4.5170000000000003</c:v>
                </c:pt>
                <c:pt idx="272">
                  <c:v>4.5330000000000004</c:v>
                </c:pt>
                <c:pt idx="273">
                  <c:v>4.55</c:v>
                </c:pt>
                <c:pt idx="274">
                  <c:v>4.5670000000000002</c:v>
                </c:pt>
                <c:pt idx="275">
                  <c:v>4.5830000000000002</c:v>
                </c:pt>
                <c:pt idx="276">
                  <c:v>4.5999999999999996</c:v>
                </c:pt>
                <c:pt idx="277">
                  <c:v>4.617</c:v>
                </c:pt>
                <c:pt idx="278">
                  <c:v>4.633</c:v>
                </c:pt>
                <c:pt idx="279">
                  <c:v>4.6500000000000004</c:v>
                </c:pt>
                <c:pt idx="280">
                  <c:v>4.6669999999999998</c:v>
                </c:pt>
                <c:pt idx="281">
                  <c:v>4.6829999999999998</c:v>
                </c:pt>
                <c:pt idx="282">
                  <c:v>4.7</c:v>
                </c:pt>
                <c:pt idx="283">
                  <c:v>4.7169999999999996</c:v>
                </c:pt>
                <c:pt idx="284">
                  <c:v>4.7329999999999997</c:v>
                </c:pt>
                <c:pt idx="285">
                  <c:v>4.75</c:v>
                </c:pt>
                <c:pt idx="286">
                  <c:v>4.7670000000000003</c:v>
                </c:pt>
                <c:pt idx="287">
                  <c:v>4.7830000000000004</c:v>
                </c:pt>
                <c:pt idx="288">
                  <c:v>4.8</c:v>
                </c:pt>
                <c:pt idx="289">
                  <c:v>4.8170000000000002</c:v>
                </c:pt>
                <c:pt idx="290">
                  <c:v>4.8330000000000002</c:v>
                </c:pt>
                <c:pt idx="291">
                  <c:v>4.8499999999999996</c:v>
                </c:pt>
                <c:pt idx="292">
                  <c:v>4.867</c:v>
                </c:pt>
                <c:pt idx="293">
                  <c:v>4.883</c:v>
                </c:pt>
                <c:pt idx="294">
                  <c:v>4.9000000000000004</c:v>
                </c:pt>
                <c:pt idx="295">
                  <c:v>4.9169999999999998</c:v>
                </c:pt>
                <c:pt idx="296">
                  <c:v>4.9329999999999998</c:v>
                </c:pt>
                <c:pt idx="297">
                  <c:v>4.95</c:v>
                </c:pt>
                <c:pt idx="298">
                  <c:v>4.9669999999999996</c:v>
                </c:pt>
                <c:pt idx="299">
                  <c:v>4.9829999999999997</c:v>
                </c:pt>
                <c:pt idx="300">
                  <c:v>5</c:v>
                </c:pt>
                <c:pt idx="301">
                  <c:v>5.0170000000000003</c:v>
                </c:pt>
                <c:pt idx="302">
                  <c:v>5.0330000000000004</c:v>
                </c:pt>
                <c:pt idx="303">
                  <c:v>5.05</c:v>
                </c:pt>
                <c:pt idx="304">
                  <c:v>5.0670000000000002</c:v>
                </c:pt>
                <c:pt idx="305">
                  <c:v>5.0830000000000002</c:v>
                </c:pt>
                <c:pt idx="306">
                  <c:v>5.0999999999999996</c:v>
                </c:pt>
                <c:pt idx="307">
                  <c:v>5.117</c:v>
                </c:pt>
                <c:pt idx="308">
                  <c:v>5.133</c:v>
                </c:pt>
                <c:pt idx="309">
                  <c:v>5.15</c:v>
                </c:pt>
                <c:pt idx="310">
                  <c:v>5.1669999999999998</c:v>
                </c:pt>
                <c:pt idx="311">
                  <c:v>5.1829999999999998</c:v>
                </c:pt>
                <c:pt idx="312">
                  <c:v>5.2</c:v>
                </c:pt>
                <c:pt idx="313">
                  <c:v>5.2169999999999996</c:v>
                </c:pt>
                <c:pt idx="314">
                  <c:v>5.2329999999999997</c:v>
                </c:pt>
                <c:pt idx="315">
                  <c:v>5.25</c:v>
                </c:pt>
                <c:pt idx="316">
                  <c:v>5.2670000000000003</c:v>
                </c:pt>
                <c:pt idx="317">
                  <c:v>5.2830000000000004</c:v>
                </c:pt>
                <c:pt idx="318">
                  <c:v>5.3</c:v>
                </c:pt>
                <c:pt idx="319">
                  <c:v>5.3170000000000002</c:v>
                </c:pt>
                <c:pt idx="320">
                  <c:v>5.3330000000000002</c:v>
                </c:pt>
                <c:pt idx="321">
                  <c:v>5.35</c:v>
                </c:pt>
                <c:pt idx="322">
                  <c:v>5.367</c:v>
                </c:pt>
                <c:pt idx="323">
                  <c:v>5.383</c:v>
                </c:pt>
                <c:pt idx="324">
                  <c:v>5.4</c:v>
                </c:pt>
                <c:pt idx="325">
                  <c:v>5.4169999999999998</c:v>
                </c:pt>
                <c:pt idx="326">
                  <c:v>5.4329999999999998</c:v>
                </c:pt>
                <c:pt idx="327">
                  <c:v>5.45</c:v>
                </c:pt>
                <c:pt idx="328">
                  <c:v>5.4669999999999996</c:v>
                </c:pt>
                <c:pt idx="329">
                  <c:v>5.4829999999999997</c:v>
                </c:pt>
                <c:pt idx="330">
                  <c:v>5.5</c:v>
                </c:pt>
                <c:pt idx="331">
                  <c:v>5.5170000000000003</c:v>
                </c:pt>
                <c:pt idx="332">
                  <c:v>5.5330000000000004</c:v>
                </c:pt>
                <c:pt idx="333">
                  <c:v>5.55</c:v>
                </c:pt>
                <c:pt idx="334">
                  <c:v>5.5670000000000002</c:v>
                </c:pt>
                <c:pt idx="335">
                  <c:v>5.5830000000000002</c:v>
                </c:pt>
                <c:pt idx="336">
                  <c:v>5.6</c:v>
                </c:pt>
                <c:pt idx="337">
                  <c:v>5.617</c:v>
                </c:pt>
                <c:pt idx="338">
                  <c:v>5.633</c:v>
                </c:pt>
                <c:pt idx="339">
                  <c:v>5.65</c:v>
                </c:pt>
                <c:pt idx="340">
                  <c:v>5.6669999999999998</c:v>
                </c:pt>
                <c:pt idx="341">
                  <c:v>5.6829999999999998</c:v>
                </c:pt>
                <c:pt idx="342">
                  <c:v>5.7</c:v>
                </c:pt>
                <c:pt idx="343">
                  <c:v>5.7169999999999996</c:v>
                </c:pt>
                <c:pt idx="344">
                  <c:v>5.7329999999999997</c:v>
                </c:pt>
                <c:pt idx="345">
                  <c:v>5.75</c:v>
                </c:pt>
                <c:pt idx="346">
                  <c:v>5.7670000000000003</c:v>
                </c:pt>
                <c:pt idx="347">
                  <c:v>5.7830000000000004</c:v>
                </c:pt>
                <c:pt idx="348">
                  <c:v>5.8</c:v>
                </c:pt>
                <c:pt idx="349">
                  <c:v>5.8170000000000002</c:v>
                </c:pt>
                <c:pt idx="350">
                  <c:v>5.8330000000000002</c:v>
                </c:pt>
                <c:pt idx="351">
                  <c:v>5.85</c:v>
                </c:pt>
                <c:pt idx="352">
                  <c:v>5.867</c:v>
                </c:pt>
                <c:pt idx="353">
                  <c:v>5.883</c:v>
                </c:pt>
                <c:pt idx="354">
                  <c:v>5.9</c:v>
                </c:pt>
                <c:pt idx="355">
                  <c:v>5.9169999999999998</c:v>
                </c:pt>
                <c:pt idx="356">
                  <c:v>5.9329999999999998</c:v>
                </c:pt>
                <c:pt idx="357">
                  <c:v>5.95</c:v>
                </c:pt>
                <c:pt idx="358">
                  <c:v>5.9669999999999996</c:v>
                </c:pt>
                <c:pt idx="359">
                  <c:v>5.9829999999999997</c:v>
                </c:pt>
                <c:pt idx="360">
                  <c:v>6</c:v>
                </c:pt>
                <c:pt idx="361">
                  <c:v>6.0170000000000003</c:v>
                </c:pt>
                <c:pt idx="362">
                  <c:v>6.0330000000000004</c:v>
                </c:pt>
                <c:pt idx="363">
                  <c:v>6.05</c:v>
                </c:pt>
                <c:pt idx="364">
                  <c:v>6.0670000000000002</c:v>
                </c:pt>
                <c:pt idx="365">
                  <c:v>6.0830000000000002</c:v>
                </c:pt>
                <c:pt idx="366">
                  <c:v>6.1</c:v>
                </c:pt>
                <c:pt idx="367">
                  <c:v>6.117</c:v>
                </c:pt>
                <c:pt idx="368">
                  <c:v>6.133</c:v>
                </c:pt>
                <c:pt idx="369">
                  <c:v>6.15</c:v>
                </c:pt>
                <c:pt idx="370">
                  <c:v>6.1669999999999998</c:v>
                </c:pt>
                <c:pt idx="371">
                  <c:v>6.1829999999999998</c:v>
                </c:pt>
                <c:pt idx="372">
                  <c:v>6.2</c:v>
                </c:pt>
                <c:pt idx="373">
                  <c:v>6.2169999999999996</c:v>
                </c:pt>
                <c:pt idx="374">
                  <c:v>6.2329999999999997</c:v>
                </c:pt>
                <c:pt idx="375">
                  <c:v>6.25</c:v>
                </c:pt>
                <c:pt idx="376">
                  <c:v>6.2670000000000003</c:v>
                </c:pt>
                <c:pt idx="377">
                  <c:v>6.2830000000000004</c:v>
                </c:pt>
                <c:pt idx="378">
                  <c:v>6.3</c:v>
                </c:pt>
                <c:pt idx="379">
                  <c:v>6.3170000000000002</c:v>
                </c:pt>
                <c:pt idx="380">
                  <c:v>6.3330000000000002</c:v>
                </c:pt>
                <c:pt idx="381">
                  <c:v>6.35</c:v>
                </c:pt>
                <c:pt idx="382">
                  <c:v>6.367</c:v>
                </c:pt>
                <c:pt idx="383">
                  <c:v>6.383</c:v>
                </c:pt>
                <c:pt idx="384">
                  <c:v>6.4</c:v>
                </c:pt>
                <c:pt idx="385">
                  <c:v>6.4169999999999998</c:v>
                </c:pt>
                <c:pt idx="386">
                  <c:v>6.4329999999999998</c:v>
                </c:pt>
                <c:pt idx="387">
                  <c:v>6.45</c:v>
                </c:pt>
                <c:pt idx="388">
                  <c:v>6.4669999999999996</c:v>
                </c:pt>
                <c:pt idx="389">
                  <c:v>6.4829999999999997</c:v>
                </c:pt>
                <c:pt idx="390">
                  <c:v>6.5</c:v>
                </c:pt>
                <c:pt idx="391">
                  <c:v>6.5170000000000003</c:v>
                </c:pt>
                <c:pt idx="392">
                  <c:v>6.5330000000000004</c:v>
                </c:pt>
                <c:pt idx="393">
                  <c:v>6.55</c:v>
                </c:pt>
                <c:pt idx="394">
                  <c:v>6.5670000000000002</c:v>
                </c:pt>
                <c:pt idx="395">
                  <c:v>6.5830000000000002</c:v>
                </c:pt>
                <c:pt idx="396">
                  <c:v>6.6</c:v>
                </c:pt>
                <c:pt idx="397">
                  <c:v>6.617</c:v>
                </c:pt>
                <c:pt idx="398">
                  <c:v>6.633</c:v>
                </c:pt>
                <c:pt idx="399">
                  <c:v>6.65</c:v>
                </c:pt>
                <c:pt idx="400">
                  <c:v>6.6669999999999998</c:v>
                </c:pt>
                <c:pt idx="401">
                  <c:v>6.6829999999999998</c:v>
                </c:pt>
                <c:pt idx="402">
                  <c:v>6.7</c:v>
                </c:pt>
                <c:pt idx="403">
                  <c:v>6.7169999999999996</c:v>
                </c:pt>
                <c:pt idx="404">
                  <c:v>6.7329999999999997</c:v>
                </c:pt>
                <c:pt idx="405">
                  <c:v>6.75</c:v>
                </c:pt>
                <c:pt idx="406">
                  <c:v>6.7670000000000003</c:v>
                </c:pt>
                <c:pt idx="407">
                  <c:v>6.7830000000000004</c:v>
                </c:pt>
                <c:pt idx="408">
                  <c:v>6.8</c:v>
                </c:pt>
                <c:pt idx="409">
                  <c:v>6.8170000000000002</c:v>
                </c:pt>
                <c:pt idx="410">
                  <c:v>6.8330000000000002</c:v>
                </c:pt>
                <c:pt idx="411">
                  <c:v>6.85</c:v>
                </c:pt>
                <c:pt idx="412">
                  <c:v>6.867</c:v>
                </c:pt>
                <c:pt idx="413">
                  <c:v>6.883</c:v>
                </c:pt>
                <c:pt idx="414">
                  <c:v>6.9</c:v>
                </c:pt>
                <c:pt idx="415">
                  <c:v>6.9169999999999998</c:v>
                </c:pt>
                <c:pt idx="416">
                  <c:v>6.9329999999999998</c:v>
                </c:pt>
                <c:pt idx="417">
                  <c:v>6.95</c:v>
                </c:pt>
                <c:pt idx="418">
                  <c:v>6.9669999999999996</c:v>
                </c:pt>
                <c:pt idx="419">
                  <c:v>6.9829999999999997</c:v>
                </c:pt>
                <c:pt idx="420">
                  <c:v>7</c:v>
                </c:pt>
                <c:pt idx="421">
                  <c:v>7.0170000000000003</c:v>
                </c:pt>
                <c:pt idx="422">
                  <c:v>7.0330000000000004</c:v>
                </c:pt>
                <c:pt idx="423">
                  <c:v>7.05</c:v>
                </c:pt>
                <c:pt idx="424">
                  <c:v>7.0670000000000002</c:v>
                </c:pt>
                <c:pt idx="425">
                  <c:v>7.0830000000000002</c:v>
                </c:pt>
                <c:pt idx="426">
                  <c:v>7.1</c:v>
                </c:pt>
                <c:pt idx="427">
                  <c:v>7.117</c:v>
                </c:pt>
                <c:pt idx="428">
                  <c:v>7.133</c:v>
                </c:pt>
                <c:pt idx="429">
                  <c:v>7.15</c:v>
                </c:pt>
                <c:pt idx="430">
                  <c:v>7.1669999999999998</c:v>
                </c:pt>
                <c:pt idx="431">
                  <c:v>7.1829999999999998</c:v>
                </c:pt>
                <c:pt idx="432">
                  <c:v>7.2</c:v>
                </c:pt>
                <c:pt idx="433">
                  <c:v>7.2169999999999996</c:v>
                </c:pt>
                <c:pt idx="434">
                  <c:v>7.2329999999999997</c:v>
                </c:pt>
                <c:pt idx="435">
                  <c:v>7.25</c:v>
                </c:pt>
                <c:pt idx="436">
                  <c:v>7.2670000000000003</c:v>
                </c:pt>
                <c:pt idx="437">
                  <c:v>7.2830000000000004</c:v>
                </c:pt>
                <c:pt idx="438">
                  <c:v>7.3</c:v>
                </c:pt>
                <c:pt idx="439">
                  <c:v>7.3170000000000002</c:v>
                </c:pt>
                <c:pt idx="440">
                  <c:v>7.3330000000000002</c:v>
                </c:pt>
                <c:pt idx="441">
                  <c:v>7.35</c:v>
                </c:pt>
                <c:pt idx="442">
                  <c:v>7.367</c:v>
                </c:pt>
                <c:pt idx="443">
                  <c:v>7.383</c:v>
                </c:pt>
                <c:pt idx="444">
                  <c:v>7.4</c:v>
                </c:pt>
                <c:pt idx="445">
                  <c:v>7.4169999999999998</c:v>
                </c:pt>
                <c:pt idx="446">
                  <c:v>7.4329999999999998</c:v>
                </c:pt>
                <c:pt idx="447">
                  <c:v>7.45</c:v>
                </c:pt>
                <c:pt idx="448">
                  <c:v>7.4669999999999996</c:v>
                </c:pt>
                <c:pt idx="449">
                  <c:v>7.4829999999999997</c:v>
                </c:pt>
                <c:pt idx="450">
                  <c:v>7.5</c:v>
                </c:pt>
                <c:pt idx="451">
                  <c:v>7.5170000000000003</c:v>
                </c:pt>
                <c:pt idx="452">
                  <c:v>7.5330000000000004</c:v>
                </c:pt>
                <c:pt idx="453">
                  <c:v>7.55</c:v>
                </c:pt>
                <c:pt idx="454">
                  <c:v>7.5670000000000002</c:v>
                </c:pt>
                <c:pt idx="455">
                  <c:v>7.5830000000000002</c:v>
                </c:pt>
                <c:pt idx="456">
                  <c:v>7.6</c:v>
                </c:pt>
                <c:pt idx="457">
                  <c:v>7.617</c:v>
                </c:pt>
                <c:pt idx="458">
                  <c:v>7.633</c:v>
                </c:pt>
                <c:pt idx="459">
                  <c:v>7.65</c:v>
                </c:pt>
                <c:pt idx="460">
                  <c:v>7.6669999999999998</c:v>
                </c:pt>
                <c:pt idx="461">
                  <c:v>7.6829999999999998</c:v>
                </c:pt>
                <c:pt idx="462">
                  <c:v>7.7</c:v>
                </c:pt>
                <c:pt idx="463">
                  <c:v>7.7169999999999996</c:v>
                </c:pt>
                <c:pt idx="464">
                  <c:v>7.7329999999999997</c:v>
                </c:pt>
                <c:pt idx="465">
                  <c:v>7.75</c:v>
                </c:pt>
                <c:pt idx="466">
                  <c:v>7.7670000000000003</c:v>
                </c:pt>
                <c:pt idx="467">
                  <c:v>7.7830000000000004</c:v>
                </c:pt>
                <c:pt idx="468">
                  <c:v>7.8</c:v>
                </c:pt>
                <c:pt idx="469">
                  <c:v>7.8170000000000002</c:v>
                </c:pt>
                <c:pt idx="470">
                  <c:v>7.8330000000000002</c:v>
                </c:pt>
                <c:pt idx="471">
                  <c:v>7.85</c:v>
                </c:pt>
                <c:pt idx="472">
                  <c:v>7.867</c:v>
                </c:pt>
                <c:pt idx="473">
                  <c:v>7.883</c:v>
                </c:pt>
                <c:pt idx="474">
                  <c:v>7.9</c:v>
                </c:pt>
                <c:pt idx="475">
                  <c:v>7.9169999999999998</c:v>
                </c:pt>
                <c:pt idx="476">
                  <c:v>7.9329999999999998</c:v>
                </c:pt>
                <c:pt idx="477">
                  <c:v>7.95</c:v>
                </c:pt>
                <c:pt idx="478">
                  <c:v>7.9669999999999996</c:v>
                </c:pt>
                <c:pt idx="479">
                  <c:v>7.9829999999999997</c:v>
                </c:pt>
                <c:pt idx="480">
                  <c:v>8</c:v>
                </c:pt>
                <c:pt idx="481">
                  <c:v>8.0169999999999995</c:v>
                </c:pt>
                <c:pt idx="482">
                  <c:v>8.0329999999999995</c:v>
                </c:pt>
                <c:pt idx="483">
                  <c:v>8.0500000000000007</c:v>
                </c:pt>
                <c:pt idx="484">
                  <c:v>8.0670000000000002</c:v>
                </c:pt>
                <c:pt idx="485">
                  <c:v>8.0830000000000002</c:v>
                </c:pt>
                <c:pt idx="486">
                  <c:v>8.1</c:v>
                </c:pt>
                <c:pt idx="487">
                  <c:v>8.1170000000000009</c:v>
                </c:pt>
                <c:pt idx="488">
                  <c:v>8.1329999999999991</c:v>
                </c:pt>
                <c:pt idx="489">
                  <c:v>8.15</c:v>
                </c:pt>
                <c:pt idx="490">
                  <c:v>8.1669999999999998</c:v>
                </c:pt>
                <c:pt idx="491">
                  <c:v>8.1829999999999998</c:v>
                </c:pt>
                <c:pt idx="492">
                  <c:v>8.1999999999999993</c:v>
                </c:pt>
                <c:pt idx="493">
                  <c:v>8.2170000000000005</c:v>
                </c:pt>
                <c:pt idx="494">
                  <c:v>8.2330000000000005</c:v>
                </c:pt>
                <c:pt idx="495">
                  <c:v>8.25</c:v>
                </c:pt>
                <c:pt idx="496">
                  <c:v>8.2669999999999995</c:v>
                </c:pt>
                <c:pt idx="497">
                  <c:v>8.2829999999999995</c:v>
                </c:pt>
                <c:pt idx="498">
                  <c:v>8.3000000000000007</c:v>
                </c:pt>
                <c:pt idx="499">
                  <c:v>8.3170000000000002</c:v>
                </c:pt>
                <c:pt idx="500">
                  <c:v>8.3330000000000002</c:v>
                </c:pt>
                <c:pt idx="501">
                  <c:v>8.35</c:v>
                </c:pt>
                <c:pt idx="502">
                  <c:v>8.3670000000000009</c:v>
                </c:pt>
                <c:pt idx="503">
                  <c:v>8.3829999999999991</c:v>
                </c:pt>
                <c:pt idx="504">
                  <c:v>8.4</c:v>
                </c:pt>
                <c:pt idx="505">
                  <c:v>8.4169999999999998</c:v>
                </c:pt>
                <c:pt idx="506">
                  <c:v>8.4329999999999998</c:v>
                </c:pt>
                <c:pt idx="507">
                  <c:v>8.4499999999999993</c:v>
                </c:pt>
                <c:pt idx="508">
                  <c:v>8.4670000000000005</c:v>
                </c:pt>
                <c:pt idx="509">
                  <c:v>8.4830000000000005</c:v>
                </c:pt>
                <c:pt idx="510">
                  <c:v>8.5</c:v>
                </c:pt>
                <c:pt idx="511">
                  <c:v>8.5169999999999995</c:v>
                </c:pt>
                <c:pt idx="512">
                  <c:v>8.5329999999999995</c:v>
                </c:pt>
                <c:pt idx="513">
                  <c:v>8.5500000000000007</c:v>
                </c:pt>
                <c:pt idx="514">
                  <c:v>8.5670000000000002</c:v>
                </c:pt>
                <c:pt idx="515">
                  <c:v>8.5830000000000002</c:v>
                </c:pt>
                <c:pt idx="516">
                  <c:v>8.6</c:v>
                </c:pt>
                <c:pt idx="517">
                  <c:v>8.6170000000000009</c:v>
                </c:pt>
                <c:pt idx="518">
                  <c:v>8.6329999999999991</c:v>
                </c:pt>
                <c:pt idx="519">
                  <c:v>8.65</c:v>
                </c:pt>
                <c:pt idx="520">
                  <c:v>8.6669999999999998</c:v>
                </c:pt>
                <c:pt idx="521">
                  <c:v>8.6829999999999998</c:v>
                </c:pt>
                <c:pt idx="522">
                  <c:v>8.6999999999999993</c:v>
                </c:pt>
                <c:pt idx="523">
                  <c:v>8.7170000000000005</c:v>
                </c:pt>
                <c:pt idx="524">
                  <c:v>8.7330000000000005</c:v>
                </c:pt>
                <c:pt idx="525">
                  <c:v>8.75</c:v>
                </c:pt>
                <c:pt idx="526">
                  <c:v>8.7669999999999995</c:v>
                </c:pt>
                <c:pt idx="527">
                  <c:v>8.7829999999999995</c:v>
                </c:pt>
                <c:pt idx="528">
                  <c:v>8.8000000000000007</c:v>
                </c:pt>
                <c:pt idx="529">
                  <c:v>8.8170000000000002</c:v>
                </c:pt>
                <c:pt idx="530">
                  <c:v>8.8330000000000002</c:v>
                </c:pt>
                <c:pt idx="531">
                  <c:v>8.85</c:v>
                </c:pt>
                <c:pt idx="532">
                  <c:v>8.8670000000000009</c:v>
                </c:pt>
                <c:pt idx="533">
                  <c:v>8.8829999999999991</c:v>
                </c:pt>
                <c:pt idx="534">
                  <c:v>8.9</c:v>
                </c:pt>
                <c:pt idx="535">
                  <c:v>8.9169999999999998</c:v>
                </c:pt>
                <c:pt idx="536">
                  <c:v>8.9329999999999998</c:v>
                </c:pt>
                <c:pt idx="537">
                  <c:v>8.9499999999999993</c:v>
                </c:pt>
                <c:pt idx="538">
                  <c:v>8.9670000000000005</c:v>
                </c:pt>
                <c:pt idx="539">
                  <c:v>8.9830000000000005</c:v>
                </c:pt>
                <c:pt idx="540">
                  <c:v>9</c:v>
                </c:pt>
                <c:pt idx="541">
                  <c:v>9.0169999999999995</c:v>
                </c:pt>
                <c:pt idx="542">
                  <c:v>9.0329999999999995</c:v>
                </c:pt>
                <c:pt idx="543">
                  <c:v>9.0500000000000007</c:v>
                </c:pt>
                <c:pt idx="544">
                  <c:v>9.0670000000000002</c:v>
                </c:pt>
                <c:pt idx="545">
                  <c:v>9.0830000000000002</c:v>
                </c:pt>
                <c:pt idx="546">
                  <c:v>9.1</c:v>
                </c:pt>
                <c:pt idx="547">
                  <c:v>9.1170000000000009</c:v>
                </c:pt>
                <c:pt idx="548">
                  <c:v>9.1329999999999991</c:v>
                </c:pt>
                <c:pt idx="549">
                  <c:v>9.15</c:v>
                </c:pt>
                <c:pt idx="550">
                  <c:v>9.1669999999999998</c:v>
                </c:pt>
                <c:pt idx="551">
                  <c:v>9.1829999999999998</c:v>
                </c:pt>
                <c:pt idx="552">
                  <c:v>9.1999999999999993</c:v>
                </c:pt>
                <c:pt idx="553">
                  <c:v>9.2170000000000005</c:v>
                </c:pt>
                <c:pt idx="554">
                  <c:v>9.2330000000000005</c:v>
                </c:pt>
                <c:pt idx="555">
                  <c:v>9.25</c:v>
                </c:pt>
                <c:pt idx="556">
                  <c:v>9.2669999999999995</c:v>
                </c:pt>
                <c:pt idx="557">
                  <c:v>9.2829999999999995</c:v>
                </c:pt>
                <c:pt idx="558">
                  <c:v>9.3000000000000007</c:v>
                </c:pt>
                <c:pt idx="559">
                  <c:v>9.3170000000000002</c:v>
                </c:pt>
                <c:pt idx="560">
                  <c:v>9.3330000000000002</c:v>
                </c:pt>
                <c:pt idx="561">
                  <c:v>9.35</c:v>
                </c:pt>
                <c:pt idx="562">
                  <c:v>9.3670000000000009</c:v>
                </c:pt>
                <c:pt idx="563">
                  <c:v>9.3829999999999991</c:v>
                </c:pt>
                <c:pt idx="564">
                  <c:v>9.4</c:v>
                </c:pt>
                <c:pt idx="565">
                  <c:v>9.4169999999999998</c:v>
                </c:pt>
                <c:pt idx="566">
                  <c:v>9.4329999999999998</c:v>
                </c:pt>
                <c:pt idx="567">
                  <c:v>9.4499999999999993</c:v>
                </c:pt>
                <c:pt idx="568">
                  <c:v>9.4670000000000005</c:v>
                </c:pt>
                <c:pt idx="569">
                  <c:v>9.4830000000000005</c:v>
                </c:pt>
                <c:pt idx="570">
                  <c:v>9.5</c:v>
                </c:pt>
                <c:pt idx="571">
                  <c:v>9.5169999999999995</c:v>
                </c:pt>
                <c:pt idx="572">
                  <c:v>9.5329999999999995</c:v>
                </c:pt>
                <c:pt idx="573">
                  <c:v>9.5500000000000007</c:v>
                </c:pt>
                <c:pt idx="574">
                  <c:v>9.5670000000000002</c:v>
                </c:pt>
                <c:pt idx="575">
                  <c:v>9.5830000000000002</c:v>
                </c:pt>
                <c:pt idx="576">
                  <c:v>9.6</c:v>
                </c:pt>
                <c:pt idx="577">
                  <c:v>9.6170000000000009</c:v>
                </c:pt>
                <c:pt idx="578">
                  <c:v>9.6329999999999991</c:v>
                </c:pt>
                <c:pt idx="579">
                  <c:v>9.65</c:v>
                </c:pt>
                <c:pt idx="580">
                  <c:v>9.6669999999999998</c:v>
                </c:pt>
                <c:pt idx="581">
                  <c:v>9.6829999999999998</c:v>
                </c:pt>
                <c:pt idx="582">
                  <c:v>9.6999999999999993</c:v>
                </c:pt>
                <c:pt idx="583">
                  <c:v>9.7170000000000005</c:v>
                </c:pt>
                <c:pt idx="584">
                  <c:v>9.7330000000000005</c:v>
                </c:pt>
                <c:pt idx="585">
                  <c:v>9.75</c:v>
                </c:pt>
                <c:pt idx="586">
                  <c:v>9.7669999999999995</c:v>
                </c:pt>
                <c:pt idx="587">
                  <c:v>9.7829999999999995</c:v>
                </c:pt>
                <c:pt idx="588">
                  <c:v>9.8000000000000007</c:v>
                </c:pt>
                <c:pt idx="589">
                  <c:v>9.8170000000000002</c:v>
                </c:pt>
                <c:pt idx="590">
                  <c:v>9.8330000000000002</c:v>
                </c:pt>
                <c:pt idx="591">
                  <c:v>9.85</c:v>
                </c:pt>
                <c:pt idx="592">
                  <c:v>9.8670000000000009</c:v>
                </c:pt>
                <c:pt idx="593">
                  <c:v>9.8829999999999991</c:v>
                </c:pt>
                <c:pt idx="594">
                  <c:v>9.9</c:v>
                </c:pt>
                <c:pt idx="595">
                  <c:v>9.9169999999999998</c:v>
                </c:pt>
                <c:pt idx="596">
                  <c:v>9.9329999999999998</c:v>
                </c:pt>
                <c:pt idx="597">
                  <c:v>9.9499999999999993</c:v>
                </c:pt>
                <c:pt idx="598">
                  <c:v>9.9670000000000005</c:v>
                </c:pt>
                <c:pt idx="599">
                  <c:v>9.9830000000000005</c:v>
                </c:pt>
                <c:pt idx="600">
                  <c:v>10</c:v>
                </c:pt>
                <c:pt idx="601">
                  <c:v>10.016999999999999</c:v>
                </c:pt>
                <c:pt idx="602">
                  <c:v>10.032999999999999</c:v>
                </c:pt>
                <c:pt idx="603">
                  <c:v>10.050000000000001</c:v>
                </c:pt>
                <c:pt idx="604">
                  <c:v>10.067</c:v>
                </c:pt>
                <c:pt idx="605">
                  <c:v>10.083</c:v>
                </c:pt>
                <c:pt idx="606">
                  <c:v>10.1</c:v>
                </c:pt>
                <c:pt idx="607">
                  <c:v>10.117000000000001</c:v>
                </c:pt>
                <c:pt idx="608">
                  <c:v>10.132999999999999</c:v>
                </c:pt>
                <c:pt idx="609">
                  <c:v>10.15</c:v>
                </c:pt>
                <c:pt idx="610">
                  <c:v>10.167</c:v>
                </c:pt>
                <c:pt idx="611">
                  <c:v>10.183</c:v>
                </c:pt>
                <c:pt idx="612">
                  <c:v>10.199999999999999</c:v>
                </c:pt>
                <c:pt idx="613">
                  <c:v>10.217000000000001</c:v>
                </c:pt>
                <c:pt idx="614">
                  <c:v>10.233000000000001</c:v>
                </c:pt>
                <c:pt idx="615">
                  <c:v>10.25</c:v>
                </c:pt>
                <c:pt idx="616">
                  <c:v>10.266999999999999</c:v>
                </c:pt>
                <c:pt idx="617">
                  <c:v>10.282999999999999</c:v>
                </c:pt>
                <c:pt idx="618">
                  <c:v>10.3</c:v>
                </c:pt>
                <c:pt idx="619">
                  <c:v>10.317</c:v>
                </c:pt>
                <c:pt idx="620">
                  <c:v>10.333</c:v>
                </c:pt>
                <c:pt idx="621">
                  <c:v>10.35</c:v>
                </c:pt>
                <c:pt idx="622">
                  <c:v>10.367000000000001</c:v>
                </c:pt>
                <c:pt idx="623">
                  <c:v>10.382999999999999</c:v>
                </c:pt>
                <c:pt idx="624">
                  <c:v>10.4</c:v>
                </c:pt>
                <c:pt idx="625">
                  <c:v>10.417</c:v>
                </c:pt>
                <c:pt idx="626">
                  <c:v>10.433</c:v>
                </c:pt>
                <c:pt idx="627">
                  <c:v>10.45</c:v>
                </c:pt>
                <c:pt idx="628">
                  <c:v>10.467000000000001</c:v>
                </c:pt>
                <c:pt idx="629">
                  <c:v>10.483000000000001</c:v>
                </c:pt>
                <c:pt idx="630">
                  <c:v>10.5</c:v>
                </c:pt>
                <c:pt idx="631">
                  <c:v>10.516999999999999</c:v>
                </c:pt>
                <c:pt idx="632">
                  <c:v>10.532999999999999</c:v>
                </c:pt>
                <c:pt idx="633">
                  <c:v>10.55</c:v>
                </c:pt>
                <c:pt idx="634">
                  <c:v>10.567</c:v>
                </c:pt>
                <c:pt idx="635">
                  <c:v>10.583</c:v>
                </c:pt>
                <c:pt idx="636">
                  <c:v>10.6</c:v>
                </c:pt>
                <c:pt idx="637">
                  <c:v>10.617000000000001</c:v>
                </c:pt>
                <c:pt idx="638">
                  <c:v>10.632999999999999</c:v>
                </c:pt>
                <c:pt idx="639">
                  <c:v>10.65</c:v>
                </c:pt>
                <c:pt idx="640">
                  <c:v>10.667</c:v>
                </c:pt>
                <c:pt idx="641">
                  <c:v>10.683</c:v>
                </c:pt>
                <c:pt idx="642">
                  <c:v>10.7</c:v>
                </c:pt>
                <c:pt idx="643">
                  <c:v>10.717000000000001</c:v>
                </c:pt>
                <c:pt idx="644">
                  <c:v>10.733000000000001</c:v>
                </c:pt>
                <c:pt idx="645">
                  <c:v>10.75</c:v>
                </c:pt>
                <c:pt idx="646">
                  <c:v>10.766999999999999</c:v>
                </c:pt>
                <c:pt idx="647">
                  <c:v>10.782999999999999</c:v>
                </c:pt>
                <c:pt idx="648">
                  <c:v>10.8</c:v>
                </c:pt>
                <c:pt idx="649">
                  <c:v>10.817</c:v>
                </c:pt>
                <c:pt idx="650">
                  <c:v>10.833</c:v>
                </c:pt>
                <c:pt idx="651">
                  <c:v>10.85</c:v>
                </c:pt>
                <c:pt idx="652">
                  <c:v>10.867000000000001</c:v>
                </c:pt>
                <c:pt idx="653">
                  <c:v>10.882999999999999</c:v>
                </c:pt>
                <c:pt idx="654">
                  <c:v>10.9</c:v>
                </c:pt>
                <c:pt idx="655">
                  <c:v>10.917</c:v>
                </c:pt>
                <c:pt idx="656">
                  <c:v>10.933</c:v>
                </c:pt>
                <c:pt idx="657">
                  <c:v>10.95</c:v>
                </c:pt>
                <c:pt idx="658">
                  <c:v>10.967000000000001</c:v>
                </c:pt>
                <c:pt idx="659">
                  <c:v>10.983000000000001</c:v>
                </c:pt>
                <c:pt idx="660">
                  <c:v>11</c:v>
                </c:pt>
                <c:pt idx="661">
                  <c:v>11.016999999999999</c:v>
                </c:pt>
                <c:pt idx="662">
                  <c:v>11.032999999999999</c:v>
                </c:pt>
                <c:pt idx="663">
                  <c:v>11.05</c:v>
                </c:pt>
                <c:pt idx="664">
                  <c:v>11.067</c:v>
                </c:pt>
                <c:pt idx="665">
                  <c:v>11.083</c:v>
                </c:pt>
                <c:pt idx="666">
                  <c:v>11.1</c:v>
                </c:pt>
                <c:pt idx="667">
                  <c:v>11.117000000000001</c:v>
                </c:pt>
                <c:pt idx="668">
                  <c:v>11.132999999999999</c:v>
                </c:pt>
                <c:pt idx="669">
                  <c:v>11.15</c:v>
                </c:pt>
                <c:pt idx="670">
                  <c:v>11.167</c:v>
                </c:pt>
                <c:pt idx="671">
                  <c:v>11.183</c:v>
                </c:pt>
                <c:pt idx="672">
                  <c:v>11.2</c:v>
                </c:pt>
                <c:pt idx="673">
                  <c:v>11.217000000000001</c:v>
                </c:pt>
                <c:pt idx="674">
                  <c:v>11.233000000000001</c:v>
                </c:pt>
                <c:pt idx="675">
                  <c:v>11.25</c:v>
                </c:pt>
                <c:pt idx="676">
                  <c:v>11.266999999999999</c:v>
                </c:pt>
                <c:pt idx="677">
                  <c:v>11.282999999999999</c:v>
                </c:pt>
                <c:pt idx="678">
                  <c:v>11.3</c:v>
                </c:pt>
                <c:pt idx="679">
                  <c:v>11.317</c:v>
                </c:pt>
                <c:pt idx="680">
                  <c:v>11.333</c:v>
                </c:pt>
                <c:pt idx="681">
                  <c:v>11.35</c:v>
                </c:pt>
                <c:pt idx="682">
                  <c:v>11.367000000000001</c:v>
                </c:pt>
                <c:pt idx="683">
                  <c:v>11.382999999999999</c:v>
                </c:pt>
                <c:pt idx="684">
                  <c:v>11.4</c:v>
                </c:pt>
                <c:pt idx="685">
                  <c:v>11.417</c:v>
                </c:pt>
                <c:pt idx="686">
                  <c:v>11.433</c:v>
                </c:pt>
                <c:pt idx="687">
                  <c:v>11.45</c:v>
                </c:pt>
                <c:pt idx="688">
                  <c:v>11.467000000000001</c:v>
                </c:pt>
                <c:pt idx="689">
                  <c:v>11.483000000000001</c:v>
                </c:pt>
                <c:pt idx="690">
                  <c:v>11.5</c:v>
                </c:pt>
                <c:pt idx="691">
                  <c:v>11.516999999999999</c:v>
                </c:pt>
                <c:pt idx="692">
                  <c:v>11.532999999999999</c:v>
                </c:pt>
                <c:pt idx="693">
                  <c:v>11.55</c:v>
                </c:pt>
                <c:pt idx="694">
                  <c:v>11.567</c:v>
                </c:pt>
                <c:pt idx="695">
                  <c:v>11.583</c:v>
                </c:pt>
                <c:pt idx="696">
                  <c:v>11.6</c:v>
                </c:pt>
                <c:pt idx="697">
                  <c:v>11.617000000000001</c:v>
                </c:pt>
                <c:pt idx="698">
                  <c:v>11.632999999999999</c:v>
                </c:pt>
                <c:pt idx="699">
                  <c:v>11.65</c:v>
                </c:pt>
                <c:pt idx="700">
                  <c:v>11.667</c:v>
                </c:pt>
                <c:pt idx="701">
                  <c:v>11.683</c:v>
                </c:pt>
                <c:pt idx="702">
                  <c:v>11.7</c:v>
                </c:pt>
                <c:pt idx="703">
                  <c:v>11.717000000000001</c:v>
                </c:pt>
                <c:pt idx="704">
                  <c:v>11.733000000000001</c:v>
                </c:pt>
                <c:pt idx="705">
                  <c:v>11.75</c:v>
                </c:pt>
                <c:pt idx="706">
                  <c:v>11.766999999999999</c:v>
                </c:pt>
                <c:pt idx="707">
                  <c:v>11.782999999999999</c:v>
                </c:pt>
                <c:pt idx="708">
                  <c:v>11.8</c:v>
                </c:pt>
                <c:pt idx="709">
                  <c:v>11.817</c:v>
                </c:pt>
                <c:pt idx="710">
                  <c:v>11.833</c:v>
                </c:pt>
                <c:pt idx="711">
                  <c:v>11.85</c:v>
                </c:pt>
                <c:pt idx="712">
                  <c:v>11.867000000000001</c:v>
                </c:pt>
                <c:pt idx="713">
                  <c:v>11.882999999999999</c:v>
                </c:pt>
                <c:pt idx="714">
                  <c:v>11.9</c:v>
                </c:pt>
                <c:pt idx="715">
                  <c:v>11.917</c:v>
                </c:pt>
                <c:pt idx="716">
                  <c:v>11.933</c:v>
                </c:pt>
                <c:pt idx="717">
                  <c:v>11.95</c:v>
                </c:pt>
                <c:pt idx="718">
                  <c:v>11.967000000000001</c:v>
                </c:pt>
                <c:pt idx="719">
                  <c:v>11.983000000000001</c:v>
                </c:pt>
                <c:pt idx="720">
                  <c:v>12</c:v>
                </c:pt>
                <c:pt idx="721">
                  <c:v>12.016999999999999</c:v>
                </c:pt>
                <c:pt idx="722">
                  <c:v>12.032999999999999</c:v>
                </c:pt>
                <c:pt idx="723">
                  <c:v>12.05</c:v>
                </c:pt>
                <c:pt idx="724">
                  <c:v>12.067</c:v>
                </c:pt>
                <c:pt idx="725">
                  <c:v>12.083</c:v>
                </c:pt>
                <c:pt idx="726">
                  <c:v>12.1</c:v>
                </c:pt>
                <c:pt idx="727">
                  <c:v>12.117000000000001</c:v>
                </c:pt>
                <c:pt idx="728">
                  <c:v>12.132999999999999</c:v>
                </c:pt>
                <c:pt idx="729">
                  <c:v>12.15</c:v>
                </c:pt>
                <c:pt idx="730">
                  <c:v>12.167</c:v>
                </c:pt>
                <c:pt idx="731">
                  <c:v>12.183</c:v>
                </c:pt>
                <c:pt idx="732">
                  <c:v>12.2</c:v>
                </c:pt>
                <c:pt idx="733">
                  <c:v>12.217000000000001</c:v>
                </c:pt>
                <c:pt idx="734">
                  <c:v>12.233000000000001</c:v>
                </c:pt>
                <c:pt idx="735">
                  <c:v>12.25</c:v>
                </c:pt>
                <c:pt idx="736">
                  <c:v>12.266999999999999</c:v>
                </c:pt>
                <c:pt idx="737">
                  <c:v>12.282999999999999</c:v>
                </c:pt>
                <c:pt idx="738">
                  <c:v>12.3</c:v>
                </c:pt>
                <c:pt idx="739">
                  <c:v>12.317</c:v>
                </c:pt>
                <c:pt idx="740">
                  <c:v>12.333</c:v>
                </c:pt>
                <c:pt idx="741">
                  <c:v>12.35</c:v>
                </c:pt>
                <c:pt idx="742">
                  <c:v>12.367000000000001</c:v>
                </c:pt>
                <c:pt idx="743">
                  <c:v>12.382999999999999</c:v>
                </c:pt>
                <c:pt idx="744">
                  <c:v>12.4</c:v>
                </c:pt>
                <c:pt idx="745">
                  <c:v>12.417</c:v>
                </c:pt>
                <c:pt idx="746">
                  <c:v>12.433</c:v>
                </c:pt>
                <c:pt idx="747">
                  <c:v>12.45</c:v>
                </c:pt>
                <c:pt idx="748">
                  <c:v>12.467000000000001</c:v>
                </c:pt>
                <c:pt idx="749">
                  <c:v>12.483000000000001</c:v>
                </c:pt>
                <c:pt idx="750">
                  <c:v>12.5</c:v>
                </c:pt>
                <c:pt idx="751">
                  <c:v>12.516999999999999</c:v>
                </c:pt>
                <c:pt idx="752">
                  <c:v>12.532999999999999</c:v>
                </c:pt>
                <c:pt idx="753">
                  <c:v>12.55</c:v>
                </c:pt>
                <c:pt idx="754">
                  <c:v>12.567</c:v>
                </c:pt>
                <c:pt idx="755">
                  <c:v>12.583</c:v>
                </c:pt>
                <c:pt idx="756">
                  <c:v>12.6</c:v>
                </c:pt>
                <c:pt idx="757">
                  <c:v>12.617000000000001</c:v>
                </c:pt>
                <c:pt idx="758">
                  <c:v>12.632999999999999</c:v>
                </c:pt>
                <c:pt idx="759">
                  <c:v>12.65</c:v>
                </c:pt>
                <c:pt idx="760">
                  <c:v>12.667</c:v>
                </c:pt>
                <c:pt idx="761">
                  <c:v>12.683</c:v>
                </c:pt>
                <c:pt idx="762">
                  <c:v>12.7</c:v>
                </c:pt>
                <c:pt idx="763">
                  <c:v>12.717000000000001</c:v>
                </c:pt>
                <c:pt idx="764">
                  <c:v>12.733000000000001</c:v>
                </c:pt>
                <c:pt idx="765">
                  <c:v>12.75</c:v>
                </c:pt>
                <c:pt idx="766">
                  <c:v>12.766999999999999</c:v>
                </c:pt>
                <c:pt idx="767">
                  <c:v>12.782999999999999</c:v>
                </c:pt>
                <c:pt idx="768">
                  <c:v>12.8</c:v>
                </c:pt>
                <c:pt idx="769">
                  <c:v>12.817</c:v>
                </c:pt>
                <c:pt idx="770">
                  <c:v>12.833</c:v>
                </c:pt>
                <c:pt idx="771">
                  <c:v>12.85</c:v>
                </c:pt>
                <c:pt idx="772">
                  <c:v>12.867000000000001</c:v>
                </c:pt>
                <c:pt idx="773">
                  <c:v>12.882999999999999</c:v>
                </c:pt>
                <c:pt idx="774">
                  <c:v>12.9</c:v>
                </c:pt>
                <c:pt idx="775">
                  <c:v>12.917</c:v>
                </c:pt>
                <c:pt idx="776">
                  <c:v>12.933</c:v>
                </c:pt>
                <c:pt idx="777">
                  <c:v>12.95</c:v>
                </c:pt>
                <c:pt idx="778">
                  <c:v>12.967000000000001</c:v>
                </c:pt>
                <c:pt idx="779">
                  <c:v>12.983000000000001</c:v>
                </c:pt>
                <c:pt idx="780">
                  <c:v>13</c:v>
                </c:pt>
                <c:pt idx="781">
                  <c:v>13.016999999999999</c:v>
                </c:pt>
                <c:pt idx="782">
                  <c:v>13.032999999999999</c:v>
                </c:pt>
                <c:pt idx="783">
                  <c:v>13.05</c:v>
                </c:pt>
                <c:pt idx="784">
                  <c:v>13.067</c:v>
                </c:pt>
                <c:pt idx="785">
                  <c:v>13.083</c:v>
                </c:pt>
                <c:pt idx="786">
                  <c:v>13.1</c:v>
                </c:pt>
                <c:pt idx="787">
                  <c:v>13.117000000000001</c:v>
                </c:pt>
                <c:pt idx="788">
                  <c:v>13.132999999999999</c:v>
                </c:pt>
                <c:pt idx="789">
                  <c:v>13.15</c:v>
                </c:pt>
                <c:pt idx="790">
                  <c:v>13.167</c:v>
                </c:pt>
                <c:pt idx="791">
                  <c:v>13.183</c:v>
                </c:pt>
                <c:pt idx="792">
                  <c:v>13.2</c:v>
                </c:pt>
                <c:pt idx="793">
                  <c:v>13.217000000000001</c:v>
                </c:pt>
                <c:pt idx="794">
                  <c:v>13.233000000000001</c:v>
                </c:pt>
                <c:pt idx="795">
                  <c:v>13.25</c:v>
                </c:pt>
                <c:pt idx="796">
                  <c:v>13.266999999999999</c:v>
                </c:pt>
                <c:pt idx="797">
                  <c:v>13.282999999999999</c:v>
                </c:pt>
                <c:pt idx="798">
                  <c:v>13.3</c:v>
                </c:pt>
                <c:pt idx="799">
                  <c:v>13.317</c:v>
                </c:pt>
                <c:pt idx="800">
                  <c:v>13.333</c:v>
                </c:pt>
                <c:pt idx="801">
                  <c:v>13.35</c:v>
                </c:pt>
                <c:pt idx="802">
                  <c:v>13.367000000000001</c:v>
                </c:pt>
                <c:pt idx="803">
                  <c:v>13.382999999999999</c:v>
                </c:pt>
                <c:pt idx="804">
                  <c:v>13.4</c:v>
                </c:pt>
                <c:pt idx="805">
                  <c:v>13.417</c:v>
                </c:pt>
                <c:pt idx="806">
                  <c:v>13.433</c:v>
                </c:pt>
                <c:pt idx="807">
                  <c:v>13.45</c:v>
                </c:pt>
                <c:pt idx="808">
                  <c:v>13.467000000000001</c:v>
                </c:pt>
                <c:pt idx="809">
                  <c:v>13.483000000000001</c:v>
                </c:pt>
                <c:pt idx="810">
                  <c:v>13.5</c:v>
                </c:pt>
                <c:pt idx="811">
                  <c:v>13.516999999999999</c:v>
                </c:pt>
                <c:pt idx="812">
                  <c:v>13.532999999999999</c:v>
                </c:pt>
                <c:pt idx="813">
                  <c:v>13.55</c:v>
                </c:pt>
                <c:pt idx="814">
                  <c:v>13.567</c:v>
                </c:pt>
                <c:pt idx="815">
                  <c:v>13.583</c:v>
                </c:pt>
                <c:pt idx="816">
                  <c:v>13.6</c:v>
                </c:pt>
                <c:pt idx="817">
                  <c:v>13.617000000000001</c:v>
                </c:pt>
                <c:pt idx="818">
                  <c:v>13.632999999999999</c:v>
                </c:pt>
                <c:pt idx="819">
                  <c:v>13.65</c:v>
                </c:pt>
                <c:pt idx="820">
                  <c:v>13.667</c:v>
                </c:pt>
                <c:pt idx="821">
                  <c:v>13.683</c:v>
                </c:pt>
                <c:pt idx="822">
                  <c:v>13.7</c:v>
                </c:pt>
                <c:pt idx="823">
                  <c:v>13.717000000000001</c:v>
                </c:pt>
                <c:pt idx="824">
                  <c:v>13.733000000000001</c:v>
                </c:pt>
                <c:pt idx="825">
                  <c:v>13.75</c:v>
                </c:pt>
                <c:pt idx="826">
                  <c:v>13.766999999999999</c:v>
                </c:pt>
                <c:pt idx="827">
                  <c:v>13.782999999999999</c:v>
                </c:pt>
                <c:pt idx="828">
                  <c:v>13.8</c:v>
                </c:pt>
                <c:pt idx="829">
                  <c:v>13.817</c:v>
                </c:pt>
                <c:pt idx="830">
                  <c:v>13.833</c:v>
                </c:pt>
                <c:pt idx="831">
                  <c:v>13.85</c:v>
                </c:pt>
                <c:pt idx="832">
                  <c:v>13.867000000000001</c:v>
                </c:pt>
                <c:pt idx="833">
                  <c:v>13.882999999999999</c:v>
                </c:pt>
                <c:pt idx="834">
                  <c:v>13.9</c:v>
                </c:pt>
                <c:pt idx="835">
                  <c:v>13.917</c:v>
                </c:pt>
                <c:pt idx="836">
                  <c:v>13.933</c:v>
                </c:pt>
                <c:pt idx="837">
                  <c:v>13.95</c:v>
                </c:pt>
                <c:pt idx="838">
                  <c:v>13.967000000000001</c:v>
                </c:pt>
                <c:pt idx="839">
                  <c:v>13.983000000000001</c:v>
                </c:pt>
                <c:pt idx="840">
                  <c:v>14</c:v>
                </c:pt>
                <c:pt idx="841">
                  <c:v>14.016999999999999</c:v>
                </c:pt>
                <c:pt idx="842">
                  <c:v>14.032999999999999</c:v>
                </c:pt>
                <c:pt idx="843">
                  <c:v>14.05</c:v>
                </c:pt>
                <c:pt idx="844">
                  <c:v>14.067</c:v>
                </c:pt>
                <c:pt idx="845">
                  <c:v>14.083</c:v>
                </c:pt>
                <c:pt idx="846">
                  <c:v>14.1</c:v>
                </c:pt>
                <c:pt idx="847">
                  <c:v>14.117000000000001</c:v>
                </c:pt>
                <c:pt idx="848">
                  <c:v>14.132999999999999</c:v>
                </c:pt>
                <c:pt idx="849">
                  <c:v>14.15</c:v>
                </c:pt>
                <c:pt idx="850">
                  <c:v>14.167</c:v>
                </c:pt>
                <c:pt idx="851">
                  <c:v>14.183</c:v>
                </c:pt>
                <c:pt idx="852">
                  <c:v>14.2</c:v>
                </c:pt>
                <c:pt idx="853">
                  <c:v>14.217000000000001</c:v>
                </c:pt>
                <c:pt idx="854">
                  <c:v>14.233000000000001</c:v>
                </c:pt>
                <c:pt idx="855">
                  <c:v>14.25</c:v>
                </c:pt>
                <c:pt idx="856">
                  <c:v>14.266999999999999</c:v>
                </c:pt>
                <c:pt idx="857">
                  <c:v>14.282999999999999</c:v>
                </c:pt>
                <c:pt idx="858">
                  <c:v>14.3</c:v>
                </c:pt>
                <c:pt idx="859">
                  <c:v>14.317</c:v>
                </c:pt>
                <c:pt idx="860">
                  <c:v>14.333</c:v>
                </c:pt>
                <c:pt idx="861">
                  <c:v>14.35</c:v>
                </c:pt>
                <c:pt idx="862">
                  <c:v>14.367000000000001</c:v>
                </c:pt>
                <c:pt idx="863">
                  <c:v>14.382999999999999</c:v>
                </c:pt>
                <c:pt idx="864">
                  <c:v>14.4</c:v>
                </c:pt>
                <c:pt idx="865">
                  <c:v>14.417</c:v>
                </c:pt>
                <c:pt idx="866">
                  <c:v>14.433</c:v>
                </c:pt>
                <c:pt idx="867">
                  <c:v>14.45</c:v>
                </c:pt>
                <c:pt idx="868">
                  <c:v>14.467000000000001</c:v>
                </c:pt>
                <c:pt idx="869">
                  <c:v>14.483000000000001</c:v>
                </c:pt>
                <c:pt idx="870">
                  <c:v>14.5</c:v>
                </c:pt>
                <c:pt idx="871">
                  <c:v>14.516999999999999</c:v>
                </c:pt>
                <c:pt idx="872">
                  <c:v>14.532999999999999</c:v>
                </c:pt>
                <c:pt idx="873">
                  <c:v>14.55</c:v>
                </c:pt>
                <c:pt idx="874">
                  <c:v>14.567</c:v>
                </c:pt>
                <c:pt idx="875">
                  <c:v>14.583</c:v>
                </c:pt>
                <c:pt idx="876">
                  <c:v>14.6</c:v>
                </c:pt>
                <c:pt idx="877">
                  <c:v>14.617000000000001</c:v>
                </c:pt>
                <c:pt idx="878">
                  <c:v>14.632999999999999</c:v>
                </c:pt>
                <c:pt idx="879">
                  <c:v>14.65</c:v>
                </c:pt>
                <c:pt idx="880">
                  <c:v>14.667</c:v>
                </c:pt>
                <c:pt idx="881">
                  <c:v>14.683</c:v>
                </c:pt>
                <c:pt idx="882">
                  <c:v>14.7</c:v>
                </c:pt>
                <c:pt idx="883">
                  <c:v>14.717000000000001</c:v>
                </c:pt>
                <c:pt idx="884">
                  <c:v>14.733000000000001</c:v>
                </c:pt>
                <c:pt idx="885">
                  <c:v>14.75</c:v>
                </c:pt>
                <c:pt idx="886">
                  <c:v>14.766999999999999</c:v>
                </c:pt>
                <c:pt idx="887">
                  <c:v>14.782999999999999</c:v>
                </c:pt>
                <c:pt idx="888">
                  <c:v>14.8</c:v>
                </c:pt>
                <c:pt idx="889">
                  <c:v>14.817</c:v>
                </c:pt>
                <c:pt idx="890">
                  <c:v>14.833</c:v>
                </c:pt>
                <c:pt idx="891">
                  <c:v>14.85</c:v>
                </c:pt>
                <c:pt idx="892">
                  <c:v>14.867000000000001</c:v>
                </c:pt>
                <c:pt idx="893">
                  <c:v>14.882999999999999</c:v>
                </c:pt>
                <c:pt idx="894">
                  <c:v>14.9</c:v>
                </c:pt>
                <c:pt idx="895">
                  <c:v>14.917</c:v>
                </c:pt>
                <c:pt idx="896">
                  <c:v>14.933</c:v>
                </c:pt>
                <c:pt idx="897">
                  <c:v>14.95</c:v>
                </c:pt>
                <c:pt idx="898">
                  <c:v>14.967000000000001</c:v>
                </c:pt>
                <c:pt idx="899">
                  <c:v>14.983000000000001</c:v>
                </c:pt>
                <c:pt idx="900">
                  <c:v>15</c:v>
                </c:pt>
                <c:pt idx="901">
                  <c:v>15.016999999999999</c:v>
                </c:pt>
                <c:pt idx="902">
                  <c:v>15.032999999999999</c:v>
                </c:pt>
                <c:pt idx="903">
                  <c:v>15.05</c:v>
                </c:pt>
                <c:pt idx="904">
                  <c:v>15.067</c:v>
                </c:pt>
                <c:pt idx="905">
                  <c:v>15.083</c:v>
                </c:pt>
                <c:pt idx="906">
                  <c:v>15.1</c:v>
                </c:pt>
                <c:pt idx="907">
                  <c:v>15.117000000000001</c:v>
                </c:pt>
                <c:pt idx="908">
                  <c:v>15.132999999999999</c:v>
                </c:pt>
                <c:pt idx="909">
                  <c:v>15.15</c:v>
                </c:pt>
                <c:pt idx="910">
                  <c:v>15.167</c:v>
                </c:pt>
                <c:pt idx="911">
                  <c:v>15.183</c:v>
                </c:pt>
                <c:pt idx="912">
                  <c:v>15.2</c:v>
                </c:pt>
                <c:pt idx="913">
                  <c:v>15.217000000000001</c:v>
                </c:pt>
                <c:pt idx="914">
                  <c:v>15.233000000000001</c:v>
                </c:pt>
                <c:pt idx="915">
                  <c:v>15.25</c:v>
                </c:pt>
                <c:pt idx="916">
                  <c:v>15.266999999999999</c:v>
                </c:pt>
                <c:pt idx="917">
                  <c:v>15.282999999999999</c:v>
                </c:pt>
                <c:pt idx="918">
                  <c:v>15.3</c:v>
                </c:pt>
                <c:pt idx="919">
                  <c:v>15.317</c:v>
                </c:pt>
                <c:pt idx="920">
                  <c:v>15.333</c:v>
                </c:pt>
                <c:pt idx="921">
                  <c:v>15.35</c:v>
                </c:pt>
                <c:pt idx="922">
                  <c:v>15.367000000000001</c:v>
                </c:pt>
                <c:pt idx="923">
                  <c:v>15.382999999999999</c:v>
                </c:pt>
                <c:pt idx="924">
                  <c:v>15.4</c:v>
                </c:pt>
                <c:pt idx="925">
                  <c:v>15.417</c:v>
                </c:pt>
                <c:pt idx="926">
                  <c:v>15.433</c:v>
                </c:pt>
                <c:pt idx="927">
                  <c:v>15.45</c:v>
                </c:pt>
                <c:pt idx="928">
                  <c:v>15.467000000000001</c:v>
                </c:pt>
                <c:pt idx="929">
                  <c:v>15.483000000000001</c:v>
                </c:pt>
                <c:pt idx="930">
                  <c:v>15.5</c:v>
                </c:pt>
                <c:pt idx="931">
                  <c:v>15.516999999999999</c:v>
                </c:pt>
                <c:pt idx="932">
                  <c:v>15.532999999999999</c:v>
                </c:pt>
                <c:pt idx="933">
                  <c:v>15.55</c:v>
                </c:pt>
                <c:pt idx="934">
                  <c:v>15.567</c:v>
                </c:pt>
                <c:pt idx="935">
                  <c:v>15.583</c:v>
                </c:pt>
                <c:pt idx="936">
                  <c:v>15.6</c:v>
                </c:pt>
                <c:pt idx="937">
                  <c:v>15.617000000000001</c:v>
                </c:pt>
                <c:pt idx="938">
                  <c:v>15.632999999999999</c:v>
                </c:pt>
                <c:pt idx="939">
                  <c:v>15.65</c:v>
                </c:pt>
                <c:pt idx="940">
                  <c:v>15.667</c:v>
                </c:pt>
                <c:pt idx="941">
                  <c:v>15.683</c:v>
                </c:pt>
                <c:pt idx="942">
                  <c:v>15.7</c:v>
                </c:pt>
                <c:pt idx="943">
                  <c:v>15.717000000000001</c:v>
                </c:pt>
                <c:pt idx="944">
                  <c:v>15.733000000000001</c:v>
                </c:pt>
                <c:pt idx="945">
                  <c:v>15.75</c:v>
                </c:pt>
                <c:pt idx="946">
                  <c:v>15.766999999999999</c:v>
                </c:pt>
                <c:pt idx="947">
                  <c:v>15.782999999999999</c:v>
                </c:pt>
                <c:pt idx="948">
                  <c:v>15.8</c:v>
                </c:pt>
                <c:pt idx="949">
                  <c:v>15.817</c:v>
                </c:pt>
                <c:pt idx="950">
                  <c:v>15.833</c:v>
                </c:pt>
                <c:pt idx="951">
                  <c:v>15.85</c:v>
                </c:pt>
                <c:pt idx="952">
                  <c:v>15.867000000000001</c:v>
                </c:pt>
                <c:pt idx="953">
                  <c:v>15.882999999999999</c:v>
                </c:pt>
                <c:pt idx="954">
                  <c:v>15.9</c:v>
                </c:pt>
                <c:pt idx="955">
                  <c:v>15.917</c:v>
                </c:pt>
                <c:pt idx="956">
                  <c:v>15.933</c:v>
                </c:pt>
                <c:pt idx="957">
                  <c:v>15.95</c:v>
                </c:pt>
                <c:pt idx="958">
                  <c:v>15.967000000000001</c:v>
                </c:pt>
                <c:pt idx="959">
                  <c:v>15.983000000000001</c:v>
                </c:pt>
                <c:pt idx="960">
                  <c:v>16</c:v>
                </c:pt>
                <c:pt idx="961">
                  <c:v>16.016999999999999</c:v>
                </c:pt>
                <c:pt idx="962">
                  <c:v>16.033000000000001</c:v>
                </c:pt>
                <c:pt idx="963">
                  <c:v>16.05</c:v>
                </c:pt>
                <c:pt idx="964">
                  <c:v>16.067</c:v>
                </c:pt>
                <c:pt idx="965">
                  <c:v>16.082999999999998</c:v>
                </c:pt>
                <c:pt idx="966">
                  <c:v>16.100000000000001</c:v>
                </c:pt>
                <c:pt idx="967">
                  <c:v>16.117000000000001</c:v>
                </c:pt>
                <c:pt idx="968">
                  <c:v>16.132999999999999</c:v>
                </c:pt>
                <c:pt idx="969">
                  <c:v>16.149999999999999</c:v>
                </c:pt>
                <c:pt idx="970">
                  <c:v>16.167000000000002</c:v>
                </c:pt>
                <c:pt idx="971">
                  <c:v>16.183</c:v>
                </c:pt>
                <c:pt idx="972">
                  <c:v>16.2</c:v>
                </c:pt>
                <c:pt idx="973">
                  <c:v>16.216999999999999</c:v>
                </c:pt>
                <c:pt idx="974">
                  <c:v>16.233000000000001</c:v>
                </c:pt>
                <c:pt idx="975">
                  <c:v>16.25</c:v>
                </c:pt>
                <c:pt idx="976">
                  <c:v>16.266999999999999</c:v>
                </c:pt>
                <c:pt idx="977">
                  <c:v>16.283000000000001</c:v>
                </c:pt>
                <c:pt idx="978">
                  <c:v>16.3</c:v>
                </c:pt>
                <c:pt idx="979">
                  <c:v>16.317</c:v>
                </c:pt>
                <c:pt idx="980">
                  <c:v>16.332999999999998</c:v>
                </c:pt>
                <c:pt idx="981">
                  <c:v>16.350000000000001</c:v>
                </c:pt>
                <c:pt idx="982">
                  <c:v>16.367000000000001</c:v>
                </c:pt>
                <c:pt idx="983">
                  <c:v>16.382999999999999</c:v>
                </c:pt>
                <c:pt idx="984">
                  <c:v>16.399999999999999</c:v>
                </c:pt>
                <c:pt idx="985">
                  <c:v>16.417000000000002</c:v>
                </c:pt>
                <c:pt idx="986">
                  <c:v>16.433</c:v>
                </c:pt>
                <c:pt idx="987">
                  <c:v>16.45</c:v>
                </c:pt>
                <c:pt idx="988">
                  <c:v>16.466999999999999</c:v>
                </c:pt>
                <c:pt idx="989">
                  <c:v>16.483000000000001</c:v>
                </c:pt>
                <c:pt idx="990">
                  <c:v>16.5</c:v>
                </c:pt>
                <c:pt idx="991">
                  <c:v>16.516999999999999</c:v>
                </c:pt>
                <c:pt idx="992">
                  <c:v>16.533000000000001</c:v>
                </c:pt>
                <c:pt idx="993">
                  <c:v>16.55</c:v>
                </c:pt>
                <c:pt idx="994">
                  <c:v>16.567</c:v>
                </c:pt>
                <c:pt idx="995">
                  <c:v>16.582999999999998</c:v>
                </c:pt>
                <c:pt idx="996">
                  <c:v>16.600000000000001</c:v>
                </c:pt>
                <c:pt idx="997">
                  <c:v>16.617000000000001</c:v>
                </c:pt>
                <c:pt idx="998">
                  <c:v>16.632999999999999</c:v>
                </c:pt>
                <c:pt idx="999">
                  <c:v>16.649999999999999</c:v>
                </c:pt>
                <c:pt idx="1000">
                  <c:v>16.667000000000002</c:v>
                </c:pt>
                <c:pt idx="1001">
                  <c:v>16.683</c:v>
                </c:pt>
                <c:pt idx="1002">
                  <c:v>16.7</c:v>
                </c:pt>
                <c:pt idx="1003">
                  <c:v>16.716999999999999</c:v>
                </c:pt>
                <c:pt idx="1004">
                  <c:v>16.733000000000001</c:v>
                </c:pt>
                <c:pt idx="1005">
                  <c:v>16.75</c:v>
                </c:pt>
                <c:pt idx="1006">
                  <c:v>16.766999999999999</c:v>
                </c:pt>
                <c:pt idx="1007">
                  <c:v>16.783000000000001</c:v>
                </c:pt>
                <c:pt idx="1008">
                  <c:v>16.8</c:v>
                </c:pt>
                <c:pt idx="1009">
                  <c:v>16.817</c:v>
                </c:pt>
                <c:pt idx="1010">
                  <c:v>16.832999999999998</c:v>
                </c:pt>
                <c:pt idx="1011">
                  <c:v>16.850000000000001</c:v>
                </c:pt>
                <c:pt idx="1012">
                  <c:v>16.867000000000001</c:v>
                </c:pt>
                <c:pt idx="1013">
                  <c:v>16.882999999999999</c:v>
                </c:pt>
                <c:pt idx="1014">
                  <c:v>16.899999999999999</c:v>
                </c:pt>
                <c:pt idx="1015">
                  <c:v>16.917000000000002</c:v>
                </c:pt>
                <c:pt idx="1016">
                  <c:v>16.933</c:v>
                </c:pt>
                <c:pt idx="1017">
                  <c:v>16.95</c:v>
                </c:pt>
                <c:pt idx="1018">
                  <c:v>16.966999999999999</c:v>
                </c:pt>
                <c:pt idx="1019">
                  <c:v>16.983000000000001</c:v>
                </c:pt>
                <c:pt idx="1020">
                  <c:v>17</c:v>
                </c:pt>
                <c:pt idx="1021">
                  <c:v>17.016999999999999</c:v>
                </c:pt>
                <c:pt idx="1022">
                  <c:v>17.033000000000001</c:v>
                </c:pt>
                <c:pt idx="1023">
                  <c:v>17.05</c:v>
                </c:pt>
                <c:pt idx="1024">
                  <c:v>17.067</c:v>
                </c:pt>
                <c:pt idx="1025">
                  <c:v>17.082999999999998</c:v>
                </c:pt>
                <c:pt idx="1026">
                  <c:v>17.100000000000001</c:v>
                </c:pt>
                <c:pt idx="1027">
                  <c:v>17.117000000000001</c:v>
                </c:pt>
                <c:pt idx="1028">
                  <c:v>17.132999999999999</c:v>
                </c:pt>
                <c:pt idx="1029">
                  <c:v>17.149999999999999</c:v>
                </c:pt>
                <c:pt idx="1030">
                  <c:v>17.167000000000002</c:v>
                </c:pt>
                <c:pt idx="1031">
                  <c:v>17.183</c:v>
                </c:pt>
                <c:pt idx="1032">
                  <c:v>17.2</c:v>
                </c:pt>
                <c:pt idx="1033">
                  <c:v>17.216999999999999</c:v>
                </c:pt>
                <c:pt idx="1034">
                  <c:v>17.233000000000001</c:v>
                </c:pt>
                <c:pt idx="1035">
                  <c:v>17.25</c:v>
                </c:pt>
                <c:pt idx="1036">
                  <c:v>17.266999999999999</c:v>
                </c:pt>
                <c:pt idx="1037">
                  <c:v>17.283000000000001</c:v>
                </c:pt>
                <c:pt idx="1038">
                  <c:v>17.3</c:v>
                </c:pt>
                <c:pt idx="1039">
                  <c:v>17.317</c:v>
                </c:pt>
                <c:pt idx="1040">
                  <c:v>17.332999999999998</c:v>
                </c:pt>
                <c:pt idx="1041">
                  <c:v>17.350000000000001</c:v>
                </c:pt>
                <c:pt idx="1042">
                  <c:v>17.367000000000001</c:v>
                </c:pt>
                <c:pt idx="1043">
                  <c:v>17.382999999999999</c:v>
                </c:pt>
                <c:pt idx="1044">
                  <c:v>17.399999999999999</c:v>
                </c:pt>
                <c:pt idx="1045">
                  <c:v>17.417000000000002</c:v>
                </c:pt>
                <c:pt idx="1046">
                  <c:v>17.433</c:v>
                </c:pt>
                <c:pt idx="1047">
                  <c:v>17.45</c:v>
                </c:pt>
                <c:pt idx="1048">
                  <c:v>17.466999999999999</c:v>
                </c:pt>
                <c:pt idx="1049">
                  <c:v>17.483000000000001</c:v>
                </c:pt>
                <c:pt idx="1050">
                  <c:v>17.5</c:v>
                </c:pt>
                <c:pt idx="1051">
                  <c:v>17.516999999999999</c:v>
                </c:pt>
                <c:pt idx="1052">
                  <c:v>17.533000000000001</c:v>
                </c:pt>
                <c:pt idx="1053">
                  <c:v>17.55</c:v>
                </c:pt>
                <c:pt idx="1054">
                  <c:v>17.567</c:v>
                </c:pt>
                <c:pt idx="1055">
                  <c:v>17.582999999999998</c:v>
                </c:pt>
                <c:pt idx="1056">
                  <c:v>17.600000000000001</c:v>
                </c:pt>
                <c:pt idx="1057">
                  <c:v>17.617000000000001</c:v>
                </c:pt>
                <c:pt idx="1058">
                  <c:v>17.632999999999999</c:v>
                </c:pt>
                <c:pt idx="1059">
                  <c:v>17.649999999999999</c:v>
                </c:pt>
                <c:pt idx="1060">
                  <c:v>17.667000000000002</c:v>
                </c:pt>
                <c:pt idx="1061">
                  <c:v>17.683</c:v>
                </c:pt>
                <c:pt idx="1062">
                  <c:v>17.7</c:v>
                </c:pt>
                <c:pt idx="1063">
                  <c:v>17.716999999999999</c:v>
                </c:pt>
                <c:pt idx="1064">
                  <c:v>17.733000000000001</c:v>
                </c:pt>
                <c:pt idx="1065">
                  <c:v>17.75</c:v>
                </c:pt>
                <c:pt idx="1066">
                  <c:v>17.766999999999999</c:v>
                </c:pt>
                <c:pt idx="1067">
                  <c:v>17.783000000000001</c:v>
                </c:pt>
                <c:pt idx="1068">
                  <c:v>17.8</c:v>
                </c:pt>
                <c:pt idx="1069">
                  <c:v>17.817</c:v>
                </c:pt>
                <c:pt idx="1070">
                  <c:v>17.832999999999998</c:v>
                </c:pt>
                <c:pt idx="1071">
                  <c:v>17.850000000000001</c:v>
                </c:pt>
                <c:pt idx="1072">
                  <c:v>17.867000000000001</c:v>
                </c:pt>
                <c:pt idx="1073">
                  <c:v>17.882999999999999</c:v>
                </c:pt>
                <c:pt idx="1074">
                  <c:v>17.899999999999999</c:v>
                </c:pt>
                <c:pt idx="1075">
                  <c:v>17.917000000000002</c:v>
                </c:pt>
                <c:pt idx="1076">
                  <c:v>17.933</c:v>
                </c:pt>
                <c:pt idx="1077">
                  <c:v>17.95</c:v>
                </c:pt>
                <c:pt idx="1078">
                  <c:v>17.966999999999999</c:v>
                </c:pt>
                <c:pt idx="1079">
                  <c:v>17.983000000000001</c:v>
                </c:pt>
                <c:pt idx="1080">
                  <c:v>18</c:v>
                </c:pt>
                <c:pt idx="1081">
                  <c:v>18.016999999999999</c:v>
                </c:pt>
                <c:pt idx="1082">
                  <c:v>18.033000000000001</c:v>
                </c:pt>
                <c:pt idx="1083">
                  <c:v>18.05</c:v>
                </c:pt>
                <c:pt idx="1084">
                  <c:v>18.067</c:v>
                </c:pt>
                <c:pt idx="1085">
                  <c:v>18.082999999999998</c:v>
                </c:pt>
                <c:pt idx="1086">
                  <c:v>18.100000000000001</c:v>
                </c:pt>
                <c:pt idx="1087">
                  <c:v>18.117000000000001</c:v>
                </c:pt>
                <c:pt idx="1088">
                  <c:v>18.132999999999999</c:v>
                </c:pt>
                <c:pt idx="1089">
                  <c:v>18.149999999999999</c:v>
                </c:pt>
                <c:pt idx="1090">
                  <c:v>18.167000000000002</c:v>
                </c:pt>
                <c:pt idx="1091">
                  <c:v>18.183</c:v>
                </c:pt>
                <c:pt idx="1092">
                  <c:v>18.2</c:v>
                </c:pt>
                <c:pt idx="1093">
                  <c:v>18.216999999999999</c:v>
                </c:pt>
                <c:pt idx="1094">
                  <c:v>18.233000000000001</c:v>
                </c:pt>
                <c:pt idx="1095">
                  <c:v>18.25</c:v>
                </c:pt>
                <c:pt idx="1096">
                  <c:v>18.266999999999999</c:v>
                </c:pt>
                <c:pt idx="1097">
                  <c:v>18.283000000000001</c:v>
                </c:pt>
                <c:pt idx="1098">
                  <c:v>18.3</c:v>
                </c:pt>
                <c:pt idx="1099">
                  <c:v>18.317</c:v>
                </c:pt>
                <c:pt idx="1100">
                  <c:v>18.332999999999998</c:v>
                </c:pt>
                <c:pt idx="1101">
                  <c:v>18.350000000000001</c:v>
                </c:pt>
                <c:pt idx="1102">
                  <c:v>18.367000000000001</c:v>
                </c:pt>
                <c:pt idx="1103">
                  <c:v>18.382999999999999</c:v>
                </c:pt>
                <c:pt idx="1104">
                  <c:v>18.399999999999999</c:v>
                </c:pt>
                <c:pt idx="1105">
                  <c:v>18.417000000000002</c:v>
                </c:pt>
                <c:pt idx="1106">
                  <c:v>18.433</c:v>
                </c:pt>
                <c:pt idx="1107">
                  <c:v>18.45</c:v>
                </c:pt>
                <c:pt idx="1108">
                  <c:v>18.466999999999999</c:v>
                </c:pt>
                <c:pt idx="1109">
                  <c:v>18.483000000000001</c:v>
                </c:pt>
                <c:pt idx="1110">
                  <c:v>18.5</c:v>
                </c:pt>
                <c:pt idx="1111">
                  <c:v>18.516999999999999</c:v>
                </c:pt>
                <c:pt idx="1112">
                  <c:v>18.533000000000001</c:v>
                </c:pt>
                <c:pt idx="1113">
                  <c:v>18.55</c:v>
                </c:pt>
                <c:pt idx="1114">
                  <c:v>18.567</c:v>
                </c:pt>
                <c:pt idx="1115">
                  <c:v>18.582999999999998</c:v>
                </c:pt>
                <c:pt idx="1116">
                  <c:v>18.600000000000001</c:v>
                </c:pt>
                <c:pt idx="1117">
                  <c:v>18.617000000000001</c:v>
                </c:pt>
                <c:pt idx="1118">
                  <c:v>18.632999999999999</c:v>
                </c:pt>
                <c:pt idx="1119">
                  <c:v>18.649999999999999</c:v>
                </c:pt>
                <c:pt idx="1120">
                  <c:v>18.667000000000002</c:v>
                </c:pt>
                <c:pt idx="1121">
                  <c:v>18.683</c:v>
                </c:pt>
                <c:pt idx="1122">
                  <c:v>18.7</c:v>
                </c:pt>
                <c:pt idx="1123">
                  <c:v>18.716999999999999</c:v>
                </c:pt>
                <c:pt idx="1124">
                  <c:v>18.733000000000001</c:v>
                </c:pt>
                <c:pt idx="1125">
                  <c:v>18.75</c:v>
                </c:pt>
                <c:pt idx="1126">
                  <c:v>18.766999999999999</c:v>
                </c:pt>
                <c:pt idx="1127">
                  <c:v>18.783000000000001</c:v>
                </c:pt>
                <c:pt idx="1128">
                  <c:v>18.8</c:v>
                </c:pt>
                <c:pt idx="1129">
                  <c:v>18.817</c:v>
                </c:pt>
                <c:pt idx="1130">
                  <c:v>18.832999999999998</c:v>
                </c:pt>
                <c:pt idx="1131">
                  <c:v>18.850000000000001</c:v>
                </c:pt>
                <c:pt idx="1132">
                  <c:v>18.867000000000001</c:v>
                </c:pt>
                <c:pt idx="1133">
                  <c:v>18.882999999999999</c:v>
                </c:pt>
                <c:pt idx="1134">
                  <c:v>18.899999999999999</c:v>
                </c:pt>
                <c:pt idx="1135">
                  <c:v>18.917000000000002</c:v>
                </c:pt>
                <c:pt idx="1136">
                  <c:v>18.933</c:v>
                </c:pt>
                <c:pt idx="1137">
                  <c:v>18.95</c:v>
                </c:pt>
                <c:pt idx="1138">
                  <c:v>18.966999999999999</c:v>
                </c:pt>
                <c:pt idx="1139">
                  <c:v>18.983000000000001</c:v>
                </c:pt>
                <c:pt idx="1140">
                  <c:v>19</c:v>
                </c:pt>
                <c:pt idx="1141">
                  <c:v>19.016999999999999</c:v>
                </c:pt>
                <c:pt idx="1142">
                  <c:v>19.033000000000001</c:v>
                </c:pt>
                <c:pt idx="1143">
                  <c:v>19.05</c:v>
                </c:pt>
                <c:pt idx="1144">
                  <c:v>19.067</c:v>
                </c:pt>
                <c:pt idx="1145">
                  <c:v>19.082999999999998</c:v>
                </c:pt>
                <c:pt idx="1146">
                  <c:v>19.100000000000001</c:v>
                </c:pt>
                <c:pt idx="1147">
                  <c:v>19.117000000000001</c:v>
                </c:pt>
                <c:pt idx="1148">
                  <c:v>19.132999999999999</c:v>
                </c:pt>
                <c:pt idx="1149">
                  <c:v>19.149999999999999</c:v>
                </c:pt>
                <c:pt idx="1150">
                  <c:v>19.167000000000002</c:v>
                </c:pt>
                <c:pt idx="1151">
                  <c:v>19.183</c:v>
                </c:pt>
                <c:pt idx="1152">
                  <c:v>19.2</c:v>
                </c:pt>
                <c:pt idx="1153">
                  <c:v>19.216999999999999</c:v>
                </c:pt>
                <c:pt idx="1154">
                  <c:v>19.233000000000001</c:v>
                </c:pt>
                <c:pt idx="1155">
                  <c:v>19.25</c:v>
                </c:pt>
                <c:pt idx="1156">
                  <c:v>19.266999999999999</c:v>
                </c:pt>
                <c:pt idx="1157">
                  <c:v>19.283000000000001</c:v>
                </c:pt>
                <c:pt idx="1158">
                  <c:v>19.3</c:v>
                </c:pt>
                <c:pt idx="1159">
                  <c:v>19.317</c:v>
                </c:pt>
                <c:pt idx="1160">
                  <c:v>19.332999999999998</c:v>
                </c:pt>
                <c:pt idx="1161">
                  <c:v>19.350000000000001</c:v>
                </c:pt>
                <c:pt idx="1162">
                  <c:v>19.367000000000001</c:v>
                </c:pt>
                <c:pt idx="1163">
                  <c:v>19.382999999999999</c:v>
                </c:pt>
                <c:pt idx="1164">
                  <c:v>19.399999999999999</c:v>
                </c:pt>
                <c:pt idx="1165">
                  <c:v>19.417000000000002</c:v>
                </c:pt>
                <c:pt idx="1166">
                  <c:v>19.433</c:v>
                </c:pt>
                <c:pt idx="1167">
                  <c:v>19.45</c:v>
                </c:pt>
                <c:pt idx="1168">
                  <c:v>19.466999999999999</c:v>
                </c:pt>
                <c:pt idx="1169">
                  <c:v>19.483000000000001</c:v>
                </c:pt>
                <c:pt idx="1170">
                  <c:v>19.5</c:v>
                </c:pt>
                <c:pt idx="1171">
                  <c:v>19.516999999999999</c:v>
                </c:pt>
                <c:pt idx="1172">
                  <c:v>19.533000000000001</c:v>
                </c:pt>
                <c:pt idx="1173">
                  <c:v>19.55</c:v>
                </c:pt>
                <c:pt idx="1174">
                  <c:v>19.567</c:v>
                </c:pt>
                <c:pt idx="1175">
                  <c:v>19.582999999999998</c:v>
                </c:pt>
                <c:pt idx="1176">
                  <c:v>19.600000000000001</c:v>
                </c:pt>
                <c:pt idx="1177">
                  <c:v>19.617000000000001</c:v>
                </c:pt>
                <c:pt idx="1178">
                  <c:v>19.632999999999999</c:v>
                </c:pt>
                <c:pt idx="1179">
                  <c:v>19.649999999999999</c:v>
                </c:pt>
                <c:pt idx="1180">
                  <c:v>19.667000000000002</c:v>
                </c:pt>
                <c:pt idx="1181">
                  <c:v>19.683</c:v>
                </c:pt>
                <c:pt idx="1182">
                  <c:v>19.7</c:v>
                </c:pt>
                <c:pt idx="1183">
                  <c:v>19.716999999999999</c:v>
                </c:pt>
                <c:pt idx="1184">
                  <c:v>19.733000000000001</c:v>
                </c:pt>
                <c:pt idx="1185">
                  <c:v>19.75</c:v>
                </c:pt>
                <c:pt idx="1186">
                  <c:v>19.766999999999999</c:v>
                </c:pt>
                <c:pt idx="1187">
                  <c:v>19.783000000000001</c:v>
                </c:pt>
                <c:pt idx="1188">
                  <c:v>19.8</c:v>
                </c:pt>
                <c:pt idx="1189">
                  <c:v>19.817</c:v>
                </c:pt>
                <c:pt idx="1190">
                  <c:v>19.832999999999998</c:v>
                </c:pt>
                <c:pt idx="1191">
                  <c:v>19.850000000000001</c:v>
                </c:pt>
                <c:pt idx="1192">
                  <c:v>19.867000000000001</c:v>
                </c:pt>
                <c:pt idx="1193">
                  <c:v>19.882999999999999</c:v>
                </c:pt>
                <c:pt idx="1194">
                  <c:v>19.899999999999999</c:v>
                </c:pt>
                <c:pt idx="1195">
                  <c:v>19.917000000000002</c:v>
                </c:pt>
                <c:pt idx="1196">
                  <c:v>19.933</c:v>
                </c:pt>
                <c:pt idx="1197">
                  <c:v>19.95</c:v>
                </c:pt>
                <c:pt idx="1198">
                  <c:v>19.966999999999999</c:v>
                </c:pt>
                <c:pt idx="1199">
                  <c:v>19.983000000000001</c:v>
                </c:pt>
                <c:pt idx="1200">
                  <c:v>20</c:v>
                </c:pt>
                <c:pt idx="1201">
                  <c:v>20.016999999999999</c:v>
                </c:pt>
                <c:pt idx="1202">
                  <c:v>20.033000000000001</c:v>
                </c:pt>
                <c:pt idx="1203">
                  <c:v>20.05</c:v>
                </c:pt>
                <c:pt idx="1204">
                  <c:v>20.067</c:v>
                </c:pt>
                <c:pt idx="1205">
                  <c:v>20.082999999999998</c:v>
                </c:pt>
                <c:pt idx="1206">
                  <c:v>20.100000000000001</c:v>
                </c:pt>
                <c:pt idx="1207">
                  <c:v>20.117000000000001</c:v>
                </c:pt>
                <c:pt idx="1208">
                  <c:v>20.132999999999999</c:v>
                </c:pt>
                <c:pt idx="1209">
                  <c:v>20.149999999999999</c:v>
                </c:pt>
                <c:pt idx="1210">
                  <c:v>20.167000000000002</c:v>
                </c:pt>
                <c:pt idx="1211">
                  <c:v>20.183</c:v>
                </c:pt>
                <c:pt idx="1212">
                  <c:v>20.2</c:v>
                </c:pt>
                <c:pt idx="1213">
                  <c:v>20.216999999999999</c:v>
                </c:pt>
                <c:pt idx="1214">
                  <c:v>20.233000000000001</c:v>
                </c:pt>
                <c:pt idx="1215">
                  <c:v>20.25</c:v>
                </c:pt>
                <c:pt idx="1216">
                  <c:v>20.266999999999999</c:v>
                </c:pt>
                <c:pt idx="1217">
                  <c:v>20.283000000000001</c:v>
                </c:pt>
                <c:pt idx="1218">
                  <c:v>20.3</c:v>
                </c:pt>
                <c:pt idx="1219">
                  <c:v>20.317</c:v>
                </c:pt>
                <c:pt idx="1220">
                  <c:v>20.332999999999998</c:v>
                </c:pt>
                <c:pt idx="1221">
                  <c:v>20.350000000000001</c:v>
                </c:pt>
                <c:pt idx="1222">
                  <c:v>20.367000000000001</c:v>
                </c:pt>
                <c:pt idx="1223">
                  <c:v>20.382999999999999</c:v>
                </c:pt>
                <c:pt idx="1224">
                  <c:v>20.399999999999999</c:v>
                </c:pt>
                <c:pt idx="1225">
                  <c:v>20.417000000000002</c:v>
                </c:pt>
                <c:pt idx="1226">
                  <c:v>20.433</c:v>
                </c:pt>
                <c:pt idx="1227">
                  <c:v>20.45</c:v>
                </c:pt>
                <c:pt idx="1228">
                  <c:v>20.466999999999999</c:v>
                </c:pt>
                <c:pt idx="1229">
                  <c:v>20.483000000000001</c:v>
                </c:pt>
                <c:pt idx="1230">
                  <c:v>20.5</c:v>
                </c:pt>
                <c:pt idx="1231">
                  <c:v>20.516999999999999</c:v>
                </c:pt>
                <c:pt idx="1232">
                  <c:v>20.533000000000001</c:v>
                </c:pt>
                <c:pt idx="1233">
                  <c:v>20.55</c:v>
                </c:pt>
                <c:pt idx="1234">
                  <c:v>20.567</c:v>
                </c:pt>
                <c:pt idx="1235">
                  <c:v>20.582999999999998</c:v>
                </c:pt>
                <c:pt idx="1236">
                  <c:v>20.6</c:v>
                </c:pt>
                <c:pt idx="1237">
                  <c:v>20.617000000000001</c:v>
                </c:pt>
                <c:pt idx="1238">
                  <c:v>20.632999999999999</c:v>
                </c:pt>
                <c:pt idx="1239">
                  <c:v>20.65</c:v>
                </c:pt>
                <c:pt idx="1240">
                  <c:v>20.667000000000002</c:v>
                </c:pt>
                <c:pt idx="1241">
                  <c:v>20.683</c:v>
                </c:pt>
                <c:pt idx="1242">
                  <c:v>20.7</c:v>
                </c:pt>
                <c:pt idx="1243">
                  <c:v>20.716999999999999</c:v>
                </c:pt>
                <c:pt idx="1244">
                  <c:v>20.733000000000001</c:v>
                </c:pt>
                <c:pt idx="1245">
                  <c:v>20.75</c:v>
                </c:pt>
                <c:pt idx="1246">
                  <c:v>20.766999999999999</c:v>
                </c:pt>
                <c:pt idx="1247">
                  <c:v>20.783000000000001</c:v>
                </c:pt>
                <c:pt idx="1248">
                  <c:v>20.8</c:v>
                </c:pt>
                <c:pt idx="1249">
                  <c:v>20.817</c:v>
                </c:pt>
                <c:pt idx="1250">
                  <c:v>20.832999999999998</c:v>
                </c:pt>
                <c:pt idx="1251">
                  <c:v>20.85</c:v>
                </c:pt>
                <c:pt idx="1252">
                  <c:v>20.867000000000001</c:v>
                </c:pt>
                <c:pt idx="1253">
                  <c:v>20.882999999999999</c:v>
                </c:pt>
                <c:pt idx="1254">
                  <c:v>20.9</c:v>
                </c:pt>
                <c:pt idx="1255">
                  <c:v>20.917000000000002</c:v>
                </c:pt>
                <c:pt idx="1256">
                  <c:v>20.933</c:v>
                </c:pt>
                <c:pt idx="1257">
                  <c:v>20.95</c:v>
                </c:pt>
                <c:pt idx="1258">
                  <c:v>20.966999999999999</c:v>
                </c:pt>
                <c:pt idx="1259">
                  <c:v>20.983000000000001</c:v>
                </c:pt>
                <c:pt idx="1260">
                  <c:v>21</c:v>
                </c:pt>
                <c:pt idx="1261">
                  <c:v>21.016999999999999</c:v>
                </c:pt>
                <c:pt idx="1262">
                  <c:v>21.033000000000001</c:v>
                </c:pt>
                <c:pt idx="1263">
                  <c:v>21.05</c:v>
                </c:pt>
                <c:pt idx="1264">
                  <c:v>21.067</c:v>
                </c:pt>
                <c:pt idx="1265">
                  <c:v>21.082999999999998</c:v>
                </c:pt>
                <c:pt idx="1266">
                  <c:v>21.1</c:v>
                </c:pt>
                <c:pt idx="1267">
                  <c:v>21.117000000000001</c:v>
                </c:pt>
                <c:pt idx="1268">
                  <c:v>21.132999999999999</c:v>
                </c:pt>
                <c:pt idx="1269">
                  <c:v>21.15</c:v>
                </c:pt>
                <c:pt idx="1270">
                  <c:v>21.167000000000002</c:v>
                </c:pt>
                <c:pt idx="1271">
                  <c:v>21.183</c:v>
                </c:pt>
                <c:pt idx="1272">
                  <c:v>21.2</c:v>
                </c:pt>
                <c:pt idx="1273">
                  <c:v>21.216999999999999</c:v>
                </c:pt>
                <c:pt idx="1274">
                  <c:v>21.233000000000001</c:v>
                </c:pt>
                <c:pt idx="1275">
                  <c:v>21.25</c:v>
                </c:pt>
                <c:pt idx="1276">
                  <c:v>21.266999999999999</c:v>
                </c:pt>
                <c:pt idx="1277">
                  <c:v>21.283000000000001</c:v>
                </c:pt>
                <c:pt idx="1278">
                  <c:v>21.3</c:v>
                </c:pt>
                <c:pt idx="1279">
                  <c:v>21.317</c:v>
                </c:pt>
                <c:pt idx="1280">
                  <c:v>21.332999999999998</c:v>
                </c:pt>
                <c:pt idx="1281">
                  <c:v>21.35</c:v>
                </c:pt>
                <c:pt idx="1282">
                  <c:v>21.367000000000001</c:v>
                </c:pt>
                <c:pt idx="1283">
                  <c:v>21.382999999999999</c:v>
                </c:pt>
                <c:pt idx="1284">
                  <c:v>21.4</c:v>
                </c:pt>
                <c:pt idx="1285">
                  <c:v>21.417000000000002</c:v>
                </c:pt>
                <c:pt idx="1286">
                  <c:v>21.433</c:v>
                </c:pt>
                <c:pt idx="1287">
                  <c:v>21.45</c:v>
                </c:pt>
                <c:pt idx="1288">
                  <c:v>21.466999999999999</c:v>
                </c:pt>
                <c:pt idx="1289">
                  <c:v>21.483000000000001</c:v>
                </c:pt>
                <c:pt idx="1290">
                  <c:v>21.5</c:v>
                </c:pt>
                <c:pt idx="1291">
                  <c:v>21.516999999999999</c:v>
                </c:pt>
                <c:pt idx="1292">
                  <c:v>21.533000000000001</c:v>
                </c:pt>
                <c:pt idx="1293">
                  <c:v>21.55</c:v>
                </c:pt>
                <c:pt idx="1294">
                  <c:v>21.567</c:v>
                </c:pt>
                <c:pt idx="1295">
                  <c:v>21.582999999999998</c:v>
                </c:pt>
                <c:pt idx="1296">
                  <c:v>21.6</c:v>
                </c:pt>
                <c:pt idx="1297">
                  <c:v>21.617000000000001</c:v>
                </c:pt>
                <c:pt idx="1298">
                  <c:v>21.632999999999999</c:v>
                </c:pt>
                <c:pt idx="1299">
                  <c:v>21.65</c:v>
                </c:pt>
                <c:pt idx="1300">
                  <c:v>21.667000000000002</c:v>
                </c:pt>
                <c:pt idx="1301">
                  <c:v>21.683</c:v>
                </c:pt>
                <c:pt idx="1302">
                  <c:v>21.7</c:v>
                </c:pt>
                <c:pt idx="1303">
                  <c:v>21.716999999999999</c:v>
                </c:pt>
                <c:pt idx="1304">
                  <c:v>21.733000000000001</c:v>
                </c:pt>
                <c:pt idx="1305">
                  <c:v>21.75</c:v>
                </c:pt>
                <c:pt idx="1306">
                  <c:v>21.766999999999999</c:v>
                </c:pt>
                <c:pt idx="1307">
                  <c:v>21.783000000000001</c:v>
                </c:pt>
                <c:pt idx="1308">
                  <c:v>21.8</c:v>
                </c:pt>
                <c:pt idx="1309">
                  <c:v>21.817</c:v>
                </c:pt>
                <c:pt idx="1310">
                  <c:v>21.832999999999998</c:v>
                </c:pt>
                <c:pt idx="1311">
                  <c:v>21.85</c:v>
                </c:pt>
                <c:pt idx="1312">
                  <c:v>21.867000000000001</c:v>
                </c:pt>
                <c:pt idx="1313">
                  <c:v>21.882999999999999</c:v>
                </c:pt>
                <c:pt idx="1314">
                  <c:v>21.9</c:v>
                </c:pt>
                <c:pt idx="1315">
                  <c:v>21.917000000000002</c:v>
                </c:pt>
                <c:pt idx="1316">
                  <c:v>21.933</c:v>
                </c:pt>
                <c:pt idx="1317">
                  <c:v>21.95</c:v>
                </c:pt>
                <c:pt idx="1318">
                  <c:v>21.966999999999999</c:v>
                </c:pt>
                <c:pt idx="1319">
                  <c:v>21.983000000000001</c:v>
                </c:pt>
                <c:pt idx="1320">
                  <c:v>22</c:v>
                </c:pt>
                <c:pt idx="1321">
                  <c:v>22.016999999999999</c:v>
                </c:pt>
                <c:pt idx="1322">
                  <c:v>22.033000000000001</c:v>
                </c:pt>
                <c:pt idx="1323">
                  <c:v>22.05</c:v>
                </c:pt>
                <c:pt idx="1324">
                  <c:v>22.067</c:v>
                </c:pt>
                <c:pt idx="1325">
                  <c:v>22.082999999999998</c:v>
                </c:pt>
                <c:pt idx="1326">
                  <c:v>22.1</c:v>
                </c:pt>
                <c:pt idx="1327">
                  <c:v>22.117000000000001</c:v>
                </c:pt>
                <c:pt idx="1328">
                  <c:v>22.132999999999999</c:v>
                </c:pt>
                <c:pt idx="1329">
                  <c:v>22.15</c:v>
                </c:pt>
                <c:pt idx="1330">
                  <c:v>22.167000000000002</c:v>
                </c:pt>
                <c:pt idx="1331">
                  <c:v>22.183</c:v>
                </c:pt>
                <c:pt idx="1332">
                  <c:v>22.2</c:v>
                </c:pt>
                <c:pt idx="1333">
                  <c:v>22.216999999999999</c:v>
                </c:pt>
                <c:pt idx="1334">
                  <c:v>22.233000000000001</c:v>
                </c:pt>
                <c:pt idx="1335">
                  <c:v>22.25</c:v>
                </c:pt>
                <c:pt idx="1336">
                  <c:v>22.266999999999999</c:v>
                </c:pt>
                <c:pt idx="1337">
                  <c:v>22.283000000000001</c:v>
                </c:pt>
                <c:pt idx="1338">
                  <c:v>22.3</c:v>
                </c:pt>
                <c:pt idx="1339">
                  <c:v>22.317</c:v>
                </c:pt>
                <c:pt idx="1340">
                  <c:v>22.332999999999998</c:v>
                </c:pt>
                <c:pt idx="1341">
                  <c:v>22.35</c:v>
                </c:pt>
                <c:pt idx="1342">
                  <c:v>22.367000000000001</c:v>
                </c:pt>
                <c:pt idx="1343">
                  <c:v>22.382999999999999</c:v>
                </c:pt>
                <c:pt idx="1344">
                  <c:v>22.4</c:v>
                </c:pt>
                <c:pt idx="1345">
                  <c:v>22.417000000000002</c:v>
                </c:pt>
                <c:pt idx="1346">
                  <c:v>22.433</c:v>
                </c:pt>
                <c:pt idx="1347">
                  <c:v>22.45</c:v>
                </c:pt>
                <c:pt idx="1348">
                  <c:v>22.466999999999999</c:v>
                </c:pt>
                <c:pt idx="1349">
                  <c:v>22.483000000000001</c:v>
                </c:pt>
                <c:pt idx="1350">
                  <c:v>22.5</c:v>
                </c:pt>
                <c:pt idx="1351">
                  <c:v>22.516999999999999</c:v>
                </c:pt>
                <c:pt idx="1352">
                  <c:v>22.533000000000001</c:v>
                </c:pt>
                <c:pt idx="1353">
                  <c:v>22.55</c:v>
                </c:pt>
                <c:pt idx="1354">
                  <c:v>22.567</c:v>
                </c:pt>
                <c:pt idx="1355">
                  <c:v>22.582999999999998</c:v>
                </c:pt>
                <c:pt idx="1356">
                  <c:v>22.6</c:v>
                </c:pt>
                <c:pt idx="1357">
                  <c:v>22.617000000000001</c:v>
                </c:pt>
                <c:pt idx="1358">
                  <c:v>22.632999999999999</c:v>
                </c:pt>
                <c:pt idx="1359">
                  <c:v>22.65</c:v>
                </c:pt>
                <c:pt idx="1360">
                  <c:v>22.667000000000002</c:v>
                </c:pt>
                <c:pt idx="1361">
                  <c:v>22.683</c:v>
                </c:pt>
                <c:pt idx="1362">
                  <c:v>22.7</c:v>
                </c:pt>
                <c:pt idx="1363">
                  <c:v>22.716999999999999</c:v>
                </c:pt>
                <c:pt idx="1364">
                  <c:v>22.733000000000001</c:v>
                </c:pt>
                <c:pt idx="1365">
                  <c:v>22.75</c:v>
                </c:pt>
                <c:pt idx="1366">
                  <c:v>22.766999999999999</c:v>
                </c:pt>
                <c:pt idx="1367">
                  <c:v>22.783000000000001</c:v>
                </c:pt>
                <c:pt idx="1368">
                  <c:v>22.8</c:v>
                </c:pt>
                <c:pt idx="1369">
                  <c:v>22.817</c:v>
                </c:pt>
                <c:pt idx="1370">
                  <c:v>22.832999999999998</c:v>
                </c:pt>
                <c:pt idx="1371">
                  <c:v>22.85</c:v>
                </c:pt>
                <c:pt idx="1372">
                  <c:v>22.867000000000001</c:v>
                </c:pt>
                <c:pt idx="1373">
                  <c:v>22.882999999999999</c:v>
                </c:pt>
                <c:pt idx="1374">
                  <c:v>22.9</c:v>
                </c:pt>
                <c:pt idx="1375">
                  <c:v>22.917000000000002</c:v>
                </c:pt>
                <c:pt idx="1376">
                  <c:v>22.933</c:v>
                </c:pt>
                <c:pt idx="1377">
                  <c:v>22.95</c:v>
                </c:pt>
                <c:pt idx="1378">
                  <c:v>22.966999999999999</c:v>
                </c:pt>
                <c:pt idx="1379">
                  <c:v>22.983000000000001</c:v>
                </c:pt>
                <c:pt idx="1380">
                  <c:v>23</c:v>
                </c:pt>
                <c:pt idx="1381">
                  <c:v>23.016999999999999</c:v>
                </c:pt>
                <c:pt idx="1382">
                  <c:v>23.033000000000001</c:v>
                </c:pt>
                <c:pt idx="1383">
                  <c:v>23.05</c:v>
                </c:pt>
                <c:pt idx="1384">
                  <c:v>23.067</c:v>
                </c:pt>
                <c:pt idx="1385">
                  <c:v>23.082999999999998</c:v>
                </c:pt>
                <c:pt idx="1386">
                  <c:v>23.1</c:v>
                </c:pt>
                <c:pt idx="1387">
                  <c:v>23.117000000000001</c:v>
                </c:pt>
                <c:pt idx="1388">
                  <c:v>23.132999999999999</c:v>
                </c:pt>
                <c:pt idx="1389">
                  <c:v>23.15</c:v>
                </c:pt>
                <c:pt idx="1390">
                  <c:v>23.167000000000002</c:v>
                </c:pt>
                <c:pt idx="1391">
                  <c:v>23.183</c:v>
                </c:pt>
                <c:pt idx="1392">
                  <c:v>23.2</c:v>
                </c:pt>
                <c:pt idx="1393">
                  <c:v>23.216999999999999</c:v>
                </c:pt>
                <c:pt idx="1394">
                  <c:v>23.233000000000001</c:v>
                </c:pt>
                <c:pt idx="1395">
                  <c:v>23.25</c:v>
                </c:pt>
                <c:pt idx="1396">
                  <c:v>23.266999999999999</c:v>
                </c:pt>
                <c:pt idx="1397">
                  <c:v>23.283000000000001</c:v>
                </c:pt>
                <c:pt idx="1398">
                  <c:v>23.3</c:v>
                </c:pt>
                <c:pt idx="1399">
                  <c:v>23.317</c:v>
                </c:pt>
                <c:pt idx="1400">
                  <c:v>23.332999999999998</c:v>
                </c:pt>
                <c:pt idx="1401">
                  <c:v>23.35</c:v>
                </c:pt>
                <c:pt idx="1402">
                  <c:v>23.367000000000001</c:v>
                </c:pt>
                <c:pt idx="1403">
                  <c:v>23.382999999999999</c:v>
                </c:pt>
                <c:pt idx="1404">
                  <c:v>23.4</c:v>
                </c:pt>
                <c:pt idx="1405">
                  <c:v>23.417000000000002</c:v>
                </c:pt>
                <c:pt idx="1406">
                  <c:v>23.433</c:v>
                </c:pt>
                <c:pt idx="1407">
                  <c:v>23.45</c:v>
                </c:pt>
                <c:pt idx="1408">
                  <c:v>23.466999999999999</c:v>
                </c:pt>
                <c:pt idx="1409">
                  <c:v>23.483000000000001</c:v>
                </c:pt>
                <c:pt idx="1410">
                  <c:v>23.5</c:v>
                </c:pt>
                <c:pt idx="1411">
                  <c:v>23.516999999999999</c:v>
                </c:pt>
                <c:pt idx="1412">
                  <c:v>23.533000000000001</c:v>
                </c:pt>
                <c:pt idx="1413">
                  <c:v>23.55</c:v>
                </c:pt>
                <c:pt idx="1414">
                  <c:v>23.567</c:v>
                </c:pt>
                <c:pt idx="1415">
                  <c:v>23.582999999999998</c:v>
                </c:pt>
                <c:pt idx="1416">
                  <c:v>23.6</c:v>
                </c:pt>
                <c:pt idx="1417">
                  <c:v>23.617000000000001</c:v>
                </c:pt>
                <c:pt idx="1418">
                  <c:v>23.632999999999999</c:v>
                </c:pt>
                <c:pt idx="1419">
                  <c:v>23.65</c:v>
                </c:pt>
                <c:pt idx="1420">
                  <c:v>23.667000000000002</c:v>
                </c:pt>
                <c:pt idx="1421">
                  <c:v>23.683</c:v>
                </c:pt>
                <c:pt idx="1422">
                  <c:v>23.7</c:v>
                </c:pt>
                <c:pt idx="1423">
                  <c:v>23.716999999999999</c:v>
                </c:pt>
                <c:pt idx="1424">
                  <c:v>23.733000000000001</c:v>
                </c:pt>
                <c:pt idx="1425">
                  <c:v>23.75</c:v>
                </c:pt>
                <c:pt idx="1426">
                  <c:v>23.766999999999999</c:v>
                </c:pt>
                <c:pt idx="1427">
                  <c:v>23.783000000000001</c:v>
                </c:pt>
                <c:pt idx="1428">
                  <c:v>23.8</c:v>
                </c:pt>
                <c:pt idx="1429">
                  <c:v>23.817</c:v>
                </c:pt>
                <c:pt idx="1430">
                  <c:v>23.832999999999998</c:v>
                </c:pt>
                <c:pt idx="1431">
                  <c:v>23.85</c:v>
                </c:pt>
                <c:pt idx="1432">
                  <c:v>23.867000000000001</c:v>
                </c:pt>
                <c:pt idx="1433">
                  <c:v>23.882999999999999</c:v>
                </c:pt>
                <c:pt idx="1434">
                  <c:v>23.9</c:v>
                </c:pt>
                <c:pt idx="1435">
                  <c:v>23.917000000000002</c:v>
                </c:pt>
                <c:pt idx="1436">
                  <c:v>23.933</c:v>
                </c:pt>
                <c:pt idx="1437">
                  <c:v>23.95</c:v>
                </c:pt>
                <c:pt idx="1438">
                  <c:v>23.966999999999999</c:v>
                </c:pt>
                <c:pt idx="1439">
                  <c:v>23.983000000000001</c:v>
                </c:pt>
                <c:pt idx="1440">
                  <c:v>24</c:v>
                </c:pt>
                <c:pt idx="1441">
                  <c:v>24.016999999999999</c:v>
                </c:pt>
                <c:pt idx="1442">
                  <c:v>24.033000000000001</c:v>
                </c:pt>
                <c:pt idx="1443">
                  <c:v>24.05</c:v>
                </c:pt>
                <c:pt idx="1444">
                  <c:v>24.067</c:v>
                </c:pt>
                <c:pt idx="1445">
                  <c:v>24.082999999999998</c:v>
                </c:pt>
                <c:pt idx="1446">
                  <c:v>24.1</c:v>
                </c:pt>
                <c:pt idx="1447">
                  <c:v>24.117000000000001</c:v>
                </c:pt>
                <c:pt idx="1448">
                  <c:v>24.132999999999999</c:v>
                </c:pt>
                <c:pt idx="1449">
                  <c:v>24.15</c:v>
                </c:pt>
                <c:pt idx="1450">
                  <c:v>24.167000000000002</c:v>
                </c:pt>
                <c:pt idx="1451">
                  <c:v>24.183</c:v>
                </c:pt>
                <c:pt idx="1452">
                  <c:v>24.2</c:v>
                </c:pt>
                <c:pt idx="1453">
                  <c:v>24.216999999999999</c:v>
                </c:pt>
                <c:pt idx="1454">
                  <c:v>24.233000000000001</c:v>
                </c:pt>
                <c:pt idx="1455">
                  <c:v>24.25</c:v>
                </c:pt>
                <c:pt idx="1456">
                  <c:v>24.266999999999999</c:v>
                </c:pt>
                <c:pt idx="1457">
                  <c:v>24.283000000000001</c:v>
                </c:pt>
                <c:pt idx="1458">
                  <c:v>24.3</c:v>
                </c:pt>
                <c:pt idx="1459">
                  <c:v>24.317</c:v>
                </c:pt>
                <c:pt idx="1460">
                  <c:v>24.332999999999998</c:v>
                </c:pt>
                <c:pt idx="1461">
                  <c:v>24.35</c:v>
                </c:pt>
                <c:pt idx="1462">
                  <c:v>24.367000000000001</c:v>
                </c:pt>
                <c:pt idx="1463">
                  <c:v>24.382999999999999</c:v>
                </c:pt>
                <c:pt idx="1464">
                  <c:v>24.4</c:v>
                </c:pt>
                <c:pt idx="1465">
                  <c:v>24.417000000000002</c:v>
                </c:pt>
                <c:pt idx="1466">
                  <c:v>24.433</c:v>
                </c:pt>
                <c:pt idx="1467">
                  <c:v>24.45</c:v>
                </c:pt>
                <c:pt idx="1468">
                  <c:v>24.466999999999999</c:v>
                </c:pt>
                <c:pt idx="1469">
                  <c:v>24.483000000000001</c:v>
                </c:pt>
                <c:pt idx="1470">
                  <c:v>24.5</c:v>
                </c:pt>
                <c:pt idx="1471">
                  <c:v>24.516999999999999</c:v>
                </c:pt>
                <c:pt idx="1472">
                  <c:v>24.533000000000001</c:v>
                </c:pt>
                <c:pt idx="1473">
                  <c:v>24.55</c:v>
                </c:pt>
                <c:pt idx="1474">
                  <c:v>24.567</c:v>
                </c:pt>
                <c:pt idx="1475">
                  <c:v>24.582999999999998</c:v>
                </c:pt>
                <c:pt idx="1476">
                  <c:v>24.6</c:v>
                </c:pt>
                <c:pt idx="1477">
                  <c:v>24.617000000000001</c:v>
                </c:pt>
                <c:pt idx="1478">
                  <c:v>24.632999999999999</c:v>
                </c:pt>
                <c:pt idx="1479">
                  <c:v>24.65</c:v>
                </c:pt>
                <c:pt idx="1480">
                  <c:v>24.667000000000002</c:v>
                </c:pt>
                <c:pt idx="1481">
                  <c:v>24.683</c:v>
                </c:pt>
                <c:pt idx="1482">
                  <c:v>24.7</c:v>
                </c:pt>
                <c:pt idx="1483">
                  <c:v>24.716999999999999</c:v>
                </c:pt>
                <c:pt idx="1484">
                  <c:v>24.733000000000001</c:v>
                </c:pt>
                <c:pt idx="1485">
                  <c:v>24.75</c:v>
                </c:pt>
                <c:pt idx="1486">
                  <c:v>24.766999999999999</c:v>
                </c:pt>
                <c:pt idx="1487">
                  <c:v>24.783000000000001</c:v>
                </c:pt>
                <c:pt idx="1488">
                  <c:v>24.8</c:v>
                </c:pt>
                <c:pt idx="1489">
                  <c:v>24.817</c:v>
                </c:pt>
                <c:pt idx="1490">
                  <c:v>24.832999999999998</c:v>
                </c:pt>
                <c:pt idx="1491">
                  <c:v>24.85</c:v>
                </c:pt>
                <c:pt idx="1492">
                  <c:v>24.867000000000001</c:v>
                </c:pt>
                <c:pt idx="1493">
                  <c:v>24.882999999999999</c:v>
                </c:pt>
                <c:pt idx="1494">
                  <c:v>24.9</c:v>
                </c:pt>
                <c:pt idx="1495">
                  <c:v>24.917000000000002</c:v>
                </c:pt>
                <c:pt idx="1496">
                  <c:v>24.933</c:v>
                </c:pt>
                <c:pt idx="1497">
                  <c:v>24.95</c:v>
                </c:pt>
                <c:pt idx="1498">
                  <c:v>24.966999999999999</c:v>
                </c:pt>
                <c:pt idx="1499">
                  <c:v>24.983000000000001</c:v>
                </c:pt>
                <c:pt idx="1500">
                  <c:v>25</c:v>
                </c:pt>
                <c:pt idx="1501">
                  <c:v>25.016999999999999</c:v>
                </c:pt>
                <c:pt idx="1502">
                  <c:v>25.033000000000001</c:v>
                </c:pt>
                <c:pt idx="1503">
                  <c:v>25.05</c:v>
                </c:pt>
                <c:pt idx="1504">
                  <c:v>25.067</c:v>
                </c:pt>
                <c:pt idx="1505">
                  <c:v>25.082999999999998</c:v>
                </c:pt>
                <c:pt idx="1506">
                  <c:v>25.1</c:v>
                </c:pt>
                <c:pt idx="1507">
                  <c:v>25.117000000000001</c:v>
                </c:pt>
                <c:pt idx="1508">
                  <c:v>25.132999999999999</c:v>
                </c:pt>
                <c:pt idx="1509">
                  <c:v>25.15</c:v>
                </c:pt>
                <c:pt idx="1510">
                  <c:v>25.167000000000002</c:v>
                </c:pt>
                <c:pt idx="1511">
                  <c:v>25.183</c:v>
                </c:pt>
                <c:pt idx="1512">
                  <c:v>25.2</c:v>
                </c:pt>
                <c:pt idx="1513">
                  <c:v>25.216999999999999</c:v>
                </c:pt>
                <c:pt idx="1514">
                  <c:v>25.233000000000001</c:v>
                </c:pt>
                <c:pt idx="1515">
                  <c:v>25.25</c:v>
                </c:pt>
                <c:pt idx="1516">
                  <c:v>25.266999999999999</c:v>
                </c:pt>
                <c:pt idx="1517">
                  <c:v>25.283000000000001</c:v>
                </c:pt>
                <c:pt idx="1518">
                  <c:v>25.3</c:v>
                </c:pt>
                <c:pt idx="1519">
                  <c:v>25.317</c:v>
                </c:pt>
                <c:pt idx="1520">
                  <c:v>25.332999999999998</c:v>
                </c:pt>
                <c:pt idx="1521">
                  <c:v>25.35</c:v>
                </c:pt>
                <c:pt idx="1522">
                  <c:v>25.367000000000001</c:v>
                </c:pt>
                <c:pt idx="1523">
                  <c:v>25.382999999999999</c:v>
                </c:pt>
                <c:pt idx="1524">
                  <c:v>25.4</c:v>
                </c:pt>
                <c:pt idx="1525">
                  <c:v>25.417000000000002</c:v>
                </c:pt>
                <c:pt idx="1526">
                  <c:v>25.433</c:v>
                </c:pt>
                <c:pt idx="1527">
                  <c:v>25.45</c:v>
                </c:pt>
                <c:pt idx="1528">
                  <c:v>25.466999999999999</c:v>
                </c:pt>
                <c:pt idx="1529">
                  <c:v>25.483000000000001</c:v>
                </c:pt>
                <c:pt idx="1530">
                  <c:v>25.5</c:v>
                </c:pt>
                <c:pt idx="1531">
                  <c:v>25.516999999999999</c:v>
                </c:pt>
                <c:pt idx="1532">
                  <c:v>25.533000000000001</c:v>
                </c:pt>
                <c:pt idx="1533">
                  <c:v>25.55</c:v>
                </c:pt>
                <c:pt idx="1534">
                  <c:v>25.567</c:v>
                </c:pt>
                <c:pt idx="1535">
                  <c:v>25.582999999999998</c:v>
                </c:pt>
                <c:pt idx="1536">
                  <c:v>25.6</c:v>
                </c:pt>
                <c:pt idx="1537">
                  <c:v>25.617000000000001</c:v>
                </c:pt>
                <c:pt idx="1538">
                  <c:v>25.632999999999999</c:v>
                </c:pt>
                <c:pt idx="1539">
                  <c:v>25.65</c:v>
                </c:pt>
                <c:pt idx="1540">
                  <c:v>25.667000000000002</c:v>
                </c:pt>
                <c:pt idx="1541">
                  <c:v>25.683</c:v>
                </c:pt>
                <c:pt idx="1542">
                  <c:v>25.7</c:v>
                </c:pt>
                <c:pt idx="1543">
                  <c:v>25.716999999999999</c:v>
                </c:pt>
                <c:pt idx="1544">
                  <c:v>25.733000000000001</c:v>
                </c:pt>
                <c:pt idx="1545">
                  <c:v>25.75</c:v>
                </c:pt>
                <c:pt idx="1546">
                  <c:v>25.766999999999999</c:v>
                </c:pt>
                <c:pt idx="1547">
                  <c:v>25.783000000000001</c:v>
                </c:pt>
                <c:pt idx="1548">
                  <c:v>25.8</c:v>
                </c:pt>
                <c:pt idx="1549">
                  <c:v>25.817</c:v>
                </c:pt>
                <c:pt idx="1550">
                  <c:v>25.832999999999998</c:v>
                </c:pt>
                <c:pt idx="1551">
                  <c:v>25.85</c:v>
                </c:pt>
                <c:pt idx="1552">
                  <c:v>25.867000000000001</c:v>
                </c:pt>
                <c:pt idx="1553">
                  <c:v>25.882999999999999</c:v>
                </c:pt>
                <c:pt idx="1554">
                  <c:v>25.9</c:v>
                </c:pt>
                <c:pt idx="1555">
                  <c:v>25.917000000000002</c:v>
                </c:pt>
                <c:pt idx="1556">
                  <c:v>25.933</c:v>
                </c:pt>
                <c:pt idx="1557">
                  <c:v>25.95</c:v>
                </c:pt>
                <c:pt idx="1558">
                  <c:v>25.966999999999999</c:v>
                </c:pt>
                <c:pt idx="1559">
                  <c:v>25.983000000000001</c:v>
                </c:pt>
                <c:pt idx="1560">
                  <c:v>26</c:v>
                </c:pt>
                <c:pt idx="1561">
                  <c:v>26.016999999999999</c:v>
                </c:pt>
                <c:pt idx="1562">
                  <c:v>26.033000000000001</c:v>
                </c:pt>
                <c:pt idx="1563">
                  <c:v>26.05</c:v>
                </c:pt>
                <c:pt idx="1564">
                  <c:v>26.067</c:v>
                </c:pt>
                <c:pt idx="1565">
                  <c:v>26.082999999999998</c:v>
                </c:pt>
                <c:pt idx="1566">
                  <c:v>26.1</c:v>
                </c:pt>
                <c:pt idx="1567">
                  <c:v>26.117000000000001</c:v>
                </c:pt>
                <c:pt idx="1568">
                  <c:v>26.132999999999999</c:v>
                </c:pt>
                <c:pt idx="1569">
                  <c:v>26.15</c:v>
                </c:pt>
                <c:pt idx="1570">
                  <c:v>26.167000000000002</c:v>
                </c:pt>
                <c:pt idx="1571">
                  <c:v>26.183</c:v>
                </c:pt>
                <c:pt idx="1572">
                  <c:v>26.2</c:v>
                </c:pt>
                <c:pt idx="1573">
                  <c:v>26.216999999999999</c:v>
                </c:pt>
                <c:pt idx="1574">
                  <c:v>26.233000000000001</c:v>
                </c:pt>
                <c:pt idx="1575">
                  <c:v>26.25</c:v>
                </c:pt>
                <c:pt idx="1576">
                  <c:v>26.266999999999999</c:v>
                </c:pt>
                <c:pt idx="1577">
                  <c:v>26.283000000000001</c:v>
                </c:pt>
                <c:pt idx="1578">
                  <c:v>26.3</c:v>
                </c:pt>
                <c:pt idx="1579">
                  <c:v>26.317</c:v>
                </c:pt>
                <c:pt idx="1580">
                  <c:v>26.332999999999998</c:v>
                </c:pt>
                <c:pt idx="1581">
                  <c:v>26.35</c:v>
                </c:pt>
                <c:pt idx="1582">
                  <c:v>26.367000000000001</c:v>
                </c:pt>
                <c:pt idx="1583">
                  <c:v>26.382999999999999</c:v>
                </c:pt>
                <c:pt idx="1584">
                  <c:v>26.4</c:v>
                </c:pt>
                <c:pt idx="1585">
                  <c:v>26.417000000000002</c:v>
                </c:pt>
                <c:pt idx="1586">
                  <c:v>26.433</c:v>
                </c:pt>
                <c:pt idx="1587">
                  <c:v>26.45</c:v>
                </c:pt>
                <c:pt idx="1588">
                  <c:v>26.466999999999999</c:v>
                </c:pt>
                <c:pt idx="1589">
                  <c:v>26.483000000000001</c:v>
                </c:pt>
                <c:pt idx="1590">
                  <c:v>26.5</c:v>
                </c:pt>
                <c:pt idx="1591">
                  <c:v>26.516999999999999</c:v>
                </c:pt>
                <c:pt idx="1592">
                  <c:v>26.533000000000001</c:v>
                </c:pt>
                <c:pt idx="1593">
                  <c:v>26.55</c:v>
                </c:pt>
                <c:pt idx="1594">
                  <c:v>26.567</c:v>
                </c:pt>
                <c:pt idx="1595">
                  <c:v>26.582999999999998</c:v>
                </c:pt>
                <c:pt idx="1596">
                  <c:v>26.6</c:v>
                </c:pt>
                <c:pt idx="1597">
                  <c:v>26.617000000000001</c:v>
                </c:pt>
                <c:pt idx="1598">
                  <c:v>26.632999999999999</c:v>
                </c:pt>
                <c:pt idx="1599">
                  <c:v>26.65</c:v>
                </c:pt>
                <c:pt idx="1600">
                  <c:v>26.667000000000002</c:v>
                </c:pt>
                <c:pt idx="1601">
                  <c:v>26.683</c:v>
                </c:pt>
                <c:pt idx="1602">
                  <c:v>26.7</c:v>
                </c:pt>
                <c:pt idx="1603">
                  <c:v>26.716999999999999</c:v>
                </c:pt>
                <c:pt idx="1604">
                  <c:v>26.733000000000001</c:v>
                </c:pt>
                <c:pt idx="1605">
                  <c:v>26.75</c:v>
                </c:pt>
                <c:pt idx="1606">
                  <c:v>26.766999999999999</c:v>
                </c:pt>
                <c:pt idx="1607">
                  <c:v>26.783000000000001</c:v>
                </c:pt>
                <c:pt idx="1608">
                  <c:v>26.8</c:v>
                </c:pt>
                <c:pt idx="1609">
                  <c:v>26.817</c:v>
                </c:pt>
                <c:pt idx="1610">
                  <c:v>26.832999999999998</c:v>
                </c:pt>
                <c:pt idx="1611">
                  <c:v>26.85</c:v>
                </c:pt>
                <c:pt idx="1612">
                  <c:v>26.867000000000001</c:v>
                </c:pt>
                <c:pt idx="1613">
                  <c:v>26.882999999999999</c:v>
                </c:pt>
                <c:pt idx="1614">
                  <c:v>26.9</c:v>
                </c:pt>
                <c:pt idx="1615">
                  <c:v>26.917000000000002</c:v>
                </c:pt>
                <c:pt idx="1616">
                  <c:v>26.933</c:v>
                </c:pt>
                <c:pt idx="1617">
                  <c:v>26.95</c:v>
                </c:pt>
                <c:pt idx="1618">
                  <c:v>26.966999999999999</c:v>
                </c:pt>
                <c:pt idx="1619">
                  <c:v>26.983000000000001</c:v>
                </c:pt>
                <c:pt idx="1620">
                  <c:v>27</c:v>
                </c:pt>
                <c:pt idx="1621">
                  <c:v>27.016999999999999</c:v>
                </c:pt>
                <c:pt idx="1622">
                  <c:v>27.033000000000001</c:v>
                </c:pt>
                <c:pt idx="1623">
                  <c:v>27.05</c:v>
                </c:pt>
                <c:pt idx="1624">
                  <c:v>27.067</c:v>
                </c:pt>
                <c:pt idx="1625">
                  <c:v>27.082999999999998</c:v>
                </c:pt>
                <c:pt idx="1626">
                  <c:v>27.1</c:v>
                </c:pt>
                <c:pt idx="1627">
                  <c:v>27.117000000000001</c:v>
                </c:pt>
                <c:pt idx="1628">
                  <c:v>27.132999999999999</c:v>
                </c:pt>
                <c:pt idx="1629">
                  <c:v>27.15</c:v>
                </c:pt>
                <c:pt idx="1630">
                  <c:v>27.167000000000002</c:v>
                </c:pt>
                <c:pt idx="1631">
                  <c:v>27.183</c:v>
                </c:pt>
                <c:pt idx="1632">
                  <c:v>27.2</c:v>
                </c:pt>
                <c:pt idx="1633">
                  <c:v>27.216999999999999</c:v>
                </c:pt>
                <c:pt idx="1634">
                  <c:v>27.233000000000001</c:v>
                </c:pt>
                <c:pt idx="1635">
                  <c:v>27.25</c:v>
                </c:pt>
                <c:pt idx="1636">
                  <c:v>27.266999999999999</c:v>
                </c:pt>
                <c:pt idx="1637">
                  <c:v>27.283000000000001</c:v>
                </c:pt>
                <c:pt idx="1638">
                  <c:v>27.3</c:v>
                </c:pt>
                <c:pt idx="1639">
                  <c:v>27.317</c:v>
                </c:pt>
                <c:pt idx="1640">
                  <c:v>27.332999999999998</c:v>
                </c:pt>
                <c:pt idx="1641">
                  <c:v>27.35</c:v>
                </c:pt>
                <c:pt idx="1642">
                  <c:v>27.367000000000001</c:v>
                </c:pt>
                <c:pt idx="1643">
                  <c:v>27.382999999999999</c:v>
                </c:pt>
                <c:pt idx="1644">
                  <c:v>27.4</c:v>
                </c:pt>
                <c:pt idx="1645">
                  <c:v>27.417000000000002</c:v>
                </c:pt>
                <c:pt idx="1646">
                  <c:v>27.433</c:v>
                </c:pt>
                <c:pt idx="1647">
                  <c:v>27.45</c:v>
                </c:pt>
                <c:pt idx="1648">
                  <c:v>27.466999999999999</c:v>
                </c:pt>
                <c:pt idx="1649">
                  <c:v>27.483000000000001</c:v>
                </c:pt>
                <c:pt idx="1650">
                  <c:v>27.5</c:v>
                </c:pt>
                <c:pt idx="1651">
                  <c:v>27.516999999999999</c:v>
                </c:pt>
                <c:pt idx="1652">
                  <c:v>27.533000000000001</c:v>
                </c:pt>
                <c:pt idx="1653">
                  <c:v>27.55</c:v>
                </c:pt>
                <c:pt idx="1654">
                  <c:v>27.567</c:v>
                </c:pt>
                <c:pt idx="1655">
                  <c:v>27.582999999999998</c:v>
                </c:pt>
                <c:pt idx="1656">
                  <c:v>27.6</c:v>
                </c:pt>
                <c:pt idx="1657">
                  <c:v>27.617000000000001</c:v>
                </c:pt>
                <c:pt idx="1658">
                  <c:v>27.632999999999999</c:v>
                </c:pt>
                <c:pt idx="1659">
                  <c:v>27.65</c:v>
                </c:pt>
                <c:pt idx="1660">
                  <c:v>27.667000000000002</c:v>
                </c:pt>
                <c:pt idx="1661">
                  <c:v>27.683</c:v>
                </c:pt>
                <c:pt idx="1662">
                  <c:v>27.7</c:v>
                </c:pt>
                <c:pt idx="1663">
                  <c:v>27.716999999999999</c:v>
                </c:pt>
                <c:pt idx="1664">
                  <c:v>27.733000000000001</c:v>
                </c:pt>
                <c:pt idx="1665">
                  <c:v>27.75</c:v>
                </c:pt>
                <c:pt idx="1666">
                  <c:v>27.766999999999999</c:v>
                </c:pt>
                <c:pt idx="1667">
                  <c:v>27.783000000000001</c:v>
                </c:pt>
                <c:pt idx="1668">
                  <c:v>27.8</c:v>
                </c:pt>
                <c:pt idx="1669">
                  <c:v>27.817</c:v>
                </c:pt>
                <c:pt idx="1670">
                  <c:v>27.832999999999998</c:v>
                </c:pt>
                <c:pt idx="1671">
                  <c:v>27.85</c:v>
                </c:pt>
                <c:pt idx="1672">
                  <c:v>27.867000000000001</c:v>
                </c:pt>
                <c:pt idx="1673">
                  <c:v>27.882999999999999</c:v>
                </c:pt>
                <c:pt idx="1674">
                  <c:v>27.9</c:v>
                </c:pt>
                <c:pt idx="1675">
                  <c:v>27.917000000000002</c:v>
                </c:pt>
                <c:pt idx="1676">
                  <c:v>27.933</c:v>
                </c:pt>
                <c:pt idx="1677">
                  <c:v>27.95</c:v>
                </c:pt>
                <c:pt idx="1678">
                  <c:v>27.966999999999999</c:v>
                </c:pt>
                <c:pt idx="1679">
                  <c:v>27.983000000000001</c:v>
                </c:pt>
                <c:pt idx="1680">
                  <c:v>28</c:v>
                </c:pt>
                <c:pt idx="1681">
                  <c:v>28.016999999999999</c:v>
                </c:pt>
                <c:pt idx="1682">
                  <c:v>28.033000000000001</c:v>
                </c:pt>
                <c:pt idx="1683">
                  <c:v>28.05</c:v>
                </c:pt>
                <c:pt idx="1684">
                  <c:v>28.067</c:v>
                </c:pt>
                <c:pt idx="1685">
                  <c:v>28.082999999999998</c:v>
                </c:pt>
                <c:pt idx="1686">
                  <c:v>28.1</c:v>
                </c:pt>
                <c:pt idx="1687">
                  <c:v>28.117000000000001</c:v>
                </c:pt>
                <c:pt idx="1688">
                  <c:v>28.132999999999999</c:v>
                </c:pt>
                <c:pt idx="1689">
                  <c:v>28.15</c:v>
                </c:pt>
                <c:pt idx="1690">
                  <c:v>28.167000000000002</c:v>
                </c:pt>
                <c:pt idx="1691">
                  <c:v>28.183</c:v>
                </c:pt>
                <c:pt idx="1692">
                  <c:v>28.2</c:v>
                </c:pt>
                <c:pt idx="1693">
                  <c:v>28.216999999999999</c:v>
                </c:pt>
                <c:pt idx="1694">
                  <c:v>28.233000000000001</c:v>
                </c:pt>
                <c:pt idx="1695">
                  <c:v>28.25</c:v>
                </c:pt>
                <c:pt idx="1696">
                  <c:v>28.266999999999999</c:v>
                </c:pt>
                <c:pt idx="1697">
                  <c:v>28.283000000000001</c:v>
                </c:pt>
                <c:pt idx="1698">
                  <c:v>28.3</c:v>
                </c:pt>
                <c:pt idx="1699">
                  <c:v>28.317</c:v>
                </c:pt>
                <c:pt idx="1700">
                  <c:v>28.332999999999998</c:v>
                </c:pt>
                <c:pt idx="1701">
                  <c:v>28.35</c:v>
                </c:pt>
                <c:pt idx="1702">
                  <c:v>28.367000000000001</c:v>
                </c:pt>
                <c:pt idx="1703">
                  <c:v>28.382999999999999</c:v>
                </c:pt>
                <c:pt idx="1704">
                  <c:v>28.4</c:v>
                </c:pt>
                <c:pt idx="1705">
                  <c:v>28.417000000000002</c:v>
                </c:pt>
                <c:pt idx="1706">
                  <c:v>28.433</c:v>
                </c:pt>
                <c:pt idx="1707">
                  <c:v>28.45</c:v>
                </c:pt>
                <c:pt idx="1708">
                  <c:v>28.466999999999999</c:v>
                </c:pt>
                <c:pt idx="1709">
                  <c:v>28.483000000000001</c:v>
                </c:pt>
                <c:pt idx="1710">
                  <c:v>28.5</c:v>
                </c:pt>
                <c:pt idx="1711">
                  <c:v>28.516999999999999</c:v>
                </c:pt>
                <c:pt idx="1712">
                  <c:v>28.533000000000001</c:v>
                </c:pt>
                <c:pt idx="1713">
                  <c:v>28.55</c:v>
                </c:pt>
                <c:pt idx="1714">
                  <c:v>28.567</c:v>
                </c:pt>
                <c:pt idx="1715">
                  <c:v>28.582999999999998</c:v>
                </c:pt>
                <c:pt idx="1716">
                  <c:v>28.6</c:v>
                </c:pt>
                <c:pt idx="1717">
                  <c:v>28.617000000000001</c:v>
                </c:pt>
                <c:pt idx="1718">
                  <c:v>28.632999999999999</c:v>
                </c:pt>
                <c:pt idx="1719">
                  <c:v>28.65</c:v>
                </c:pt>
                <c:pt idx="1720">
                  <c:v>28.667000000000002</c:v>
                </c:pt>
                <c:pt idx="1721">
                  <c:v>28.683</c:v>
                </c:pt>
                <c:pt idx="1722">
                  <c:v>28.7</c:v>
                </c:pt>
                <c:pt idx="1723">
                  <c:v>28.716999999999999</c:v>
                </c:pt>
                <c:pt idx="1724">
                  <c:v>28.733000000000001</c:v>
                </c:pt>
                <c:pt idx="1725">
                  <c:v>28.75</c:v>
                </c:pt>
                <c:pt idx="1726">
                  <c:v>28.766999999999999</c:v>
                </c:pt>
                <c:pt idx="1727">
                  <c:v>28.783000000000001</c:v>
                </c:pt>
                <c:pt idx="1728">
                  <c:v>28.8</c:v>
                </c:pt>
                <c:pt idx="1729">
                  <c:v>28.817</c:v>
                </c:pt>
                <c:pt idx="1730">
                  <c:v>28.832999999999998</c:v>
                </c:pt>
                <c:pt idx="1731">
                  <c:v>28.85</c:v>
                </c:pt>
                <c:pt idx="1732">
                  <c:v>28.867000000000001</c:v>
                </c:pt>
                <c:pt idx="1733">
                  <c:v>28.882999999999999</c:v>
                </c:pt>
                <c:pt idx="1734">
                  <c:v>28.9</c:v>
                </c:pt>
                <c:pt idx="1735">
                  <c:v>28.917000000000002</c:v>
                </c:pt>
                <c:pt idx="1736">
                  <c:v>28.933</c:v>
                </c:pt>
                <c:pt idx="1737">
                  <c:v>28.95</c:v>
                </c:pt>
                <c:pt idx="1738">
                  <c:v>28.966999999999999</c:v>
                </c:pt>
                <c:pt idx="1739">
                  <c:v>28.983000000000001</c:v>
                </c:pt>
                <c:pt idx="1740">
                  <c:v>29</c:v>
                </c:pt>
                <c:pt idx="1741">
                  <c:v>29.016999999999999</c:v>
                </c:pt>
                <c:pt idx="1742">
                  <c:v>29.033000000000001</c:v>
                </c:pt>
                <c:pt idx="1743">
                  <c:v>29.05</c:v>
                </c:pt>
                <c:pt idx="1744">
                  <c:v>29.067</c:v>
                </c:pt>
                <c:pt idx="1745">
                  <c:v>29.082999999999998</c:v>
                </c:pt>
                <c:pt idx="1746">
                  <c:v>29.1</c:v>
                </c:pt>
                <c:pt idx="1747">
                  <c:v>29.117000000000001</c:v>
                </c:pt>
                <c:pt idx="1748">
                  <c:v>29.132999999999999</c:v>
                </c:pt>
                <c:pt idx="1749">
                  <c:v>29.15</c:v>
                </c:pt>
                <c:pt idx="1750">
                  <c:v>29.167000000000002</c:v>
                </c:pt>
                <c:pt idx="1751">
                  <c:v>29.183</c:v>
                </c:pt>
                <c:pt idx="1752">
                  <c:v>29.2</c:v>
                </c:pt>
                <c:pt idx="1753">
                  <c:v>29.216999999999999</c:v>
                </c:pt>
                <c:pt idx="1754">
                  <c:v>29.233000000000001</c:v>
                </c:pt>
                <c:pt idx="1755">
                  <c:v>29.25</c:v>
                </c:pt>
                <c:pt idx="1756">
                  <c:v>29.266999999999999</c:v>
                </c:pt>
                <c:pt idx="1757">
                  <c:v>29.283000000000001</c:v>
                </c:pt>
                <c:pt idx="1758">
                  <c:v>29.3</c:v>
                </c:pt>
                <c:pt idx="1759">
                  <c:v>29.317</c:v>
                </c:pt>
                <c:pt idx="1760">
                  <c:v>29.332999999999998</c:v>
                </c:pt>
                <c:pt idx="1761">
                  <c:v>29.35</c:v>
                </c:pt>
                <c:pt idx="1762">
                  <c:v>29.367000000000001</c:v>
                </c:pt>
                <c:pt idx="1763">
                  <c:v>29.382999999999999</c:v>
                </c:pt>
                <c:pt idx="1764">
                  <c:v>29.4</c:v>
                </c:pt>
                <c:pt idx="1765">
                  <c:v>29.417000000000002</c:v>
                </c:pt>
                <c:pt idx="1766">
                  <c:v>29.433</c:v>
                </c:pt>
                <c:pt idx="1767">
                  <c:v>29.45</c:v>
                </c:pt>
                <c:pt idx="1768">
                  <c:v>29.466999999999999</c:v>
                </c:pt>
                <c:pt idx="1769">
                  <c:v>29.483000000000001</c:v>
                </c:pt>
                <c:pt idx="1770">
                  <c:v>29.5</c:v>
                </c:pt>
                <c:pt idx="1771">
                  <c:v>29.516999999999999</c:v>
                </c:pt>
                <c:pt idx="1772">
                  <c:v>29.533000000000001</c:v>
                </c:pt>
                <c:pt idx="1773">
                  <c:v>29.55</c:v>
                </c:pt>
                <c:pt idx="1774">
                  <c:v>29.567</c:v>
                </c:pt>
                <c:pt idx="1775">
                  <c:v>29.582999999999998</c:v>
                </c:pt>
                <c:pt idx="1776">
                  <c:v>29.6</c:v>
                </c:pt>
                <c:pt idx="1777">
                  <c:v>29.617000000000001</c:v>
                </c:pt>
                <c:pt idx="1778">
                  <c:v>29.632999999999999</c:v>
                </c:pt>
                <c:pt idx="1779">
                  <c:v>29.65</c:v>
                </c:pt>
                <c:pt idx="1780">
                  <c:v>29.667000000000002</c:v>
                </c:pt>
                <c:pt idx="1781">
                  <c:v>29.683</c:v>
                </c:pt>
                <c:pt idx="1782">
                  <c:v>29.7</c:v>
                </c:pt>
                <c:pt idx="1783">
                  <c:v>29.716999999999999</c:v>
                </c:pt>
                <c:pt idx="1784">
                  <c:v>29.733000000000001</c:v>
                </c:pt>
                <c:pt idx="1785">
                  <c:v>29.75</c:v>
                </c:pt>
                <c:pt idx="1786">
                  <c:v>29.766999999999999</c:v>
                </c:pt>
                <c:pt idx="1787">
                  <c:v>29.783000000000001</c:v>
                </c:pt>
                <c:pt idx="1788">
                  <c:v>29.8</c:v>
                </c:pt>
                <c:pt idx="1789">
                  <c:v>29.817</c:v>
                </c:pt>
                <c:pt idx="1790">
                  <c:v>29.832999999999998</c:v>
                </c:pt>
                <c:pt idx="1791">
                  <c:v>29.85</c:v>
                </c:pt>
                <c:pt idx="1792">
                  <c:v>29.867000000000001</c:v>
                </c:pt>
                <c:pt idx="1793">
                  <c:v>29.882999999999999</c:v>
                </c:pt>
                <c:pt idx="1794">
                  <c:v>29.9</c:v>
                </c:pt>
                <c:pt idx="1795">
                  <c:v>29.917000000000002</c:v>
                </c:pt>
                <c:pt idx="1796">
                  <c:v>29.933</c:v>
                </c:pt>
                <c:pt idx="1797">
                  <c:v>29.95</c:v>
                </c:pt>
                <c:pt idx="1798">
                  <c:v>29.966999999999999</c:v>
                </c:pt>
                <c:pt idx="1799">
                  <c:v>29.983000000000001</c:v>
                </c:pt>
                <c:pt idx="1800">
                  <c:v>30</c:v>
                </c:pt>
                <c:pt idx="1801">
                  <c:v>30.016999999999999</c:v>
                </c:pt>
                <c:pt idx="1802">
                  <c:v>30.033000000000001</c:v>
                </c:pt>
                <c:pt idx="1803">
                  <c:v>30.05</c:v>
                </c:pt>
                <c:pt idx="1804">
                  <c:v>30.067</c:v>
                </c:pt>
                <c:pt idx="1805">
                  <c:v>30.082999999999998</c:v>
                </c:pt>
                <c:pt idx="1806">
                  <c:v>30.1</c:v>
                </c:pt>
                <c:pt idx="1807">
                  <c:v>30.117000000000001</c:v>
                </c:pt>
                <c:pt idx="1808">
                  <c:v>30.132999999999999</c:v>
                </c:pt>
                <c:pt idx="1809">
                  <c:v>30.15</c:v>
                </c:pt>
                <c:pt idx="1810">
                  <c:v>30.167000000000002</c:v>
                </c:pt>
                <c:pt idx="1811">
                  <c:v>30.183</c:v>
                </c:pt>
                <c:pt idx="1812">
                  <c:v>30.2</c:v>
                </c:pt>
                <c:pt idx="1813">
                  <c:v>30.216999999999999</c:v>
                </c:pt>
                <c:pt idx="1814">
                  <c:v>30.233000000000001</c:v>
                </c:pt>
                <c:pt idx="1815">
                  <c:v>30.25</c:v>
                </c:pt>
                <c:pt idx="1816">
                  <c:v>30.266999999999999</c:v>
                </c:pt>
                <c:pt idx="1817">
                  <c:v>30.283000000000001</c:v>
                </c:pt>
                <c:pt idx="1818">
                  <c:v>30.3</c:v>
                </c:pt>
                <c:pt idx="1819">
                  <c:v>30.317</c:v>
                </c:pt>
                <c:pt idx="1820">
                  <c:v>30.332999999999998</c:v>
                </c:pt>
                <c:pt idx="1821">
                  <c:v>30.35</c:v>
                </c:pt>
                <c:pt idx="1822">
                  <c:v>30.367000000000001</c:v>
                </c:pt>
                <c:pt idx="1823">
                  <c:v>30.382999999999999</c:v>
                </c:pt>
                <c:pt idx="1824">
                  <c:v>30.4</c:v>
                </c:pt>
                <c:pt idx="1825">
                  <c:v>30.417000000000002</c:v>
                </c:pt>
                <c:pt idx="1826">
                  <c:v>30.433</c:v>
                </c:pt>
                <c:pt idx="1827">
                  <c:v>30.45</c:v>
                </c:pt>
                <c:pt idx="1828">
                  <c:v>30.466999999999999</c:v>
                </c:pt>
                <c:pt idx="1829">
                  <c:v>30.483000000000001</c:v>
                </c:pt>
                <c:pt idx="1830">
                  <c:v>30.5</c:v>
                </c:pt>
                <c:pt idx="1831">
                  <c:v>30.516999999999999</c:v>
                </c:pt>
                <c:pt idx="1832">
                  <c:v>30.533000000000001</c:v>
                </c:pt>
                <c:pt idx="1833">
                  <c:v>30.55</c:v>
                </c:pt>
                <c:pt idx="1834">
                  <c:v>30.567</c:v>
                </c:pt>
                <c:pt idx="1835">
                  <c:v>30.582999999999998</c:v>
                </c:pt>
                <c:pt idx="1836">
                  <c:v>30.6</c:v>
                </c:pt>
                <c:pt idx="1837">
                  <c:v>30.617000000000001</c:v>
                </c:pt>
                <c:pt idx="1838">
                  <c:v>30.632999999999999</c:v>
                </c:pt>
                <c:pt idx="1839">
                  <c:v>30.65</c:v>
                </c:pt>
                <c:pt idx="1840">
                  <c:v>30.667000000000002</c:v>
                </c:pt>
                <c:pt idx="1841">
                  <c:v>30.683</c:v>
                </c:pt>
                <c:pt idx="1842">
                  <c:v>30.7</c:v>
                </c:pt>
                <c:pt idx="1843">
                  <c:v>30.716999999999999</c:v>
                </c:pt>
                <c:pt idx="1844">
                  <c:v>30.733000000000001</c:v>
                </c:pt>
                <c:pt idx="1845">
                  <c:v>30.75</c:v>
                </c:pt>
                <c:pt idx="1846">
                  <c:v>30.766999999999999</c:v>
                </c:pt>
                <c:pt idx="1847">
                  <c:v>30.783000000000001</c:v>
                </c:pt>
                <c:pt idx="1848">
                  <c:v>30.8</c:v>
                </c:pt>
                <c:pt idx="1849">
                  <c:v>30.817</c:v>
                </c:pt>
                <c:pt idx="1850">
                  <c:v>30.832999999999998</c:v>
                </c:pt>
                <c:pt idx="1851">
                  <c:v>30.85</c:v>
                </c:pt>
                <c:pt idx="1852">
                  <c:v>30.867000000000001</c:v>
                </c:pt>
                <c:pt idx="1853">
                  <c:v>30.882999999999999</c:v>
                </c:pt>
                <c:pt idx="1854">
                  <c:v>30.9</c:v>
                </c:pt>
                <c:pt idx="1855">
                  <c:v>30.917000000000002</c:v>
                </c:pt>
                <c:pt idx="1856">
                  <c:v>30.933</c:v>
                </c:pt>
                <c:pt idx="1857">
                  <c:v>30.95</c:v>
                </c:pt>
                <c:pt idx="1858">
                  <c:v>30.966999999999999</c:v>
                </c:pt>
                <c:pt idx="1859">
                  <c:v>30.983000000000001</c:v>
                </c:pt>
                <c:pt idx="1860">
                  <c:v>31</c:v>
                </c:pt>
                <c:pt idx="1861">
                  <c:v>31.016999999999999</c:v>
                </c:pt>
                <c:pt idx="1862">
                  <c:v>31.033000000000001</c:v>
                </c:pt>
                <c:pt idx="1863">
                  <c:v>31.05</c:v>
                </c:pt>
                <c:pt idx="1864">
                  <c:v>31.067</c:v>
                </c:pt>
                <c:pt idx="1865">
                  <c:v>31.082999999999998</c:v>
                </c:pt>
                <c:pt idx="1866">
                  <c:v>31.1</c:v>
                </c:pt>
                <c:pt idx="1867">
                  <c:v>31.117000000000001</c:v>
                </c:pt>
                <c:pt idx="1868">
                  <c:v>31.132999999999999</c:v>
                </c:pt>
                <c:pt idx="1869">
                  <c:v>31.15</c:v>
                </c:pt>
                <c:pt idx="1870">
                  <c:v>31.167000000000002</c:v>
                </c:pt>
                <c:pt idx="1871">
                  <c:v>31.183</c:v>
                </c:pt>
                <c:pt idx="1872">
                  <c:v>31.2</c:v>
                </c:pt>
                <c:pt idx="1873">
                  <c:v>31.216999999999999</c:v>
                </c:pt>
                <c:pt idx="1874">
                  <c:v>31.233000000000001</c:v>
                </c:pt>
                <c:pt idx="1875">
                  <c:v>31.25</c:v>
                </c:pt>
                <c:pt idx="1876">
                  <c:v>31.266999999999999</c:v>
                </c:pt>
                <c:pt idx="1877">
                  <c:v>31.283000000000001</c:v>
                </c:pt>
                <c:pt idx="1878">
                  <c:v>31.3</c:v>
                </c:pt>
                <c:pt idx="1879">
                  <c:v>31.317</c:v>
                </c:pt>
                <c:pt idx="1880">
                  <c:v>31.332999999999998</c:v>
                </c:pt>
                <c:pt idx="1881">
                  <c:v>31.35</c:v>
                </c:pt>
                <c:pt idx="1882">
                  <c:v>31.367000000000001</c:v>
                </c:pt>
                <c:pt idx="1883">
                  <c:v>31.382999999999999</c:v>
                </c:pt>
                <c:pt idx="1884">
                  <c:v>31.4</c:v>
                </c:pt>
                <c:pt idx="1885">
                  <c:v>31.417000000000002</c:v>
                </c:pt>
                <c:pt idx="1886">
                  <c:v>31.433</c:v>
                </c:pt>
                <c:pt idx="1887">
                  <c:v>31.45</c:v>
                </c:pt>
                <c:pt idx="1888">
                  <c:v>31.466999999999999</c:v>
                </c:pt>
                <c:pt idx="1889">
                  <c:v>31.483000000000001</c:v>
                </c:pt>
                <c:pt idx="1890">
                  <c:v>31.5</c:v>
                </c:pt>
                <c:pt idx="1891">
                  <c:v>31.516999999999999</c:v>
                </c:pt>
                <c:pt idx="1892">
                  <c:v>31.533000000000001</c:v>
                </c:pt>
                <c:pt idx="1893">
                  <c:v>31.55</c:v>
                </c:pt>
                <c:pt idx="1894">
                  <c:v>31.567</c:v>
                </c:pt>
                <c:pt idx="1895">
                  <c:v>31.582999999999998</c:v>
                </c:pt>
                <c:pt idx="1896">
                  <c:v>31.6</c:v>
                </c:pt>
                <c:pt idx="1897">
                  <c:v>31.617000000000001</c:v>
                </c:pt>
                <c:pt idx="1898">
                  <c:v>31.632999999999999</c:v>
                </c:pt>
                <c:pt idx="1899">
                  <c:v>31.65</c:v>
                </c:pt>
                <c:pt idx="1900">
                  <c:v>31.667000000000002</c:v>
                </c:pt>
                <c:pt idx="1901">
                  <c:v>31.683</c:v>
                </c:pt>
                <c:pt idx="1902">
                  <c:v>31.7</c:v>
                </c:pt>
                <c:pt idx="1903">
                  <c:v>31.716999999999999</c:v>
                </c:pt>
                <c:pt idx="1904">
                  <c:v>31.733000000000001</c:v>
                </c:pt>
                <c:pt idx="1905">
                  <c:v>31.75</c:v>
                </c:pt>
                <c:pt idx="1906">
                  <c:v>31.766999999999999</c:v>
                </c:pt>
                <c:pt idx="1907">
                  <c:v>31.783000000000001</c:v>
                </c:pt>
                <c:pt idx="1908">
                  <c:v>31.8</c:v>
                </c:pt>
                <c:pt idx="1909">
                  <c:v>31.817</c:v>
                </c:pt>
                <c:pt idx="1910">
                  <c:v>31.832999999999998</c:v>
                </c:pt>
                <c:pt idx="1911">
                  <c:v>31.85</c:v>
                </c:pt>
                <c:pt idx="1912">
                  <c:v>31.867000000000001</c:v>
                </c:pt>
                <c:pt idx="1913">
                  <c:v>31.882999999999999</c:v>
                </c:pt>
                <c:pt idx="1914">
                  <c:v>31.9</c:v>
                </c:pt>
                <c:pt idx="1915">
                  <c:v>31.917000000000002</c:v>
                </c:pt>
                <c:pt idx="1916">
                  <c:v>31.933</c:v>
                </c:pt>
                <c:pt idx="1917">
                  <c:v>31.95</c:v>
                </c:pt>
                <c:pt idx="1918">
                  <c:v>31.966999999999999</c:v>
                </c:pt>
                <c:pt idx="1919">
                  <c:v>31.983000000000001</c:v>
                </c:pt>
                <c:pt idx="1920">
                  <c:v>32</c:v>
                </c:pt>
                <c:pt idx="1921">
                  <c:v>32.017000000000003</c:v>
                </c:pt>
                <c:pt idx="1922">
                  <c:v>32.033000000000001</c:v>
                </c:pt>
                <c:pt idx="1923">
                  <c:v>32.049999999999997</c:v>
                </c:pt>
                <c:pt idx="1924">
                  <c:v>32.067</c:v>
                </c:pt>
                <c:pt idx="1925">
                  <c:v>32.082999999999998</c:v>
                </c:pt>
                <c:pt idx="1926">
                  <c:v>32.1</c:v>
                </c:pt>
                <c:pt idx="1927">
                  <c:v>32.116999999999997</c:v>
                </c:pt>
                <c:pt idx="1928">
                  <c:v>32.133000000000003</c:v>
                </c:pt>
                <c:pt idx="1929">
                  <c:v>32.15</c:v>
                </c:pt>
                <c:pt idx="1930">
                  <c:v>32.167000000000002</c:v>
                </c:pt>
                <c:pt idx="1931">
                  <c:v>32.183</c:v>
                </c:pt>
                <c:pt idx="1932">
                  <c:v>32.200000000000003</c:v>
                </c:pt>
                <c:pt idx="1933">
                  <c:v>32.216999999999999</c:v>
                </c:pt>
                <c:pt idx="1934">
                  <c:v>32.232999999999997</c:v>
                </c:pt>
                <c:pt idx="1935">
                  <c:v>32.25</c:v>
                </c:pt>
                <c:pt idx="1936">
                  <c:v>32.267000000000003</c:v>
                </c:pt>
                <c:pt idx="1937">
                  <c:v>32.283000000000001</c:v>
                </c:pt>
                <c:pt idx="1938">
                  <c:v>32.299999999999997</c:v>
                </c:pt>
                <c:pt idx="1939">
                  <c:v>32.317</c:v>
                </c:pt>
                <c:pt idx="1940">
                  <c:v>32.332999999999998</c:v>
                </c:pt>
                <c:pt idx="1941">
                  <c:v>32.35</c:v>
                </c:pt>
                <c:pt idx="1942">
                  <c:v>32.366999999999997</c:v>
                </c:pt>
                <c:pt idx="1943">
                  <c:v>32.383000000000003</c:v>
                </c:pt>
                <c:pt idx="1944">
                  <c:v>32.4</c:v>
                </c:pt>
                <c:pt idx="1945">
                  <c:v>32.417000000000002</c:v>
                </c:pt>
                <c:pt idx="1946">
                  <c:v>32.433</c:v>
                </c:pt>
                <c:pt idx="1947">
                  <c:v>32.450000000000003</c:v>
                </c:pt>
                <c:pt idx="1948">
                  <c:v>32.466999999999999</c:v>
                </c:pt>
                <c:pt idx="1949">
                  <c:v>32.482999999999997</c:v>
                </c:pt>
                <c:pt idx="1950">
                  <c:v>32.5</c:v>
                </c:pt>
                <c:pt idx="1951">
                  <c:v>32.517000000000003</c:v>
                </c:pt>
                <c:pt idx="1952">
                  <c:v>32.533000000000001</c:v>
                </c:pt>
                <c:pt idx="1953">
                  <c:v>32.549999999999997</c:v>
                </c:pt>
                <c:pt idx="1954">
                  <c:v>32.567</c:v>
                </c:pt>
                <c:pt idx="1955">
                  <c:v>32.582999999999998</c:v>
                </c:pt>
                <c:pt idx="1956">
                  <c:v>32.6</c:v>
                </c:pt>
                <c:pt idx="1957">
                  <c:v>32.616999999999997</c:v>
                </c:pt>
                <c:pt idx="1958">
                  <c:v>32.633000000000003</c:v>
                </c:pt>
                <c:pt idx="1959">
                  <c:v>32.65</c:v>
                </c:pt>
                <c:pt idx="1960">
                  <c:v>32.667000000000002</c:v>
                </c:pt>
                <c:pt idx="1961">
                  <c:v>32.683</c:v>
                </c:pt>
                <c:pt idx="1962">
                  <c:v>32.700000000000003</c:v>
                </c:pt>
                <c:pt idx="1963">
                  <c:v>32.716999999999999</c:v>
                </c:pt>
                <c:pt idx="1964">
                  <c:v>32.732999999999997</c:v>
                </c:pt>
                <c:pt idx="1965">
                  <c:v>32.75</c:v>
                </c:pt>
                <c:pt idx="1966">
                  <c:v>32.767000000000003</c:v>
                </c:pt>
                <c:pt idx="1967">
                  <c:v>32.783000000000001</c:v>
                </c:pt>
                <c:pt idx="1968">
                  <c:v>32.799999999999997</c:v>
                </c:pt>
                <c:pt idx="1969">
                  <c:v>32.817</c:v>
                </c:pt>
                <c:pt idx="1970">
                  <c:v>32.832999999999998</c:v>
                </c:pt>
                <c:pt idx="1971">
                  <c:v>32.85</c:v>
                </c:pt>
                <c:pt idx="1972">
                  <c:v>32.866999999999997</c:v>
                </c:pt>
                <c:pt idx="1973">
                  <c:v>32.883000000000003</c:v>
                </c:pt>
                <c:pt idx="1974">
                  <c:v>32.9</c:v>
                </c:pt>
                <c:pt idx="1975">
                  <c:v>32.917000000000002</c:v>
                </c:pt>
                <c:pt idx="1976">
                  <c:v>32.933</c:v>
                </c:pt>
                <c:pt idx="1977">
                  <c:v>32.950000000000003</c:v>
                </c:pt>
                <c:pt idx="1978">
                  <c:v>32.966999999999999</c:v>
                </c:pt>
                <c:pt idx="1979">
                  <c:v>32.982999999999997</c:v>
                </c:pt>
                <c:pt idx="1980">
                  <c:v>33</c:v>
                </c:pt>
                <c:pt idx="1981">
                  <c:v>33.017000000000003</c:v>
                </c:pt>
                <c:pt idx="1982">
                  <c:v>33.033000000000001</c:v>
                </c:pt>
                <c:pt idx="1983">
                  <c:v>33.049999999999997</c:v>
                </c:pt>
                <c:pt idx="1984">
                  <c:v>33.067</c:v>
                </c:pt>
                <c:pt idx="1985">
                  <c:v>33.082999999999998</c:v>
                </c:pt>
                <c:pt idx="1986">
                  <c:v>33.1</c:v>
                </c:pt>
                <c:pt idx="1987">
                  <c:v>33.116999999999997</c:v>
                </c:pt>
                <c:pt idx="1988">
                  <c:v>33.133000000000003</c:v>
                </c:pt>
                <c:pt idx="1989">
                  <c:v>33.15</c:v>
                </c:pt>
                <c:pt idx="1990">
                  <c:v>33.167000000000002</c:v>
                </c:pt>
                <c:pt idx="1991">
                  <c:v>33.183</c:v>
                </c:pt>
                <c:pt idx="1992">
                  <c:v>33.200000000000003</c:v>
                </c:pt>
                <c:pt idx="1993">
                  <c:v>33.216999999999999</c:v>
                </c:pt>
                <c:pt idx="1994">
                  <c:v>33.232999999999997</c:v>
                </c:pt>
                <c:pt idx="1995">
                  <c:v>33.25</c:v>
                </c:pt>
                <c:pt idx="1996">
                  <c:v>33.267000000000003</c:v>
                </c:pt>
                <c:pt idx="1997">
                  <c:v>33.283000000000001</c:v>
                </c:pt>
                <c:pt idx="1998">
                  <c:v>33.299999999999997</c:v>
                </c:pt>
                <c:pt idx="1999">
                  <c:v>33.317</c:v>
                </c:pt>
                <c:pt idx="2000">
                  <c:v>33.332999999999998</c:v>
                </c:pt>
                <c:pt idx="2001">
                  <c:v>33.35</c:v>
                </c:pt>
                <c:pt idx="2002">
                  <c:v>33.366999999999997</c:v>
                </c:pt>
                <c:pt idx="2003">
                  <c:v>33.383000000000003</c:v>
                </c:pt>
                <c:pt idx="2004">
                  <c:v>33.4</c:v>
                </c:pt>
                <c:pt idx="2005">
                  <c:v>33.417000000000002</c:v>
                </c:pt>
                <c:pt idx="2006">
                  <c:v>33.433</c:v>
                </c:pt>
                <c:pt idx="2007">
                  <c:v>33.450000000000003</c:v>
                </c:pt>
                <c:pt idx="2008">
                  <c:v>33.466999999999999</c:v>
                </c:pt>
                <c:pt idx="2009">
                  <c:v>33.482999999999997</c:v>
                </c:pt>
                <c:pt idx="2010">
                  <c:v>33.5</c:v>
                </c:pt>
                <c:pt idx="2011">
                  <c:v>33.517000000000003</c:v>
                </c:pt>
                <c:pt idx="2012">
                  <c:v>33.533000000000001</c:v>
                </c:pt>
                <c:pt idx="2013">
                  <c:v>33.549999999999997</c:v>
                </c:pt>
                <c:pt idx="2014">
                  <c:v>33.567</c:v>
                </c:pt>
                <c:pt idx="2015">
                  <c:v>33.582999999999998</c:v>
                </c:pt>
                <c:pt idx="2016">
                  <c:v>33.6</c:v>
                </c:pt>
                <c:pt idx="2017">
                  <c:v>33.616999999999997</c:v>
                </c:pt>
                <c:pt idx="2018">
                  <c:v>33.633000000000003</c:v>
                </c:pt>
                <c:pt idx="2019">
                  <c:v>33.65</c:v>
                </c:pt>
                <c:pt idx="2020">
                  <c:v>33.667000000000002</c:v>
                </c:pt>
                <c:pt idx="2021">
                  <c:v>33.683</c:v>
                </c:pt>
                <c:pt idx="2022">
                  <c:v>33.700000000000003</c:v>
                </c:pt>
                <c:pt idx="2023">
                  <c:v>33.716999999999999</c:v>
                </c:pt>
                <c:pt idx="2024">
                  <c:v>33.732999999999997</c:v>
                </c:pt>
                <c:pt idx="2025">
                  <c:v>33.75</c:v>
                </c:pt>
                <c:pt idx="2026">
                  <c:v>33.767000000000003</c:v>
                </c:pt>
                <c:pt idx="2027">
                  <c:v>33.783000000000001</c:v>
                </c:pt>
                <c:pt idx="2028">
                  <c:v>33.799999999999997</c:v>
                </c:pt>
                <c:pt idx="2029">
                  <c:v>33.817</c:v>
                </c:pt>
                <c:pt idx="2030">
                  <c:v>33.832999999999998</c:v>
                </c:pt>
                <c:pt idx="2031">
                  <c:v>33.85</c:v>
                </c:pt>
                <c:pt idx="2032">
                  <c:v>33.866999999999997</c:v>
                </c:pt>
                <c:pt idx="2033">
                  <c:v>33.883000000000003</c:v>
                </c:pt>
                <c:pt idx="2034">
                  <c:v>33.9</c:v>
                </c:pt>
                <c:pt idx="2035">
                  <c:v>33.917000000000002</c:v>
                </c:pt>
                <c:pt idx="2036">
                  <c:v>33.933</c:v>
                </c:pt>
                <c:pt idx="2037">
                  <c:v>33.950000000000003</c:v>
                </c:pt>
                <c:pt idx="2038">
                  <c:v>33.966999999999999</c:v>
                </c:pt>
                <c:pt idx="2039">
                  <c:v>33.982999999999997</c:v>
                </c:pt>
                <c:pt idx="2040">
                  <c:v>34</c:v>
                </c:pt>
                <c:pt idx="2041">
                  <c:v>34.017000000000003</c:v>
                </c:pt>
                <c:pt idx="2042">
                  <c:v>34.033000000000001</c:v>
                </c:pt>
                <c:pt idx="2043">
                  <c:v>34.049999999999997</c:v>
                </c:pt>
                <c:pt idx="2044">
                  <c:v>34.067</c:v>
                </c:pt>
                <c:pt idx="2045">
                  <c:v>34.082999999999998</c:v>
                </c:pt>
                <c:pt idx="2046">
                  <c:v>34.1</c:v>
                </c:pt>
                <c:pt idx="2047">
                  <c:v>34.116999999999997</c:v>
                </c:pt>
                <c:pt idx="2048">
                  <c:v>34.133000000000003</c:v>
                </c:pt>
                <c:pt idx="2049">
                  <c:v>34.15</c:v>
                </c:pt>
                <c:pt idx="2050">
                  <c:v>34.167000000000002</c:v>
                </c:pt>
                <c:pt idx="2051">
                  <c:v>34.183</c:v>
                </c:pt>
                <c:pt idx="2052">
                  <c:v>34.200000000000003</c:v>
                </c:pt>
                <c:pt idx="2053">
                  <c:v>34.216999999999999</c:v>
                </c:pt>
                <c:pt idx="2054">
                  <c:v>34.232999999999997</c:v>
                </c:pt>
                <c:pt idx="2055">
                  <c:v>34.25</c:v>
                </c:pt>
                <c:pt idx="2056">
                  <c:v>34.267000000000003</c:v>
                </c:pt>
                <c:pt idx="2057">
                  <c:v>34.283000000000001</c:v>
                </c:pt>
                <c:pt idx="2058">
                  <c:v>34.299999999999997</c:v>
                </c:pt>
                <c:pt idx="2059">
                  <c:v>34.317</c:v>
                </c:pt>
                <c:pt idx="2060">
                  <c:v>34.332999999999998</c:v>
                </c:pt>
                <c:pt idx="2061">
                  <c:v>34.35</c:v>
                </c:pt>
                <c:pt idx="2062">
                  <c:v>34.366999999999997</c:v>
                </c:pt>
                <c:pt idx="2063">
                  <c:v>34.383000000000003</c:v>
                </c:pt>
                <c:pt idx="2064">
                  <c:v>34.4</c:v>
                </c:pt>
                <c:pt idx="2065">
                  <c:v>34.417000000000002</c:v>
                </c:pt>
                <c:pt idx="2066">
                  <c:v>34.433</c:v>
                </c:pt>
                <c:pt idx="2067">
                  <c:v>34.450000000000003</c:v>
                </c:pt>
                <c:pt idx="2068">
                  <c:v>34.466999999999999</c:v>
                </c:pt>
                <c:pt idx="2069">
                  <c:v>34.482999999999997</c:v>
                </c:pt>
                <c:pt idx="2070">
                  <c:v>34.5</c:v>
                </c:pt>
                <c:pt idx="2071">
                  <c:v>34.517000000000003</c:v>
                </c:pt>
                <c:pt idx="2072">
                  <c:v>34.533000000000001</c:v>
                </c:pt>
                <c:pt idx="2073">
                  <c:v>34.549999999999997</c:v>
                </c:pt>
                <c:pt idx="2074">
                  <c:v>34.567</c:v>
                </c:pt>
                <c:pt idx="2075">
                  <c:v>34.582999999999998</c:v>
                </c:pt>
                <c:pt idx="2076">
                  <c:v>34.6</c:v>
                </c:pt>
                <c:pt idx="2077">
                  <c:v>34.616999999999997</c:v>
                </c:pt>
                <c:pt idx="2078">
                  <c:v>34.633000000000003</c:v>
                </c:pt>
                <c:pt idx="2079">
                  <c:v>34.65</c:v>
                </c:pt>
                <c:pt idx="2080">
                  <c:v>34.667000000000002</c:v>
                </c:pt>
                <c:pt idx="2081">
                  <c:v>34.683</c:v>
                </c:pt>
                <c:pt idx="2082">
                  <c:v>34.700000000000003</c:v>
                </c:pt>
                <c:pt idx="2083">
                  <c:v>34.716999999999999</c:v>
                </c:pt>
                <c:pt idx="2084">
                  <c:v>34.732999999999997</c:v>
                </c:pt>
                <c:pt idx="2085">
                  <c:v>34.75</c:v>
                </c:pt>
                <c:pt idx="2086">
                  <c:v>34.767000000000003</c:v>
                </c:pt>
                <c:pt idx="2087">
                  <c:v>34.783000000000001</c:v>
                </c:pt>
                <c:pt idx="2088">
                  <c:v>34.799999999999997</c:v>
                </c:pt>
                <c:pt idx="2089">
                  <c:v>34.817</c:v>
                </c:pt>
                <c:pt idx="2090">
                  <c:v>34.832999999999998</c:v>
                </c:pt>
                <c:pt idx="2091">
                  <c:v>34.85</c:v>
                </c:pt>
                <c:pt idx="2092">
                  <c:v>34.866999999999997</c:v>
                </c:pt>
                <c:pt idx="2093">
                  <c:v>34.883000000000003</c:v>
                </c:pt>
                <c:pt idx="2094">
                  <c:v>34.9</c:v>
                </c:pt>
                <c:pt idx="2095">
                  <c:v>34.917000000000002</c:v>
                </c:pt>
                <c:pt idx="2096">
                  <c:v>34.933</c:v>
                </c:pt>
                <c:pt idx="2097">
                  <c:v>34.950000000000003</c:v>
                </c:pt>
                <c:pt idx="2098">
                  <c:v>34.966999999999999</c:v>
                </c:pt>
                <c:pt idx="2099">
                  <c:v>34.982999999999997</c:v>
                </c:pt>
                <c:pt idx="2100">
                  <c:v>35</c:v>
                </c:pt>
                <c:pt idx="2101">
                  <c:v>35.017000000000003</c:v>
                </c:pt>
                <c:pt idx="2102">
                  <c:v>35.033000000000001</c:v>
                </c:pt>
                <c:pt idx="2103">
                  <c:v>35.049999999999997</c:v>
                </c:pt>
                <c:pt idx="2104">
                  <c:v>35.067</c:v>
                </c:pt>
                <c:pt idx="2105">
                  <c:v>35.082999999999998</c:v>
                </c:pt>
                <c:pt idx="2106">
                  <c:v>35.1</c:v>
                </c:pt>
                <c:pt idx="2107">
                  <c:v>35.116999999999997</c:v>
                </c:pt>
                <c:pt idx="2108">
                  <c:v>35.133000000000003</c:v>
                </c:pt>
                <c:pt idx="2109">
                  <c:v>35.15</c:v>
                </c:pt>
                <c:pt idx="2110">
                  <c:v>35.167000000000002</c:v>
                </c:pt>
                <c:pt idx="2111">
                  <c:v>35.183</c:v>
                </c:pt>
                <c:pt idx="2112">
                  <c:v>35.200000000000003</c:v>
                </c:pt>
                <c:pt idx="2113">
                  <c:v>35.216999999999999</c:v>
                </c:pt>
                <c:pt idx="2114">
                  <c:v>35.232999999999997</c:v>
                </c:pt>
                <c:pt idx="2115">
                  <c:v>35.25</c:v>
                </c:pt>
                <c:pt idx="2116">
                  <c:v>35.267000000000003</c:v>
                </c:pt>
                <c:pt idx="2117">
                  <c:v>35.283000000000001</c:v>
                </c:pt>
                <c:pt idx="2118">
                  <c:v>35.299999999999997</c:v>
                </c:pt>
                <c:pt idx="2119">
                  <c:v>35.317</c:v>
                </c:pt>
                <c:pt idx="2120">
                  <c:v>35.332999999999998</c:v>
                </c:pt>
                <c:pt idx="2121">
                  <c:v>35.35</c:v>
                </c:pt>
                <c:pt idx="2122">
                  <c:v>35.366999999999997</c:v>
                </c:pt>
              </c:numCache>
            </c:numRef>
          </c:xVal>
          <c:yVal>
            <c:numRef>
              <c:f>Online_ANA!$B$2:$B$14836</c:f>
              <c:numCache>
                <c:formatCode>0.00</c:formatCode>
                <c:ptCount val="14835"/>
                <c:pt idx="0">
                  <c:v>1.08</c:v>
                </c:pt>
                <c:pt idx="1">
                  <c:v>1.08</c:v>
                </c:pt>
                <c:pt idx="2">
                  <c:v>1.08</c:v>
                </c:pt>
                <c:pt idx="3">
                  <c:v>1.08</c:v>
                </c:pt>
                <c:pt idx="4">
                  <c:v>1.08</c:v>
                </c:pt>
                <c:pt idx="5">
                  <c:v>1.08</c:v>
                </c:pt>
                <c:pt idx="6">
                  <c:v>1.08</c:v>
                </c:pt>
                <c:pt idx="7">
                  <c:v>1.08</c:v>
                </c:pt>
                <c:pt idx="8">
                  <c:v>1.08</c:v>
                </c:pt>
                <c:pt idx="9">
                  <c:v>1.08</c:v>
                </c:pt>
                <c:pt idx="10">
                  <c:v>1.08</c:v>
                </c:pt>
                <c:pt idx="11">
                  <c:v>1.08</c:v>
                </c:pt>
                <c:pt idx="12">
                  <c:v>1.08</c:v>
                </c:pt>
                <c:pt idx="13">
                  <c:v>1.08</c:v>
                </c:pt>
                <c:pt idx="14">
                  <c:v>1.08</c:v>
                </c:pt>
                <c:pt idx="15">
                  <c:v>1.08</c:v>
                </c:pt>
                <c:pt idx="16">
                  <c:v>1.08</c:v>
                </c:pt>
                <c:pt idx="17">
                  <c:v>1.08</c:v>
                </c:pt>
                <c:pt idx="18">
                  <c:v>1.08</c:v>
                </c:pt>
                <c:pt idx="19">
                  <c:v>1.08</c:v>
                </c:pt>
                <c:pt idx="20">
                  <c:v>1.08</c:v>
                </c:pt>
                <c:pt idx="21">
                  <c:v>1.08</c:v>
                </c:pt>
                <c:pt idx="22">
                  <c:v>1.08</c:v>
                </c:pt>
                <c:pt idx="23">
                  <c:v>1.08</c:v>
                </c:pt>
                <c:pt idx="24">
                  <c:v>1.08</c:v>
                </c:pt>
                <c:pt idx="25">
                  <c:v>1.08</c:v>
                </c:pt>
                <c:pt idx="26">
                  <c:v>1.08</c:v>
                </c:pt>
                <c:pt idx="27">
                  <c:v>1.08</c:v>
                </c:pt>
                <c:pt idx="28">
                  <c:v>1.08</c:v>
                </c:pt>
                <c:pt idx="29">
                  <c:v>1.08</c:v>
                </c:pt>
                <c:pt idx="30">
                  <c:v>1.08</c:v>
                </c:pt>
                <c:pt idx="31">
                  <c:v>1.08</c:v>
                </c:pt>
                <c:pt idx="32">
                  <c:v>1.08</c:v>
                </c:pt>
                <c:pt idx="33">
                  <c:v>1.08</c:v>
                </c:pt>
                <c:pt idx="34">
                  <c:v>1.08</c:v>
                </c:pt>
                <c:pt idx="35">
                  <c:v>1.08</c:v>
                </c:pt>
                <c:pt idx="36">
                  <c:v>1.08</c:v>
                </c:pt>
                <c:pt idx="37">
                  <c:v>1.08</c:v>
                </c:pt>
                <c:pt idx="38">
                  <c:v>1.08</c:v>
                </c:pt>
                <c:pt idx="39">
                  <c:v>1.08</c:v>
                </c:pt>
                <c:pt idx="40">
                  <c:v>1.08</c:v>
                </c:pt>
                <c:pt idx="41">
                  <c:v>1.08</c:v>
                </c:pt>
                <c:pt idx="42">
                  <c:v>1.08</c:v>
                </c:pt>
                <c:pt idx="43">
                  <c:v>1.08</c:v>
                </c:pt>
                <c:pt idx="44">
                  <c:v>1.08</c:v>
                </c:pt>
                <c:pt idx="45">
                  <c:v>1.08</c:v>
                </c:pt>
                <c:pt idx="46">
                  <c:v>1.08</c:v>
                </c:pt>
                <c:pt idx="47">
                  <c:v>1.08</c:v>
                </c:pt>
                <c:pt idx="48">
                  <c:v>1.08</c:v>
                </c:pt>
                <c:pt idx="49">
                  <c:v>1.08</c:v>
                </c:pt>
                <c:pt idx="50">
                  <c:v>1.08</c:v>
                </c:pt>
                <c:pt idx="51">
                  <c:v>1.08</c:v>
                </c:pt>
                <c:pt idx="52">
                  <c:v>1.08</c:v>
                </c:pt>
                <c:pt idx="53">
                  <c:v>1.08</c:v>
                </c:pt>
                <c:pt idx="54">
                  <c:v>1.08</c:v>
                </c:pt>
                <c:pt idx="55">
                  <c:v>1.08</c:v>
                </c:pt>
                <c:pt idx="56">
                  <c:v>1.08</c:v>
                </c:pt>
                <c:pt idx="57">
                  <c:v>1.08</c:v>
                </c:pt>
                <c:pt idx="58">
                  <c:v>1.08</c:v>
                </c:pt>
                <c:pt idx="59">
                  <c:v>1.08</c:v>
                </c:pt>
                <c:pt idx="60">
                  <c:v>1.08</c:v>
                </c:pt>
                <c:pt idx="61">
                  <c:v>1.08</c:v>
                </c:pt>
                <c:pt idx="62">
                  <c:v>1.08</c:v>
                </c:pt>
                <c:pt idx="63">
                  <c:v>1.08</c:v>
                </c:pt>
                <c:pt idx="64">
                  <c:v>1.08</c:v>
                </c:pt>
                <c:pt idx="65">
                  <c:v>1.08</c:v>
                </c:pt>
                <c:pt idx="66">
                  <c:v>1.08</c:v>
                </c:pt>
                <c:pt idx="67">
                  <c:v>1.08</c:v>
                </c:pt>
                <c:pt idx="68">
                  <c:v>1.08</c:v>
                </c:pt>
                <c:pt idx="69">
                  <c:v>1.08</c:v>
                </c:pt>
                <c:pt idx="70">
                  <c:v>1.08</c:v>
                </c:pt>
                <c:pt idx="71">
                  <c:v>1.08</c:v>
                </c:pt>
                <c:pt idx="72">
                  <c:v>1.08</c:v>
                </c:pt>
                <c:pt idx="73">
                  <c:v>1.08</c:v>
                </c:pt>
                <c:pt idx="74">
                  <c:v>1.08</c:v>
                </c:pt>
                <c:pt idx="75">
                  <c:v>1.08</c:v>
                </c:pt>
                <c:pt idx="76">
                  <c:v>1.08</c:v>
                </c:pt>
                <c:pt idx="77">
                  <c:v>1.08</c:v>
                </c:pt>
                <c:pt idx="78">
                  <c:v>1.08</c:v>
                </c:pt>
                <c:pt idx="79">
                  <c:v>1.08</c:v>
                </c:pt>
                <c:pt idx="80">
                  <c:v>1.08</c:v>
                </c:pt>
                <c:pt idx="81">
                  <c:v>1.08</c:v>
                </c:pt>
                <c:pt idx="82">
                  <c:v>1.08</c:v>
                </c:pt>
                <c:pt idx="83">
                  <c:v>1.08</c:v>
                </c:pt>
                <c:pt idx="84">
                  <c:v>1.08</c:v>
                </c:pt>
                <c:pt idx="85">
                  <c:v>1.08</c:v>
                </c:pt>
                <c:pt idx="86">
                  <c:v>1.08</c:v>
                </c:pt>
                <c:pt idx="87">
                  <c:v>1.08</c:v>
                </c:pt>
                <c:pt idx="88">
                  <c:v>1.08</c:v>
                </c:pt>
                <c:pt idx="89">
                  <c:v>1.08</c:v>
                </c:pt>
                <c:pt idx="90">
                  <c:v>1.08</c:v>
                </c:pt>
                <c:pt idx="91">
                  <c:v>1.08</c:v>
                </c:pt>
                <c:pt idx="92">
                  <c:v>1.08</c:v>
                </c:pt>
                <c:pt idx="93">
                  <c:v>1.08</c:v>
                </c:pt>
                <c:pt idx="94">
                  <c:v>1.08</c:v>
                </c:pt>
                <c:pt idx="95">
                  <c:v>1.08</c:v>
                </c:pt>
                <c:pt idx="96">
                  <c:v>1.08</c:v>
                </c:pt>
                <c:pt idx="97">
                  <c:v>1.08</c:v>
                </c:pt>
                <c:pt idx="98">
                  <c:v>1.08</c:v>
                </c:pt>
                <c:pt idx="99">
                  <c:v>1.08</c:v>
                </c:pt>
                <c:pt idx="100">
                  <c:v>1.08</c:v>
                </c:pt>
                <c:pt idx="101">
                  <c:v>1.08</c:v>
                </c:pt>
                <c:pt idx="102">
                  <c:v>1.08</c:v>
                </c:pt>
                <c:pt idx="103">
                  <c:v>1.08</c:v>
                </c:pt>
                <c:pt idx="104">
                  <c:v>1.08</c:v>
                </c:pt>
                <c:pt idx="105">
                  <c:v>1.08</c:v>
                </c:pt>
                <c:pt idx="106">
                  <c:v>1.08</c:v>
                </c:pt>
                <c:pt idx="107">
                  <c:v>1.08</c:v>
                </c:pt>
                <c:pt idx="108">
                  <c:v>1.08</c:v>
                </c:pt>
                <c:pt idx="109">
                  <c:v>1.08</c:v>
                </c:pt>
                <c:pt idx="110">
                  <c:v>1.08</c:v>
                </c:pt>
                <c:pt idx="111">
                  <c:v>1.08</c:v>
                </c:pt>
                <c:pt idx="112">
                  <c:v>1.08</c:v>
                </c:pt>
                <c:pt idx="113">
                  <c:v>1.08</c:v>
                </c:pt>
                <c:pt idx="114">
                  <c:v>1.08</c:v>
                </c:pt>
                <c:pt idx="115">
                  <c:v>1.08</c:v>
                </c:pt>
                <c:pt idx="116">
                  <c:v>1.08</c:v>
                </c:pt>
                <c:pt idx="117">
                  <c:v>1.08</c:v>
                </c:pt>
                <c:pt idx="118">
                  <c:v>1.08</c:v>
                </c:pt>
                <c:pt idx="119">
                  <c:v>1.08</c:v>
                </c:pt>
                <c:pt idx="120">
                  <c:v>1.08</c:v>
                </c:pt>
                <c:pt idx="121">
                  <c:v>1.08</c:v>
                </c:pt>
                <c:pt idx="122">
                  <c:v>1.08</c:v>
                </c:pt>
                <c:pt idx="123">
                  <c:v>1.08</c:v>
                </c:pt>
                <c:pt idx="124">
                  <c:v>1.08</c:v>
                </c:pt>
                <c:pt idx="125">
                  <c:v>1.08</c:v>
                </c:pt>
                <c:pt idx="126">
                  <c:v>1.08</c:v>
                </c:pt>
                <c:pt idx="127">
                  <c:v>1.08</c:v>
                </c:pt>
                <c:pt idx="128">
                  <c:v>1.08</c:v>
                </c:pt>
                <c:pt idx="129">
                  <c:v>1.08</c:v>
                </c:pt>
                <c:pt idx="130">
                  <c:v>1.08</c:v>
                </c:pt>
                <c:pt idx="131">
                  <c:v>1.08</c:v>
                </c:pt>
                <c:pt idx="132">
                  <c:v>1.08</c:v>
                </c:pt>
                <c:pt idx="133">
                  <c:v>1.08</c:v>
                </c:pt>
                <c:pt idx="134">
                  <c:v>1.08</c:v>
                </c:pt>
                <c:pt idx="135">
                  <c:v>1.08</c:v>
                </c:pt>
                <c:pt idx="136">
                  <c:v>1.08</c:v>
                </c:pt>
                <c:pt idx="137">
                  <c:v>1.08</c:v>
                </c:pt>
                <c:pt idx="138">
                  <c:v>1.08</c:v>
                </c:pt>
                <c:pt idx="139">
                  <c:v>1.08</c:v>
                </c:pt>
                <c:pt idx="140">
                  <c:v>1.08</c:v>
                </c:pt>
                <c:pt idx="141">
                  <c:v>1.08</c:v>
                </c:pt>
                <c:pt idx="142">
                  <c:v>1.08</c:v>
                </c:pt>
                <c:pt idx="143">
                  <c:v>1.08</c:v>
                </c:pt>
                <c:pt idx="144">
                  <c:v>1.08</c:v>
                </c:pt>
                <c:pt idx="145">
                  <c:v>1.08</c:v>
                </c:pt>
                <c:pt idx="146">
                  <c:v>1.08</c:v>
                </c:pt>
                <c:pt idx="147">
                  <c:v>1.08</c:v>
                </c:pt>
                <c:pt idx="148">
                  <c:v>1.08</c:v>
                </c:pt>
                <c:pt idx="149">
                  <c:v>1.08</c:v>
                </c:pt>
                <c:pt idx="150">
                  <c:v>1.08</c:v>
                </c:pt>
                <c:pt idx="151">
                  <c:v>1.08</c:v>
                </c:pt>
                <c:pt idx="152">
                  <c:v>1.08</c:v>
                </c:pt>
                <c:pt idx="153">
                  <c:v>1.08</c:v>
                </c:pt>
                <c:pt idx="154">
                  <c:v>1.08</c:v>
                </c:pt>
                <c:pt idx="155">
                  <c:v>1.08</c:v>
                </c:pt>
                <c:pt idx="156">
                  <c:v>1.08</c:v>
                </c:pt>
                <c:pt idx="157">
                  <c:v>1.08</c:v>
                </c:pt>
                <c:pt idx="158">
                  <c:v>1.08</c:v>
                </c:pt>
                <c:pt idx="159">
                  <c:v>1.08</c:v>
                </c:pt>
                <c:pt idx="160">
                  <c:v>1.08</c:v>
                </c:pt>
                <c:pt idx="161">
                  <c:v>1.08</c:v>
                </c:pt>
                <c:pt idx="162">
                  <c:v>1.08</c:v>
                </c:pt>
                <c:pt idx="163">
                  <c:v>1.08</c:v>
                </c:pt>
                <c:pt idx="164">
                  <c:v>1.08</c:v>
                </c:pt>
                <c:pt idx="165">
                  <c:v>1.08</c:v>
                </c:pt>
                <c:pt idx="166">
                  <c:v>1.08</c:v>
                </c:pt>
                <c:pt idx="167">
                  <c:v>1.08</c:v>
                </c:pt>
                <c:pt idx="168">
                  <c:v>1.08</c:v>
                </c:pt>
                <c:pt idx="169">
                  <c:v>1.08</c:v>
                </c:pt>
                <c:pt idx="170">
                  <c:v>1.08</c:v>
                </c:pt>
                <c:pt idx="171">
                  <c:v>1.08</c:v>
                </c:pt>
                <c:pt idx="172">
                  <c:v>1.08</c:v>
                </c:pt>
                <c:pt idx="173">
                  <c:v>1.08</c:v>
                </c:pt>
                <c:pt idx="174">
                  <c:v>1.08</c:v>
                </c:pt>
                <c:pt idx="175">
                  <c:v>1.08</c:v>
                </c:pt>
                <c:pt idx="176">
                  <c:v>1.08</c:v>
                </c:pt>
                <c:pt idx="177">
                  <c:v>1.08</c:v>
                </c:pt>
                <c:pt idx="178">
                  <c:v>1.08</c:v>
                </c:pt>
                <c:pt idx="179">
                  <c:v>1.08</c:v>
                </c:pt>
                <c:pt idx="180">
                  <c:v>1.08</c:v>
                </c:pt>
                <c:pt idx="181">
                  <c:v>1.08</c:v>
                </c:pt>
                <c:pt idx="182">
                  <c:v>1.08</c:v>
                </c:pt>
                <c:pt idx="183">
                  <c:v>1.08</c:v>
                </c:pt>
                <c:pt idx="184">
                  <c:v>1.08</c:v>
                </c:pt>
                <c:pt idx="185">
                  <c:v>1.08</c:v>
                </c:pt>
                <c:pt idx="186">
                  <c:v>1.08</c:v>
                </c:pt>
                <c:pt idx="187">
                  <c:v>1.08</c:v>
                </c:pt>
                <c:pt idx="188">
                  <c:v>1.08</c:v>
                </c:pt>
                <c:pt idx="189">
                  <c:v>1.08</c:v>
                </c:pt>
                <c:pt idx="190">
                  <c:v>1.08</c:v>
                </c:pt>
                <c:pt idx="191">
                  <c:v>1.08</c:v>
                </c:pt>
                <c:pt idx="192">
                  <c:v>1.08</c:v>
                </c:pt>
                <c:pt idx="193">
                  <c:v>1.08</c:v>
                </c:pt>
                <c:pt idx="194">
                  <c:v>1.08</c:v>
                </c:pt>
                <c:pt idx="195">
                  <c:v>1.08</c:v>
                </c:pt>
                <c:pt idx="196">
                  <c:v>1.08</c:v>
                </c:pt>
                <c:pt idx="197">
                  <c:v>1.08</c:v>
                </c:pt>
                <c:pt idx="198">
                  <c:v>1.08</c:v>
                </c:pt>
                <c:pt idx="199">
                  <c:v>1.08</c:v>
                </c:pt>
                <c:pt idx="200">
                  <c:v>1.08</c:v>
                </c:pt>
                <c:pt idx="201">
                  <c:v>1.08</c:v>
                </c:pt>
                <c:pt idx="202">
                  <c:v>1.08</c:v>
                </c:pt>
                <c:pt idx="203">
                  <c:v>1.08</c:v>
                </c:pt>
                <c:pt idx="204">
                  <c:v>1.08</c:v>
                </c:pt>
                <c:pt idx="205">
                  <c:v>1.08</c:v>
                </c:pt>
                <c:pt idx="206">
                  <c:v>1.08</c:v>
                </c:pt>
                <c:pt idx="207">
                  <c:v>1.08</c:v>
                </c:pt>
                <c:pt idx="208">
                  <c:v>1.08</c:v>
                </c:pt>
                <c:pt idx="209">
                  <c:v>1.08</c:v>
                </c:pt>
                <c:pt idx="210">
                  <c:v>1.08</c:v>
                </c:pt>
                <c:pt idx="211">
                  <c:v>1.08</c:v>
                </c:pt>
                <c:pt idx="212">
                  <c:v>1.08</c:v>
                </c:pt>
                <c:pt idx="213">
                  <c:v>1.08</c:v>
                </c:pt>
                <c:pt idx="214">
                  <c:v>1.08</c:v>
                </c:pt>
                <c:pt idx="215">
                  <c:v>1.08</c:v>
                </c:pt>
                <c:pt idx="216">
                  <c:v>1.08</c:v>
                </c:pt>
                <c:pt idx="217">
                  <c:v>1.08</c:v>
                </c:pt>
                <c:pt idx="218">
                  <c:v>1.08</c:v>
                </c:pt>
                <c:pt idx="219">
                  <c:v>1.08</c:v>
                </c:pt>
                <c:pt idx="220">
                  <c:v>1.08</c:v>
                </c:pt>
                <c:pt idx="221">
                  <c:v>1.08</c:v>
                </c:pt>
                <c:pt idx="222">
                  <c:v>1.08</c:v>
                </c:pt>
                <c:pt idx="223">
                  <c:v>1.08</c:v>
                </c:pt>
                <c:pt idx="224">
                  <c:v>1.08</c:v>
                </c:pt>
                <c:pt idx="225">
                  <c:v>1.08</c:v>
                </c:pt>
                <c:pt idx="226">
                  <c:v>1.08</c:v>
                </c:pt>
                <c:pt idx="227">
                  <c:v>1.08</c:v>
                </c:pt>
                <c:pt idx="228">
                  <c:v>1.08</c:v>
                </c:pt>
                <c:pt idx="229">
                  <c:v>1.08</c:v>
                </c:pt>
                <c:pt idx="230">
                  <c:v>1.08</c:v>
                </c:pt>
                <c:pt idx="231">
                  <c:v>1.08</c:v>
                </c:pt>
                <c:pt idx="232">
                  <c:v>1.08</c:v>
                </c:pt>
                <c:pt idx="233">
                  <c:v>1.08</c:v>
                </c:pt>
                <c:pt idx="234">
                  <c:v>1.08</c:v>
                </c:pt>
                <c:pt idx="235">
                  <c:v>1.08</c:v>
                </c:pt>
                <c:pt idx="236">
                  <c:v>1.08</c:v>
                </c:pt>
                <c:pt idx="237">
                  <c:v>1.08</c:v>
                </c:pt>
                <c:pt idx="238">
                  <c:v>1.08</c:v>
                </c:pt>
                <c:pt idx="239">
                  <c:v>1.08</c:v>
                </c:pt>
                <c:pt idx="240">
                  <c:v>1.08</c:v>
                </c:pt>
                <c:pt idx="241">
                  <c:v>1.08</c:v>
                </c:pt>
                <c:pt idx="242">
                  <c:v>1.08</c:v>
                </c:pt>
                <c:pt idx="243">
                  <c:v>1.08</c:v>
                </c:pt>
                <c:pt idx="244">
                  <c:v>1.08</c:v>
                </c:pt>
                <c:pt idx="245">
                  <c:v>1.08</c:v>
                </c:pt>
                <c:pt idx="246">
                  <c:v>1.08</c:v>
                </c:pt>
                <c:pt idx="247">
                  <c:v>1.08</c:v>
                </c:pt>
                <c:pt idx="248">
                  <c:v>1.08</c:v>
                </c:pt>
                <c:pt idx="249">
                  <c:v>1.08</c:v>
                </c:pt>
                <c:pt idx="250">
                  <c:v>1.08</c:v>
                </c:pt>
                <c:pt idx="251">
                  <c:v>1.08</c:v>
                </c:pt>
                <c:pt idx="252">
                  <c:v>1.08</c:v>
                </c:pt>
                <c:pt idx="253">
                  <c:v>1.08</c:v>
                </c:pt>
                <c:pt idx="254">
                  <c:v>1.08</c:v>
                </c:pt>
                <c:pt idx="255">
                  <c:v>1.08</c:v>
                </c:pt>
                <c:pt idx="256">
                  <c:v>1.08</c:v>
                </c:pt>
                <c:pt idx="257">
                  <c:v>1.08</c:v>
                </c:pt>
                <c:pt idx="258">
                  <c:v>1.08</c:v>
                </c:pt>
                <c:pt idx="259">
                  <c:v>1.08</c:v>
                </c:pt>
                <c:pt idx="260">
                  <c:v>1.08</c:v>
                </c:pt>
                <c:pt idx="261">
                  <c:v>1.08</c:v>
                </c:pt>
                <c:pt idx="262">
                  <c:v>1.08</c:v>
                </c:pt>
                <c:pt idx="263">
                  <c:v>1.08</c:v>
                </c:pt>
                <c:pt idx="264">
                  <c:v>1.08</c:v>
                </c:pt>
                <c:pt idx="265">
                  <c:v>1.08</c:v>
                </c:pt>
                <c:pt idx="266">
                  <c:v>1.08</c:v>
                </c:pt>
                <c:pt idx="267">
                  <c:v>1.08</c:v>
                </c:pt>
                <c:pt idx="268">
                  <c:v>1.08</c:v>
                </c:pt>
                <c:pt idx="269">
                  <c:v>1.08</c:v>
                </c:pt>
                <c:pt idx="270">
                  <c:v>1.08</c:v>
                </c:pt>
                <c:pt idx="271">
                  <c:v>1.08</c:v>
                </c:pt>
                <c:pt idx="272">
                  <c:v>1.08</c:v>
                </c:pt>
                <c:pt idx="273">
                  <c:v>1.08</c:v>
                </c:pt>
                <c:pt idx="274">
                  <c:v>1.08</c:v>
                </c:pt>
                <c:pt idx="275">
                  <c:v>1.08</c:v>
                </c:pt>
                <c:pt idx="276">
                  <c:v>1.08</c:v>
                </c:pt>
                <c:pt idx="277">
                  <c:v>1.08</c:v>
                </c:pt>
                <c:pt idx="278">
                  <c:v>1.08</c:v>
                </c:pt>
                <c:pt idx="279">
                  <c:v>1.08</c:v>
                </c:pt>
                <c:pt idx="280">
                  <c:v>1.08</c:v>
                </c:pt>
                <c:pt idx="281">
                  <c:v>1.08</c:v>
                </c:pt>
                <c:pt idx="282">
                  <c:v>1.08</c:v>
                </c:pt>
                <c:pt idx="283">
                  <c:v>1.08</c:v>
                </c:pt>
                <c:pt idx="284">
                  <c:v>1.08</c:v>
                </c:pt>
                <c:pt idx="285">
                  <c:v>1.08</c:v>
                </c:pt>
                <c:pt idx="286">
                  <c:v>1.08</c:v>
                </c:pt>
                <c:pt idx="287">
                  <c:v>1.08</c:v>
                </c:pt>
                <c:pt idx="288">
                  <c:v>1.08</c:v>
                </c:pt>
                <c:pt idx="289">
                  <c:v>1.08</c:v>
                </c:pt>
                <c:pt idx="290">
                  <c:v>1.08</c:v>
                </c:pt>
                <c:pt idx="291">
                  <c:v>1.08</c:v>
                </c:pt>
                <c:pt idx="292">
                  <c:v>1.08</c:v>
                </c:pt>
                <c:pt idx="293">
                  <c:v>1.08</c:v>
                </c:pt>
                <c:pt idx="294">
                  <c:v>1.08</c:v>
                </c:pt>
                <c:pt idx="295">
                  <c:v>1.08</c:v>
                </c:pt>
                <c:pt idx="296">
                  <c:v>1.08</c:v>
                </c:pt>
                <c:pt idx="297">
                  <c:v>1.08</c:v>
                </c:pt>
                <c:pt idx="298">
                  <c:v>1.08</c:v>
                </c:pt>
                <c:pt idx="299">
                  <c:v>1.08</c:v>
                </c:pt>
                <c:pt idx="300">
                  <c:v>1.08</c:v>
                </c:pt>
                <c:pt idx="301">
                  <c:v>1.08</c:v>
                </c:pt>
                <c:pt idx="302">
                  <c:v>1.08</c:v>
                </c:pt>
                <c:pt idx="303">
                  <c:v>1.08</c:v>
                </c:pt>
                <c:pt idx="304">
                  <c:v>1.08</c:v>
                </c:pt>
                <c:pt idx="305">
                  <c:v>1.08</c:v>
                </c:pt>
                <c:pt idx="306">
                  <c:v>1.08</c:v>
                </c:pt>
                <c:pt idx="307">
                  <c:v>1.08</c:v>
                </c:pt>
                <c:pt idx="308">
                  <c:v>1.08</c:v>
                </c:pt>
                <c:pt idx="309">
                  <c:v>1.08</c:v>
                </c:pt>
                <c:pt idx="310">
                  <c:v>1.08</c:v>
                </c:pt>
                <c:pt idx="311">
                  <c:v>1.08</c:v>
                </c:pt>
                <c:pt idx="312">
                  <c:v>1.08</c:v>
                </c:pt>
                <c:pt idx="313">
                  <c:v>1.08</c:v>
                </c:pt>
                <c:pt idx="314">
                  <c:v>1.08</c:v>
                </c:pt>
                <c:pt idx="315">
                  <c:v>1.08</c:v>
                </c:pt>
                <c:pt idx="316">
                  <c:v>1.08</c:v>
                </c:pt>
                <c:pt idx="317">
                  <c:v>1.08</c:v>
                </c:pt>
                <c:pt idx="318">
                  <c:v>1.08</c:v>
                </c:pt>
                <c:pt idx="319">
                  <c:v>1.08</c:v>
                </c:pt>
                <c:pt idx="320">
                  <c:v>1.08</c:v>
                </c:pt>
                <c:pt idx="321">
                  <c:v>1.08</c:v>
                </c:pt>
                <c:pt idx="322">
                  <c:v>1.08</c:v>
                </c:pt>
                <c:pt idx="323">
                  <c:v>1.08</c:v>
                </c:pt>
                <c:pt idx="324">
                  <c:v>1.08</c:v>
                </c:pt>
                <c:pt idx="325">
                  <c:v>1.08</c:v>
                </c:pt>
                <c:pt idx="326">
                  <c:v>1.08</c:v>
                </c:pt>
                <c:pt idx="327">
                  <c:v>1.08</c:v>
                </c:pt>
                <c:pt idx="328">
                  <c:v>1.08</c:v>
                </c:pt>
                <c:pt idx="329">
                  <c:v>1.08</c:v>
                </c:pt>
                <c:pt idx="330">
                  <c:v>1.08</c:v>
                </c:pt>
                <c:pt idx="331">
                  <c:v>1.08</c:v>
                </c:pt>
                <c:pt idx="332">
                  <c:v>1.08</c:v>
                </c:pt>
                <c:pt idx="333">
                  <c:v>1.08</c:v>
                </c:pt>
                <c:pt idx="334">
                  <c:v>1.08</c:v>
                </c:pt>
                <c:pt idx="335">
                  <c:v>1.08</c:v>
                </c:pt>
                <c:pt idx="336">
                  <c:v>1.08</c:v>
                </c:pt>
                <c:pt idx="337">
                  <c:v>1.08</c:v>
                </c:pt>
                <c:pt idx="338">
                  <c:v>1.08</c:v>
                </c:pt>
                <c:pt idx="339">
                  <c:v>1.08</c:v>
                </c:pt>
                <c:pt idx="340">
                  <c:v>1.08</c:v>
                </c:pt>
                <c:pt idx="341">
                  <c:v>1.08</c:v>
                </c:pt>
                <c:pt idx="342">
                  <c:v>1.08</c:v>
                </c:pt>
                <c:pt idx="343">
                  <c:v>1.08</c:v>
                </c:pt>
                <c:pt idx="344">
                  <c:v>1.08</c:v>
                </c:pt>
                <c:pt idx="345">
                  <c:v>1.08</c:v>
                </c:pt>
                <c:pt idx="346">
                  <c:v>1.08</c:v>
                </c:pt>
                <c:pt idx="347">
                  <c:v>1.08</c:v>
                </c:pt>
                <c:pt idx="348">
                  <c:v>1.08</c:v>
                </c:pt>
                <c:pt idx="349">
                  <c:v>1.08</c:v>
                </c:pt>
                <c:pt idx="350">
                  <c:v>1.08</c:v>
                </c:pt>
                <c:pt idx="351">
                  <c:v>1.08</c:v>
                </c:pt>
                <c:pt idx="352">
                  <c:v>1.08</c:v>
                </c:pt>
                <c:pt idx="353">
                  <c:v>1.08</c:v>
                </c:pt>
                <c:pt idx="354">
                  <c:v>1.08</c:v>
                </c:pt>
                <c:pt idx="355">
                  <c:v>1.08</c:v>
                </c:pt>
                <c:pt idx="356">
                  <c:v>1.08</c:v>
                </c:pt>
                <c:pt idx="357">
                  <c:v>1.08</c:v>
                </c:pt>
                <c:pt idx="358">
                  <c:v>1.08</c:v>
                </c:pt>
                <c:pt idx="359">
                  <c:v>1.08</c:v>
                </c:pt>
                <c:pt idx="360">
                  <c:v>1.08</c:v>
                </c:pt>
                <c:pt idx="361">
                  <c:v>1.08</c:v>
                </c:pt>
                <c:pt idx="362">
                  <c:v>1.08</c:v>
                </c:pt>
                <c:pt idx="363">
                  <c:v>1.08</c:v>
                </c:pt>
                <c:pt idx="364">
                  <c:v>1.08</c:v>
                </c:pt>
                <c:pt idx="365">
                  <c:v>1.08</c:v>
                </c:pt>
                <c:pt idx="366">
                  <c:v>1.08</c:v>
                </c:pt>
                <c:pt idx="367">
                  <c:v>1.08</c:v>
                </c:pt>
                <c:pt idx="368">
                  <c:v>1.08</c:v>
                </c:pt>
                <c:pt idx="369">
                  <c:v>1.08</c:v>
                </c:pt>
                <c:pt idx="370">
                  <c:v>1.08</c:v>
                </c:pt>
                <c:pt idx="371">
                  <c:v>1.08</c:v>
                </c:pt>
                <c:pt idx="372">
                  <c:v>1.08</c:v>
                </c:pt>
                <c:pt idx="373">
                  <c:v>1.08</c:v>
                </c:pt>
                <c:pt idx="374">
                  <c:v>1.08</c:v>
                </c:pt>
                <c:pt idx="375">
                  <c:v>1.08</c:v>
                </c:pt>
                <c:pt idx="376">
                  <c:v>1.08</c:v>
                </c:pt>
                <c:pt idx="377">
                  <c:v>1.08</c:v>
                </c:pt>
                <c:pt idx="378">
                  <c:v>1.08</c:v>
                </c:pt>
                <c:pt idx="379">
                  <c:v>1.08</c:v>
                </c:pt>
                <c:pt idx="380">
                  <c:v>1.08</c:v>
                </c:pt>
                <c:pt idx="381">
                  <c:v>1.08</c:v>
                </c:pt>
                <c:pt idx="382">
                  <c:v>1.08</c:v>
                </c:pt>
                <c:pt idx="383">
                  <c:v>1.08</c:v>
                </c:pt>
                <c:pt idx="384">
                  <c:v>1.08</c:v>
                </c:pt>
                <c:pt idx="385">
                  <c:v>1.08</c:v>
                </c:pt>
                <c:pt idx="386">
                  <c:v>1.08</c:v>
                </c:pt>
                <c:pt idx="387">
                  <c:v>1.08</c:v>
                </c:pt>
                <c:pt idx="388">
                  <c:v>1.08</c:v>
                </c:pt>
                <c:pt idx="389">
                  <c:v>1.08</c:v>
                </c:pt>
                <c:pt idx="390">
                  <c:v>1.08</c:v>
                </c:pt>
                <c:pt idx="391">
                  <c:v>1.08</c:v>
                </c:pt>
                <c:pt idx="392">
                  <c:v>1.08</c:v>
                </c:pt>
                <c:pt idx="393">
                  <c:v>1.08</c:v>
                </c:pt>
                <c:pt idx="394">
                  <c:v>1.08</c:v>
                </c:pt>
                <c:pt idx="395">
                  <c:v>1.08</c:v>
                </c:pt>
                <c:pt idx="396">
                  <c:v>1.08</c:v>
                </c:pt>
                <c:pt idx="397">
                  <c:v>1.08</c:v>
                </c:pt>
                <c:pt idx="398">
                  <c:v>1.08</c:v>
                </c:pt>
                <c:pt idx="399">
                  <c:v>1.08</c:v>
                </c:pt>
                <c:pt idx="400">
                  <c:v>1.08</c:v>
                </c:pt>
                <c:pt idx="401">
                  <c:v>1.08</c:v>
                </c:pt>
                <c:pt idx="402">
                  <c:v>1.08</c:v>
                </c:pt>
                <c:pt idx="403">
                  <c:v>1.08</c:v>
                </c:pt>
                <c:pt idx="404">
                  <c:v>1.08</c:v>
                </c:pt>
                <c:pt idx="405">
                  <c:v>1.08</c:v>
                </c:pt>
                <c:pt idx="406">
                  <c:v>1.08</c:v>
                </c:pt>
                <c:pt idx="407">
                  <c:v>1.08</c:v>
                </c:pt>
                <c:pt idx="408">
                  <c:v>1.08</c:v>
                </c:pt>
                <c:pt idx="409">
                  <c:v>1.08</c:v>
                </c:pt>
                <c:pt idx="410">
                  <c:v>1.08</c:v>
                </c:pt>
                <c:pt idx="411">
                  <c:v>1.08</c:v>
                </c:pt>
                <c:pt idx="412">
                  <c:v>1.08</c:v>
                </c:pt>
                <c:pt idx="413">
                  <c:v>1.08</c:v>
                </c:pt>
                <c:pt idx="414">
                  <c:v>1.08</c:v>
                </c:pt>
                <c:pt idx="415">
                  <c:v>1.08</c:v>
                </c:pt>
                <c:pt idx="416">
                  <c:v>1.08</c:v>
                </c:pt>
                <c:pt idx="417">
                  <c:v>1.08</c:v>
                </c:pt>
                <c:pt idx="418">
                  <c:v>1.08</c:v>
                </c:pt>
                <c:pt idx="419">
                  <c:v>1.08</c:v>
                </c:pt>
                <c:pt idx="420">
                  <c:v>1.08</c:v>
                </c:pt>
                <c:pt idx="421">
                  <c:v>1.08</c:v>
                </c:pt>
                <c:pt idx="422">
                  <c:v>1.08</c:v>
                </c:pt>
                <c:pt idx="423">
                  <c:v>1.08</c:v>
                </c:pt>
                <c:pt idx="424">
                  <c:v>1.08</c:v>
                </c:pt>
                <c:pt idx="425">
                  <c:v>1.08</c:v>
                </c:pt>
                <c:pt idx="426">
                  <c:v>1.08</c:v>
                </c:pt>
                <c:pt idx="427">
                  <c:v>1.08</c:v>
                </c:pt>
                <c:pt idx="428">
                  <c:v>1.08</c:v>
                </c:pt>
                <c:pt idx="429">
                  <c:v>1.08</c:v>
                </c:pt>
                <c:pt idx="430">
                  <c:v>1.08</c:v>
                </c:pt>
                <c:pt idx="431">
                  <c:v>1.08</c:v>
                </c:pt>
                <c:pt idx="432">
                  <c:v>1.08</c:v>
                </c:pt>
                <c:pt idx="433">
                  <c:v>1.08</c:v>
                </c:pt>
                <c:pt idx="434">
                  <c:v>1.08</c:v>
                </c:pt>
                <c:pt idx="435">
                  <c:v>1.08</c:v>
                </c:pt>
                <c:pt idx="436">
                  <c:v>1.08</c:v>
                </c:pt>
                <c:pt idx="437">
                  <c:v>1.08</c:v>
                </c:pt>
                <c:pt idx="438">
                  <c:v>1.08</c:v>
                </c:pt>
                <c:pt idx="439">
                  <c:v>1.08</c:v>
                </c:pt>
                <c:pt idx="440">
                  <c:v>1.08</c:v>
                </c:pt>
                <c:pt idx="441">
                  <c:v>1.08</c:v>
                </c:pt>
                <c:pt idx="442">
                  <c:v>1.08</c:v>
                </c:pt>
                <c:pt idx="443">
                  <c:v>1.08</c:v>
                </c:pt>
                <c:pt idx="444">
                  <c:v>1.08</c:v>
                </c:pt>
                <c:pt idx="445">
                  <c:v>1.08</c:v>
                </c:pt>
                <c:pt idx="446">
                  <c:v>1.08</c:v>
                </c:pt>
                <c:pt idx="447">
                  <c:v>1.08</c:v>
                </c:pt>
                <c:pt idx="448">
                  <c:v>1.08</c:v>
                </c:pt>
                <c:pt idx="449">
                  <c:v>1.08</c:v>
                </c:pt>
                <c:pt idx="450">
                  <c:v>1.08</c:v>
                </c:pt>
                <c:pt idx="451">
                  <c:v>1.08</c:v>
                </c:pt>
                <c:pt idx="452">
                  <c:v>1.08</c:v>
                </c:pt>
                <c:pt idx="453">
                  <c:v>1.08</c:v>
                </c:pt>
                <c:pt idx="454">
                  <c:v>1.08</c:v>
                </c:pt>
                <c:pt idx="455">
                  <c:v>1.08</c:v>
                </c:pt>
                <c:pt idx="456">
                  <c:v>1.08</c:v>
                </c:pt>
                <c:pt idx="457">
                  <c:v>1.08</c:v>
                </c:pt>
                <c:pt idx="458">
                  <c:v>1.08</c:v>
                </c:pt>
                <c:pt idx="459">
                  <c:v>1.0802925000000001</c:v>
                </c:pt>
                <c:pt idx="460">
                  <c:v>1.0806756750000002</c:v>
                </c:pt>
                <c:pt idx="461">
                  <c:v>1.0806756750000002</c:v>
                </c:pt>
                <c:pt idx="462">
                  <c:v>1.0808463000000001</c:v>
                </c:pt>
                <c:pt idx="463">
                  <c:v>1.0808463000000001</c:v>
                </c:pt>
                <c:pt idx="464">
                  <c:v>1.0808463000000001</c:v>
                </c:pt>
                <c:pt idx="465">
                  <c:v>1.08108732</c:v>
                </c:pt>
                <c:pt idx="466">
                  <c:v>1.08108732</c:v>
                </c:pt>
                <c:pt idx="467">
                  <c:v>1.0812753000000002</c:v>
                </c:pt>
                <c:pt idx="468">
                  <c:v>1.0812753000000002</c:v>
                </c:pt>
                <c:pt idx="469">
                  <c:v>1.0812753000000002</c:v>
                </c:pt>
                <c:pt idx="470">
                  <c:v>1.0812753000000002</c:v>
                </c:pt>
                <c:pt idx="471">
                  <c:v>1.0812753000000002</c:v>
                </c:pt>
                <c:pt idx="472">
                  <c:v>1.0812753000000002</c:v>
                </c:pt>
                <c:pt idx="473">
                  <c:v>1.0812753000000002</c:v>
                </c:pt>
                <c:pt idx="474">
                  <c:v>1.0812753000000002</c:v>
                </c:pt>
                <c:pt idx="475">
                  <c:v>1.0812753000000002</c:v>
                </c:pt>
                <c:pt idx="476">
                  <c:v>1.0812753000000002</c:v>
                </c:pt>
                <c:pt idx="477">
                  <c:v>1.0812753000000002</c:v>
                </c:pt>
                <c:pt idx="478">
                  <c:v>1.0812753000000002</c:v>
                </c:pt>
                <c:pt idx="479">
                  <c:v>1.0812753000000002</c:v>
                </c:pt>
                <c:pt idx="480">
                  <c:v>1.0812753000000002</c:v>
                </c:pt>
                <c:pt idx="481">
                  <c:v>1.0812753000000002</c:v>
                </c:pt>
                <c:pt idx="482">
                  <c:v>1.0812753000000002</c:v>
                </c:pt>
                <c:pt idx="483">
                  <c:v>1.0812753000000002</c:v>
                </c:pt>
                <c:pt idx="484">
                  <c:v>1.0812753000000002</c:v>
                </c:pt>
                <c:pt idx="485">
                  <c:v>1.0812753000000002</c:v>
                </c:pt>
                <c:pt idx="486">
                  <c:v>1.0812753000000002</c:v>
                </c:pt>
                <c:pt idx="487">
                  <c:v>1.0812753000000002</c:v>
                </c:pt>
                <c:pt idx="488">
                  <c:v>1.0812753000000002</c:v>
                </c:pt>
                <c:pt idx="489">
                  <c:v>1.0812753000000002</c:v>
                </c:pt>
                <c:pt idx="490">
                  <c:v>1.0812753000000002</c:v>
                </c:pt>
                <c:pt idx="491">
                  <c:v>1.0812753000000002</c:v>
                </c:pt>
                <c:pt idx="492">
                  <c:v>1.0812753000000002</c:v>
                </c:pt>
                <c:pt idx="493">
                  <c:v>1.0812753000000002</c:v>
                </c:pt>
                <c:pt idx="494">
                  <c:v>1.0815356250000001</c:v>
                </c:pt>
                <c:pt idx="495">
                  <c:v>1.0817004000000001</c:v>
                </c:pt>
                <c:pt idx="496">
                  <c:v>1.0817004000000001</c:v>
                </c:pt>
                <c:pt idx="497">
                  <c:v>1.0817004000000001</c:v>
                </c:pt>
                <c:pt idx="498">
                  <c:v>1.0817004000000001</c:v>
                </c:pt>
                <c:pt idx="499">
                  <c:v>1.0817004000000001</c:v>
                </c:pt>
                <c:pt idx="500">
                  <c:v>1.0817004000000001</c:v>
                </c:pt>
                <c:pt idx="501">
                  <c:v>1.0817004000000001</c:v>
                </c:pt>
                <c:pt idx="502">
                  <c:v>1.0817004000000001</c:v>
                </c:pt>
                <c:pt idx="503">
                  <c:v>1.0817004000000001</c:v>
                </c:pt>
                <c:pt idx="504">
                  <c:v>1.0817004000000001</c:v>
                </c:pt>
                <c:pt idx="505">
                  <c:v>1.0817004000000001</c:v>
                </c:pt>
                <c:pt idx="506">
                  <c:v>1.0817004000000001</c:v>
                </c:pt>
                <c:pt idx="507">
                  <c:v>1.0817004000000001</c:v>
                </c:pt>
                <c:pt idx="508">
                  <c:v>1.0819305000000001</c:v>
                </c:pt>
                <c:pt idx="509">
                  <c:v>1.0819305000000001</c:v>
                </c:pt>
                <c:pt idx="510">
                  <c:v>1.0821255000000001</c:v>
                </c:pt>
                <c:pt idx="511">
                  <c:v>1.0821255000000001</c:v>
                </c:pt>
                <c:pt idx="512">
                  <c:v>1.0821255000000001</c:v>
                </c:pt>
                <c:pt idx="513">
                  <c:v>1.0821255000000001</c:v>
                </c:pt>
                <c:pt idx="514">
                  <c:v>1.0821255000000001</c:v>
                </c:pt>
                <c:pt idx="515">
                  <c:v>1.0821255000000001</c:v>
                </c:pt>
                <c:pt idx="516">
                  <c:v>1.0821255000000001</c:v>
                </c:pt>
                <c:pt idx="517">
                  <c:v>1.0821255000000001</c:v>
                </c:pt>
                <c:pt idx="518">
                  <c:v>1.0821255000000001</c:v>
                </c:pt>
                <c:pt idx="519">
                  <c:v>1.0821255000000001</c:v>
                </c:pt>
                <c:pt idx="520">
                  <c:v>1.0821255000000001</c:v>
                </c:pt>
                <c:pt idx="521">
                  <c:v>1.0821255000000001</c:v>
                </c:pt>
                <c:pt idx="522">
                  <c:v>1.0821255000000001</c:v>
                </c:pt>
                <c:pt idx="523">
                  <c:v>1.0823838750000001</c:v>
                </c:pt>
                <c:pt idx="524">
                  <c:v>1.0825506</c:v>
                </c:pt>
                <c:pt idx="525">
                  <c:v>1.0825506</c:v>
                </c:pt>
                <c:pt idx="526">
                  <c:v>1.0825506</c:v>
                </c:pt>
                <c:pt idx="527">
                  <c:v>1.0825506</c:v>
                </c:pt>
                <c:pt idx="528">
                  <c:v>1.0825506</c:v>
                </c:pt>
                <c:pt idx="529">
                  <c:v>1.0825506</c:v>
                </c:pt>
                <c:pt idx="530">
                  <c:v>1.0825506</c:v>
                </c:pt>
                <c:pt idx="531">
                  <c:v>1.0825506</c:v>
                </c:pt>
                <c:pt idx="532">
                  <c:v>1.0825506</c:v>
                </c:pt>
                <c:pt idx="533">
                  <c:v>1.0826637000000001</c:v>
                </c:pt>
                <c:pt idx="534">
                  <c:v>1.0829796</c:v>
                </c:pt>
                <c:pt idx="535">
                  <c:v>1.0829796</c:v>
                </c:pt>
                <c:pt idx="536">
                  <c:v>1.0829796</c:v>
                </c:pt>
                <c:pt idx="537">
                  <c:v>1.0832662500000001</c:v>
                </c:pt>
                <c:pt idx="538">
                  <c:v>1.0832662500000001</c:v>
                </c:pt>
                <c:pt idx="539">
                  <c:v>1.0834047</c:v>
                </c:pt>
                <c:pt idx="540">
                  <c:v>1.0834047</c:v>
                </c:pt>
                <c:pt idx="541">
                  <c:v>1.0834047</c:v>
                </c:pt>
                <c:pt idx="542">
                  <c:v>1.0836396750000001</c:v>
                </c:pt>
                <c:pt idx="543">
                  <c:v>1.0838298000000002</c:v>
                </c:pt>
                <c:pt idx="544">
                  <c:v>1.0838298000000002</c:v>
                </c:pt>
                <c:pt idx="545">
                  <c:v>1.0838298000000002</c:v>
                </c:pt>
                <c:pt idx="546">
                  <c:v>1.0838298000000002</c:v>
                </c:pt>
                <c:pt idx="547">
                  <c:v>1.0840872000000001</c:v>
                </c:pt>
                <c:pt idx="548">
                  <c:v>1.0840872000000001</c:v>
                </c:pt>
                <c:pt idx="549">
                  <c:v>1.0842549000000001</c:v>
                </c:pt>
                <c:pt idx="550">
                  <c:v>1.0842549000000001</c:v>
                </c:pt>
                <c:pt idx="551">
                  <c:v>1.0842549000000001</c:v>
                </c:pt>
                <c:pt idx="552">
                  <c:v>1.0842549000000001</c:v>
                </c:pt>
                <c:pt idx="553">
                  <c:v>1.0842549000000001</c:v>
                </c:pt>
                <c:pt idx="554">
                  <c:v>1.0842549000000001</c:v>
                </c:pt>
                <c:pt idx="555">
                  <c:v>1.0842549000000001</c:v>
                </c:pt>
                <c:pt idx="556">
                  <c:v>1.0842549000000001</c:v>
                </c:pt>
                <c:pt idx="557">
                  <c:v>1.0842549000000001</c:v>
                </c:pt>
                <c:pt idx="558">
                  <c:v>1.0842549000000001</c:v>
                </c:pt>
                <c:pt idx="559">
                  <c:v>1.0842549000000001</c:v>
                </c:pt>
                <c:pt idx="560">
                  <c:v>1.0845210750000001</c:v>
                </c:pt>
                <c:pt idx="561">
                  <c:v>1.0849389600000001</c:v>
                </c:pt>
                <c:pt idx="562">
                  <c:v>1.0849389600000001</c:v>
                </c:pt>
                <c:pt idx="563">
                  <c:v>1.0851051</c:v>
                </c:pt>
                <c:pt idx="564">
                  <c:v>1.0853196000000001</c:v>
                </c:pt>
                <c:pt idx="565">
                  <c:v>1.0853196000000001</c:v>
                </c:pt>
                <c:pt idx="566">
                  <c:v>1.0855341000000001</c:v>
                </c:pt>
                <c:pt idx="567">
                  <c:v>1.0855341000000001</c:v>
                </c:pt>
                <c:pt idx="568">
                  <c:v>1.0855341000000001</c:v>
                </c:pt>
                <c:pt idx="569">
                  <c:v>1.0855341000000001</c:v>
                </c:pt>
                <c:pt idx="570">
                  <c:v>1.0855341000000001</c:v>
                </c:pt>
                <c:pt idx="571">
                  <c:v>1.0855341000000001</c:v>
                </c:pt>
                <c:pt idx="572">
                  <c:v>1.0855341000000001</c:v>
                </c:pt>
                <c:pt idx="573">
                  <c:v>1.0855341000000001</c:v>
                </c:pt>
                <c:pt idx="574">
                  <c:v>1.08578058</c:v>
                </c:pt>
                <c:pt idx="575">
                  <c:v>1.0859553000000002</c:v>
                </c:pt>
                <c:pt idx="576">
                  <c:v>1.0859553000000002</c:v>
                </c:pt>
                <c:pt idx="577">
                  <c:v>1.0859553000000002</c:v>
                </c:pt>
                <c:pt idx="578">
                  <c:v>1.0859553000000002</c:v>
                </c:pt>
                <c:pt idx="579">
                  <c:v>1.0859553000000002</c:v>
                </c:pt>
                <c:pt idx="580">
                  <c:v>1.0862253750000002</c:v>
                </c:pt>
                <c:pt idx="581">
                  <c:v>1.0862253750000002</c:v>
                </c:pt>
                <c:pt idx="582">
                  <c:v>1.0863843</c:v>
                </c:pt>
                <c:pt idx="583">
                  <c:v>1.0863843</c:v>
                </c:pt>
                <c:pt idx="584">
                  <c:v>1.0863843</c:v>
                </c:pt>
                <c:pt idx="585">
                  <c:v>1.0863843</c:v>
                </c:pt>
                <c:pt idx="586">
                  <c:v>1.0863843</c:v>
                </c:pt>
                <c:pt idx="587">
                  <c:v>1.0863843</c:v>
                </c:pt>
                <c:pt idx="588">
                  <c:v>1.0863843</c:v>
                </c:pt>
                <c:pt idx="589">
                  <c:v>1.0866339</c:v>
                </c:pt>
                <c:pt idx="590">
                  <c:v>1.0868094000000001</c:v>
                </c:pt>
                <c:pt idx="591">
                  <c:v>1.0868094000000001</c:v>
                </c:pt>
                <c:pt idx="592">
                  <c:v>1.0868094000000001</c:v>
                </c:pt>
                <c:pt idx="593">
                  <c:v>1.0868094000000001</c:v>
                </c:pt>
                <c:pt idx="594">
                  <c:v>1.0868094000000001</c:v>
                </c:pt>
                <c:pt idx="595">
                  <c:v>1.0868094000000001</c:v>
                </c:pt>
                <c:pt idx="596">
                  <c:v>1.0868094000000001</c:v>
                </c:pt>
                <c:pt idx="597">
                  <c:v>1.0868094000000001</c:v>
                </c:pt>
                <c:pt idx="598">
                  <c:v>1.0869082000000001</c:v>
                </c:pt>
                <c:pt idx="599">
                  <c:v>1.0871994</c:v>
                </c:pt>
                <c:pt idx="600">
                  <c:v>1.0872345000000001</c:v>
                </c:pt>
                <c:pt idx="601">
                  <c:v>1.0872345000000001</c:v>
                </c:pt>
                <c:pt idx="602">
                  <c:v>1.0872345000000001</c:v>
                </c:pt>
                <c:pt idx="603">
                  <c:v>1.0872345000000001</c:v>
                </c:pt>
                <c:pt idx="604">
                  <c:v>1.0872345000000001</c:v>
                </c:pt>
                <c:pt idx="605">
                  <c:v>1.0872345000000001</c:v>
                </c:pt>
                <c:pt idx="606">
                  <c:v>1.0872345000000001</c:v>
                </c:pt>
                <c:pt idx="607">
                  <c:v>1.0874240400000001</c:v>
                </c:pt>
                <c:pt idx="608">
                  <c:v>1.0874240400000001</c:v>
                </c:pt>
                <c:pt idx="609">
                  <c:v>1.0876596000000001</c:v>
                </c:pt>
                <c:pt idx="610">
                  <c:v>1.0876596000000001</c:v>
                </c:pt>
                <c:pt idx="611">
                  <c:v>1.0876596000000001</c:v>
                </c:pt>
                <c:pt idx="612">
                  <c:v>1.0876596000000001</c:v>
                </c:pt>
                <c:pt idx="613">
                  <c:v>1.0876596000000001</c:v>
                </c:pt>
                <c:pt idx="614">
                  <c:v>1.0876596000000001</c:v>
                </c:pt>
                <c:pt idx="615">
                  <c:v>1.0877337</c:v>
                </c:pt>
                <c:pt idx="616">
                  <c:v>1.0879872000000002</c:v>
                </c:pt>
                <c:pt idx="617">
                  <c:v>1.0880847</c:v>
                </c:pt>
                <c:pt idx="618">
                  <c:v>1.0880847</c:v>
                </c:pt>
                <c:pt idx="619">
                  <c:v>1.0880847</c:v>
                </c:pt>
                <c:pt idx="620">
                  <c:v>1.0880847</c:v>
                </c:pt>
                <c:pt idx="621">
                  <c:v>1.0880847</c:v>
                </c:pt>
                <c:pt idx="622">
                  <c:v>1.0880847</c:v>
                </c:pt>
                <c:pt idx="623">
                  <c:v>1.0882695600000001</c:v>
                </c:pt>
                <c:pt idx="624">
                  <c:v>1.0882695600000001</c:v>
                </c:pt>
                <c:pt idx="625">
                  <c:v>1.0885098</c:v>
                </c:pt>
                <c:pt idx="626">
                  <c:v>1.0885098</c:v>
                </c:pt>
                <c:pt idx="627">
                  <c:v>1.0885098</c:v>
                </c:pt>
                <c:pt idx="628">
                  <c:v>1.0885098</c:v>
                </c:pt>
                <c:pt idx="629">
                  <c:v>1.0885098</c:v>
                </c:pt>
                <c:pt idx="630">
                  <c:v>1.08876018</c:v>
                </c:pt>
                <c:pt idx="631">
                  <c:v>1.08876018</c:v>
                </c:pt>
                <c:pt idx="632">
                  <c:v>1.0889349000000001</c:v>
                </c:pt>
                <c:pt idx="633">
                  <c:v>1.0889349000000001</c:v>
                </c:pt>
                <c:pt idx="634">
                  <c:v>1.0889349000000001</c:v>
                </c:pt>
                <c:pt idx="635">
                  <c:v>1.0889349000000001</c:v>
                </c:pt>
                <c:pt idx="636">
                  <c:v>1.0889349000000001</c:v>
                </c:pt>
                <c:pt idx="637">
                  <c:v>1.0891923000000001</c:v>
                </c:pt>
                <c:pt idx="638">
                  <c:v>1.0893639000000002</c:v>
                </c:pt>
                <c:pt idx="639">
                  <c:v>1.0893639000000002</c:v>
                </c:pt>
                <c:pt idx="640">
                  <c:v>1.0893639000000002</c:v>
                </c:pt>
                <c:pt idx="641">
                  <c:v>1.0893639000000002</c:v>
                </c:pt>
                <c:pt idx="642">
                  <c:v>1.0894692000000001</c:v>
                </c:pt>
                <c:pt idx="643">
                  <c:v>1.0897266000000001</c:v>
                </c:pt>
                <c:pt idx="644">
                  <c:v>1.0897890000000001</c:v>
                </c:pt>
                <c:pt idx="645">
                  <c:v>1.0897890000000001</c:v>
                </c:pt>
                <c:pt idx="646">
                  <c:v>1.0897890000000001</c:v>
                </c:pt>
                <c:pt idx="647">
                  <c:v>1.0897890000000001</c:v>
                </c:pt>
                <c:pt idx="648">
                  <c:v>1.0898085000000002</c:v>
                </c:pt>
                <c:pt idx="649">
                  <c:v>1.0900984</c:v>
                </c:pt>
                <c:pt idx="650">
                  <c:v>1.0902180000000001</c:v>
                </c:pt>
                <c:pt idx="651">
                  <c:v>1.0902180000000001</c:v>
                </c:pt>
                <c:pt idx="652">
                  <c:v>1.0902180000000001</c:v>
                </c:pt>
                <c:pt idx="653">
                  <c:v>1.0902180000000001</c:v>
                </c:pt>
                <c:pt idx="654">
                  <c:v>1.0904746200000002</c:v>
                </c:pt>
                <c:pt idx="655">
                  <c:v>1.0904746200000002</c:v>
                </c:pt>
                <c:pt idx="656">
                  <c:v>1.0906431000000001</c:v>
                </c:pt>
                <c:pt idx="657">
                  <c:v>1.0906431000000001</c:v>
                </c:pt>
                <c:pt idx="658">
                  <c:v>1.0906431000000001</c:v>
                </c:pt>
                <c:pt idx="659">
                  <c:v>1.0906626000000001</c:v>
                </c:pt>
                <c:pt idx="660">
                  <c:v>1.0909603000000001</c:v>
                </c:pt>
                <c:pt idx="661">
                  <c:v>1.0910682</c:v>
                </c:pt>
                <c:pt idx="662">
                  <c:v>1.0910682</c:v>
                </c:pt>
                <c:pt idx="663">
                  <c:v>1.0910682</c:v>
                </c:pt>
                <c:pt idx="664">
                  <c:v>1.0910682</c:v>
                </c:pt>
                <c:pt idx="665">
                  <c:v>1.0913246250000002</c:v>
                </c:pt>
                <c:pt idx="666">
                  <c:v>1.0914972000000001</c:v>
                </c:pt>
                <c:pt idx="667">
                  <c:v>1.0914972000000001</c:v>
                </c:pt>
                <c:pt idx="668">
                  <c:v>1.0914972000000001</c:v>
                </c:pt>
                <c:pt idx="669">
                  <c:v>1.0915518</c:v>
                </c:pt>
                <c:pt idx="670">
                  <c:v>1.0918417</c:v>
                </c:pt>
                <c:pt idx="671">
                  <c:v>1.0919223</c:v>
                </c:pt>
                <c:pt idx="672">
                  <c:v>1.0919223</c:v>
                </c:pt>
                <c:pt idx="673">
                  <c:v>1.0919223</c:v>
                </c:pt>
                <c:pt idx="674">
                  <c:v>1.0921160000000001</c:v>
                </c:pt>
                <c:pt idx="675">
                  <c:v>1.0921160000000001</c:v>
                </c:pt>
                <c:pt idx="676">
                  <c:v>1.0923552000000001</c:v>
                </c:pt>
                <c:pt idx="677">
                  <c:v>1.0923552000000001</c:v>
                </c:pt>
                <c:pt idx="678">
                  <c:v>1.0924078500000001</c:v>
                </c:pt>
                <c:pt idx="679">
                  <c:v>1.0926971000000001</c:v>
                </c:pt>
                <c:pt idx="680">
                  <c:v>1.0927842000000001</c:v>
                </c:pt>
                <c:pt idx="681">
                  <c:v>1.0927842000000001</c:v>
                </c:pt>
                <c:pt idx="682">
                  <c:v>1.0927842000000001</c:v>
                </c:pt>
                <c:pt idx="683">
                  <c:v>1.0930757250000001</c:v>
                </c:pt>
                <c:pt idx="684">
                  <c:v>1.0932093000000001</c:v>
                </c:pt>
                <c:pt idx="685">
                  <c:v>1.0932093000000001</c:v>
                </c:pt>
                <c:pt idx="686">
                  <c:v>1.0932093000000001</c:v>
                </c:pt>
                <c:pt idx="687">
                  <c:v>1.0934832750000001</c:v>
                </c:pt>
                <c:pt idx="688">
                  <c:v>1.0936344</c:v>
                </c:pt>
                <c:pt idx="689">
                  <c:v>1.0936344</c:v>
                </c:pt>
                <c:pt idx="690">
                  <c:v>1.0936344</c:v>
                </c:pt>
                <c:pt idx="691">
                  <c:v>1.0938699600000001</c:v>
                </c:pt>
                <c:pt idx="692">
                  <c:v>1.0940595</c:v>
                </c:pt>
                <c:pt idx="693">
                  <c:v>1.0940595</c:v>
                </c:pt>
                <c:pt idx="694">
                  <c:v>1.0940595</c:v>
                </c:pt>
                <c:pt idx="695">
                  <c:v>1.0942886250000001</c:v>
                </c:pt>
                <c:pt idx="696">
                  <c:v>1.0944885</c:v>
                </c:pt>
                <c:pt idx="697">
                  <c:v>1.0944885</c:v>
                </c:pt>
                <c:pt idx="698">
                  <c:v>1.0947201600000001</c:v>
                </c:pt>
                <c:pt idx="699">
                  <c:v>1.0949136000000002</c:v>
                </c:pt>
                <c:pt idx="700">
                  <c:v>1.0949136000000002</c:v>
                </c:pt>
                <c:pt idx="701">
                  <c:v>1.0949526000000001</c:v>
                </c:pt>
                <c:pt idx="702">
                  <c:v>1.0952503</c:v>
                </c:pt>
                <c:pt idx="703">
                  <c:v>1.0953387000000001</c:v>
                </c:pt>
                <c:pt idx="704">
                  <c:v>1.0953387000000001</c:v>
                </c:pt>
                <c:pt idx="705">
                  <c:v>1.0956341250000001</c:v>
                </c:pt>
                <c:pt idx="706">
                  <c:v>1.0957638000000001</c:v>
                </c:pt>
                <c:pt idx="707">
                  <c:v>1.0957638000000001</c:v>
                </c:pt>
                <c:pt idx="708">
                  <c:v>1.0959822000000001</c:v>
                </c:pt>
                <c:pt idx="709">
                  <c:v>1.0959822000000001</c:v>
                </c:pt>
                <c:pt idx="710">
                  <c:v>1.0961811000000001</c:v>
                </c:pt>
                <c:pt idx="711">
                  <c:v>1.0961811000000001</c:v>
                </c:pt>
                <c:pt idx="712">
                  <c:v>1.09639365</c:v>
                </c:pt>
                <c:pt idx="713">
                  <c:v>1.0966101000000001</c:v>
                </c:pt>
                <c:pt idx="714">
                  <c:v>1.0966374000000001</c:v>
                </c:pt>
                <c:pt idx="715">
                  <c:v>1.0969143000000001</c:v>
                </c:pt>
                <c:pt idx="716">
                  <c:v>1.0970352000000001</c:v>
                </c:pt>
                <c:pt idx="717">
                  <c:v>1.09708395</c:v>
                </c:pt>
                <c:pt idx="718">
                  <c:v>1.0973745000000001</c:v>
                </c:pt>
                <c:pt idx="719">
                  <c:v>1.0974564</c:v>
                </c:pt>
                <c:pt idx="720">
                  <c:v>1.0974564</c:v>
                </c:pt>
                <c:pt idx="721">
                  <c:v>1.09768182</c:v>
                </c:pt>
                <c:pt idx="722">
                  <c:v>1.0978854</c:v>
                </c:pt>
                <c:pt idx="723">
                  <c:v>1.0978854</c:v>
                </c:pt>
                <c:pt idx="724">
                  <c:v>1.0981116</c:v>
                </c:pt>
                <c:pt idx="725">
                  <c:v>1.0983183000000001</c:v>
                </c:pt>
                <c:pt idx="726">
                  <c:v>1.0983183000000001</c:v>
                </c:pt>
                <c:pt idx="727">
                  <c:v>1.0985499600000002</c:v>
                </c:pt>
                <c:pt idx="728">
                  <c:v>1.0987473000000001</c:v>
                </c:pt>
                <c:pt idx="729">
                  <c:v>1.0987473000000001</c:v>
                </c:pt>
                <c:pt idx="730">
                  <c:v>1.0989571200000001</c:v>
                </c:pt>
                <c:pt idx="731">
                  <c:v>1.0991685</c:v>
                </c:pt>
                <c:pt idx="732">
                  <c:v>1.099458075</c:v>
                </c:pt>
                <c:pt idx="733">
                  <c:v>1.099458075</c:v>
                </c:pt>
                <c:pt idx="734">
                  <c:v>1.0997776800000001</c:v>
                </c:pt>
                <c:pt idx="735">
                  <c:v>1.1000187000000001</c:v>
                </c:pt>
                <c:pt idx="736">
                  <c:v>1.1000187000000001</c:v>
                </c:pt>
                <c:pt idx="737">
                  <c:v>1.100306325</c:v>
                </c:pt>
                <c:pt idx="738">
                  <c:v>1.1004438000000001</c:v>
                </c:pt>
                <c:pt idx="739">
                  <c:v>1.1007148500000001</c:v>
                </c:pt>
                <c:pt idx="740">
                  <c:v>1.1007148500000001</c:v>
                </c:pt>
                <c:pt idx="741">
                  <c:v>1.1008689</c:v>
                </c:pt>
                <c:pt idx="742">
                  <c:v>1.1011419</c:v>
                </c:pt>
                <c:pt idx="743">
                  <c:v>1.1012979000000001</c:v>
                </c:pt>
                <c:pt idx="744">
                  <c:v>1.1013681</c:v>
                </c:pt>
                <c:pt idx="745">
                  <c:v>1.1016385</c:v>
                </c:pt>
                <c:pt idx="746">
                  <c:v>1.1017308000000001</c:v>
                </c:pt>
                <c:pt idx="747">
                  <c:v>1.10202135</c:v>
                </c:pt>
                <c:pt idx="748">
                  <c:v>1.1021637</c:v>
                </c:pt>
                <c:pt idx="749">
                  <c:v>1.1023918500000001</c:v>
                </c:pt>
                <c:pt idx="750">
                  <c:v>1.1023918500000001</c:v>
                </c:pt>
                <c:pt idx="751">
                  <c:v>1.1025888000000001</c:v>
                </c:pt>
                <c:pt idx="752">
                  <c:v>1.102866675</c:v>
                </c:pt>
                <c:pt idx="753">
                  <c:v>1.1030139000000001</c:v>
                </c:pt>
                <c:pt idx="754">
                  <c:v>1.103283</c:v>
                </c:pt>
                <c:pt idx="755">
                  <c:v>1.1034390000000001</c:v>
                </c:pt>
                <c:pt idx="756">
                  <c:v>1.1036753400000001</c:v>
                </c:pt>
                <c:pt idx="757">
                  <c:v>1.1036753400000001</c:v>
                </c:pt>
                <c:pt idx="758">
                  <c:v>1.10406768</c:v>
                </c:pt>
                <c:pt idx="759">
                  <c:v>1.10406768</c:v>
                </c:pt>
                <c:pt idx="760">
                  <c:v>1.10429895</c:v>
                </c:pt>
                <c:pt idx="761">
                  <c:v>1.1046138750000001</c:v>
                </c:pt>
                <c:pt idx="762">
                  <c:v>1.1047260000000001</c:v>
                </c:pt>
                <c:pt idx="763">
                  <c:v>1.1050116750000001</c:v>
                </c:pt>
                <c:pt idx="764">
                  <c:v>1.1051433000000002</c:v>
                </c:pt>
                <c:pt idx="765">
                  <c:v>1.1054397</c:v>
                </c:pt>
                <c:pt idx="766">
                  <c:v>1.1055762</c:v>
                </c:pt>
                <c:pt idx="767">
                  <c:v>1.1058648</c:v>
                </c:pt>
                <c:pt idx="768">
                  <c:v>1.1060013</c:v>
                </c:pt>
                <c:pt idx="769">
                  <c:v>1.106285025</c:v>
                </c:pt>
                <c:pt idx="770">
                  <c:v>1.1064264000000001</c:v>
                </c:pt>
                <c:pt idx="771">
                  <c:v>1.1066964750000001</c:v>
                </c:pt>
                <c:pt idx="772">
                  <c:v>1.1068515000000001</c:v>
                </c:pt>
                <c:pt idx="773">
                  <c:v>1.10711358</c:v>
                </c:pt>
                <c:pt idx="774">
                  <c:v>1.1072805000000001</c:v>
                </c:pt>
                <c:pt idx="775">
                  <c:v>1.107536925</c:v>
                </c:pt>
                <c:pt idx="776">
                  <c:v>1.1077056000000001</c:v>
                </c:pt>
                <c:pt idx="777">
                  <c:v>1.1079951750000001</c:v>
                </c:pt>
                <c:pt idx="778">
                  <c:v>1.1081385000000001</c:v>
                </c:pt>
                <c:pt idx="779">
                  <c:v>1.1083608</c:v>
                </c:pt>
                <c:pt idx="780">
                  <c:v>1.1087690000000001</c:v>
                </c:pt>
                <c:pt idx="781">
                  <c:v>1.1087690000000001</c:v>
                </c:pt>
                <c:pt idx="782">
                  <c:v>1.1091688800000001</c:v>
                </c:pt>
                <c:pt idx="783">
                  <c:v>1.1091688800000001</c:v>
                </c:pt>
                <c:pt idx="784">
                  <c:v>1.10962765</c:v>
                </c:pt>
                <c:pt idx="785">
                  <c:v>1.10983695</c:v>
                </c:pt>
                <c:pt idx="786">
                  <c:v>1.1101489500000001</c:v>
                </c:pt>
                <c:pt idx="787">
                  <c:v>1.1104870800000002</c:v>
                </c:pt>
                <c:pt idx="788">
                  <c:v>1.1104870800000002</c:v>
                </c:pt>
                <c:pt idx="789">
                  <c:v>1.1108724000000001</c:v>
                </c:pt>
                <c:pt idx="790">
                  <c:v>1.1110947</c:v>
                </c:pt>
                <c:pt idx="791">
                  <c:v>1.1113725750000001</c:v>
                </c:pt>
                <c:pt idx="792">
                  <c:v>1.1116992000000001</c:v>
                </c:pt>
                <c:pt idx="793">
                  <c:v>1.1116992000000001</c:v>
                </c:pt>
                <c:pt idx="794">
                  <c:v>1.1121399000000001</c:v>
                </c:pt>
                <c:pt idx="795">
                  <c:v>1.1123544000000001</c:v>
                </c:pt>
                <c:pt idx="796">
                  <c:v>1.1126001000000001</c:v>
                </c:pt>
                <c:pt idx="797">
                  <c:v>1.11298308</c:v>
                </c:pt>
                <c:pt idx="798">
                  <c:v>1.11298308</c:v>
                </c:pt>
                <c:pt idx="799">
                  <c:v>1.1134596600000002</c:v>
                </c:pt>
                <c:pt idx="800">
                  <c:v>1.11389256</c:v>
                </c:pt>
                <c:pt idx="801">
                  <c:v>1.11389256</c:v>
                </c:pt>
                <c:pt idx="802">
                  <c:v>1.1142755400000002</c:v>
                </c:pt>
                <c:pt idx="803">
                  <c:v>1.1145150000000001</c:v>
                </c:pt>
                <c:pt idx="804">
                  <c:v>1.1145614220183493</c:v>
                </c:pt>
                <c:pt idx="805">
                  <c:v>1.1146767889908265</c:v>
                </c:pt>
                <c:pt idx="806">
                  <c:v>1.1148049730167342</c:v>
                </c:pt>
                <c:pt idx="807">
                  <c:v>1.1149445412844041</c:v>
                </c:pt>
                <c:pt idx="808">
                  <c:v>1.1150882721712576</c:v>
                </c:pt>
                <c:pt idx="809">
                  <c:v>1.1152253555045877</c:v>
                </c:pt>
                <c:pt idx="810">
                  <c:v>1.1153710856269086</c:v>
                </c:pt>
                <c:pt idx="811">
                  <c:v>1.1154860397553488</c:v>
                </c:pt>
                <c:pt idx="812">
                  <c:v>1.1156569877675877</c:v>
                </c:pt>
                <c:pt idx="813">
                  <c:v>1.1157840519877711</c:v>
                </c:pt>
                <c:pt idx="814">
                  <c:v>1.1158862691131475</c:v>
                </c:pt>
                <c:pt idx="815">
                  <c:v>1.1160357339449547</c:v>
                </c:pt>
                <c:pt idx="816">
                  <c:v>1.1161561213047893</c:v>
                </c:pt>
                <c:pt idx="817">
                  <c:v>1.1163272477064228</c:v>
                </c:pt>
                <c:pt idx="818">
                  <c:v>1.1164589755351748</c:v>
                </c:pt>
                <c:pt idx="819">
                  <c:v>1.1165806225425963</c:v>
                </c:pt>
                <c:pt idx="820">
                  <c:v>1.1167340402258259</c:v>
                </c:pt>
                <c:pt idx="821">
                  <c:v>1.1168474311926613</c:v>
                </c:pt>
                <c:pt idx="822">
                  <c:v>1.1169801940719823</c:v>
                </c:pt>
                <c:pt idx="823">
                  <c:v>1.1171735321100924</c:v>
                </c:pt>
                <c:pt idx="824">
                  <c:v>1.1173018723936607</c:v>
                </c:pt>
                <c:pt idx="825">
                  <c:v>1.1174153836530465</c:v>
                </c:pt>
                <c:pt idx="826">
                  <c:v>1.1175772018348626</c:v>
                </c:pt>
                <c:pt idx="827">
                  <c:v>1.1176741743119269</c:v>
                </c:pt>
                <c:pt idx="828">
                  <c:v>1.1178338226299724</c:v>
                </c:pt>
                <c:pt idx="829">
                  <c:v>1.1180237239366151</c:v>
                </c:pt>
                <c:pt idx="830">
                  <c:v>1.1181319331585873</c:v>
                </c:pt>
                <c:pt idx="831">
                  <c:v>1.1182355671392852</c:v>
                </c:pt>
                <c:pt idx="832">
                  <c:v>1.1184067290049358</c:v>
                </c:pt>
                <c:pt idx="833">
                  <c:v>1.1187504229357803</c:v>
                </c:pt>
                <c:pt idx="834">
                  <c:v>1.1189003311926606</c:v>
                </c:pt>
                <c:pt idx="835">
                  <c:v>1.1192714196894866</c:v>
                </c:pt>
                <c:pt idx="836">
                  <c:v>1.119410650458716</c:v>
                </c:pt>
                <c:pt idx="837">
                  <c:v>1.1195477396997522</c:v>
                </c:pt>
                <c:pt idx="838">
                  <c:v>1.1196679440366979</c:v>
                </c:pt>
                <c:pt idx="839">
                  <c:v>1.1198244425076427</c:v>
                </c:pt>
                <c:pt idx="840">
                  <c:v>1.1199620571865414</c:v>
                </c:pt>
                <c:pt idx="841">
                  <c:v>1.1201184792048902</c:v>
                </c:pt>
                <c:pt idx="842">
                  <c:v>1.1202409781127158</c:v>
                </c:pt>
                <c:pt idx="843">
                  <c:v>1.1207003796126425</c:v>
                </c:pt>
                <c:pt idx="844">
                  <c:v>1.1209397347313217</c:v>
                </c:pt>
                <c:pt idx="845">
                  <c:v>1.1211253834862391</c:v>
                </c:pt>
                <c:pt idx="846">
                  <c:v>1.1212210377595413</c:v>
                </c:pt>
                <c:pt idx="847">
                  <c:v>1.1214240073394501</c:v>
                </c:pt>
                <c:pt idx="848">
                  <c:v>1.1215611021406697</c:v>
                </c:pt>
                <c:pt idx="849">
                  <c:v>1.1216757882352939</c:v>
                </c:pt>
                <c:pt idx="850">
                  <c:v>1.1217967596330276</c:v>
                </c:pt>
                <c:pt idx="851">
                  <c:v>1.1221646876146787</c:v>
                </c:pt>
                <c:pt idx="852">
                  <c:v>1.1222885408256882</c:v>
                </c:pt>
                <c:pt idx="853">
                  <c:v>1.1226978622542569</c:v>
                </c:pt>
                <c:pt idx="854">
                  <c:v>1.1228329688907435</c:v>
                </c:pt>
                <c:pt idx="855">
                  <c:v>1.1229845431192662</c:v>
                </c:pt>
                <c:pt idx="856">
                  <c:v>1.1231257128440368</c:v>
                </c:pt>
                <c:pt idx="857">
                  <c:v>1.1232619513761473</c:v>
                </c:pt>
                <c:pt idx="858">
                  <c:v>1.1234120593092298</c:v>
                </c:pt>
                <c:pt idx="859">
                  <c:v>1.1235679146788993</c:v>
                </c:pt>
                <c:pt idx="860">
                  <c:v>1.1239413435015324</c:v>
                </c:pt>
                <c:pt idx="861">
                  <c:v>1.1242924030581007</c:v>
                </c:pt>
                <c:pt idx="862">
                  <c:v>1.1244855223241561</c:v>
                </c:pt>
                <c:pt idx="863">
                  <c:v>1.1245757555045872</c:v>
                </c:pt>
                <c:pt idx="864">
                  <c:v>1.1247624642201839</c:v>
                </c:pt>
                <c:pt idx="865">
                  <c:v>1.1248740724231008</c:v>
                </c:pt>
                <c:pt idx="866">
                  <c:v>1.1250605114023582</c:v>
                </c:pt>
                <c:pt idx="867">
                  <c:v>1.1251841155963307</c:v>
                </c:pt>
                <c:pt idx="868">
                  <c:v>1.1255984467889906</c:v>
                </c:pt>
                <c:pt idx="869">
                  <c:v>1.1259028718932476</c:v>
                </c:pt>
                <c:pt idx="870">
                  <c:v>1.1260420816513763</c:v>
                </c:pt>
                <c:pt idx="871">
                  <c:v>1.1262198860717247</c:v>
                </c:pt>
                <c:pt idx="872">
                  <c:v>1.1263570101457065</c:v>
                </c:pt>
                <c:pt idx="873">
                  <c:v>1.1264588351960005</c:v>
                </c:pt>
                <c:pt idx="874">
                  <c:v>1.1266444134556606</c:v>
                </c:pt>
                <c:pt idx="875">
                  <c:v>1.1268215541284403</c:v>
                </c:pt>
                <c:pt idx="876">
                  <c:v>1.1269512455379453</c:v>
                </c:pt>
                <c:pt idx="877">
                  <c:v>1.1273968495412845</c:v>
                </c:pt>
                <c:pt idx="878">
                  <c:v>1.1277399874617706</c:v>
                </c:pt>
                <c:pt idx="879">
                  <c:v>1.1278978773700281</c:v>
                </c:pt>
                <c:pt idx="880">
                  <c:v>1.1280512412844041</c:v>
                </c:pt>
                <c:pt idx="881">
                  <c:v>1.1281772822159455</c:v>
                </c:pt>
                <c:pt idx="882">
                  <c:v>1.1283561954128538</c:v>
                </c:pt>
                <c:pt idx="883">
                  <c:v>1.1284844356130093</c:v>
                </c:pt>
                <c:pt idx="884">
                  <c:v>1.1286445899082571</c:v>
                </c:pt>
                <c:pt idx="885">
                  <c:v>1.1291243393730923</c:v>
                </c:pt>
                <c:pt idx="886">
                  <c:v>1.1294401027522942</c:v>
                </c:pt>
                <c:pt idx="887">
                  <c:v>1.1296417082568806</c:v>
                </c:pt>
                <c:pt idx="888">
                  <c:v>1.1297965247706427</c:v>
                </c:pt>
                <c:pt idx="889">
                  <c:v>1.1299352236864042</c:v>
                </c:pt>
                <c:pt idx="890">
                  <c:v>1.130118160856266</c:v>
                </c:pt>
                <c:pt idx="891">
                  <c:v>1.1302534055045874</c:v>
                </c:pt>
                <c:pt idx="892">
                  <c:v>1.1304248945659818</c:v>
                </c:pt>
                <c:pt idx="893">
                  <c:v>1.1308554400542117</c:v>
                </c:pt>
                <c:pt idx="894">
                  <c:v>1.1311829907237525</c:v>
                </c:pt>
                <c:pt idx="895">
                  <c:v>1.1313445605504588</c:v>
                </c:pt>
                <c:pt idx="896">
                  <c:v>1.1315411410341931</c:v>
                </c:pt>
                <c:pt idx="897">
                  <c:v>1.1317024198776795</c:v>
                </c:pt>
                <c:pt idx="898">
                  <c:v>1.1318450847968533</c:v>
                </c:pt>
                <c:pt idx="899">
                  <c:v>1.1320123670558813</c:v>
                </c:pt>
                <c:pt idx="900">
                  <c:v>1.1321670376146797</c:v>
                </c:pt>
                <c:pt idx="901">
                  <c:v>1.1325589932721742</c:v>
                </c:pt>
                <c:pt idx="902">
                  <c:v>1.1329428775739083</c:v>
                </c:pt>
                <c:pt idx="903">
                  <c:v>1.133105303669725</c:v>
                </c:pt>
                <c:pt idx="904">
                  <c:v>1.1332377807339453</c:v>
                </c:pt>
                <c:pt idx="905">
                  <c:v>1.1333991721712571</c:v>
                </c:pt>
                <c:pt idx="906">
                  <c:v>1.133572987155963</c:v>
                </c:pt>
                <c:pt idx="907">
                  <c:v>1.1337700946992848</c:v>
                </c:pt>
                <c:pt idx="908">
                  <c:v>1.1341073704587159</c:v>
                </c:pt>
                <c:pt idx="909">
                  <c:v>1.1344719716430374</c:v>
                </c:pt>
                <c:pt idx="910">
                  <c:v>1.1346006788990826</c:v>
                </c:pt>
                <c:pt idx="911">
                  <c:v>1.1347738899082576</c:v>
                </c:pt>
                <c:pt idx="912">
                  <c:v>1.1349252660550466</c:v>
                </c:pt>
                <c:pt idx="913">
                  <c:v>1.1350983269391195</c:v>
                </c:pt>
                <c:pt idx="914">
                  <c:v>1.1352928501529089</c:v>
                </c:pt>
                <c:pt idx="915">
                  <c:v>1.1354658623853218</c:v>
                </c:pt>
                <c:pt idx="916">
                  <c:v>1.1359134360091749</c:v>
                </c:pt>
                <c:pt idx="917">
                  <c:v>1.1362085719673767</c:v>
                </c:pt>
                <c:pt idx="918">
                  <c:v>1.1363695097859361</c:v>
                </c:pt>
                <c:pt idx="919">
                  <c:v>1.1365434500352849</c:v>
                </c:pt>
                <c:pt idx="920">
                  <c:v>1.1367231254057892</c:v>
                </c:pt>
                <c:pt idx="921">
                  <c:v>1.1369117028833582</c:v>
                </c:pt>
                <c:pt idx="922">
                  <c:v>1.1370573526464405</c:v>
                </c:pt>
                <c:pt idx="923">
                  <c:v>1.1373628736828354</c:v>
                </c:pt>
                <c:pt idx="924">
                  <c:v>1.137835021712541</c:v>
                </c:pt>
                <c:pt idx="925">
                  <c:v>1.1379947639580645</c:v>
                </c:pt>
                <c:pt idx="926">
                  <c:v>1.1381385385321106</c:v>
                </c:pt>
                <c:pt idx="927">
                  <c:v>1.1383693141784867</c:v>
                </c:pt>
                <c:pt idx="928">
                  <c:v>1.1387512128969639</c:v>
                </c:pt>
                <c:pt idx="929">
                  <c:v>1.1391489596330282</c:v>
                </c:pt>
                <c:pt idx="930">
                  <c:v>1.1392830880733953</c:v>
                </c:pt>
                <c:pt idx="931">
                  <c:v>1.139507675229358</c:v>
                </c:pt>
                <c:pt idx="932">
                  <c:v>1.1396764825688077</c:v>
                </c:pt>
                <c:pt idx="933">
                  <c:v>1.1398665131498442</c:v>
                </c:pt>
                <c:pt idx="934">
                  <c:v>1.140315760550459</c:v>
                </c:pt>
                <c:pt idx="935">
                  <c:v>1.1406708486238535</c:v>
                </c:pt>
                <c:pt idx="936">
                  <c:v>1.1407951605504594</c:v>
                </c:pt>
                <c:pt idx="937">
                  <c:v>1.1409773623853214</c:v>
                </c:pt>
                <c:pt idx="938">
                  <c:v>1.1411774541284407</c:v>
                </c:pt>
                <c:pt idx="939">
                  <c:v>1.1413401146788997</c:v>
                </c:pt>
                <c:pt idx="940">
                  <c:v>1.1415436926605507</c:v>
                </c:pt>
                <c:pt idx="941">
                  <c:v>1.1419734983319449</c:v>
                </c:pt>
                <c:pt idx="942">
                  <c:v>1.1422956209698538</c:v>
                </c:pt>
                <c:pt idx="943">
                  <c:v>1.1424493360621013</c:v>
                </c:pt>
                <c:pt idx="944">
                  <c:v>1.1426753064220183</c:v>
                </c:pt>
                <c:pt idx="945">
                  <c:v>1.1428354555045874</c:v>
                </c:pt>
                <c:pt idx="946">
                  <c:v>1.143037589806321</c:v>
                </c:pt>
                <c:pt idx="947">
                  <c:v>1.1434326890825688</c:v>
                </c:pt>
                <c:pt idx="948">
                  <c:v>1.1438263993883759</c:v>
                </c:pt>
                <c:pt idx="949">
                  <c:v>1.1439676583078535</c:v>
                </c:pt>
                <c:pt idx="950">
                  <c:v>1.1441763229357802</c:v>
                </c:pt>
                <c:pt idx="951">
                  <c:v>1.1443773109386062</c:v>
                </c:pt>
                <c:pt idx="952">
                  <c:v>1.1445457140950825</c:v>
                </c:pt>
                <c:pt idx="953">
                  <c:v>1.1447515522935781</c:v>
                </c:pt>
                <c:pt idx="954">
                  <c:v>1.1451197913149822</c:v>
                </c:pt>
                <c:pt idx="955">
                  <c:v>1.1452875024417803</c:v>
                </c:pt>
                <c:pt idx="956">
                  <c:v>1.1457315755822204</c:v>
                </c:pt>
                <c:pt idx="957">
                  <c:v>1.1459059345565783</c:v>
                </c:pt>
                <c:pt idx="958">
                  <c:v>1.1460962403669723</c:v>
                </c:pt>
                <c:pt idx="959">
                  <c:v>1.1462692154652663</c:v>
                </c:pt>
                <c:pt idx="960">
                  <c:v>1.1464840691131468</c:v>
                </c:pt>
                <c:pt idx="961">
                  <c:v>1.1469399502919086</c:v>
                </c:pt>
                <c:pt idx="962">
                  <c:v>1.1472986464553765</c:v>
                </c:pt>
                <c:pt idx="963">
                  <c:v>1.1475023102228081</c:v>
                </c:pt>
                <c:pt idx="964">
                  <c:v>1.1476887856739637</c:v>
                </c:pt>
                <c:pt idx="965">
                  <c:v>1.1478755736566151</c:v>
                </c:pt>
                <c:pt idx="966">
                  <c:v>1.1480455299694228</c:v>
                </c:pt>
                <c:pt idx="967">
                  <c:v>1.1485239426605505</c:v>
                </c:pt>
                <c:pt idx="968">
                  <c:v>1.1487147989296611</c:v>
                </c:pt>
                <c:pt idx="969">
                  <c:v>1.1490747704304867</c:v>
                </c:pt>
                <c:pt idx="970">
                  <c:v>1.1492810641367799</c:v>
                </c:pt>
                <c:pt idx="971">
                  <c:v>1.1494803909567521</c:v>
                </c:pt>
                <c:pt idx="972">
                  <c:v>1.1496665716675694</c:v>
                </c:pt>
                <c:pt idx="973">
                  <c:v>1.1498535189602481</c:v>
                </c:pt>
                <c:pt idx="974">
                  <c:v>1.1502384176146792</c:v>
                </c:pt>
                <c:pt idx="975">
                  <c:v>1.1504298082472204</c:v>
                </c:pt>
                <c:pt idx="976">
                  <c:v>1.150842203669725</c:v>
                </c:pt>
                <c:pt idx="977">
                  <c:v>1.1509974524347253</c:v>
                </c:pt>
                <c:pt idx="978">
                  <c:v>1.1511991226299727</c:v>
                </c:pt>
                <c:pt idx="979">
                  <c:v>1.1513840479762569</c:v>
                </c:pt>
                <c:pt idx="980">
                  <c:v>1.1516063091743123</c:v>
                </c:pt>
                <c:pt idx="981">
                  <c:v>1.1520339490170368</c:v>
                </c:pt>
                <c:pt idx="982">
                  <c:v>1.152199641716138</c:v>
                </c:pt>
                <c:pt idx="983">
                  <c:v>1.1526334326105052</c:v>
                </c:pt>
                <c:pt idx="984">
                  <c:v>1.152773317038009</c:v>
                </c:pt>
                <c:pt idx="985">
                  <c:v>1.1530067159021378</c:v>
                </c:pt>
                <c:pt idx="986">
                  <c:v>1.1531882026111469</c:v>
                </c:pt>
                <c:pt idx="987">
                  <c:v>1.15338310733945</c:v>
                </c:pt>
                <c:pt idx="988">
                  <c:v>1.1538354679918443</c:v>
                </c:pt>
                <c:pt idx="989">
                  <c:v>1.1541513340760183</c:v>
                </c:pt>
                <c:pt idx="990">
                  <c:v>1.1543670614678898</c:v>
                </c:pt>
                <c:pt idx="991">
                  <c:v>1.1545784681957161</c:v>
                </c:pt>
                <c:pt idx="992">
                  <c:v>1.1548185905198811</c:v>
                </c:pt>
                <c:pt idx="993">
                  <c:v>1.1549763608840733</c:v>
                </c:pt>
                <c:pt idx="994">
                  <c:v>1.1553999327654039</c:v>
                </c:pt>
                <c:pt idx="995">
                  <c:v>1.1558507006351466</c:v>
                </c:pt>
                <c:pt idx="996">
                  <c:v>1.1560365258191379</c:v>
                </c:pt>
                <c:pt idx="997">
                  <c:v>1.1562758947071283</c:v>
                </c:pt>
                <c:pt idx="998">
                  <c:v>1.1565313816513767</c:v>
                </c:pt>
                <c:pt idx="999">
                  <c:v>1.1567077577981657</c:v>
                </c:pt>
                <c:pt idx="1000">
                  <c:v>1.1569137866317161</c:v>
                </c:pt>
                <c:pt idx="1001">
                  <c:v>1.157335718960248</c:v>
                </c:pt>
                <c:pt idx="1002">
                  <c:v>1.1577127880733944</c:v>
                </c:pt>
                <c:pt idx="1003">
                  <c:v>1.1579219804925136</c:v>
                </c:pt>
                <c:pt idx="1004">
                  <c:v>1.1581488660550461</c:v>
                </c:pt>
                <c:pt idx="1005">
                  <c:v>1.1586046636908989</c:v>
                </c:pt>
                <c:pt idx="1006">
                  <c:v>1.158963831968945</c:v>
                </c:pt>
                <c:pt idx="1007">
                  <c:v>1.1591505409785963</c:v>
                </c:pt>
                <c:pt idx="1008">
                  <c:v>1.1593575746177347</c:v>
                </c:pt>
                <c:pt idx="1009">
                  <c:v>1.1595860761467895</c:v>
                </c:pt>
                <c:pt idx="1010">
                  <c:v>1.1597949446483211</c:v>
                </c:pt>
                <c:pt idx="1011">
                  <c:v>1.160278049190991</c:v>
                </c:pt>
                <c:pt idx="1012">
                  <c:v>1.1604856499694221</c:v>
                </c:pt>
                <c:pt idx="1013">
                  <c:v>1.1608684661961928</c:v>
                </c:pt>
                <c:pt idx="1014">
                  <c:v>1.161089157798165</c:v>
                </c:pt>
                <c:pt idx="1015">
                  <c:v>1.1613060909567527</c:v>
                </c:pt>
                <c:pt idx="1016">
                  <c:v>1.1614843871559632</c:v>
                </c:pt>
                <c:pt idx="1017">
                  <c:v>1.1618499522310279</c:v>
                </c:pt>
                <c:pt idx="1018">
                  <c:v>1.1623276972477068</c:v>
                </c:pt>
                <c:pt idx="1019">
                  <c:v>1.1625625902140648</c:v>
                </c:pt>
                <c:pt idx="1020">
                  <c:v>1.1627343944954132</c:v>
                </c:pt>
                <c:pt idx="1021">
                  <c:v>1.1629744932956971</c:v>
                </c:pt>
                <c:pt idx="1022">
                  <c:v>1.1632183623853216</c:v>
                </c:pt>
                <c:pt idx="1023">
                  <c:v>1.1637525911256148</c:v>
                </c:pt>
                <c:pt idx="1024">
                  <c:v>1.1640363359108812</c:v>
                </c:pt>
                <c:pt idx="1025">
                  <c:v>1.1642566504587155</c:v>
                </c:pt>
                <c:pt idx="1026">
                  <c:v>1.1644664669724776</c:v>
                </c:pt>
                <c:pt idx="1027">
                  <c:v>1.1647223547220735</c:v>
                </c:pt>
                <c:pt idx="1028">
                  <c:v>1.1649629577981657</c:v>
                </c:pt>
                <c:pt idx="1029">
                  <c:v>1.1654034818807344</c:v>
                </c:pt>
                <c:pt idx="1030">
                  <c:v>1.1656208344364312</c:v>
                </c:pt>
                <c:pt idx="1031">
                  <c:v>1.1660447983690099</c:v>
                </c:pt>
                <c:pt idx="1032">
                  <c:v>1.1662962764525968</c:v>
                </c:pt>
                <c:pt idx="1033">
                  <c:v>1.166533585321101</c:v>
                </c:pt>
                <c:pt idx="1034">
                  <c:v>1.1667404243536246</c:v>
                </c:pt>
                <c:pt idx="1035">
                  <c:v>1.1671908347789817</c:v>
                </c:pt>
                <c:pt idx="1036">
                  <c:v>1.1675748395806056</c:v>
                </c:pt>
                <c:pt idx="1037">
                  <c:v>1.1678513722731925</c:v>
                </c:pt>
                <c:pt idx="1038">
                  <c:v>1.1680656816513759</c:v>
                </c:pt>
                <c:pt idx="1039">
                  <c:v>1.1682461794927155</c:v>
                </c:pt>
                <c:pt idx="1040">
                  <c:v>1.1685156128440373</c:v>
                </c:pt>
                <c:pt idx="1041">
                  <c:v>1.1689223282110091</c:v>
                </c:pt>
                <c:pt idx="1042">
                  <c:v>1.169173369142551</c:v>
                </c:pt>
                <c:pt idx="1043">
                  <c:v>1.1696049126401653</c:v>
                </c:pt>
                <c:pt idx="1044">
                  <c:v>1.169820651681954</c:v>
                </c:pt>
                <c:pt idx="1045">
                  <c:v>1.1700229490825689</c:v>
                </c:pt>
                <c:pt idx="1046">
                  <c:v>1.1702890104994867</c:v>
                </c:pt>
                <c:pt idx="1047">
                  <c:v>1.1705580437308902</c:v>
                </c:pt>
                <c:pt idx="1048">
                  <c:v>1.1711096839449542</c:v>
                </c:pt>
                <c:pt idx="1049">
                  <c:v>1.171389186952092</c:v>
                </c:pt>
                <c:pt idx="1050">
                  <c:v>1.1715804917431198</c:v>
                </c:pt>
                <c:pt idx="1051">
                  <c:v>1.1718089487906613</c:v>
                </c:pt>
                <c:pt idx="1052">
                  <c:v>1.1720423099249364</c:v>
                </c:pt>
                <c:pt idx="1053">
                  <c:v>1.1724402855504585</c:v>
                </c:pt>
                <c:pt idx="1054">
                  <c:v>1.1729434891218902</c:v>
                </c:pt>
                <c:pt idx="1055">
                  <c:v>1.173158401019367</c:v>
                </c:pt>
                <c:pt idx="1056">
                  <c:v>1.1734027027522933</c:v>
                </c:pt>
                <c:pt idx="1057">
                  <c:v>1.1736239195557705</c:v>
                </c:pt>
                <c:pt idx="1058">
                  <c:v>1.1738511125382292</c:v>
                </c:pt>
                <c:pt idx="1059">
                  <c:v>1.1742264776480369</c:v>
                </c:pt>
                <c:pt idx="1060">
                  <c:v>1.1746910838100366</c:v>
                </c:pt>
                <c:pt idx="1061">
                  <c:v>1.1749892572143494</c:v>
                </c:pt>
                <c:pt idx="1062">
                  <c:v>1.175226943381386</c:v>
                </c:pt>
                <c:pt idx="1063">
                  <c:v>1.1754133522935779</c:v>
                </c:pt>
                <c:pt idx="1064">
                  <c:v>1.1758097180358624</c:v>
                </c:pt>
                <c:pt idx="1065">
                  <c:v>1.1763340486238536</c:v>
                </c:pt>
                <c:pt idx="1066">
                  <c:v>1.1765856388379177</c:v>
                </c:pt>
                <c:pt idx="1067">
                  <c:v>1.1768641487072571</c:v>
                </c:pt>
                <c:pt idx="1068">
                  <c:v>1.1770756344692022</c:v>
                </c:pt>
                <c:pt idx="1069">
                  <c:v>1.1775473247706418</c:v>
                </c:pt>
                <c:pt idx="1070">
                  <c:v>1.1777897100917434</c:v>
                </c:pt>
                <c:pt idx="1071">
                  <c:v>1.1782745512742114</c:v>
                </c:pt>
                <c:pt idx="1072">
                  <c:v>1.1784617072375139</c:v>
                </c:pt>
                <c:pt idx="1073">
                  <c:v>1.1786867209597705</c:v>
                </c:pt>
                <c:pt idx="1074">
                  <c:v>1.1789337969418991</c:v>
                </c:pt>
                <c:pt idx="1075">
                  <c:v>1.1794431262996972</c:v>
                </c:pt>
                <c:pt idx="1076">
                  <c:v>1.179612973394496</c:v>
                </c:pt>
                <c:pt idx="1077">
                  <c:v>1.1801142653044228</c:v>
                </c:pt>
                <c:pt idx="1078">
                  <c:v>1.1803778877675875</c:v>
                </c:pt>
                <c:pt idx="1079">
                  <c:v>1.1805774727391842</c:v>
                </c:pt>
                <c:pt idx="1080">
                  <c:v>1.1808545488740643</c:v>
                </c:pt>
                <c:pt idx="1081">
                  <c:v>1.1813413102883399</c:v>
                </c:pt>
                <c:pt idx="1082">
                  <c:v>1.1815276143512483</c:v>
                </c:pt>
                <c:pt idx="1083">
                  <c:v>1.1820267586450284</c:v>
                </c:pt>
                <c:pt idx="1084">
                  <c:v>1.1822681136203219</c:v>
                </c:pt>
                <c:pt idx="1085">
                  <c:v>1.1825206189131934</c:v>
                </c:pt>
                <c:pt idx="1086">
                  <c:v>1.1827436958362756</c:v>
                </c:pt>
                <c:pt idx="1087">
                  <c:v>1.1832704194072026</c:v>
                </c:pt>
                <c:pt idx="1088">
                  <c:v>1.1836739593272205</c:v>
                </c:pt>
                <c:pt idx="1089">
                  <c:v>1.1839333629969457</c:v>
                </c:pt>
                <c:pt idx="1090">
                  <c:v>1.1841558812279451</c:v>
                </c:pt>
                <c:pt idx="1091">
                  <c:v>1.1844310541284411</c:v>
                </c:pt>
                <c:pt idx="1092">
                  <c:v>1.1847038777777803</c:v>
                </c:pt>
                <c:pt idx="1093">
                  <c:v>1.1851771671559632</c:v>
                </c:pt>
                <c:pt idx="1094">
                  <c:v>1.1854285433027525</c:v>
                </c:pt>
                <c:pt idx="1095">
                  <c:v>1.1860763901631008</c:v>
                </c:pt>
                <c:pt idx="1096">
                  <c:v>1.1865487302752302</c:v>
                </c:pt>
                <c:pt idx="1097">
                  <c:v>1.1867886314749456</c:v>
                </c:pt>
                <c:pt idx="1098">
                  <c:v>1.1870391103538627</c:v>
                </c:pt>
                <c:pt idx="1099">
                  <c:v>1.1873931634338168</c:v>
                </c:pt>
                <c:pt idx="1100">
                  <c:v>1.1879775862385327</c:v>
                </c:pt>
                <c:pt idx="1101">
                  <c:v>1.1882673938837891</c:v>
                </c:pt>
                <c:pt idx="1102">
                  <c:v>1.1885015965923948</c:v>
                </c:pt>
                <c:pt idx="1103">
                  <c:v>1.1887382938401012</c:v>
                </c:pt>
                <c:pt idx="1104">
                  <c:v>1.1892535046395787</c:v>
                </c:pt>
                <c:pt idx="1105">
                  <c:v>1.1897221422018356</c:v>
                </c:pt>
                <c:pt idx="1106">
                  <c:v>1.1899920453618722</c:v>
                </c:pt>
                <c:pt idx="1107">
                  <c:v>1.1902526773700277</c:v>
                </c:pt>
                <c:pt idx="1108">
                  <c:v>1.1905500255570094</c:v>
                </c:pt>
                <c:pt idx="1109">
                  <c:v>1.1908984954128443</c:v>
                </c:pt>
                <c:pt idx="1110">
                  <c:v>1.1914730035863215</c:v>
                </c:pt>
                <c:pt idx="1111">
                  <c:v>1.1917668293577985</c:v>
                </c:pt>
                <c:pt idx="1112">
                  <c:v>1.1920070472477069</c:v>
                </c:pt>
                <c:pt idx="1113">
                  <c:v>1.1922566152905234</c:v>
                </c:pt>
                <c:pt idx="1114">
                  <c:v>1.1925868701325142</c:v>
                </c:pt>
                <c:pt idx="1115">
                  <c:v>1.1931190619618901</c:v>
                </c:pt>
                <c:pt idx="1116">
                  <c:v>1.1935312553079911</c:v>
                </c:pt>
                <c:pt idx="1117">
                  <c:v>1.1937805165971658</c:v>
                </c:pt>
                <c:pt idx="1118">
                  <c:v>1.1940950495412843</c:v>
                </c:pt>
                <c:pt idx="1119">
                  <c:v>1.1943276948012205</c:v>
                </c:pt>
                <c:pt idx="1120">
                  <c:v>1.1948530447706425</c:v>
                </c:pt>
                <c:pt idx="1121">
                  <c:v>1.1952633443425045</c:v>
                </c:pt>
                <c:pt idx="1122">
                  <c:v>1.1955300286520827</c:v>
                </c:pt>
                <c:pt idx="1123">
                  <c:v>1.1958040935779819</c:v>
                </c:pt>
                <c:pt idx="1124">
                  <c:v>1.1961072211843209</c:v>
                </c:pt>
                <c:pt idx="1125">
                  <c:v>1.196503660703367</c:v>
                </c:pt>
                <c:pt idx="1126">
                  <c:v>1.1969892169724772</c:v>
                </c:pt>
                <c:pt idx="1127">
                  <c:v>1.1973067633027523</c:v>
                </c:pt>
                <c:pt idx="1128">
                  <c:v>1.1976038275229359</c:v>
                </c:pt>
                <c:pt idx="1129">
                  <c:v>1.1978253788156792</c:v>
                </c:pt>
                <c:pt idx="1130">
                  <c:v>1.1983776727828721</c:v>
                </c:pt>
                <c:pt idx="1131">
                  <c:v>1.1986547370030554</c:v>
                </c:pt>
                <c:pt idx="1132">
                  <c:v>1.1991219154883945</c:v>
                </c:pt>
                <c:pt idx="1133">
                  <c:v>1.1993691709043213</c:v>
                </c:pt>
                <c:pt idx="1134">
                  <c:v>1.1996527882044588</c:v>
                </c:pt>
                <c:pt idx="1135">
                  <c:v>1.200125950988</c:v>
                </c:pt>
                <c:pt idx="1136">
                  <c:v>1.2004483151376151</c:v>
                </c:pt>
                <c:pt idx="1137">
                  <c:v>1.2009112937896977</c:v>
                </c:pt>
                <c:pt idx="1138">
                  <c:v>1.2012203462051747</c:v>
                </c:pt>
                <c:pt idx="1139">
                  <c:v>1.2018135873853215</c:v>
                </c:pt>
                <c:pt idx="1140">
                  <c:v>1.2020906363149821</c:v>
                </c:pt>
                <c:pt idx="1141">
                  <c:v>1.2024854128440368</c:v>
                </c:pt>
                <c:pt idx="1142">
                  <c:v>1.2027293739881291</c:v>
                </c:pt>
                <c:pt idx="1143">
                  <c:v>1.2033142717889909</c:v>
                </c:pt>
                <c:pt idx="1144">
                  <c:v>1.2036063818807341</c:v>
                </c:pt>
                <c:pt idx="1145">
                  <c:v>1.2040038605504595</c:v>
                </c:pt>
                <c:pt idx="1146">
                  <c:v>1.2042910165137615</c:v>
                </c:pt>
                <c:pt idx="1147">
                  <c:v>1.2045820757297705</c:v>
                </c:pt>
                <c:pt idx="1148">
                  <c:v>1.2051810679107617</c:v>
                </c:pt>
                <c:pt idx="1149">
                  <c:v>1.2054151611365966</c:v>
                </c:pt>
                <c:pt idx="1150">
                  <c:v>1.2058914125938256</c:v>
                </c:pt>
                <c:pt idx="1151">
                  <c:v>1.2061853755116421</c:v>
                </c:pt>
                <c:pt idx="1152">
                  <c:v>1.2065765628440368</c:v>
                </c:pt>
                <c:pt idx="1153">
                  <c:v>1.2071233170141742</c:v>
                </c:pt>
                <c:pt idx="1154">
                  <c:v>1.207470085015294</c:v>
                </c:pt>
                <c:pt idx="1155">
                  <c:v>1.2077973785932754</c:v>
                </c:pt>
                <c:pt idx="1156">
                  <c:v>1.2080703908256887</c:v>
                </c:pt>
                <c:pt idx="1157">
                  <c:v>1.2086213514984681</c:v>
                </c:pt>
                <c:pt idx="1158">
                  <c:v>1.2090783645259915</c:v>
                </c:pt>
                <c:pt idx="1159">
                  <c:v>1.2093365449541285</c:v>
                </c:pt>
                <c:pt idx="1160">
                  <c:v>1.2096999132372206</c:v>
                </c:pt>
                <c:pt idx="1161">
                  <c:v>1.209980778243771</c:v>
                </c:pt>
                <c:pt idx="1162">
                  <c:v>1.2105476465443394</c:v>
                </c:pt>
                <c:pt idx="1163">
                  <c:v>1.2108316818515419</c:v>
                </c:pt>
                <c:pt idx="1164">
                  <c:v>1.211292908186312</c:v>
                </c:pt>
                <c:pt idx="1165">
                  <c:v>1.2116276235474035</c:v>
                </c:pt>
                <c:pt idx="1166">
                  <c:v>1.2119351110091747</c:v>
                </c:pt>
                <c:pt idx="1167">
                  <c:v>1.2125091909924952</c:v>
                </c:pt>
                <c:pt idx="1168">
                  <c:v>1.2129243452599356</c:v>
                </c:pt>
                <c:pt idx="1169">
                  <c:v>1.2132236724770646</c:v>
                </c:pt>
                <c:pt idx="1170">
                  <c:v>1.2135032596330282</c:v>
                </c:pt>
                <c:pt idx="1171">
                  <c:v>1.2140448051769364</c:v>
                </c:pt>
                <c:pt idx="1172">
                  <c:v>1.2145343238532118</c:v>
                </c:pt>
                <c:pt idx="1173">
                  <c:v>1.2148914339449541</c:v>
                </c:pt>
                <c:pt idx="1174">
                  <c:v>1.2151870491635233</c:v>
                </c:pt>
                <c:pt idx="1175">
                  <c:v>1.2156549784756518</c:v>
                </c:pt>
                <c:pt idx="1176">
                  <c:v>1.2159855642201838</c:v>
                </c:pt>
                <c:pt idx="1177">
                  <c:v>1.2164896226299731</c:v>
                </c:pt>
                <c:pt idx="1178">
                  <c:v>1.2168072382083124</c:v>
                </c:pt>
                <c:pt idx="1179">
                  <c:v>1.2171800239041839</c:v>
                </c:pt>
                <c:pt idx="1180">
                  <c:v>1.2177804596330282</c:v>
                </c:pt>
                <c:pt idx="1181">
                  <c:v>1.2181732304371284</c:v>
                </c:pt>
                <c:pt idx="1182">
                  <c:v>1.2185244311926611</c:v>
                </c:pt>
                <c:pt idx="1183">
                  <c:v>1.2188040948012206</c:v>
                </c:pt>
                <c:pt idx="1184">
                  <c:v>1.2193071150458716</c:v>
                </c:pt>
                <c:pt idx="1185">
                  <c:v>1.2199142309424498</c:v>
                </c:pt>
                <c:pt idx="1186">
                  <c:v>1.2201805518348627</c:v>
                </c:pt>
                <c:pt idx="1187">
                  <c:v>1.2204802323722113</c:v>
                </c:pt>
                <c:pt idx="1188">
                  <c:v>1.2208909944120094</c:v>
                </c:pt>
                <c:pt idx="1189">
                  <c:v>1.2214917673802208</c:v>
                </c:pt>
                <c:pt idx="1190">
                  <c:v>1.2219143100917436</c:v>
                </c:pt>
                <c:pt idx="1191">
                  <c:v>1.2222329033639181</c:v>
                </c:pt>
                <c:pt idx="1192">
                  <c:v>1.2227198236697245</c:v>
                </c:pt>
                <c:pt idx="1193">
                  <c:v>1.2232054452043399</c:v>
                </c:pt>
                <c:pt idx="1194">
                  <c:v>1.2235788277850552</c:v>
                </c:pt>
                <c:pt idx="1195">
                  <c:v>1.223876612844037</c:v>
                </c:pt>
                <c:pt idx="1196">
                  <c:v>1.2244488831913491</c:v>
                </c:pt>
                <c:pt idx="1197">
                  <c:v>1.2249606640582849</c:v>
                </c:pt>
                <c:pt idx="1198">
                  <c:v>1.2252627785654682</c:v>
                </c:pt>
                <c:pt idx="1199">
                  <c:v>1.2255965733944958</c:v>
                </c:pt>
                <c:pt idx="1200">
                  <c:v>1.2261686001834868</c:v>
                </c:pt>
                <c:pt idx="1201">
                  <c:v>1.2264908784709547</c:v>
                </c:pt>
                <c:pt idx="1202">
                  <c:v>1.2269581116207982</c:v>
                </c:pt>
                <c:pt idx="1203">
                  <c:v>1.2272901343381379</c:v>
                </c:pt>
                <c:pt idx="1204">
                  <c:v>1.2278902592801744</c:v>
                </c:pt>
                <c:pt idx="1205">
                  <c:v>1.2282171470712755</c:v>
                </c:pt>
                <c:pt idx="1206">
                  <c:v>1.2286477621814498</c:v>
                </c:pt>
                <c:pt idx="1207">
                  <c:v>1.2290155807339453</c:v>
                </c:pt>
                <c:pt idx="1208">
                  <c:v>1.229603806055046</c:v>
                </c:pt>
                <c:pt idx="1209">
                  <c:v>1.2300992962468718</c:v>
                </c:pt>
                <c:pt idx="1210">
                  <c:v>1.2303964605504591</c:v>
                </c:pt>
                <c:pt idx="1211">
                  <c:v>1.2307265689741469</c:v>
                </c:pt>
                <c:pt idx="1212">
                  <c:v>1.2313999230122294</c:v>
                </c:pt>
                <c:pt idx="1213">
                  <c:v>1.2318150551292757</c:v>
                </c:pt>
                <c:pt idx="1214">
                  <c:v>1.2321578407839819</c:v>
                </c:pt>
                <c:pt idx="1215">
                  <c:v>1.2324638703184037</c:v>
                </c:pt>
                <c:pt idx="1216">
                  <c:v>1.2330644335779821</c:v>
                </c:pt>
                <c:pt idx="1217">
                  <c:v>1.2333869723923767</c:v>
                </c:pt>
                <c:pt idx="1218">
                  <c:v>1.2339374676781933</c:v>
                </c:pt>
                <c:pt idx="1219">
                  <c:v>1.2342652376146792</c:v>
                </c:pt>
                <c:pt idx="1220">
                  <c:v>1.2349043259716428</c:v>
                </c:pt>
                <c:pt idx="1221">
                  <c:v>1.2352228610253677</c:v>
                </c:pt>
                <c:pt idx="1222">
                  <c:v>1.235793320183487</c:v>
                </c:pt>
                <c:pt idx="1223">
                  <c:v>1.2361076714285688</c:v>
                </c:pt>
                <c:pt idx="1224">
                  <c:v>1.2366983924311932</c:v>
                </c:pt>
                <c:pt idx="1225">
                  <c:v>1.2370721080275229</c:v>
                </c:pt>
                <c:pt idx="1226">
                  <c:v>1.237591189157633</c:v>
                </c:pt>
                <c:pt idx="1227">
                  <c:v>1.2379748422018355</c:v>
                </c:pt>
                <c:pt idx="1228">
                  <c:v>1.2385522701179541</c:v>
                </c:pt>
                <c:pt idx="1229">
                  <c:v>1.2388766184505595</c:v>
                </c:pt>
                <c:pt idx="1230">
                  <c:v>1.2393565926605508</c:v>
                </c:pt>
                <c:pt idx="1231">
                  <c:v>1.2397364925771472</c:v>
                </c:pt>
                <c:pt idx="1232">
                  <c:v>1.2403403759174316</c:v>
                </c:pt>
                <c:pt idx="1233">
                  <c:v>1.2407008435524958</c:v>
                </c:pt>
                <c:pt idx="1234">
                  <c:v>1.2411542015727433</c:v>
                </c:pt>
                <c:pt idx="1235">
                  <c:v>1.2415084996222385</c:v>
                </c:pt>
                <c:pt idx="1236">
                  <c:v>1.2421240200627706</c:v>
                </c:pt>
                <c:pt idx="1237">
                  <c:v>1.2424560561162115</c:v>
                </c:pt>
                <c:pt idx="1238">
                  <c:v>1.2429920543215878</c:v>
                </c:pt>
                <c:pt idx="1239">
                  <c:v>1.2436082333944958</c:v>
                </c:pt>
                <c:pt idx="1240">
                  <c:v>1.2440067349235508</c:v>
                </c:pt>
                <c:pt idx="1241">
                  <c:v>1.2445101045871561</c:v>
                </c:pt>
                <c:pt idx="1242">
                  <c:v>1.244904855657496</c:v>
                </c:pt>
                <c:pt idx="1243">
                  <c:v>1.2454966467184219</c:v>
                </c:pt>
                <c:pt idx="1244">
                  <c:v>1.2459376745942115</c:v>
                </c:pt>
                <c:pt idx="1245">
                  <c:v>1.2463427371801101</c:v>
                </c:pt>
                <c:pt idx="1246">
                  <c:v>1.2467873006475965</c:v>
                </c:pt>
                <c:pt idx="1247">
                  <c:v>1.2474196473728079</c:v>
                </c:pt>
                <c:pt idx="1248">
                  <c:v>1.247850335186184</c:v>
                </c:pt>
                <c:pt idx="1249">
                  <c:v>1.2482074549148079</c:v>
                </c:pt>
                <c:pt idx="1250">
                  <c:v>1.2488539438073392</c:v>
                </c:pt>
                <c:pt idx="1251">
                  <c:v>1.2492109506880735</c:v>
                </c:pt>
                <c:pt idx="1252">
                  <c:v>1.2497233329441193</c:v>
                </c:pt>
                <c:pt idx="1253">
                  <c:v>1.2500793207771193</c:v>
                </c:pt>
                <c:pt idx="1254">
                  <c:v>1.2507239812061564</c:v>
                </c:pt>
                <c:pt idx="1255">
                  <c:v>1.2512481192660552</c:v>
                </c:pt>
                <c:pt idx="1256">
                  <c:v>1.2516202185644869</c:v>
                </c:pt>
                <c:pt idx="1257">
                  <c:v>1.2519895893789732</c:v>
                </c:pt>
                <c:pt idx="1258">
                  <c:v>1.2526598860091744</c:v>
                </c:pt>
                <c:pt idx="1259">
                  <c:v>1.2531342848623854</c:v>
                </c:pt>
                <c:pt idx="1260">
                  <c:v>1.2535336049803394</c:v>
                </c:pt>
                <c:pt idx="1261">
                  <c:v>1.2540011654198993</c:v>
                </c:pt>
                <c:pt idx="1262">
                  <c:v>1.2545989064220182</c:v>
                </c:pt>
                <c:pt idx="1263">
                  <c:v>1.2551286937090465</c:v>
                </c:pt>
                <c:pt idx="1264">
                  <c:v>1.2554896810397522</c:v>
                </c:pt>
                <c:pt idx="1265">
                  <c:v>1.2561527257929272</c:v>
                </c:pt>
                <c:pt idx="1266">
                  <c:v>1.2564872201976056</c:v>
                </c:pt>
                <c:pt idx="1267">
                  <c:v>1.25702614641123</c:v>
                </c:pt>
                <c:pt idx="1268">
                  <c:v>1.2574039786167983</c:v>
                </c:pt>
                <c:pt idx="1269">
                  <c:v>1.2580409807756423</c:v>
                </c:pt>
                <c:pt idx="1270">
                  <c:v>1.2586197911314954</c:v>
                </c:pt>
                <c:pt idx="1271">
                  <c:v>1.2589388316513768</c:v>
                </c:pt>
                <c:pt idx="1272">
                  <c:v>1.2594002806529914</c:v>
                </c:pt>
                <c:pt idx="1273">
                  <c:v>1.2600550160820274</c:v>
                </c:pt>
                <c:pt idx="1274">
                  <c:v>1.2605408247706424</c:v>
                </c:pt>
                <c:pt idx="1275">
                  <c:v>1.2609350908256887</c:v>
                </c:pt>
                <c:pt idx="1276">
                  <c:v>1.2615979235124495</c:v>
                </c:pt>
                <c:pt idx="1277">
                  <c:v>1.2621468342272388</c:v>
                </c:pt>
                <c:pt idx="1278">
                  <c:v>1.26249598179623</c:v>
                </c:pt>
                <c:pt idx="1279">
                  <c:v>1.2629590181957162</c:v>
                </c:pt>
                <c:pt idx="1280">
                  <c:v>1.2636108481234407</c:v>
                </c:pt>
                <c:pt idx="1281">
                  <c:v>1.2640811623853212</c:v>
                </c:pt>
                <c:pt idx="1282">
                  <c:v>1.2644867587155966</c:v>
                </c:pt>
                <c:pt idx="1283">
                  <c:v>1.2651508919724777</c:v>
                </c:pt>
                <c:pt idx="1284">
                  <c:v>1.2654930173547436</c:v>
                </c:pt>
                <c:pt idx="1285">
                  <c:v>1.266032446306129</c:v>
                </c:pt>
                <c:pt idx="1286">
                  <c:v>1.2664392342507618</c:v>
                </c:pt>
                <c:pt idx="1287">
                  <c:v>1.2672549834862388</c:v>
                </c:pt>
                <c:pt idx="1288">
                  <c:v>1.2676501362738168</c:v>
                </c:pt>
                <c:pt idx="1289">
                  <c:v>1.2680461004587156</c:v>
                </c:pt>
                <c:pt idx="1290">
                  <c:v>1.2687058415647343</c:v>
                </c:pt>
                <c:pt idx="1291">
                  <c:v>1.2692605764525962</c:v>
                </c:pt>
                <c:pt idx="1292">
                  <c:v>1.2696689633027527</c:v>
                </c:pt>
                <c:pt idx="1293">
                  <c:v>1.2702471110960922</c:v>
                </c:pt>
                <c:pt idx="1294">
                  <c:v>1.2706861099694218</c:v>
                </c:pt>
                <c:pt idx="1295">
                  <c:v>1.2713170363914403</c:v>
                </c:pt>
                <c:pt idx="1296">
                  <c:v>1.2717145286167986</c:v>
                </c:pt>
                <c:pt idx="1297">
                  <c:v>1.2724502856269089</c:v>
                </c:pt>
                <c:pt idx="1298">
                  <c:v>1.272924591851055</c:v>
                </c:pt>
                <c:pt idx="1299">
                  <c:v>1.2733288012412296</c:v>
                </c:pt>
                <c:pt idx="1300">
                  <c:v>1.2739657092398442</c:v>
                </c:pt>
                <c:pt idx="1301">
                  <c:v>1.2743867380733951</c:v>
                </c:pt>
                <c:pt idx="1302">
                  <c:v>1.2749781481651377</c:v>
                </c:pt>
                <c:pt idx="1303">
                  <c:v>1.2753987330275234</c:v>
                </c:pt>
                <c:pt idx="1304">
                  <c:v>1.2761119848623856</c:v>
                </c:pt>
                <c:pt idx="1305">
                  <c:v>1.2766313739341566</c:v>
                </c:pt>
                <c:pt idx="1306">
                  <c:v>1.2770740003058079</c:v>
                </c:pt>
                <c:pt idx="1307">
                  <c:v>1.2777224202599453</c:v>
                </c:pt>
                <c:pt idx="1308">
                  <c:v>1.2782994235910916</c:v>
                </c:pt>
                <c:pt idx="1309">
                  <c:v>1.2786979819134958</c:v>
                </c:pt>
                <c:pt idx="1310">
                  <c:v>1.2792986939857254</c:v>
                </c:pt>
                <c:pt idx="1311">
                  <c:v>1.2797254269113121</c:v>
                </c:pt>
                <c:pt idx="1312">
                  <c:v>1.280381896723459</c:v>
                </c:pt>
                <c:pt idx="1313">
                  <c:v>1.2808066782874588</c:v>
                </c:pt>
                <c:pt idx="1314">
                  <c:v>1.2815192174311929</c:v>
                </c:pt>
                <c:pt idx="1315">
                  <c:v>1.2821169168195687</c:v>
                </c:pt>
                <c:pt idx="1316">
                  <c:v>1.282718853516817</c:v>
                </c:pt>
                <c:pt idx="1317">
                  <c:v>1.2831644624392853</c:v>
                </c:pt>
                <c:pt idx="1318">
                  <c:v>1.2838012360856239</c:v>
                </c:pt>
                <c:pt idx="1319">
                  <c:v>1.2844684674639546</c:v>
                </c:pt>
                <c:pt idx="1320">
                  <c:v>1.2850693654434227</c:v>
                </c:pt>
                <c:pt idx="1321">
                  <c:v>1.2855306804281375</c:v>
                </c:pt>
                <c:pt idx="1322">
                  <c:v>1.2861673991689175</c:v>
                </c:pt>
                <c:pt idx="1323">
                  <c:v>1.2868393422018352</c:v>
                </c:pt>
                <c:pt idx="1324">
                  <c:v>1.2872211901703767</c:v>
                </c:pt>
                <c:pt idx="1325">
                  <c:v>1.2878576966972479</c:v>
                </c:pt>
                <c:pt idx="1326">
                  <c:v>1.2885263133027527</c:v>
                </c:pt>
                <c:pt idx="1327">
                  <c:v>1.2889639583378354</c:v>
                </c:pt>
                <c:pt idx="1328">
                  <c:v>1.2895686738401011</c:v>
                </c:pt>
                <c:pt idx="1329">
                  <c:v>1.2902421243119266</c:v>
                </c:pt>
                <c:pt idx="1330">
                  <c:v>1.2906922351681931</c:v>
                </c:pt>
                <c:pt idx="1331">
                  <c:v>1.2913631032110096</c:v>
                </c:pt>
                <c:pt idx="1332">
                  <c:v>1.2917820184835416</c:v>
                </c:pt>
                <c:pt idx="1333">
                  <c:v>1.2924077614678904</c:v>
                </c:pt>
                <c:pt idx="1334">
                  <c:v>1.2930636981651376</c:v>
                </c:pt>
                <c:pt idx="1335">
                  <c:v>1.2934831800863491</c:v>
                </c:pt>
                <c:pt idx="1336">
                  <c:v>1.2941610415465321</c:v>
                </c:pt>
                <c:pt idx="1337">
                  <c:v>1.2947742223961103</c:v>
                </c:pt>
                <c:pt idx="1338">
                  <c:v>1.2953045059280186</c:v>
                </c:pt>
                <c:pt idx="1339">
                  <c:v>1.2958649095674952</c:v>
                </c:pt>
                <c:pt idx="1340">
                  <c:v>1.2965826080733949</c:v>
                </c:pt>
                <c:pt idx="1341">
                  <c:v>1.2970084388583123</c:v>
                </c:pt>
                <c:pt idx="1342">
                  <c:v>1.2976302924488354</c:v>
                </c:pt>
                <c:pt idx="1343">
                  <c:v>1.2982338618610734</c:v>
                </c:pt>
                <c:pt idx="1344">
                  <c:v>1.2989550584097898</c:v>
                </c:pt>
                <c:pt idx="1345">
                  <c:v>1.299347247652459</c:v>
                </c:pt>
                <c:pt idx="1346">
                  <c:v>1.3000687781933673</c:v>
                </c:pt>
                <c:pt idx="1347">
                  <c:v>1.300493814517</c:v>
                </c:pt>
                <c:pt idx="1348">
                  <c:v>1.3011609067458167</c:v>
                </c:pt>
                <c:pt idx="1349">
                  <c:v>1.3017843440163119</c:v>
                </c:pt>
                <c:pt idx="1350">
                  <c:v>1.3025234745157979</c:v>
                </c:pt>
                <c:pt idx="1351">
                  <c:v>1.3030096980572023</c:v>
                </c:pt>
                <c:pt idx="1352">
                  <c:v>1.3037012372477066</c:v>
                </c:pt>
                <c:pt idx="1353">
                  <c:v>1.3041485231804313</c:v>
                </c:pt>
                <c:pt idx="1354">
                  <c:v>1.3047909046890918</c:v>
                </c:pt>
                <c:pt idx="1355">
                  <c:v>1.3054422691743126</c:v>
                </c:pt>
                <c:pt idx="1356">
                  <c:v>1.3061271871559641</c:v>
                </c:pt>
                <c:pt idx="1357">
                  <c:v>1.3065845380733947</c:v>
                </c:pt>
                <c:pt idx="1358">
                  <c:v>1.3072728966360829</c:v>
                </c:pt>
                <c:pt idx="1359">
                  <c:v>1.3077523783679363</c:v>
                </c:pt>
                <c:pt idx="1360">
                  <c:v>1.3084139722149453</c:v>
                </c:pt>
                <c:pt idx="1361">
                  <c:v>1.309097525229358</c:v>
                </c:pt>
                <c:pt idx="1362">
                  <c:v>1.309533072315165</c:v>
                </c:pt>
                <c:pt idx="1363">
                  <c:v>1.3102831580140273</c:v>
                </c:pt>
                <c:pt idx="1364">
                  <c:v>1.3110165616972482</c:v>
                </c:pt>
                <c:pt idx="1365">
                  <c:v>1.3116501839096704</c:v>
                </c:pt>
                <c:pt idx="1366">
                  <c:v>1.3121275568807342</c:v>
                </c:pt>
                <c:pt idx="1367">
                  <c:v>1.3128057417479453</c:v>
                </c:pt>
                <c:pt idx="1368">
                  <c:v>1.3134532958060279</c:v>
                </c:pt>
                <c:pt idx="1369">
                  <c:v>1.3139138380733948</c:v>
                </c:pt>
                <c:pt idx="1370">
                  <c:v>1.3146787166972476</c:v>
                </c:pt>
                <c:pt idx="1371">
                  <c:v>1.3153775981651379</c:v>
                </c:pt>
                <c:pt idx="1372">
                  <c:v>1.3161064967215328</c:v>
                </c:pt>
                <c:pt idx="1373">
                  <c:v>1.3165777865218531</c:v>
                </c:pt>
                <c:pt idx="1374">
                  <c:v>1.3172310861074679</c:v>
                </c:pt>
                <c:pt idx="1375">
                  <c:v>1.3179444684403672</c:v>
                </c:pt>
                <c:pt idx="1376">
                  <c:v>1.3184101432351565</c:v>
                </c:pt>
                <c:pt idx="1377">
                  <c:v>1.3191127583078532</c:v>
                </c:pt>
                <c:pt idx="1378">
                  <c:v>1.3199256601834868</c:v>
                </c:pt>
                <c:pt idx="1379">
                  <c:v>1.3203879435677897</c:v>
                </c:pt>
                <c:pt idx="1380">
                  <c:v>1.3209839073394498</c:v>
                </c:pt>
                <c:pt idx="1381">
                  <c:v>1.3217711436544315</c:v>
                </c:pt>
                <c:pt idx="1382">
                  <c:v>1.3224146448230645</c:v>
                </c:pt>
                <c:pt idx="1383">
                  <c:v>1.3229186858890374</c:v>
                </c:pt>
                <c:pt idx="1384">
                  <c:v>1.323678302079514</c:v>
                </c:pt>
                <c:pt idx="1385">
                  <c:v>1.3243253477064221</c:v>
                </c:pt>
                <c:pt idx="1386">
                  <c:v>1.3251571649082574</c:v>
                </c:pt>
                <c:pt idx="1387">
                  <c:v>1.3256066252428529</c:v>
                </c:pt>
                <c:pt idx="1388">
                  <c:v>1.3262351156837064</c:v>
                </c:pt>
                <c:pt idx="1389">
                  <c:v>1.3270122279816519</c:v>
                </c:pt>
                <c:pt idx="1390">
                  <c:v>1.3276469547837522</c:v>
                </c:pt>
                <c:pt idx="1391">
                  <c:v>1.3281857490170368</c:v>
                </c:pt>
                <c:pt idx="1392">
                  <c:v>1.3289358924639545</c:v>
                </c:pt>
                <c:pt idx="1393">
                  <c:v>1.3294135755861378</c:v>
                </c:pt>
                <c:pt idx="1394">
                  <c:v>1.3301230951070371</c:v>
                </c:pt>
                <c:pt idx="1395">
                  <c:v>1.3308892571253852</c:v>
                </c:pt>
                <c:pt idx="1396">
                  <c:v>1.3315599688073394</c:v>
                </c:pt>
                <c:pt idx="1397">
                  <c:v>1.3323031040017526</c:v>
                </c:pt>
                <c:pt idx="1398">
                  <c:v>1.3328393279714588</c:v>
                </c:pt>
                <c:pt idx="1399">
                  <c:v>1.3336656721680367</c:v>
                </c:pt>
                <c:pt idx="1400">
                  <c:v>1.3341919396716604</c:v>
                </c:pt>
                <c:pt idx="1401">
                  <c:v>1.3350068516819544</c:v>
                </c:pt>
                <c:pt idx="1402">
                  <c:v>1.3157219044144679</c:v>
                </c:pt>
                <c:pt idx="1403">
                  <c:v>1.3163934683486243</c:v>
                </c:pt>
                <c:pt idx="1404">
                  <c:v>1.3171835665407436</c:v>
                </c:pt>
                <c:pt idx="1405">
                  <c:v>1.3176796241429265</c:v>
                </c:pt>
                <c:pt idx="1406">
                  <c:v>1.3183646348623852</c:v>
                </c:pt>
                <c:pt idx="1407">
                  <c:v>1.3191302009174311</c:v>
                </c:pt>
                <c:pt idx="1408">
                  <c:v>1.3196545031868625</c:v>
                </c:pt>
                <c:pt idx="1409">
                  <c:v>1.3203422357798171</c:v>
                </c:pt>
                <c:pt idx="1410">
                  <c:v>1.3211040165677248</c:v>
                </c:pt>
                <c:pt idx="1411">
                  <c:v>1.3218008410429725</c:v>
                </c:pt>
                <c:pt idx="1412">
                  <c:v>1.3225114029399543</c:v>
                </c:pt>
                <c:pt idx="1413">
                  <c:v>1.3232898518858351</c:v>
                </c:pt>
                <c:pt idx="1414">
                  <c:v>1.323843069266055</c:v>
                </c:pt>
                <c:pt idx="1415">
                  <c:v>1.3246030631716885</c:v>
                </c:pt>
                <c:pt idx="1416">
                  <c:v>1.3251271420998996</c:v>
                </c:pt>
                <c:pt idx="1417">
                  <c:v>1.3259536046636058</c:v>
                </c:pt>
                <c:pt idx="1418">
                  <c:v>1.3267185696228352</c:v>
                </c:pt>
                <c:pt idx="1419">
                  <c:v>1.3272616188073394</c:v>
                </c:pt>
                <c:pt idx="1420">
                  <c:v>1.3280835902752293</c:v>
                </c:pt>
                <c:pt idx="1421">
                  <c:v>1.3286186361467889</c:v>
                </c:pt>
                <c:pt idx="1422">
                  <c:v>1.3293333830005412</c:v>
                </c:pt>
                <c:pt idx="1423">
                  <c:v>1.3301152658256883</c:v>
                </c:pt>
                <c:pt idx="1424">
                  <c:v>1.3308351982730739</c:v>
                </c:pt>
                <c:pt idx="1425">
                  <c:v>1.3315923123088715</c:v>
                </c:pt>
                <c:pt idx="1426">
                  <c:v>1.3321799706749635</c:v>
                </c:pt>
                <c:pt idx="1427">
                  <c:v>1.3328817682279082</c:v>
                </c:pt>
                <c:pt idx="1428">
                  <c:v>1.3337146983824224</c:v>
                </c:pt>
                <c:pt idx="1429">
                  <c:v>1.3343665272332206</c:v>
                </c:pt>
                <c:pt idx="1430">
                  <c:v>1.3351624570846057</c:v>
                </c:pt>
                <c:pt idx="1431">
                  <c:v>1.3367170970808993</c:v>
                </c:pt>
                <c:pt idx="1432">
                  <c:v>1.3393622160999175</c:v>
                </c:pt>
                <c:pt idx="1433">
                  <c:v>1.3418832407005972</c:v>
                </c:pt>
                <c:pt idx="1434">
                  <c:v>1.3431913155963306</c:v>
                </c:pt>
                <c:pt idx="1435">
                  <c:v>1.34407380784645</c:v>
                </c:pt>
                <c:pt idx="1436">
                  <c:v>1.3449614301441655</c:v>
                </c:pt>
                <c:pt idx="1437">
                  <c:v>1.3457923070738811</c:v>
                </c:pt>
                <c:pt idx="1438">
                  <c:v>1.3466314955099816</c:v>
                </c:pt>
                <c:pt idx="1439">
                  <c:v>1.3472247582134222</c:v>
                </c:pt>
                <c:pt idx="1440">
                  <c:v>1.3480275507001473</c:v>
                </c:pt>
                <c:pt idx="1441">
                  <c:v>1.3486120026557251</c:v>
                </c:pt>
                <c:pt idx="1442">
                  <c:v>1.3492693501529089</c:v>
                </c:pt>
                <c:pt idx="1443">
                  <c:v>1.3501280389908255</c:v>
                </c:pt>
                <c:pt idx="1444">
                  <c:v>1.35064652529489</c:v>
                </c:pt>
                <c:pt idx="1445">
                  <c:v>1.3514961424311926</c:v>
                </c:pt>
                <c:pt idx="1446">
                  <c:v>1.3522984204892943</c:v>
                </c:pt>
                <c:pt idx="1447">
                  <c:v>1.3531848332568808</c:v>
                </c:pt>
                <c:pt idx="1448">
                  <c:v>1.353953627522936</c:v>
                </c:pt>
                <c:pt idx="1449">
                  <c:v>1.3548275006931743</c:v>
                </c:pt>
                <c:pt idx="1450">
                  <c:v>1.3553400898878716</c:v>
                </c:pt>
                <c:pt idx="1451">
                  <c:v>1.3562191366972483</c:v>
                </c:pt>
                <c:pt idx="1452">
                  <c:v>1.3570857514485783</c:v>
                </c:pt>
                <c:pt idx="1453">
                  <c:v>1.3577541702104676</c:v>
                </c:pt>
                <c:pt idx="1454">
                  <c:v>1.3585655337614682</c:v>
                </c:pt>
                <c:pt idx="1455">
                  <c:v>1.3594125055045869</c:v>
                </c:pt>
                <c:pt idx="1456">
                  <c:v>1.3602672770642208</c:v>
                </c:pt>
                <c:pt idx="1457">
                  <c:v>1.3611375308148996</c:v>
                </c:pt>
                <c:pt idx="1458">
                  <c:v>1.3619938911090097</c:v>
                </c:pt>
                <c:pt idx="1459">
                  <c:v>1.3626340961818628</c:v>
                </c:pt>
                <c:pt idx="1460">
                  <c:v>1.363631451121303</c:v>
                </c:pt>
                <c:pt idx="1461">
                  <c:v>1.3642061325688073</c:v>
                </c:pt>
                <c:pt idx="1462">
                  <c:v>1.365320770266496</c:v>
                </c:pt>
                <c:pt idx="1463">
                  <c:v>1.3661532986508347</c:v>
                </c:pt>
                <c:pt idx="1464">
                  <c:v>1.36706734380734</c:v>
                </c:pt>
                <c:pt idx="1465">
                  <c:v>1.3678701561791653</c:v>
                </c:pt>
                <c:pt idx="1466">
                  <c:v>1.3687643302945414</c:v>
                </c:pt>
                <c:pt idx="1467">
                  <c:v>1.3695325614678906</c:v>
                </c:pt>
                <c:pt idx="1468">
                  <c:v>1.3704614867955416</c:v>
                </c:pt>
                <c:pt idx="1469">
                  <c:v>1.3712652311926607</c:v>
                </c:pt>
                <c:pt idx="1470">
                  <c:v>1.3721021506518627</c:v>
                </c:pt>
                <c:pt idx="1471">
                  <c:v>1.3729646739529362</c:v>
                </c:pt>
                <c:pt idx="1472">
                  <c:v>1.3738638299082571</c:v>
                </c:pt>
                <c:pt idx="1473">
                  <c:v>1.374700168909275</c:v>
                </c:pt>
                <c:pt idx="1474">
                  <c:v>1.3756253307943027</c:v>
                </c:pt>
                <c:pt idx="1475">
                  <c:v>1.376409379333652</c:v>
                </c:pt>
                <c:pt idx="1476">
                  <c:v>1.3773463621814495</c:v>
                </c:pt>
                <c:pt idx="1477">
                  <c:v>1.3781420137614682</c:v>
                </c:pt>
                <c:pt idx="1478">
                  <c:v>1.3790257323992847</c:v>
                </c:pt>
                <c:pt idx="1479">
                  <c:v>1.3799242672621932</c:v>
                </c:pt>
                <c:pt idx="1480">
                  <c:v>1.3808944027522934</c:v>
                </c:pt>
                <c:pt idx="1481">
                  <c:v>1.3816947057339455</c:v>
                </c:pt>
                <c:pt idx="1482">
                  <c:v>1.3826938858763855</c:v>
                </c:pt>
                <c:pt idx="1483">
                  <c:v>1.3834332600407711</c:v>
                </c:pt>
                <c:pt idx="1484">
                  <c:v>1.3843637922018348</c:v>
                </c:pt>
                <c:pt idx="1485">
                  <c:v>1.3852021504587162</c:v>
                </c:pt>
                <c:pt idx="1486">
                  <c:v>1.3861544949541291</c:v>
                </c:pt>
                <c:pt idx="1487">
                  <c:v>1.387133781641716</c:v>
                </c:pt>
                <c:pt idx="1488">
                  <c:v>1.3877862442201834</c:v>
                </c:pt>
                <c:pt idx="1489">
                  <c:v>1.3887864158860461</c:v>
                </c:pt>
                <c:pt idx="1490">
                  <c:v>1.3895026652249911</c:v>
                </c:pt>
                <c:pt idx="1491">
                  <c:v>1.3905806225521284</c:v>
                </c:pt>
                <c:pt idx="1492">
                  <c:v>1.3912283581651379</c:v>
                </c:pt>
                <c:pt idx="1493">
                  <c:v>1.3923264509174316</c:v>
                </c:pt>
                <c:pt idx="1494">
                  <c:v>1.3932037871559633</c:v>
                </c:pt>
                <c:pt idx="1495">
                  <c:v>1.3941284060982204</c:v>
                </c:pt>
                <c:pt idx="1496">
                  <c:v>1.3949563327576886</c:v>
                </c:pt>
                <c:pt idx="1497">
                  <c:v>1.3959232268469357</c:v>
                </c:pt>
                <c:pt idx="1498">
                  <c:v>1.3968565174311931</c:v>
                </c:pt>
                <c:pt idx="1499">
                  <c:v>1.3977878178899088</c:v>
                </c:pt>
                <c:pt idx="1500">
                  <c:v>1.3986553382622753</c:v>
                </c:pt>
                <c:pt idx="1501">
                  <c:v>1.3996078617093217</c:v>
                </c:pt>
                <c:pt idx="1502">
                  <c:v>1.4005040827630832</c:v>
                </c:pt>
                <c:pt idx="1503">
                  <c:v>1.4011909976758441</c:v>
                </c:pt>
                <c:pt idx="1504">
                  <c:v>1.4022990063140832</c:v>
                </c:pt>
                <c:pt idx="1505">
                  <c:v>1.4029481752293584</c:v>
                </c:pt>
                <c:pt idx="1506">
                  <c:v>1.4040846675054588</c:v>
                </c:pt>
                <c:pt idx="1507">
                  <c:v>1.4049826963302754</c:v>
                </c:pt>
                <c:pt idx="1508">
                  <c:v>1.4059264627226147</c:v>
                </c:pt>
                <c:pt idx="1509">
                  <c:v>1.4067814912574226</c:v>
                </c:pt>
                <c:pt idx="1510">
                  <c:v>1.4077219091863857</c:v>
                </c:pt>
                <c:pt idx="1511">
                  <c:v>1.4086804706422018</c:v>
                </c:pt>
                <c:pt idx="1512">
                  <c:v>1.4096519767262208</c:v>
                </c:pt>
                <c:pt idx="1513">
                  <c:v>1.4104906058540827</c:v>
                </c:pt>
                <c:pt idx="1514">
                  <c:v>1.4114837440148535</c:v>
                </c:pt>
                <c:pt idx="1515">
                  <c:v>1.4124419155963301</c:v>
                </c:pt>
                <c:pt idx="1516">
                  <c:v>1.4131546011676428</c:v>
                </c:pt>
                <c:pt idx="1517">
                  <c:v>1.4142302931627255</c:v>
                </c:pt>
                <c:pt idx="1518">
                  <c:v>1.4152538970438351</c:v>
                </c:pt>
                <c:pt idx="1519">
                  <c:v>1.4162549283920827</c:v>
                </c:pt>
                <c:pt idx="1520">
                  <c:v>1.4172232261226425</c:v>
                </c:pt>
                <c:pt idx="1521">
                  <c:v>1.4179147870725595</c:v>
                </c:pt>
                <c:pt idx="1522">
                  <c:v>1.4190033220399356</c:v>
                </c:pt>
                <c:pt idx="1523">
                  <c:v>1.4196978600579453</c:v>
                </c:pt>
                <c:pt idx="1524">
                  <c:v>1.4209167428134593</c:v>
                </c:pt>
                <c:pt idx="1525">
                  <c:v>1.4218056106314132</c:v>
                </c:pt>
                <c:pt idx="1526">
                  <c:v>1.4228615214067251</c:v>
                </c:pt>
                <c:pt idx="1527">
                  <c:v>1.4236841363734498</c:v>
                </c:pt>
                <c:pt idx="1528">
                  <c:v>1.424700398798606</c:v>
                </c:pt>
                <c:pt idx="1529">
                  <c:v>1.4255974219673768</c:v>
                </c:pt>
                <c:pt idx="1530">
                  <c:v>1.4265847134476057</c:v>
                </c:pt>
                <c:pt idx="1531">
                  <c:v>1.4274960477064225</c:v>
                </c:pt>
                <c:pt idx="1532">
                  <c:v>1.4282111738532115</c:v>
                </c:pt>
                <c:pt idx="1533">
                  <c:v>1.4293866676059452</c:v>
                </c:pt>
                <c:pt idx="1534">
                  <c:v>1.4300567763640737</c:v>
                </c:pt>
                <c:pt idx="1535">
                  <c:v>1.4312299059633031</c:v>
                </c:pt>
                <c:pt idx="1536">
                  <c:v>1.4321775055045878</c:v>
                </c:pt>
                <c:pt idx="1537">
                  <c:v>1.4331926489030735</c:v>
                </c:pt>
                <c:pt idx="1538">
                  <c:v>1.4341678566151659</c:v>
                </c:pt>
                <c:pt idx="1539">
                  <c:v>1.435194132002156</c:v>
                </c:pt>
                <c:pt idx="1540">
                  <c:v>1.4360647541284401</c:v>
                </c:pt>
                <c:pt idx="1541">
                  <c:v>1.4371004706422015</c:v>
                </c:pt>
                <c:pt idx="1542">
                  <c:v>1.4381012781039728</c:v>
                </c:pt>
                <c:pt idx="1543">
                  <c:v>1.4388819355963307</c:v>
                </c:pt>
                <c:pt idx="1544">
                  <c:v>1.4399795180733945</c:v>
                </c:pt>
                <c:pt idx="1545">
                  <c:v>1.4409195029454409</c:v>
                </c:pt>
                <c:pt idx="1546">
                  <c:v>1.4419677229478534</c:v>
                </c:pt>
                <c:pt idx="1547">
                  <c:v>1.4429149055045873</c:v>
                </c:pt>
                <c:pt idx="1548">
                  <c:v>1.4439208899082574</c:v>
                </c:pt>
                <c:pt idx="1549">
                  <c:v>1.4448714065530823</c:v>
                </c:pt>
                <c:pt idx="1550">
                  <c:v>1.4459214532110096</c:v>
                </c:pt>
                <c:pt idx="1551">
                  <c:v>1.4469206564613397</c:v>
                </c:pt>
                <c:pt idx="1552">
                  <c:v>1.412695641567973</c:v>
                </c:pt>
                <c:pt idx="1553">
                  <c:v>1.4138815122761013</c:v>
                </c:pt>
                <c:pt idx="1554">
                  <c:v>1.4146150640454314</c:v>
                </c:pt>
                <c:pt idx="1555">
                  <c:v>1.4158152927939913</c:v>
                </c:pt>
                <c:pt idx="1556">
                  <c:v>1.4168701623853217</c:v>
                </c:pt>
                <c:pt idx="1557">
                  <c:v>1.4178426790563583</c:v>
                </c:pt>
                <c:pt idx="1558">
                  <c:v>1.4188051729774775</c:v>
                </c:pt>
                <c:pt idx="1559">
                  <c:v>1.4198804811727164</c:v>
                </c:pt>
                <c:pt idx="1560">
                  <c:v>1.4207773137177802</c:v>
                </c:pt>
                <c:pt idx="1561">
                  <c:v>1.4218526315858442</c:v>
                </c:pt>
                <c:pt idx="1562">
                  <c:v>1.4229112228494312</c:v>
                </c:pt>
                <c:pt idx="1563">
                  <c:v>1.4236535326173767</c:v>
                </c:pt>
                <c:pt idx="1564">
                  <c:v>1.4247554815814776</c:v>
                </c:pt>
                <c:pt idx="1565">
                  <c:v>1.4255232543286056</c:v>
                </c:pt>
                <c:pt idx="1566">
                  <c:v>1.4267928004587163</c:v>
                </c:pt>
                <c:pt idx="1567">
                  <c:v>1.4277731670161653</c:v>
                </c:pt>
                <c:pt idx="1568">
                  <c:v>1.4287936218098443</c:v>
                </c:pt>
                <c:pt idx="1569">
                  <c:v>1.4298409346876333</c:v>
                </c:pt>
                <c:pt idx="1570">
                  <c:v>1.4309129864053396</c:v>
                </c:pt>
                <c:pt idx="1571">
                  <c:v>1.4317719242153579</c:v>
                </c:pt>
                <c:pt idx="1572">
                  <c:v>1.43283152293578</c:v>
                </c:pt>
                <c:pt idx="1573">
                  <c:v>1.4339480511926606</c:v>
                </c:pt>
                <c:pt idx="1574">
                  <c:v>1.4347249777981659</c:v>
                </c:pt>
                <c:pt idx="1575">
                  <c:v>1.4359392056065234</c:v>
                </c:pt>
                <c:pt idx="1576">
                  <c:v>1.4367179372214958</c:v>
                </c:pt>
                <c:pt idx="1577">
                  <c:v>1.4379024166972478</c:v>
                </c:pt>
                <c:pt idx="1578">
                  <c:v>1.4389381091743121</c:v>
                </c:pt>
                <c:pt idx="1579">
                  <c:v>1.4399033486238535</c:v>
                </c:pt>
                <c:pt idx="1580">
                  <c:v>1.4409464995412851</c:v>
                </c:pt>
                <c:pt idx="1581">
                  <c:v>1.442051929095679</c:v>
                </c:pt>
                <c:pt idx="1582">
                  <c:v>1.4429771818132755</c:v>
                </c:pt>
                <c:pt idx="1583">
                  <c:v>1.4440983036697252</c:v>
                </c:pt>
                <c:pt idx="1584">
                  <c:v>1.4451373237134133</c:v>
                </c:pt>
                <c:pt idx="1585">
                  <c:v>1.4459669873219732</c:v>
                </c:pt>
                <c:pt idx="1586">
                  <c:v>1.4472101547604495</c:v>
                </c:pt>
                <c:pt idx="1587">
                  <c:v>1.4479997717693303</c:v>
                </c:pt>
                <c:pt idx="1588">
                  <c:v>1.4492317479918448</c:v>
                </c:pt>
                <c:pt idx="1589">
                  <c:v>1.4502863816513765</c:v>
                </c:pt>
                <c:pt idx="1590">
                  <c:v>1.4513666406566885</c:v>
                </c:pt>
                <c:pt idx="1591">
                  <c:v>1.4523293238532118</c:v>
                </c:pt>
                <c:pt idx="1592">
                  <c:v>1.4534585620517066</c:v>
                </c:pt>
                <c:pt idx="1593">
                  <c:v>1.4546057595329456</c:v>
                </c:pt>
                <c:pt idx="1594">
                  <c:v>1.4553974894833395</c:v>
                </c:pt>
                <c:pt idx="1595">
                  <c:v>1.4566161747808348</c:v>
                </c:pt>
                <c:pt idx="1596">
                  <c:v>1.4574691170475418</c:v>
                </c:pt>
                <c:pt idx="1597">
                  <c:v>1.4586717362385326</c:v>
                </c:pt>
                <c:pt idx="1598">
                  <c:v>1.4597601790301467</c:v>
                </c:pt>
                <c:pt idx="1599">
                  <c:v>1.4608805391960373</c:v>
                </c:pt>
                <c:pt idx="1600">
                  <c:v>1.4619068810675604</c:v>
                </c:pt>
                <c:pt idx="1601">
                  <c:v>1.4630417703363949</c:v>
                </c:pt>
                <c:pt idx="1602">
                  <c:v>1.4640967489733487</c:v>
                </c:pt>
                <c:pt idx="1603">
                  <c:v>1.4649223211806974</c:v>
                </c:pt>
                <c:pt idx="1604">
                  <c:v>1.4662341214882755</c:v>
                </c:pt>
                <c:pt idx="1605">
                  <c:v>1.4670566240366971</c:v>
                </c:pt>
                <c:pt idx="1606">
                  <c:v>1.4682800511314953</c:v>
                </c:pt>
                <c:pt idx="1607">
                  <c:v>1.4693769893244408</c:v>
                </c:pt>
                <c:pt idx="1608">
                  <c:v>1.4705292832568808</c:v>
                </c:pt>
                <c:pt idx="1609">
                  <c:v>1.4714911863259088</c:v>
                </c:pt>
                <c:pt idx="1610">
                  <c:v>1.4726515094801198</c:v>
                </c:pt>
                <c:pt idx="1611">
                  <c:v>1.4738278433027525</c:v>
                </c:pt>
                <c:pt idx="1612">
                  <c:v>1.4746586110478079</c:v>
                </c:pt>
                <c:pt idx="1613">
                  <c:v>1.4759195893927526</c:v>
                </c:pt>
                <c:pt idx="1614">
                  <c:v>1.476755465321101</c:v>
                </c:pt>
                <c:pt idx="1615">
                  <c:v>1.4780018326924587</c:v>
                </c:pt>
                <c:pt idx="1616">
                  <c:v>1.4791370440366973</c:v>
                </c:pt>
                <c:pt idx="1617">
                  <c:v>1.4802767752991652</c:v>
                </c:pt>
                <c:pt idx="1618">
                  <c:v>1.4813816091743124</c:v>
                </c:pt>
                <c:pt idx="1619">
                  <c:v>1.4825132055045873</c:v>
                </c:pt>
                <c:pt idx="1620">
                  <c:v>1.4836755086238536</c:v>
                </c:pt>
                <c:pt idx="1621">
                  <c:v>1.4845133067889911</c:v>
                </c:pt>
                <c:pt idx="1622">
                  <c:v>1.4857520715596333</c:v>
                </c:pt>
                <c:pt idx="1623">
                  <c:v>1.4868055975535235</c:v>
                </c:pt>
                <c:pt idx="1624">
                  <c:v>1.4880001020762939</c:v>
                </c:pt>
                <c:pt idx="1625">
                  <c:v>1.4890191394495422</c:v>
                </c:pt>
                <c:pt idx="1626">
                  <c:v>1.4902099844519547</c:v>
                </c:pt>
                <c:pt idx="1627">
                  <c:v>1.4913481554128445</c:v>
                </c:pt>
                <c:pt idx="1628">
                  <c:v>1.4922256128178257</c:v>
                </c:pt>
                <c:pt idx="1629">
                  <c:v>1.4935815614678905</c:v>
                </c:pt>
                <c:pt idx="1630">
                  <c:v>1.4946093741371749</c:v>
                </c:pt>
                <c:pt idx="1631">
                  <c:v>1.4957562789973768</c:v>
                </c:pt>
                <c:pt idx="1632">
                  <c:v>1.4967766814011658</c:v>
                </c:pt>
                <c:pt idx="1633">
                  <c:v>1.497932974377459</c:v>
                </c:pt>
                <c:pt idx="1634">
                  <c:v>1.4991640856924404</c:v>
                </c:pt>
                <c:pt idx="1635">
                  <c:v>1.5000454726460648</c:v>
                </c:pt>
                <c:pt idx="1636">
                  <c:v>1.501295345137615</c:v>
                </c:pt>
                <c:pt idx="1637">
                  <c:v>1.5021837024989091</c:v>
                </c:pt>
                <c:pt idx="1638">
                  <c:v>1.5035049749624683</c:v>
                </c:pt>
                <c:pt idx="1639">
                  <c:v>1.5045895348623859</c:v>
                </c:pt>
                <c:pt idx="1640">
                  <c:v>1.5058042035823493</c:v>
                </c:pt>
                <c:pt idx="1641">
                  <c:v>1.5068090366972484</c:v>
                </c:pt>
                <c:pt idx="1642">
                  <c:v>1.5079962588352571</c:v>
                </c:pt>
                <c:pt idx="1643">
                  <c:v>1.5092795235241288</c:v>
                </c:pt>
                <c:pt idx="1644">
                  <c:v>1.510339602752294</c:v>
                </c:pt>
                <c:pt idx="1645">
                  <c:v>1.5115391099468904</c:v>
                </c:pt>
                <c:pt idx="1646">
                  <c:v>1.5126917261226425</c:v>
                </c:pt>
                <c:pt idx="1647">
                  <c:v>1.5138718165137619</c:v>
                </c:pt>
                <c:pt idx="1648">
                  <c:v>1.5150641963098905</c:v>
                </c:pt>
                <c:pt idx="1649">
                  <c:v>1.5159595727479271</c:v>
                </c:pt>
                <c:pt idx="1650">
                  <c:v>1.5172377360019358</c:v>
                </c:pt>
                <c:pt idx="1651">
                  <c:v>1.5183933314428715</c:v>
                </c:pt>
                <c:pt idx="1652">
                  <c:v>1.5195948298582118</c:v>
                </c:pt>
                <c:pt idx="1653">
                  <c:v>1.5206855662744312</c:v>
                </c:pt>
                <c:pt idx="1654">
                  <c:v>1.521934264027037</c:v>
                </c:pt>
                <c:pt idx="1655">
                  <c:v>1.5231169653647898</c:v>
                </c:pt>
                <c:pt idx="1656">
                  <c:v>1.5240592545740463</c:v>
                </c:pt>
                <c:pt idx="1657">
                  <c:v>1.5253631944954131</c:v>
                </c:pt>
                <c:pt idx="1658">
                  <c:v>1.5266308546526886</c:v>
                </c:pt>
                <c:pt idx="1659">
                  <c:v>1.5278159411175969</c:v>
                </c:pt>
                <c:pt idx="1660">
                  <c:v>1.5292220492354771</c:v>
                </c:pt>
                <c:pt idx="1661">
                  <c:v>1.5299583280057987</c:v>
                </c:pt>
                <c:pt idx="1662">
                  <c:v>1.5313386851376147</c:v>
                </c:pt>
                <c:pt idx="1663">
                  <c:v>1.532447542769771</c:v>
                </c:pt>
                <c:pt idx="1664">
                  <c:v>1.5336438633027525</c:v>
                </c:pt>
                <c:pt idx="1665">
                  <c:v>1.5348714106684136</c:v>
                </c:pt>
                <c:pt idx="1666">
                  <c:v>1.5357766324384312</c:v>
                </c:pt>
                <c:pt idx="1667">
                  <c:v>1.537168733848844</c:v>
                </c:pt>
                <c:pt idx="1668">
                  <c:v>1.5383971710353856</c:v>
                </c:pt>
                <c:pt idx="1669">
                  <c:v>1.5396491908256882</c:v>
                </c:pt>
                <c:pt idx="1670">
                  <c:v>1.5408235081957156</c:v>
                </c:pt>
                <c:pt idx="1671">
                  <c:v>1.5417364396068172</c:v>
                </c:pt>
                <c:pt idx="1672">
                  <c:v>1.5081735113568353</c:v>
                </c:pt>
                <c:pt idx="1673">
                  <c:v>1.5093026997378807</c:v>
                </c:pt>
                <c:pt idx="1674">
                  <c:v>1.5105561889908261</c:v>
                </c:pt>
                <c:pt idx="1675">
                  <c:v>1.5117937118848994</c:v>
                </c:pt>
                <c:pt idx="1676">
                  <c:v>1.5127487619266058</c:v>
                </c:pt>
                <c:pt idx="1677">
                  <c:v>1.5141149936098903</c:v>
                </c:pt>
                <c:pt idx="1678">
                  <c:v>1.5152750935342936</c:v>
                </c:pt>
                <c:pt idx="1679">
                  <c:v>1.5164508749060739</c:v>
                </c:pt>
                <c:pt idx="1680">
                  <c:v>1.5176353080878813</c:v>
                </c:pt>
                <c:pt idx="1681">
                  <c:v>1.5189318131716882</c:v>
                </c:pt>
                <c:pt idx="1682">
                  <c:v>1.5201278829357803</c:v>
                </c:pt>
                <c:pt idx="1683">
                  <c:v>1.5211231539950005</c:v>
                </c:pt>
                <c:pt idx="1684">
                  <c:v>1.5226689625382295</c:v>
                </c:pt>
                <c:pt idx="1685">
                  <c:v>1.5233326012931381</c:v>
                </c:pt>
                <c:pt idx="1686">
                  <c:v>1.5242359500119635</c:v>
                </c:pt>
                <c:pt idx="1687">
                  <c:v>1.5252257295325511</c:v>
                </c:pt>
                <c:pt idx="1688">
                  <c:v>1.5264336444537157</c:v>
                </c:pt>
                <c:pt idx="1689">
                  <c:v>1.5277312718098444</c:v>
                </c:pt>
                <c:pt idx="1690">
                  <c:v>1.5291615761667339</c:v>
                </c:pt>
                <c:pt idx="1691">
                  <c:v>1.5301753775229356</c:v>
                </c:pt>
                <c:pt idx="1692">
                  <c:v>1.5315770116930738</c:v>
                </c:pt>
                <c:pt idx="1693">
                  <c:v>1.5328197949541289</c:v>
                </c:pt>
                <c:pt idx="1694">
                  <c:v>1.5341496454674497</c:v>
                </c:pt>
                <c:pt idx="1695">
                  <c:v>1.5355454246046329</c:v>
                </c:pt>
                <c:pt idx="1696">
                  <c:v>1.5365468946788996</c:v>
                </c:pt>
                <c:pt idx="1697">
                  <c:v>1.5379152818849087</c:v>
                </c:pt>
                <c:pt idx="1698">
                  <c:v>1.5392259658802931</c:v>
                </c:pt>
                <c:pt idx="1699">
                  <c:v>1.5404409192660551</c:v>
                </c:pt>
                <c:pt idx="1700">
                  <c:v>1.541805711647009</c:v>
                </c:pt>
                <c:pt idx="1701">
                  <c:v>1.5428265107256058</c:v>
                </c:pt>
                <c:pt idx="1702">
                  <c:v>1.5442653601834861</c:v>
                </c:pt>
                <c:pt idx="1703">
                  <c:v>1.5454577424202751</c:v>
                </c:pt>
                <c:pt idx="1704">
                  <c:v>1.5467039185362847</c:v>
                </c:pt>
                <c:pt idx="1705">
                  <c:v>1.5481179541617982</c:v>
                </c:pt>
                <c:pt idx="1706">
                  <c:v>1.5491387214678902</c:v>
                </c:pt>
                <c:pt idx="1707">
                  <c:v>1.5505599007179911</c:v>
                </c:pt>
                <c:pt idx="1708">
                  <c:v>1.5518022633027528</c:v>
                </c:pt>
                <c:pt idx="1709">
                  <c:v>1.5530809513163122</c:v>
                </c:pt>
                <c:pt idx="1710">
                  <c:v>1.5544805747706427</c:v>
                </c:pt>
                <c:pt idx="1711">
                  <c:v>1.5555257353211014</c:v>
                </c:pt>
                <c:pt idx="1712">
                  <c:v>1.5569449163098898</c:v>
                </c:pt>
                <c:pt idx="1713">
                  <c:v>1.5582237679297983</c:v>
                </c:pt>
                <c:pt idx="1714">
                  <c:v>1.5596058403878259</c:v>
                </c:pt>
                <c:pt idx="1715">
                  <c:v>1.5609430125089727</c:v>
                </c:pt>
                <c:pt idx="1716">
                  <c:v>1.5620020871001195</c:v>
                </c:pt>
                <c:pt idx="1717">
                  <c:v>1.5634682720622297</c:v>
                </c:pt>
                <c:pt idx="1718">
                  <c:v>1.5646852870248991</c:v>
                </c:pt>
                <c:pt idx="1719">
                  <c:v>1.5659626135321101</c:v>
                </c:pt>
                <c:pt idx="1720">
                  <c:v>1.567442848833551</c:v>
                </c:pt>
                <c:pt idx="1721">
                  <c:v>1.5684726415179358</c:v>
                </c:pt>
                <c:pt idx="1722">
                  <c:v>1.5699631531530647</c:v>
                </c:pt>
                <c:pt idx="1723">
                  <c:v>1.5711878592994128</c:v>
                </c:pt>
                <c:pt idx="1724">
                  <c:v>1.5725936111839269</c:v>
                </c:pt>
                <c:pt idx="1725">
                  <c:v>1.5740191198885964</c:v>
                </c:pt>
                <c:pt idx="1726">
                  <c:v>1.5754245415727435</c:v>
                </c:pt>
                <c:pt idx="1727">
                  <c:v>1.5764859467810097</c:v>
                </c:pt>
                <c:pt idx="1728">
                  <c:v>1.5780252777731472</c:v>
                </c:pt>
                <c:pt idx="1729">
                  <c:v>1.5792708136019176</c:v>
                </c:pt>
                <c:pt idx="1730">
                  <c:v>1.5806736379274409</c:v>
                </c:pt>
                <c:pt idx="1731">
                  <c:v>1.582047343828193</c:v>
                </c:pt>
                <c:pt idx="1732">
                  <c:v>1.5831315190466695</c:v>
                </c:pt>
                <c:pt idx="1733">
                  <c:v>1.5846562345621378</c:v>
                </c:pt>
                <c:pt idx="1734">
                  <c:v>1.5859469096529726</c:v>
                </c:pt>
                <c:pt idx="1735">
                  <c:v>1.5873083366138439</c:v>
                </c:pt>
                <c:pt idx="1736">
                  <c:v>1.5887155311509635</c:v>
                </c:pt>
                <c:pt idx="1737">
                  <c:v>1.5897971408256877</c:v>
                </c:pt>
                <c:pt idx="1738">
                  <c:v>1.5913050872060093</c:v>
                </c:pt>
                <c:pt idx="1739">
                  <c:v>1.592651376234165</c:v>
                </c:pt>
                <c:pt idx="1740">
                  <c:v>1.5939886540241841</c:v>
                </c:pt>
                <c:pt idx="1741">
                  <c:v>1.5955256031711191</c:v>
                </c:pt>
                <c:pt idx="1742">
                  <c:v>1.5967687572560463</c:v>
                </c:pt>
                <c:pt idx="1743">
                  <c:v>1.5981828109883209</c:v>
                </c:pt>
                <c:pt idx="1744">
                  <c:v>1.5995577464268449</c:v>
                </c:pt>
                <c:pt idx="1745">
                  <c:v>1.600675601695257</c:v>
                </c:pt>
                <c:pt idx="1746">
                  <c:v>1.6022347034512845</c:v>
                </c:pt>
                <c:pt idx="1747">
                  <c:v>1.6035978119266059</c:v>
                </c:pt>
                <c:pt idx="1748">
                  <c:v>1.6048911543381377</c:v>
                </c:pt>
                <c:pt idx="1749">
                  <c:v>1.6064407853044225</c:v>
                </c:pt>
                <c:pt idx="1750">
                  <c:v>1.6077048926605511</c:v>
                </c:pt>
                <c:pt idx="1751">
                  <c:v>1.6091269834643944</c:v>
                </c:pt>
                <c:pt idx="1752">
                  <c:v>1.6105951314240092</c:v>
                </c:pt>
                <c:pt idx="1753">
                  <c:v>1.6117037472995595</c:v>
                </c:pt>
                <c:pt idx="1754">
                  <c:v>1.6133065560430826</c:v>
                </c:pt>
                <c:pt idx="1755">
                  <c:v>1.6148227249541285</c:v>
                </c:pt>
                <c:pt idx="1756">
                  <c:v>1.6159517157798164</c:v>
                </c:pt>
                <c:pt idx="1757">
                  <c:v>1.6174086382151835</c:v>
                </c:pt>
                <c:pt idx="1758">
                  <c:v>1.6190441008757341</c:v>
                </c:pt>
                <c:pt idx="1759">
                  <c:v>1.6202206048464316</c:v>
                </c:pt>
                <c:pt idx="1760">
                  <c:v>1.6216758977648074</c:v>
                </c:pt>
                <c:pt idx="1761">
                  <c:v>1.623029843358597</c:v>
                </c:pt>
                <c:pt idx="1762">
                  <c:v>1.6244657595233301</c:v>
                </c:pt>
                <c:pt idx="1763">
                  <c:v>1.625988757499</c:v>
                </c:pt>
                <c:pt idx="1764">
                  <c:v>1.6273355360419361</c:v>
                </c:pt>
                <c:pt idx="1765">
                  <c:v>1.6287762606964131</c:v>
                </c:pt>
                <c:pt idx="1766">
                  <c:v>1.6302918737789454</c:v>
                </c:pt>
                <c:pt idx="1767">
                  <c:v>1.6315685114460463</c:v>
                </c:pt>
                <c:pt idx="1768">
                  <c:v>1.632970673145193</c:v>
                </c:pt>
                <c:pt idx="1769">
                  <c:v>1.6345632891764958</c:v>
                </c:pt>
                <c:pt idx="1770">
                  <c:v>1.6358728083402843</c:v>
                </c:pt>
                <c:pt idx="1771">
                  <c:v>1.6372575562254219</c:v>
                </c:pt>
                <c:pt idx="1772">
                  <c:v>1.6388566931890733</c:v>
                </c:pt>
                <c:pt idx="1773">
                  <c:v>1.6404271548457066</c:v>
                </c:pt>
                <c:pt idx="1774">
                  <c:v>1.6415229529314133</c:v>
                </c:pt>
                <c:pt idx="1775">
                  <c:v>1.6430695317830095</c:v>
                </c:pt>
                <c:pt idx="1776">
                  <c:v>1.6447536311926605</c:v>
                </c:pt>
                <c:pt idx="1777">
                  <c:v>1.6459486235474041</c:v>
                </c:pt>
                <c:pt idx="1778">
                  <c:v>1.6475572476230189</c:v>
                </c:pt>
                <c:pt idx="1779">
                  <c:v>1.6490479156837068</c:v>
                </c:pt>
                <c:pt idx="1780">
                  <c:v>1.650194605903468</c:v>
                </c:pt>
                <c:pt idx="1781">
                  <c:v>1.6518352016263576</c:v>
                </c:pt>
                <c:pt idx="1782">
                  <c:v>1.6533734398039999</c:v>
                </c:pt>
                <c:pt idx="1783">
                  <c:v>1.6547443512963673</c:v>
                </c:pt>
                <c:pt idx="1784">
                  <c:v>1.6561847842368622</c:v>
                </c:pt>
                <c:pt idx="1785">
                  <c:v>1.6578732095412845</c:v>
                </c:pt>
                <c:pt idx="1786">
                  <c:v>1.6595295639252943</c:v>
                </c:pt>
                <c:pt idx="1787">
                  <c:v>1.6606839544888627</c:v>
                </c:pt>
                <c:pt idx="1788">
                  <c:v>1.6621653845313122</c:v>
                </c:pt>
                <c:pt idx="1789">
                  <c:v>1.6638614115443393</c:v>
                </c:pt>
                <c:pt idx="1790">
                  <c:v>1.6650838538573856</c:v>
                </c:pt>
                <c:pt idx="1791">
                  <c:v>1.6667488354879085</c:v>
                </c:pt>
                <c:pt idx="1792">
                  <c:v>1.6333121763969998</c:v>
                </c:pt>
                <c:pt idx="1793">
                  <c:v>1.6344691477862023</c:v>
                </c:pt>
                <c:pt idx="1794">
                  <c:v>1.636145797227762</c:v>
                </c:pt>
                <c:pt idx="1795">
                  <c:v>1.6374526266653393</c:v>
                </c:pt>
                <c:pt idx="1796">
                  <c:v>1.6395297908256883</c:v>
                </c:pt>
                <c:pt idx="1797">
                  <c:v>1.6407351703085875</c:v>
                </c:pt>
                <c:pt idx="1798">
                  <c:v>1.642316985029193</c:v>
                </c:pt>
                <c:pt idx="1799">
                  <c:v>1.6440057595333033</c:v>
                </c:pt>
                <c:pt idx="1800">
                  <c:v>1.6455611010842384</c:v>
                </c:pt>
                <c:pt idx="1801">
                  <c:v>1.6467730947746326</c:v>
                </c:pt>
                <c:pt idx="1802">
                  <c:v>1.6483877762996979</c:v>
                </c:pt>
                <c:pt idx="1803">
                  <c:v>1.6500546700538532</c:v>
                </c:pt>
                <c:pt idx="1804">
                  <c:v>1.6516777678482115</c:v>
                </c:pt>
                <c:pt idx="1805">
                  <c:v>1.6529377381132848</c:v>
                </c:pt>
                <c:pt idx="1806">
                  <c:v>1.6545893470183488</c:v>
                </c:pt>
                <c:pt idx="1807">
                  <c:v>1.6562781238731563</c:v>
                </c:pt>
                <c:pt idx="1808">
                  <c:v>1.6579029171363033</c:v>
                </c:pt>
                <c:pt idx="1809">
                  <c:v>1.6592219341743126</c:v>
                </c:pt>
                <c:pt idx="1810">
                  <c:v>1.6608112066555507</c:v>
                </c:pt>
                <c:pt idx="1811">
                  <c:v>1.6623819681292384</c:v>
                </c:pt>
                <c:pt idx="1812">
                  <c:v>1.6640821679098534</c:v>
                </c:pt>
                <c:pt idx="1813">
                  <c:v>1.6653456416120558</c:v>
                </c:pt>
                <c:pt idx="1814">
                  <c:v>1.6670547178482114</c:v>
                </c:pt>
                <c:pt idx="1815">
                  <c:v>1.6686504301179546</c:v>
                </c:pt>
                <c:pt idx="1816">
                  <c:v>1.6703485740167523</c:v>
                </c:pt>
                <c:pt idx="1817">
                  <c:v>1.6716634215346149</c:v>
                </c:pt>
                <c:pt idx="1818">
                  <c:v>1.6733509468189087</c:v>
                </c:pt>
                <c:pt idx="1819">
                  <c:v>1.6750669546669363</c:v>
                </c:pt>
                <c:pt idx="1820">
                  <c:v>1.6767502442368625</c:v>
                </c:pt>
                <c:pt idx="1821">
                  <c:v>1.6780461018960273</c:v>
                </c:pt>
                <c:pt idx="1822">
                  <c:v>1.6798114926814038</c:v>
                </c:pt>
                <c:pt idx="1823">
                  <c:v>1.681465464095083</c:v>
                </c:pt>
                <c:pt idx="1824">
                  <c:v>1.6832125063803214</c:v>
                </c:pt>
                <c:pt idx="1825">
                  <c:v>1.6848987188907429</c:v>
                </c:pt>
                <c:pt idx="1826">
                  <c:v>1.6866325849541284</c:v>
                </c:pt>
                <c:pt idx="1827">
                  <c:v>1.6883445935561381</c:v>
                </c:pt>
                <c:pt idx="1828">
                  <c:v>1.6900515060258534</c:v>
                </c:pt>
                <c:pt idx="1829">
                  <c:v>1.6917253430525414</c:v>
                </c:pt>
                <c:pt idx="1830">
                  <c:v>1.6934365138657255</c:v>
                </c:pt>
                <c:pt idx="1831">
                  <c:v>1.6951694865095879</c:v>
                </c:pt>
                <c:pt idx="1832">
                  <c:v>1.6964688292158163</c:v>
                </c:pt>
                <c:pt idx="1833">
                  <c:v>1.6981728776976881</c:v>
                </c:pt>
                <c:pt idx="1834">
                  <c:v>1.6992384935255598</c:v>
                </c:pt>
                <c:pt idx="1835">
                  <c:v>1.6993524409785965</c:v>
                </c:pt>
                <c:pt idx="1836">
                  <c:v>1.6993638324158993</c:v>
                </c:pt>
                <c:pt idx="1837">
                  <c:v>1.6999505618541748</c:v>
                </c:pt>
                <c:pt idx="1838">
                  <c:v>1.7011392146788995</c:v>
                </c:pt>
                <c:pt idx="1839">
                  <c:v>1.7024490670921382</c:v>
                </c:pt>
                <c:pt idx="1840">
                  <c:v>1.7037787515945872</c:v>
                </c:pt>
                <c:pt idx="1841">
                  <c:v>1.7053100816180184</c:v>
                </c:pt>
                <c:pt idx="1842">
                  <c:v>1.7069946956122841</c:v>
                </c:pt>
                <c:pt idx="1843">
                  <c:v>1.708748568507092</c:v>
                </c:pt>
                <c:pt idx="1844">
                  <c:v>1.71050803984045</c:v>
                </c:pt>
                <c:pt idx="1845">
                  <c:v>1.712279597257679</c:v>
                </c:pt>
                <c:pt idx="1846">
                  <c:v>1.7136514171144592</c:v>
                </c:pt>
                <c:pt idx="1847">
                  <c:v>1.7153275744370275</c:v>
                </c:pt>
                <c:pt idx="1848">
                  <c:v>1.7168332817347802</c:v>
                </c:pt>
                <c:pt idx="1849">
                  <c:v>1.7182244660550461</c:v>
                </c:pt>
                <c:pt idx="1850">
                  <c:v>1.7195455002502109</c:v>
                </c:pt>
                <c:pt idx="1851">
                  <c:v>1.7211970592939729</c:v>
                </c:pt>
                <c:pt idx="1852">
                  <c:v>1.7227545651376146</c:v>
                </c:pt>
                <c:pt idx="1853">
                  <c:v>1.7243154544014869</c:v>
                </c:pt>
                <c:pt idx="1854">
                  <c:v>1.7258026226855694</c:v>
                </c:pt>
                <c:pt idx="1855">
                  <c:v>1.7274021777323489</c:v>
                </c:pt>
                <c:pt idx="1856">
                  <c:v>1.7289304045871563</c:v>
                </c:pt>
                <c:pt idx="1857">
                  <c:v>1.7305412377842015</c:v>
                </c:pt>
                <c:pt idx="1858">
                  <c:v>1.7323355955129269</c:v>
                </c:pt>
                <c:pt idx="1859">
                  <c:v>1.7337010250375322</c:v>
                </c:pt>
                <c:pt idx="1860">
                  <c:v>1.7354837260151563</c:v>
                </c:pt>
                <c:pt idx="1861">
                  <c:v>1.7370393686762753</c:v>
                </c:pt>
                <c:pt idx="1862">
                  <c:v>1.7387087800667249</c:v>
                </c:pt>
                <c:pt idx="1863">
                  <c:v>1.7404858271893211</c:v>
                </c:pt>
                <c:pt idx="1864">
                  <c:v>1.7418722107698446</c:v>
                </c:pt>
                <c:pt idx="1865">
                  <c:v>1.7436429375312752</c:v>
                </c:pt>
                <c:pt idx="1866">
                  <c:v>1.7455287743617891</c:v>
                </c:pt>
                <c:pt idx="1867">
                  <c:v>1.7469280817556336</c:v>
                </c:pt>
                <c:pt idx="1868">
                  <c:v>1.7487460780315143</c:v>
                </c:pt>
                <c:pt idx="1869">
                  <c:v>1.7505303761467896</c:v>
                </c:pt>
                <c:pt idx="1870">
                  <c:v>1.7519524742720367</c:v>
                </c:pt>
                <c:pt idx="1871">
                  <c:v>1.7539381001459542</c:v>
                </c:pt>
                <c:pt idx="1872">
                  <c:v>1.7558074154503767</c:v>
                </c:pt>
                <c:pt idx="1873">
                  <c:v>1.757532364261881</c:v>
                </c:pt>
                <c:pt idx="1874">
                  <c:v>1.7589456670141743</c:v>
                </c:pt>
                <c:pt idx="1875">
                  <c:v>1.7607627739783123</c:v>
                </c:pt>
                <c:pt idx="1876">
                  <c:v>1.7626231139074227</c:v>
                </c:pt>
                <c:pt idx="1877">
                  <c:v>1.7644935245522024</c:v>
                </c:pt>
                <c:pt idx="1878">
                  <c:v>1.7659561223519638</c:v>
                </c:pt>
                <c:pt idx="1879">
                  <c:v>1.7677315554462023</c:v>
                </c:pt>
                <c:pt idx="1880">
                  <c:v>1.7695791405129269</c:v>
                </c:pt>
                <c:pt idx="1881">
                  <c:v>1.7714661268448348</c:v>
                </c:pt>
                <c:pt idx="1882">
                  <c:v>1.7728862704427617</c:v>
                </c:pt>
                <c:pt idx="1883">
                  <c:v>1.7747107239783118</c:v>
                </c:pt>
                <c:pt idx="1884">
                  <c:v>1.7765862524292018</c:v>
                </c:pt>
                <c:pt idx="1885">
                  <c:v>1.7783806113681653</c:v>
                </c:pt>
                <c:pt idx="1886">
                  <c:v>1.7800972382818991</c:v>
                </c:pt>
                <c:pt idx="1887">
                  <c:v>1.7818544391000459</c:v>
                </c:pt>
                <c:pt idx="1888">
                  <c:v>1.783646756922431</c:v>
                </c:pt>
                <c:pt idx="1889">
                  <c:v>1.7854889987489542</c:v>
                </c:pt>
                <c:pt idx="1890">
                  <c:v>1.7872024998331928</c:v>
                </c:pt>
                <c:pt idx="1891">
                  <c:v>1.7889538348405412</c:v>
                </c:pt>
                <c:pt idx="1892">
                  <c:v>1.7907976752293577</c:v>
                </c:pt>
                <c:pt idx="1893">
                  <c:v>1.7926574888240188</c:v>
                </c:pt>
                <c:pt idx="1894">
                  <c:v>1.794413249708092</c:v>
                </c:pt>
                <c:pt idx="1895">
                  <c:v>1.7961211899916605</c:v>
                </c:pt>
                <c:pt idx="1896">
                  <c:v>1.7980455452572754</c:v>
                </c:pt>
                <c:pt idx="1897">
                  <c:v>1.7998881284403674</c:v>
                </c:pt>
                <c:pt idx="1898">
                  <c:v>1.8015965688073394</c:v>
                </c:pt>
                <c:pt idx="1899">
                  <c:v>1.8033628851416057</c:v>
                </c:pt>
                <c:pt idx="1900">
                  <c:v>1.8053279099749819</c:v>
                </c:pt>
                <c:pt idx="1901">
                  <c:v>1.8071573257279638</c:v>
                </c:pt>
                <c:pt idx="1902">
                  <c:v>1.8089129017152021</c:v>
                </c:pt>
                <c:pt idx="1903">
                  <c:v>1.8106652982528904</c:v>
                </c:pt>
                <c:pt idx="1904">
                  <c:v>1.8126429949541287</c:v>
                </c:pt>
                <c:pt idx="1905">
                  <c:v>1.8145886637415234</c:v>
                </c:pt>
                <c:pt idx="1906">
                  <c:v>1.8164059417014224</c:v>
                </c:pt>
                <c:pt idx="1907">
                  <c:v>1.8182083412010006</c:v>
                </c:pt>
                <c:pt idx="1908">
                  <c:v>1.8199553793161014</c:v>
                </c:pt>
                <c:pt idx="1909">
                  <c:v>1.821949988392505</c:v>
                </c:pt>
                <c:pt idx="1910">
                  <c:v>1.8238691758131749</c:v>
                </c:pt>
                <c:pt idx="1911">
                  <c:v>1.8257465233736427</c:v>
                </c:pt>
                <c:pt idx="1912">
                  <c:v>1.8275823872870278</c:v>
                </c:pt>
                <c:pt idx="1913">
                  <c:v>1.829260898831367</c:v>
                </c:pt>
                <c:pt idx="1914">
                  <c:v>1.8312031792118444</c:v>
                </c:pt>
                <c:pt idx="1915">
                  <c:v>1.8332546696483216</c:v>
                </c:pt>
                <c:pt idx="1916">
                  <c:v>1.835176096914092</c:v>
                </c:pt>
                <c:pt idx="1917">
                  <c:v>1.8021042168195691</c:v>
                </c:pt>
                <c:pt idx="1918">
                  <c:v>1.8039367865443394</c:v>
                </c:pt>
                <c:pt idx="1919">
                  <c:v>1.8058250591743119</c:v>
                </c:pt>
                <c:pt idx="1920">
                  <c:v>1.8075903641367796</c:v>
                </c:pt>
                <c:pt idx="1921">
                  <c:v>1.8096170579976059</c:v>
                </c:pt>
                <c:pt idx="1922">
                  <c:v>1.8115864489366154</c:v>
                </c:pt>
                <c:pt idx="1923">
                  <c:v>1.8134493967472942</c:v>
                </c:pt>
                <c:pt idx="1924">
                  <c:v>1.8154648230355053</c:v>
                </c:pt>
                <c:pt idx="1925">
                  <c:v>1.8175423976765048</c:v>
                </c:pt>
                <c:pt idx="1926">
                  <c:v>1.8195540158882391</c:v>
                </c:pt>
                <c:pt idx="1927">
                  <c:v>1.8214036623019176</c:v>
                </c:pt>
                <c:pt idx="1928">
                  <c:v>1.8233561142452019</c:v>
                </c:pt>
                <c:pt idx="1929">
                  <c:v>1.8252484587155966</c:v>
                </c:pt>
                <c:pt idx="1930">
                  <c:v>1.8271105979117526</c:v>
                </c:pt>
                <c:pt idx="1931">
                  <c:v>1.8291435367973301</c:v>
                </c:pt>
                <c:pt idx="1932">
                  <c:v>1.8311646058650093</c:v>
                </c:pt>
                <c:pt idx="1933">
                  <c:v>1.8330681912427067</c:v>
                </c:pt>
                <c:pt idx="1934">
                  <c:v>1.8350196568508166</c:v>
                </c:pt>
                <c:pt idx="1935">
                  <c:v>1.8369554878648906</c:v>
                </c:pt>
                <c:pt idx="1936">
                  <c:v>1.8388780972875962</c:v>
                </c:pt>
                <c:pt idx="1937">
                  <c:v>1.8407880576124953</c:v>
                </c:pt>
                <c:pt idx="1938">
                  <c:v>1.8428937815157524</c:v>
                </c:pt>
                <c:pt idx="1939">
                  <c:v>1.8449210595913306</c:v>
                </c:pt>
                <c:pt idx="1940">
                  <c:v>1.8469755915117705</c:v>
                </c:pt>
                <c:pt idx="1941">
                  <c:v>1.848878115512927</c:v>
                </c:pt>
                <c:pt idx="1942">
                  <c:v>1.8509118285799724</c:v>
                </c:pt>
                <c:pt idx="1943">
                  <c:v>1.8529188440992479</c:v>
                </c:pt>
                <c:pt idx="1944">
                  <c:v>1.8549804240207439</c:v>
                </c:pt>
                <c:pt idx="1945">
                  <c:v>1.8570617405635692</c:v>
                </c:pt>
                <c:pt idx="1946">
                  <c:v>1.8591123942452026</c:v>
                </c:pt>
                <c:pt idx="1947">
                  <c:v>1.8611142256681286</c:v>
                </c:pt>
                <c:pt idx="1948">
                  <c:v>1.8631544568807346</c:v>
                </c:pt>
                <c:pt idx="1949">
                  <c:v>1.8650620201000832</c:v>
                </c:pt>
                <c:pt idx="1950">
                  <c:v>1.8670309666666707</c:v>
                </c:pt>
                <c:pt idx="1951">
                  <c:v>1.8690926852376972</c:v>
                </c:pt>
                <c:pt idx="1952">
                  <c:v>1.8712059113427897</c:v>
                </c:pt>
                <c:pt idx="1953">
                  <c:v>1.8731965199541285</c:v>
                </c:pt>
                <c:pt idx="1954">
                  <c:v>1.8753198055879914</c:v>
                </c:pt>
                <c:pt idx="1955">
                  <c:v>1.8773077476230193</c:v>
                </c:pt>
                <c:pt idx="1956">
                  <c:v>1.8794094531276058</c:v>
                </c:pt>
                <c:pt idx="1957">
                  <c:v>1.8814590187175873</c:v>
                </c:pt>
                <c:pt idx="1958">
                  <c:v>1.8835590619683031</c:v>
                </c:pt>
                <c:pt idx="1959">
                  <c:v>1.8855539975604676</c:v>
                </c:pt>
                <c:pt idx="1960">
                  <c:v>1.8876509141603484</c:v>
                </c:pt>
                <c:pt idx="1961">
                  <c:v>1.8897661531442849</c:v>
                </c:pt>
                <c:pt idx="1962">
                  <c:v>1.8918940522137981</c:v>
                </c:pt>
                <c:pt idx="1963">
                  <c:v>1.8940188041701378</c:v>
                </c:pt>
                <c:pt idx="1964">
                  <c:v>1.896148727022523</c:v>
                </c:pt>
                <c:pt idx="1965">
                  <c:v>1.8982555766263582</c:v>
                </c:pt>
                <c:pt idx="1966">
                  <c:v>1.9003632731025875</c:v>
                </c:pt>
                <c:pt idx="1967">
                  <c:v>1.902402687844037</c:v>
                </c:pt>
                <c:pt idx="1968">
                  <c:v>1.9046057782735597</c:v>
                </c:pt>
                <c:pt idx="1969">
                  <c:v>1.9067421611288349</c:v>
                </c:pt>
                <c:pt idx="1970">
                  <c:v>1.9088920371559637</c:v>
                </c:pt>
                <c:pt idx="1971">
                  <c:v>1.9109031827981655</c:v>
                </c:pt>
                <c:pt idx="1972">
                  <c:v>1.9130554916597162</c:v>
                </c:pt>
                <c:pt idx="1973">
                  <c:v>1.9151333932488994</c:v>
                </c:pt>
                <c:pt idx="1974">
                  <c:v>1.9173357833027527</c:v>
                </c:pt>
                <c:pt idx="1975">
                  <c:v>1.9195119548165145</c:v>
                </c:pt>
                <c:pt idx="1976">
                  <c:v>1.9216944871958532</c:v>
                </c:pt>
                <c:pt idx="1977">
                  <c:v>1.9238423987072573</c:v>
                </c:pt>
                <c:pt idx="1978">
                  <c:v>1.9259795622185141</c:v>
                </c:pt>
                <c:pt idx="1979">
                  <c:v>1.9281729193643484</c:v>
                </c:pt>
                <c:pt idx="1980">
                  <c:v>1.9302570987136052</c:v>
                </c:pt>
                <c:pt idx="1981">
                  <c:v>1.9324862597164312</c:v>
                </c:pt>
                <c:pt idx="1982">
                  <c:v>1.9346066691264496</c:v>
                </c:pt>
                <c:pt idx="1983">
                  <c:v>1.9368066843338629</c:v>
                </c:pt>
                <c:pt idx="1984">
                  <c:v>1.9390078946046334</c:v>
                </c:pt>
                <c:pt idx="1985">
                  <c:v>1.9411475866872754</c:v>
                </c:pt>
                <c:pt idx="1986">
                  <c:v>1.9433793147444318</c:v>
                </c:pt>
                <c:pt idx="1987">
                  <c:v>1.945713388452331</c:v>
                </c:pt>
                <c:pt idx="1988">
                  <c:v>1.9479198779816513</c:v>
                </c:pt>
                <c:pt idx="1989">
                  <c:v>1.9499095695579631</c:v>
                </c:pt>
                <c:pt idx="1990">
                  <c:v>1.9503101254842019</c:v>
                </c:pt>
                <c:pt idx="1991">
                  <c:v>1.9503230204892936</c:v>
                </c:pt>
                <c:pt idx="1992">
                  <c:v>1.9503249376852485</c:v>
                </c:pt>
                <c:pt idx="1993">
                  <c:v>1.9503295954128441</c:v>
                </c:pt>
                <c:pt idx="1994">
                  <c:v>1.9513774613881105</c:v>
                </c:pt>
                <c:pt idx="1995">
                  <c:v>1.9532291366972478</c:v>
                </c:pt>
                <c:pt idx="1996">
                  <c:v>1.9549741325271108</c:v>
                </c:pt>
                <c:pt idx="1997">
                  <c:v>1.9571461980400369</c:v>
                </c:pt>
                <c:pt idx="1998">
                  <c:v>1.9595793701209361</c:v>
                </c:pt>
                <c:pt idx="1999">
                  <c:v>1.9618036384070192</c:v>
                </c:pt>
                <c:pt idx="2000">
                  <c:v>1.9641659376365233</c:v>
                </c:pt>
                <c:pt idx="2001">
                  <c:v>1.9666458048540465</c:v>
                </c:pt>
                <c:pt idx="2002">
                  <c:v>1.968969527731441</c:v>
                </c:pt>
                <c:pt idx="2003">
                  <c:v>1.9712260684070093</c:v>
                </c:pt>
                <c:pt idx="2004">
                  <c:v>1.9736001204336977</c:v>
                </c:pt>
                <c:pt idx="2005">
                  <c:v>1.9759021264053398</c:v>
                </c:pt>
                <c:pt idx="2006">
                  <c:v>1.9782969821934964</c:v>
                </c:pt>
                <c:pt idx="2007">
                  <c:v>1.9807424501251008</c:v>
                </c:pt>
                <c:pt idx="2008">
                  <c:v>1.98317589254089</c:v>
                </c:pt>
                <c:pt idx="2009">
                  <c:v>1.985513155045872</c:v>
                </c:pt>
                <c:pt idx="2010">
                  <c:v>1.9879966512365417</c:v>
                </c:pt>
                <c:pt idx="2011">
                  <c:v>1.9904474560231378</c:v>
                </c:pt>
                <c:pt idx="2012">
                  <c:v>1.9928535631830828</c:v>
                </c:pt>
                <c:pt idx="2013">
                  <c:v>1.9952726313921014</c:v>
                </c:pt>
                <c:pt idx="2014">
                  <c:v>1.9977386046669359</c:v>
                </c:pt>
                <c:pt idx="2015">
                  <c:v>2.0002774241523764</c:v>
                </c:pt>
                <c:pt idx="2016">
                  <c:v>2.0026647865304406</c:v>
                </c:pt>
                <c:pt idx="2017">
                  <c:v>2.0045330680694042</c:v>
                </c:pt>
                <c:pt idx="2018">
                  <c:v>2.006698308815321</c:v>
                </c:pt>
                <c:pt idx="2019">
                  <c:v>2.0088296678181101</c:v>
                </c:pt>
                <c:pt idx="2020">
                  <c:v>2.0107206131711197</c:v>
                </c:pt>
                <c:pt idx="2021">
                  <c:v>2.0128186258875136</c:v>
                </c:pt>
                <c:pt idx="2022">
                  <c:v>2.0149634918265233</c:v>
                </c:pt>
                <c:pt idx="2023">
                  <c:v>2.017032974152376</c:v>
                </c:pt>
                <c:pt idx="2024">
                  <c:v>2.0192190357399271</c:v>
                </c:pt>
                <c:pt idx="2025">
                  <c:v>2.0215246570901466</c:v>
                </c:pt>
                <c:pt idx="2026">
                  <c:v>2.0237867999401651</c:v>
                </c:pt>
                <c:pt idx="2027">
                  <c:v>2.0259994743717611</c:v>
                </c:pt>
                <c:pt idx="2028">
                  <c:v>2.0282164957718347</c:v>
                </c:pt>
                <c:pt idx="2029">
                  <c:v>2.0304617399880369</c:v>
                </c:pt>
                <c:pt idx="2030">
                  <c:v>2.0328899495612291</c:v>
                </c:pt>
                <c:pt idx="2031">
                  <c:v>2.0351890667331474</c:v>
                </c:pt>
                <c:pt idx="2032">
                  <c:v>2.0025791357399267</c:v>
                </c:pt>
                <c:pt idx="2033">
                  <c:v>2.0049799269345878</c:v>
                </c:pt>
                <c:pt idx="2034">
                  <c:v>2.0072845913940927</c:v>
                </c:pt>
                <c:pt idx="2035">
                  <c:v>2.0092922789956522</c:v>
                </c:pt>
                <c:pt idx="2036">
                  <c:v>2.0094012541284405</c:v>
                </c:pt>
                <c:pt idx="2037">
                  <c:v>2.0095700771952849</c:v>
                </c:pt>
                <c:pt idx="2038">
                  <c:v>2.0101060279617067</c:v>
                </c:pt>
                <c:pt idx="2039">
                  <c:v>2.0120525268557161</c:v>
                </c:pt>
                <c:pt idx="2040">
                  <c:v>2.0140045919824501</c:v>
                </c:pt>
                <c:pt idx="2041">
                  <c:v>2.0161923550259266</c:v>
                </c:pt>
                <c:pt idx="2042">
                  <c:v>2.0187696802353399</c:v>
                </c:pt>
                <c:pt idx="2043">
                  <c:v>2.0214334533306704</c:v>
                </c:pt>
                <c:pt idx="2044">
                  <c:v>2.0240329964136796</c:v>
                </c:pt>
                <c:pt idx="2045">
                  <c:v>2.0265860012378063</c:v>
                </c:pt>
                <c:pt idx="2046">
                  <c:v>2.0278598214449541</c:v>
                </c:pt>
                <c:pt idx="2047">
                  <c:v>2.028545670642202</c:v>
                </c:pt>
                <c:pt idx="2048">
                  <c:v>2.0285952119266057</c:v>
                </c:pt>
                <c:pt idx="2049">
                  <c:v>2.0298701338252854</c:v>
                </c:pt>
                <c:pt idx="2050">
                  <c:v>2.0307623802970736</c:v>
                </c:pt>
                <c:pt idx="2051">
                  <c:v>2.0307227614678904</c:v>
                </c:pt>
                <c:pt idx="2052">
                  <c:v>2.0307583119266064</c:v>
                </c:pt>
                <c:pt idx="2053">
                  <c:v>2.0318757580773856</c:v>
                </c:pt>
                <c:pt idx="2054">
                  <c:v>2.0339149359982578</c:v>
                </c:pt>
                <c:pt idx="2055">
                  <c:v>2.0359307785654681</c:v>
                </c:pt>
                <c:pt idx="2056">
                  <c:v>2.0379640708017526</c:v>
                </c:pt>
                <c:pt idx="2057">
                  <c:v>2.0403497499002756</c:v>
                </c:pt>
                <c:pt idx="2058">
                  <c:v>2.0428172350219365</c:v>
                </c:pt>
                <c:pt idx="2059">
                  <c:v>2.0454397263552941</c:v>
                </c:pt>
                <c:pt idx="2060">
                  <c:v>2.0480924027689729</c:v>
                </c:pt>
                <c:pt idx="2061">
                  <c:v>2.0506914513165766</c:v>
                </c:pt>
                <c:pt idx="2062">
                  <c:v>2.0533669397414496</c:v>
                </c:pt>
                <c:pt idx="2063">
                  <c:v>2.0559824637833146</c:v>
                </c:pt>
                <c:pt idx="2064">
                  <c:v>2.0587636625049823</c:v>
                </c:pt>
                <c:pt idx="2065">
                  <c:v>2.0614060055843675</c:v>
                </c:pt>
                <c:pt idx="2066">
                  <c:v>2.0640160407658534</c:v>
                </c:pt>
                <c:pt idx="2067">
                  <c:v>2.0666303259382848</c:v>
                </c:pt>
                <c:pt idx="2068">
                  <c:v>2.0691697976146792</c:v>
                </c:pt>
                <c:pt idx="2069">
                  <c:v>2.0718104264459547</c:v>
                </c:pt>
                <c:pt idx="2070">
                  <c:v>2.0744697085680097</c:v>
                </c:pt>
                <c:pt idx="2071">
                  <c:v>2.0771648495184913</c:v>
                </c:pt>
                <c:pt idx="2072">
                  <c:v>2.0797624332110094</c:v>
                </c:pt>
                <c:pt idx="2073">
                  <c:v>2.0824862771952821</c:v>
                </c:pt>
                <c:pt idx="2074">
                  <c:v>2.0851625029277989</c:v>
                </c:pt>
                <c:pt idx="2075">
                  <c:v>2.0879149233845231</c:v>
                </c:pt>
                <c:pt idx="2076">
                  <c:v>2.090698157179899</c:v>
                </c:pt>
                <c:pt idx="2077">
                  <c:v>2.0934473734064083</c:v>
                </c:pt>
                <c:pt idx="2078">
                  <c:v>2.0962409791075873</c:v>
                </c:pt>
                <c:pt idx="2079">
                  <c:v>2.0990701031727808</c:v>
                </c:pt>
                <c:pt idx="2080">
                  <c:v>2.1017825315596328</c:v>
                </c:pt>
                <c:pt idx="2081">
                  <c:v>2.1044067805231039</c:v>
                </c:pt>
                <c:pt idx="2082">
                  <c:v>2.1071283750538532</c:v>
                </c:pt>
                <c:pt idx="2083">
                  <c:v>2.109812500387489</c:v>
                </c:pt>
                <c:pt idx="2084">
                  <c:v>2.1125394748903035</c:v>
                </c:pt>
                <c:pt idx="2085">
                  <c:v>2.1152793121203501</c:v>
                </c:pt>
                <c:pt idx="2086">
                  <c:v>2.1180398471479824</c:v>
                </c:pt>
                <c:pt idx="2087">
                  <c:v>2.120846784945789</c:v>
                </c:pt>
                <c:pt idx="2088">
                  <c:v>2.1235045066414044</c:v>
                </c:pt>
                <c:pt idx="2089">
                  <c:v>2.1263550305088645</c:v>
                </c:pt>
                <c:pt idx="2090">
                  <c:v>2.1292104563803216</c:v>
                </c:pt>
                <c:pt idx="2091">
                  <c:v>2.1320409872393675</c:v>
                </c:pt>
                <c:pt idx="2092">
                  <c:v>2.1348240145954955</c:v>
                </c:pt>
                <c:pt idx="2093">
                  <c:v>2.1375916216847344</c:v>
                </c:pt>
                <c:pt idx="2094">
                  <c:v>2.1403955287549179</c:v>
                </c:pt>
                <c:pt idx="2095">
                  <c:v>2.1432874577743317</c:v>
                </c:pt>
                <c:pt idx="2096">
                  <c:v>2.1462036322101747</c:v>
                </c:pt>
                <c:pt idx="2097">
                  <c:v>2.1490377206124172</c:v>
                </c:pt>
                <c:pt idx="2098">
                  <c:v>2.1520207035267518</c:v>
                </c:pt>
                <c:pt idx="2099">
                  <c:v>2.1549096360091746</c:v>
                </c:pt>
                <c:pt idx="2100">
                  <c:v>2.1577485463243149</c:v>
                </c:pt>
                <c:pt idx="2101">
                  <c:v>2.1606765018140099</c:v>
                </c:pt>
                <c:pt idx="2102">
                  <c:v>2.1636730186822395</c:v>
                </c:pt>
                <c:pt idx="2103">
                  <c:v>2.1666457895016697</c:v>
                </c:pt>
                <c:pt idx="2104">
                  <c:v>2.1696399645537987</c:v>
                </c:pt>
                <c:pt idx="2105">
                  <c:v>2.1726716493318721</c:v>
                </c:pt>
                <c:pt idx="2106">
                  <c:v>2.1757661134487072</c:v>
                </c:pt>
                <c:pt idx="2107">
                  <c:v>2.1787563133131744</c:v>
                </c:pt>
                <c:pt idx="2108">
                  <c:v>2.1817519825092373</c:v>
                </c:pt>
                <c:pt idx="2109">
                  <c:v>2.1848450268279116</c:v>
                </c:pt>
                <c:pt idx="2110">
                  <c:v>2.1879017782080292</c:v>
                </c:pt>
                <c:pt idx="2111">
                  <c:v>2.190996956484569</c:v>
                </c:pt>
                <c:pt idx="2112">
                  <c:v>2.1939735661488724</c:v>
                </c:pt>
                <c:pt idx="2113">
                  <c:v>2.1973293147623019</c:v>
                </c:pt>
                <c:pt idx="2114">
                  <c:v>2.2010193218887162</c:v>
                </c:pt>
                <c:pt idx="2115">
                  <c:v>2.2042377067389451</c:v>
                </c:pt>
                <c:pt idx="2116">
                  <c:v>2.2064257942878998</c:v>
                </c:pt>
                <c:pt idx="2117">
                  <c:v>2.2067970078251471</c:v>
                </c:pt>
                <c:pt idx="2118">
                  <c:v>2.2068016804281378</c:v>
                </c:pt>
                <c:pt idx="2119">
                  <c:v>2.206783801441679</c:v>
                </c:pt>
                <c:pt idx="2120">
                  <c:v>2.2067736834862388</c:v>
                </c:pt>
                <c:pt idx="2121">
                  <c:v>2.2067631100917433</c:v>
                </c:pt>
                <c:pt idx="2122">
                  <c:v>2.1717305642201836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F57B-439D-B8C0-0E05B2D678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713184"/>
        <c:axId val="675722144"/>
      </c:scatterChart>
      <c:valAx>
        <c:axId val="675713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(h)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722144"/>
        <c:crosses val="autoZero"/>
        <c:crossBetween val="midCat"/>
      </c:valAx>
      <c:valAx>
        <c:axId val="67572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Reactor (L)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713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R1 q</a:t>
            </a:r>
            <a:r>
              <a:rPr lang="en-US" baseline="-25000"/>
              <a:t>S</a:t>
            </a:r>
            <a:r>
              <a:rPr lang="en-US"/>
              <a:t> (g/g/h)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R1 qS (g/g/h)</c:v>
          </c:tx>
          <c:spPr>
            <a:pattFill prst="pct30">
              <a:fgClr>
                <a:schemeClr val="accent1">
                  <a:lumMod val="40000"/>
                  <a:lumOff val="60000"/>
                </a:schemeClr>
              </a:fgClr>
              <a:bgClr>
                <a:schemeClr val="bg1"/>
              </a:bgClr>
            </a:pattFill>
            <a:ln w="28575">
              <a:solidFill>
                <a:schemeClr val="accent1"/>
              </a:solidFill>
            </a:ln>
            <a:effectLst/>
          </c:spPr>
          <c:invertIfNegative val="0"/>
          <c:cat>
            <c:strRef>
              <c:f>Rate_Calc!$T$34:$T$40</c:f>
              <c:strCache>
                <c:ptCount val="7"/>
                <c:pt idx="0">
                  <c:v>Batch / FB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</c:strCache>
            </c:strRef>
          </c:cat>
          <c:val>
            <c:numRef>
              <c:f>Rate_Calc!$U$34:$U$40</c:f>
              <c:numCache>
                <c:formatCode>0.000</c:formatCode>
                <c:ptCount val="7"/>
                <c:pt idx="0">
                  <c:v>0.23876323835056282</c:v>
                </c:pt>
                <c:pt idx="1">
                  <c:v>0.33461375531839016</c:v>
                </c:pt>
                <c:pt idx="2">
                  <c:v>0.31752690040280651</c:v>
                </c:pt>
                <c:pt idx="3">
                  <c:v>0.32272133096915351</c:v>
                </c:pt>
                <c:pt idx="4">
                  <c:v>0.34817253669620146</c:v>
                </c:pt>
                <c:pt idx="5">
                  <c:v>0.3631727788921621</c:v>
                </c:pt>
                <c:pt idx="6">
                  <c:v>0.35134683403960604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B2-46CB-B356-B4EFC2581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10"/>
        <c:axId val="611768736"/>
        <c:axId val="611772064"/>
      </c:barChart>
      <c:barChart>
        <c:barDir val="col"/>
        <c:grouping val="clustered"/>
        <c:varyColors val="0"/>
        <c:ser>
          <c:idx val="1"/>
          <c:order val="1"/>
          <c:tx>
            <c:v>R1 qS_set (g/g/h)</c:v>
          </c:tx>
          <c:spPr>
            <a:pattFill prst="pct30">
              <a:fgClr>
                <a:schemeClr val="bg1">
                  <a:lumMod val="85000"/>
                </a:schemeClr>
              </a:fgClr>
              <a:bgClr>
                <a:schemeClr val="bg1"/>
              </a:bgClr>
            </a:pattFill>
            <a:ln w="12700">
              <a:solidFill>
                <a:schemeClr val="bg1">
                  <a:lumMod val="50000"/>
                </a:schemeClr>
              </a:solidFill>
            </a:ln>
            <a:effectLst/>
          </c:spPr>
          <c:invertIfNegative val="0"/>
          <c:cat>
            <c:strRef>
              <c:f>Rate_Calc!$T$34:$T$40</c:f>
              <c:strCache>
                <c:ptCount val="7"/>
                <c:pt idx="0">
                  <c:v>Batch / FB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</c:strCache>
            </c:strRef>
          </c:cat>
          <c:val>
            <c:numRef>
              <c:f>Rate_Calc!$V$34:$V$40</c:f>
              <c:numCache>
                <c:formatCode>0.00</c:formatCode>
                <c:ptCount val="7"/>
                <c:pt idx="0" formatCode="General">
                  <c:v>0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C6-4062-AFF6-DF60243C0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-10"/>
        <c:axId val="1677435231"/>
        <c:axId val="1677432319"/>
      </c:barChart>
      <c:catAx>
        <c:axId val="611768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induction (h)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772064"/>
        <c:crosses val="autoZero"/>
        <c:auto val="1"/>
        <c:lblAlgn val="ctr"/>
        <c:lblOffset val="100"/>
        <c:noMultiLvlLbl val="0"/>
      </c:catAx>
      <c:valAx>
        <c:axId val="611772064"/>
        <c:scaling>
          <c:orientation val="minMax"/>
          <c:max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qS (g/g/h)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768736"/>
        <c:crosses val="autoZero"/>
        <c:crossBetween val="between"/>
      </c:valAx>
      <c:valAx>
        <c:axId val="1677432319"/>
        <c:scaling>
          <c:orientation val="minMax"/>
          <c:max val="0.5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7435231"/>
        <c:crosses val="max"/>
        <c:crossBetween val="between"/>
      </c:valAx>
      <c:catAx>
        <c:axId val="167743523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7743231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563363954505686"/>
          <c:y val="0.16871183439229895"/>
          <c:w val="0.22047747156605424"/>
          <c:h val="0.1420886865876180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C-Balance</a:t>
            </a:r>
            <a:r>
              <a:rPr lang="en-US" baseline="0"/>
              <a:t> (Y</a:t>
            </a:r>
            <a:r>
              <a:rPr lang="en-US" baseline="-25000"/>
              <a:t>X/S</a:t>
            </a:r>
            <a:r>
              <a:rPr lang="en-US" baseline="0"/>
              <a:t>, Y</a:t>
            </a:r>
            <a:r>
              <a:rPr lang="en-US" baseline="-25000"/>
              <a:t>Ac/S</a:t>
            </a:r>
            <a:r>
              <a:rPr lang="en-US" baseline="0"/>
              <a:t>, Y</a:t>
            </a:r>
            <a:r>
              <a:rPr lang="en-US" baseline="-25000"/>
              <a:t>CO2/S</a:t>
            </a:r>
            <a:r>
              <a:rPr lang="en-US" baseline="0"/>
              <a:t>))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Rate_Calc!$W$3</c:f>
              <c:strCache>
                <c:ptCount val="1"/>
                <c:pt idx="0">
                  <c:v>Y X/S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Rate_Calc!$T$34:$T$40</c:f>
              <c:strCache>
                <c:ptCount val="7"/>
                <c:pt idx="0">
                  <c:v>Batch / FB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</c:strCache>
            </c:strRef>
          </c:cat>
          <c:val>
            <c:numRef>
              <c:f>(Rate_Calc!$W$8,Rate_Calc!$W$11,Rate_Calc!$W$14,Rate_Calc!$W$17,Rate_Calc!$W$20,Rate_Calc!$W$23,Rate_Calc!$W$26)</c:f>
              <c:numCache>
                <c:formatCode>0.000</c:formatCode>
                <c:ptCount val="7"/>
                <c:pt idx="0">
                  <c:v>0.45847912001819768</c:v>
                </c:pt>
                <c:pt idx="1">
                  <c:v>0.51080488681794534</c:v>
                </c:pt>
                <c:pt idx="2">
                  <c:v>0.51913525545281458</c:v>
                </c:pt>
                <c:pt idx="3">
                  <c:v>0.35209396111837415</c:v>
                </c:pt>
                <c:pt idx="4">
                  <c:v>0.23218276692445805</c:v>
                </c:pt>
                <c:pt idx="5">
                  <c:v>0.40005987380820662</c:v>
                </c:pt>
                <c:pt idx="6">
                  <c:v>8.1432737944031452E-3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93-497F-ACFA-6603AF9B3AAE}"/>
            </c:ext>
          </c:extLst>
        </c:ser>
        <c:ser>
          <c:idx val="2"/>
          <c:order val="1"/>
          <c:tx>
            <c:strRef>
              <c:f>Rate_Calc!$AI$3</c:f>
              <c:strCache>
                <c:ptCount val="1"/>
                <c:pt idx="0">
                  <c:v>Y CO2/S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Rate_Calc!$T$34:$T$40</c:f>
              <c:strCache>
                <c:ptCount val="7"/>
                <c:pt idx="0">
                  <c:v>Batch / FB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</c:strCache>
            </c:strRef>
          </c:cat>
          <c:val>
            <c:numRef>
              <c:f>(Rate_Calc!$AI$8,Rate_Calc!$AI$11,Rate_Calc!$AI$14,Rate_Calc!$AI$17,Rate_Calc!$AI$20,Rate_Calc!$AI$23,Rate_Calc!$AI$26)</c:f>
              <c:numCache>
                <c:formatCode>0.000</c:formatCode>
                <c:ptCount val="7"/>
                <c:pt idx="0">
                  <c:v>0.40783762443480759</c:v>
                </c:pt>
                <c:pt idx="1">
                  <c:v>0.42313662321269591</c:v>
                </c:pt>
                <c:pt idx="2">
                  <c:v>0.41256243724523861</c:v>
                </c:pt>
                <c:pt idx="3">
                  <c:v>0.42445341028740324</c:v>
                </c:pt>
                <c:pt idx="4">
                  <c:v>0.4705862721046033</c:v>
                </c:pt>
                <c:pt idx="5">
                  <c:v>0.38856425727050298</c:v>
                </c:pt>
                <c:pt idx="6">
                  <c:v>0.22464700173543439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93-497F-ACFA-6603AF9B3AAE}"/>
            </c:ext>
          </c:extLst>
        </c:ser>
        <c:ser>
          <c:idx val="1"/>
          <c:order val="2"/>
          <c:tx>
            <c:strRef>
              <c:f>Rate_Calc!$AE$3</c:f>
              <c:strCache>
                <c:ptCount val="1"/>
                <c:pt idx="0">
                  <c:v>Y Ac/S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Rate_Calc!$T$34:$T$40</c:f>
              <c:strCache>
                <c:ptCount val="7"/>
                <c:pt idx="0">
                  <c:v>Batch / FB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</c:strCache>
            </c:strRef>
          </c:cat>
          <c:val>
            <c:numRef>
              <c:f>(Rate_Calc!$AE$8,Rate_Calc!$AE$11,Rate_Calc!$AE$14,Rate_Calc!$AE$17,Rate_Calc!$AE$20,Rate_Calc!$AE$23,Rate_Calc!$AE$26)</c:f>
              <c:numCache>
                <c:formatCode>0.000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1.3229798304456782E-2</c:v>
                </c:pt>
                <c:pt idx="6">
                  <c:v>6.0592590137847062E-2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93-497F-ACFA-6603AF9B3A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03604319"/>
        <c:axId val="1903603487"/>
      </c:barChart>
      <c:catAx>
        <c:axId val="19036043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induction (h)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3603487"/>
        <c:crosses val="autoZero"/>
        <c:auto val="1"/>
        <c:lblAlgn val="ctr"/>
        <c:lblOffset val="100"/>
        <c:noMultiLvlLbl val="0"/>
      </c:catAx>
      <c:valAx>
        <c:axId val="1903603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Yield (C-mol/C-mol)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3604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Correlation: X - qP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20555557084963294"/>
                  <c:y val="-0.2199998267543289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(Rate_Calc!$L$11,Rate_Calc!$L$14,Rate_Calc!$L$17,Rate_Calc!$L$20,Rate_Calc!$L$23,Rate_Calc!$L$26)</c:f>
              <c:numCache>
                <c:formatCode>0.000</c:formatCode>
                <c:ptCount val="6"/>
                <c:pt idx="0">
                  <c:v>41.066666666666734</c:v>
                </c:pt>
                <c:pt idx="1">
                  <c:v>49.866666666666653</c:v>
                </c:pt>
                <c:pt idx="2">
                  <c:v>54.733333333333377</c:v>
                </c:pt>
                <c:pt idx="3">
                  <c:v>56.1666666666667</c:v>
                </c:pt>
                <c:pt idx="4">
                  <c:v>63.033333333333346</c:v>
                </c:pt>
                <c:pt idx="5">
                  <c:v>57.366666666666703</c:v>
                </c:pt>
              </c:numCache>
            </c:numRef>
          </c:xVal>
          <c:yVal>
            <c:numRef>
              <c:f>(Rate_Calc!$AN$11,Rate_Calc!$AN$14,Rate_Calc!$AN$17,Rate_Calc!$AN$20,Rate_Calc!$AN$23,Rate_Calc!$AN$26)</c:f>
              <c:numCache>
                <c:formatCode>0.000</c:formatCode>
                <c:ptCount val="6"/>
                <c:pt idx="0">
                  <c:v>33.039567911006621</c:v>
                </c:pt>
                <c:pt idx="1">
                  <c:v>33.992354733849588</c:v>
                </c:pt>
                <c:pt idx="2">
                  <c:v>27.415702503237092</c:v>
                </c:pt>
                <c:pt idx="3">
                  <c:v>16.60441518715751</c:v>
                </c:pt>
                <c:pt idx="4">
                  <c:v>9.9367446840334157</c:v>
                </c:pt>
                <c:pt idx="5">
                  <c:v>4.7171414813269195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05-4872-8703-7A0B8933BE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2311472"/>
        <c:axId val="1732313968"/>
      </c:scatterChart>
      <c:valAx>
        <c:axId val="1732311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Biomass</a:t>
                </a:r>
                <a:r>
                  <a:rPr lang="en-US" baseline="0"/>
                  <a:t> (g/L)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2313968"/>
        <c:crosses val="autoZero"/>
        <c:crossBetween val="midCat"/>
      </c:valAx>
      <c:valAx>
        <c:axId val="173231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qP (g/g/h)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2311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Specific production rate q</a:t>
            </a:r>
            <a:r>
              <a:rPr lang="en-US" baseline="-25000"/>
              <a:t>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Specific production rate qP</c:v>
          </c:tx>
          <c:spPr>
            <a:pattFill prst="pct30">
              <a:fgClr>
                <a:schemeClr val="accent1">
                  <a:lumMod val="40000"/>
                  <a:lumOff val="60000"/>
                </a:schemeClr>
              </a:fgClr>
              <a:bgClr>
                <a:schemeClr val="bg1"/>
              </a:bgClr>
            </a:pattFill>
            <a:ln w="28575">
              <a:solidFill>
                <a:schemeClr val="accent1"/>
              </a:solidFill>
            </a:ln>
            <a:effectLst/>
          </c:spPr>
          <c:invertIfNegative val="0"/>
          <c:cat>
            <c:numRef>
              <c:f>Rate_Calc!$T$35:$T$40</c:f>
              <c:numCache>
                <c:formatCode>0</c:formatCode>
                <c:ptCount val="6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8.0829999999999984</c:v>
                </c:pt>
                <c:pt idx="4">
                  <c:v>9.9999999999999964</c:v>
                </c:pt>
                <c:pt idx="5">
                  <c:v>11.499999999999996</c:v>
                </c:pt>
              </c:numCache>
            </c:numRef>
          </c:cat>
          <c:val>
            <c:numRef>
              <c:f>(Rate_Calc!$AN$11,Rate_Calc!$AN$14,Rate_Calc!$AN$17,Rate_Calc!$AN$20,Rate_Calc!$AN$23,Rate_Calc!$AN$26)</c:f>
              <c:numCache>
                <c:formatCode>0.000</c:formatCode>
                <c:ptCount val="6"/>
                <c:pt idx="0">
                  <c:v>33.039567911006621</c:v>
                </c:pt>
                <c:pt idx="1">
                  <c:v>33.992354733849588</c:v>
                </c:pt>
                <c:pt idx="2">
                  <c:v>27.415702503237092</c:v>
                </c:pt>
                <c:pt idx="3">
                  <c:v>16.60441518715751</c:v>
                </c:pt>
                <c:pt idx="4">
                  <c:v>9.9367446840334157</c:v>
                </c:pt>
                <c:pt idx="5">
                  <c:v>4.7171414813269195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BE-40DF-BB63-B13AF1D2B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775822272"/>
        <c:axId val="775823104"/>
      </c:barChart>
      <c:catAx>
        <c:axId val="7758222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induction (h)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823104"/>
        <c:crosses val="autoZero"/>
        <c:auto val="1"/>
        <c:lblAlgn val="ctr"/>
        <c:lblOffset val="100"/>
        <c:noMultiLvlLbl val="0"/>
      </c:catAx>
      <c:valAx>
        <c:axId val="77582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spec. production rate qP (g/g/h)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822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Specific productivity</a:t>
            </a:r>
            <a:r>
              <a:rPr lang="en-US" baseline="0"/>
              <a:t> R1, R2, R3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Rate_Calc!$W$33</c:f>
              <c:strCache>
                <c:ptCount val="1"/>
                <c:pt idx="0">
                  <c:v>spec. prod. R1 (mg/g)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Rate_Calc!$T$35:$T$40</c:f>
              <c:numCache>
                <c:formatCode>0</c:formatCode>
                <c:ptCount val="6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8.0829999999999984</c:v>
                </c:pt>
                <c:pt idx="4">
                  <c:v>9.9999999999999964</c:v>
                </c:pt>
                <c:pt idx="5">
                  <c:v>11.499999999999996</c:v>
                </c:pt>
              </c:numCache>
            </c:numRef>
          </c:cat>
          <c:val>
            <c:numRef>
              <c:f>Rate_Calc!$W$35:$W$40</c:f>
              <c:numCache>
                <c:formatCode>0.00</c:formatCode>
                <c:ptCount val="6"/>
                <c:pt idx="0">
                  <c:v>69.419083479202499</c:v>
                </c:pt>
                <c:pt idx="1">
                  <c:v>111.61499696656109</c:v>
                </c:pt>
                <c:pt idx="2">
                  <c:v>141.6785013293009</c:v>
                </c:pt>
                <c:pt idx="3">
                  <c:v>154.83374527242844</c:v>
                </c:pt>
                <c:pt idx="4">
                  <c:v>138.84565884623896</c:v>
                </c:pt>
                <c:pt idx="5">
                  <c:v>136.62377648111908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63-4164-9899-FD2B58471288}"/>
            </c:ext>
          </c:extLst>
        </c:ser>
        <c:ser>
          <c:idx val="1"/>
          <c:order val="1"/>
          <c:tx>
            <c:strRef>
              <c:f>Rate_Calc!$X$33</c:f>
              <c:strCache>
                <c:ptCount val="1"/>
                <c:pt idx="0">
                  <c:v>spec. prod. R2 (mg/g)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Rate_Calc!$T$35:$T$40</c:f>
              <c:numCache>
                <c:formatCode>0</c:formatCode>
                <c:ptCount val="6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8.0829999999999984</c:v>
                </c:pt>
                <c:pt idx="4">
                  <c:v>9.9999999999999964</c:v>
                </c:pt>
                <c:pt idx="5">
                  <c:v>11.499999999999996</c:v>
                </c:pt>
              </c:numCache>
            </c:numRef>
          </c:cat>
          <c:val>
            <c:numRef>
              <c:f>Rate_Calc!$X$35:$X$40</c:f>
              <c:numCache>
                <c:formatCode>0.00</c:formatCode>
                <c:ptCount val="6"/>
                <c:pt idx="0">
                  <c:v>73.961369373330541</c:v>
                </c:pt>
                <c:pt idx="1">
                  <c:v>123.96565483235818</c:v>
                </c:pt>
                <c:pt idx="2">
                  <c:v>148.71046627387832</c:v>
                </c:pt>
                <c:pt idx="3">
                  <c:v>159.64002553326881</c:v>
                </c:pt>
                <c:pt idx="4">
                  <c:v>133.14472092798073</c:v>
                </c:pt>
                <c:pt idx="5">
                  <c:v>124.22212528825871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63-4164-9899-FD2B58471288}"/>
            </c:ext>
          </c:extLst>
        </c:ser>
        <c:ser>
          <c:idx val="2"/>
          <c:order val="2"/>
          <c:tx>
            <c:strRef>
              <c:f>Rate_Calc!$Y$33</c:f>
              <c:strCache>
                <c:ptCount val="1"/>
                <c:pt idx="0">
                  <c:v>spec. prod. R3 (mg/g)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Rate_Calc!$T$35:$T$40</c:f>
              <c:numCache>
                <c:formatCode>0</c:formatCode>
                <c:ptCount val="6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8.0829999999999984</c:v>
                </c:pt>
                <c:pt idx="4">
                  <c:v>9.9999999999999964</c:v>
                </c:pt>
                <c:pt idx="5">
                  <c:v>11.499999999999996</c:v>
                </c:pt>
              </c:numCache>
            </c:numRef>
          </c:cat>
          <c:val>
            <c:numRef>
              <c:f>Rate_Calc!$Y$35:$Y$40</c:f>
              <c:numCache>
                <c:formatCode>0.00</c:formatCode>
                <c:ptCount val="6"/>
                <c:pt idx="0">
                  <c:v>76.56520635043033</c:v>
                </c:pt>
                <c:pt idx="1">
                  <c:v>136.21995075223302</c:v>
                </c:pt>
                <c:pt idx="2">
                  <c:v>168.10321622162772</c:v>
                </c:pt>
                <c:pt idx="3">
                  <c:v>157.21633901942329</c:v>
                </c:pt>
                <c:pt idx="4">
                  <c:v>138.74365663616265</c:v>
                </c:pt>
                <c:pt idx="5">
                  <c:v>129.4799444609427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63-4164-9899-FD2B58471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42978767"/>
        <c:axId val="2042980431"/>
      </c:barChart>
      <c:catAx>
        <c:axId val="20429787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induction (h)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980431"/>
        <c:crosses val="autoZero"/>
        <c:auto val="1"/>
        <c:lblAlgn val="ctr"/>
        <c:lblOffset val="100"/>
        <c:noMultiLvlLbl val="0"/>
      </c:catAx>
      <c:valAx>
        <c:axId val="2042980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Specific prod.</a:t>
                </a:r>
                <a:r>
                  <a:rPr lang="en-US" baseline="0"/>
                  <a:t> (mg/g)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978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6" Type="http://schemas.openxmlformats.org/officeDocument/2006/relationships/chart" Target="../charts/chart23.xml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8</xdr:col>
      <xdr:colOff>468039</xdr:colOff>
      <xdr:row>8</xdr:row>
      <xdr:rowOff>164223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4778922" y="394138"/>
          <a:ext cx="2758966" cy="985344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AT" sz="1100"/>
            <a:t>All </a:t>
          </a:r>
          <a:r>
            <a:rPr lang="de-AT" sz="1100" b="1">
              <a:solidFill>
                <a:sysClr val="windowText" lastClr="000000"/>
              </a:solidFill>
            </a:rPr>
            <a:t>yellow</a:t>
          </a:r>
          <a:r>
            <a:rPr lang="de-AT" sz="1100" baseline="0"/>
            <a:t> fields need to be filled!</a:t>
          </a:r>
          <a:endParaRPr lang="de-AT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485775</xdr:colOff>
      <xdr:row>1360</xdr:row>
      <xdr:rowOff>61911</xdr:rowOff>
    </xdr:from>
    <xdr:to>
      <xdr:col>46</xdr:col>
      <xdr:colOff>57150</xdr:colOff>
      <xdr:row>1383</xdr:row>
      <xdr:rowOff>76199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485775</xdr:colOff>
      <xdr:row>1359</xdr:row>
      <xdr:rowOff>61911</xdr:rowOff>
    </xdr:from>
    <xdr:to>
      <xdr:col>46</xdr:col>
      <xdr:colOff>57150</xdr:colOff>
      <xdr:row>1382</xdr:row>
      <xdr:rowOff>76199</xdr:rowOff>
    </xdr:to>
    <xdr:graphicFrame macro="">
      <xdr:nvGraphicFramePr>
        <xdr:cNvPr id="3" name="Diagramm 1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39</xdr:col>
      <xdr:colOff>485775</xdr:colOff>
      <xdr:row>1359</xdr:row>
      <xdr:rowOff>61911</xdr:rowOff>
    </xdr:from>
    <xdr:to>
      <xdr:col>46</xdr:col>
      <xdr:colOff>57150</xdr:colOff>
      <xdr:row>1382</xdr:row>
      <xdr:rowOff>76199</xdr:rowOff>
    </xdr:to>
    <xdr:graphicFrame macro="">
      <xdr:nvGraphicFramePr>
        <xdr:cNvPr id="4" name="Diagramm 1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103092</xdr:colOff>
      <xdr:row>9</xdr:row>
      <xdr:rowOff>125507</xdr:rowOff>
    </xdr:from>
    <xdr:to>
      <xdr:col>19</xdr:col>
      <xdr:colOff>8964</xdr:colOff>
      <xdr:row>26</xdr:row>
      <xdr:rowOff>161365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36A40A3-BDEE-4A6C-9D3D-CDA5CC5F92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246529</xdr:colOff>
      <xdr:row>28</xdr:row>
      <xdr:rowOff>71718</xdr:rowOff>
    </xdr:from>
    <xdr:to>
      <xdr:col>18</xdr:col>
      <xdr:colOff>1272988</xdr:colOff>
      <xdr:row>45</xdr:row>
      <xdr:rowOff>53788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4313515-7A57-4D9E-A0D9-38B342E316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489857</xdr:colOff>
      <xdr:row>2</xdr:row>
      <xdr:rowOff>1905</xdr:rowOff>
    </xdr:from>
    <xdr:to>
      <xdr:col>21</xdr:col>
      <xdr:colOff>491067</xdr:colOff>
      <xdr:row>26</xdr:row>
      <xdr:rowOff>143933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465665</xdr:colOff>
      <xdr:row>28</xdr:row>
      <xdr:rowOff>101600</xdr:rowOff>
    </xdr:from>
    <xdr:to>
      <xdr:col>21</xdr:col>
      <xdr:colOff>541866</xdr:colOff>
      <xdr:row>53</xdr:row>
      <xdr:rowOff>127000</xdr:rowOff>
    </xdr:to>
    <xdr:graphicFrame macro="">
      <xdr:nvGraphicFramePr>
        <xdr:cNvPr id="3" name="Diagramm 1">
          <a:extLst>
            <a:ext uri="{FF2B5EF4-FFF2-40B4-BE49-F238E27FC236}">
              <a16:creationId xmlns:a16="http://schemas.microsoft.com/office/drawing/2014/main" id="{6E7CD5FA-2F0D-4F3F-8CE3-D0F4D570B8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3810</xdr:rowOff>
    </xdr:from>
    <xdr:to>
      <xdr:col>3</xdr:col>
      <xdr:colOff>396240</xdr:colOff>
      <xdr:row>33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80DB11-BEBA-4CE4-8DF7-42A7303E7A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16</xdr:row>
      <xdr:rowOff>152400</xdr:rowOff>
    </xdr:from>
    <xdr:to>
      <xdr:col>10</xdr:col>
      <xdr:colOff>731520</xdr:colOff>
      <xdr:row>33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03E869-DA52-49ED-B5E4-907C96B2BB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2118360</xdr:colOff>
      <xdr:row>17</xdr:row>
      <xdr:rowOff>30480</xdr:rowOff>
    </xdr:from>
    <xdr:to>
      <xdr:col>11</xdr:col>
      <xdr:colOff>30480</xdr:colOff>
      <xdr:row>35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EEAD80-5544-419D-B75C-B7EBDF730C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335280</xdr:colOff>
      <xdr:row>19</xdr:row>
      <xdr:rowOff>57150</xdr:rowOff>
    </xdr:from>
    <xdr:to>
      <xdr:col>14</xdr:col>
      <xdr:colOff>426720</xdr:colOff>
      <xdr:row>33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7A5AC-F3C3-462F-A24B-353AB85D6D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381000</xdr:colOff>
      <xdr:row>1</xdr:row>
      <xdr:rowOff>121920</xdr:rowOff>
    </xdr:from>
    <xdr:to>
      <xdr:col>15</xdr:col>
      <xdr:colOff>167640</xdr:colOff>
      <xdr:row>16</xdr:row>
      <xdr:rowOff>167640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224D1F-FA39-48AD-9B01-139F36EB27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335280</xdr:colOff>
      <xdr:row>19</xdr:row>
      <xdr:rowOff>57150</xdr:rowOff>
    </xdr:from>
    <xdr:to>
      <xdr:col>14</xdr:col>
      <xdr:colOff>426720</xdr:colOff>
      <xdr:row>33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382CD3-DDC6-4A00-8433-7131612D82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381000</xdr:colOff>
      <xdr:row>1</xdr:row>
      <xdr:rowOff>121920</xdr:rowOff>
    </xdr:from>
    <xdr:to>
      <xdr:col>15</xdr:col>
      <xdr:colOff>167640</xdr:colOff>
      <xdr:row>16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912701-1056-4206-A3BA-CFCDC0D3D4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396240</xdr:colOff>
      <xdr:row>18</xdr:row>
      <xdr:rowOff>3810</xdr:rowOff>
    </xdr:from>
    <xdr:to>
      <xdr:col>16</xdr:col>
      <xdr:colOff>91440</xdr:colOff>
      <xdr:row>35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6708D1-41E7-45B4-B06A-D4C2F9A578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548640</xdr:colOff>
      <xdr:row>41</xdr:row>
      <xdr:rowOff>57150</xdr:rowOff>
    </xdr:from>
    <xdr:to>
      <xdr:col>16</xdr:col>
      <xdr:colOff>304800</xdr:colOff>
      <xdr:row>58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3CDB71-54EA-47F4-8631-F60C106F7F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381000</xdr:colOff>
      <xdr:row>1</xdr:row>
      <xdr:rowOff>121920</xdr:rowOff>
    </xdr:from>
    <xdr:to>
      <xdr:col>15</xdr:col>
      <xdr:colOff>518160</xdr:colOff>
      <xdr:row>15</xdr:row>
      <xdr:rowOff>91440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746EDD-6591-4F07-8914-1F8F6A16F9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257175</xdr:colOff>
      <xdr:row>99</xdr:row>
      <xdr:rowOff>38100</xdr:rowOff>
    </xdr:from>
    <xdr:to>
      <xdr:col>17</xdr:col>
      <xdr:colOff>257175</xdr:colOff>
      <xdr:row>129</xdr:row>
      <xdr:rowOff>85725</xdr:rowOff>
    </xdr:to>
    <xdr:cxnSp macro="">
      <xdr:nvCxnSpPr>
        <xdr:cNvPr id="5" name="Gerade Verbindung 7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CxnSpPr/>
      </xdr:nvCxnSpPr>
      <xdr:spPr>
        <a:xfrm flipH="1">
          <a:off x="19964400" y="21183600"/>
          <a:ext cx="0" cy="49053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257175</xdr:colOff>
      <xdr:row>104</xdr:row>
      <xdr:rowOff>38100</xdr:rowOff>
    </xdr:from>
    <xdr:to>
      <xdr:col>17</xdr:col>
      <xdr:colOff>257175</xdr:colOff>
      <xdr:row>134</xdr:row>
      <xdr:rowOff>85725</xdr:rowOff>
    </xdr:to>
    <xdr:cxnSp macro="">
      <xdr:nvCxnSpPr>
        <xdr:cNvPr id="13" name="Gerade Verbindung 7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CxnSpPr/>
      </xdr:nvCxnSpPr>
      <xdr:spPr>
        <a:xfrm flipH="1">
          <a:off x="19964400" y="21993225"/>
          <a:ext cx="0" cy="49053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8964</xdr:colOff>
      <xdr:row>32</xdr:row>
      <xdr:rowOff>40059</xdr:rowOff>
    </xdr:from>
    <xdr:to>
      <xdr:col>10</xdr:col>
      <xdr:colOff>561974</xdr:colOff>
      <xdr:row>54</xdr:row>
      <xdr:rowOff>57150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488576</xdr:colOff>
      <xdr:row>32</xdr:row>
      <xdr:rowOff>22411</xdr:rowOff>
    </xdr:from>
    <xdr:to>
      <xdr:col>17</xdr:col>
      <xdr:colOff>856129</xdr:colOff>
      <xdr:row>49</xdr:row>
      <xdr:rowOff>143434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365D15-A5F5-4161-B55F-068ED6C530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397809</xdr:colOff>
      <xdr:row>32</xdr:row>
      <xdr:rowOff>120463</xdr:rowOff>
    </xdr:from>
    <xdr:to>
      <xdr:col>43</xdr:col>
      <xdr:colOff>251155</xdr:colOff>
      <xdr:row>49</xdr:row>
      <xdr:rowOff>40965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EB7EF79-D120-4C2E-938E-2AD9DC7A4C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557213</xdr:colOff>
      <xdr:row>32</xdr:row>
      <xdr:rowOff>66674</xdr:rowOff>
    </xdr:from>
    <xdr:to>
      <xdr:col>37</xdr:col>
      <xdr:colOff>276225</xdr:colOff>
      <xdr:row>49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54C6DD-AE31-4584-8F5B-728753B026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147638</xdr:colOff>
      <xdr:row>32</xdr:row>
      <xdr:rowOff>76200</xdr:rowOff>
    </xdr:from>
    <xdr:to>
      <xdr:col>32</xdr:col>
      <xdr:colOff>471488</xdr:colOff>
      <xdr:row>48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1C893B-6ABA-4F3C-A805-6288059F61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261938</xdr:colOff>
      <xdr:row>45</xdr:row>
      <xdr:rowOff>104775</xdr:rowOff>
    </xdr:from>
    <xdr:to>
      <xdr:col>24</xdr:col>
      <xdr:colOff>1423988</xdr:colOff>
      <xdr:row>63</xdr:row>
      <xdr:rowOff>9525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8E9FD21-A471-40EB-BCA1-CB651166AA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7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4"/>
  <sheetViews>
    <sheetView topLeftCell="A10" zoomScale="116" workbookViewId="0">
      <selection activeCell="G34" sqref="G34"/>
    </sheetView>
  </sheetViews>
  <sheetFormatPr defaultColWidth="11.44140625" defaultRowHeight="13.2" x14ac:dyDescent="0.25"/>
  <cols>
    <col min="1" max="1" width="22" customWidth="1"/>
    <col min="2" max="2" width="37.88671875" bestFit="1" customWidth="1"/>
  </cols>
  <sheetData>
    <row r="1" spans="1:10" ht="18" customHeight="1" x14ac:dyDescent="0.3">
      <c r="A1" s="3" t="s">
        <v>0</v>
      </c>
    </row>
    <row r="2" spans="1:10" ht="12.75" customHeight="1" x14ac:dyDescent="0.25">
      <c r="A2" s="4" t="s">
        <v>1</v>
      </c>
      <c r="B2" s="135" t="s">
        <v>182</v>
      </c>
      <c r="C2" s="8"/>
      <c r="D2" s="8"/>
      <c r="F2" s="4" t="s">
        <v>2</v>
      </c>
    </row>
    <row r="3" spans="1:10" ht="12.75" customHeight="1" x14ac:dyDescent="0.25">
      <c r="A3" s="4"/>
      <c r="B3" s="4"/>
      <c r="C3" s="8"/>
      <c r="D3" s="8"/>
      <c r="F3" s="4"/>
    </row>
    <row r="4" spans="1:10" ht="12.75" customHeight="1" x14ac:dyDescent="0.25">
      <c r="A4" s="4" t="s">
        <v>3</v>
      </c>
      <c r="B4" s="16"/>
      <c r="C4" s="4"/>
      <c r="D4" s="8"/>
    </row>
    <row r="5" spans="1:10" ht="12.75" customHeight="1" x14ac:dyDescent="0.25">
      <c r="A5" s="9" t="s">
        <v>4</v>
      </c>
      <c r="B5" s="136" t="s">
        <v>183</v>
      </c>
      <c r="C5" s="39"/>
      <c r="D5" s="8"/>
    </row>
    <row r="6" spans="1:10" ht="12.75" customHeight="1" x14ac:dyDescent="0.25">
      <c r="A6" s="9" t="s">
        <v>5</v>
      </c>
      <c r="B6" s="136" t="s">
        <v>163</v>
      </c>
      <c r="C6" s="4"/>
    </row>
    <row r="7" spans="1:10" ht="12.75" customHeight="1" x14ac:dyDescent="0.25">
      <c r="A7" s="9" t="s">
        <v>6</v>
      </c>
      <c r="B7" s="136" t="s">
        <v>162</v>
      </c>
      <c r="C7" s="4"/>
    </row>
    <row r="8" spans="1:10" ht="12.75" customHeight="1" x14ac:dyDescent="0.25">
      <c r="A8" s="9" t="s">
        <v>7</v>
      </c>
      <c r="B8" s="136" t="s">
        <v>184</v>
      </c>
      <c r="C8" s="4"/>
    </row>
    <row r="9" spans="1:10" ht="12.75" customHeight="1" x14ac:dyDescent="0.25">
      <c r="A9" s="9" t="s">
        <v>8</v>
      </c>
      <c r="B9" s="136" t="s">
        <v>185</v>
      </c>
      <c r="C9" s="4"/>
    </row>
    <row r="10" spans="1:10" ht="12.75" customHeight="1" x14ac:dyDescent="0.25">
      <c r="A10" s="9" t="s">
        <v>9</v>
      </c>
      <c r="B10" s="137">
        <v>45356.411805555559</v>
      </c>
      <c r="C10" s="9" t="s">
        <v>10</v>
      </c>
    </row>
    <row r="11" spans="1:10" ht="12.75" customHeight="1" x14ac:dyDescent="0.25">
      <c r="A11" s="9" t="s">
        <v>11</v>
      </c>
      <c r="B11" s="138">
        <f>AVERAGE(0.356, 0.374, 0.375)*1</f>
        <v>0.36833333333333335</v>
      </c>
      <c r="C11" s="9" t="s">
        <v>10</v>
      </c>
    </row>
    <row r="12" spans="1:10" ht="12.75" customHeight="1" x14ac:dyDescent="0.25">
      <c r="A12" s="9" t="s">
        <v>12</v>
      </c>
      <c r="B12" s="138">
        <v>1.1000000000000001</v>
      </c>
      <c r="C12" s="9" t="s">
        <v>13</v>
      </c>
      <c r="D12" s="8" t="s">
        <v>14</v>
      </c>
    </row>
    <row r="13" spans="1:10" ht="12.75" customHeight="1" x14ac:dyDescent="0.3">
      <c r="A13" s="3"/>
    </row>
    <row r="14" spans="1:10" ht="15.6" x14ac:dyDescent="0.35">
      <c r="A14" s="9" t="s">
        <v>15</v>
      </c>
      <c r="B14" s="10">
        <v>20.8</v>
      </c>
      <c r="C14" s="9" t="s">
        <v>16</v>
      </c>
    </row>
    <row r="15" spans="1:10" ht="16.2" x14ac:dyDescent="0.35">
      <c r="A15" s="9" t="s">
        <v>17</v>
      </c>
      <c r="B15" s="10">
        <v>0.04</v>
      </c>
      <c r="C15" s="9" t="s">
        <v>16</v>
      </c>
      <c r="E15" s="2"/>
      <c r="H15" s="9"/>
      <c r="I15" s="9"/>
      <c r="J15" s="9"/>
    </row>
    <row r="16" spans="1:10" ht="15.6" x14ac:dyDescent="0.35">
      <c r="A16" s="9" t="s">
        <v>18</v>
      </c>
      <c r="B16" s="10">
        <v>20.71</v>
      </c>
      <c r="C16" s="9" t="s">
        <v>16</v>
      </c>
      <c r="E16" s="12"/>
      <c r="F16" s="12"/>
    </row>
    <row r="17" spans="1:11" ht="15.6" x14ac:dyDescent="0.35">
      <c r="A17" s="9" t="s">
        <v>19</v>
      </c>
      <c r="B17" s="30">
        <f>(B14-B16)/B14*100</f>
        <v>0.43269230769230704</v>
      </c>
      <c r="C17" s="9" t="s">
        <v>16</v>
      </c>
      <c r="E17" s="1"/>
      <c r="F17" s="12"/>
    </row>
    <row r="18" spans="1:11" x14ac:dyDescent="0.25">
      <c r="B18" s="10"/>
      <c r="E18" s="1"/>
      <c r="G18" s="12"/>
    </row>
    <row r="19" spans="1:11" x14ac:dyDescent="0.25">
      <c r="A19" s="9" t="s">
        <v>20</v>
      </c>
      <c r="B19" s="139">
        <v>3</v>
      </c>
      <c r="C19" s="9" t="s">
        <v>21</v>
      </c>
      <c r="E19" s="1"/>
      <c r="G19" s="1"/>
    </row>
    <row r="20" spans="1:11" ht="16.2" thickBot="1" x14ac:dyDescent="0.4">
      <c r="A20" s="9" t="s">
        <v>22</v>
      </c>
      <c r="B20" s="55">
        <v>22.414000000000001</v>
      </c>
      <c r="C20" s="9" t="s">
        <v>23</v>
      </c>
      <c r="F20" s="1"/>
      <c r="G20" s="1"/>
    </row>
    <row r="21" spans="1:11" x14ac:dyDescent="0.25">
      <c r="A21" s="17" t="s">
        <v>186</v>
      </c>
      <c r="B21" s="142">
        <f>4505.21*B25/1000</f>
        <v>414.88478890000005</v>
      </c>
      <c r="C21" s="17" t="s">
        <v>24</v>
      </c>
      <c r="D21" s="9" t="s">
        <v>192</v>
      </c>
      <c r="F21" s="1"/>
      <c r="G21" s="12"/>
      <c r="K21" s="5"/>
    </row>
    <row r="22" spans="1:11" x14ac:dyDescent="0.25">
      <c r="A22" s="11" t="s">
        <v>187</v>
      </c>
      <c r="B22" s="10">
        <v>1.0900000000000001</v>
      </c>
      <c r="C22" s="11" t="s">
        <v>25</v>
      </c>
      <c r="F22" s="1"/>
      <c r="K22" s="6"/>
    </row>
    <row r="23" spans="1:11" x14ac:dyDescent="0.25">
      <c r="A23" s="11" t="s">
        <v>193</v>
      </c>
      <c r="B23" s="10">
        <f>LOOKUP(E23,Online_ANA!M2:M2124,Online_ANA!A2:A2124)</f>
        <v>13.4</v>
      </c>
      <c r="C23" s="11" t="s">
        <v>26</v>
      </c>
      <c r="D23" s="8" t="s">
        <v>27</v>
      </c>
      <c r="E23" s="8" cm="1">
        <f t="array" ref="E23">INDEX(Online_ANA!M2:M2124,MATCH(TRUE,INDEX(Online_ANA!M2:M2124&gt;0,0),))</f>
        <v>5.0600000000486034E-2</v>
      </c>
      <c r="F23" s="1"/>
      <c r="K23" s="6"/>
    </row>
    <row r="24" spans="1:11" x14ac:dyDescent="0.25">
      <c r="A24" s="11" t="s">
        <v>28</v>
      </c>
      <c r="B24" s="10">
        <v>1</v>
      </c>
      <c r="C24" s="11" t="s">
        <v>25</v>
      </c>
    </row>
    <row r="25" spans="1:11" x14ac:dyDescent="0.25">
      <c r="A25" s="11" t="s">
        <v>188</v>
      </c>
      <c r="B25" s="10">
        <v>92.09</v>
      </c>
      <c r="C25" s="11" t="s">
        <v>29</v>
      </c>
    </row>
    <row r="26" spans="1:11" x14ac:dyDescent="0.25">
      <c r="A26" s="11" t="s">
        <v>30</v>
      </c>
      <c r="B26" s="10">
        <v>59.04</v>
      </c>
      <c r="C26" s="11" t="s">
        <v>29</v>
      </c>
    </row>
    <row r="27" spans="1:11" x14ac:dyDescent="0.25">
      <c r="A27" s="11" t="s">
        <v>189</v>
      </c>
      <c r="B27" s="10">
        <v>30.7</v>
      </c>
      <c r="C27" s="11" t="s">
        <v>31</v>
      </c>
    </row>
    <row r="28" spans="1:11" x14ac:dyDescent="0.25">
      <c r="A28" s="9" t="s">
        <v>32</v>
      </c>
      <c r="B28" s="10">
        <v>29.5</v>
      </c>
      <c r="C28" s="11" t="s">
        <v>31</v>
      </c>
      <c r="H28" s="9"/>
    </row>
    <row r="29" spans="1:11" x14ac:dyDescent="0.25">
      <c r="A29" s="11" t="s">
        <v>33</v>
      </c>
      <c r="B29" s="10">
        <v>94.971400000000003</v>
      </c>
      <c r="C29" s="11" t="s">
        <v>29</v>
      </c>
      <c r="H29" s="9"/>
    </row>
    <row r="30" spans="1:11" x14ac:dyDescent="0.25">
      <c r="A30" s="13"/>
      <c r="B30" s="54"/>
      <c r="C30" s="8"/>
      <c r="D30" s="13"/>
    </row>
    <row r="31" spans="1:11" x14ac:dyDescent="0.25">
      <c r="A31" s="4" t="s">
        <v>34</v>
      </c>
      <c r="B31" s="7"/>
      <c r="C31" s="4"/>
    </row>
    <row r="32" spans="1:11" x14ac:dyDescent="0.25">
      <c r="A32" s="9" t="s">
        <v>35</v>
      </c>
      <c r="B32" s="10">
        <v>1</v>
      </c>
      <c r="C32" s="9" t="s">
        <v>36</v>
      </c>
    </row>
    <row r="33" spans="1:5" x14ac:dyDescent="0.25">
      <c r="A33" s="9" t="s">
        <v>37</v>
      </c>
      <c r="B33" s="10">
        <v>1.7397140679191845</v>
      </c>
      <c r="C33" s="9" t="s">
        <v>36</v>
      </c>
    </row>
    <row r="34" spans="1:5" x14ac:dyDescent="0.25">
      <c r="A34" s="9" t="s">
        <v>38</v>
      </c>
      <c r="B34" s="10">
        <v>0.2411843304146126</v>
      </c>
      <c r="C34" s="9" t="s">
        <v>36</v>
      </c>
    </row>
    <row r="35" spans="1:5" x14ac:dyDescent="0.25">
      <c r="A35" s="9" t="s">
        <v>39</v>
      </c>
      <c r="B35" s="10">
        <v>0.44652226365431008</v>
      </c>
      <c r="C35" s="9" t="s">
        <v>36</v>
      </c>
      <c r="D35" s="5"/>
      <c r="E35" s="6"/>
    </row>
    <row r="36" spans="1:5" x14ac:dyDescent="0.25">
      <c r="A36" s="9" t="s">
        <v>40</v>
      </c>
      <c r="B36" s="10">
        <v>4.4693333333333385</v>
      </c>
      <c r="C36" s="9" t="s">
        <v>41</v>
      </c>
      <c r="D36" s="5"/>
      <c r="E36" s="6"/>
    </row>
    <row r="37" spans="1:5" x14ac:dyDescent="0.25">
      <c r="A37" s="9" t="s">
        <v>42</v>
      </c>
      <c r="B37" s="10">
        <v>26.343</v>
      </c>
      <c r="C37" s="9" t="s">
        <v>31</v>
      </c>
    </row>
    <row r="38" spans="1:5" x14ac:dyDescent="0.25">
      <c r="A38" s="9" t="s">
        <v>43</v>
      </c>
      <c r="B38" s="10">
        <v>4.1231165493667259</v>
      </c>
      <c r="C38" s="9" t="s">
        <v>10</v>
      </c>
    </row>
    <row r="40" spans="1:5" x14ac:dyDescent="0.25">
      <c r="A40" s="15" t="s">
        <v>2</v>
      </c>
      <c r="B40" s="6"/>
      <c r="C40" s="5"/>
      <c r="D40" s="5"/>
      <c r="E40" s="6"/>
    </row>
    <row r="41" spans="1:5" x14ac:dyDescent="0.25">
      <c r="A41" s="140" t="s">
        <v>190</v>
      </c>
      <c r="B41" s="141"/>
      <c r="C41" s="11"/>
      <c r="D41" s="6"/>
      <c r="E41" s="6"/>
    </row>
    <row r="42" spans="1:5" x14ac:dyDescent="0.25">
      <c r="A42" s="115" t="s">
        <v>191</v>
      </c>
      <c r="B42" s="141"/>
      <c r="C42" s="9"/>
    </row>
    <row r="43" spans="1:5" x14ac:dyDescent="0.25">
      <c r="A43" s="11"/>
      <c r="C43" s="5"/>
    </row>
    <row r="44" spans="1:5" x14ac:dyDescent="0.25">
      <c r="A44" s="8"/>
      <c r="B44" s="8"/>
    </row>
  </sheetData>
  <phoneticPr fontId="49" type="noConversion"/>
  <pageMargins left="0.78740157499999996" right="0.78740157499999996" top="0.984251969" bottom="0.984251969" header="0.4921259845" footer="0.4921259845"/>
  <pageSetup paperSize="9" orientation="portrait" horizontalDpi="300" verticalDpi="300" r:id="rId1"/>
  <headerFooter alignWithMargins="0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Q2124"/>
  <sheetViews>
    <sheetView topLeftCell="E1" zoomScale="85" zoomScaleNormal="85" workbookViewId="0">
      <pane ySplit="1" topLeftCell="A2074" activePane="bottomLeft" state="frozen"/>
      <selection activeCell="E1" sqref="E1"/>
      <selection pane="bottomLeft" activeCell="O2124" sqref="O2124"/>
    </sheetView>
  </sheetViews>
  <sheetFormatPr defaultColWidth="9.109375" defaultRowHeight="13.2" x14ac:dyDescent="0.25"/>
  <cols>
    <col min="1" max="1" width="18.44140625" style="143" bestFit="1" customWidth="1"/>
    <col min="2" max="2" width="18.44140625" style="46" customWidth="1"/>
    <col min="3" max="3" width="17.6640625" style="145" bestFit="1" customWidth="1"/>
    <col min="4" max="4" width="17.88671875" style="145" bestFit="1" customWidth="1"/>
    <col min="5" max="5" width="20.5546875" style="145" bestFit="1" customWidth="1"/>
    <col min="6" max="6" width="13.33203125" style="145" bestFit="1" customWidth="1"/>
    <col min="7" max="7" width="15.33203125" style="145" bestFit="1" customWidth="1"/>
    <col min="8" max="8" width="25.109375" style="145" bestFit="1" customWidth="1"/>
    <col min="9" max="9" width="8.33203125" style="145" bestFit="1" customWidth="1"/>
    <col min="10" max="10" width="15" style="145" bestFit="1" customWidth="1"/>
    <col min="11" max="11" width="13.6640625" style="145" bestFit="1" customWidth="1"/>
    <col min="12" max="12" width="12.109375" style="145" bestFit="1" customWidth="1"/>
    <col min="13" max="13" width="22.6640625" style="139" bestFit="1" customWidth="1"/>
    <col min="14" max="14" width="12.6640625" style="141" bestFit="1" customWidth="1"/>
    <col min="15" max="15" width="22.6640625" style="139" bestFit="1" customWidth="1"/>
    <col min="16" max="16" width="30.109375" style="9" customWidth="1"/>
    <col min="17" max="19" width="19" style="9" customWidth="1"/>
    <col min="20" max="20" width="18.33203125" style="9" bestFit="1" customWidth="1"/>
    <col min="21" max="21" width="17.88671875" style="9" bestFit="1" customWidth="1"/>
    <col min="22" max="22" width="18.33203125" style="9" bestFit="1" customWidth="1"/>
    <col min="23" max="23" width="17.88671875" style="9" bestFit="1" customWidth="1"/>
    <col min="24" max="35" width="22" style="9" bestFit="1" customWidth="1"/>
    <col min="36" max="36" width="19.88671875" style="9" bestFit="1" customWidth="1"/>
    <col min="37" max="37" width="9.109375" style="9" customWidth="1"/>
    <col min="38" max="38" width="16.44140625" style="9" customWidth="1"/>
    <col min="39" max="39" width="9.109375" style="9" customWidth="1"/>
    <col min="40" max="40" width="18.88671875" style="9" customWidth="1"/>
    <col min="41" max="41" width="15" style="9" customWidth="1"/>
    <col min="42" max="42" width="16" style="9" customWidth="1"/>
    <col min="43" max="255" width="9.109375" style="9"/>
    <col min="256" max="256" width="15.33203125" style="9" bestFit="1" customWidth="1"/>
    <col min="257" max="257" width="15.33203125" style="9" customWidth="1"/>
    <col min="258" max="258" width="9.109375" style="9" customWidth="1"/>
    <col min="259" max="259" width="23.6640625" style="9" customWidth="1"/>
    <col min="260" max="260" width="18.88671875" style="9" customWidth="1"/>
    <col min="261" max="261" width="20.44140625" style="9" customWidth="1"/>
    <col min="262" max="262" width="21.44140625" style="9" customWidth="1"/>
    <col min="263" max="263" width="21.109375" style="9" customWidth="1"/>
    <col min="264" max="264" width="19.88671875" style="9" customWidth="1"/>
    <col min="265" max="267" width="14.44140625" style="9" bestFit="1" customWidth="1"/>
    <col min="268" max="268" width="14.88671875" style="9" bestFit="1" customWidth="1"/>
    <col min="269" max="269" width="14.44140625" style="9" bestFit="1" customWidth="1"/>
    <col min="270" max="270" width="17.88671875" style="9" bestFit="1" customWidth="1"/>
    <col min="271" max="272" width="14.44140625" style="9" bestFit="1" customWidth="1"/>
    <col min="273" max="275" width="16.109375" style="9" bestFit="1" customWidth="1"/>
    <col min="276" max="276" width="18.33203125" style="9" bestFit="1" customWidth="1"/>
    <col min="277" max="277" width="17.88671875" style="9" bestFit="1" customWidth="1"/>
    <col min="278" max="278" width="18.33203125" style="9" bestFit="1" customWidth="1"/>
    <col min="279" max="279" width="17.88671875" style="9" bestFit="1" customWidth="1"/>
    <col min="280" max="291" width="22" style="9" bestFit="1" customWidth="1"/>
    <col min="292" max="292" width="19.88671875" style="9" bestFit="1" customWidth="1"/>
    <col min="293" max="293" width="9.109375" style="9" customWidth="1"/>
    <col min="294" max="294" width="16.44140625" style="9" customWidth="1"/>
    <col min="295" max="295" width="9.109375" style="9" customWidth="1"/>
    <col min="296" max="296" width="18.88671875" style="9" customWidth="1"/>
    <col min="297" max="297" width="15" style="9" customWidth="1"/>
    <col min="298" max="298" width="16" style="9" customWidth="1"/>
    <col min="299" max="511" width="9.109375" style="9"/>
    <col min="512" max="512" width="15.33203125" style="9" bestFit="1" customWidth="1"/>
    <col min="513" max="513" width="15.33203125" style="9" customWidth="1"/>
    <col min="514" max="514" width="9.109375" style="9" customWidth="1"/>
    <col min="515" max="515" width="23.6640625" style="9" customWidth="1"/>
    <col min="516" max="516" width="18.88671875" style="9" customWidth="1"/>
    <col min="517" max="517" width="20.44140625" style="9" customWidth="1"/>
    <col min="518" max="518" width="21.44140625" style="9" customWidth="1"/>
    <col min="519" max="519" width="21.109375" style="9" customWidth="1"/>
    <col min="520" max="520" width="19.88671875" style="9" customWidth="1"/>
    <col min="521" max="523" width="14.44140625" style="9" bestFit="1" customWidth="1"/>
    <col min="524" max="524" width="14.88671875" style="9" bestFit="1" customWidth="1"/>
    <col min="525" max="525" width="14.44140625" style="9" bestFit="1" customWidth="1"/>
    <col min="526" max="526" width="17.88671875" style="9" bestFit="1" customWidth="1"/>
    <col min="527" max="528" width="14.44140625" style="9" bestFit="1" customWidth="1"/>
    <col min="529" max="531" width="16.109375" style="9" bestFit="1" customWidth="1"/>
    <col min="532" max="532" width="18.33203125" style="9" bestFit="1" customWidth="1"/>
    <col min="533" max="533" width="17.88671875" style="9" bestFit="1" customWidth="1"/>
    <col min="534" max="534" width="18.33203125" style="9" bestFit="1" customWidth="1"/>
    <col min="535" max="535" width="17.88671875" style="9" bestFit="1" customWidth="1"/>
    <col min="536" max="547" width="22" style="9" bestFit="1" customWidth="1"/>
    <col min="548" max="548" width="19.88671875" style="9" bestFit="1" customWidth="1"/>
    <col min="549" max="549" width="9.109375" style="9" customWidth="1"/>
    <col min="550" max="550" width="16.44140625" style="9" customWidth="1"/>
    <col min="551" max="551" width="9.109375" style="9" customWidth="1"/>
    <col min="552" max="552" width="18.88671875" style="9" customWidth="1"/>
    <col min="553" max="553" width="15" style="9" customWidth="1"/>
    <col min="554" max="554" width="16" style="9" customWidth="1"/>
    <col min="555" max="767" width="9.109375" style="9"/>
    <col min="768" max="768" width="15.33203125" style="9" bestFit="1" customWidth="1"/>
    <col min="769" max="769" width="15.33203125" style="9" customWidth="1"/>
    <col min="770" max="770" width="9.109375" style="9" customWidth="1"/>
    <col min="771" max="771" width="23.6640625" style="9" customWidth="1"/>
    <col min="772" max="772" width="18.88671875" style="9" customWidth="1"/>
    <col min="773" max="773" width="20.44140625" style="9" customWidth="1"/>
    <col min="774" max="774" width="21.44140625" style="9" customWidth="1"/>
    <col min="775" max="775" width="21.109375" style="9" customWidth="1"/>
    <col min="776" max="776" width="19.88671875" style="9" customWidth="1"/>
    <col min="777" max="779" width="14.44140625" style="9" bestFit="1" customWidth="1"/>
    <col min="780" max="780" width="14.88671875" style="9" bestFit="1" customWidth="1"/>
    <col min="781" max="781" width="14.44140625" style="9" bestFit="1" customWidth="1"/>
    <col min="782" max="782" width="17.88671875" style="9" bestFit="1" customWidth="1"/>
    <col min="783" max="784" width="14.44140625" style="9" bestFit="1" customWidth="1"/>
    <col min="785" max="787" width="16.109375" style="9" bestFit="1" customWidth="1"/>
    <col min="788" max="788" width="18.33203125" style="9" bestFit="1" customWidth="1"/>
    <col min="789" max="789" width="17.88671875" style="9" bestFit="1" customWidth="1"/>
    <col min="790" max="790" width="18.33203125" style="9" bestFit="1" customWidth="1"/>
    <col min="791" max="791" width="17.88671875" style="9" bestFit="1" customWidth="1"/>
    <col min="792" max="803" width="22" style="9" bestFit="1" customWidth="1"/>
    <col min="804" max="804" width="19.88671875" style="9" bestFit="1" customWidth="1"/>
    <col min="805" max="805" width="9.109375" style="9" customWidth="1"/>
    <col min="806" max="806" width="16.44140625" style="9" customWidth="1"/>
    <col min="807" max="807" width="9.109375" style="9" customWidth="1"/>
    <col min="808" max="808" width="18.88671875" style="9" customWidth="1"/>
    <col min="809" max="809" width="15" style="9" customWidth="1"/>
    <col min="810" max="810" width="16" style="9" customWidth="1"/>
    <col min="811" max="1023" width="9.109375" style="9"/>
    <col min="1024" max="1024" width="15.33203125" style="9" bestFit="1" customWidth="1"/>
    <col min="1025" max="1025" width="15.33203125" style="9" customWidth="1"/>
    <col min="1026" max="1026" width="9.109375" style="9" customWidth="1"/>
    <col min="1027" max="1027" width="23.6640625" style="9" customWidth="1"/>
    <col min="1028" max="1028" width="18.88671875" style="9" customWidth="1"/>
    <col min="1029" max="1029" width="20.44140625" style="9" customWidth="1"/>
    <col min="1030" max="1030" width="21.44140625" style="9" customWidth="1"/>
    <col min="1031" max="1031" width="21.109375" style="9" customWidth="1"/>
    <col min="1032" max="1032" width="19.88671875" style="9" customWidth="1"/>
    <col min="1033" max="1035" width="14.44140625" style="9" bestFit="1" customWidth="1"/>
    <col min="1036" max="1036" width="14.88671875" style="9" bestFit="1" customWidth="1"/>
    <col min="1037" max="1037" width="14.44140625" style="9" bestFit="1" customWidth="1"/>
    <col min="1038" max="1038" width="17.88671875" style="9" bestFit="1" customWidth="1"/>
    <col min="1039" max="1040" width="14.44140625" style="9" bestFit="1" customWidth="1"/>
    <col min="1041" max="1043" width="16.109375" style="9" bestFit="1" customWidth="1"/>
    <col min="1044" max="1044" width="18.33203125" style="9" bestFit="1" customWidth="1"/>
    <col min="1045" max="1045" width="17.88671875" style="9" bestFit="1" customWidth="1"/>
    <col min="1046" max="1046" width="18.33203125" style="9" bestFit="1" customWidth="1"/>
    <col min="1047" max="1047" width="17.88671875" style="9" bestFit="1" customWidth="1"/>
    <col min="1048" max="1059" width="22" style="9" bestFit="1" customWidth="1"/>
    <col min="1060" max="1060" width="19.88671875" style="9" bestFit="1" customWidth="1"/>
    <col min="1061" max="1061" width="9.109375" style="9" customWidth="1"/>
    <col min="1062" max="1062" width="16.44140625" style="9" customWidth="1"/>
    <col min="1063" max="1063" width="9.109375" style="9" customWidth="1"/>
    <col min="1064" max="1064" width="18.88671875" style="9" customWidth="1"/>
    <col min="1065" max="1065" width="15" style="9" customWidth="1"/>
    <col min="1066" max="1066" width="16" style="9" customWidth="1"/>
    <col min="1067" max="1279" width="9.109375" style="9"/>
    <col min="1280" max="1280" width="15.33203125" style="9" bestFit="1" customWidth="1"/>
    <col min="1281" max="1281" width="15.33203125" style="9" customWidth="1"/>
    <col min="1282" max="1282" width="9.109375" style="9" customWidth="1"/>
    <col min="1283" max="1283" width="23.6640625" style="9" customWidth="1"/>
    <col min="1284" max="1284" width="18.88671875" style="9" customWidth="1"/>
    <col min="1285" max="1285" width="20.44140625" style="9" customWidth="1"/>
    <col min="1286" max="1286" width="21.44140625" style="9" customWidth="1"/>
    <col min="1287" max="1287" width="21.109375" style="9" customWidth="1"/>
    <col min="1288" max="1288" width="19.88671875" style="9" customWidth="1"/>
    <col min="1289" max="1291" width="14.44140625" style="9" bestFit="1" customWidth="1"/>
    <col min="1292" max="1292" width="14.88671875" style="9" bestFit="1" customWidth="1"/>
    <col min="1293" max="1293" width="14.44140625" style="9" bestFit="1" customWidth="1"/>
    <col min="1294" max="1294" width="17.88671875" style="9" bestFit="1" customWidth="1"/>
    <col min="1295" max="1296" width="14.44140625" style="9" bestFit="1" customWidth="1"/>
    <col min="1297" max="1299" width="16.109375" style="9" bestFit="1" customWidth="1"/>
    <col min="1300" max="1300" width="18.33203125" style="9" bestFit="1" customWidth="1"/>
    <col min="1301" max="1301" width="17.88671875" style="9" bestFit="1" customWidth="1"/>
    <col min="1302" max="1302" width="18.33203125" style="9" bestFit="1" customWidth="1"/>
    <col min="1303" max="1303" width="17.88671875" style="9" bestFit="1" customWidth="1"/>
    <col min="1304" max="1315" width="22" style="9" bestFit="1" customWidth="1"/>
    <col min="1316" max="1316" width="19.88671875" style="9" bestFit="1" customWidth="1"/>
    <col min="1317" max="1317" width="9.109375" style="9" customWidth="1"/>
    <col min="1318" max="1318" width="16.44140625" style="9" customWidth="1"/>
    <col min="1319" max="1319" width="9.109375" style="9" customWidth="1"/>
    <col min="1320" max="1320" width="18.88671875" style="9" customWidth="1"/>
    <col min="1321" max="1321" width="15" style="9" customWidth="1"/>
    <col min="1322" max="1322" width="16" style="9" customWidth="1"/>
    <col min="1323" max="1535" width="9.109375" style="9"/>
    <col min="1536" max="1536" width="15.33203125" style="9" bestFit="1" customWidth="1"/>
    <col min="1537" max="1537" width="15.33203125" style="9" customWidth="1"/>
    <col min="1538" max="1538" width="9.109375" style="9" customWidth="1"/>
    <col min="1539" max="1539" width="23.6640625" style="9" customWidth="1"/>
    <col min="1540" max="1540" width="18.88671875" style="9" customWidth="1"/>
    <col min="1541" max="1541" width="20.44140625" style="9" customWidth="1"/>
    <col min="1542" max="1542" width="21.44140625" style="9" customWidth="1"/>
    <col min="1543" max="1543" width="21.109375" style="9" customWidth="1"/>
    <col min="1544" max="1544" width="19.88671875" style="9" customWidth="1"/>
    <col min="1545" max="1547" width="14.44140625" style="9" bestFit="1" customWidth="1"/>
    <col min="1548" max="1548" width="14.88671875" style="9" bestFit="1" customWidth="1"/>
    <col min="1549" max="1549" width="14.44140625" style="9" bestFit="1" customWidth="1"/>
    <col min="1550" max="1550" width="17.88671875" style="9" bestFit="1" customWidth="1"/>
    <col min="1551" max="1552" width="14.44140625" style="9" bestFit="1" customWidth="1"/>
    <col min="1553" max="1555" width="16.109375" style="9" bestFit="1" customWidth="1"/>
    <col min="1556" max="1556" width="18.33203125" style="9" bestFit="1" customWidth="1"/>
    <col min="1557" max="1557" width="17.88671875" style="9" bestFit="1" customWidth="1"/>
    <col min="1558" max="1558" width="18.33203125" style="9" bestFit="1" customWidth="1"/>
    <col min="1559" max="1559" width="17.88671875" style="9" bestFit="1" customWidth="1"/>
    <col min="1560" max="1571" width="22" style="9" bestFit="1" customWidth="1"/>
    <col min="1572" max="1572" width="19.88671875" style="9" bestFit="1" customWidth="1"/>
    <col min="1573" max="1573" width="9.109375" style="9" customWidth="1"/>
    <col min="1574" max="1574" width="16.44140625" style="9" customWidth="1"/>
    <col min="1575" max="1575" width="9.109375" style="9" customWidth="1"/>
    <col min="1576" max="1576" width="18.88671875" style="9" customWidth="1"/>
    <col min="1577" max="1577" width="15" style="9" customWidth="1"/>
    <col min="1578" max="1578" width="16" style="9" customWidth="1"/>
    <col min="1579" max="1791" width="9.109375" style="9"/>
    <col min="1792" max="1792" width="15.33203125" style="9" bestFit="1" customWidth="1"/>
    <col min="1793" max="1793" width="15.33203125" style="9" customWidth="1"/>
    <col min="1794" max="1794" width="9.109375" style="9" customWidth="1"/>
    <col min="1795" max="1795" width="23.6640625" style="9" customWidth="1"/>
    <col min="1796" max="1796" width="18.88671875" style="9" customWidth="1"/>
    <col min="1797" max="1797" width="20.44140625" style="9" customWidth="1"/>
    <col min="1798" max="1798" width="21.44140625" style="9" customWidth="1"/>
    <col min="1799" max="1799" width="21.109375" style="9" customWidth="1"/>
    <col min="1800" max="1800" width="19.88671875" style="9" customWidth="1"/>
    <col min="1801" max="1803" width="14.44140625" style="9" bestFit="1" customWidth="1"/>
    <col min="1804" max="1804" width="14.88671875" style="9" bestFit="1" customWidth="1"/>
    <col min="1805" max="1805" width="14.44140625" style="9" bestFit="1" customWidth="1"/>
    <col min="1806" max="1806" width="17.88671875" style="9" bestFit="1" customWidth="1"/>
    <col min="1807" max="1808" width="14.44140625" style="9" bestFit="1" customWidth="1"/>
    <col min="1809" max="1811" width="16.109375" style="9" bestFit="1" customWidth="1"/>
    <col min="1812" max="1812" width="18.33203125" style="9" bestFit="1" customWidth="1"/>
    <col min="1813" max="1813" width="17.88671875" style="9" bestFit="1" customWidth="1"/>
    <col min="1814" max="1814" width="18.33203125" style="9" bestFit="1" customWidth="1"/>
    <col min="1815" max="1815" width="17.88671875" style="9" bestFit="1" customWidth="1"/>
    <col min="1816" max="1827" width="22" style="9" bestFit="1" customWidth="1"/>
    <col min="1828" max="1828" width="19.88671875" style="9" bestFit="1" customWidth="1"/>
    <col min="1829" max="1829" width="9.109375" style="9" customWidth="1"/>
    <col min="1830" max="1830" width="16.44140625" style="9" customWidth="1"/>
    <col min="1831" max="1831" width="9.109375" style="9" customWidth="1"/>
    <col min="1832" max="1832" width="18.88671875" style="9" customWidth="1"/>
    <col min="1833" max="1833" width="15" style="9" customWidth="1"/>
    <col min="1834" max="1834" width="16" style="9" customWidth="1"/>
    <col min="1835" max="2047" width="9.109375" style="9"/>
    <col min="2048" max="2048" width="15.33203125" style="9" bestFit="1" customWidth="1"/>
    <col min="2049" max="2049" width="15.33203125" style="9" customWidth="1"/>
    <col min="2050" max="2050" width="9.109375" style="9" customWidth="1"/>
    <col min="2051" max="2051" width="23.6640625" style="9" customWidth="1"/>
    <col min="2052" max="2052" width="18.88671875" style="9" customWidth="1"/>
    <col min="2053" max="2053" width="20.44140625" style="9" customWidth="1"/>
    <col min="2054" max="2054" width="21.44140625" style="9" customWidth="1"/>
    <col min="2055" max="2055" width="21.109375" style="9" customWidth="1"/>
    <col min="2056" max="2056" width="19.88671875" style="9" customWidth="1"/>
    <col min="2057" max="2059" width="14.44140625" style="9" bestFit="1" customWidth="1"/>
    <col min="2060" max="2060" width="14.88671875" style="9" bestFit="1" customWidth="1"/>
    <col min="2061" max="2061" width="14.44140625" style="9" bestFit="1" customWidth="1"/>
    <col min="2062" max="2062" width="17.88671875" style="9" bestFit="1" customWidth="1"/>
    <col min="2063" max="2064" width="14.44140625" style="9" bestFit="1" customWidth="1"/>
    <col min="2065" max="2067" width="16.109375" style="9" bestFit="1" customWidth="1"/>
    <col min="2068" max="2068" width="18.33203125" style="9" bestFit="1" customWidth="1"/>
    <col min="2069" max="2069" width="17.88671875" style="9" bestFit="1" customWidth="1"/>
    <col min="2070" max="2070" width="18.33203125" style="9" bestFit="1" customWidth="1"/>
    <col min="2071" max="2071" width="17.88671875" style="9" bestFit="1" customWidth="1"/>
    <col min="2072" max="2083" width="22" style="9" bestFit="1" customWidth="1"/>
    <col min="2084" max="2084" width="19.88671875" style="9" bestFit="1" customWidth="1"/>
    <col min="2085" max="2085" width="9.109375" style="9" customWidth="1"/>
    <col min="2086" max="2086" width="16.44140625" style="9" customWidth="1"/>
    <col min="2087" max="2087" width="9.109375" style="9" customWidth="1"/>
    <col min="2088" max="2088" width="18.88671875" style="9" customWidth="1"/>
    <col min="2089" max="2089" width="15" style="9" customWidth="1"/>
    <col min="2090" max="2090" width="16" style="9" customWidth="1"/>
    <col min="2091" max="2303" width="9.109375" style="9"/>
    <col min="2304" max="2304" width="15.33203125" style="9" bestFit="1" customWidth="1"/>
    <col min="2305" max="2305" width="15.33203125" style="9" customWidth="1"/>
    <col min="2306" max="2306" width="9.109375" style="9" customWidth="1"/>
    <col min="2307" max="2307" width="23.6640625" style="9" customWidth="1"/>
    <col min="2308" max="2308" width="18.88671875" style="9" customWidth="1"/>
    <col min="2309" max="2309" width="20.44140625" style="9" customWidth="1"/>
    <col min="2310" max="2310" width="21.44140625" style="9" customWidth="1"/>
    <col min="2311" max="2311" width="21.109375" style="9" customWidth="1"/>
    <col min="2312" max="2312" width="19.88671875" style="9" customWidth="1"/>
    <col min="2313" max="2315" width="14.44140625" style="9" bestFit="1" customWidth="1"/>
    <col min="2316" max="2316" width="14.88671875" style="9" bestFit="1" customWidth="1"/>
    <col min="2317" max="2317" width="14.44140625" style="9" bestFit="1" customWidth="1"/>
    <col min="2318" max="2318" width="17.88671875" style="9" bestFit="1" customWidth="1"/>
    <col min="2319" max="2320" width="14.44140625" style="9" bestFit="1" customWidth="1"/>
    <col min="2321" max="2323" width="16.109375" style="9" bestFit="1" customWidth="1"/>
    <col min="2324" max="2324" width="18.33203125" style="9" bestFit="1" customWidth="1"/>
    <col min="2325" max="2325" width="17.88671875" style="9" bestFit="1" customWidth="1"/>
    <col min="2326" max="2326" width="18.33203125" style="9" bestFit="1" customWidth="1"/>
    <col min="2327" max="2327" width="17.88671875" style="9" bestFit="1" customWidth="1"/>
    <col min="2328" max="2339" width="22" style="9" bestFit="1" customWidth="1"/>
    <col min="2340" max="2340" width="19.88671875" style="9" bestFit="1" customWidth="1"/>
    <col min="2341" max="2341" width="9.109375" style="9" customWidth="1"/>
    <col min="2342" max="2342" width="16.44140625" style="9" customWidth="1"/>
    <col min="2343" max="2343" width="9.109375" style="9" customWidth="1"/>
    <col min="2344" max="2344" width="18.88671875" style="9" customWidth="1"/>
    <col min="2345" max="2345" width="15" style="9" customWidth="1"/>
    <col min="2346" max="2346" width="16" style="9" customWidth="1"/>
    <col min="2347" max="2559" width="9.109375" style="9"/>
    <col min="2560" max="2560" width="15.33203125" style="9" bestFit="1" customWidth="1"/>
    <col min="2561" max="2561" width="15.33203125" style="9" customWidth="1"/>
    <col min="2562" max="2562" width="9.109375" style="9" customWidth="1"/>
    <col min="2563" max="2563" width="23.6640625" style="9" customWidth="1"/>
    <col min="2564" max="2564" width="18.88671875" style="9" customWidth="1"/>
    <col min="2565" max="2565" width="20.44140625" style="9" customWidth="1"/>
    <col min="2566" max="2566" width="21.44140625" style="9" customWidth="1"/>
    <col min="2567" max="2567" width="21.109375" style="9" customWidth="1"/>
    <col min="2568" max="2568" width="19.88671875" style="9" customWidth="1"/>
    <col min="2569" max="2571" width="14.44140625" style="9" bestFit="1" customWidth="1"/>
    <col min="2572" max="2572" width="14.88671875" style="9" bestFit="1" customWidth="1"/>
    <col min="2573" max="2573" width="14.44140625" style="9" bestFit="1" customWidth="1"/>
    <col min="2574" max="2574" width="17.88671875" style="9" bestFit="1" customWidth="1"/>
    <col min="2575" max="2576" width="14.44140625" style="9" bestFit="1" customWidth="1"/>
    <col min="2577" max="2579" width="16.109375" style="9" bestFit="1" customWidth="1"/>
    <col min="2580" max="2580" width="18.33203125" style="9" bestFit="1" customWidth="1"/>
    <col min="2581" max="2581" width="17.88671875" style="9" bestFit="1" customWidth="1"/>
    <col min="2582" max="2582" width="18.33203125" style="9" bestFit="1" customWidth="1"/>
    <col min="2583" max="2583" width="17.88671875" style="9" bestFit="1" customWidth="1"/>
    <col min="2584" max="2595" width="22" style="9" bestFit="1" customWidth="1"/>
    <col min="2596" max="2596" width="19.88671875" style="9" bestFit="1" customWidth="1"/>
    <col min="2597" max="2597" width="9.109375" style="9" customWidth="1"/>
    <col min="2598" max="2598" width="16.44140625" style="9" customWidth="1"/>
    <col min="2599" max="2599" width="9.109375" style="9" customWidth="1"/>
    <col min="2600" max="2600" width="18.88671875" style="9" customWidth="1"/>
    <col min="2601" max="2601" width="15" style="9" customWidth="1"/>
    <col min="2602" max="2602" width="16" style="9" customWidth="1"/>
    <col min="2603" max="2815" width="9.109375" style="9"/>
    <col min="2816" max="2816" width="15.33203125" style="9" bestFit="1" customWidth="1"/>
    <col min="2817" max="2817" width="15.33203125" style="9" customWidth="1"/>
    <col min="2818" max="2818" width="9.109375" style="9" customWidth="1"/>
    <col min="2819" max="2819" width="23.6640625" style="9" customWidth="1"/>
    <col min="2820" max="2820" width="18.88671875" style="9" customWidth="1"/>
    <col min="2821" max="2821" width="20.44140625" style="9" customWidth="1"/>
    <col min="2822" max="2822" width="21.44140625" style="9" customWidth="1"/>
    <col min="2823" max="2823" width="21.109375" style="9" customWidth="1"/>
    <col min="2824" max="2824" width="19.88671875" style="9" customWidth="1"/>
    <col min="2825" max="2827" width="14.44140625" style="9" bestFit="1" customWidth="1"/>
    <col min="2828" max="2828" width="14.88671875" style="9" bestFit="1" customWidth="1"/>
    <col min="2829" max="2829" width="14.44140625" style="9" bestFit="1" customWidth="1"/>
    <col min="2830" max="2830" width="17.88671875" style="9" bestFit="1" customWidth="1"/>
    <col min="2831" max="2832" width="14.44140625" style="9" bestFit="1" customWidth="1"/>
    <col min="2833" max="2835" width="16.109375" style="9" bestFit="1" customWidth="1"/>
    <col min="2836" max="2836" width="18.33203125" style="9" bestFit="1" customWidth="1"/>
    <col min="2837" max="2837" width="17.88671875" style="9" bestFit="1" customWidth="1"/>
    <col min="2838" max="2838" width="18.33203125" style="9" bestFit="1" customWidth="1"/>
    <col min="2839" max="2839" width="17.88671875" style="9" bestFit="1" customWidth="1"/>
    <col min="2840" max="2851" width="22" style="9" bestFit="1" customWidth="1"/>
    <col min="2852" max="2852" width="19.88671875" style="9" bestFit="1" customWidth="1"/>
    <col min="2853" max="2853" width="9.109375" style="9" customWidth="1"/>
    <col min="2854" max="2854" width="16.44140625" style="9" customWidth="1"/>
    <col min="2855" max="2855" width="9.109375" style="9" customWidth="1"/>
    <col min="2856" max="2856" width="18.88671875" style="9" customWidth="1"/>
    <col min="2857" max="2857" width="15" style="9" customWidth="1"/>
    <col min="2858" max="2858" width="16" style="9" customWidth="1"/>
    <col min="2859" max="3071" width="9.109375" style="9"/>
    <col min="3072" max="3072" width="15.33203125" style="9" bestFit="1" customWidth="1"/>
    <col min="3073" max="3073" width="15.33203125" style="9" customWidth="1"/>
    <col min="3074" max="3074" width="9.109375" style="9" customWidth="1"/>
    <col min="3075" max="3075" width="23.6640625" style="9" customWidth="1"/>
    <col min="3076" max="3076" width="18.88671875" style="9" customWidth="1"/>
    <col min="3077" max="3077" width="20.44140625" style="9" customWidth="1"/>
    <col min="3078" max="3078" width="21.44140625" style="9" customWidth="1"/>
    <col min="3079" max="3079" width="21.109375" style="9" customWidth="1"/>
    <col min="3080" max="3080" width="19.88671875" style="9" customWidth="1"/>
    <col min="3081" max="3083" width="14.44140625" style="9" bestFit="1" customWidth="1"/>
    <col min="3084" max="3084" width="14.88671875" style="9" bestFit="1" customWidth="1"/>
    <col min="3085" max="3085" width="14.44140625" style="9" bestFit="1" customWidth="1"/>
    <col min="3086" max="3086" width="17.88671875" style="9" bestFit="1" customWidth="1"/>
    <col min="3087" max="3088" width="14.44140625" style="9" bestFit="1" customWidth="1"/>
    <col min="3089" max="3091" width="16.109375" style="9" bestFit="1" customWidth="1"/>
    <col min="3092" max="3092" width="18.33203125" style="9" bestFit="1" customWidth="1"/>
    <col min="3093" max="3093" width="17.88671875" style="9" bestFit="1" customWidth="1"/>
    <col min="3094" max="3094" width="18.33203125" style="9" bestFit="1" customWidth="1"/>
    <col min="3095" max="3095" width="17.88671875" style="9" bestFit="1" customWidth="1"/>
    <col min="3096" max="3107" width="22" style="9" bestFit="1" customWidth="1"/>
    <col min="3108" max="3108" width="19.88671875" style="9" bestFit="1" customWidth="1"/>
    <col min="3109" max="3109" width="9.109375" style="9" customWidth="1"/>
    <col min="3110" max="3110" width="16.44140625" style="9" customWidth="1"/>
    <col min="3111" max="3111" width="9.109375" style="9" customWidth="1"/>
    <col min="3112" max="3112" width="18.88671875" style="9" customWidth="1"/>
    <col min="3113" max="3113" width="15" style="9" customWidth="1"/>
    <col min="3114" max="3114" width="16" style="9" customWidth="1"/>
    <col min="3115" max="3327" width="9.109375" style="9"/>
    <col min="3328" max="3328" width="15.33203125" style="9" bestFit="1" customWidth="1"/>
    <col min="3329" max="3329" width="15.33203125" style="9" customWidth="1"/>
    <col min="3330" max="3330" width="9.109375" style="9" customWidth="1"/>
    <col min="3331" max="3331" width="23.6640625" style="9" customWidth="1"/>
    <col min="3332" max="3332" width="18.88671875" style="9" customWidth="1"/>
    <col min="3333" max="3333" width="20.44140625" style="9" customWidth="1"/>
    <col min="3334" max="3334" width="21.44140625" style="9" customWidth="1"/>
    <col min="3335" max="3335" width="21.109375" style="9" customWidth="1"/>
    <col min="3336" max="3336" width="19.88671875" style="9" customWidth="1"/>
    <col min="3337" max="3339" width="14.44140625" style="9" bestFit="1" customWidth="1"/>
    <col min="3340" max="3340" width="14.88671875" style="9" bestFit="1" customWidth="1"/>
    <col min="3341" max="3341" width="14.44140625" style="9" bestFit="1" customWidth="1"/>
    <col min="3342" max="3342" width="17.88671875" style="9" bestFit="1" customWidth="1"/>
    <col min="3343" max="3344" width="14.44140625" style="9" bestFit="1" customWidth="1"/>
    <col min="3345" max="3347" width="16.109375" style="9" bestFit="1" customWidth="1"/>
    <col min="3348" max="3348" width="18.33203125" style="9" bestFit="1" customWidth="1"/>
    <col min="3349" max="3349" width="17.88671875" style="9" bestFit="1" customWidth="1"/>
    <col min="3350" max="3350" width="18.33203125" style="9" bestFit="1" customWidth="1"/>
    <col min="3351" max="3351" width="17.88671875" style="9" bestFit="1" customWidth="1"/>
    <col min="3352" max="3363" width="22" style="9" bestFit="1" customWidth="1"/>
    <col min="3364" max="3364" width="19.88671875" style="9" bestFit="1" customWidth="1"/>
    <col min="3365" max="3365" width="9.109375" style="9" customWidth="1"/>
    <col min="3366" max="3366" width="16.44140625" style="9" customWidth="1"/>
    <col min="3367" max="3367" width="9.109375" style="9" customWidth="1"/>
    <col min="3368" max="3368" width="18.88671875" style="9" customWidth="1"/>
    <col min="3369" max="3369" width="15" style="9" customWidth="1"/>
    <col min="3370" max="3370" width="16" style="9" customWidth="1"/>
    <col min="3371" max="3583" width="9.109375" style="9"/>
    <col min="3584" max="3584" width="15.33203125" style="9" bestFit="1" customWidth="1"/>
    <col min="3585" max="3585" width="15.33203125" style="9" customWidth="1"/>
    <col min="3586" max="3586" width="9.109375" style="9" customWidth="1"/>
    <col min="3587" max="3587" width="23.6640625" style="9" customWidth="1"/>
    <col min="3588" max="3588" width="18.88671875" style="9" customWidth="1"/>
    <col min="3589" max="3589" width="20.44140625" style="9" customWidth="1"/>
    <col min="3590" max="3590" width="21.44140625" style="9" customWidth="1"/>
    <col min="3591" max="3591" width="21.109375" style="9" customWidth="1"/>
    <col min="3592" max="3592" width="19.88671875" style="9" customWidth="1"/>
    <col min="3593" max="3595" width="14.44140625" style="9" bestFit="1" customWidth="1"/>
    <col min="3596" max="3596" width="14.88671875" style="9" bestFit="1" customWidth="1"/>
    <col min="3597" max="3597" width="14.44140625" style="9" bestFit="1" customWidth="1"/>
    <col min="3598" max="3598" width="17.88671875" style="9" bestFit="1" customWidth="1"/>
    <col min="3599" max="3600" width="14.44140625" style="9" bestFit="1" customWidth="1"/>
    <col min="3601" max="3603" width="16.109375" style="9" bestFit="1" customWidth="1"/>
    <col min="3604" max="3604" width="18.33203125" style="9" bestFit="1" customWidth="1"/>
    <col min="3605" max="3605" width="17.88671875" style="9" bestFit="1" customWidth="1"/>
    <col min="3606" max="3606" width="18.33203125" style="9" bestFit="1" customWidth="1"/>
    <col min="3607" max="3607" width="17.88671875" style="9" bestFit="1" customWidth="1"/>
    <col min="3608" max="3619" width="22" style="9" bestFit="1" customWidth="1"/>
    <col min="3620" max="3620" width="19.88671875" style="9" bestFit="1" customWidth="1"/>
    <col min="3621" max="3621" width="9.109375" style="9" customWidth="1"/>
    <col min="3622" max="3622" width="16.44140625" style="9" customWidth="1"/>
    <col min="3623" max="3623" width="9.109375" style="9" customWidth="1"/>
    <col min="3624" max="3624" width="18.88671875" style="9" customWidth="1"/>
    <col min="3625" max="3625" width="15" style="9" customWidth="1"/>
    <col min="3626" max="3626" width="16" style="9" customWidth="1"/>
    <col min="3627" max="3839" width="9.109375" style="9"/>
    <col min="3840" max="3840" width="15.33203125" style="9" bestFit="1" customWidth="1"/>
    <col min="3841" max="3841" width="15.33203125" style="9" customWidth="1"/>
    <col min="3842" max="3842" width="9.109375" style="9" customWidth="1"/>
    <col min="3843" max="3843" width="23.6640625" style="9" customWidth="1"/>
    <col min="3844" max="3844" width="18.88671875" style="9" customWidth="1"/>
    <col min="3845" max="3845" width="20.44140625" style="9" customWidth="1"/>
    <col min="3846" max="3846" width="21.44140625" style="9" customWidth="1"/>
    <col min="3847" max="3847" width="21.109375" style="9" customWidth="1"/>
    <col min="3848" max="3848" width="19.88671875" style="9" customWidth="1"/>
    <col min="3849" max="3851" width="14.44140625" style="9" bestFit="1" customWidth="1"/>
    <col min="3852" max="3852" width="14.88671875" style="9" bestFit="1" customWidth="1"/>
    <col min="3853" max="3853" width="14.44140625" style="9" bestFit="1" customWidth="1"/>
    <col min="3854" max="3854" width="17.88671875" style="9" bestFit="1" customWidth="1"/>
    <col min="3855" max="3856" width="14.44140625" style="9" bestFit="1" customWidth="1"/>
    <col min="3857" max="3859" width="16.109375" style="9" bestFit="1" customWidth="1"/>
    <col min="3860" max="3860" width="18.33203125" style="9" bestFit="1" customWidth="1"/>
    <col min="3861" max="3861" width="17.88671875" style="9" bestFit="1" customWidth="1"/>
    <col min="3862" max="3862" width="18.33203125" style="9" bestFit="1" customWidth="1"/>
    <col min="3863" max="3863" width="17.88671875" style="9" bestFit="1" customWidth="1"/>
    <col min="3864" max="3875" width="22" style="9" bestFit="1" customWidth="1"/>
    <col min="3876" max="3876" width="19.88671875" style="9" bestFit="1" customWidth="1"/>
    <col min="3877" max="3877" width="9.109375" style="9" customWidth="1"/>
    <col min="3878" max="3878" width="16.44140625" style="9" customWidth="1"/>
    <col min="3879" max="3879" width="9.109375" style="9" customWidth="1"/>
    <col min="3880" max="3880" width="18.88671875" style="9" customWidth="1"/>
    <col min="3881" max="3881" width="15" style="9" customWidth="1"/>
    <col min="3882" max="3882" width="16" style="9" customWidth="1"/>
    <col min="3883" max="4095" width="9.109375" style="9"/>
    <col min="4096" max="4096" width="15.33203125" style="9" bestFit="1" customWidth="1"/>
    <col min="4097" max="4097" width="15.33203125" style="9" customWidth="1"/>
    <col min="4098" max="4098" width="9.109375" style="9" customWidth="1"/>
    <col min="4099" max="4099" width="23.6640625" style="9" customWidth="1"/>
    <col min="4100" max="4100" width="18.88671875" style="9" customWidth="1"/>
    <col min="4101" max="4101" width="20.44140625" style="9" customWidth="1"/>
    <col min="4102" max="4102" width="21.44140625" style="9" customWidth="1"/>
    <col min="4103" max="4103" width="21.109375" style="9" customWidth="1"/>
    <col min="4104" max="4104" width="19.88671875" style="9" customWidth="1"/>
    <col min="4105" max="4107" width="14.44140625" style="9" bestFit="1" customWidth="1"/>
    <col min="4108" max="4108" width="14.88671875" style="9" bestFit="1" customWidth="1"/>
    <col min="4109" max="4109" width="14.44140625" style="9" bestFit="1" customWidth="1"/>
    <col min="4110" max="4110" width="17.88671875" style="9" bestFit="1" customWidth="1"/>
    <col min="4111" max="4112" width="14.44140625" style="9" bestFit="1" customWidth="1"/>
    <col min="4113" max="4115" width="16.109375" style="9" bestFit="1" customWidth="1"/>
    <col min="4116" max="4116" width="18.33203125" style="9" bestFit="1" customWidth="1"/>
    <col min="4117" max="4117" width="17.88671875" style="9" bestFit="1" customWidth="1"/>
    <col min="4118" max="4118" width="18.33203125" style="9" bestFit="1" customWidth="1"/>
    <col min="4119" max="4119" width="17.88671875" style="9" bestFit="1" customWidth="1"/>
    <col min="4120" max="4131" width="22" style="9" bestFit="1" customWidth="1"/>
    <col min="4132" max="4132" width="19.88671875" style="9" bestFit="1" customWidth="1"/>
    <col min="4133" max="4133" width="9.109375" style="9" customWidth="1"/>
    <col min="4134" max="4134" width="16.44140625" style="9" customWidth="1"/>
    <col min="4135" max="4135" width="9.109375" style="9" customWidth="1"/>
    <col min="4136" max="4136" width="18.88671875" style="9" customWidth="1"/>
    <col min="4137" max="4137" width="15" style="9" customWidth="1"/>
    <col min="4138" max="4138" width="16" style="9" customWidth="1"/>
    <col min="4139" max="4351" width="9.109375" style="9"/>
    <col min="4352" max="4352" width="15.33203125" style="9" bestFit="1" customWidth="1"/>
    <col min="4353" max="4353" width="15.33203125" style="9" customWidth="1"/>
    <col min="4354" max="4354" width="9.109375" style="9" customWidth="1"/>
    <col min="4355" max="4355" width="23.6640625" style="9" customWidth="1"/>
    <col min="4356" max="4356" width="18.88671875" style="9" customWidth="1"/>
    <col min="4357" max="4357" width="20.44140625" style="9" customWidth="1"/>
    <col min="4358" max="4358" width="21.44140625" style="9" customWidth="1"/>
    <col min="4359" max="4359" width="21.109375" style="9" customWidth="1"/>
    <col min="4360" max="4360" width="19.88671875" style="9" customWidth="1"/>
    <col min="4361" max="4363" width="14.44140625" style="9" bestFit="1" customWidth="1"/>
    <col min="4364" max="4364" width="14.88671875" style="9" bestFit="1" customWidth="1"/>
    <col min="4365" max="4365" width="14.44140625" style="9" bestFit="1" customWidth="1"/>
    <col min="4366" max="4366" width="17.88671875" style="9" bestFit="1" customWidth="1"/>
    <col min="4367" max="4368" width="14.44140625" style="9" bestFit="1" customWidth="1"/>
    <col min="4369" max="4371" width="16.109375" style="9" bestFit="1" customWidth="1"/>
    <col min="4372" max="4372" width="18.33203125" style="9" bestFit="1" customWidth="1"/>
    <col min="4373" max="4373" width="17.88671875" style="9" bestFit="1" customWidth="1"/>
    <col min="4374" max="4374" width="18.33203125" style="9" bestFit="1" customWidth="1"/>
    <col min="4375" max="4375" width="17.88671875" style="9" bestFit="1" customWidth="1"/>
    <col min="4376" max="4387" width="22" style="9" bestFit="1" customWidth="1"/>
    <col min="4388" max="4388" width="19.88671875" style="9" bestFit="1" customWidth="1"/>
    <col min="4389" max="4389" width="9.109375" style="9" customWidth="1"/>
    <col min="4390" max="4390" width="16.44140625" style="9" customWidth="1"/>
    <col min="4391" max="4391" width="9.109375" style="9" customWidth="1"/>
    <col min="4392" max="4392" width="18.88671875" style="9" customWidth="1"/>
    <col min="4393" max="4393" width="15" style="9" customWidth="1"/>
    <col min="4394" max="4394" width="16" style="9" customWidth="1"/>
    <col min="4395" max="4607" width="9.109375" style="9"/>
    <col min="4608" max="4608" width="15.33203125" style="9" bestFit="1" customWidth="1"/>
    <col min="4609" max="4609" width="15.33203125" style="9" customWidth="1"/>
    <col min="4610" max="4610" width="9.109375" style="9" customWidth="1"/>
    <col min="4611" max="4611" width="23.6640625" style="9" customWidth="1"/>
    <col min="4612" max="4612" width="18.88671875" style="9" customWidth="1"/>
    <col min="4613" max="4613" width="20.44140625" style="9" customWidth="1"/>
    <col min="4614" max="4614" width="21.44140625" style="9" customWidth="1"/>
    <col min="4615" max="4615" width="21.109375" style="9" customWidth="1"/>
    <col min="4616" max="4616" width="19.88671875" style="9" customWidth="1"/>
    <col min="4617" max="4619" width="14.44140625" style="9" bestFit="1" customWidth="1"/>
    <col min="4620" max="4620" width="14.88671875" style="9" bestFit="1" customWidth="1"/>
    <col min="4621" max="4621" width="14.44140625" style="9" bestFit="1" customWidth="1"/>
    <col min="4622" max="4622" width="17.88671875" style="9" bestFit="1" customWidth="1"/>
    <col min="4623" max="4624" width="14.44140625" style="9" bestFit="1" customWidth="1"/>
    <col min="4625" max="4627" width="16.109375" style="9" bestFit="1" customWidth="1"/>
    <col min="4628" max="4628" width="18.33203125" style="9" bestFit="1" customWidth="1"/>
    <col min="4629" max="4629" width="17.88671875" style="9" bestFit="1" customWidth="1"/>
    <col min="4630" max="4630" width="18.33203125" style="9" bestFit="1" customWidth="1"/>
    <col min="4631" max="4631" width="17.88671875" style="9" bestFit="1" customWidth="1"/>
    <col min="4632" max="4643" width="22" style="9" bestFit="1" customWidth="1"/>
    <col min="4644" max="4644" width="19.88671875" style="9" bestFit="1" customWidth="1"/>
    <col min="4645" max="4645" width="9.109375" style="9" customWidth="1"/>
    <col min="4646" max="4646" width="16.44140625" style="9" customWidth="1"/>
    <col min="4647" max="4647" width="9.109375" style="9" customWidth="1"/>
    <col min="4648" max="4648" width="18.88671875" style="9" customWidth="1"/>
    <col min="4649" max="4649" width="15" style="9" customWidth="1"/>
    <col min="4650" max="4650" width="16" style="9" customWidth="1"/>
    <col min="4651" max="4863" width="9.109375" style="9"/>
    <col min="4864" max="4864" width="15.33203125" style="9" bestFit="1" customWidth="1"/>
    <col min="4865" max="4865" width="15.33203125" style="9" customWidth="1"/>
    <col min="4866" max="4866" width="9.109375" style="9" customWidth="1"/>
    <col min="4867" max="4867" width="23.6640625" style="9" customWidth="1"/>
    <col min="4868" max="4868" width="18.88671875" style="9" customWidth="1"/>
    <col min="4869" max="4869" width="20.44140625" style="9" customWidth="1"/>
    <col min="4870" max="4870" width="21.44140625" style="9" customWidth="1"/>
    <col min="4871" max="4871" width="21.109375" style="9" customWidth="1"/>
    <col min="4872" max="4872" width="19.88671875" style="9" customWidth="1"/>
    <col min="4873" max="4875" width="14.44140625" style="9" bestFit="1" customWidth="1"/>
    <col min="4876" max="4876" width="14.88671875" style="9" bestFit="1" customWidth="1"/>
    <col min="4877" max="4877" width="14.44140625" style="9" bestFit="1" customWidth="1"/>
    <col min="4878" max="4878" width="17.88671875" style="9" bestFit="1" customWidth="1"/>
    <col min="4879" max="4880" width="14.44140625" style="9" bestFit="1" customWidth="1"/>
    <col min="4881" max="4883" width="16.109375" style="9" bestFit="1" customWidth="1"/>
    <col min="4884" max="4884" width="18.33203125" style="9" bestFit="1" customWidth="1"/>
    <col min="4885" max="4885" width="17.88671875" style="9" bestFit="1" customWidth="1"/>
    <col min="4886" max="4886" width="18.33203125" style="9" bestFit="1" customWidth="1"/>
    <col min="4887" max="4887" width="17.88671875" style="9" bestFit="1" customWidth="1"/>
    <col min="4888" max="4899" width="22" style="9" bestFit="1" customWidth="1"/>
    <col min="4900" max="4900" width="19.88671875" style="9" bestFit="1" customWidth="1"/>
    <col min="4901" max="4901" width="9.109375" style="9" customWidth="1"/>
    <col min="4902" max="4902" width="16.44140625" style="9" customWidth="1"/>
    <col min="4903" max="4903" width="9.109375" style="9" customWidth="1"/>
    <col min="4904" max="4904" width="18.88671875" style="9" customWidth="1"/>
    <col min="4905" max="4905" width="15" style="9" customWidth="1"/>
    <col min="4906" max="4906" width="16" style="9" customWidth="1"/>
    <col min="4907" max="5119" width="9.109375" style="9"/>
    <col min="5120" max="5120" width="15.33203125" style="9" bestFit="1" customWidth="1"/>
    <col min="5121" max="5121" width="15.33203125" style="9" customWidth="1"/>
    <col min="5122" max="5122" width="9.109375" style="9" customWidth="1"/>
    <col min="5123" max="5123" width="23.6640625" style="9" customWidth="1"/>
    <col min="5124" max="5124" width="18.88671875" style="9" customWidth="1"/>
    <col min="5125" max="5125" width="20.44140625" style="9" customWidth="1"/>
    <col min="5126" max="5126" width="21.44140625" style="9" customWidth="1"/>
    <col min="5127" max="5127" width="21.109375" style="9" customWidth="1"/>
    <col min="5128" max="5128" width="19.88671875" style="9" customWidth="1"/>
    <col min="5129" max="5131" width="14.44140625" style="9" bestFit="1" customWidth="1"/>
    <col min="5132" max="5132" width="14.88671875" style="9" bestFit="1" customWidth="1"/>
    <col min="5133" max="5133" width="14.44140625" style="9" bestFit="1" customWidth="1"/>
    <col min="5134" max="5134" width="17.88671875" style="9" bestFit="1" customWidth="1"/>
    <col min="5135" max="5136" width="14.44140625" style="9" bestFit="1" customWidth="1"/>
    <col min="5137" max="5139" width="16.109375" style="9" bestFit="1" customWidth="1"/>
    <col min="5140" max="5140" width="18.33203125" style="9" bestFit="1" customWidth="1"/>
    <col min="5141" max="5141" width="17.88671875" style="9" bestFit="1" customWidth="1"/>
    <col min="5142" max="5142" width="18.33203125" style="9" bestFit="1" customWidth="1"/>
    <col min="5143" max="5143" width="17.88671875" style="9" bestFit="1" customWidth="1"/>
    <col min="5144" max="5155" width="22" style="9" bestFit="1" customWidth="1"/>
    <col min="5156" max="5156" width="19.88671875" style="9" bestFit="1" customWidth="1"/>
    <col min="5157" max="5157" width="9.109375" style="9" customWidth="1"/>
    <col min="5158" max="5158" width="16.44140625" style="9" customWidth="1"/>
    <col min="5159" max="5159" width="9.109375" style="9" customWidth="1"/>
    <col min="5160" max="5160" width="18.88671875" style="9" customWidth="1"/>
    <col min="5161" max="5161" width="15" style="9" customWidth="1"/>
    <col min="5162" max="5162" width="16" style="9" customWidth="1"/>
    <col min="5163" max="5375" width="9.109375" style="9"/>
    <col min="5376" max="5376" width="15.33203125" style="9" bestFit="1" customWidth="1"/>
    <col min="5377" max="5377" width="15.33203125" style="9" customWidth="1"/>
    <col min="5378" max="5378" width="9.109375" style="9" customWidth="1"/>
    <col min="5379" max="5379" width="23.6640625" style="9" customWidth="1"/>
    <col min="5380" max="5380" width="18.88671875" style="9" customWidth="1"/>
    <col min="5381" max="5381" width="20.44140625" style="9" customWidth="1"/>
    <col min="5382" max="5382" width="21.44140625" style="9" customWidth="1"/>
    <col min="5383" max="5383" width="21.109375" style="9" customWidth="1"/>
    <col min="5384" max="5384" width="19.88671875" style="9" customWidth="1"/>
    <col min="5385" max="5387" width="14.44140625" style="9" bestFit="1" customWidth="1"/>
    <col min="5388" max="5388" width="14.88671875" style="9" bestFit="1" customWidth="1"/>
    <col min="5389" max="5389" width="14.44140625" style="9" bestFit="1" customWidth="1"/>
    <col min="5390" max="5390" width="17.88671875" style="9" bestFit="1" customWidth="1"/>
    <col min="5391" max="5392" width="14.44140625" style="9" bestFit="1" customWidth="1"/>
    <col min="5393" max="5395" width="16.109375" style="9" bestFit="1" customWidth="1"/>
    <col min="5396" max="5396" width="18.33203125" style="9" bestFit="1" customWidth="1"/>
    <col min="5397" max="5397" width="17.88671875" style="9" bestFit="1" customWidth="1"/>
    <col min="5398" max="5398" width="18.33203125" style="9" bestFit="1" customWidth="1"/>
    <col min="5399" max="5399" width="17.88671875" style="9" bestFit="1" customWidth="1"/>
    <col min="5400" max="5411" width="22" style="9" bestFit="1" customWidth="1"/>
    <col min="5412" max="5412" width="19.88671875" style="9" bestFit="1" customWidth="1"/>
    <col min="5413" max="5413" width="9.109375" style="9" customWidth="1"/>
    <col min="5414" max="5414" width="16.44140625" style="9" customWidth="1"/>
    <col min="5415" max="5415" width="9.109375" style="9" customWidth="1"/>
    <col min="5416" max="5416" width="18.88671875" style="9" customWidth="1"/>
    <col min="5417" max="5417" width="15" style="9" customWidth="1"/>
    <col min="5418" max="5418" width="16" style="9" customWidth="1"/>
    <col min="5419" max="5631" width="9.109375" style="9"/>
    <col min="5632" max="5632" width="15.33203125" style="9" bestFit="1" customWidth="1"/>
    <col min="5633" max="5633" width="15.33203125" style="9" customWidth="1"/>
    <col min="5634" max="5634" width="9.109375" style="9" customWidth="1"/>
    <col min="5635" max="5635" width="23.6640625" style="9" customWidth="1"/>
    <col min="5636" max="5636" width="18.88671875" style="9" customWidth="1"/>
    <col min="5637" max="5637" width="20.44140625" style="9" customWidth="1"/>
    <col min="5638" max="5638" width="21.44140625" style="9" customWidth="1"/>
    <col min="5639" max="5639" width="21.109375" style="9" customWidth="1"/>
    <col min="5640" max="5640" width="19.88671875" style="9" customWidth="1"/>
    <col min="5641" max="5643" width="14.44140625" style="9" bestFit="1" customWidth="1"/>
    <col min="5644" max="5644" width="14.88671875" style="9" bestFit="1" customWidth="1"/>
    <col min="5645" max="5645" width="14.44140625" style="9" bestFit="1" customWidth="1"/>
    <col min="5646" max="5646" width="17.88671875" style="9" bestFit="1" customWidth="1"/>
    <col min="5647" max="5648" width="14.44140625" style="9" bestFit="1" customWidth="1"/>
    <col min="5649" max="5651" width="16.109375" style="9" bestFit="1" customWidth="1"/>
    <col min="5652" max="5652" width="18.33203125" style="9" bestFit="1" customWidth="1"/>
    <col min="5653" max="5653" width="17.88671875" style="9" bestFit="1" customWidth="1"/>
    <col min="5654" max="5654" width="18.33203125" style="9" bestFit="1" customWidth="1"/>
    <col min="5655" max="5655" width="17.88671875" style="9" bestFit="1" customWidth="1"/>
    <col min="5656" max="5667" width="22" style="9" bestFit="1" customWidth="1"/>
    <col min="5668" max="5668" width="19.88671875" style="9" bestFit="1" customWidth="1"/>
    <col min="5669" max="5669" width="9.109375" style="9" customWidth="1"/>
    <col min="5670" max="5670" width="16.44140625" style="9" customWidth="1"/>
    <col min="5671" max="5671" width="9.109375" style="9" customWidth="1"/>
    <col min="5672" max="5672" width="18.88671875" style="9" customWidth="1"/>
    <col min="5673" max="5673" width="15" style="9" customWidth="1"/>
    <col min="5674" max="5674" width="16" style="9" customWidth="1"/>
    <col min="5675" max="5887" width="9.109375" style="9"/>
    <col min="5888" max="5888" width="15.33203125" style="9" bestFit="1" customWidth="1"/>
    <col min="5889" max="5889" width="15.33203125" style="9" customWidth="1"/>
    <col min="5890" max="5890" width="9.109375" style="9" customWidth="1"/>
    <col min="5891" max="5891" width="23.6640625" style="9" customWidth="1"/>
    <col min="5892" max="5892" width="18.88671875" style="9" customWidth="1"/>
    <col min="5893" max="5893" width="20.44140625" style="9" customWidth="1"/>
    <col min="5894" max="5894" width="21.44140625" style="9" customWidth="1"/>
    <col min="5895" max="5895" width="21.109375" style="9" customWidth="1"/>
    <col min="5896" max="5896" width="19.88671875" style="9" customWidth="1"/>
    <col min="5897" max="5899" width="14.44140625" style="9" bestFit="1" customWidth="1"/>
    <col min="5900" max="5900" width="14.88671875" style="9" bestFit="1" customWidth="1"/>
    <col min="5901" max="5901" width="14.44140625" style="9" bestFit="1" customWidth="1"/>
    <col min="5902" max="5902" width="17.88671875" style="9" bestFit="1" customWidth="1"/>
    <col min="5903" max="5904" width="14.44140625" style="9" bestFit="1" customWidth="1"/>
    <col min="5905" max="5907" width="16.109375" style="9" bestFit="1" customWidth="1"/>
    <col min="5908" max="5908" width="18.33203125" style="9" bestFit="1" customWidth="1"/>
    <col min="5909" max="5909" width="17.88671875" style="9" bestFit="1" customWidth="1"/>
    <col min="5910" max="5910" width="18.33203125" style="9" bestFit="1" customWidth="1"/>
    <col min="5911" max="5911" width="17.88671875" style="9" bestFit="1" customWidth="1"/>
    <col min="5912" max="5923" width="22" style="9" bestFit="1" customWidth="1"/>
    <col min="5924" max="5924" width="19.88671875" style="9" bestFit="1" customWidth="1"/>
    <col min="5925" max="5925" width="9.109375" style="9" customWidth="1"/>
    <col min="5926" max="5926" width="16.44140625" style="9" customWidth="1"/>
    <col min="5927" max="5927" width="9.109375" style="9" customWidth="1"/>
    <col min="5928" max="5928" width="18.88671875" style="9" customWidth="1"/>
    <col min="5929" max="5929" width="15" style="9" customWidth="1"/>
    <col min="5930" max="5930" width="16" style="9" customWidth="1"/>
    <col min="5931" max="6143" width="9.109375" style="9"/>
    <col min="6144" max="6144" width="15.33203125" style="9" bestFit="1" customWidth="1"/>
    <col min="6145" max="6145" width="15.33203125" style="9" customWidth="1"/>
    <col min="6146" max="6146" width="9.109375" style="9" customWidth="1"/>
    <col min="6147" max="6147" width="23.6640625" style="9" customWidth="1"/>
    <col min="6148" max="6148" width="18.88671875" style="9" customWidth="1"/>
    <col min="6149" max="6149" width="20.44140625" style="9" customWidth="1"/>
    <col min="6150" max="6150" width="21.44140625" style="9" customWidth="1"/>
    <col min="6151" max="6151" width="21.109375" style="9" customWidth="1"/>
    <col min="6152" max="6152" width="19.88671875" style="9" customWidth="1"/>
    <col min="6153" max="6155" width="14.44140625" style="9" bestFit="1" customWidth="1"/>
    <col min="6156" max="6156" width="14.88671875" style="9" bestFit="1" customWidth="1"/>
    <col min="6157" max="6157" width="14.44140625" style="9" bestFit="1" customWidth="1"/>
    <col min="6158" max="6158" width="17.88671875" style="9" bestFit="1" customWidth="1"/>
    <col min="6159" max="6160" width="14.44140625" style="9" bestFit="1" customWidth="1"/>
    <col min="6161" max="6163" width="16.109375" style="9" bestFit="1" customWidth="1"/>
    <col min="6164" max="6164" width="18.33203125" style="9" bestFit="1" customWidth="1"/>
    <col min="6165" max="6165" width="17.88671875" style="9" bestFit="1" customWidth="1"/>
    <col min="6166" max="6166" width="18.33203125" style="9" bestFit="1" customWidth="1"/>
    <col min="6167" max="6167" width="17.88671875" style="9" bestFit="1" customWidth="1"/>
    <col min="6168" max="6179" width="22" style="9" bestFit="1" customWidth="1"/>
    <col min="6180" max="6180" width="19.88671875" style="9" bestFit="1" customWidth="1"/>
    <col min="6181" max="6181" width="9.109375" style="9" customWidth="1"/>
    <col min="6182" max="6182" width="16.44140625" style="9" customWidth="1"/>
    <col min="6183" max="6183" width="9.109375" style="9" customWidth="1"/>
    <col min="6184" max="6184" width="18.88671875" style="9" customWidth="1"/>
    <col min="6185" max="6185" width="15" style="9" customWidth="1"/>
    <col min="6186" max="6186" width="16" style="9" customWidth="1"/>
    <col min="6187" max="6399" width="9.109375" style="9"/>
    <col min="6400" max="6400" width="15.33203125" style="9" bestFit="1" customWidth="1"/>
    <col min="6401" max="6401" width="15.33203125" style="9" customWidth="1"/>
    <col min="6402" max="6402" width="9.109375" style="9" customWidth="1"/>
    <col min="6403" max="6403" width="23.6640625" style="9" customWidth="1"/>
    <col min="6404" max="6404" width="18.88671875" style="9" customWidth="1"/>
    <col min="6405" max="6405" width="20.44140625" style="9" customWidth="1"/>
    <col min="6406" max="6406" width="21.44140625" style="9" customWidth="1"/>
    <col min="6407" max="6407" width="21.109375" style="9" customWidth="1"/>
    <col min="6408" max="6408" width="19.88671875" style="9" customWidth="1"/>
    <col min="6409" max="6411" width="14.44140625" style="9" bestFit="1" customWidth="1"/>
    <col min="6412" max="6412" width="14.88671875" style="9" bestFit="1" customWidth="1"/>
    <col min="6413" max="6413" width="14.44140625" style="9" bestFit="1" customWidth="1"/>
    <col min="6414" max="6414" width="17.88671875" style="9" bestFit="1" customWidth="1"/>
    <col min="6415" max="6416" width="14.44140625" style="9" bestFit="1" customWidth="1"/>
    <col min="6417" max="6419" width="16.109375" style="9" bestFit="1" customWidth="1"/>
    <col min="6420" max="6420" width="18.33203125" style="9" bestFit="1" customWidth="1"/>
    <col min="6421" max="6421" width="17.88671875" style="9" bestFit="1" customWidth="1"/>
    <col min="6422" max="6422" width="18.33203125" style="9" bestFit="1" customWidth="1"/>
    <col min="6423" max="6423" width="17.88671875" style="9" bestFit="1" customWidth="1"/>
    <col min="6424" max="6435" width="22" style="9" bestFit="1" customWidth="1"/>
    <col min="6436" max="6436" width="19.88671875" style="9" bestFit="1" customWidth="1"/>
    <col min="6437" max="6437" width="9.109375" style="9" customWidth="1"/>
    <col min="6438" max="6438" width="16.44140625" style="9" customWidth="1"/>
    <col min="6439" max="6439" width="9.109375" style="9" customWidth="1"/>
    <col min="6440" max="6440" width="18.88671875" style="9" customWidth="1"/>
    <col min="6441" max="6441" width="15" style="9" customWidth="1"/>
    <col min="6442" max="6442" width="16" style="9" customWidth="1"/>
    <col min="6443" max="6655" width="9.109375" style="9"/>
    <col min="6656" max="6656" width="15.33203125" style="9" bestFit="1" customWidth="1"/>
    <col min="6657" max="6657" width="15.33203125" style="9" customWidth="1"/>
    <col min="6658" max="6658" width="9.109375" style="9" customWidth="1"/>
    <col min="6659" max="6659" width="23.6640625" style="9" customWidth="1"/>
    <col min="6660" max="6660" width="18.88671875" style="9" customWidth="1"/>
    <col min="6661" max="6661" width="20.44140625" style="9" customWidth="1"/>
    <col min="6662" max="6662" width="21.44140625" style="9" customWidth="1"/>
    <col min="6663" max="6663" width="21.109375" style="9" customWidth="1"/>
    <col min="6664" max="6664" width="19.88671875" style="9" customWidth="1"/>
    <col min="6665" max="6667" width="14.44140625" style="9" bestFit="1" customWidth="1"/>
    <col min="6668" max="6668" width="14.88671875" style="9" bestFit="1" customWidth="1"/>
    <col min="6669" max="6669" width="14.44140625" style="9" bestFit="1" customWidth="1"/>
    <col min="6670" max="6670" width="17.88671875" style="9" bestFit="1" customWidth="1"/>
    <col min="6671" max="6672" width="14.44140625" style="9" bestFit="1" customWidth="1"/>
    <col min="6673" max="6675" width="16.109375" style="9" bestFit="1" customWidth="1"/>
    <col min="6676" max="6676" width="18.33203125" style="9" bestFit="1" customWidth="1"/>
    <col min="6677" max="6677" width="17.88671875" style="9" bestFit="1" customWidth="1"/>
    <col min="6678" max="6678" width="18.33203125" style="9" bestFit="1" customWidth="1"/>
    <col min="6679" max="6679" width="17.88671875" style="9" bestFit="1" customWidth="1"/>
    <col min="6680" max="6691" width="22" style="9" bestFit="1" customWidth="1"/>
    <col min="6692" max="6692" width="19.88671875" style="9" bestFit="1" customWidth="1"/>
    <col min="6693" max="6693" width="9.109375" style="9" customWidth="1"/>
    <col min="6694" max="6694" width="16.44140625" style="9" customWidth="1"/>
    <col min="6695" max="6695" width="9.109375" style="9" customWidth="1"/>
    <col min="6696" max="6696" width="18.88671875" style="9" customWidth="1"/>
    <col min="6697" max="6697" width="15" style="9" customWidth="1"/>
    <col min="6698" max="6698" width="16" style="9" customWidth="1"/>
    <col min="6699" max="6911" width="9.109375" style="9"/>
    <col min="6912" max="6912" width="15.33203125" style="9" bestFit="1" customWidth="1"/>
    <col min="6913" max="6913" width="15.33203125" style="9" customWidth="1"/>
    <col min="6914" max="6914" width="9.109375" style="9" customWidth="1"/>
    <col min="6915" max="6915" width="23.6640625" style="9" customWidth="1"/>
    <col min="6916" max="6916" width="18.88671875" style="9" customWidth="1"/>
    <col min="6917" max="6917" width="20.44140625" style="9" customWidth="1"/>
    <col min="6918" max="6918" width="21.44140625" style="9" customWidth="1"/>
    <col min="6919" max="6919" width="21.109375" style="9" customWidth="1"/>
    <col min="6920" max="6920" width="19.88671875" style="9" customWidth="1"/>
    <col min="6921" max="6923" width="14.44140625" style="9" bestFit="1" customWidth="1"/>
    <col min="6924" max="6924" width="14.88671875" style="9" bestFit="1" customWidth="1"/>
    <col min="6925" max="6925" width="14.44140625" style="9" bestFit="1" customWidth="1"/>
    <col min="6926" max="6926" width="17.88671875" style="9" bestFit="1" customWidth="1"/>
    <col min="6927" max="6928" width="14.44140625" style="9" bestFit="1" customWidth="1"/>
    <col min="6929" max="6931" width="16.109375" style="9" bestFit="1" customWidth="1"/>
    <col min="6932" max="6932" width="18.33203125" style="9" bestFit="1" customWidth="1"/>
    <col min="6933" max="6933" width="17.88671875" style="9" bestFit="1" customWidth="1"/>
    <col min="6934" max="6934" width="18.33203125" style="9" bestFit="1" customWidth="1"/>
    <col min="6935" max="6935" width="17.88671875" style="9" bestFit="1" customWidth="1"/>
    <col min="6936" max="6947" width="22" style="9" bestFit="1" customWidth="1"/>
    <col min="6948" max="6948" width="19.88671875" style="9" bestFit="1" customWidth="1"/>
    <col min="6949" max="6949" width="9.109375" style="9" customWidth="1"/>
    <col min="6950" max="6950" width="16.44140625" style="9" customWidth="1"/>
    <col min="6951" max="6951" width="9.109375" style="9" customWidth="1"/>
    <col min="6952" max="6952" width="18.88671875" style="9" customWidth="1"/>
    <col min="6953" max="6953" width="15" style="9" customWidth="1"/>
    <col min="6954" max="6954" width="16" style="9" customWidth="1"/>
    <col min="6955" max="7167" width="9.109375" style="9"/>
    <col min="7168" max="7168" width="15.33203125" style="9" bestFit="1" customWidth="1"/>
    <col min="7169" max="7169" width="15.33203125" style="9" customWidth="1"/>
    <col min="7170" max="7170" width="9.109375" style="9" customWidth="1"/>
    <col min="7171" max="7171" width="23.6640625" style="9" customWidth="1"/>
    <col min="7172" max="7172" width="18.88671875" style="9" customWidth="1"/>
    <col min="7173" max="7173" width="20.44140625" style="9" customWidth="1"/>
    <col min="7174" max="7174" width="21.44140625" style="9" customWidth="1"/>
    <col min="7175" max="7175" width="21.109375" style="9" customWidth="1"/>
    <col min="7176" max="7176" width="19.88671875" style="9" customWidth="1"/>
    <col min="7177" max="7179" width="14.44140625" style="9" bestFit="1" customWidth="1"/>
    <col min="7180" max="7180" width="14.88671875" style="9" bestFit="1" customWidth="1"/>
    <col min="7181" max="7181" width="14.44140625" style="9" bestFit="1" customWidth="1"/>
    <col min="7182" max="7182" width="17.88671875" style="9" bestFit="1" customWidth="1"/>
    <col min="7183" max="7184" width="14.44140625" style="9" bestFit="1" customWidth="1"/>
    <col min="7185" max="7187" width="16.109375" style="9" bestFit="1" customWidth="1"/>
    <col min="7188" max="7188" width="18.33203125" style="9" bestFit="1" customWidth="1"/>
    <col min="7189" max="7189" width="17.88671875" style="9" bestFit="1" customWidth="1"/>
    <col min="7190" max="7190" width="18.33203125" style="9" bestFit="1" customWidth="1"/>
    <col min="7191" max="7191" width="17.88671875" style="9" bestFit="1" customWidth="1"/>
    <col min="7192" max="7203" width="22" style="9" bestFit="1" customWidth="1"/>
    <col min="7204" max="7204" width="19.88671875" style="9" bestFit="1" customWidth="1"/>
    <col min="7205" max="7205" width="9.109375" style="9" customWidth="1"/>
    <col min="7206" max="7206" width="16.44140625" style="9" customWidth="1"/>
    <col min="7207" max="7207" width="9.109375" style="9" customWidth="1"/>
    <col min="7208" max="7208" width="18.88671875" style="9" customWidth="1"/>
    <col min="7209" max="7209" width="15" style="9" customWidth="1"/>
    <col min="7210" max="7210" width="16" style="9" customWidth="1"/>
    <col min="7211" max="7423" width="9.109375" style="9"/>
    <col min="7424" max="7424" width="15.33203125" style="9" bestFit="1" customWidth="1"/>
    <col min="7425" max="7425" width="15.33203125" style="9" customWidth="1"/>
    <col min="7426" max="7426" width="9.109375" style="9" customWidth="1"/>
    <col min="7427" max="7427" width="23.6640625" style="9" customWidth="1"/>
    <col min="7428" max="7428" width="18.88671875" style="9" customWidth="1"/>
    <col min="7429" max="7429" width="20.44140625" style="9" customWidth="1"/>
    <col min="7430" max="7430" width="21.44140625" style="9" customWidth="1"/>
    <col min="7431" max="7431" width="21.109375" style="9" customWidth="1"/>
    <col min="7432" max="7432" width="19.88671875" style="9" customWidth="1"/>
    <col min="7433" max="7435" width="14.44140625" style="9" bestFit="1" customWidth="1"/>
    <col min="7436" max="7436" width="14.88671875" style="9" bestFit="1" customWidth="1"/>
    <col min="7437" max="7437" width="14.44140625" style="9" bestFit="1" customWidth="1"/>
    <col min="7438" max="7438" width="17.88671875" style="9" bestFit="1" customWidth="1"/>
    <col min="7439" max="7440" width="14.44140625" style="9" bestFit="1" customWidth="1"/>
    <col min="7441" max="7443" width="16.109375" style="9" bestFit="1" customWidth="1"/>
    <col min="7444" max="7444" width="18.33203125" style="9" bestFit="1" customWidth="1"/>
    <col min="7445" max="7445" width="17.88671875" style="9" bestFit="1" customWidth="1"/>
    <col min="7446" max="7446" width="18.33203125" style="9" bestFit="1" customWidth="1"/>
    <col min="7447" max="7447" width="17.88671875" style="9" bestFit="1" customWidth="1"/>
    <col min="7448" max="7459" width="22" style="9" bestFit="1" customWidth="1"/>
    <col min="7460" max="7460" width="19.88671875" style="9" bestFit="1" customWidth="1"/>
    <col min="7461" max="7461" width="9.109375" style="9" customWidth="1"/>
    <col min="7462" max="7462" width="16.44140625" style="9" customWidth="1"/>
    <col min="7463" max="7463" width="9.109375" style="9" customWidth="1"/>
    <col min="7464" max="7464" width="18.88671875" style="9" customWidth="1"/>
    <col min="7465" max="7465" width="15" style="9" customWidth="1"/>
    <col min="7466" max="7466" width="16" style="9" customWidth="1"/>
    <col min="7467" max="7679" width="9.109375" style="9"/>
    <col min="7680" max="7680" width="15.33203125" style="9" bestFit="1" customWidth="1"/>
    <col min="7681" max="7681" width="15.33203125" style="9" customWidth="1"/>
    <col min="7682" max="7682" width="9.109375" style="9" customWidth="1"/>
    <col min="7683" max="7683" width="23.6640625" style="9" customWidth="1"/>
    <col min="7684" max="7684" width="18.88671875" style="9" customWidth="1"/>
    <col min="7685" max="7685" width="20.44140625" style="9" customWidth="1"/>
    <col min="7686" max="7686" width="21.44140625" style="9" customWidth="1"/>
    <col min="7687" max="7687" width="21.109375" style="9" customWidth="1"/>
    <col min="7688" max="7688" width="19.88671875" style="9" customWidth="1"/>
    <col min="7689" max="7691" width="14.44140625" style="9" bestFit="1" customWidth="1"/>
    <col min="7692" max="7692" width="14.88671875" style="9" bestFit="1" customWidth="1"/>
    <col min="7693" max="7693" width="14.44140625" style="9" bestFit="1" customWidth="1"/>
    <col min="7694" max="7694" width="17.88671875" style="9" bestFit="1" customWidth="1"/>
    <col min="7695" max="7696" width="14.44140625" style="9" bestFit="1" customWidth="1"/>
    <col min="7697" max="7699" width="16.109375" style="9" bestFit="1" customWidth="1"/>
    <col min="7700" max="7700" width="18.33203125" style="9" bestFit="1" customWidth="1"/>
    <col min="7701" max="7701" width="17.88671875" style="9" bestFit="1" customWidth="1"/>
    <col min="7702" max="7702" width="18.33203125" style="9" bestFit="1" customWidth="1"/>
    <col min="7703" max="7703" width="17.88671875" style="9" bestFit="1" customWidth="1"/>
    <col min="7704" max="7715" width="22" style="9" bestFit="1" customWidth="1"/>
    <col min="7716" max="7716" width="19.88671875" style="9" bestFit="1" customWidth="1"/>
    <col min="7717" max="7717" width="9.109375" style="9" customWidth="1"/>
    <col min="7718" max="7718" width="16.44140625" style="9" customWidth="1"/>
    <col min="7719" max="7719" width="9.109375" style="9" customWidth="1"/>
    <col min="7720" max="7720" width="18.88671875" style="9" customWidth="1"/>
    <col min="7721" max="7721" width="15" style="9" customWidth="1"/>
    <col min="7722" max="7722" width="16" style="9" customWidth="1"/>
    <col min="7723" max="7935" width="9.109375" style="9"/>
    <col min="7936" max="7936" width="15.33203125" style="9" bestFit="1" customWidth="1"/>
    <col min="7937" max="7937" width="15.33203125" style="9" customWidth="1"/>
    <col min="7938" max="7938" width="9.109375" style="9" customWidth="1"/>
    <col min="7939" max="7939" width="23.6640625" style="9" customWidth="1"/>
    <col min="7940" max="7940" width="18.88671875" style="9" customWidth="1"/>
    <col min="7941" max="7941" width="20.44140625" style="9" customWidth="1"/>
    <col min="7942" max="7942" width="21.44140625" style="9" customWidth="1"/>
    <col min="7943" max="7943" width="21.109375" style="9" customWidth="1"/>
    <col min="7944" max="7944" width="19.88671875" style="9" customWidth="1"/>
    <col min="7945" max="7947" width="14.44140625" style="9" bestFit="1" customWidth="1"/>
    <col min="7948" max="7948" width="14.88671875" style="9" bestFit="1" customWidth="1"/>
    <col min="7949" max="7949" width="14.44140625" style="9" bestFit="1" customWidth="1"/>
    <col min="7950" max="7950" width="17.88671875" style="9" bestFit="1" customWidth="1"/>
    <col min="7951" max="7952" width="14.44140625" style="9" bestFit="1" customWidth="1"/>
    <col min="7953" max="7955" width="16.109375" style="9" bestFit="1" customWidth="1"/>
    <col min="7956" max="7956" width="18.33203125" style="9" bestFit="1" customWidth="1"/>
    <col min="7957" max="7957" width="17.88671875" style="9" bestFit="1" customWidth="1"/>
    <col min="7958" max="7958" width="18.33203125" style="9" bestFit="1" customWidth="1"/>
    <col min="7959" max="7959" width="17.88671875" style="9" bestFit="1" customWidth="1"/>
    <col min="7960" max="7971" width="22" style="9" bestFit="1" customWidth="1"/>
    <col min="7972" max="7972" width="19.88671875" style="9" bestFit="1" customWidth="1"/>
    <col min="7973" max="7973" width="9.109375" style="9" customWidth="1"/>
    <col min="7974" max="7974" width="16.44140625" style="9" customWidth="1"/>
    <col min="7975" max="7975" width="9.109375" style="9" customWidth="1"/>
    <col min="7976" max="7976" width="18.88671875" style="9" customWidth="1"/>
    <col min="7977" max="7977" width="15" style="9" customWidth="1"/>
    <col min="7978" max="7978" width="16" style="9" customWidth="1"/>
    <col min="7979" max="8191" width="9.109375" style="9"/>
    <col min="8192" max="8192" width="15.33203125" style="9" bestFit="1" customWidth="1"/>
    <col min="8193" max="8193" width="15.33203125" style="9" customWidth="1"/>
    <col min="8194" max="8194" width="9.109375" style="9" customWidth="1"/>
    <col min="8195" max="8195" width="23.6640625" style="9" customWidth="1"/>
    <col min="8196" max="8196" width="18.88671875" style="9" customWidth="1"/>
    <col min="8197" max="8197" width="20.44140625" style="9" customWidth="1"/>
    <col min="8198" max="8198" width="21.44140625" style="9" customWidth="1"/>
    <col min="8199" max="8199" width="21.109375" style="9" customWidth="1"/>
    <col min="8200" max="8200" width="19.88671875" style="9" customWidth="1"/>
    <col min="8201" max="8203" width="14.44140625" style="9" bestFit="1" customWidth="1"/>
    <col min="8204" max="8204" width="14.88671875" style="9" bestFit="1" customWidth="1"/>
    <col min="8205" max="8205" width="14.44140625" style="9" bestFit="1" customWidth="1"/>
    <col min="8206" max="8206" width="17.88671875" style="9" bestFit="1" customWidth="1"/>
    <col min="8207" max="8208" width="14.44140625" style="9" bestFit="1" customWidth="1"/>
    <col min="8209" max="8211" width="16.109375" style="9" bestFit="1" customWidth="1"/>
    <col min="8212" max="8212" width="18.33203125" style="9" bestFit="1" customWidth="1"/>
    <col min="8213" max="8213" width="17.88671875" style="9" bestFit="1" customWidth="1"/>
    <col min="8214" max="8214" width="18.33203125" style="9" bestFit="1" customWidth="1"/>
    <col min="8215" max="8215" width="17.88671875" style="9" bestFit="1" customWidth="1"/>
    <col min="8216" max="8227" width="22" style="9" bestFit="1" customWidth="1"/>
    <col min="8228" max="8228" width="19.88671875" style="9" bestFit="1" customWidth="1"/>
    <col min="8229" max="8229" width="9.109375" style="9" customWidth="1"/>
    <col min="8230" max="8230" width="16.44140625" style="9" customWidth="1"/>
    <col min="8231" max="8231" width="9.109375" style="9" customWidth="1"/>
    <col min="8232" max="8232" width="18.88671875" style="9" customWidth="1"/>
    <col min="8233" max="8233" width="15" style="9" customWidth="1"/>
    <col min="8234" max="8234" width="16" style="9" customWidth="1"/>
    <col min="8235" max="8447" width="9.109375" style="9"/>
    <col min="8448" max="8448" width="15.33203125" style="9" bestFit="1" customWidth="1"/>
    <col min="8449" max="8449" width="15.33203125" style="9" customWidth="1"/>
    <col min="8450" max="8450" width="9.109375" style="9" customWidth="1"/>
    <col min="8451" max="8451" width="23.6640625" style="9" customWidth="1"/>
    <col min="8452" max="8452" width="18.88671875" style="9" customWidth="1"/>
    <col min="8453" max="8453" width="20.44140625" style="9" customWidth="1"/>
    <col min="8454" max="8454" width="21.44140625" style="9" customWidth="1"/>
    <col min="8455" max="8455" width="21.109375" style="9" customWidth="1"/>
    <col min="8456" max="8456" width="19.88671875" style="9" customWidth="1"/>
    <col min="8457" max="8459" width="14.44140625" style="9" bestFit="1" customWidth="1"/>
    <col min="8460" max="8460" width="14.88671875" style="9" bestFit="1" customWidth="1"/>
    <col min="8461" max="8461" width="14.44140625" style="9" bestFit="1" customWidth="1"/>
    <col min="8462" max="8462" width="17.88671875" style="9" bestFit="1" customWidth="1"/>
    <col min="8463" max="8464" width="14.44140625" style="9" bestFit="1" customWidth="1"/>
    <col min="8465" max="8467" width="16.109375" style="9" bestFit="1" customWidth="1"/>
    <col min="8468" max="8468" width="18.33203125" style="9" bestFit="1" customWidth="1"/>
    <col min="8469" max="8469" width="17.88671875" style="9" bestFit="1" customWidth="1"/>
    <col min="8470" max="8470" width="18.33203125" style="9" bestFit="1" customWidth="1"/>
    <col min="8471" max="8471" width="17.88671875" style="9" bestFit="1" customWidth="1"/>
    <col min="8472" max="8483" width="22" style="9" bestFit="1" customWidth="1"/>
    <col min="8484" max="8484" width="19.88671875" style="9" bestFit="1" customWidth="1"/>
    <col min="8485" max="8485" width="9.109375" style="9" customWidth="1"/>
    <col min="8486" max="8486" width="16.44140625" style="9" customWidth="1"/>
    <col min="8487" max="8487" width="9.109375" style="9" customWidth="1"/>
    <col min="8488" max="8488" width="18.88671875" style="9" customWidth="1"/>
    <col min="8489" max="8489" width="15" style="9" customWidth="1"/>
    <col min="8490" max="8490" width="16" style="9" customWidth="1"/>
    <col min="8491" max="8703" width="9.109375" style="9"/>
    <col min="8704" max="8704" width="15.33203125" style="9" bestFit="1" customWidth="1"/>
    <col min="8705" max="8705" width="15.33203125" style="9" customWidth="1"/>
    <col min="8706" max="8706" width="9.109375" style="9" customWidth="1"/>
    <col min="8707" max="8707" width="23.6640625" style="9" customWidth="1"/>
    <col min="8708" max="8708" width="18.88671875" style="9" customWidth="1"/>
    <col min="8709" max="8709" width="20.44140625" style="9" customWidth="1"/>
    <col min="8710" max="8710" width="21.44140625" style="9" customWidth="1"/>
    <col min="8711" max="8711" width="21.109375" style="9" customWidth="1"/>
    <col min="8712" max="8712" width="19.88671875" style="9" customWidth="1"/>
    <col min="8713" max="8715" width="14.44140625" style="9" bestFit="1" customWidth="1"/>
    <col min="8716" max="8716" width="14.88671875" style="9" bestFit="1" customWidth="1"/>
    <col min="8717" max="8717" width="14.44140625" style="9" bestFit="1" customWidth="1"/>
    <col min="8718" max="8718" width="17.88671875" style="9" bestFit="1" customWidth="1"/>
    <col min="8719" max="8720" width="14.44140625" style="9" bestFit="1" customWidth="1"/>
    <col min="8721" max="8723" width="16.109375" style="9" bestFit="1" customWidth="1"/>
    <col min="8724" max="8724" width="18.33203125" style="9" bestFit="1" customWidth="1"/>
    <col min="8725" max="8725" width="17.88671875" style="9" bestFit="1" customWidth="1"/>
    <col min="8726" max="8726" width="18.33203125" style="9" bestFit="1" customWidth="1"/>
    <col min="8727" max="8727" width="17.88671875" style="9" bestFit="1" customWidth="1"/>
    <col min="8728" max="8739" width="22" style="9" bestFit="1" customWidth="1"/>
    <col min="8740" max="8740" width="19.88671875" style="9" bestFit="1" customWidth="1"/>
    <col min="8741" max="8741" width="9.109375" style="9" customWidth="1"/>
    <col min="8742" max="8742" width="16.44140625" style="9" customWidth="1"/>
    <col min="8743" max="8743" width="9.109375" style="9" customWidth="1"/>
    <col min="8744" max="8744" width="18.88671875" style="9" customWidth="1"/>
    <col min="8745" max="8745" width="15" style="9" customWidth="1"/>
    <col min="8746" max="8746" width="16" style="9" customWidth="1"/>
    <col min="8747" max="8959" width="9.109375" style="9"/>
    <col min="8960" max="8960" width="15.33203125" style="9" bestFit="1" customWidth="1"/>
    <col min="8961" max="8961" width="15.33203125" style="9" customWidth="1"/>
    <col min="8962" max="8962" width="9.109375" style="9" customWidth="1"/>
    <col min="8963" max="8963" width="23.6640625" style="9" customWidth="1"/>
    <col min="8964" max="8964" width="18.88671875" style="9" customWidth="1"/>
    <col min="8965" max="8965" width="20.44140625" style="9" customWidth="1"/>
    <col min="8966" max="8966" width="21.44140625" style="9" customWidth="1"/>
    <col min="8967" max="8967" width="21.109375" style="9" customWidth="1"/>
    <col min="8968" max="8968" width="19.88671875" style="9" customWidth="1"/>
    <col min="8969" max="8971" width="14.44140625" style="9" bestFit="1" customWidth="1"/>
    <col min="8972" max="8972" width="14.88671875" style="9" bestFit="1" customWidth="1"/>
    <col min="8973" max="8973" width="14.44140625" style="9" bestFit="1" customWidth="1"/>
    <col min="8974" max="8974" width="17.88671875" style="9" bestFit="1" customWidth="1"/>
    <col min="8975" max="8976" width="14.44140625" style="9" bestFit="1" customWidth="1"/>
    <col min="8977" max="8979" width="16.109375" style="9" bestFit="1" customWidth="1"/>
    <col min="8980" max="8980" width="18.33203125" style="9" bestFit="1" customWidth="1"/>
    <col min="8981" max="8981" width="17.88671875" style="9" bestFit="1" customWidth="1"/>
    <col min="8982" max="8982" width="18.33203125" style="9" bestFit="1" customWidth="1"/>
    <col min="8983" max="8983" width="17.88671875" style="9" bestFit="1" customWidth="1"/>
    <col min="8984" max="8995" width="22" style="9" bestFit="1" customWidth="1"/>
    <col min="8996" max="8996" width="19.88671875" style="9" bestFit="1" customWidth="1"/>
    <col min="8997" max="8997" width="9.109375" style="9" customWidth="1"/>
    <col min="8998" max="8998" width="16.44140625" style="9" customWidth="1"/>
    <col min="8999" max="8999" width="9.109375" style="9" customWidth="1"/>
    <col min="9000" max="9000" width="18.88671875" style="9" customWidth="1"/>
    <col min="9001" max="9001" width="15" style="9" customWidth="1"/>
    <col min="9002" max="9002" width="16" style="9" customWidth="1"/>
    <col min="9003" max="9215" width="9.109375" style="9"/>
    <col min="9216" max="9216" width="15.33203125" style="9" bestFit="1" customWidth="1"/>
    <col min="9217" max="9217" width="15.33203125" style="9" customWidth="1"/>
    <col min="9218" max="9218" width="9.109375" style="9" customWidth="1"/>
    <col min="9219" max="9219" width="23.6640625" style="9" customWidth="1"/>
    <col min="9220" max="9220" width="18.88671875" style="9" customWidth="1"/>
    <col min="9221" max="9221" width="20.44140625" style="9" customWidth="1"/>
    <col min="9222" max="9222" width="21.44140625" style="9" customWidth="1"/>
    <col min="9223" max="9223" width="21.109375" style="9" customWidth="1"/>
    <col min="9224" max="9224" width="19.88671875" style="9" customWidth="1"/>
    <col min="9225" max="9227" width="14.44140625" style="9" bestFit="1" customWidth="1"/>
    <col min="9228" max="9228" width="14.88671875" style="9" bestFit="1" customWidth="1"/>
    <col min="9229" max="9229" width="14.44140625" style="9" bestFit="1" customWidth="1"/>
    <col min="9230" max="9230" width="17.88671875" style="9" bestFit="1" customWidth="1"/>
    <col min="9231" max="9232" width="14.44140625" style="9" bestFit="1" customWidth="1"/>
    <col min="9233" max="9235" width="16.109375" style="9" bestFit="1" customWidth="1"/>
    <col min="9236" max="9236" width="18.33203125" style="9" bestFit="1" customWidth="1"/>
    <col min="9237" max="9237" width="17.88671875" style="9" bestFit="1" customWidth="1"/>
    <col min="9238" max="9238" width="18.33203125" style="9" bestFit="1" customWidth="1"/>
    <col min="9239" max="9239" width="17.88671875" style="9" bestFit="1" customWidth="1"/>
    <col min="9240" max="9251" width="22" style="9" bestFit="1" customWidth="1"/>
    <col min="9252" max="9252" width="19.88671875" style="9" bestFit="1" customWidth="1"/>
    <col min="9253" max="9253" width="9.109375" style="9" customWidth="1"/>
    <col min="9254" max="9254" width="16.44140625" style="9" customWidth="1"/>
    <col min="9255" max="9255" width="9.109375" style="9" customWidth="1"/>
    <col min="9256" max="9256" width="18.88671875" style="9" customWidth="1"/>
    <col min="9257" max="9257" width="15" style="9" customWidth="1"/>
    <col min="9258" max="9258" width="16" style="9" customWidth="1"/>
    <col min="9259" max="9471" width="9.109375" style="9"/>
    <col min="9472" max="9472" width="15.33203125" style="9" bestFit="1" customWidth="1"/>
    <col min="9473" max="9473" width="15.33203125" style="9" customWidth="1"/>
    <col min="9474" max="9474" width="9.109375" style="9" customWidth="1"/>
    <col min="9475" max="9475" width="23.6640625" style="9" customWidth="1"/>
    <col min="9476" max="9476" width="18.88671875" style="9" customWidth="1"/>
    <col min="9477" max="9477" width="20.44140625" style="9" customWidth="1"/>
    <col min="9478" max="9478" width="21.44140625" style="9" customWidth="1"/>
    <col min="9479" max="9479" width="21.109375" style="9" customWidth="1"/>
    <col min="9480" max="9480" width="19.88671875" style="9" customWidth="1"/>
    <col min="9481" max="9483" width="14.44140625" style="9" bestFit="1" customWidth="1"/>
    <col min="9484" max="9484" width="14.88671875" style="9" bestFit="1" customWidth="1"/>
    <col min="9485" max="9485" width="14.44140625" style="9" bestFit="1" customWidth="1"/>
    <col min="9486" max="9486" width="17.88671875" style="9" bestFit="1" customWidth="1"/>
    <col min="9487" max="9488" width="14.44140625" style="9" bestFit="1" customWidth="1"/>
    <col min="9489" max="9491" width="16.109375" style="9" bestFit="1" customWidth="1"/>
    <col min="9492" max="9492" width="18.33203125" style="9" bestFit="1" customWidth="1"/>
    <col min="9493" max="9493" width="17.88671875" style="9" bestFit="1" customWidth="1"/>
    <col min="9494" max="9494" width="18.33203125" style="9" bestFit="1" customWidth="1"/>
    <col min="9495" max="9495" width="17.88671875" style="9" bestFit="1" customWidth="1"/>
    <col min="9496" max="9507" width="22" style="9" bestFit="1" customWidth="1"/>
    <col min="9508" max="9508" width="19.88671875" style="9" bestFit="1" customWidth="1"/>
    <col min="9509" max="9509" width="9.109375" style="9" customWidth="1"/>
    <col min="9510" max="9510" width="16.44140625" style="9" customWidth="1"/>
    <col min="9511" max="9511" width="9.109375" style="9" customWidth="1"/>
    <col min="9512" max="9512" width="18.88671875" style="9" customWidth="1"/>
    <col min="9513" max="9513" width="15" style="9" customWidth="1"/>
    <col min="9514" max="9514" width="16" style="9" customWidth="1"/>
    <col min="9515" max="9727" width="9.109375" style="9"/>
    <col min="9728" max="9728" width="15.33203125" style="9" bestFit="1" customWidth="1"/>
    <col min="9729" max="9729" width="15.33203125" style="9" customWidth="1"/>
    <col min="9730" max="9730" width="9.109375" style="9" customWidth="1"/>
    <col min="9731" max="9731" width="23.6640625" style="9" customWidth="1"/>
    <col min="9732" max="9732" width="18.88671875" style="9" customWidth="1"/>
    <col min="9733" max="9733" width="20.44140625" style="9" customWidth="1"/>
    <col min="9734" max="9734" width="21.44140625" style="9" customWidth="1"/>
    <col min="9735" max="9735" width="21.109375" style="9" customWidth="1"/>
    <col min="9736" max="9736" width="19.88671875" style="9" customWidth="1"/>
    <col min="9737" max="9739" width="14.44140625" style="9" bestFit="1" customWidth="1"/>
    <col min="9740" max="9740" width="14.88671875" style="9" bestFit="1" customWidth="1"/>
    <col min="9741" max="9741" width="14.44140625" style="9" bestFit="1" customWidth="1"/>
    <col min="9742" max="9742" width="17.88671875" style="9" bestFit="1" customWidth="1"/>
    <col min="9743" max="9744" width="14.44140625" style="9" bestFit="1" customWidth="1"/>
    <col min="9745" max="9747" width="16.109375" style="9" bestFit="1" customWidth="1"/>
    <col min="9748" max="9748" width="18.33203125" style="9" bestFit="1" customWidth="1"/>
    <col min="9749" max="9749" width="17.88671875" style="9" bestFit="1" customWidth="1"/>
    <col min="9750" max="9750" width="18.33203125" style="9" bestFit="1" customWidth="1"/>
    <col min="9751" max="9751" width="17.88671875" style="9" bestFit="1" customWidth="1"/>
    <col min="9752" max="9763" width="22" style="9" bestFit="1" customWidth="1"/>
    <col min="9764" max="9764" width="19.88671875" style="9" bestFit="1" customWidth="1"/>
    <col min="9765" max="9765" width="9.109375" style="9" customWidth="1"/>
    <col min="9766" max="9766" width="16.44140625" style="9" customWidth="1"/>
    <col min="9767" max="9767" width="9.109375" style="9" customWidth="1"/>
    <col min="9768" max="9768" width="18.88671875" style="9" customWidth="1"/>
    <col min="9769" max="9769" width="15" style="9" customWidth="1"/>
    <col min="9770" max="9770" width="16" style="9" customWidth="1"/>
    <col min="9771" max="9983" width="9.109375" style="9"/>
    <col min="9984" max="9984" width="15.33203125" style="9" bestFit="1" customWidth="1"/>
    <col min="9985" max="9985" width="15.33203125" style="9" customWidth="1"/>
    <col min="9986" max="9986" width="9.109375" style="9" customWidth="1"/>
    <col min="9987" max="9987" width="23.6640625" style="9" customWidth="1"/>
    <col min="9988" max="9988" width="18.88671875" style="9" customWidth="1"/>
    <col min="9989" max="9989" width="20.44140625" style="9" customWidth="1"/>
    <col min="9990" max="9990" width="21.44140625" style="9" customWidth="1"/>
    <col min="9991" max="9991" width="21.109375" style="9" customWidth="1"/>
    <col min="9992" max="9992" width="19.88671875" style="9" customWidth="1"/>
    <col min="9993" max="9995" width="14.44140625" style="9" bestFit="1" customWidth="1"/>
    <col min="9996" max="9996" width="14.88671875" style="9" bestFit="1" customWidth="1"/>
    <col min="9997" max="9997" width="14.44140625" style="9" bestFit="1" customWidth="1"/>
    <col min="9998" max="9998" width="17.88671875" style="9" bestFit="1" customWidth="1"/>
    <col min="9999" max="10000" width="14.44140625" style="9" bestFit="1" customWidth="1"/>
    <col min="10001" max="10003" width="16.109375" style="9" bestFit="1" customWidth="1"/>
    <col min="10004" max="10004" width="18.33203125" style="9" bestFit="1" customWidth="1"/>
    <col min="10005" max="10005" width="17.88671875" style="9" bestFit="1" customWidth="1"/>
    <col min="10006" max="10006" width="18.33203125" style="9" bestFit="1" customWidth="1"/>
    <col min="10007" max="10007" width="17.88671875" style="9" bestFit="1" customWidth="1"/>
    <col min="10008" max="10019" width="22" style="9" bestFit="1" customWidth="1"/>
    <col min="10020" max="10020" width="19.88671875" style="9" bestFit="1" customWidth="1"/>
    <col min="10021" max="10021" width="9.109375" style="9" customWidth="1"/>
    <col min="10022" max="10022" width="16.44140625" style="9" customWidth="1"/>
    <col min="10023" max="10023" width="9.109375" style="9" customWidth="1"/>
    <col min="10024" max="10024" width="18.88671875" style="9" customWidth="1"/>
    <col min="10025" max="10025" width="15" style="9" customWidth="1"/>
    <col min="10026" max="10026" width="16" style="9" customWidth="1"/>
    <col min="10027" max="10239" width="9.109375" style="9"/>
    <col min="10240" max="10240" width="15.33203125" style="9" bestFit="1" customWidth="1"/>
    <col min="10241" max="10241" width="15.33203125" style="9" customWidth="1"/>
    <col min="10242" max="10242" width="9.109375" style="9" customWidth="1"/>
    <col min="10243" max="10243" width="23.6640625" style="9" customWidth="1"/>
    <col min="10244" max="10244" width="18.88671875" style="9" customWidth="1"/>
    <col min="10245" max="10245" width="20.44140625" style="9" customWidth="1"/>
    <col min="10246" max="10246" width="21.44140625" style="9" customWidth="1"/>
    <col min="10247" max="10247" width="21.109375" style="9" customWidth="1"/>
    <col min="10248" max="10248" width="19.88671875" style="9" customWidth="1"/>
    <col min="10249" max="10251" width="14.44140625" style="9" bestFit="1" customWidth="1"/>
    <col min="10252" max="10252" width="14.88671875" style="9" bestFit="1" customWidth="1"/>
    <col min="10253" max="10253" width="14.44140625" style="9" bestFit="1" customWidth="1"/>
    <col min="10254" max="10254" width="17.88671875" style="9" bestFit="1" customWidth="1"/>
    <col min="10255" max="10256" width="14.44140625" style="9" bestFit="1" customWidth="1"/>
    <col min="10257" max="10259" width="16.109375" style="9" bestFit="1" customWidth="1"/>
    <col min="10260" max="10260" width="18.33203125" style="9" bestFit="1" customWidth="1"/>
    <col min="10261" max="10261" width="17.88671875" style="9" bestFit="1" customWidth="1"/>
    <col min="10262" max="10262" width="18.33203125" style="9" bestFit="1" customWidth="1"/>
    <col min="10263" max="10263" width="17.88671875" style="9" bestFit="1" customWidth="1"/>
    <col min="10264" max="10275" width="22" style="9" bestFit="1" customWidth="1"/>
    <col min="10276" max="10276" width="19.88671875" style="9" bestFit="1" customWidth="1"/>
    <col min="10277" max="10277" width="9.109375" style="9" customWidth="1"/>
    <col min="10278" max="10278" width="16.44140625" style="9" customWidth="1"/>
    <col min="10279" max="10279" width="9.109375" style="9" customWidth="1"/>
    <col min="10280" max="10280" width="18.88671875" style="9" customWidth="1"/>
    <col min="10281" max="10281" width="15" style="9" customWidth="1"/>
    <col min="10282" max="10282" width="16" style="9" customWidth="1"/>
    <col min="10283" max="10495" width="9.109375" style="9"/>
    <col min="10496" max="10496" width="15.33203125" style="9" bestFit="1" customWidth="1"/>
    <col min="10497" max="10497" width="15.33203125" style="9" customWidth="1"/>
    <col min="10498" max="10498" width="9.109375" style="9" customWidth="1"/>
    <col min="10499" max="10499" width="23.6640625" style="9" customWidth="1"/>
    <col min="10500" max="10500" width="18.88671875" style="9" customWidth="1"/>
    <col min="10501" max="10501" width="20.44140625" style="9" customWidth="1"/>
    <col min="10502" max="10502" width="21.44140625" style="9" customWidth="1"/>
    <col min="10503" max="10503" width="21.109375" style="9" customWidth="1"/>
    <col min="10504" max="10504" width="19.88671875" style="9" customWidth="1"/>
    <col min="10505" max="10507" width="14.44140625" style="9" bestFit="1" customWidth="1"/>
    <col min="10508" max="10508" width="14.88671875" style="9" bestFit="1" customWidth="1"/>
    <col min="10509" max="10509" width="14.44140625" style="9" bestFit="1" customWidth="1"/>
    <col min="10510" max="10510" width="17.88671875" style="9" bestFit="1" customWidth="1"/>
    <col min="10511" max="10512" width="14.44140625" style="9" bestFit="1" customWidth="1"/>
    <col min="10513" max="10515" width="16.109375" style="9" bestFit="1" customWidth="1"/>
    <col min="10516" max="10516" width="18.33203125" style="9" bestFit="1" customWidth="1"/>
    <col min="10517" max="10517" width="17.88671875" style="9" bestFit="1" customWidth="1"/>
    <col min="10518" max="10518" width="18.33203125" style="9" bestFit="1" customWidth="1"/>
    <col min="10519" max="10519" width="17.88671875" style="9" bestFit="1" customWidth="1"/>
    <col min="10520" max="10531" width="22" style="9" bestFit="1" customWidth="1"/>
    <col min="10532" max="10532" width="19.88671875" style="9" bestFit="1" customWidth="1"/>
    <col min="10533" max="10533" width="9.109375" style="9" customWidth="1"/>
    <col min="10534" max="10534" width="16.44140625" style="9" customWidth="1"/>
    <col min="10535" max="10535" width="9.109375" style="9" customWidth="1"/>
    <col min="10536" max="10536" width="18.88671875" style="9" customWidth="1"/>
    <col min="10537" max="10537" width="15" style="9" customWidth="1"/>
    <col min="10538" max="10538" width="16" style="9" customWidth="1"/>
    <col min="10539" max="10751" width="9.109375" style="9"/>
    <col min="10752" max="10752" width="15.33203125" style="9" bestFit="1" customWidth="1"/>
    <col min="10753" max="10753" width="15.33203125" style="9" customWidth="1"/>
    <col min="10754" max="10754" width="9.109375" style="9" customWidth="1"/>
    <col min="10755" max="10755" width="23.6640625" style="9" customWidth="1"/>
    <col min="10756" max="10756" width="18.88671875" style="9" customWidth="1"/>
    <col min="10757" max="10757" width="20.44140625" style="9" customWidth="1"/>
    <col min="10758" max="10758" width="21.44140625" style="9" customWidth="1"/>
    <col min="10759" max="10759" width="21.109375" style="9" customWidth="1"/>
    <col min="10760" max="10760" width="19.88671875" style="9" customWidth="1"/>
    <col min="10761" max="10763" width="14.44140625" style="9" bestFit="1" customWidth="1"/>
    <col min="10764" max="10764" width="14.88671875" style="9" bestFit="1" customWidth="1"/>
    <col min="10765" max="10765" width="14.44140625" style="9" bestFit="1" customWidth="1"/>
    <col min="10766" max="10766" width="17.88671875" style="9" bestFit="1" customWidth="1"/>
    <col min="10767" max="10768" width="14.44140625" style="9" bestFit="1" customWidth="1"/>
    <col min="10769" max="10771" width="16.109375" style="9" bestFit="1" customWidth="1"/>
    <col min="10772" max="10772" width="18.33203125" style="9" bestFit="1" customWidth="1"/>
    <col min="10773" max="10773" width="17.88671875" style="9" bestFit="1" customWidth="1"/>
    <col min="10774" max="10774" width="18.33203125" style="9" bestFit="1" customWidth="1"/>
    <col min="10775" max="10775" width="17.88671875" style="9" bestFit="1" customWidth="1"/>
    <col min="10776" max="10787" width="22" style="9" bestFit="1" customWidth="1"/>
    <col min="10788" max="10788" width="19.88671875" style="9" bestFit="1" customWidth="1"/>
    <col min="10789" max="10789" width="9.109375" style="9" customWidth="1"/>
    <col min="10790" max="10790" width="16.44140625" style="9" customWidth="1"/>
    <col min="10791" max="10791" width="9.109375" style="9" customWidth="1"/>
    <col min="10792" max="10792" width="18.88671875" style="9" customWidth="1"/>
    <col min="10793" max="10793" width="15" style="9" customWidth="1"/>
    <col min="10794" max="10794" width="16" style="9" customWidth="1"/>
    <col min="10795" max="11007" width="9.109375" style="9"/>
    <col min="11008" max="11008" width="15.33203125" style="9" bestFit="1" customWidth="1"/>
    <col min="11009" max="11009" width="15.33203125" style="9" customWidth="1"/>
    <col min="11010" max="11010" width="9.109375" style="9" customWidth="1"/>
    <col min="11011" max="11011" width="23.6640625" style="9" customWidth="1"/>
    <col min="11012" max="11012" width="18.88671875" style="9" customWidth="1"/>
    <col min="11013" max="11013" width="20.44140625" style="9" customWidth="1"/>
    <col min="11014" max="11014" width="21.44140625" style="9" customWidth="1"/>
    <col min="11015" max="11015" width="21.109375" style="9" customWidth="1"/>
    <col min="11016" max="11016" width="19.88671875" style="9" customWidth="1"/>
    <col min="11017" max="11019" width="14.44140625" style="9" bestFit="1" customWidth="1"/>
    <col min="11020" max="11020" width="14.88671875" style="9" bestFit="1" customWidth="1"/>
    <col min="11021" max="11021" width="14.44140625" style="9" bestFit="1" customWidth="1"/>
    <col min="11022" max="11022" width="17.88671875" style="9" bestFit="1" customWidth="1"/>
    <col min="11023" max="11024" width="14.44140625" style="9" bestFit="1" customWidth="1"/>
    <col min="11025" max="11027" width="16.109375" style="9" bestFit="1" customWidth="1"/>
    <col min="11028" max="11028" width="18.33203125" style="9" bestFit="1" customWidth="1"/>
    <col min="11029" max="11029" width="17.88671875" style="9" bestFit="1" customWidth="1"/>
    <col min="11030" max="11030" width="18.33203125" style="9" bestFit="1" customWidth="1"/>
    <col min="11031" max="11031" width="17.88671875" style="9" bestFit="1" customWidth="1"/>
    <col min="11032" max="11043" width="22" style="9" bestFit="1" customWidth="1"/>
    <col min="11044" max="11044" width="19.88671875" style="9" bestFit="1" customWidth="1"/>
    <col min="11045" max="11045" width="9.109375" style="9" customWidth="1"/>
    <col min="11046" max="11046" width="16.44140625" style="9" customWidth="1"/>
    <col min="11047" max="11047" width="9.109375" style="9" customWidth="1"/>
    <col min="11048" max="11048" width="18.88671875" style="9" customWidth="1"/>
    <col min="11049" max="11049" width="15" style="9" customWidth="1"/>
    <col min="11050" max="11050" width="16" style="9" customWidth="1"/>
    <col min="11051" max="11263" width="9.109375" style="9"/>
    <col min="11264" max="11264" width="15.33203125" style="9" bestFit="1" customWidth="1"/>
    <col min="11265" max="11265" width="15.33203125" style="9" customWidth="1"/>
    <col min="11266" max="11266" width="9.109375" style="9" customWidth="1"/>
    <col min="11267" max="11267" width="23.6640625" style="9" customWidth="1"/>
    <col min="11268" max="11268" width="18.88671875" style="9" customWidth="1"/>
    <col min="11269" max="11269" width="20.44140625" style="9" customWidth="1"/>
    <col min="11270" max="11270" width="21.44140625" style="9" customWidth="1"/>
    <col min="11271" max="11271" width="21.109375" style="9" customWidth="1"/>
    <col min="11272" max="11272" width="19.88671875" style="9" customWidth="1"/>
    <col min="11273" max="11275" width="14.44140625" style="9" bestFit="1" customWidth="1"/>
    <col min="11276" max="11276" width="14.88671875" style="9" bestFit="1" customWidth="1"/>
    <col min="11277" max="11277" width="14.44140625" style="9" bestFit="1" customWidth="1"/>
    <col min="11278" max="11278" width="17.88671875" style="9" bestFit="1" customWidth="1"/>
    <col min="11279" max="11280" width="14.44140625" style="9" bestFit="1" customWidth="1"/>
    <col min="11281" max="11283" width="16.109375" style="9" bestFit="1" customWidth="1"/>
    <col min="11284" max="11284" width="18.33203125" style="9" bestFit="1" customWidth="1"/>
    <col min="11285" max="11285" width="17.88671875" style="9" bestFit="1" customWidth="1"/>
    <col min="11286" max="11286" width="18.33203125" style="9" bestFit="1" customWidth="1"/>
    <col min="11287" max="11287" width="17.88671875" style="9" bestFit="1" customWidth="1"/>
    <col min="11288" max="11299" width="22" style="9" bestFit="1" customWidth="1"/>
    <col min="11300" max="11300" width="19.88671875" style="9" bestFit="1" customWidth="1"/>
    <col min="11301" max="11301" width="9.109375" style="9" customWidth="1"/>
    <col min="11302" max="11302" width="16.44140625" style="9" customWidth="1"/>
    <col min="11303" max="11303" width="9.109375" style="9" customWidth="1"/>
    <col min="11304" max="11304" width="18.88671875" style="9" customWidth="1"/>
    <col min="11305" max="11305" width="15" style="9" customWidth="1"/>
    <col min="11306" max="11306" width="16" style="9" customWidth="1"/>
    <col min="11307" max="11519" width="9.109375" style="9"/>
    <col min="11520" max="11520" width="15.33203125" style="9" bestFit="1" customWidth="1"/>
    <col min="11521" max="11521" width="15.33203125" style="9" customWidth="1"/>
    <col min="11522" max="11522" width="9.109375" style="9" customWidth="1"/>
    <col min="11523" max="11523" width="23.6640625" style="9" customWidth="1"/>
    <col min="11524" max="11524" width="18.88671875" style="9" customWidth="1"/>
    <col min="11525" max="11525" width="20.44140625" style="9" customWidth="1"/>
    <col min="11526" max="11526" width="21.44140625" style="9" customWidth="1"/>
    <col min="11527" max="11527" width="21.109375" style="9" customWidth="1"/>
    <col min="11528" max="11528" width="19.88671875" style="9" customWidth="1"/>
    <col min="11529" max="11531" width="14.44140625" style="9" bestFit="1" customWidth="1"/>
    <col min="11532" max="11532" width="14.88671875" style="9" bestFit="1" customWidth="1"/>
    <col min="11533" max="11533" width="14.44140625" style="9" bestFit="1" customWidth="1"/>
    <col min="11534" max="11534" width="17.88671875" style="9" bestFit="1" customWidth="1"/>
    <col min="11535" max="11536" width="14.44140625" style="9" bestFit="1" customWidth="1"/>
    <col min="11537" max="11539" width="16.109375" style="9" bestFit="1" customWidth="1"/>
    <col min="11540" max="11540" width="18.33203125" style="9" bestFit="1" customWidth="1"/>
    <col min="11541" max="11541" width="17.88671875" style="9" bestFit="1" customWidth="1"/>
    <col min="11542" max="11542" width="18.33203125" style="9" bestFit="1" customWidth="1"/>
    <col min="11543" max="11543" width="17.88671875" style="9" bestFit="1" customWidth="1"/>
    <col min="11544" max="11555" width="22" style="9" bestFit="1" customWidth="1"/>
    <col min="11556" max="11556" width="19.88671875" style="9" bestFit="1" customWidth="1"/>
    <col min="11557" max="11557" width="9.109375" style="9" customWidth="1"/>
    <col min="11558" max="11558" width="16.44140625" style="9" customWidth="1"/>
    <col min="11559" max="11559" width="9.109375" style="9" customWidth="1"/>
    <col min="11560" max="11560" width="18.88671875" style="9" customWidth="1"/>
    <col min="11561" max="11561" width="15" style="9" customWidth="1"/>
    <col min="11562" max="11562" width="16" style="9" customWidth="1"/>
    <col min="11563" max="11775" width="9.109375" style="9"/>
    <col min="11776" max="11776" width="15.33203125" style="9" bestFit="1" customWidth="1"/>
    <col min="11777" max="11777" width="15.33203125" style="9" customWidth="1"/>
    <col min="11778" max="11778" width="9.109375" style="9" customWidth="1"/>
    <col min="11779" max="11779" width="23.6640625" style="9" customWidth="1"/>
    <col min="11780" max="11780" width="18.88671875" style="9" customWidth="1"/>
    <col min="11781" max="11781" width="20.44140625" style="9" customWidth="1"/>
    <col min="11782" max="11782" width="21.44140625" style="9" customWidth="1"/>
    <col min="11783" max="11783" width="21.109375" style="9" customWidth="1"/>
    <col min="11784" max="11784" width="19.88671875" style="9" customWidth="1"/>
    <col min="11785" max="11787" width="14.44140625" style="9" bestFit="1" customWidth="1"/>
    <col min="11788" max="11788" width="14.88671875" style="9" bestFit="1" customWidth="1"/>
    <col min="11789" max="11789" width="14.44140625" style="9" bestFit="1" customWidth="1"/>
    <col min="11790" max="11790" width="17.88671875" style="9" bestFit="1" customWidth="1"/>
    <col min="11791" max="11792" width="14.44140625" style="9" bestFit="1" customWidth="1"/>
    <col min="11793" max="11795" width="16.109375" style="9" bestFit="1" customWidth="1"/>
    <col min="11796" max="11796" width="18.33203125" style="9" bestFit="1" customWidth="1"/>
    <col min="11797" max="11797" width="17.88671875" style="9" bestFit="1" customWidth="1"/>
    <col min="11798" max="11798" width="18.33203125" style="9" bestFit="1" customWidth="1"/>
    <col min="11799" max="11799" width="17.88671875" style="9" bestFit="1" customWidth="1"/>
    <col min="11800" max="11811" width="22" style="9" bestFit="1" customWidth="1"/>
    <col min="11812" max="11812" width="19.88671875" style="9" bestFit="1" customWidth="1"/>
    <col min="11813" max="11813" width="9.109375" style="9" customWidth="1"/>
    <col min="11814" max="11814" width="16.44140625" style="9" customWidth="1"/>
    <col min="11815" max="11815" width="9.109375" style="9" customWidth="1"/>
    <col min="11816" max="11816" width="18.88671875" style="9" customWidth="1"/>
    <col min="11817" max="11817" width="15" style="9" customWidth="1"/>
    <col min="11818" max="11818" width="16" style="9" customWidth="1"/>
    <col min="11819" max="12031" width="9.109375" style="9"/>
    <col min="12032" max="12032" width="15.33203125" style="9" bestFit="1" customWidth="1"/>
    <col min="12033" max="12033" width="15.33203125" style="9" customWidth="1"/>
    <col min="12034" max="12034" width="9.109375" style="9" customWidth="1"/>
    <col min="12035" max="12035" width="23.6640625" style="9" customWidth="1"/>
    <col min="12036" max="12036" width="18.88671875" style="9" customWidth="1"/>
    <col min="12037" max="12037" width="20.44140625" style="9" customWidth="1"/>
    <col min="12038" max="12038" width="21.44140625" style="9" customWidth="1"/>
    <col min="12039" max="12039" width="21.109375" style="9" customWidth="1"/>
    <col min="12040" max="12040" width="19.88671875" style="9" customWidth="1"/>
    <col min="12041" max="12043" width="14.44140625" style="9" bestFit="1" customWidth="1"/>
    <col min="12044" max="12044" width="14.88671875" style="9" bestFit="1" customWidth="1"/>
    <col min="12045" max="12045" width="14.44140625" style="9" bestFit="1" customWidth="1"/>
    <col min="12046" max="12046" width="17.88671875" style="9" bestFit="1" customWidth="1"/>
    <col min="12047" max="12048" width="14.44140625" style="9" bestFit="1" customWidth="1"/>
    <col min="12049" max="12051" width="16.109375" style="9" bestFit="1" customWidth="1"/>
    <col min="12052" max="12052" width="18.33203125" style="9" bestFit="1" customWidth="1"/>
    <col min="12053" max="12053" width="17.88671875" style="9" bestFit="1" customWidth="1"/>
    <col min="12054" max="12054" width="18.33203125" style="9" bestFit="1" customWidth="1"/>
    <col min="12055" max="12055" width="17.88671875" style="9" bestFit="1" customWidth="1"/>
    <col min="12056" max="12067" width="22" style="9" bestFit="1" customWidth="1"/>
    <col min="12068" max="12068" width="19.88671875" style="9" bestFit="1" customWidth="1"/>
    <col min="12069" max="12069" width="9.109375" style="9" customWidth="1"/>
    <col min="12070" max="12070" width="16.44140625" style="9" customWidth="1"/>
    <col min="12071" max="12071" width="9.109375" style="9" customWidth="1"/>
    <col min="12072" max="12072" width="18.88671875" style="9" customWidth="1"/>
    <col min="12073" max="12073" width="15" style="9" customWidth="1"/>
    <col min="12074" max="12074" width="16" style="9" customWidth="1"/>
    <col min="12075" max="12287" width="9.109375" style="9"/>
    <col min="12288" max="12288" width="15.33203125" style="9" bestFit="1" customWidth="1"/>
    <col min="12289" max="12289" width="15.33203125" style="9" customWidth="1"/>
    <col min="12290" max="12290" width="9.109375" style="9" customWidth="1"/>
    <col min="12291" max="12291" width="23.6640625" style="9" customWidth="1"/>
    <col min="12292" max="12292" width="18.88671875" style="9" customWidth="1"/>
    <col min="12293" max="12293" width="20.44140625" style="9" customWidth="1"/>
    <col min="12294" max="12294" width="21.44140625" style="9" customWidth="1"/>
    <col min="12295" max="12295" width="21.109375" style="9" customWidth="1"/>
    <col min="12296" max="12296" width="19.88671875" style="9" customWidth="1"/>
    <col min="12297" max="12299" width="14.44140625" style="9" bestFit="1" customWidth="1"/>
    <col min="12300" max="12300" width="14.88671875" style="9" bestFit="1" customWidth="1"/>
    <col min="12301" max="12301" width="14.44140625" style="9" bestFit="1" customWidth="1"/>
    <col min="12302" max="12302" width="17.88671875" style="9" bestFit="1" customWidth="1"/>
    <col min="12303" max="12304" width="14.44140625" style="9" bestFit="1" customWidth="1"/>
    <col min="12305" max="12307" width="16.109375" style="9" bestFit="1" customWidth="1"/>
    <col min="12308" max="12308" width="18.33203125" style="9" bestFit="1" customWidth="1"/>
    <col min="12309" max="12309" width="17.88671875" style="9" bestFit="1" customWidth="1"/>
    <col min="12310" max="12310" width="18.33203125" style="9" bestFit="1" customWidth="1"/>
    <col min="12311" max="12311" width="17.88671875" style="9" bestFit="1" customWidth="1"/>
    <col min="12312" max="12323" width="22" style="9" bestFit="1" customWidth="1"/>
    <col min="12324" max="12324" width="19.88671875" style="9" bestFit="1" customWidth="1"/>
    <col min="12325" max="12325" width="9.109375" style="9" customWidth="1"/>
    <col min="12326" max="12326" width="16.44140625" style="9" customWidth="1"/>
    <col min="12327" max="12327" width="9.109375" style="9" customWidth="1"/>
    <col min="12328" max="12328" width="18.88671875" style="9" customWidth="1"/>
    <col min="12329" max="12329" width="15" style="9" customWidth="1"/>
    <col min="12330" max="12330" width="16" style="9" customWidth="1"/>
    <col min="12331" max="12543" width="9.109375" style="9"/>
    <col min="12544" max="12544" width="15.33203125" style="9" bestFit="1" customWidth="1"/>
    <col min="12545" max="12545" width="15.33203125" style="9" customWidth="1"/>
    <col min="12546" max="12546" width="9.109375" style="9" customWidth="1"/>
    <col min="12547" max="12547" width="23.6640625" style="9" customWidth="1"/>
    <col min="12548" max="12548" width="18.88671875" style="9" customWidth="1"/>
    <col min="12549" max="12549" width="20.44140625" style="9" customWidth="1"/>
    <col min="12550" max="12550" width="21.44140625" style="9" customWidth="1"/>
    <col min="12551" max="12551" width="21.109375" style="9" customWidth="1"/>
    <col min="12552" max="12552" width="19.88671875" style="9" customWidth="1"/>
    <col min="12553" max="12555" width="14.44140625" style="9" bestFit="1" customWidth="1"/>
    <col min="12556" max="12556" width="14.88671875" style="9" bestFit="1" customWidth="1"/>
    <col min="12557" max="12557" width="14.44140625" style="9" bestFit="1" customWidth="1"/>
    <col min="12558" max="12558" width="17.88671875" style="9" bestFit="1" customWidth="1"/>
    <col min="12559" max="12560" width="14.44140625" style="9" bestFit="1" customWidth="1"/>
    <col min="12561" max="12563" width="16.109375" style="9" bestFit="1" customWidth="1"/>
    <col min="12564" max="12564" width="18.33203125" style="9" bestFit="1" customWidth="1"/>
    <col min="12565" max="12565" width="17.88671875" style="9" bestFit="1" customWidth="1"/>
    <col min="12566" max="12566" width="18.33203125" style="9" bestFit="1" customWidth="1"/>
    <col min="12567" max="12567" width="17.88671875" style="9" bestFit="1" customWidth="1"/>
    <col min="12568" max="12579" width="22" style="9" bestFit="1" customWidth="1"/>
    <col min="12580" max="12580" width="19.88671875" style="9" bestFit="1" customWidth="1"/>
    <col min="12581" max="12581" width="9.109375" style="9" customWidth="1"/>
    <col min="12582" max="12582" width="16.44140625" style="9" customWidth="1"/>
    <col min="12583" max="12583" width="9.109375" style="9" customWidth="1"/>
    <col min="12584" max="12584" width="18.88671875" style="9" customWidth="1"/>
    <col min="12585" max="12585" width="15" style="9" customWidth="1"/>
    <col min="12586" max="12586" width="16" style="9" customWidth="1"/>
    <col min="12587" max="12799" width="9.109375" style="9"/>
    <col min="12800" max="12800" width="15.33203125" style="9" bestFit="1" customWidth="1"/>
    <col min="12801" max="12801" width="15.33203125" style="9" customWidth="1"/>
    <col min="12802" max="12802" width="9.109375" style="9" customWidth="1"/>
    <col min="12803" max="12803" width="23.6640625" style="9" customWidth="1"/>
    <col min="12804" max="12804" width="18.88671875" style="9" customWidth="1"/>
    <col min="12805" max="12805" width="20.44140625" style="9" customWidth="1"/>
    <col min="12806" max="12806" width="21.44140625" style="9" customWidth="1"/>
    <col min="12807" max="12807" width="21.109375" style="9" customWidth="1"/>
    <col min="12808" max="12808" width="19.88671875" style="9" customWidth="1"/>
    <col min="12809" max="12811" width="14.44140625" style="9" bestFit="1" customWidth="1"/>
    <col min="12812" max="12812" width="14.88671875" style="9" bestFit="1" customWidth="1"/>
    <col min="12813" max="12813" width="14.44140625" style="9" bestFit="1" customWidth="1"/>
    <col min="12814" max="12814" width="17.88671875" style="9" bestFit="1" customWidth="1"/>
    <col min="12815" max="12816" width="14.44140625" style="9" bestFit="1" customWidth="1"/>
    <col min="12817" max="12819" width="16.109375" style="9" bestFit="1" customWidth="1"/>
    <col min="12820" max="12820" width="18.33203125" style="9" bestFit="1" customWidth="1"/>
    <col min="12821" max="12821" width="17.88671875" style="9" bestFit="1" customWidth="1"/>
    <col min="12822" max="12822" width="18.33203125" style="9" bestFit="1" customWidth="1"/>
    <col min="12823" max="12823" width="17.88671875" style="9" bestFit="1" customWidth="1"/>
    <col min="12824" max="12835" width="22" style="9" bestFit="1" customWidth="1"/>
    <col min="12836" max="12836" width="19.88671875" style="9" bestFit="1" customWidth="1"/>
    <col min="12837" max="12837" width="9.109375" style="9" customWidth="1"/>
    <col min="12838" max="12838" width="16.44140625" style="9" customWidth="1"/>
    <col min="12839" max="12839" width="9.109375" style="9" customWidth="1"/>
    <col min="12840" max="12840" width="18.88671875" style="9" customWidth="1"/>
    <col min="12841" max="12841" width="15" style="9" customWidth="1"/>
    <col min="12842" max="12842" width="16" style="9" customWidth="1"/>
    <col min="12843" max="13055" width="9.109375" style="9"/>
    <col min="13056" max="13056" width="15.33203125" style="9" bestFit="1" customWidth="1"/>
    <col min="13057" max="13057" width="15.33203125" style="9" customWidth="1"/>
    <col min="13058" max="13058" width="9.109375" style="9" customWidth="1"/>
    <col min="13059" max="13059" width="23.6640625" style="9" customWidth="1"/>
    <col min="13060" max="13060" width="18.88671875" style="9" customWidth="1"/>
    <col min="13061" max="13061" width="20.44140625" style="9" customWidth="1"/>
    <col min="13062" max="13062" width="21.44140625" style="9" customWidth="1"/>
    <col min="13063" max="13063" width="21.109375" style="9" customWidth="1"/>
    <col min="13064" max="13064" width="19.88671875" style="9" customWidth="1"/>
    <col min="13065" max="13067" width="14.44140625" style="9" bestFit="1" customWidth="1"/>
    <col min="13068" max="13068" width="14.88671875" style="9" bestFit="1" customWidth="1"/>
    <col min="13069" max="13069" width="14.44140625" style="9" bestFit="1" customWidth="1"/>
    <col min="13070" max="13070" width="17.88671875" style="9" bestFit="1" customWidth="1"/>
    <col min="13071" max="13072" width="14.44140625" style="9" bestFit="1" customWidth="1"/>
    <col min="13073" max="13075" width="16.109375" style="9" bestFit="1" customWidth="1"/>
    <col min="13076" max="13076" width="18.33203125" style="9" bestFit="1" customWidth="1"/>
    <col min="13077" max="13077" width="17.88671875" style="9" bestFit="1" customWidth="1"/>
    <col min="13078" max="13078" width="18.33203125" style="9" bestFit="1" customWidth="1"/>
    <col min="13079" max="13079" width="17.88671875" style="9" bestFit="1" customWidth="1"/>
    <col min="13080" max="13091" width="22" style="9" bestFit="1" customWidth="1"/>
    <col min="13092" max="13092" width="19.88671875" style="9" bestFit="1" customWidth="1"/>
    <col min="13093" max="13093" width="9.109375" style="9" customWidth="1"/>
    <col min="13094" max="13094" width="16.44140625" style="9" customWidth="1"/>
    <col min="13095" max="13095" width="9.109375" style="9" customWidth="1"/>
    <col min="13096" max="13096" width="18.88671875" style="9" customWidth="1"/>
    <col min="13097" max="13097" width="15" style="9" customWidth="1"/>
    <col min="13098" max="13098" width="16" style="9" customWidth="1"/>
    <col min="13099" max="13311" width="9.109375" style="9"/>
    <col min="13312" max="13312" width="15.33203125" style="9" bestFit="1" customWidth="1"/>
    <col min="13313" max="13313" width="15.33203125" style="9" customWidth="1"/>
    <col min="13314" max="13314" width="9.109375" style="9" customWidth="1"/>
    <col min="13315" max="13315" width="23.6640625" style="9" customWidth="1"/>
    <col min="13316" max="13316" width="18.88671875" style="9" customWidth="1"/>
    <col min="13317" max="13317" width="20.44140625" style="9" customWidth="1"/>
    <col min="13318" max="13318" width="21.44140625" style="9" customWidth="1"/>
    <col min="13319" max="13319" width="21.109375" style="9" customWidth="1"/>
    <col min="13320" max="13320" width="19.88671875" style="9" customWidth="1"/>
    <col min="13321" max="13323" width="14.44140625" style="9" bestFit="1" customWidth="1"/>
    <col min="13324" max="13324" width="14.88671875" style="9" bestFit="1" customWidth="1"/>
    <col min="13325" max="13325" width="14.44140625" style="9" bestFit="1" customWidth="1"/>
    <col min="13326" max="13326" width="17.88671875" style="9" bestFit="1" customWidth="1"/>
    <col min="13327" max="13328" width="14.44140625" style="9" bestFit="1" customWidth="1"/>
    <col min="13329" max="13331" width="16.109375" style="9" bestFit="1" customWidth="1"/>
    <col min="13332" max="13332" width="18.33203125" style="9" bestFit="1" customWidth="1"/>
    <col min="13333" max="13333" width="17.88671875" style="9" bestFit="1" customWidth="1"/>
    <col min="13334" max="13334" width="18.33203125" style="9" bestFit="1" customWidth="1"/>
    <col min="13335" max="13335" width="17.88671875" style="9" bestFit="1" customWidth="1"/>
    <col min="13336" max="13347" width="22" style="9" bestFit="1" customWidth="1"/>
    <col min="13348" max="13348" width="19.88671875" style="9" bestFit="1" customWidth="1"/>
    <col min="13349" max="13349" width="9.109375" style="9" customWidth="1"/>
    <col min="13350" max="13350" width="16.44140625" style="9" customWidth="1"/>
    <col min="13351" max="13351" width="9.109375" style="9" customWidth="1"/>
    <col min="13352" max="13352" width="18.88671875" style="9" customWidth="1"/>
    <col min="13353" max="13353" width="15" style="9" customWidth="1"/>
    <col min="13354" max="13354" width="16" style="9" customWidth="1"/>
    <col min="13355" max="13567" width="9.109375" style="9"/>
    <col min="13568" max="13568" width="15.33203125" style="9" bestFit="1" customWidth="1"/>
    <col min="13569" max="13569" width="15.33203125" style="9" customWidth="1"/>
    <col min="13570" max="13570" width="9.109375" style="9" customWidth="1"/>
    <col min="13571" max="13571" width="23.6640625" style="9" customWidth="1"/>
    <col min="13572" max="13572" width="18.88671875" style="9" customWidth="1"/>
    <col min="13573" max="13573" width="20.44140625" style="9" customWidth="1"/>
    <col min="13574" max="13574" width="21.44140625" style="9" customWidth="1"/>
    <col min="13575" max="13575" width="21.109375" style="9" customWidth="1"/>
    <col min="13576" max="13576" width="19.88671875" style="9" customWidth="1"/>
    <col min="13577" max="13579" width="14.44140625" style="9" bestFit="1" customWidth="1"/>
    <col min="13580" max="13580" width="14.88671875" style="9" bestFit="1" customWidth="1"/>
    <col min="13581" max="13581" width="14.44140625" style="9" bestFit="1" customWidth="1"/>
    <col min="13582" max="13582" width="17.88671875" style="9" bestFit="1" customWidth="1"/>
    <col min="13583" max="13584" width="14.44140625" style="9" bestFit="1" customWidth="1"/>
    <col min="13585" max="13587" width="16.109375" style="9" bestFit="1" customWidth="1"/>
    <col min="13588" max="13588" width="18.33203125" style="9" bestFit="1" customWidth="1"/>
    <col min="13589" max="13589" width="17.88671875" style="9" bestFit="1" customWidth="1"/>
    <col min="13590" max="13590" width="18.33203125" style="9" bestFit="1" customWidth="1"/>
    <col min="13591" max="13591" width="17.88671875" style="9" bestFit="1" customWidth="1"/>
    <col min="13592" max="13603" width="22" style="9" bestFit="1" customWidth="1"/>
    <col min="13604" max="13604" width="19.88671875" style="9" bestFit="1" customWidth="1"/>
    <col min="13605" max="13605" width="9.109375" style="9" customWidth="1"/>
    <col min="13606" max="13606" width="16.44140625" style="9" customWidth="1"/>
    <col min="13607" max="13607" width="9.109375" style="9" customWidth="1"/>
    <col min="13608" max="13608" width="18.88671875" style="9" customWidth="1"/>
    <col min="13609" max="13609" width="15" style="9" customWidth="1"/>
    <col min="13610" max="13610" width="16" style="9" customWidth="1"/>
    <col min="13611" max="13823" width="9.109375" style="9"/>
    <col min="13824" max="13824" width="15.33203125" style="9" bestFit="1" customWidth="1"/>
    <col min="13825" max="13825" width="15.33203125" style="9" customWidth="1"/>
    <col min="13826" max="13826" width="9.109375" style="9" customWidth="1"/>
    <col min="13827" max="13827" width="23.6640625" style="9" customWidth="1"/>
    <col min="13828" max="13828" width="18.88671875" style="9" customWidth="1"/>
    <col min="13829" max="13829" width="20.44140625" style="9" customWidth="1"/>
    <col min="13830" max="13830" width="21.44140625" style="9" customWidth="1"/>
    <col min="13831" max="13831" width="21.109375" style="9" customWidth="1"/>
    <col min="13832" max="13832" width="19.88671875" style="9" customWidth="1"/>
    <col min="13833" max="13835" width="14.44140625" style="9" bestFit="1" customWidth="1"/>
    <col min="13836" max="13836" width="14.88671875" style="9" bestFit="1" customWidth="1"/>
    <col min="13837" max="13837" width="14.44140625" style="9" bestFit="1" customWidth="1"/>
    <col min="13838" max="13838" width="17.88671875" style="9" bestFit="1" customWidth="1"/>
    <col min="13839" max="13840" width="14.44140625" style="9" bestFit="1" customWidth="1"/>
    <col min="13841" max="13843" width="16.109375" style="9" bestFit="1" customWidth="1"/>
    <col min="13844" max="13844" width="18.33203125" style="9" bestFit="1" customWidth="1"/>
    <col min="13845" max="13845" width="17.88671875" style="9" bestFit="1" customWidth="1"/>
    <col min="13846" max="13846" width="18.33203125" style="9" bestFit="1" customWidth="1"/>
    <col min="13847" max="13847" width="17.88671875" style="9" bestFit="1" customWidth="1"/>
    <col min="13848" max="13859" width="22" style="9" bestFit="1" customWidth="1"/>
    <col min="13860" max="13860" width="19.88671875" style="9" bestFit="1" customWidth="1"/>
    <col min="13861" max="13861" width="9.109375" style="9" customWidth="1"/>
    <col min="13862" max="13862" width="16.44140625" style="9" customWidth="1"/>
    <col min="13863" max="13863" width="9.109375" style="9" customWidth="1"/>
    <col min="13864" max="13864" width="18.88671875" style="9" customWidth="1"/>
    <col min="13865" max="13865" width="15" style="9" customWidth="1"/>
    <col min="13866" max="13866" width="16" style="9" customWidth="1"/>
    <col min="13867" max="14079" width="9.109375" style="9"/>
    <col min="14080" max="14080" width="15.33203125" style="9" bestFit="1" customWidth="1"/>
    <col min="14081" max="14081" width="15.33203125" style="9" customWidth="1"/>
    <col min="14082" max="14082" width="9.109375" style="9" customWidth="1"/>
    <col min="14083" max="14083" width="23.6640625" style="9" customWidth="1"/>
    <col min="14084" max="14084" width="18.88671875" style="9" customWidth="1"/>
    <col min="14085" max="14085" width="20.44140625" style="9" customWidth="1"/>
    <col min="14086" max="14086" width="21.44140625" style="9" customWidth="1"/>
    <col min="14087" max="14087" width="21.109375" style="9" customWidth="1"/>
    <col min="14088" max="14088" width="19.88671875" style="9" customWidth="1"/>
    <col min="14089" max="14091" width="14.44140625" style="9" bestFit="1" customWidth="1"/>
    <col min="14092" max="14092" width="14.88671875" style="9" bestFit="1" customWidth="1"/>
    <col min="14093" max="14093" width="14.44140625" style="9" bestFit="1" customWidth="1"/>
    <col min="14094" max="14094" width="17.88671875" style="9" bestFit="1" customWidth="1"/>
    <col min="14095" max="14096" width="14.44140625" style="9" bestFit="1" customWidth="1"/>
    <col min="14097" max="14099" width="16.109375" style="9" bestFit="1" customWidth="1"/>
    <col min="14100" max="14100" width="18.33203125" style="9" bestFit="1" customWidth="1"/>
    <col min="14101" max="14101" width="17.88671875" style="9" bestFit="1" customWidth="1"/>
    <col min="14102" max="14102" width="18.33203125" style="9" bestFit="1" customWidth="1"/>
    <col min="14103" max="14103" width="17.88671875" style="9" bestFit="1" customWidth="1"/>
    <col min="14104" max="14115" width="22" style="9" bestFit="1" customWidth="1"/>
    <col min="14116" max="14116" width="19.88671875" style="9" bestFit="1" customWidth="1"/>
    <col min="14117" max="14117" width="9.109375" style="9" customWidth="1"/>
    <col min="14118" max="14118" width="16.44140625" style="9" customWidth="1"/>
    <col min="14119" max="14119" width="9.109375" style="9" customWidth="1"/>
    <col min="14120" max="14120" width="18.88671875" style="9" customWidth="1"/>
    <col min="14121" max="14121" width="15" style="9" customWidth="1"/>
    <col min="14122" max="14122" width="16" style="9" customWidth="1"/>
    <col min="14123" max="14335" width="9.109375" style="9"/>
    <col min="14336" max="14336" width="15.33203125" style="9" bestFit="1" customWidth="1"/>
    <col min="14337" max="14337" width="15.33203125" style="9" customWidth="1"/>
    <col min="14338" max="14338" width="9.109375" style="9" customWidth="1"/>
    <col min="14339" max="14339" width="23.6640625" style="9" customWidth="1"/>
    <col min="14340" max="14340" width="18.88671875" style="9" customWidth="1"/>
    <col min="14341" max="14341" width="20.44140625" style="9" customWidth="1"/>
    <col min="14342" max="14342" width="21.44140625" style="9" customWidth="1"/>
    <col min="14343" max="14343" width="21.109375" style="9" customWidth="1"/>
    <col min="14344" max="14344" width="19.88671875" style="9" customWidth="1"/>
    <col min="14345" max="14347" width="14.44140625" style="9" bestFit="1" customWidth="1"/>
    <col min="14348" max="14348" width="14.88671875" style="9" bestFit="1" customWidth="1"/>
    <col min="14349" max="14349" width="14.44140625" style="9" bestFit="1" customWidth="1"/>
    <col min="14350" max="14350" width="17.88671875" style="9" bestFit="1" customWidth="1"/>
    <col min="14351" max="14352" width="14.44140625" style="9" bestFit="1" customWidth="1"/>
    <col min="14353" max="14355" width="16.109375" style="9" bestFit="1" customWidth="1"/>
    <col min="14356" max="14356" width="18.33203125" style="9" bestFit="1" customWidth="1"/>
    <col min="14357" max="14357" width="17.88671875" style="9" bestFit="1" customWidth="1"/>
    <col min="14358" max="14358" width="18.33203125" style="9" bestFit="1" customWidth="1"/>
    <col min="14359" max="14359" width="17.88671875" style="9" bestFit="1" customWidth="1"/>
    <col min="14360" max="14371" width="22" style="9" bestFit="1" customWidth="1"/>
    <col min="14372" max="14372" width="19.88671875" style="9" bestFit="1" customWidth="1"/>
    <col min="14373" max="14373" width="9.109375" style="9" customWidth="1"/>
    <col min="14374" max="14374" width="16.44140625" style="9" customWidth="1"/>
    <col min="14375" max="14375" width="9.109375" style="9" customWidth="1"/>
    <col min="14376" max="14376" width="18.88671875" style="9" customWidth="1"/>
    <col min="14377" max="14377" width="15" style="9" customWidth="1"/>
    <col min="14378" max="14378" width="16" style="9" customWidth="1"/>
    <col min="14379" max="14591" width="9.109375" style="9"/>
    <col min="14592" max="14592" width="15.33203125" style="9" bestFit="1" customWidth="1"/>
    <col min="14593" max="14593" width="15.33203125" style="9" customWidth="1"/>
    <col min="14594" max="14594" width="9.109375" style="9" customWidth="1"/>
    <col min="14595" max="14595" width="23.6640625" style="9" customWidth="1"/>
    <col min="14596" max="14596" width="18.88671875" style="9" customWidth="1"/>
    <col min="14597" max="14597" width="20.44140625" style="9" customWidth="1"/>
    <col min="14598" max="14598" width="21.44140625" style="9" customWidth="1"/>
    <col min="14599" max="14599" width="21.109375" style="9" customWidth="1"/>
    <col min="14600" max="14600" width="19.88671875" style="9" customWidth="1"/>
    <col min="14601" max="14603" width="14.44140625" style="9" bestFit="1" customWidth="1"/>
    <col min="14604" max="14604" width="14.88671875" style="9" bestFit="1" customWidth="1"/>
    <col min="14605" max="14605" width="14.44140625" style="9" bestFit="1" customWidth="1"/>
    <col min="14606" max="14606" width="17.88671875" style="9" bestFit="1" customWidth="1"/>
    <col min="14607" max="14608" width="14.44140625" style="9" bestFit="1" customWidth="1"/>
    <col min="14609" max="14611" width="16.109375" style="9" bestFit="1" customWidth="1"/>
    <col min="14612" max="14612" width="18.33203125" style="9" bestFit="1" customWidth="1"/>
    <col min="14613" max="14613" width="17.88671875" style="9" bestFit="1" customWidth="1"/>
    <col min="14614" max="14614" width="18.33203125" style="9" bestFit="1" customWidth="1"/>
    <col min="14615" max="14615" width="17.88671875" style="9" bestFit="1" customWidth="1"/>
    <col min="14616" max="14627" width="22" style="9" bestFit="1" customWidth="1"/>
    <col min="14628" max="14628" width="19.88671875" style="9" bestFit="1" customWidth="1"/>
    <col min="14629" max="14629" width="9.109375" style="9" customWidth="1"/>
    <col min="14630" max="14630" width="16.44140625" style="9" customWidth="1"/>
    <col min="14631" max="14631" width="9.109375" style="9" customWidth="1"/>
    <col min="14632" max="14632" width="18.88671875" style="9" customWidth="1"/>
    <col min="14633" max="14633" width="15" style="9" customWidth="1"/>
    <col min="14634" max="14634" width="16" style="9" customWidth="1"/>
    <col min="14635" max="14847" width="9.109375" style="9"/>
    <col min="14848" max="14848" width="15.33203125" style="9" bestFit="1" customWidth="1"/>
    <col min="14849" max="14849" width="15.33203125" style="9" customWidth="1"/>
    <col min="14850" max="14850" width="9.109375" style="9" customWidth="1"/>
    <col min="14851" max="14851" width="23.6640625" style="9" customWidth="1"/>
    <col min="14852" max="14852" width="18.88671875" style="9" customWidth="1"/>
    <col min="14853" max="14853" width="20.44140625" style="9" customWidth="1"/>
    <col min="14854" max="14854" width="21.44140625" style="9" customWidth="1"/>
    <col min="14855" max="14855" width="21.109375" style="9" customWidth="1"/>
    <col min="14856" max="14856" width="19.88671875" style="9" customWidth="1"/>
    <col min="14857" max="14859" width="14.44140625" style="9" bestFit="1" customWidth="1"/>
    <col min="14860" max="14860" width="14.88671875" style="9" bestFit="1" customWidth="1"/>
    <col min="14861" max="14861" width="14.44140625" style="9" bestFit="1" customWidth="1"/>
    <col min="14862" max="14862" width="17.88671875" style="9" bestFit="1" customWidth="1"/>
    <col min="14863" max="14864" width="14.44140625" style="9" bestFit="1" customWidth="1"/>
    <col min="14865" max="14867" width="16.109375" style="9" bestFit="1" customWidth="1"/>
    <col min="14868" max="14868" width="18.33203125" style="9" bestFit="1" customWidth="1"/>
    <col min="14869" max="14869" width="17.88671875" style="9" bestFit="1" customWidth="1"/>
    <col min="14870" max="14870" width="18.33203125" style="9" bestFit="1" customWidth="1"/>
    <col min="14871" max="14871" width="17.88671875" style="9" bestFit="1" customWidth="1"/>
    <col min="14872" max="14883" width="22" style="9" bestFit="1" customWidth="1"/>
    <col min="14884" max="14884" width="19.88671875" style="9" bestFit="1" customWidth="1"/>
    <col min="14885" max="14885" width="9.109375" style="9" customWidth="1"/>
    <col min="14886" max="14886" width="16.44140625" style="9" customWidth="1"/>
    <col min="14887" max="14887" width="9.109375" style="9" customWidth="1"/>
    <col min="14888" max="14888" width="18.88671875" style="9" customWidth="1"/>
    <col min="14889" max="14889" width="15" style="9" customWidth="1"/>
    <col min="14890" max="14890" width="16" style="9" customWidth="1"/>
    <col min="14891" max="15103" width="9.109375" style="9"/>
    <col min="15104" max="15104" width="15.33203125" style="9" bestFit="1" customWidth="1"/>
    <col min="15105" max="15105" width="15.33203125" style="9" customWidth="1"/>
    <col min="15106" max="15106" width="9.109375" style="9" customWidth="1"/>
    <col min="15107" max="15107" width="23.6640625" style="9" customWidth="1"/>
    <col min="15108" max="15108" width="18.88671875" style="9" customWidth="1"/>
    <col min="15109" max="15109" width="20.44140625" style="9" customWidth="1"/>
    <col min="15110" max="15110" width="21.44140625" style="9" customWidth="1"/>
    <col min="15111" max="15111" width="21.109375" style="9" customWidth="1"/>
    <col min="15112" max="15112" width="19.88671875" style="9" customWidth="1"/>
    <col min="15113" max="15115" width="14.44140625" style="9" bestFit="1" customWidth="1"/>
    <col min="15116" max="15116" width="14.88671875" style="9" bestFit="1" customWidth="1"/>
    <col min="15117" max="15117" width="14.44140625" style="9" bestFit="1" customWidth="1"/>
    <col min="15118" max="15118" width="17.88671875" style="9" bestFit="1" customWidth="1"/>
    <col min="15119" max="15120" width="14.44140625" style="9" bestFit="1" customWidth="1"/>
    <col min="15121" max="15123" width="16.109375" style="9" bestFit="1" customWidth="1"/>
    <col min="15124" max="15124" width="18.33203125" style="9" bestFit="1" customWidth="1"/>
    <col min="15125" max="15125" width="17.88671875" style="9" bestFit="1" customWidth="1"/>
    <col min="15126" max="15126" width="18.33203125" style="9" bestFit="1" customWidth="1"/>
    <col min="15127" max="15127" width="17.88671875" style="9" bestFit="1" customWidth="1"/>
    <col min="15128" max="15139" width="22" style="9" bestFit="1" customWidth="1"/>
    <col min="15140" max="15140" width="19.88671875" style="9" bestFit="1" customWidth="1"/>
    <col min="15141" max="15141" width="9.109375" style="9" customWidth="1"/>
    <col min="15142" max="15142" width="16.44140625" style="9" customWidth="1"/>
    <col min="15143" max="15143" width="9.109375" style="9" customWidth="1"/>
    <col min="15144" max="15144" width="18.88671875" style="9" customWidth="1"/>
    <col min="15145" max="15145" width="15" style="9" customWidth="1"/>
    <col min="15146" max="15146" width="16" style="9" customWidth="1"/>
    <col min="15147" max="15359" width="9.109375" style="9"/>
    <col min="15360" max="15360" width="15.33203125" style="9" bestFit="1" customWidth="1"/>
    <col min="15361" max="15361" width="15.33203125" style="9" customWidth="1"/>
    <col min="15362" max="15362" width="9.109375" style="9" customWidth="1"/>
    <col min="15363" max="15363" width="23.6640625" style="9" customWidth="1"/>
    <col min="15364" max="15364" width="18.88671875" style="9" customWidth="1"/>
    <col min="15365" max="15365" width="20.44140625" style="9" customWidth="1"/>
    <col min="15366" max="15366" width="21.44140625" style="9" customWidth="1"/>
    <col min="15367" max="15367" width="21.109375" style="9" customWidth="1"/>
    <col min="15368" max="15368" width="19.88671875" style="9" customWidth="1"/>
    <col min="15369" max="15371" width="14.44140625" style="9" bestFit="1" customWidth="1"/>
    <col min="15372" max="15372" width="14.88671875" style="9" bestFit="1" customWidth="1"/>
    <col min="15373" max="15373" width="14.44140625" style="9" bestFit="1" customWidth="1"/>
    <col min="15374" max="15374" width="17.88671875" style="9" bestFit="1" customWidth="1"/>
    <col min="15375" max="15376" width="14.44140625" style="9" bestFit="1" customWidth="1"/>
    <col min="15377" max="15379" width="16.109375" style="9" bestFit="1" customWidth="1"/>
    <col min="15380" max="15380" width="18.33203125" style="9" bestFit="1" customWidth="1"/>
    <col min="15381" max="15381" width="17.88671875" style="9" bestFit="1" customWidth="1"/>
    <col min="15382" max="15382" width="18.33203125" style="9" bestFit="1" customWidth="1"/>
    <col min="15383" max="15383" width="17.88671875" style="9" bestFit="1" customWidth="1"/>
    <col min="15384" max="15395" width="22" style="9" bestFit="1" customWidth="1"/>
    <col min="15396" max="15396" width="19.88671875" style="9" bestFit="1" customWidth="1"/>
    <col min="15397" max="15397" width="9.109375" style="9" customWidth="1"/>
    <col min="15398" max="15398" width="16.44140625" style="9" customWidth="1"/>
    <col min="15399" max="15399" width="9.109375" style="9" customWidth="1"/>
    <col min="15400" max="15400" width="18.88671875" style="9" customWidth="1"/>
    <col min="15401" max="15401" width="15" style="9" customWidth="1"/>
    <col min="15402" max="15402" width="16" style="9" customWidth="1"/>
    <col min="15403" max="15615" width="9.109375" style="9"/>
    <col min="15616" max="15616" width="15.33203125" style="9" bestFit="1" customWidth="1"/>
    <col min="15617" max="15617" width="15.33203125" style="9" customWidth="1"/>
    <col min="15618" max="15618" width="9.109375" style="9" customWidth="1"/>
    <col min="15619" max="15619" width="23.6640625" style="9" customWidth="1"/>
    <col min="15620" max="15620" width="18.88671875" style="9" customWidth="1"/>
    <col min="15621" max="15621" width="20.44140625" style="9" customWidth="1"/>
    <col min="15622" max="15622" width="21.44140625" style="9" customWidth="1"/>
    <col min="15623" max="15623" width="21.109375" style="9" customWidth="1"/>
    <col min="15624" max="15624" width="19.88671875" style="9" customWidth="1"/>
    <col min="15625" max="15627" width="14.44140625" style="9" bestFit="1" customWidth="1"/>
    <col min="15628" max="15628" width="14.88671875" style="9" bestFit="1" customWidth="1"/>
    <col min="15629" max="15629" width="14.44140625" style="9" bestFit="1" customWidth="1"/>
    <col min="15630" max="15630" width="17.88671875" style="9" bestFit="1" customWidth="1"/>
    <col min="15631" max="15632" width="14.44140625" style="9" bestFit="1" customWidth="1"/>
    <col min="15633" max="15635" width="16.109375" style="9" bestFit="1" customWidth="1"/>
    <col min="15636" max="15636" width="18.33203125" style="9" bestFit="1" customWidth="1"/>
    <col min="15637" max="15637" width="17.88671875" style="9" bestFit="1" customWidth="1"/>
    <col min="15638" max="15638" width="18.33203125" style="9" bestFit="1" customWidth="1"/>
    <col min="15639" max="15639" width="17.88671875" style="9" bestFit="1" customWidth="1"/>
    <col min="15640" max="15651" width="22" style="9" bestFit="1" customWidth="1"/>
    <col min="15652" max="15652" width="19.88671875" style="9" bestFit="1" customWidth="1"/>
    <col min="15653" max="15653" width="9.109375" style="9" customWidth="1"/>
    <col min="15654" max="15654" width="16.44140625" style="9" customWidth="1"/>
    <col min="15655" max="15655" width="9.109375" style="9" customWidth="1"/>
    <col min="15656" max="15656" width="18.88671875" style="9" customWidth="1"/>
    <col min="15657" max="15657" width="15" style="9" customWidth="1"/>
    <col min="15658" max="15658" width="16" style="9" customWidth="1"/>
    <col min="15659" max="15871" width="9.109375" style="9"/>
    <col min="15872" max="15872" width="15.33203125" style="9" bestFit="1" customWidth="1"/>
    <col min="15873" max="15873" width="15.33203125" style="9" customWidth="1"/>
    <col min="15874" max="15874" width="9.109375" style="9" customWidth="1"/>
    <col min="15875" max="15875" width="23.6640625" style="9" customWidth="1"/>
    <col min="15876" max="15876" width="18.88671875" style="9" customWidth="1"/>
    <col min="15877" max="15877" width="20.44140625" style="9" customWidth="1"/>
    <col min="15878" max="15878" width="21.44140625" style="9" customWidth="1"/>
    <col min="15879" max="15879" width="21.109375" style="9" customWidth="1"/>
    <col min="15880" max="15880" width="19.88671875" style="9" customWidth="1"/>
    <col min="15881" max="15883" width="14.44140625" style="9" bestFit="1" customWidth="1"/>
    <col min="15884" max="15884" width="14.88671875" style="9" bestFit="1" customWidth="1"/>
    <col min="15885" max="15885" width="14.44140625" style="9" bestFit="1" customWidth="1"/>
    <col min="15886" max="15886" width="17.88671875" style="9" bestFit="1" customWidth="1"/>
    <col min="15887" max="15888" width="14.44140625" style="9" bestFit="1" customWidth="1"/>
    <col min="15889" max="15891" width="16.109375" style="9" bestFit="1" customWidth="1"/>
    <col min="15892" max="15892" width="18.33203125" style="9" bestFit="1" customWidth="1"/>
    <col min="15893" max="15893" width="17.88671875" style="9" bestFit="1" customWidth="1"/>
    <col min="15894" max="15894" width="18.33203125" style="9" bestFit="1" customWidth="1"/>
    <col min="15895" max="15895" width="17.88671875" style="9" bestFit="1" customWidth="1"/>
    <col min="15896" max="15907" width="22" style="9" bestFit="1" customWidth="1"/>
    <col min="15908" max="15908" width="19.88671875" style="9" bestFit="1" customWidth="1"/>
    <col min="15909" max="15909" width="9.109375" style="9" customWidth="1"/>
    <col min="15910" max="15910" width="16.44140625" style="9" customWidth="1"/>
    <col min="15911" max="15911" width="9.109375" style="9" customWidth="1"/>
    <col min="15912" max="15912" width="18.88671875" style="9" customWidth="1"/>
    <col min="15913" max="15913" width="15" style="9" customWidth="1"/>
    <col min="15914" max="15914" width="16" style="9" customWidth="1"/>
    <col min="15915" max="16127" width="9.109375" style="9"/>
    <col min="16128" max="16128" width="15.33203125" style="9" bestFit="1" customWidth="1"/>
    <col min="16129" max="16129" width="15.33203125" style="9" customWidth="1"/>
    <col min="16130" max="16130" width="9.109375" style="9" customWidth="1"/>
    <col min="16131" max="16131" width="23.6640625" style="9" customWidth="1"/>
    <col min="16132" max="16132" width="18.88671875" style="9" customWidth="1"/>
    <col min="16133" max="16133" width="20.44140625" style="9" customWidth="1"/>
    <col min="16134" max="16134" width="21.44140625" style="9" customWidth="1"/>
    <col min="16135" max="16135" width="21.109375" style="9" customWidth="1"/>
    <col min="16136" max="16136" width="19.88671875" style="9" customWidth="1"/>
    <col min="16137" max="16139" width="14.44140625" style="9" bestFit="1" customWidth="1"/>
    <col min="16140" max="16140" width="14.88671875" style="9" bestFit="1" customWidth="1"/>
    <col min="16141" max="16141" width="14.44140625" style="9" bestFit="1" customWidth="1"/>
    <col min="16142" max="16142" width="17.88671875" style="9" bestFit="1" customWidth="1"/>
    <col min="16143" max="16144" width="14.44140625" style="9" bestFit="1" customWidth="1"/>
    <col min="16145" max="16147" width="16.109375" style="9" bestFit="1" customWidth="1"/>
    <col min="16148" max="16148" width="18.33203125" style="9" bestFit="1" customWidth="1"/>
    <col min="16149" max="16149" width="17.88671875" style="9" bestFit="1" customWidth="1"/>
    <col min="16150" max="16150" width="18.33203125" style="9" bestFit="1" customWidth="1"/>
    <col min="16151" max="16151" width="17.88671875" style="9" bestFit="1" customWidth="1"/>
    <col min="16152" max="16163" width="22" style="9" bestFit="1" customWidth="1"/>
    <col min="16164" max="16164" width="19.88671875" style="9" bestFit="1" customWidth="1"/>
    <col min="16165" max="16165" width="9.109375" style="9" customWidth="1"/>
    <col min="16166" max="16166" width="16.44140625" style="9" customWidth="1"/>
    <col min="16167" max="16167" width="9.109375" style="9" customWidth="1"/>
    <col min="16168" max="16168" width="18.88671875" style="9" customWidth="1"/>
    <col min="16169" max="16169" width="15" style="9" customWidth="1"/>
    <col min="16170" max="16170" width="16" style="9" customWidth="1"/>
    <col min="16171" max="16384" width="9.109375" style="9"/>
  </cols>
  <sheetData>
    <row r="1" spans="1:18" x14ac:dyDescent="0.25">
      <c r="A1" s="115" t="s">
        <v>44</v>
      </c>
      <c r="B1" s="9" t="s">
        <v>45</v>
      </c>
      <c r="C1" s="115" t="s">
        <v>46</v>
      </c>
      <c r="D1" s="115" t="s">
        <v>47</v>
      </c>
      <c r="E1" s="115" t="s">
        <v>48</v>
      </c>
      <c r="F1" s="115" t="s">
        <v>49</v>
      </c>
      <c r="G1" s="115" t="s">
        <v>50</v>
      </c>
      <c r="H1" s="115" t="s">
        <v>51</v>
      </c>
      <c r="I1" s="115" t="s">
        <v>52</v>
      </c>
      <c r="J1" s="115" t="s">
        <v>53</v>
      </c>
      <c r="K1" s="115" t="s">
        <v>54</v>
      </c>
      <c r="L1" s="115" t="s">
        <v>55</v>
      </c>
      <c r="M1" s="115" t="s">
        <v>194</v>
      </c>
      <c r="N1" s="115" t="s">
        <v>56</v>
      </c>
      <c r="O1" s="115" t="s">
        <v>72</v>
      </c>
    </row>
    <row r="2" spans="1:18" ht="14.4" x14ac:dyDescent="0.3">
      <c r="A2" s="143">
        <v>45356.411770833336</v>
      </c>
      <c r="B2" s="46">
        <f>MROUND(A2,"00:01:00")</f>
        <v>45356.411805555559</v>
      </c>
      <c r="C2" s="141">
        <v>1.9990681818181799</v>
      </c>
      <c r="D2" s="141">
        <v>-2.8649999999999999E-3</v>
      </c>
      <c r="E2" s="141">
        <v>688.96363636363606</v>
      </c>
      <c r="F2" s="141">
        <v>99.194999999999993</v>
      </c>
      <c r="G2" s="141">
        <v>21</v>
      </c>
      <c r="H2" s="141">
        <v>36.906874999999999</v>
      </c>
      <c r="I2" s="141">
        <v>6.6383333333333301</v>
      </c>
      <c r="J2" s="141">
        <v>0.04</v>
      </c>
      <c r="K2" s="141">
        <v>20.683333333333302</v>
      </c>
      <c r="L2" s="144"/>
      <c r="M2" s="141">
        <v>0</v>
      </c>
      <c r="N2" s="141">
        <v>5196.2056000000002</v>
      </c>
      <c r="O2" s="141">
        <v>0</v>
      </c>
      <c r="P2" s="36" t="s">
        <v>57</v>
      </c>
      <c r="Q2" s="35"/>
    </row>
    <row r="3" spans="1:18" ht="14.4" x14ac:dyDescent="0.3">
      <c r="A3" s="143">
        <v>45356.412465277775</v>
      </c>
      <c r="B3" s="46">
        <f t="shared" ref="B3:B66" si="0">MROUND(A3,"00:01:00")</f>
        <v>45356.412499999999</v>
      </c>
      <c r="C3" s="141">
        <v>2.0001045454545499</v>
      </c>
      <c r="D3" s="141">
        <v>-2.3700000000000001E-3</v>
      </c>
      <c r="E3" s="141">
        <v>1362.98636363636</v>
      </c>
      <c r="F3" s="141">
        <v>99.554761904761904</v>
      </c>
      <c r="G3" s="141">
        <v>21</v>
      </c>
      <c r="H3" s="141">
        <v>37.1</v>
      </c>
      <c r="I3" s="141">
        <v>6.6392857142857098</v>
      </c>
      <c r="J3" s="141">
        <v>0.04</v>
      </c>
      <c r="K3" s="141">
        <v>20.684999999999999</v>
      </c>
      <c r="L3" s="144"/>
      <c r="M3" s="141">
        <v>0</v>
      </c>
      <c r="N3" s="141">
        <v>5196.2056000000002</v>
      </c>
      <c r="O3" s="144"/>
      <c r="P3" s="8" t="s">
        <v>58</v>
      </c>
      <c r="Q3" s="35"/>
      <c r="R3" s="10"/>
    </row>
    <row r="4" spans="1:18" ht="14.4" x14ac:dyDescent="0.3">
      <c r="A4" s="143">
        <v>45356.413159722222</v>
      </c>
      <c r="B4" s="46">
        <f t="shared" si="0"/>
        <v>45356.413194444445</v>
      </c>
      <c r="C4" s="141">
        <v>2.00041363636364</v>
      </c>
      <c r="D4" s="141">
        <v>-2.9904761904761901E-3</v>
      </c>
      <c r="E4" s="141">
        <v>1394.675</v>
      </c>
      <c r="F4" s="141">
        <v>99.960624999999993</v>
      </c>
      <c r="G4" s="141">
        <v>21</v>
      </c>
      <c r="H4" s="141">
        <v>37.25</v>
      </c>
      <c r="I4" s="141">
        <v>6.6398333333333301</v>
      </c>
      <c r="J4" s="141">
        <v>0.04</v>
      </c>
      <c r="K4" s="141">
        <v>20.686</v>
      </c>
      <c r="L4" s="144"/>
      <c r="M4" s="141">
        <v>0</v>
      </c>
      <c r="N4" s="141">
        <v>5196.2056000000002</v>
      </c>
      <c r="O4" s="141"/>
      <c r="P4" s="8" t="s">
        <v>59</v>
      </c>
    </row>
    <row r="5" spans="1:18" ht="14.4" x14ac:dyDescent="0.3">
      <c r="A5" s="143">
        <v>45356.413854166669</v>
      </c>
      <c r="B5" s="46">
        <f t="shared" si="0"/>
        <v>45356.413888888892</v>
      </c>
      <c r="C5" s="141">
        <v>1.9983318181818199</v>
      </c>
      <c r="D5" s="141">
        <v>-2.3818181818181798E-3</v>
      </c>
      <c r="E5" s="141">
        <v>1399.4045454545501</v>
      </c>
      <c r="F5" s="141">
        <v>100.167</v>
      </c>
      <c r="G5" s="141">
        <v>21</v>
      </c>
      <c r="H5" s="141">
        <v>37.311666666666703</v>
      </c>
      <c r="I5" s="141">
        <v>6.6394000000000002</v>
      </c>
      <c r="J5" s="141">
        <v>0.04</v>
      </c>
      <c r="K5" s="141">
        <v>20.684999999999999</v>
      </c>
      <c r="L5" s="144"/>
      <c r="M5" s="141">
        <v>0</v>
      </c>
      <c r="N5" s="141">
        <v>5196.2056000000002</v>
      </c>
      <c r="O5" s="144"/>
      <c r="P5" s="8" t="s">
        <v>60</v>
      </c>
    </row>
    <row r="6" spans="1:18" ht="14.4" x14ac:dyDescent="0.3">
      <c r="A6" s="143">
        <v>45356.414548611108</v>
      </c>
      <c r="B6" s="46">
        <f t="shared" si="0"/>
        <v>45356.414583333339</v>
      </c>
      <c r="C6" s="141">
        <v>2.00056818181818</v>
      </c>
      <c r="D6" s="141">
        <v>-2E-3</v>
      </c>
      <c r="E6" s="141">
        <v>1399.6</v>
      </c>
      <c r="F6" s="141">
        <v>100.17705882352899</v>
      </c>
      <c r="G6" s="141">
        <v>21</v>
      </c>
      <c r="H6" s="141">
        <v>37.325000000000003</v>
      </c>
      <c r="I6" s="141">
        <v>6.63866666666667</v>
      </c>
      <c r="J6" s="141">
        <v>0.04</v>
      </c>
      <c r="K6" s="141">
        <v>20.684999999999999</v>
      </c>
      <c r="L6" s="144"/>
      <c r="M6" s="141">
        <v>0</v>
      </c>
      <c r="N6" s="141">
        <v>5196.2056000000002</v>
      </c>
      <c r="O6" s="144"/>
      <c r="P6" s="8" t="s">
        <v>164</v>
      </c>
    </row>
    <row r="7" spans="1:18" ht="14.4" x14ac:dyDescent="0.3">
      <c r="A7" s="143">
        <v>45356.415243055555</v>
      </c>
      <c r="B7" s="46">
        <f t="shared" si="0"/>
        <v>45356.415277777778</v>
      </c>
      <c r="C7" s="141">
        <v>2.0013000000000001</v>
      </c>
      <c r="D7" s="141">
        <v>-1.80454545454545E-3</v>
      </c>
      <c r="E7" s="141">
        <v>1399.52608695652</v>
      </c>
      <c r="F7" s="141">
        <v>100.037222222222</v>
      </c>
      <c r="G7" s="141">
        <v>21</v>
      </c>
      <c r="H7" s="141">
        <v>37.326666666666704</v>
      </c>
      <c r="I7" s="141">
        <v>6.6375000000000002</v>
      </c>
      <c r="J7" s="141">
        <v>0.04</v>
      </c>
      <c r="K7" s="141">
        <v>20.69</v>
      </c>
      <c r="L7" s="144"/>
      <c r="M7" s="141">
        <v>0</v>
      </c>
      <c r="N7" s="141">
        <v>5196.2056000000002</v>
      </c>
      <c r="O7" s="144"/>
      <c r="P7" s="78"/>
    </row>
    <row r="8" spans="1:18" ht="14.4" x14ac:dyDescent="0.3">
      <c r="A8" s="143">
        <v>45356.415937500002</v>
      </c>
      <c r="B8" s="46">
        <f t="shared" si="0"/>
        <v>45356.415972222225</v>
      </c>
      <c r="C8" s="141">
        <v>2.0004809523809501</v>
      </c>
      <c r="D8" s="141">
        <v>-1.95714285714286E-3</v>
      </c>
      <c r="E8" s="141">
        <v>1400.2950000000001</v>
      </c>
      <c r="F8" s="141">
        <v>100.065882352941</v>
      </c>
      <c r="G8" s="141">
        <v>21</v>
      </c>
      <c r="H8" s="141">
        <v>37.325000000000003</v>
      </c>
      <c r="I8" s="141">
        <v>6.6375833333333301</v>
      </c>
      <c r="J8" s="141">
        <v>0.04</v>
      </c>
      <c r="K8" s="141">
        <v>20.69</v>
      </c>
      <c r="L8" s="144"/>
      <c r="M8" s="141">
        <v>0</v>
      </c>
      <c r="N8" s="141">
        <v>5196.2056000000002</v>
      </c>
      <c r="O8" s="144"/>
    </row>
    <row r="9" spans="1:18" ht="14.4" x14ac:dyDescent="0.3">
      <c r="A9" s="143">
        <v>45356.416631944441</v>
      </c>
      <c r="B9" s="46">
        <f t="shared" si="0"/>
        <v>45356.416666666672</v>
      </c>
      <c r="C9" s="141">
        <v>1.99998636363636</v>
      </c>
      <c r="D9" s="141">
        <v>-2.51818181818182E-3</v>
      </c>
      <c r="E9" s="141">
        <v>1399.9714285714299</v>
      </c>
      <c r="F9" s="141">
        <v>99.9157894736842</v>
      </c>
      <c r="G9" s="141">
        <v>21</v>
      </c>
      <c r="H9" s="141">
        <v>37.317142857142898</v>
      </c>
      <c r="I9" s="141">
        <v>6.6368888888888904</v>
      </c>
      <c r="J9" s="141">
        <v>0.04</v>
      </c>
      <c r="K9" s="141">
        <v>20.69</v>
      </c>
      <c r="L9" s="144"/>
      <c r="M9" s="141">
        <v>0</v>
      </c>
      <c r="N9" s="141">
        <v>5196.2056000000002</v>
      </c>
      <c r="O9" s="144"/>
    </row>
    <row r="10" spans="1:18" ht="14.4" x14ac:dyDescent="0.3">
      <c r="A10" s="143">
        <v>45356.417326388888</v>
      </c>
      <c r="B10" s="46">
        <f t="shared" si="0"/>
        <v>45356.417361111111</v>
      </c>
      <c r="C10" s="141">
        <v>2.0015714285714301</v>
      </c>
      <c r="D10" s="141">
        <v>-2.1476190476190501E-3</v>
      </c>
      <c r="E10" s="141">
        <v>1399.845</v>
      </c>
      <c r="F10" s="141">
        <v>99.785882352941201</v>
      </c>
      <c r="G10" s="141">
        <v>21</v>
      </c>
      <c r="H10" s="141">
        <v>37.298333333333296</v>
      </c>
      <c r="I10" s="141">
        <v>6.6360000000000001</v>
      </c>
      <c r="J10" s="141">
        <v>0.04</v>
      </c>
      <c r="K10" s="141">
        <v>20.696666666666701</v>
      </c>
      <c r="L10" s="144"/>
      <c r="M10" s="141">
        <v>0</v>
      </c>
      <c r="N10" s="141">
        <v>5196.2056000000002</v>
      </c>
      <c r="O10" s="144"/>
    </row>
    <row r="11" spans="1:18" ht="14.4" x14ac:dyDescent="0.3">
      <c r="A11" s="143">
        <v>45356.418020833335</v>
      </c>
      <c r="B11" s="46">
        <f t="shared" si="0"/>
        <v>45356.418055555558</v>
      </c>
      <c r="C11" s="141">
        <v>1.9979636363636399</v>
      </c>
      <c r="D11" s="141">
        <v>-2.74761904761905E-3</v>
      </c>
      <c r="E11" s="141">
        <v>1400.1</v>
      </c>
      <c r="F11" s="141">
        <v>99.844666666666697</v>
      </c>
      <c r="G11" s="141">
        <v>21</v>
      </c>
      <c r="H11" s="141">
        <v>37.281428571428599</v>
      </c>
      <c r="I11" s="141">
        <v>6.6354285714285703</v>
      </c>
      <c r="J11" s="141">
        <v>0.04</v>
      </c>
      <c r="K11" s="141">
        <v>20.69</v>
      </c>
      <c r="L11" s="144"/>
      <c r="M11" s="141">
        <v>0</v>
      </c>
      <c r="N11" s="141">
        <v>5196.2056000000002</v>
      </c>
      <c r="O11" s="144"/>
    </row>
    <row r="12" spans="1:18" ht="14.4" x14ac:dyDescent="0.3">
      <c r="A12" s="143">
        <v>45356.418715277781</v>
      </c>
      <c r="B12" s="46">
        <f t="shared" si="0"/>
        <v>45356.418750000004</v>
      </c>
      <c r="C12" s="141">
        <v>2.0016478260869599</v>
      </c>
      <c r="D12" s="141">
        <v>-2.5826086956521701E-3</v>
      </c>
      <c r="E12" s="141">
        <v>1400.0652173912999</v>
      </c>
      <c r="F12" s="141">
        <v>99.923000000000002</v>
      </c>
      <c r="G12" s="141">
        <v>21</v>
      </c>
      <c r="H12" s="141">
        <v>37.262</v>
      </c>
      <c r="I12" s="141">
        <v>6.6349999999999998</v>
      </c>
      <c r="J12" s="141">
        <v>0.04</v>
      </c>
      <c r="K12" s="141">
        <v>20.695</v>
      </c>
      <c r="L12" s="144"/>
      <c r="M12" s="141">
        <v>0</v>
      </c>
      <c r="N12" s="141">
        <v>5196.2056000000002</v>
      </c>
      <c r="O12" s="144"/>
    </row>
    <row r="13" spans="1:18" ht="14.4" x14ac:dyDescent="0.3">
      <c r="A13" s="143">
        <v>45356.419409722221</v>
      </c>
      <c r="B13" s="46">
        <f t="shared" si="0"/>
        <v>45356.419444444444</v>
      </c>
      <c r="C13" s="141">
        <v>1.9991363636363599</v>
      </c>
      <c r="D13" s="141">
        <v>-1.6000000000000001E-3</v>
      </c>
      <c r="E13" s="141">
        <v>1399.9090909090901</v>
      </c>
      <c r="F13" s="141">
        <v>99.798749999999998</v>
      </c>
      <c r="G13" s="141">
        <v>21</v>
      </c>
      <c r="H13" s="141">
        <v>37.243333333333297</v>
      </c>
      <c r="I13" s="141">
        <v>6.6344545454545498</v>
      </c>
      <c r="J13" s="141">
        <v>0.04</v>
      </c>
      <c r="K13" s="141">
        <v>20.7</v>
      </c>
      <c r="L13" s="144"/>
      <c r="M13" s="141">
        <v>0</v>
      </c>
      <c r="N13" s="141">
        <v>5196.2056000000002</v>
      </c>
      <c r="O13" s="144"/>
    </row>
    <row r="14" spans="1:18" ht="14.4" x14ac:dyDescent="0.3">
      <c r="A14" s="143">
        <v>45356.420104166667</v>
      </c>
      <c r="B14" s="46">
        <f t="shared" si="0"/>
        <v>45356.420138888891</v>
      </c>
      <c r="C14" s="141">
        <v>1.9992136363636399</v>
      </c>
      <c r="D14" s="141">
        <v>-2.01904761904762E-3</v>
      </c>
      <c r="E14" s="141">
        <v>1400.1045454545499</v>
      </c>
      <c r="F14" s="141">
        <v>99.849411764705906</v>
      </c>
      <c r="G14" s="141">
        <v>21</v>
      </c>
      <c r="H14" s="141">
        <v>37.228333333333303</v>
      </c>
      <c r="I14" s="141">
        <v>6.6347500000000004</v>
      </c>
      <c r="J14" s="141">
        <v>0.04</v>
      </c>
      <c r="K14" s="141">
        <v>20.695</v>
      </c>
      <c r="L14" s="144"/>
      <c r="M14" s="141">
        <v>0</v>
      </c>
      <c r="N14" s="141">
        <v>5196.2056000000002</v>
      </c>
      <c r="O14" s="144"/>
    </row>
    <row r="15" spans="1:18" ht="14.4" x14ac:dyDescent="0.3">
      <c r="A15" s="143">
        <v>45356.420798611114</v>
      </c>
      <c r="B15" s="46">
        <f t="shared" si="0"/>
        <v>45356.420833333337</v>
      </c>
      <c r="C15" s="141">
        <v>1.99748095238095</v>
      </c>
      <c r="D15" s="141">
        <v>-1.9380952380952401E-3</v>
      </c>
      <c r="E15" s="141">
        <v>1400.0350000000001</v>
      </c>
      <c r="F15" s="141">
        <v>99.911333333333303</v>
      </c>
      <c r="G15" s="141">
        <v>21</v>
      </c>
      <c r="H15" s="141">
        <v>37.213333333333303</v>
      </c>
      <c r="I15" s="141">
        <v>6.6334285714285697</v>
      </c>
      <c r="J15" s="141">
        <v>0.04</v>
      </c>
      <c r="K15" s="141">
        <v>20.695</v>
      </c>
      <c r="L15" s="144"/>
      <c r="M15" s="141">
        <v>0</v>
      </c>
      <c r="N15" s="141">
        <v>5196.2056000000002</v>
      </c>
      <c r="O15" s="144"/>
    </row>
    <row r="16" spans="1:18" ht="14.4" x14ac:dyDescent="0.3">
      <c r="A16" s="143">
        <v>45356.421493055554</v>
      </c>
      <c r="B16" s="46">
        <f t="shared" si="0"/>
        <v>45356.421527777777</v>
      </c>
      <c r="C16" s="141">
        <v>1.9989227272727299</v>
      </c>
      <c r="D16" s="141">
        <v>-2.6809523809523798E-3</v>
      </c>
      <c r="E16" s="141">
        <v>1400.0050000000001</v>
      </c>
      <c r="F16" s="141">
        <v>99.869333333333302</v>
      </c>
      <c r="G16" s="141">
        <v>21</v>
      </c>
      <c r="H16" s="141">
        <v>37.204999999999998</v>
      </c>
      <c r="I16" s="141">
        <v>6.63375</v>
      </c>
      <c r="J16" s="141">
        <v>0.04</v>
      </c>
      <c r="K16" s="141">
        <v>20.695</v>
      </c>
      <c r="L16" s="144"/>
      <c r="M16" s="141">
        <v>0</v>
      </c>
      <c r="N16" s="141">
        <v>5196.2056000000002</v>
      </c>
      <c r="O16" s="144"/>
    </row>
    <row r="17" spans="1:22" ht="14.4" x14ac:dyDescent="0.3">
      <c r="A17" s="143">
        <v>45356.4221875</v>
      </c>
      <c r="B17" s="46">
        <f t="shared" si="0"/>
        <v>45356.422222222223</v>
      </c>
      <c r="C17" s="141">
        <v>1.99882727272727</v>
      </c>
      <c r="D17" s="141">
        <v>-3.0681818181818202E-3</v>
      </c>
      <c r="E17" s="141">
        <v>1400.1714285714299</v>
      </c>
      <c r="F17" s="141">
        <v>99.816923076923104</v>
      </c>
      <c r="G17" s="141">
        <v>21</v>
      </c>
      <c r="H17" s="141">
        <v>37.195</v>
      </c>
      <c r="I17" s="141">
        <v>6.633</v>
      </c>
      <c r="J17" s="141">
        <v>0.04</v>
      </c>
      <c r="K17" s="141">
        <v>20.696666666666701</v>
      </c>
      <c r="L17" s="144"/>
      <c r="M17" s="141">
        <v>0</v>
      </c>
      <c r="N17" s="141">
        <v>5196.2056000000002</v>
      </c>
      <c r="O17" s="144"/>
    </row>
    <row r="18" spans="1:22" ht="14.4" x14ac:dyDescent="0.3">
      <c r="A18" s="143">
        <v>45356.422881944447</v>
      </c>
      <c r="B18" s="46">
        <f t="shared" si="0"/>
        <v>45356.42291666667</v>
      </c>
      <c r="C18" s="141">
        <v>2.0003545454545502</v>
      </c>
      <c r="D18" s="141">
        <v>-2.65E-3</v>
      </c>
      <c r="E18" s="141">
        <v>1400.15</v>
      </c>
      <c r="F18" s="141">
        <v>99.825000000000003</v>
      </c>
      <c r="G18" s="141">
        <v>21</v>
      </c>
      <c r="H18" s="141">
        <v>37.18</v>
      </c>
      <c r="I18" s="141">
        <v>6.6324285714285702</v>
      </c>
      <c r="J18" s="141">
        <v>0.04</v>
      </c>
      <c r="K18" s="141">
        <v>20.696666666666701</v>
      </c>
      <c r="L18" s="144"/>
      <c r="M18" s="141">
        <v>0</v>
      </c>
      <c r="N18" s="141">
        <v>5196.2056000000002</v>
      </c>
      <c r="O18" s="144"/>
    </row>
    <row r="19" spans="1:22" ht="14.4" x14ac:dyDescent="0.3">
      <c r="A19" s="143">
        <v>45356.423576388886</v>
      </c>
      <c r="B19" s="46">
        <f t="shared" si="0"/>
        <v>45356.423611111109</v>
      </c>
      <c r="C19" s="141">
        <v>2.0005999999999999</v>
      </c>
      <c r="D19" s="141">
        <v>-2.7136363636363599E-3</v>
      </c>
      <c r="E19" s="141">
        <v>1399.7238095238099</v>
      </c>
      <c r="F19" s="141">
        <v>99.9315</v>
      </c>
      <c r="G19" s="141">
        <v>21</v>
      </c>
      <c r="H19" s="141">
        <v>37.1533333333333</v>
      </c>
      <c r="I19" s="141">
        <v>6.6325000000000003</v>
      </c>
      <c r="J19" s="141">
        <v>0.04</v>
      </c>
      <c r="K19" s="141">
        <v>20.7</v>
      </c>
      <c r="L19" s="144"/>
      <c r="M19" s="141">
        <v>0</v>
      </c>
      <c r="N19" s="141">
        <v>5196.2056000000002</v>
      </c>
      <c r="O19" s="144"/>
    </row>
    <row r="20" spans="1:22" ht="14.4" x14ac:dyDescent="0.3">
      <c r="A20" s="143">
        <v>45356.424270833333</v>
      </c>
      <c r="B20" s="46">
        <f t="shared" si="0"/>
        <v>45356.424305555556</v>
      </c>
      <c r="C20" s="141">
        <v>1.99999565217391</v>
      </c>
      <c r="D20" s="141">
        <v>-2.15909090909091E-3</v>
      </c>
      <c r="E20" s="141">
        <v>1399.8636363636399</v>
      </c>
      <c r="F20" s="141">
        <v>100.2525</v>
      </c>
      <c r="G20" s="141">
        <v>21</v>
      </c>
      <c r="H20" s="141">
        <v>37.1533333333333</v>
      </c>
      <c r="I20" s="141">
        <v>6.6326000000000001</v>
      </c>
      <c r="J20" s="141">
        <v>0.04</v>
      </c>
      <c r="K20" s="141">
        <v>20.695</v>
      </c>
      <c r="L20" s="144"/>
      <c r="M20" s="141">
        <v>0</v>
      </c>
      <c r="N20" s="141">
        <v>5196.2056000000002</v>
      </c>
      <c r="O20" s="144"/>
    </row>
    <row r="21" spans="1:22" ht="14.4" x14ac:dyDescent="0.3">
      <c r="A21" s="143">
        <v>45356.42496527778</v>
      </c>
      <c r="B21" s="46">
        <f t="shared" si="0"/>
        <v>45356.425000000003</v>
      </c>
      <c r="C21" s="141">
        <v>2.0010863636363601</v>
      </c>
      <c r="D21" s="141">
        <v>-3.2545454545454501E-3</v>
      </c>
      <c r="E21" s="141">
        <v>1399.92857142857</v>
      </c>
      <c r="F21" s="141">
        <v>100.273333333333</v>
      </c>
      <c r="G21" s="141">
        <v>21</v>
      </c>
      <c r="H21" s="141">
        <v>37.145000000000003</v>
      </c>
      <c r="I21" s="141">
        <v>6.6325000000000003</v>
      </c>
      <c r="J21" s="141">
        <v>0.04</v>
      </c>
      <c r="K21" s="141">
        <v>20.7</v>
      </c>
      <c r="L21" s="144"/>
      <c r="M21" s="141">
        <v>0</v>
      </c>
      <c r="N21" s="141">
        <v>5196.2056000000002</v>
      </c>
      <c r="O21" s="144"/>
    </row>
    <row r="22" spans="1:22" ht="14.4" x14ac:dyDescent="0.3">
      <c r="A22" s="143">
        <v>45356.425659722219</v>
      </c>
      <c r="B22" s="46">
        <f t="shared" si="0"/>
        <v>45356.42569444445</v>
      </c>
      <c r="C22" s="141">
        <v>2.0007681818181799</v>
      </c>
      <c r="D22" s="141">
        <v>-2.8380952380952398E-3</v>
      </c>
      <c r="E22" s="141">
        <v>1399.92857142857</v>
      </c>
      <c r="F22" s="141">
        <v>100.291875</v>
      </c>
      <c r="G22" s="141">
        <v>21</v>
      </c>
      <c r="H22" s="141">
        <v>37.137999999999998</v>
      </c>
      <c r="I22" s="141">
        <v>6.6325000000000003</v>
      </c>
      <c r="J22" s="141">
        <v>0.04</v>
      </c>
      <c r="K22" s="141">
        <v>20.71</v>
      </c>
      <c r="L22" s="144"/>
      <c r="M22" s="141">
        <v>0</v>
      </c>
      <c r="N22" s="141">
        <v>5196.2056000000002</v>
      </c>
      <c r="O22" s="144"/>
    </row>
    <row r="23" spans="1:22" ht="14.4" x14ac:dyDescent="0.3">
      <c r="A23" s="143">
        <v>45356.426354166666</v>
      </c>
      <c r="B23" s="46">
        <f t="shared" si="0"/>
        <v>45356.426388888889</v>
      </c>
      <c r="C23" s="141">
        <v>1.9992363636363599</v>
      </c>
      <c r="D23" s="141">
        <v>-2.8380952380952398E-3</v>
      </c>
      <c r="E23" s="141">
        <v>1399.8</v>
      </c>
      <c r="F23" s="141">
        <v>100.199375</v>
      </c>
      <c r="G23" s="141">
        <v>21</v>
      </c>
      <c r="H23" s="141">
        <v>37.134999999999998</v>
      </c>
      <c r="I23" s="141">
        <v>6.6327777777777799</v>
      </c>
      <c r="J23" s="141">
        <v>0.04</v>
      </c>
      <c r="K23" s="141">
        <v>20.703333333333301</v>
      </c>
      <c r="L23" s="144"/>
      <c r="M23" s="141">
        <v>0</v>
      </c>
      <c r="N23" s="141">
        <v>5196.2056000000002</v>
      </c>
      <c r="O23" s="144"/>
    </row>
    <row r="24" spans="1:22" ht="14.4" x14ac:dyDescent="0.3">
      <c r="A24" s="143">
        <v>45356.427048611113</v>
      </c>
      <c r="B24" s="46">
        <f t="shared" si="0"/>
        <v>45356.427083333336</v>
      </c>
      <c r="C24" s="141">
        <v>2.00308181818182</v>
      </c>
      <c r="D24" s="141">
        <v>-2.8E-3</v>
      </c>
      <c r="E24" s="141">
        <v>1399.94736842105</v>
      </c>
      <c r="F24" s="141">
        <v>100.13500000000001</v>
      </c>
      <c r="G24" s="141">
        <v>21</v>
      </c>
      <c r="H24" s="141">
        <v>37.123333333333299</v>
      </c>
      <c r="I24" s="141">
        <v>6.6325000000000003</v>
      </c>
      <c r="J24" s="141">
        <v>0.04</v>
      </c>
      <c r="K24" s="141">
        <v>20.703333333333301</v>
      </c>
      <c r="L24" s="144"/>
      <c r="M24" s="141">
        <v>0</v>
      </c>
      <c r="N24" s="141">
        <v>5196.2056000000002</v>
      </c>
      <c r="O24" s="144"/>
    </row>
    <row r="25" spans="1:22" ht="14.4" x14ac:dyDescent="0.3">
      <c r="A25" s="143">
        <v>45356.427743055552</v>
      </c>
      <c r="B25" s="46">
        <f t="shared" si="0"/>
        <v>45356.427777777782</v>
      </c>
      <c r="C25" s="141">
        <v>1.99954761904762</v>
      </c>
      <c r="D25" s="141">
        <v>-3.0100000000000001E-3</v>
      </c>
      <c r="E25" s="141">
        <v>1400.33</v>
      </c>
      <c r="F25" s="141">
        <v>100.17</v>
      </c>
      <c r="G25" s="141">
        <v>21</v>
      </c>
      <c r="H25" s="141">
        <v>37.1142857142857</v>
      </c>
      <c r="I25" s="141">
        <v>6.6325000000000003</v>
      </c>
      <c r="J25" s="141">
        <v>0.04</v>
      </c>
      <c r="K25" s="141">
        <v>20.704999999999998</v>
      </c>
      <c r="L25" s="144"/>
      <c r="M25" s="141">
        <v>0</v>
      </c>
      <c r="N25" s="141">
        <v>5196.2056000000002</v>
      </c>
      <c r="O25" s="144"/>
    </row>
    <row r="26" spans="1:22" ht="14.4" x14ac:dyDescent="0.3">
      <c r="A26" s="143">
        <v>45356.428437499999</v>
      </c>
      <c r="B26" s="46">
        <f t="shared" si="0"/>
        <v>45356.428472222222</v>
      </c>
      <c r="C26" s="141">
        <v>2.0001333333333302</v>
      </c>
      <c r="D26" s="141">
        <v>-2.7000000000000001E-3</v>
      </c>
      <c r="E26" s="141">
        <v>1399.9095238095199</v>
      </c>
      <c r="F26" s="141">
        <v>100.107142857143</v>
      </c>
      <c r="G26" s="141">
        <v>21</v>
      </c>
      <c r="H26" s="141">
        <v>37.104444444444397</v>
      </c>
      <c r="I26" s="141">
        <v>6.6325000000000003</v>
      </c>
      <c r="J26" s="141">
        <v>0.04</v>
      </c>
      <c r="K26" s="141">
        <v>20.704999999999998</v>
      </c>
      <c r="L26" s="144"/>
      <c r="M26" s="141">
        <v>0</v>
      </c>
      <c r="N26" s="141">
        <v>5196.2056000000002</v>
      </c>
      <c r="O26" s="144"/>
    </row>
    <row r="27" spans="1:22" ht="14.4" x14ac:dyDescent="0.3">
      <c r="A27" s="143">
        <v>45356.429131944446</v>
      </c>
      <c r="B27" s="46">
        <f t="shared" si="0"/>
        <v>45356.429166666669</v>
      </c>
      <c r="C27" s="141">
        <v>1.99836818181818</v>
      </c>
      <c r="D27" s="141">
        <v>-3.2809523809523801E-3</v>
      </c>
      <c r="E27" s="141">
        <v>1399.6863636363601</v>
      </c>
      <c r="F27" s="141">
        <v>100.09</v>
      </c>
      <c r="G27" s="141">
        <v>21</v>
      </c>
      <c r="H27" s="141">
        <v>37.104444444444397</v>
      </c>
      <c r="I27" s="141">
        <v>6.6334999999999997</v>
      </c>
      <c r="J27" s="141">
        <v>0.04</v>
      </c>
      <c r="K27" s="141">
        <v>20.7</v>
      </c>
      <c r="L27" s="144"/>
      <c r="M27" s="141">
        <v>0</v>
      </c>
      <c r="N27" s="141">
        <v>5196.2056000000002</v>
      </c>
      <c r="O27" s="144"/>
    </row>
    <row r="28" spans="1:22" ht="14.4" x14ac:dyDescent="0.3">
      <c r="A28" s="143">
        <v>45356.429826388892</v>
      </c>
      <c r="B28" s="46">
        <f t="shared" si="0"/>
        <v>45356.429861111115</v>
      </c>
      <c r="C28" s="141">
        <v>1.99954285714286</v>
      </c>
      <c r="D28" s="141">
        <v>-2.8349999999999998E-3</v>
      </c>
      <c r="E28" s="141">
        <v>1399.69</v>
      </c>
      <c r="F28" s="141">
        <v>100.01307692307699</v>
      </c>
      <c r="G28" s="141">
        <v>21</v>
      </c>
      <c r="H28" s="141">
        <v>37.1</v>
      </c>
      <c r="I28" s="141">
        <v>6.6334999999999997</v>
      </c>
      <c r="J28" s="141">
        <v>0.04</v>
      </c>
      <c r="K28" s="141">
        <v>20.7</v>
      </c>
      <c r="L28" s="144"/>
      <c r="M28" s="141">
        <v>0</v>
      </c>
      <c r="N28" s="141">
        <v>5196.2056000000002</v>
      </c>
      <c r="O28" s="144"/>
    </row>
    <row r="29" spans="1:22" ht="14.4" x14ac:dyDescent="0.3">
      <c r="A29" s="143">
        <v>45356.430520833332</v>
      </c>
      <c r="B29" s="46">
        <f t="shared" si="0"/>
        <v>45356.430555555555</v>
      </c>
      <c r="C29" s="141">
        <v>2.0002347826086999</v>
      </c>
      <c r="D29" s="141">
        <v>-2.62608695652174E-3</v>
      </c>
      <c r="E29" s="141">
        <v>1400.1181818181799</v>
      </c>
      <c r="F29" s="141">
        <v>99.958124999999995</v>
      </c>
      <c r="G29" s="141">
        <v>21</v>
      </c>
      <c r="H29" s="141">
        <v>37.094000000000001</v>
      </c>
      <c r="I29" s="141">
        <v>6.6334999999999997</v>
      </c>
      <c r="J29" s="141">
        <v>0.04</v>
      </c>
      <c r="K29" s="141">
        <v>20.7</v>
      </c>
      <c r="L29" s="144"/>
      <c r="M29" s="141">
        <v>0</v>
      </c>
      <c r="N29" s="141">
        <v>5196.2056000000002</v>
      </c>
      <c r="O29" s="144"/>
      <c r="T29" s="4" t="s">
        <v>196</v>
      </c>
    </row>
    <row r="30" spans="1:22" ht="14.4" x14ac:dyDescent="0.3">
      <c r="A30" s="143">
        <v>45356.431215277778</v>
      </c>
      <c r="B30" s="46">
        <f t="shared" si="0"/>
        <v>45356.431250000001</v>
      </c>
      <c r="C30" s="141">
        <v>2.0002363636363598</v>
      </c>
      <c r="D30" s="141">
        <v>-2.7142857142857099E-3</v>
      </c>
      <c r="E30" s="141">
        <v>1399.6636363636401</v>
      </c>
      <c r="F30" s="141">
        <v>99.960769230769202</v>
      </c>
      <c r="G30" s="141">
        <v>21</v>
      </c>
      <c r="H30" s="141">
        <v>37.090000000000003</v>
      </c>
      <c r="I30" s="141">
        <v>6.6335714285714298</v>
      </c>
      <c r="J30" s="141">
        <v>0.04</v>
      </c>
      <c r="K30" s="141">
        <v>20.7</v>
      </c>
      <c r="L30" s="144"/>
      <c r="M30" s="141">
        <v>0</v>
      </c>
      <c r="N30" s="141">
        <v>5196.2056000000002</v>
      </c>
      <c r="O30" s="144"/>
      <c r="T30" s="9" t="s">
        <v>121</v>
      </c>
      <c r="U30" s="9">
        <v>3.8999999999999998E-3</v>
      </c>
      <c r="V30" s="9" t="s">
        <v>197</v>
      </c>
    </row>
    <row r="31" spans="1:22" ht="14.4" x14ac:dyDescent="0.3">
      <c r="A31" s="143">
        <v>45356.431909722225</v>
      </c>
      <c r="B31" s="46">
        <f t="shared" si="0"/>
        <v>45356.431944444448</v>
      </c>
      <c r="C31" s="141">
        <v>2.0007681818181799</v>
      </c>
      <c r="D31" s="141">
        <v>-3.0999999999999999E-3</v>
      </c>
      <c r="E31" s="141">
        <v>1399.7</v>
      </c>
      <c r="F31" s="141">
        <v>99.878124999999997</v>
      </c>
      <c r="G31" s="141">
        <v>21</v>
      </c>
      <c r="H31" s="141">
        <v>37.084000000000003</v>
      </c>
      <c r="I31" s="141">
        <v>6.63375</v>
      </c>
      <c r="J31" s="141">
        <v>0.04</v>
      </c>
      <c r="K31" s="141">
        <v>20.7</v>
      </c>
      <c r="L31" s="144"/>
      <c r="M31" s="141">
        <v>0</v>
      </c>
      <c r="N31" s="141">
        <v>5196.2056000000002</v>
      </c>
      <c r="O31" s="144"/>
      <c r="T31" s="9" t="s">
        <v>195</v>
      </c>
      <c r="U31" s="9">
        <v>0</v>
      </c>
      <c r="V31" s="9" t="s">
        <v>197</v>
      </c>
    </row>
    <row r="32" spans="1:22" ht="14.4" x14ac:dyDescent="0.3">
      <c r="A32" s="143">
        <v>45356.432604166665</v>
      </c>
      <c r="B32" s="46">
        <f t="shared" si="0"/>
        <v>45356.432638888888</v>
      </c>
      <c r="C32" s="141">
        <v>1.99739545454545</v>
      </c>
      <c r="D32" s="141">
        <v>1.39090909090909E-3</v>
      </c>
      <c r="E32" s="141">
        <v>1400.0727272727299</v>
      </c>
      <c r="F32" s="141">
        <v>99.805000000000007</v>
      </c>
      <c r="G32" s="141">
        <v>21</v>
      </c>
      <c r="H32" s="141">
        <v>37.085000000000001</v>
      </c>
      <c r="I32" s="141">
        <v>6.6341666666666699</v>
      </c>
      <c r="J32" s="141">
        <v>0.04</v>
      </c>
      <c r="K32" s="141">
        <v>20.71</v>
      </c>
      <c r="L32" s="144"/>
      <c r="M32" s="141">
        <v>0</v>
      </c>
      <c r="N32" s="141">
        <v>5196.2056000000002</v>
      </c>
      <c r="O32" s="144"/>
    </row>
    <row r="33" spans="1:15" ht="14.4" x14ac:dyDescent="0.3">
      <c r="A33" s="143">
        <v>45356.433298611111</v>
      </c>
      <c r="B33" s="46">
        <f t="shared" si="0"/>
        <v>45356.433333333334</v>
      </c>
      <c r="C33" s="141">
        <v>1.99822272727273</v>
      </c>
      <c r="D33" s="141">
        <v>3.9818181818181801E-3</v>
      </c>
      <c r="E33" s="141">
        <v>1400.11904761905</v>
      </c>
      <c r="F33" s="141">
        <v>100.47818181818199</v>
      </c>
      <c r="G33" s="141">
        <v>21</v>
      </c>
      <c r="H33" s="141">
        <v>37.071428571428598</v>
      </c>
      <c r="I33" s="141">
        <v>6.6340000000000003</v>
      </c>
      <c r="J33" s="141">
        <v>0.04</v>
      </c>
      <c r="K33" s="141">
        <v>20.74</v>
      </c>
      <c r="L33" s="144"/>
      <c r="M33" s="141">
        <v>0</v>
      </c>
      <c r="N33" s="141">
        <v>5196.2056000000002</v>
      </c>
      <c r="O33" s="144"/>
    </row>
    <row r="34" spans="1:15" ht="14.4" x14ac:dyDescent="0.3">
      <c r="A34" s="143">
        <v>45356.433993055558</v>
      </c>
      <c r="B34" s="46">
        <f t="shared" si="0"/>
        <v>45356.434027777781</v>
      </c>
      <c r="C34" s="141">
        <v>1.99747272727273</v>
      </c>
      <c r="D34" s="141">
        <v>9.8571428571428595E-4</v>
      </c>
      <c r="E34" s="141">
        <v>1399.96363636364</v>
      </c>
      <c r="F34" s="141">
        <v>101.032105263158</v>
      </c>
      <c r="G34" s="141">
        <v>21</v>
      </c>
      <c r="H34" s="141">
        <v>37.064</v>
      </c>
      <c r="I34" s="141">
        <v>6.6344000000000003</v>
      </c>
      <c r="J34" s="141">
        <v>0.04</v>
      </c>
      <c r="K34" s="141">
        <v>20.813333333333301</v>
      </c>
      <c r="L34" s="144"/>
      <c r="M34" s="141">
        <v>0</v>
      </c>
      <c r="N34" s="141">
        <v>5196.2056000000002</v>
      </c>
      <c r="O34" s="144"/>
    </row>
    <row r="35" spans="1:15" ht="14.4" x14ac:dyDescent="0.3">
      <c r="A35" s="143">
        <v>45356.434687499997</v>
      </c>
      <c r="B35" s="46">
        <f t="shared" si="0"/>
        <v>45356.43472222222</v>
      </c>
      <c r="C35" s="141">
        <v>1.9998047619047601</v>
      </c>
      <c r="D35" s="141">
        <v>3.8499999999999998E-4</v>
      </c>
      <c r="E35" s="141">
        <v>1399.94</v>
      </c>
      <c r="F35" s="141">
        <v>100.70625</v>
      </c>
      <c r="G35" s="141">
        <v>21</v>
      </c>
      <c r="H35" s="141">
        <v>37.064</v>
      </c>
      <c r="I35" s="141">
        <v>6.6347777777777797</v>
      </c>
      <c r="J35" s="141">
        <v>0.04</v>
      </c>
      <c r="K35" s="141">
        <v>20.875</v>
      </c>
      <c r="L35" s="144"/>
      <c r="M35" s="141">
        <v>0</v>
      </c>
      <c r="N35" s="141">
        <v>5196.2056000000002</v>
      </c>
      <c r="O35" s="144"/>
    </row>
    <row r="36" spans="1:15" ht="14.4" x14ac:dyDescent="0.3">
      <c r="A36" s="143">
        <v>45356.435381944444</v>
      </c>
      <c r="B36" s="46">
        <f t="shared" si="0"/>
        <v>45356.435416666667</v>
      </c>
      <c r="C36" s="141">
        <v>1.9987565217391301</v>
      </c>
      <c r="D36" s="141">
        <v>7.9565217391304303E-4</v>
      </c>
      <c r="E36" s="141">
        <v>1399.8608695652199</v>
      </c>
      <c r="F36" s="141">
        <v>100.423125</v>
      </c>
      <c r="G36" s="141">
        <v>21</v>
      </c>
      <c r="H36" s="141">
        <v>37.055</v>
      </c>
      <c r="I36" s="141">
        <v>6.6344000000000003</v>
      </c>
      <c r="J36" s="141">
        <v>0.04</v>
      </c>
      <c r="K36" s="141">
        <v>20.864999999999998</v>
      </c>
      <c r="L36" s="144"/>
      <c r="M36" s="141">
        <v>0</v>
      </c>
      <c r="N36" s="141">
        <v>5196.2056000000002</v>
      </c>
      <c r="O36" s="144"/>
    </row>
    <row r="37" spans="1:15" ht="14.4" x14ac:dyDescent="0.3">
      <c r="A37" s="143">
        <v>45356.436076388891</v>
      </c>
      <c r="B37" s="46">
        <f t="shared" si="0"/>
        <v>45356.436111111114</v>
      </c>
      <c r="C37" s="141">
        <v>1.9999636363636399</v>
      </c>
      <c r="D37" s="141">
        <v>5.4545454545454499E-5</v>
      </c>
      <c r="E37" s="141">
        <v>1399.75909090909</v>
      </c>
      <c r="F37" s="141">
        <v>100.482105263158</v>
      </c>
      <c r="G37" s="141">
        <v>21</v>
      </c>
      <c r="H37" s="141">
        <v>37.04</v>
      </c>
      <c r="I37" s="141">
        <v>6.6346666666666696</v>
      </c>
      <c r="J37" s="141">
        <v>0.04</v>
      </c>
      <c r="K37" s="141">
        <v>20.844999999999999</v>
      </c>
      <c r="L37" s="144"/>
      <c r="M37" s="141">
        <v>0</v>
      </c>
      <c r="N37" s="141">
        <v>5196.2056000000002</v>
      </c>
      <c r="O37" s="144"/>
    </row>
    <row r="38" spans="1:15" ht="14.4" x14ac:dyDescent="0.3">
      <c r="A38" s="143">
        <v>45356.43677083333</v>
      </c>
      <c r="B38" s="46">
        <f t="shared" si="0"/>
        <v>45356.436805555561</v>
      </c>
      <c r="C38" s="141">
        <v>1.9958136363636401</v>
      </c>
      <c r="D38" s="141">
        <v>-2.5000000000000001E-4</v>
      </c>
      <c r="E38" s="141">
        <v>1399.8545454545499</v>
      </c>
      <c r="F38" s="141">
        <v>100.50562499999999</v>
      </c>
      <c r="G38" s="141">
        <v>21</v>
      </c>
      <c r="H38" s="141">
        <v>37.045000000000002</v>
      </c>
      <c r="I38" s="141">
        <v>6.6349999999999998</v>
      </c>
      <c r="J38" s="141">
        <v>0.04</v>
      </c>
      <c r="K38" s="141">
        <v>20.83</v>
      </c>
      <c r="L38" s="144"/>
      <c r="M38" s="141">
        <v>0</v>
      </c>
      <c r="N38" s="141">
        <v>5196.2056000000002</v>
      </c>
      <c r="O38" s="144"/>
    </row>
    <row r="39" spans="1:15" ht="14.4" x14ac:dyDescent="0.3">
      <c r="A39" s="143">
        <v>45356.437465277777</v>
      </c>
      <c r="B39" s="46">
        <f t="shared" si="0"/>
        <v>45356.4375</v>
      </c>
      <c r="C39" s="141">
        <v>2.0002608695652202</v>
      </c>
      <c r="D39" s="141">
        <v>5.9130434782608701E-4</v>
      </c>
      <c r="E39" s="141">
        <v>1400.0739130434799</v>
      </c>
      <c r="F39" s="141">
        <v>100.490526315789</v>
      </c>
      <c r="G39" s="141">
        <v>21</v>
      </c>
      <c r="H39" s="141">
        <v>37.033999999999999</v>
      </c>
      <c r="I39" s="141">
        <v>6.6358333333333297</v>
      </c>
      <c r="J39" s="141">
        <v>0.04</v>
      </c>
      <c r="K39" s="141">
        <v>20.83</v>
      </c>
      <c r="L39" s="144"/>
      <c r="M39" s="141">
        <v>0</v>
      </c>
      <c r="N39" s="141">
        <v>5196.2056000000002</v>
      </c>
      <c r="O39" s="144"/>
    </row>
    <row r="40" spans="1:15" ht="14.4" x14ac:dyDescent="0.3">
      <c r="A40" s="143">
        <v>45356.438159722224</v>
      </c>
      <c r="B40" s="46">
        <f t="shared" si="0"/>
        <v>45356.438194444447</v>
      </c>
      <c r="C40" s="141">
        <v>1.9984142857142899</v>
      </c>
      <c r="D40" s="141">
        <v>1.04761904761905E-4</v>
      </c>
      <c r="E40" s="141">
        <v>1400.2449999999999</v>
      </c>
      <c r="F40" s="141">
        <v>100.417058823529</v>
      </c>
      <c r="G40" s="141">
        <v>21</v>
      </c>
      <c r="H40" s="141">
        <v>37.036666666666697</v>
      </c>
      <c r="I40" s="141">
        <v>6.6355000000000004</v>
      </c>
      <c r="J40" s="141">
        <v>0.04</v>
      </c>
      <c r="K40" s="141">
        <v>20.83</v>
      </c>
      <c r="L40" s="144"/>
      <c r="M40" s="141">
        <v>0</v>
      </c>
      <c r="N40" s="141">
        <v>5196.2056000000002</v>
      </c>
      <c r="O40" s="144"/>
    </row>
    <row r="41" spans="1:15" ht="14.4" x14ac:dyDescent="0.3">
      <c r="A41" s="143">
        <v>45356.438854166663</v>
      </c>
      <c r="B41" s="46">
        <f t="shared" si="0"/>
        <v>45356.438888888893</v>
      </c>
      <c r="C41" s="141">
        <v>2.0015681818181799</v>
      </c>
      <c r="D41" s="141">
        <v>8.1818181818181802E-5</v>
      </c>
      <c r="E41" s="141">
        <v>1400.1523809523801</v>
      </c>
      <c r="F41" s="141">
        <v>100.421764705882</v>
      </c>
      <c r="G41" s="141">
        <v>21</v>
      </c>
      <c r="H41" s="141">
        <v>37.033999999999999</v>
      </c>
      <c r="I41" s="141">
        <v>6.6353999999999997</v>
      </c>
      <c r="J41" s="141">
        <v>0.04</v>
      </c>
      <c r="K41" s="141">
        <v>20.835000000000001</v>
      </c>
      <c r="L41" s="144"/>
      <c r="M41" s="141">
        <v>0</v>
      </c>
      <c r="N41" s="141">
        <v>5196.2056000000002</v>
      </c>
      <c r="O41" s="144"/>
    </row>
    <row r="42" spans="1:15" ht="14.4" x14ac:dyDescent="0.3">
      <c r="A42" s="143">
        <v>45356.43954861111</v>
      </c>
      <c r="B42" s="46">
        <f t="shared" si="0"/>
        <v>45356.439583333333</v>
      </c>
      <c r="C42" s="141">
        <v>1.9992772727272701</v>
      </c>
      <c r="D42" s="141">
        <v>-1.21052631578947E-4</v>
      </c>
      <c r="E42" s="141">
        <v>1399.99047619048</v>
      </c>
      <c r="F42" s="141">
        <v>100.29736842105299</v>
      </c>
      <c r="G42" s="141">
        <v>21</v>
      </c>
      <c r="H42" s="141">
        <v>37.03</v>
      </c>
      <c r="I42" s="141">
        <v>6.6360000000000001</v>
      </c>
      <c r="J42" s="141">
        <v>0.04</v>
      </c>
      <c r="K42" s="141">
        <v>20.83</v>
      </c>
      <c r="L42" s="144"/>
      <c r="M42" s="141">
        <v>0</v>
      </c>
      <c r="N42" s="141">
        <v>5196.2056000000002</v>
      </c>
      <c r="O42" s="144"/>
    </row>
    <row r="43" spans="1:15" ht="14.4" x14ac:dyDescent="0.3">
      <c r="A43" s="143">
        <v>45356.440243055556</v>
      </c>
      <c r="B43" s="46">
        <f t="shared" si="0"/>
        <v>45356.44027777778</v>
      </c>
      <c r="C43" s="141">
        <v>2.0015227272727301</v>
      </c>
      <c r="D43" s="141">
        <v>2.28571428571429E-4</v>
      </c>
      <c r="E43" s="141">
        <v>1399.99090909091</v>
      </c>
      <c r="F43" s="141">
        <v>100.28470588235299</v>
      </c>
      <c r="G43" s="141">
        <v>21</v>
      </c>
      <c r="H43" s="141">
        <v>37.024999999999999</v>
      </c>
      <c r="I43" s="141">
        <v>6.6369999999999996</v>
      </c>
      <c r="J43" s="141">
        <v>0.04</v>
      </c>
      <c r="K43" s="141">
        <v>20.84</v>
      </c>
      <c r="L43" s="144"/>
      <c r="M43" s="141">
        <v>0</v>
      </c>
      <c r="N43" s="141">
        <v>5196.2056000000002</v>
      </c>
      <c r="O43" s="144"/>
    </row>
    <row r="44" spans="1:15" ht="14.4" x14ac:dyDescent="0.3">
      <c r="A44" s="143">
        <v>45356.440937500003</v>
      </c>
      <c r="B44" s="46">
        <f t="shared" si="0"/>
        <v>45356.440972222226</v>
      </c>
      <c r="C44" s="141">
        <v>1.9990523809523799</v>
      </c>
      <c r="D44" s="141">
        <v>4.2857142857142897E-5</v>
      </c>
      <c r="E44" s="141">
        <v>1400.08</v>
      </c>
      <c r="F44" s="141">
        <v>100.25</v>
      </c>
      <c r="G44" s="141">
        <v>21</v>
      </c>
      <c r="H44" s="141">
        <v>37.03</v>
      </c>
      <c r="I44" s="141">
        <v>6.6363333333333303</v>
      </c>
      <c r="J44" s="141">
        <v>0.04</v>
      </c>
      <c r="K44" s="141">
        <v>20.836666666666702</v>
      </c>
      <c r="L44" s="144"/>
      <c r="M44" s="141">
        <v>0</v>
      </c>
      <c r="N44" s="141">
        <v>5196.2056000000002</v>
      </c>
      <c r="O44" s="144"/>
    </row>
    <row r="45" spans="1:15" ht="14.4" x14ac:dyDescent="0.3">
      <c r="A45" s="143">
        <v>45356.441631944443</v>
      </c>
      <c r="B45" s="46">
        <f t="shared" si="0"/>
        <v>45356.441666666666</v>
      </c>
      <c r="C45" s="141">
        <v>1.99991764705882</v>
      </c>
      <c r="D45" s="141">
        <v>1.76470588235294E-5</v>
      </c>
      <c r="E45" s="141">
        <v>1400.1125</v>
      </c>
      <c r="F45" s="141">
        <v>100.197</v>
      </c>
      <c r="G45" s="141">
        <v>21</v>
      </c>
      <c r="H45" s="141">
        <v>37.03</v>
      </c>
      <c r="I45" s="141">
        <v>6.6365999999999996</v>
      </c>
      <c r="J45" s="141">
        <v>0.04</v>
      </c>
      <c r="K45" s="141">
        <v>20.83</v>
      </c>
      <c r="L45" s="144"/>
      <c r="M45" s="141">
        <v>0</v>
      </c>
      <c r="N45" s="141">
        <v>5196.2056000000002</v>
      </c>
      <c r="O45" s="144"/>
    </row>
    <row r="46" spans="1:15" ht="14.4" x14ac:dyDescent="0.3">
      <c r="A46" s="143">
        <v>45356.442326388889</v>
      </c>
      <c r="B46" s="46">
        <f t="shared" si="0"/>
        <v>45356.442361111112</v>
      </c>
      <c r="C46" s="141">
        <v>1.9999363636363601</v>
      </c>
      <c r="D46" s="141">
        <v>-1.04545454545455E-4</v>
      </c>
      <c r="E46" s="141">
        <v>1399.94545454545</v>
      </c>
      <c r="F46" s="141">
        <v>100.251875</v>
      </c>
      <c r="G46" s="141">
        <v>21</v>
      </c>
      <c r="H46" s="141">
        <v>37.023333333333298</v>
      </c>
      <c r="I46" s="141">
        <v>6.6364999999999998</v>
      </c>
      <c r="J46" s="141">
        <v>0.04</v>
      </c>
      <c r="K46" s="141">
        <v>20.83</v>
      </c>
      <c r="L46" s="144"/>
      <c r="M46" s="141">
        <v>0</v>
      </c>
      <c r="N46" s="141">
        <v>5196.2056000000002</v>
      </c>
      <c r="O46" s="144"/>
    </row>
    <row r="47" spans="1:15" ht="14.4" x14ac:dyDescent="0.3">
      <c r="A47" s="143">
        <v>45356.443020833336</v>
      </c>
      <c r="B47" s="46">
        <f t="shared" si="0"/>
        <v>45356.443055555559</v>
      </c>
      <c r="C47" s="141">
        <v>1.9999727272727299</v>
      </c>
      <c r="D47" s="141">
        <v>6.8181818181818103E-5</v>
      </c>
      <c r="E47" s="141">
        <v>1400.28181818182</v>
      </c>
      <c r="F47" s="141">
        <v>100.424375</v>
      </c>
      <c r="G47" s="141">
        <v>21</v>
      </c>
      <c r="H47" s="141">
        <v>37.024999999999999</v>
      </c>
      <c r="I47" s="141">
        <v>6.6367000000000003</v>
      </c>
      <c r="J47" s="141">
        <v>0.04</v>
      </c>
      <c r="K47" s="141">
        <v>20.84</v>
      </c>
      <c r="L47" s="144"/>
      <c r="M47" s="141">
        <v>0</v>
      </c>
      <c r="N47" s="141">
        <v>5196.2056000000002</v>
      </c>
      <c r="O47" s="144"/>
    </row>
    <row r="48" spans="1:15" ht="14.4" x14ac:dyDescent="0.3">
      <c r="A48" s="143">
        <v>45356.443715277775</v>
      </c>
      <c r="B48" s="46">
        <f t="shared" si="0"/>
        <v>45356.443749999999</v>
      </c>
      <c r="C48" s="141">
        <v>2.0000304347826101</v>
      </c>
      <c r="D48" s="141">
        <v>1.4999999999999999E-4</v>
      </c>
      <c r="E48" s="141">
        <v>1399.80434782609</v>
      </c>
      <c r="F48" s="141">
        <v>100.44374999999999</v>
      </c>
      <c r="G48" s="141">
        <v>21</v>
      </c>
      <c r="H48" s="141">
        <v>37.024999999999999</v>
      </c>
      <c r="I48" s="141">
        <v>6.6373333333333298</v>
      </c>
      <c r="J48" s="141">
        <v>0.04</v>
      </c>
      <c r="K48" s="141">
        <v>20.86</v>
      </c>
      <c r="L48" s="144"/>
      <c r="M48" s="141">
        <v>0</v>
      </c>
      <c r="N48" s="141">
        <v>5196.2056000000002</v>
      </c>
      <c r="O48" s="144"/>
    </row>
    <row r="49" spans="1:15" ht="14.4" x14ac:dyDescent="0.3">
      <c r="A49" s="143">
        <v>45356.444409722222</v>
      </c>
      <c r="B49" s="46">
        <f t="shared" si="0"/>
        <v>45356.444444444445</v>
      </c>
      <c r="C49" s="141">
        <v>2.0005199999999999</v>
      </c>
      <c r="D49" s="141">
        <v>5.6666666666666703E-4</v>
      </c>
      <c r="E49" s="141">
        <v>1400.0052631578901</v>
      </c>
      <c r="F49" s="141">
        <v>100.35909090909099</v>
      </c>
      <c r="G49" s="141">
        <v>21</v>
      </c>
      <c r="H49" s="141">
        <v>37.024999999999999</v>
      </c>
      <c r="I49" s="141">
        <v>6.63716666666667</v>
      </c>
      <c r="J49" s="141">
        <v>0.04</v>
      </c>
      <c r="K49" s="141">
        <v>20.85</v>
      </c>
      <c r="L49" s="144"/>
      <c r="M49" s="141">
        <v>0</v>
      </c>
      <c r="N49" s="141">
        <v>5196.2056000000002</v>
      </c>
      <c r="O49" s="144"/>
    </row>
    <row r="50" spans="1:15" ht="14.4" x14ac:dyDescent="0.3">
      <c r="A50" s="143">
        <v>45356.445104166669</v>
      </c>
      <c r="B50" s="46">
        <f t="shared" si="0"/>
        <v>45356.445138888892</v>
      </c>
      <c r="C50" s="141">
        <v>2.0001318181818202</v>
      </c>
      <c r="D50" s="141">
        <v>1.2272727272727299E-4</v>
      </c>
      <c r="E50" s="141">
        <v>1399.8727272727299</v>
      </c>
      <c r="F50" s="141">
        <v>100.35588235294099</v>
      </c>
      <c r="G50" s="141">
        <v>21</v>
      </c>
      <c r="H50" s="141">
        <v>37.026000000000003</v>
      </c>
      <c r="I50" s="141">
        <v>6.6375555555555596</v>
      </c>
      <c r="J50" s="141">
        <v>0.04</v>
      </c>
      <c r="K50" s="141">
        <v>20.844999999999999</v>
      </c>
      <c r="L50" s="141"/>
      <c r="M50" s="141">
        <v>0</v>
      </c>
      <c r="N50" s="141">
        <v>5196.2056000000002</v>
      </c>
      <c r="O50" s="144"/>
    </row>
    <row r="51" spans="1:15" ht="14.4" x14ac:dyDescent="0.3">
      <c r="A51" s="143">
        <v>45356.445798611108</v>
      </c>
      <c r="B51" s="46">
        <f t="shared" si="0"/>
        <v>45356.445833333339</v>
      </c>
      <c r="C51" s="141">
        <v>1.9998238095238099</v>
      </c>
      <c r="D51" s="141">
        <v>-4.4999999999999999E-4</v>
      </c>
      <c r="E51" s="141">
        <v>1399.72272727273</v>
      </c>
      <c r="F51" s="141">
        <v>100.175</v>
      </c>
      <c r="G51" s="141">
        <v>21</v>
      </c>
      <c r="H51" s="141">
        <v>37.024999999999999</v>
      </c>
      <c r="I51" s="141">
        <v>6.63866666666667</v>
      </c>
      <c r="J51" s="141">
        <v>0.04</v>
      </c>
      <c r="K51" s="141">
        <v>20.844999999999999</v>
      </c>
      <c r="L51" s="144"/>
      <c r="M51" s="141">
        <v>0</v>
      </c>
      <c r="N51" s="141">
        <v>5196.2056000000002</v>
      </c>
      <c r="O51" s="144"/>
    </row>
    <row r="52" spans="1:15" ht="14.4" x14ac:dyDescent="0.3">
      <c r="A52" s="143">
        <v>45356.446493055555</v>
      </c>
      <c r="B52" s="46">
        <f t="shared" si="0"/>
        <v>45356.446527777778</v>
      </c>
      <c r="C52" s="141">
        <v>2.00204545454545</v>
      </c>
      <c r="D52" s="141">
        <v>2.0909090909090899E-4</v>
      </c>
      <c r="E52" s="141">
        <v>1399.5954545454499</v>
      </c>
      <c r="F52" s="141">
        <v>100.27176470588201</v>
      </c>
      <c r="G52" s="141">
        <v>21</v>
      </c>
      <c r="H52" s="141">
        <v>37.024999999999999</v>
      </c>
      <c r="I52" s="141">
        <v>6.6375714285714302</v>
      </c>
      <c r="J52" s="141">
        <v>0.04</v>
      </c>
      <c r="K52" s="141">
        <v>20.836666666666702</v>
      </c>
      <c r="L52" s="144"/>
      <c r="M52" s="141">
        <v>0</v>
      </c>
      <c r="N52" s="141">
        <v>5196.2056000000002</v>
      </c>
      <c r="O52" s="144"/>
    </row>
    <row r="53" spans="1:15" ht="14.4" x14ac:dyDescent="0.3">
      <c r="A53" s="143">
        <v>45356.447187500002</v>
      </c>
      <c r="B53" s="46">
        <f t="shared" si="0"/>
        <v>45356.447222222225</v>
      </c>
      <c r="C53" s="141">
        <v>1.99978095238095</v>
      </c>
      <c r="D53" s="141">
        <v>1.42857142857143E-4</v>
      </c>
      <c r="E53" s="141">
        <v>1400.115</v>
      </c>
      <c r="F53" s="141">
        <v>100.25466666666701</v>
      </c>
      <c r="G53" s="141">
        <v>21</v>
      </c>
      <c r="H53" s="141">
        <v>37.023333333333298</v>
      </c>
      <c r="I53" s="141">
        <v>6.6384999999999996</v>
      </c>
      <c r="J53" s="141">
        <v>0.04</v>
      </c>
      <c r="K53" s="141">
        <v>20.835000000000001</v>
      </c>
      <c r="L53" s="144"/>
      <c r="M53" s="141">
        <v>0</v>
      </c>
      <c r="N53" s="141">
        <v>5196.2056000000002</v>
      </c>
      <c r="O53" s="144"/>
    </row>
    <row r="54" spans="1:15" ht="14.4" x14ac:dyDescent="0.3">
      <c r="A54" s="143">
        <v>45356.447881944441</v>
      </c>
      <c r="B54" s="46">
        <f t="shared" si="0"/>
        <v>45356.447916666672</v>
      </c>
      <c r="C54" s="141">
        <v>1.99880952380952</v>
      </c>
      <c r="D54" s="141">
        <v>1.11111111111111E-5</v>
      </c>
      <c r="E54" s="141">
        <v>1400.1523809523801</v>
      </c>
      <c r="F54" s="141">
        <v>100.141764705882</v>
      </c>
      <c r="G54" s="141">
        <v>21</v>
      </c>
      <c r="H54" s="141">
        <v>37.024999999999999</v>
      </c>
      <c r="I54" s="141">
        <v>6.6390000000000002</v>
      </c>
      <c r="J54" s="141">
        <v>0.04</v>
      </c>
      <c r="K54" s="141">
        <v>20.83</v>
      </c>
      <c r="L54" s="144"/>
      <c r="M54" s="141">
        <v>0</v>
      </c>
      <c r="N54" s="141">
        <v>5196.2056000000002</v>
      </c>
      <c r="O54" s="144"/>
    </row>
    <row r="55" spans="1:15" ht="14.4" x14ac:dyDescent="0.3">
      <c r="A55" s="143">
        <v>45356.448576388888</v>
      </c>
      <c r="B55" s="46">
        <f t="shared" si="0"/>
        <v>45356.448611111111</v>
      </c>
      <c r="C55" s="141">
        <v>2.0009318181818201</v>
      </c>
      <c r="D55" s="141">
        <v>2.2631578947368401E-4</v>
      </c>
      <c r="E55" s="141">
        <v>1399.6476190476201</v>
      </c>
      <c r="F55" s="141">
        <v>100.030666666667</v>
      </c>
      <c r="G55" s="141">
        <v>21</v>
      </c>
      <c r="H55" s="141">
        <v>37.020000000000003</v>
      </c>
      <c r="I55" s="141">
        <v>6.6384999999999996</v>
      </c>
      <c r="J55" s="141">
        <v>0.04</v>
      </c>
      <c r="K55" s="141">
        <v>20.83</v>
      </c>
      <c r="L55" s="144"/>
      <c r="M55" s="141">
        <v>0</v>
      </c>
      <c r="N55" s="141">
        <v>5196.2056000000002</v>
      </c>
      <c r="O55" s="144"/>
    </row>
    <row r="56" spans="1:15" ht="14.4" x14ac:dyDescent="0.3">
      <c r="A56" s="143">
        <v>45356.449270833335</v>
      </c>
      <c r="B56" s="46">
        <f t="shared" si="0"/>
        <v>45356.449305555558</v>
      </c>
      <c r="C56" s="141">
        <v>1.99999090909091</v>
      </c>
      <c r="D56" s="141">
        <v>-2.2727272727272699E-5</v>
      </c>
      <c r="E56" s="141">
        <v>1400.3227272727299</v>
      </c>
      <c r="F56" s="141">
        <v>99.986666666666693</v>
      </c>
      <c r="G56" s="141">
        <v>21</v>
      </c>
      <c r="H56" s="141">
        <v>37.015000000000001</v>
      </c>
      <c r="I56" s="141">
        <v>6.6388333333333298</v>
      </c>
      <c r="J56" s="141">
        <v>0.04</v>
      </c>
      <c r="K56" s="141">
        <v>20.83</v>
      </c>
      <c r="L56" s="144"/>
      <c r="M56" s="141">
        <v>0</v>
      </c>
      <c r="N56" s="141">
        <v>5196.2056000000002</v>
      </c>
      <c r="O56" s="144"/>
    </row>
    <row r="57" spans="1:15" ht="14.4" x14ac:dyDescent="0.3">
      <c r="A57" s="143">
        <v>45356.449965277781</v>
      </c>
      <c r="B57" s="46">
        <f t="shared" si="0"/>
        <v>45356.450000000004</v>
      </c>
      <c r="C57" s="141">
        <v>1.99877272727273</v>
      </c>
      <c r="D57" s="141">
        <v>-1.6190476190476201E-4</v>
      </c>
      <c r="E57" s="141">
        <v>1399.92857142857</v>
      </c>
      <c r="F57" s="141">
        <v>99.934736842105295</v>
      </c>
      <c r="G57" s="141">
        <v>21</v>
      </c>
      <c r="H57" s="141">
        <v>37.014285714285698</v>
      </c>
      <c r="I57" s="141">
        <v>6.6395</v>
      </c>
      <c r="J57" s="141">
        <v>0.04</v>
      </c>
      <c r="K57" s="141">
        <v>20.82</v>
      </c>
      <c r="L57" s="144"/>
      <c r="M57" s="141">
        <v>0</v>
      </c>
      <c r="N57" s="141">
        <v>5196.2056000000002</v>
      </c>
      <c r="O57" s="144"/>
    </row>
    <row r="58" spans="1:15" ht="14.4" x14ac:dyDescent="0.3">
      <c r="A58" s="143">
        <v>45356.450659722221</v>
      </c>
      <c r="B58" s="46">
        <f t="shared" si="0"/>
        <v>45356.450694444444</v>
      </c>
      <c r="C58" s="141">
        <v>2.0037857142857098</v>
      </c>
      <c r="D58" s="141">
        <v>4.4000000000000002E-4</v>
      </c>
      <c r="E58" s="141">
        <v>1400.0238095238101</v>
      </c>
      <c r="F58" s="141">
        <v>99.966153846153802</v>
      </c>
      <c r="G58" s="141">
        <v>21</v>
      </c>
      <c r="H58" s="141">
        <v>37.015999999999998</v>
      </c>
      <c r="I58" s="141">
        <v>6.6395</v>
      </c>
      <c r="J58" s="141">
        <v>0.04</v>
      </c>
      <c r="K58" s="141">
        <v>20.82</v>
      </c>
      <c r="L58" s="144"/>
      <c r="M58" s="141">
        <v>0</v>
      </c>
      <c r="N58" s="141">
        <v>5196.2056000000002</v>
      </c>
      <c r="O58" s="144"/>
    </row>
    <row r="59" spans="1:15" ht="14.4" x14ac:dyDescent="0.3">
      <c r="A59" s="143">
        <v>45356.451354166667</v>
      </c>
      <c r="B59" s="46">
        <f t="shared" si="0"/>
        <v>45356.451388888891</v>
      </c>
      <c r="C59" s="141">
        <v>2.0001380952380901</v>
      </c>
      <c r="D59" s="141">
        <v>-2.0476190476190499E-4</v>
      </c>
      <c r="E59" s="141">
        <v>1400.17</v>
      </c>
      <c r="F59" s="141">
        <v>99.967222222222205</v>
      </c>
      <c r="G59" s="141">
        <v>21</v>
      </c>
      <c r="H59" s="141">
        <v>37.020000000000003</v>
      </c>
      <c r="I59" s="141">
        <v>6.6395</v>
      </c>
      <c r="J59" s="141">
        <v>0.04</v>
      </c>
      <c r="K59" s="141">
        <v>20.82</v>
      </c>
      <c r="L59" s="144"/>
      <c r="M59" s="141">
        <v>0</v>
      </c>
      <c r="N59" s="141">
        <v>5196.2056000000002</v>
      </c>
      <c r="O59" s="144"/>
    </row>
    <row r="60" spans="1:15" ht="14.4" x14ac:dyDescent="0.3">
      <c r="A60" s="143">
        <v>45356.452048611114</v>
      </c>
      <c r="B60" s="46">
        <f t="shared" si="0"/>
        <v>45356.452083333337</v>
      </c>
      <c r="C60" s="141">
        <v>2.0014090909090898</v>
      </c>
      <c r="D60" s="141">
        <v>-2.14285714285714E-4</v>
      </c>
      <c r="E60" s="141">
        <v>1399.8863636363601</v>
      </c>
      <c r="F60" s="141">
        <v>100.07352941176499</v>
      </c>
      <c r="G60" s="141">
        <v>21</v>
      </c>
      <c r="H60" s="141">
        <v>37.020000000000003</v>
      </c>
      <c r="I60" s="141">
        <v>6.6398333333333301</v>
      </c>
      <c r="J60" s="141">
        <v>0.04</v>
      </c>
      <c r="K60" s="141">
        <v>20.816666666666698</v>
      </c>
      <c r="L60" s="144"/>
      <c r="M60" s="141">
        <v>0</v>
      </c>
      <c r="N60" s="141">
        <v>5196.2056000000002</v>
      </c>
      <c r="O60" s="144"/>
    </row>
    <row r="61" spans="1:15" ht="14.4" x14ac:dyDescent="0.3">
      <c r="A61" s="143">
        <v>45356.452743055554</v>
      </c>
      <c r="B61" s="46">
        <f t="shared" si="0"/>
        <v>45356.452777777777</v>
      </c>
      <c r="C61" s="141">
        <v>1.99861904761905</v>
      </c>
      <c r="D61" s="141">
        <v>3.0952380952380999E-4</v>
      </c>
      <c r="E61" s="141">
        <v>1400.1727272727301</v>
      </c>
      <c r="F61" s="141">
        <v>99.944000000000003</v>
      </c>
      <c r="G61" s="141">
        <v>21</v>
      </c>
      <c r="H61" s="141">
        <v>37.020000000000003</v>
      </c>
      <c r="I61" s="141">
        <v>6.6396666666666704</v>
      </c>
      <c r="J61" s="141">
        <v>0.04</v>
      </c>
      <c r="K61" s="141">
        <v>20.815000000000001</v>
      </c>
      <c r="L61" s="144"/>
      <c r="M61" s="141">
        <v>0</v>
      </c>
      <c r="N61" s="141">
        <v>5196.2056000000002</v>
      </c>
      <c r="O61" s="144"/>
    </row>
    <row r="62" spans="1:15" ht="14.4" x14ac:dyDescent="0.3">
      <c r="A62" s="143">
        <v>45356.4534375</v>
      </c>
      <c r="B62" s="46">
        <f t="shared" si="0"/>
        <v>45356.453472222223</v>
      </c>
      <c r="C62" s="141">
        <v>2.0014227272727299</v>
      </c>
      <c r="D62" s="141">
        <v>-1.4285714285714301E-5</v>
      </c>
      <c r="E62" s="141">
        <v>1399.99523809524</v>
      </c>
      <c r="F62" s="141">
        <v>99.865714285714304</v>
      </c>
      <c r="G62" s="141">
        <v>21</v>
      </c>
      <c r="H62" s="141">
        <v>37.020000000000003</v>
      </c>
      <c r="I62" s="141">
        <v>6.6405000000000003</v>
      </c>
      <c r="J62" s="141">
        <v>0.04</v>
      </c>
      <c r="K62" s="141">
        <v>20.82</v>
      </c>
      <c r="L62" s="144"/>
      <c r="M62" s="141">
        <v>0</v>
      </c>
      <c r="N62" s="141">
        <v>5196.2056000000002</v>
      </c>
      <c r="O62" s="144"/>
    </row>
    <row r="63" spans="1:15" ht="14.4" x14ac:dyDescent="0.3">
      <c r="A63" s="143">
        <v>45356.454131944447</v>
      </c>
      <c r="B63" s="46">
        <f t="shared" si="0"/>
        <v>45356.45416666667</v>
      </c>
      <c r="C63" s="141">
        <v>1.99947272727273</v>
      </c>
      <c r="D63" s="141">
        <v>1.5238095238095199E-4</v>
      </c>
      <c r="E63" s="141">
        <v>1399.97727272727</v>
      </c>
      <c r="F63" s="141">
        <v>99.924999999999997</v>
      </c>
      <c r="G63" s="141">
        <v>21</v>
      </c>
      <c r="H63" s="141">
        <v>37.020000000000003</v>
      </c>
      <c r="I63" s="141">
        <v>6.64</v>
      </c>
      <c r="J63" s="141">
        <v>0.04</v>
      </c>
      <c r="K63" s="141">
        <v>20.82</v>
      </c>
      <c r="L63" s="144"/>
      <c r="M63" s="141">
        <v>0</v>
      </c>
      <c r="N63" s="141">
        <v>5196.2056000000002</v>
      </c>
      <c r="O63" s="144"/>
    </row>
    <row r="64" spans="1:15" ht="14.4" x14ac:dyDescent="0.3">
      <c r="A64" s="143">
        <v>45356.454826388886</v>
      </c>
      <c r="B64" s="46">
        <f t="shared" si="0"/>
        <v>45356.454861111109</v>
      </c>
      <c r="C64" s="141">
        <v>1.99917619047619</v>
      </c>
      <c r="D64" s="141">
        <v>2.3157894736842099E-4</v>
      </c>
      <c r="E64" s="141">
        <v>1399.68571428571</v>
      </c>
      <c r="F64" s="141">
        <v>99.86</v>
      </c>
      <c r="G64" s="141">
        <v>21</v>
      </c>
      <c r="H64" s="141">
        <v>37.016666666666701</v>
      </c>
      <c r="I64" s="141">
        <v>6.6405000000000003</v>
      </c>
      <c r="J64" s="141">
        <v>0.04</v>
      </c>
      <c r="K64" s="141">
        <v>20.82</v>
      </c>
      <c r="L64" s="144"/>
      <c r="M64" s="141">
        <v>0</v>
      </c>
      <c r="N64" s="141">
        <v>5196.2056000000002</v>
      </c>
      <c r="O64" s="144"/>
    </row>
    <row r="65" spans="1:15" ht="14.4" x14ac:dyDescent="0.3">
      <c r="A65" s="143">
        <v>45356.455520833333</v>
      </c>
      <c r="B65" s="46">
        <f t="shared" si="0"/>
        <v>45356.455555555556</v>
      </c>
      <c r="C65" s="141">
        <v>1.99973181818182</v>
      </c>
      <c r="D65" s="141">
        <v>-4.04761904761905E-4</v>
      </c>
      <c r="E65" s="141">
        <v>1399.8571428571399</v>
      </c>
      <c r="F65" s="141">
        <v>99.748823529411794</v>
      </c>
      <c r="G65" s="141">
        <v>21</v>
      </c>
      <c r="H65" s="141">
        <v>37.014285714285698</v>
      </c>
      <c r="I65" s="141">
        <v>6.6405000000000003</v>
      </c>
      <c r="J65" s="141">
        <v>0.04</v>
      </c>
      <c r="K65" s="141">
        <v>20.815000000000001</v>
      </c>
      <c r="L65" s="144"/>
      <c r="M65" s="141">
        <v>0</v>
      </c>
      <c r="N65" s="141">
        <v>5196.2056000000002</v>
      </c>
      <c r="O65" s="144"/>
    </row>
    <row r="66" spans="1:15" ht="14.4" x14ac:dyDescent="0.3">
      <c r="A66" s="143">
        <v>45356.45621527778</v>
      </c>
      <c r="B66" s="46">
        <f t="shared" si="0"/>
        <v>45356.456250000003</v>
      </c>
      <c r="C66" s="141">
        <v>2.0011695652173902</v>
      </c>
      <c r="D66" s="141">
        <v>7.3913043478260904E-5</v>
      </c>
      <c r="E66" s="141">
        <v>1400.22173913043</v>
      </c>
      <c r="F66" s="141">
        <v>99.846500000000006</v>
      </c>
      <c r="G66" s="141">
        <v>21</v>
      </c>
      <c r="H66" s="141">
        <v>37.015000000000001</v>
      </c>
      <c r="I66" s="141">
        <v>6.6412500000000003</v>
      </c>
      <c r="J66" s="141">
        <v>0.04</v>
      </c>
      <c r="K66" s="141">
        <v>20.8</v>
      </c>
      <c r="L66" s="144"/>
      <c r="M66" s="141">
        <v>0</v>
      </c>
      <c r="N66" s="141">
        <v>5196.2056000000002</v>
      </c>
      <c r="O66" s="144"/>
    </row>
    <row r="67" spans="1:15" ht="14.4" x14ac:dyDescent="0.3">
      <c r="A67" s="143">
        <v>45356.456909722219</v>
      </c>
      <c r="B67" s="46">
        <f t="shared" ref="B67:B130" si="1">MROUND(A67,"00:01:00")</f>
        <v>45356.45694444445</v>
      </c>
      <c r="C67" s="141">
        <v>2.0006954545454501</v>
      </c>
      <c r="D67" s="141">
        <v>-2.4285714285714299E-4</v>
      </c>
      <c r="E67" s="141">
        <v>1400.19523809524</v>
      </c>
      <c r="F67" s="141">
        <v>99.777692307692305</v>
      </c>
      <c r="G67" s="141">
        <v>21</v>
      </c>
      <c r="H67" s="141">
        <v>37.015000000000001</v>
      </c>
      <c r="I67" s="141">
        <v>6.6416666666666702</v>
      </c>
      <c r="J67" s="141">
        <v>0.04</v>
      </c>
      <c r="K67" s="141">
        <v>20.81</v>
      </c>
      <c r="L67" s="144"/>
      <c r="M67" s="141">
        <v>0</v>
      </c>
      <c r="N67" s="141">
        <v>5196.2056000000002</v>
      </c>
      <c r="O67" s="144"/>
    </row>
    <row r="68" spans="1:15" ht="14.4" x14ac:dyDescent="0.3">
      <c r="A68" s="143">
        <v>45356.457604166666</v>
      </c>
      <c r="B68" s="46">
        <f t="shared" si="1"/>
        <v>45356.457638888889</v>
      </c>
      <c r="C68" s="141">
        <v>1.9993000000000001</v>
      </c>
      <c r="D68" s="141">
        <v>2.0476190476190499E-4</v>
      </c>
      <c r="E68" s="141">
        <v>1399.95</v>
      </c>
      <c r="F68" s="141">
        <v>99.780769230769195</v>
      </c>
      <c r="G68" s="141">
        <v>21</v>
      </c>
      <c r="H68" s="141">
        <v>37.015555555555601</v>
      </c>
      <c r="I68" s="141">
        <v>6.6413333333333302</v>
      </c>
      <c r="J68" s="141">
        <v>0.04</v>
      </c>
      <c r="K68" s="141">
        <v>20.81</v>
      </c>
      <c r="L68" s="144"/>
      <c r="M68" s="141">
        <v>0</v>
      </c>
      <c r="N68" s="141">
        <v>5196.2056000000002</v>
      </c>
      <c r="O68" s="144"/>
    </row>
    <row r="69" spans="1:15" ht="14.4" x14ac:dyDescent="0.3">
      <c r="A69" s="143">
        <v>45356.458298611113</v>
      </c>
      <c r="B69" s="46">
        <f t="shared" si="1"/>
        <v>45356.458333333336</v>
      </c>
      <c r="C69" s="141">
        <v>1.9997238095238099</v>
      </c>
      <c r="D69" s="141">
        <v>-6.36363636363636E-5</v>
      </c>
      <c r="E69" s="141">
        <v>1399.93333333333</v>
      </c>
      <c r="F69" s="141">
        <v>99.877272727272697</v>
      </c>
      <c r="G69" s="141">
        <v>21</v>
      </c>
      <c r="H69" s="141">
        <v>37.0133333333333</v>
      </c>
      <c r="I69" s="141">
        <v>6.6415714285714298</v>
      </c>
      <c r="J69" s="141">
        <v>0.04</v>
      </c>
      <c r="K69" s="141">
        <v>20.805</v>
      </c>
      <c r="L69" s="144"/>
      <c r="M69" s="141">
        <v>0</v>
      </c>
      <c r="N69" s="141">
        <v>5196.2056000000002</v>
      </c>
      <c r="O69" s="144"/>
    </row>
    <row r="70" spans="1:15" ht="14.4" x14ac:dyDescent="0.3">
      <c r="A70" s="143">
        <v>45356.458993055552</v>
      </c>
      <c r="B70" s="46">
        <f t="shared" si="1"/>
        <v>45356.459027777782</v>
      </c>
      <c r="C70" s="141">
        <v>1.99994545454545</v>
      </c>
      <c r="D70" s="141">
        <v>1.81818181818182E-4</v>
      </c>
      <c r="E70" s="141">
        <v>1399.9714285714299</v>
      </c>
      <c r="F70" s="141">
        <v>99.817142857142898</v>
      </c>
      <c r="G70" s="141">
        <v>21</v>
      </c>
      <c r="H70" s="141">
        <v>37.01</v>
      </c>
      <c r="I70" s="141">
        <v>6.64175</v>
      </c>
      <c r="J70" s="141">
        <v>0.04</v>
      </c>
      <c r="K70" s="141">
        <v>20.805</v>
      </c>
      <c r="L70" s="144"/>
      <c r="M70" s="141">
        <v>0</v>
      </c>
      <c r="N70" s="141">
        <v>5196.2056000000002</v>
      </c>
      <c r="O70" s="144"/>
    </row>
    <row r="71" spans="1:15" ht="14.4" x14ac:dyDescent="0.3">
      <c r="A71" s="143">
        <v>45356.459687499999</v>
      </c>
      <c r="B71" s="46">
        <f t="shared" si="1"/>
        <v>45356.459722222222</v>
      </c>
      <c r="C71" s="141">
        <v>1.9997</v>
      </c>
      <c r="D71" s="141">
        <v>2.1304347826087001E-4</v>
      </c>
      <c r="E71" s="141">
        <v>1399.6478260869601</v>
      </c>
      <c r="F71" s="141">
        <v>99.741764705882304</v>
      </c>
      <c r="G71" s="141">
        <v>21</v>
      </c>
      <c r="H71" s="141">
        <v>37.01</v>
      </c>
      <c r="I71" s="141">
        <v>6.6425555555555604</v>
      </c>
      <c r="J71" s="141">
        <v>0.04</v>
      </c>
      <c r="K71" s="141">
        <v>20.81</v>
      </c>
      <c r="L71" s="144"/>
      <c r="M71" s="141">
        <v>0</v>
      </c>
      <c r="N71" s="141">
        <v>5196.2056000000002</v>
      </c>
      <c r="O71" s="144"/>
    </row>
    <row r="72" spans="1:15" ht="14.4" x14ac:dyDescent="0.3">
      <c r="A72" s="143">
        <v>45356.460381944446</v>
      </c>
      <c r="B72" s="46">
        <f t="shared" si="1"/>
        <v>45356.460416666669</v>
      </c>
      <c r="C72" s="141">
        <v>2.0027863636363601</v>
      </c>
      <c r="D72" s="141">
        <v>8.1818181818181802E-5</v>
      </c>
      <c r="E72" s="141">
        <v>1400.3545454545499</v>
      </c>
      <c r="F72" s="141">
        <v>99.685714285714297</v>
      </c>
      <c r="G72" s="141">
        <v>21</v>
      </c>
      <c r="H72" s="141">
        <v>37.0133333333333</v>
      </c>
      <c r="I72" s="141">
        <v>6.6425000000000001</v>
      </c>
      <c r="J72" s="141">
        <v>0.04</v>
      </c>
      <c r="K72" s="141">
        <v>20.805</v>
      </c>
      <c r="L72" s="144"/>
      <c r="M72" s="141">
        <v>0</v>
      </c>
      <c r="N72" s="141">
        <v>5196.2056000000002</v>
      </c>
      <c r="O72" s="144"/>
    </row>
    <row r="73" spans="1:15" ht="14.4" x14ac:dyDescent="0.3">
      <c r="A73" s="143">
        <v>45356.461076388892</v>
      </c>
      <c r="B73" s="46">
        <f t="shared" si="1"/>
        <v>45356.461111111115</v>
      </c>
      <c r="C73" s="141">
        <v>1.9996272727272699</v>
      </c>
      <c r="D73" s="141">
        <v>-9.5238095238094993E-6</v>
      </c>
      <c r="E73" s="141">
        <v>1400.3150000000001</v>
      </c>
      <c r="F73" s="141">
        <v>99.556923076923098</v>
      </c>
      <c r="G73" s="141">
        <v>21</v>
      </c>
      <c r="H73" s="141">
        <v>37.005000000000003</v>
      </c>
      <c r="I73" s="141">
        <v>6.6425000000000001</v>
      </c>
      <c r="J73" s="141">
        <v>0.04</v>
      </c>
      <c r="K73" s="141">
        <v>20.79</v>
      </c>
      <c r="L73" s="144"/>
      <c r="M73" s="141">
        <v>0</v>
      </c>
      <c r="N73" s="141">
        <v>5196.2056000000002</v>
      </c>
      <c r="O73" s="144"/>
    </row>
    <row r="74" spans="1:15" ht="14.4" x14ac:dyDescent="0.3">
      <c r="A74" s="143">
        <v>45356.461770833332</v>
      </c>
      <c r="B74" s="46">
        <f t="shared" si="1"/>
        <v>45356.461805555555</v>
      </c>
      <c r="C74" s="141">
        <v>1.9984863636363599</v>
      </c>
      <c r="D74" s="141">
        <v>-4.7142857142857099E-4</v>
      </c>
      <c r="E74" s="141">
        <v>1400.07619047619</v>
      </c>
      <c r="F74" s="141">
        <v>99.644705882352895</v>
      </c>
      <c r="G74" s="141">
        <v>21</v>
      </c>
      <c r="H74" s="141">
        <v>37.005000000000003</v>
      </c>
      <c r="I74" s="141">
        <v>6.6432500000000001</v>
      </c>
      <c r="J74" s="141">
        <v>0.04</v>
      </c>
      <c r="K74" s="141">
        <v>20.79</v>
      </c>
      <c r="L74" s="144"/>
      <c r="M74" s="141">
        <v>0</v>
      </c>
      <c r="N74" s="141">
        <v>5196.2056000000002</v>
      </c>
      <c r="O74" s="144"/>
    </row>
    <row r="75" spans="1:15" ht="14.4" x14ac:dyDescent="0.3">
      <c r="A75" s="143">
        <v>45356.462465277778</v>
      </c>
      <c r="B75" s="46">
        <f t="shared" si="1"/>
        <v>45356.462500000001</v>
      </c>
      <c r="C75" s="141">
        <v>2.0007789473684201</v>
      </c>
      <c r="D75" s="141">
        <v>-4.7368421052631601E-5</v>
      </c>
      <c r="E75" s="141">
        <v>1399.8888888888901</v>
      </c>
      <c r="F75" s="141">
        <v>99.662857142857106</v>
      </c>
      <c r="G75" s="141">
        <v>21</v>
      </c>
      <c r="H75" s="141">
        <v>37.01</v>
      </c>
      <c r="I75" s="141">
        <v>6.6436000000000002</v>
      </c>
      <c r="J75" s="141">
        <v>0.04</v>
      </c>
      <c r="K75" s="141">
        <v>20.79</v>
      </c>
      <c r="L75" s="144"/>
      <c r="M75" s="141">
        <v>0</v>
      </c>
      <c r="N75" s="141">
        <v>5196.2056000000002</v>
      </c>
      <c r="O75" s="144"/>
    </row>
    <row r="76" spans="1:15" ht="14.4" x14ac:dyDescent="0.3">
      <c r="A76" s="143">
        <v>45356.463159722225</v>
      </c>
      <c r="B76" s="46">
        <f t="shared" si="1"/>
        <v>45356.463194444448</v>
      </c>
      <c r="C76" s="141">
        <v>2.00128636363636</v>
      </c>
      <c r="D76" s="141">
        <v>-7.1428571428571393E-5</v>
      </c>
      <c r="E76" s="141">
        <v>1400.25909090909</v>
      </c>
      <c r="F76" s="141">
        <v>99.611999999999995</v>
      </c>
      <c r="G76" s="141">
        <v>21</v>
      </c>
      <c r="H76" s="141">
        <v>37.006666666666703</v>
      </c>
      <c r="I76" s="141">
        <v>6.6435000000000004</v>
      </c>
      <c r="J76" s="141">
        <v>0.04</v>
      </c>
      <c r="K76" s="141">
        <v>20.79</v>
      </c>
      <c r="L76" s="144"/>
      <c r="M76" s="141">
        <v>0</v>
      </c>
      <c r="N76" s="141">
        <v>5196.2056000000002</v>
      </c>
      <c r="O76" s="144"/>
    </row>
    <row r="77" spans="1:15" ht="14.4" x14ac:dyDescent="0.3">
      <c r="A77" s="143">
        <v>45356.463854166665</v>
      </c>
      <c r="B77" s="46">
        <f t="shared" si="1"/>
        <v>45356.463888888888</v>
      </c>
      <c r="C77" s="141">
        <v>1.9984299999999999</v>
      </c>
      <c r="D77" s="141">
        <v>-1.05E-4</v>
      </c>
      <c r="E77" s="141">
        <v>1399.90526315789</v>
      </c>
      <c r="F77" s="141">
        <v>99.573999999999998</v>
      </c>
      <c r="G77" s="141">
        <v>21</v>
      </c>
      <c r="H77" s="141">
        <v>37.006666666666703</v>
      </c>
      <c r="I77" s="141">
        <v>6.6438888888888901</v>
      </c>
      <c r="J77" s="141">
        <v>0.04</v>
      </c>
      <c r="K77" s="141">
        <v>20.79</v>
      </c>
      <c r="L77" s="144"/>
      <c r="M77" s="141">
        <v>0</v>
      </c>
      <c r="N77" s="141">
        <v>5196.2056000000002</v>
      </c>
      <c r="O77" s="144"/>
    </row>
    <row r="78" spans="1:15" ht="14.4" x14ac:dyDescent="0.3">
      <c r="A78" s="143">
        <v>45356.464548611111</v>
      </c>
      <c r="B78" s="46">
        <f t="shared" si="1"/>
        <v>45356.464583333334</v>
      </c>
      <c r="C78" s="141">
        <v>2.0021363636363598</v>
      </c>
      <c r="D78" s="141">
        <v>2.72727272727273E-5</v>
      </c>
      <c r="E78" s="141">
        <v>1400.02272727273</v>
      </c>
      <c r="F78" s="141">
        <v>99.576666666666696</v>
      </c>
      <c r="G78" s="141">
        <v>21</v>
      </c>
      <c r="H78" s="141">
        <v>37.015000000000001</v>
      </c>
      <c r="I78" s="141">
        <v>6.64377777777778</v>
      </c>
      <c r="J78" s="141">
        <v>0.04</v>
      </c>
      <c r="K78" s="141">
        <v>20.796666666666699</v>
      </c>
      <c r="L78" s="144"/>
      <c r="M78" s="141">
        <v>0</v>
      </c>
      <c r="N78" s="141">
        <v>5196.2056000000002</v>
      </c>
      <c r="O78" s="144"/>
    </row>
    <row r="79" spans="1:15" ht="14.4" x14ac:dyDescent="0.3">
      <c r="A79" s="143">
        <v>45356.465243055558</v>
      </c>
      <c r="B79" s="46">
        <f t="shared" si="1"/>
        <v>45356.465277777781</v>
      </c>
      <c r="C79" s="141">
        <v>2.00019090909091</v>
      </c>
      <c r="D79" s="141">
        <v>8.5000000000000006E-5</v>
      </c>
      <c r="E79" s="141">
        <v>1399.70454545455</v>
      </c>
      <c r="F79" s="141">
        <v>99.57</v>
      </c>
      <c r="G79" s="141">
        <v>21</v>
      </c>
      <c r="H79" s="141">
        <v>37.015999999999998</v>
      </c>
      <c r="I79" s="141">
        <v>6.6444999999999999</v>
      </c>
      <c r="J79" s="141">
        <v>4.4999999999999998E-2</v>
      </c>
      <c r="K79" s="141">
        <v>20.805</v>
      </c>
      <c r="L79" s="144"/>
      <c r="M79" s="141">
        <v>0</v>
      </c>
      <c r="N79" s="141">
        <v>5196.2056000000002</v>
      </c>
      <c r="O79" s="144"/>
    </row>
    <row r="80" spans="1:15" ht="14.4" x14ac:dyDescent="0.3">
      <c r="A80" s="143">
        <v>45356.465937499997</v>
      </c>
      <c r="B80" s="46">
        <f t="shared" si="1"/>
        <v>45356.46597222222</v>
      </c>
      <c r="C80" s="141">
        <v>1.99932857142857</v>
      </c>
      <c r="D80" s="141">
        <v>-8.5000000000000006E-5</v>
      </c>
      <c r="E80" s="141">
        <v>1399.845</v>
      </c>
      <c r="F80" s="141">
        <v>99.655333333333303</v>
      </c>
      <c r="G80" s="141">
        <v>21</v>
      </c>
      <c r="H80" s="141">
        <v>37.006666666666703</v>
      </c>
      <c r="I80" s="141">
        <v>6.6435000000000004</v>
      </c>
      <c r="J80" s="141">
        <v>4.4999999999999998E-2</v>
      </c>
      <c r="K80" s="141">
        <v>20.805</v>
      </c>
      <c r="L80" s="144"/>
      <c r="M80" s="141">
        <v>0</v>
      </c>
      <c r="N80" s="141">
        <v>5196.2056000000002</v>
      </c>
      <c r="O80" s="144"/>
    </row>
    <row r="81" spans="1:15" ht="14.4" x14ac:dyDescent="0.3">
      <c r="A81" s="143">
        <v>45356.466631944444</v>
      </c>
      <c r="B81" s="46">
        <f t="shared" si="1"/>
        <v>45356.466666666667</v>
      </c>
      <c r="C81" s="141">
        <v>2.0001238095238101</v>
      </c>
      <c r="D81" s="141">
        <v>1.6086956521739099E-4</v>
      </c>
      <c r="E81" s="141">
        <v>1400</v>
      </c>
      <c r="F81" s="141">
        <v>99.517222222222202</v>
      </c>
      <c r="G81" s="141">
        <v>21</v>
      </c>
      <c r="H81" s="141">
        <v>37.015000000000001</v>
      </c>
      <c r="I81" s="141">
        <v>6.6447000000000003</v>
      </c>
      <c r="J81" s="141">
        <v>0.04</v>
      </c>
      <c r="K81" s="141">
        <v>20.803333333333299</v>
      </c>
      <c r="L81" s="144"/>
      <c r="M81" s="141">
        <v>0</v>
      </c>
      <c r="N81" s="141">
        <v>5196.2056000000002</v>
      </c>
      <c r="O81" s="144"/>
    </row>
    <row r="82" spans="1:15" ht="14.4" x14ac:dyDescent="0.3">
      <c r="A82" s="143">
        <v>45356.467326388891</v>
      </c>
      <c r="B82" s="46">
        <f t="shared" si="1"/>
        <v>45356.467361111114</v>
      </c>
      <c r="C82" s="141">
        <v>2.00077272727273</v>
      </c>
      <c r="D82" s="141">
        <v>-1.4999999999999999E-4</v>
      </c>
      <c r="E82" s="141">
        <v>1400.1428571428601</v>
      </c>
      <c r="F82" s="141">
        <v>99.318235294117699</v>
      </c>
      <c r="G82" s="141">
        <v>21</v>
      </c>
      <c r="H82" s="141">
        <v>37.015000000000001</v>
      </c>
      <c r="I82" s="141">
        <v>6.6445454545454501</v>
      </c>
      <c r="J82" s="141">
        <v>0.04</v>
      </c>
      <c r="K82" s="141">
        <v>20.803333333333299</v>
      </c>
      <c r="L82" s="144"/>
      <c r="M82" s="141">
        <v>0</v>
      </c>
      <c r="N82" s="141">
        <v>5196.2056000000002</v>
      </c>
      <c r="O82" s="144"/>
    </row>
    <row r="83" spans="1:15" ht="14.4" x14ac:dyDescent="0.3">
      <c r="A83" s="143">
        <v>45356.46802083333</v>
      </c>
      <c r="B83" s="46">
        <f t="shared" si="1"/>
        <v>45356.468055555561</v>
      </c>
      <c r="C83" s="141">
        <v>1.99927272727273</v>
      </c>
      <c r="D83" s="141">
        <v>-2.47619047619048E-4</v>
      </c>
      <c r="E83" s="141">
        <v>1400.2619047619</v>
      </c>
      <c r="F83" s="141">
        <v>99.286842105263204</v>
      </c>
      <c r="G83" s="141">
        <v>21</v>
      </c>
      <c r="H83" s="141">
        <v>37.01</v>
      </c>
      <c r="I83" s="141">
        <v>6.64516666666667</v>
      </c>
      <c r="J83" s="141">
        <v>0.04</v>
      </c>
      <c r="K83" s="141">
        <v>20.8</v>
      </c>
      <c r="L83" s="144"/>
      <c r="M83" s="141">
        <v>0</v>
      </c>
      <c r="N83" s="141">
        <v>5196.2056000000002</v>
      </c>
      <c r="O83" s="144"/>
    </row>
    <row r="84" spans="1:15" ht="14.4" x14ac:dyDescent="0.3">
      <c r="A84" s="143">
        <v>45356.468715277777</v>
      </c>
      <c r="B84" s="46">
        <f t="shared" si="1"/>
        <v>45356.46875</v>
      </c>
      <c r="C84" s="141">
        <v>2.0004363636363598</v>
      </c>
      <c r="D84" s="141">
        <v>-2.3181818181818199E-4</v>
      </c>
      <c r="E84" s="141">
        <v>1399.6849999999999</v>
      </c>
      <c r="F84" s="141">
        <v>99.543999999999997</v>
      </c>
      <c r="G84" s="141">
        <v>21</v>
      </c>
      <c r="H84" s="141">
        <v>37.01</v>
      </c>
      <c r="I84" s="141">
        <v>6.6449999999999996</v>
      </c>
      <c r="J84" s="141">
        <v>0.04</v>
      </c>
      <c r="K84" s="141">
        <v>20.8</v>
      </c>
      <c r="L84" s="144"/>
      <c r="M84" s="141">
        <v>0</v>
      </c>
      <c r="N84" s="141">
        <v>5196.2056000000002</v>
      </c>
      <c r="O84" s="144"/>
    </row>
    <row r="85" spans="1:15" ht="14.4" x14ac:dyDescent="0.3">
      <c r="A85" s="143">
        <v>45356.469409722224</v>
      </c>
      <c r="B85" s="46">
        <f t="shared" si="1"/>
        <v>45356.469444444447</v>
      </c>
      <c r="C85" s="141">
        <v>1.9999043478260901</v>
      </c>
      <c r="D85" s="141">
        <v>-9.0909090909090904E-5</v>
      </c>
      <c r="E85" s="141">
        <v>1400.26818181818</v>
      </c>
      <c r="F85" s="141">
        <v>99.396874999999994</v>
      </c>
      <c r="G85" s="141">
        <v>21</v>
      </c>
      <c r="H85" s="141">
        <v>37.01</v>
      </c>
      <c r="I85" s="141">
        <v>6.6455714285714302</v>
      </c>
      <c r="J85" s="141">
        <v>0.04</v>
      </c>
      <c r="K85" s="141">
        <v>20.8</v>
      </c>
      <c r="L85" s="144"/>
      <c r="M85" s="141">
        <v>0</v>
      </c>
      <c r="N85" s="141">
        <v>5196.2056000000002</v>
      </c>
      <c r="O85" s="144"/>
    </row>
    <row r="86" spans="1:15" ht="14.4" x14ac:dyDescent="0.3">
      <c r="A86" s="143">
        <v>45356.470104166663</v>
      </c>
      <c r="B86" s="46">
        <f t="shared" si="1"/>
        <v>45356.470138888893</v>
      </c>
      <c r="C86" s="141">
        <v>2.0002380952381</v>
      </c>
      <c r="D86" s="141">
        <v>2.0476190476190499E-4</v>
      </c>
      <c r="E86" s="141">
        <v>1399.79</v>
      </c>
      <c r="F86" s="141">
        <v>99.365882352941199</v>
      </c>
      <c r="G86" s="141">
        <v>21</v>
      </c>
      <c r="H86" s="141">
        <v>37.005000000000003</v>
      </c>
      <c r="I86" s="141">
        <v>6.6454444444444398</v>
      </c>
      <c r="J86" s="141">
        <v>0.04</v>
      </c>
      <c r="K86" s="141">
        <v>20.795000000000002</v>
      </c>
      <c r="L86" s="144"/>
      <c r="M86" s="141">
        <v>0</v>
      </c>
      <c r="N86" s="141">
        <v>5196.2056000000002</v>
      </c>
      <c r="O86" s="144"/>
    </row>
    <row r="87" spans="1:15" ht="14.4" x14ac:dyDescent="0.3">
      <c r="A87" s="143">
        <v>45356.47079861111</v>
      </c>
      <c r="B87" s="46">
        <f t="shared" si="1"/>
        <v>45356.470833333333</v>
      </c>
      <c r="C87" s="141">
        <v>1.9988173913043501</v>
      </c>
      <c r="D87" s="141">
        <v>4.34782608695652E-5</v>
      </c>
      <c r="E87" s="141">
        <v>1400.1086956521699</v>
      </c>
      <c r="F87" s="141">
        <v>99.324210526315795</v>
      </c>
      <c r="G87" s="141">
        <v>21</v>
      </c>
      <c r="H87" s="141">
        <v>37.005000000000003</v>
      </c>
      <c r="I87" s="141">
        <v>6.6458571428571398</v>
      </c>
      <c r="J87" s="141">
        <v>0.04</v>
      </c>
      <c r="K87" s="141">
        <v>20.793333333333301</v>
      </c>
      <c r="L87" s="144"/>
      <c r="M87" s="141">
        <v>0</v>
      </c>
      <c r="N87" s="141">
        <v>5196.2056000000002</v>
      </c>
      <c r="O87" s="144"/>
    </row>
    <row r="88" spans="1:15" ht="14.4" x14ac:dyDescent="0.3">
      <c r="A88" s="143">
        <v>45356.471493055556</v>
      </c>
      <c r="B88" s="46">
        <f t="shared" si="1"/>
        <v>45356.47152777778</v>
      </c>
      <c r="C88" s="141">
        <v>2.0007999999999999</v>
      </c>
      <c r="D88" s="141">
        <v>-9.52380952380952E-5</v>
      </c>
      <c r="E88" s="141">
        <v>1400.2904761904799</v>
      </c>
      <c r="F88" s="141">
        <v>99.352777777777803</v>
      </c>
      <c r="G88" s="141">
        <v>21</v>
      </c>
      <c r="H88" s="141">
        <v>37.005000000000003</v>
      </c>
      <c r="I88" s="141">
        <v>6.6455000000000002</v>
      </c>
      <c r="J88" s="141">
        <v>0.04</v>
      </c>
      <c r="K88" s="141">
        <v>20.793333333333301</v>
      </c>
      <c r="L88" s="144"/>
      <c r="M88" s="141">
        <v>0</v>
      </c>
      <c r="N88" s="141">
        <v>5196.2056000000002</v>
      </c>
      <c r="O88" s="144"/>
    </row>
    <row r="89" spans="1:15" ht="14.4" x14ac:dyDescent="0.3">
      <c r="A89" s="143">
        <v>45356.472187500003</v>
      </c>
      <c r="B89" s="46">
        <f t="shared" si="1"/>
        <v>45356.472222222226</v>
      </c>
      <c r="C89" s="141">
        <v>2.0017304347826101</v>
      </c>
      <c r="D89" s="141">
        <v>4.52173913043478E-4</v>
      </c>
      <c r="E89" s="141">
        <v>1400.1521739130401</v>
      </c>
      <c r="F89" s="141">
        <v>99.42</v>
      </c>
      <c r="G89" s="141">
        <v>21</v>
      </c>
      <c r="H89" s="141">
        <v>37.0042857142857</v>
      </c>
      <c r="I89" s="141">
        <v>6.6464999999999996</v>
      </c>
      <c r="J89" s="141">
        <v>0.04</v>
      </c>
      <c r="K89" s="141">
        <v>20.79</v>
      </c>
      <c r="L89" s="144"/>
      <c r="M89" s="141">
        <v>0</v>
      </c>
      <c r="N89" s="141">
        <v>5196.2056000000002</v>
      </c>
      <c r="O89" s="144"/>
    </row>
    <row r="90" spans="1:15" ht="14.4" x14ac:dyDescent="0.3">
      <c r="A90" s="143">
        <v>45356.472881944443</v>
      </c>
      <c r="B90" s="46">
        <f t="shared" si="1"/>
        <v>45356.472916666666</v>
      </c>
      <c r="C90" s="141">
        <v>2.0020636363636402</v>
      </c>
      <c r="D90" s="141">
        <v>-1.68181818181818E-4</v>
      </c>
      <c r="E90" s="141">
        <v>1399.98</v>
      </c>
      <c r="F90" s="141">
        <v>99.362499999999997</v>
      </c>
      <c r="G90" s="141">
        <v>21</v>
      </c>
      <c r="H90" s="141">
        <v>37.006</v>
      </c>
      <c r="I90" s="141">
        <v>6.6463000000000001</v>
      </c>
      <c r="J90" s="141">
        <v>0.04</v>
      </c>
      <c r="K90" s="141">
        <v>20.785</v>
      </c>
      <c r="L90" s="144"/>
      <c r="M90" s="141">
        <v>0</v>
      </c>
      <c r="N90" s="141">
        <v>5196.2056000000002</v>
      </c>
      <c r="O90" s="144"/>
    </row>
    <row r="91" spans="1:15" ht="14.4" x14ac:dyDescent="0.3">
      <c r="A91" s="143">
        <v>45356.473576388889</v>
      </c>
      <c r="B91" s="46">
        <f t="shared" si="1"/>
        <v>45356.473611111112</v>
      </c>
      <c r="C91" s="141">
        <v>1.99893636363636</v>
      </c>
      <c r="D91" s="141">
        <v>-2.27272727272728E-5</v>
      </c>
      <c r="E91" s="141">
        <v>1399.9380952381</v>
      </c>
      <c r="F91" s="141">
        <v>99.3331578947368</v>
      </c>
      <c r="G91" s="141">
        <v>21</v>
      </c>
      <c r="H91" s="141">
        <v>37.004444444444403</v>
      </c>
      <c r="I91" s="141">
        <v>6.6464999999999996</v>
      </c>
      <c r="J91" s="141">
        <v>0.04</v>
      </c>
      <c r="K91" s="141">
        <v>20.79</v>
      </c>
      <c r="L91" s="144"/>
      <c r="M91" s="141">
        <v>0</v>
      </c>
      <c r="N91" s="141">
        <v>5196.2056000000002</v>
      </c>
      <c r="O91" s="144"/>
    </row>
    <row r="92" spans="1:15" ht="14.4" x14ac:dyDescent="0.3">
      <c r="A92" s="143">
        <v>45356.474270833336</v>
      </c>
      <c r="B92" s="46">
        <f t="shared" si="1"/>
        <v>45356.474305555559</v>
      </c>
      <c r="C92" s="141">
        <v>1.9997909090909101</v>
      </c>
      <c r="D92" s="141">
        <v>-2.7E-4</v>
      </c>
      <c r="E92" s="141">
        <v>1399.7857142857099</v>
      </c>
      <c r="F92" s="141">
        <v>99.397999999999996</v>
      </c>
      <c r="G92" s="141">
        <v>21</v>
      </c>
      <c r="H92" s="141">
        <v>37.005000000000003</v>
      </c>
      <c r="I92" s="141">
        <v>6.6462857142857104</v>
      </c>
      <c r="J92" s="141">
        <v>0.04</v>
      </c>
      <c r="K92" s="141">
        <v>20.785</v>
      </c>
      <c r="L92" s="144"/>
      <c r="M92" s="141">
        <v>0</v>
      </c>
      <c r="N92" s="141">
        <v>5196.2056000000002</v>
      </c>
      <c r="O92" s="144"/>
    </row>
    <row r="93" spans="1:15" ht="14.4" x14ac:dyDescent="0.3">
      <c r="A93" s="143">
        <v>45356.474965277775</v>
      </c>
      <c r="B93" s="46">
        <f t="shared" si="1"/>
        <v>45356.474999999999</v>
      </c>
      <c r="C93" s="141">
        <v>2.0005500000000001</v>
      </c>
      <c r="D93" s="141">
        <v>1.3636363636363599E-5</v>
      </c>
      <c r="E93" s="141">
        <v>1400.07142857143</v>
      </c>
      <c r="F93" s="141">
        <v>99.426249999999996</v>
      </c>
      <c r="G93" s="141">
        <v>21</v>
      </c>
      <c r="H93" s="141">
        <v>37.005000000000003</v>
      </c>
      <c r="I93" s="141">
        <v>6.6464999999999996</v>
      </c>
      <c r="J93" s="141">
        <v>0.04</v>
      </c>
      <c r="K93" s="141">
        <v>20.785</v>
      </c>
      <c r="L93" s="144"/>
      <c r="M93" s="141">
        <v>0</v>
      </c>
      <c r="N93" s="141">
        <v>5196.2056000000002</v>
      </c>
      <c r="O93" s="144"/>
    </row>
    <row r="94" spans="1:15" ht="14.4" x14ac:dyDescent="0.3">
      <c r="A94" s="143">
        <v>45356.475659722222</v>
      </c>
      <c r="B94" s="46">
        <f t="shared" si="1"/>
        <v>45356.475694444445</v>
      </c>
      <c r="C94" s="141">
        <v>1.9999571428571401</v>
      </c>
      <c r="D94" s="141">
        <v>4.7619047619047597E-4</v>
      </c>
      <c r="E94" s="141">
        <v>1400.05</v>
      </c>
      <c r="F94" s="141">
        <v>99.3055555555556</v>
      </c>
      <c r="G94" s="141">
        <v>21</v>
      </c>
      <c r="H94" s="141">
        <v>37.005000000000003</v>
      </c>
      <c r="I94" s="141">
        <v>6.6464999999999996</v>
      </c>
      <c r="J94" s="141">
        <v>0.04</v>
      </c>
      <c r="K94" s="141">
        <v>20.79</v>
      </c>
      <c r="L94" s="144"/>
      <c r="M94" s="141">
        <v>0</v>
      </c>
      <c r="N94" s="141">
        <v>5196.2056000000002</v>
      </c>
      <c r="O94" s="144"/>
    </row>
    <row r="95" spans="1:15" ht="14.4" x14ac:dyDescent="0.3">
      <c r="A95" s="143">
        <v>45356.476354166669</v>
      </c>
      <c r="B95" s="46">
        <f t="shared" si="1"/>
        <v>45356.476388888892</v>
      </c>
      <c r="C95" s="141">
        <v>2.0005181818181801</v>
      </c>
      <c r="D95" s="141">
        <v>-4.9545454545454502E-4</v>
      </c>
      <c r="E95" s="141">
        <v>1399.82105263158</v>
      </c>
      <c r="F95" s="141">
        <v>99.175294117647098</v>
      </c>
      <c r="G95" s="141">
        <v>21</v>
      </c>
      <c r="H95" s="141">
        <v>37.005000000000003</v>
      </c>
      <c r="I95" s="141">
        <v>6.6475</v>
      </c>
      <c r="J95" s="141">
        <v>0.04</v>
      </c>
      <c r="K95" s="141">
        <v>20.78</v>
      </c>
      <c r="L95" s="144"/>
      <c r="M95" s="141">
        <v>0</v>
      </c>
      <c r="N95" s="141">
        <v>5196.2056000000002</v>
      </c>
      <c r="O95" s="144"/>
    </row>
    <row r="96" spans="1:15" ht="14.4" x14ac:dyDescent="0.3">
      <c r="A96" s="143">
        <v>45356.477048611108</v>
      </c>
      <c r="B96" s="46">
        <f t="shared" si="1"/>
        <v>45356.477083333339</v>
      </c>
      <c r="C96" s="141">
        <v>1.9990000000000001</v>
      </c>
      <c r="D96" s="141">
        <v>1.3999999999999999E-4</v>
      </c>
      <c r="E96" s="141">
        <v>1400.01818181818</v>
      </c>
      <c r="F96" s="141">
        <v>99.284210526315803</v>
      </c>
      <c r="G96" s="141">
        <v>21</v>
      </c>
      <c r="H96" s="141">
        <v>37.005555555555603</v>
      </c>
      <c r="I96" s="141">
        <v>6.64757142857143</v>
      </c>
      <c r="J96" s="141">
        <v>0.04</v>
      </c>
      <c r="K96" s="141">
        <v>20.78</v>
      </c>
      <c r="L96" s="144"/>
      <c r="M96" s="141">
        <v>0</v>
      </c>
      <c r="N96" s="141">
        <v>5196.2056000000002</v>
      </c>
      <c r="O96" s="144"/>
    </row>
    <row r="97" spans="1:15" ht="14.4" x14ac:dyDescent="0.3">
      <c r="A97" s="143">
        <v>45356.477743055555</v>
      </c>
      <c r="B97" s="46">
        <f t="shared" si="1"/>
        <v>45356.477777777778</v>
      </c>
      <c r="C97" s="141">
        <v>2.0001260869565201</v>
      </c>
      <c r="D97" s="141">
        <v>-1.6956521739130401E-4</v>
      </c>
      <c r="E97" s="141">
        <v>1400.0954545454499</v>
      </c>
      <c r="F97" s="141">
        <v>99.457857142857193</v>
      </c>
      <c r="G97" s="141">
        <v>21</v>
      </c>
      <c r="H97" s="141">
        <v>37.003999999999998</v>
      </c>
      <c r="I97" s="141">
        <v>6.6475</v>
      </c>
      <c r="J97" s="141">
        <v>0.04</v>
      </c>
      <c r="K97" s="141">
        <v>20.785</v>
      </c>
      <c r="L97" s="144"/>
      <c r="M97" s="141">
        <v>0</v>
      </c>
      <c r="N97" s="141">
        <v>5196.2056000000002</v>
      </c>
      <c r="O97" s="144"/>
    </row>
    <row r="98" spans="1:15" ht="14.4" x14ac:dyDescent="0.3">
      <c r="A98" s="143">
        <v>45356.478437500002</v>
      </c>
      <c r="B98" s="46">
        <f t="shared" si="1"/>
        <v>45356.478472222225</v>
      </c>
      <c r="C98" s="141">
        <v>1.9981095238095199</v>
      </c>
      <c r="D98" s="141">
        <v>-9.0476190476190504E-5</v>
      </c>
      <c r="E98" s="141">
        <v>1400.05</v>
      </c>
      <c r="F98" s="141">
        <v>99.484666666666698</v>
      </c>
      <c r="G98" s="141">
        <v>21</v>
      </c>
      <c r="H98" s="141">
        <v>37.005000000000003</v>
      </c>
      <c r="I98" s="141">
        <v>6.6479999999999997</v>
      </c>
      <c r="J98" s="141">
        <v>0.04</v>
      </c>
      <c r="K98" s="141">
        <v>20.79</v>
      </c>
      <c r="L98" s="144"/>
      <c r="M98" s="141">
        <v>0</v>
      </c>
      <c r="N98" s="141">
        <v>5196.2056000000002</v>
      </c>
      <c r="O98" s="144"/>
    </row>
    <row r="99" spans="1:15" ht="14.4" x14ac:dyDescent="0.3">
      <c r="A99" s="143">
        <v>45356.479131944441</v>
      </c>
      <c r="B99" s="46">
        <f t="shared" si="1"/>
        <v>45356.479166666672</v>
      </c>
      <c r="C99" s="141">
        <v>2.0010571428571402</v>
      </c>
      <c r="D99" s="141">
        <v>7.7272727272727204E-5</v>
      </c>
      <c r="E99" s="141">
        <v>1399.73181818182</v>
      </c>
      <c r="F99" s="141">
        <v>99.386111111111106</v>
      </c>
      <c r="G99" s="141">
        <v>21</v>
      </c>
      <c r="H99" s="141">
        <v>37.006</v>
      </c>
      <c r="I99" s="141">
        <v>6.6475</v>
      </c>
      <c r="J99" s="141">
        <v>0.04</v>
      </c>
      <c r="K99" s="141">
        <v>20.795000000000002</v>
      </c>
      <c r="L99" s="144"/>
      <c r="M99" s="141">
        <v>0</v>
      </c>
      <c r="N99" s="141">
        <v>5196.2056000000002</v>
      </c>
      <c r="O99" s="144"/>
    </row>
    <row r="100" spans="1:15" ht="14.4" x14ac:dyDescent="0.3">
      <c r="A100" s="143">
        <v>45356.479826388888</v>
      </c>
      <c r="B100" s="46">
        <f t="shared" si="1"/>
        <v>45356.479861111111</v>
      </c>
      <c r="C100" s="141">
        <v>1.99935217391304</v>
      </c>
      <c r="D100" s="141">
        <v>-3.8695652173913002E-4</v>
      </c>
      <c r="E100" s="141">
        <v>1400.01363636364</v>
      </c>
      <c r="F100" s="141">
        <v>99.294375000000002</v>
      </c>
      <c r="G100" s="141">
        <v>21</v>
      </c>
      <c r="H100" s="141">
        <v>37.01</v>
      </c>
      <c r="I100" s="141">
        <v>6.6475</v>
      </c>
      <c r="J100" s="141">
        <v>0.04</v>
      </c>
      <c r="K100" s="141">
        <v>20.795000000000002</v>
      </c>
      <c r="L100" s="144"/>
      <c r="M100" s="141">
        <v>0</v>
      </c>
      <c r="N100" s="141">
        <v>5196.2056000000002</v>
      </c>
      <c r="O100" s="144"/>
    </row>
    <row r="101" spans="1:15" ht="14.4" x14ac:dyDescent="0.3">
      <c r="A101" s="143">
        <v>45356.480520833335</v>
      </c>
      <c r="B101" s="46">
        <f t="shared" si="1"/>
        <v>45356.480555555558</v>
      </c>
      <c r="C101" s="141">
        <v>1.99881363636364</v>
      </c>
      <c r="D101" s="141">
        <v>-5.4545454545454504E-4</v>
      </c>
      <c r="E101" s="141">
        <v>1399.8571428571399</v>
      </c>
      <c r="F101" s="141">
        <v>99.310666666666705</v>
      </c>
      <c r="G101" s="141">
        <v>21</v>
      </c>
      <c r="H101" s="141">
        <v>37.005000000000003</v>
      </c>
      <c r="I101" s="141">
        <v>6.6475</v>
      </c>
      <c r="J101" s="141">
        <v>0.04</v>
      </c>
      <c r="K101" s="141">
        <v>20.8</v>
      </c>
      <c r="L101" s="144"/>
      <c r="M101" s="141">
        <v>0</v>
      </c>
      <c r="N101" s="141">
        <v>5196.2056000000002</v>
      </c>
      <c r="O101" s="144"/>
    </row>
    <row r="102" spans="1:15" ht="14.4" x14ac:dyDescent="0.3">
      <c r="A102" s="143">
        <v>45356.481215277781</v>
      </c>
      <c r="B102" s="46">
        <f t="shared" si="1"/>
        <v>45356.481250000004</v>
      </c>
      <c r="C102" s="141">
        <v>2.0013590909090899</v>
      </c>
      <c r="D102" s="141">
        <v>-1.04545454545455E-4</v>
      </c>
      <c r="E102" s="141">
        <v>1399.8545454545499</v>
      </c>
      <c r="F102" s="141">
        <v>99.438333333333304</v>
      </c>
      <c r="G102" s="141">
        <v>21</v>
      </c>
      <c r="H102" s="141">
        <v>37.003333333333302</v>
      </c>
      <c r="I102" s="141">
        <v>6.6486000000000001</v>
      </c>
      <c r="J102" s="141">
        <v>0.04</v>
      </c>
      <c r="K102" s="141">
        <v>20.8</v>
      </c>
      <c r="L102" s="144"/>
      <c r="M102" s="141">
        <v>0</v>
      </c>
      <c r="N102" s="141">
        <v>5196.2056000000002</v>
      </c>
      <c r="O102" s="144"/>
    </row>
    <row r="103" spans="1:15" ht="14.4" x14ac:dyDescent="0.3">
      <c r="A103" s="143">
        <v>45356.481909722221</v>
      </c>
      <c r="B103" s="46">
        <f t="shared" si="1"/>
        <v>45356.481944444444</v>
      </c>
      <c r="C103" s="141">
        <v>1.9996125</v>
      </c>
      <c r="D103" s="141">
        <v>1.2666666666666699E-4</v>
      </c>
      <c r="E103" s="141">
        <v>1399.9124999999999</v>
      </c>
      <c r="F103" s="141">
        <v>99.359166666666695</v>
      </c>
      <c r="G103" s="141">
        <v>21</v>
      </c>
      <c r="H103" s="141">
        <v>37.006666666666703</v>
      </c>
      <c r="I103" s="141">
        <v>6.6485000000000003</v>
      </c>
      <c r="J103" s="141">
        <v>0.04</v>
      </c>
      <c r="K103" s="141">
        <v>20.8</v>
      </c>
      <c r="L103" s="144"/>
      <c r="M103" s="141">
        <v>0</v>
      </c>
      <c r="N103" s="141">
        <v>5196.2056000000002</v>
      </c>
      <c r="O103" s="144"/>
    </row>
    <row r="104" spans="1:15" ht="14.4" x14ac:dyDescent="0.3">
      <c r="A104" s="143">
        <v>45356.482604166667</v>
      </c>
      <c r="B104" s="46">
        <f t="shared" si="1"/>
        <v>45356.482638888891</v>
      </c>
      <c r="C104" s="141">
        <v>2.0000952380952399</v>
      </c>
      <c r="D104" s="141">
        <v>9.0909090909090893E-6</v>
      </c>
      <c r="E104" s="141">
        <v>1400.31052631579</v>
      </c>
      <c r="F104" s="141">
        <v>99.227500000000006</v>
      </c>
      <c r="G104" s="141">
        <v>21</v>
      </c>
      <c r="H104" s="141">
        <v>37.005000000000003</v>
      </c>
      <c r="I104" s="141">
        <v>6.6485000000000003</v>
      </c>
      <c r="J104" s="141">
        <v>4.33333333333333E-2</v>
      </c>
      <c r="K104" s="141">
        <v>20.8</v>
      </c>
      <c r="L104" s="144"/>
      <c r="M104" s="141">
        <v>0</v>
      </c>
      <c r="N104" s="141">
        <v>5196.2056000000002</v>
      </c>
      <c r="O104" s="144"/>
    </row>
    <row r="105" spans="1:15" ht="14.4" x14ac:dyDescent="0.3">
      <c r="A105" s="143">
        <v>45356.483298611114</v>
      </c>
      <c r="B105" s="46">
        <f t="shared" si="1"/>
        <v>45356.483333333337</v>
      </c>
      <c r="C105" s="141">
        <v>1.9994391304347801</v>
      </c>
      <c r="D105" s="141">
        <v>-9.5652173913043497E-5</v>
      </c>
      <c r="E105" s="141">
        <v>1400.1318181818201</v>
      </c>
      <c r="F105" s="141">
        <v>99.261764705882399</v>
      </c>
      <c r="G105" s="141">
        <v>21</v>
      </c>
      <c r="H105" s="141">
        <v>36.994999999999997</v>
      </c>
      <c r="I105" s="141">
        <v>6.6491666666666696</v>
      </c>
      <c r="J105" s="141">
        <v>0.05</v>
      </c>
      <c r="K105" s="141">
        <v>20.8</v>
      </c>
      <c r="L105" s="144"/>
      <c r="M105" s="141">
        <v>0</v>
      </c>
      <c r="N105" s="141">
        <v>5196.2056000000002</v>
      </c>
      <c r="O105" s="144"/>
    </row>
    <row r="106" spans="1:15" ht="14.4" x14ac:dyDescent="0.3">
      <c r="A106" s="143">
        <v>45356.483993055554</v>
      </c>
      <c r="B106" s="46">
        <f t="shared" si="1"/>
        <v>45356.484027777777</v>
      </c>
      <c r="C106" s="141">
        <v>2.0004909090909102</v>
      </c>
      <c r="D106" s="141">
        <v>2.0909090909090899E-4</v>
      </c>
      <c r="E106" s="141">
        <v>1400.17619047619</v>
      </c>
      <c r="F106" s="141">
        <v>99.309411764705899</v>
      </c>
      <c r="G106" s="141">
        <v>21</v>
      </c>
      <c r="H106" s="141">
        <v>36.996666666666698</v>
      </c>
      <c r="I106" s="141">
        <v>6.6485000000000003</v>
      </c>
      <c r="J106" s="141">
        <v>4.4999999999999998E-2</v>
      </c>
      <c r="K106" s="141">
        <v>20.8</v>
      </c>
      <c r="L106" s="144"/>
      <c r="M106" s="141">
        <v>0</v>
      </c>
      <c r="N106" s="141">
        <v>5196.2056000000002</v>
      </c>
      <c r="O106" s="144"/>
    </row>
    <row r="107" spans="1:15" ht="14.4" x14ac:dyDescent="0.3">
      <c r="A107" s="143">
        <v>45356.4846875</v>
      </c>
      <c r="B107" s="46">
        <f t="shared" si="1"/>
        <v>45356.484722222223</v>
      </c>
      <c r="C107" s="141">
        <v>1.9995499999999999</v>
      </c>
      <c r="D107" s="141">
        <v>7.7272727272727299E-5</v>
      </c>
      <c r="E107" s="141">
        <v>1400.0952380952399</v>
      </c>
      <c r="F107" s="141">
        <v>99.323529411764696</v>
      </c>
      <c r="G107" s="141">
        <v>21</v>
      </c>
      <c r="H107" s="141">
        <v>37</v>
      </c>
      <c r="I107" s="141">
        <v>6.6492500000000003</v>
      </c>
      <c r="J107" s="141">
        <v>0.05</v>
      </c>
      <c r="K107" s="141">
        <v>20.81</v>
      </c>
      <c r="L107" s="144"/>
      <c r="M107" s="141">
        <v>0</v>
      </c>
      <c r="N107" s="141">
        <v>5196.2056000000002</v>
      </c>
      <c r="O107" s="144"/>
    </row>
    <row r="108" spans="1:15" ht="14.4" x14ac:dyDescent="0.3">
      <c r="A108" s="143">
        <v>45356.485381944447</v>
      </c>
      <c r="B108" s="46">
        <f t="shared" si="1"/>
        <v>45356.48541666667</v>
      </c>
      <c r="C108" s="141">
        <v>2.0006619047619001</v>
      </c>
      <c r="D108" s="141">
        <v>-4.76190476190476E-5</v>
      </c>
      <c r="E108" s="141">
        <v>1400.07619047619</v>
      </c>
      <c r="F108" s="141">
        <v>99.413333333333298</v>
      </c>
      <c r="G108" s="141">
        <v>21</v>
      </c>
      <c r="H108" s="141">
        <v>37.005000000000003</v>
      </c>
      <c r="I108" s="141">
        <v>6.6494999999999997</v>
      </c>
      <c r="J108" s="141">
        <v>0.05</v>
      </c>
      <c r="K108" s="141">
        <v>20.81</v>
      </c>
      <c r="L108" s="144"/>
      <c r="M108" s="141">
        <v>0</v>
      </c>
      <c r="N108" s="141">
        <v>5196.2056000000002</v>
      </c>
      <c r="O108" s="144"/>
    </row>
    <row r="109" spans="1:15" ht="14.4" x14ac:dyDescent="0.3">
      <c r="A109" s="143">
        <v>45356.486076388886</v>
      </c>
      <c r="B109" s="46">
        <f t="shared" si="1"/>
        <v>45356.486111111109</v>
      </c>
      <c r="C109" s="141">
        <v>2.00052727272727</v>
      </c>
      <c r="D109" s="141">
        <v>1.4999999999999999E-4</v>
      </c>
      <c r="E109" s="141">
        <v>1400.0681818181799</v>
      </c>
      <c r="F109" s="141">
        <v>99.415333333333294</v>
      </c>
      <c r="G109" s="141">
        <v>21</v>
      </c>
      <c r="H109" s="141">
        <v>37.005714285714298</v>
      </c>
      <c r="I109" s="141">
        <v>6.6493000000000002</v>
      </c>
      <c r="J109" s="141">
        <v>4.6666666666666697E-2</v>
      </c>
      <c r="K109" s="141">
        <v>20.81</v>
      </c>
      <c r="L109" s="144"/>
      <c r="M109" s="141">
        <v>0</v>
      </c>
      <c r="N109" s="141">
        <v>5196.2056000000002</v>
      </c>
      <c r="O109" s="144"/>
    </row>
    <row r="110" spans="1:15" ht="14.4" x14ac:dyDescent="0.3">
      <c r="A110" s="143">
        <v>45356.486770833333</v>
      </c>
      <c r="B110" s="46">
        <f t="shared" si="1"/>
        <v>45356.486805555556</v>
      </c>
      <c r="C110" s="141">
        <v>1.99897272727273</v>
      </c>
      <c r="D110" s="141">
        <v>-1.31818181818182E-4</v>
      </c>
      <c r="E110" s="141">
        <v>1400.3523809523799</v>
      </c>
      <c r="F110" s="141">
        <v>99.341666666666697</v>
      </c>
      <c r="G110" s="141">
        <v>21</v>
      </c>
      <c r="H110" s="141">
        <v>37.004444444444403</v>
      </c>
      <c r="I110" s="141">
        <v>6.6497857142857102</v>
      </c>
      <c r="J110" s="141">
        <v>0.05</v>
      </c>
      <c r="K110" s="141">
        <v>20.82</v>
      </c>
      <c r="L110" s="141"/>
      <c r="M110" s="141">
        <v>0</v>
      </c>
      <c r="N110" s="141">
        <v>5196.2056000000002</v>
      </c>
      <c r="O110" s="144"/>
    </row>
    <row r="111" spans="1:15" ht="14.4" x14ac:dyDescent="0.3">
      <c r="A111" s="143">
        <v>45356.48746527778</v>
      </c>
      <c r="B111" s="46">
        <f t="shared" si="1"/>
        <v>45356.487500000003</v>
      </c>
      <c r="C111" s="141">
        <v>2.00097619047619</v>
      </c>
      <c r="D111" s="141">
        <v>-5.6666666666666703E-4</v>
      </c>
      <c r="E111" s="141">
        <v>1399.855</v>
      </c>
      <c r="F111" s="141">
        <v>99.347857142857094</v>
      </c>
      <c r="G111" s="141">
        <v>21</v>
      </c>
      <c r="H111" s="141">
        <v>37.005714285714298</v>
      </c>
      <c r="I111" s="141">
        <v>6.6503333333333297</v>
      </c>
      <c r="J111" s="141">
        <v>0.05</v>
      </c>
      <c r="K111" s="141">
        <v>20.815000000000001</v>
      </c>
      <c r="L111" s="144"/>
      <c r="M111" s="141">
        <v>0</v>
      </c>
      <c r="N111" s="141">
        <v>5196.2056000000002</v>
      </c>
      <c r="O111" s="144"/>
    </row>
    <row r="112" spans="1:15" ht="14.4" x14ac:dyDescent="0.3">
      <c r="A112" s="143">
        <v>45356.488159722219</v>
      </c>
      <c r="B112" s="46">
        <f t="shared" si="1"/>
        <v>45356.48819444445</v>
      </c>
      <c r="C112" s="141">
        <v>2.0002478260869601</v>
      </c>
      <c r="D112" s="141">
        <v>2.5000000000000001E-4</v>
      </c>
      <c r="E112" s="141">
        <v>1400.1</v>
      </c>
      <c r="F112" s="141">
        <v>99.352142857142894</v>
      </c>
      <c r="G112" s="141">
        <v>21</v>
      </c>
      <c r="H112" s="141">
        <v>37.003999999999998</v>
      </c>
      <c r="I112" s="141">
        <v>6.65</v>
      </c>
      <c r="J112" s="141">
        <v>0.05</v>
      </c>
      <c r="K112" s="141">
        <v>20.82</v>
      </c>
      <c r="L112" s="144"/>
      <c r="M112" s="141">
        <v>0</v>
      </c>
      <c r="N112" s="141">
        <v>5196.2056000000002</v>
      </c>
      <c r="O112" s="144"/>
    </row>
    <row r="113" spans="1:15" ht="14.4" x14ac:dyDescent="0.3">
      <c r="A113" s="143">
        <v>45356.488854166666</v>
      </c>
      <c r="B113" s="46">
        <f t="shared" si="1"/>
        <v>45356.488888888889</v>
      </c>
      <c r="C113" s="141">
        <v>2.0002047619047598</v>
      </c>
      <c r="D113" s="141">
        <v>3.3809523809523798E-4</v>
      </c>
      <c r="E113" s="141">
        <v>1400.03636363636</v>
      </c>
      <c r="F113" s="141">
        <v>99.517058823529396</v>
      </c>
      <c r="G113" s="141">
        <v>21</v>
      </c>
      <c r="H113" s="141">
        <v>37</v>
      </c>
      <c r="I113" s="141">
        <v>6.6505000000000001</v>
      </c>
      <c r="J113" s="141">
        <v>4.4999999999999998E-2</v>
      </c>
      <c r="K113" s="141">
        <v>20.8266666666667</v>
      </c>
      <c r="L113" s="144"/>
      <c r="M113" s="141">
        <v>0</v>
      </c>
      <c r="N113" s="141">
        <v>5196.2056000000002</v>
      </c>
      <c r="O113" s="144"/>
    </row>
    <row r="114" spans="1:15" ht="14.4" x14ac:dyDescent="0.3">
      <c r="A114" s="143">
        <v>45356.489548611113</v>
      </c>
      <c r="B114" s="46">
        <f t="shared" si="1"/>
        <v>45356.489583333336</v>
      </c>
      <c r="C114" s="141">
        <v>1.9992190476190499</v>
      </c>
      <c r="D114" s="141">
        <v>3.9523809523809498E-4</v>
      </c>
      <c r="E114" s="141">
        <v>1400.09</v>
      </c>
      <c r="F114" s="141">
        <v>99.485714285714295</v>
      </c>
      <c r="G114" s="141">
        <v>21</v>
      </c>
      <c r="H114" s="141">
        <v>36.994999999999997</v>
      </c>
      <c r="I114" s="141">
        <v>6.6505714285714301</v>
      </c>
      <c r="J114" s="141">
        <v>0.04</v>
      </c>
      <c r="K114" s="141">
        <v>20.84</v>
      </c>
      <c r="L114" s="144"/>
      <c r="M114" s="141">
        <v>0</v>
      </c>
      <c r="N114" s="141">
        <v>5196.2056000000002</v>
      </c>
      <c r="O114" s="144"/>
    </row>
    <row r="115" spans="1:15" ht="14.4" x14ac:dyDescent="0.3">
      <c r="A115" s="143">
        <v>45356.490243055552</v>
      </c>
      <c r="B115" s="46">
        <f t="shared" si="1"/>
        <v>45356.490277777782</v>
      </c>
      <c r="C115" s="141">
        <v>2.0006285714285701</v>
      </c>
      <c r="D115" s="141">
        <v>-1.90476190476191E-5</v>
      </c>
      <c r="E115" s="141">
        <v>1400.0333333333299</v>
      </c>
      <c r="F115" s="141">
        <v>99.391999999999996</v>
      </c>
      <c r="G115" s="141">
        <v>21</v>
      </c>
      <c r="H115" s="141">
        <v>36.994999999999997</v>
      </c>
      <c r="I115" s="141">
        <v>6.6504000000000003</v>
      </c>
      <c r="J115" s="141">
        <v>0.04</v>
      </c>
      <c r="K115" s="141">
        <v>20.84</v>
      </c>
      <c r="L115" s="144"/>
      <c r="M115" s="141">
        <v>0</v>
      </c>
      <c r="N115" s="141">
        <v>5196.2056000000002</v>
      </c>
      <c r="O115" s="144"/>
    </row>
    <row r="116" spans="1:15" ht="14.4" x14ac:dyDescent="0.3">
      <c r="A116" s="143">
        <v>45356.490937499999</v>
      </c>
      <c r="B116" s="46">
        <f t="shared" si="1"/>
        <v>45356.490972222222</v>
      </c>
      <c r="C116" s="141">
        <v>2.00123043478261</v>
      </c>
      <c r="D116" s="141">
        <v>1.2727272727272701E-4</v>
      </c>
      <c r="E116" s="141">
        <v>1400.1363636363601</v>
      </c>
      <c r="F116" s="141">
        <v>99.361428571428604</v>
      </c>
      <c r="G116" s="141">
        <v>21</v>
      </c>
      <c r="H116" s="141">
        <v>37.006</v>
      </c>
      <c r="I116" s="141">
        <v>6.6505714285714301</v>
      </c>
      <c r="J116" s="141">
        <v>0.04</v>
      </c>
      <c r="K116" s="141">
        <v>20.84</v>
      </c>
      <c r="L116" s="144"/>
      <c r="M116" s="141">
        <v>0</v>
      </c>
      <c r="N116" s="141">
        <v>5196.2056000000002</v>
      </c>
      <c r="O116" s="144"/>
    </row>
    <row r="117" spans="1:15" ht="14.4" x14ac:dyDescent="0.3">
      <c r="A117" s="143">
        <v>45356.491631944446</v>
      </c>
      <c r="B117" s="46">
        <f t="shared" si="1"/>
        <v>45356.491666666669</v>
      </c>
      <c r="C117" s="141">
        <v>1.9995619047619</v>
      </c>
      <c r="D117" s="141">
        <v>1.0952380952380999E-4</v>
      </c>
      <c r="E117" s="141">
        <v>1400.12380952381</v>
      </c>
      <c r="F117" s="141">
        <v>99.284285714285701</v>
      </c>
      <c r="G117" s="141">
        <v>21</v>
      </c>
      <c r="H117" s="141">
        <v>37.003999999999998</v>
      </c>
      <c r="I117" s="141">
        <v>6.6506999999999996</v>
      </c>
      <c r="J117" s="141">
        <v>0.04</v>
      </c>
      <c r="K117" s="141">
        <v>20.835000000000001</v>
      </c>
      <c r="L117" s="144"/>
      <c r="M117" s="141">
        <v>0</v>
      </c>
      <c r="N117" s="141">
        <v>5196.2056000000002</v>
      </c>
      <c r="O117" s="144"/>
    </row>
    <row r="118" spans="1:15" ht="14.4" x14ac:dyDescent="0.3">
      <c r="A118" s="143">
        <v>45356.492326388892</v>
      </c>
      <c r="B118" s="46">
        <f t="shared" si="1"/>
        <v>45356.492361111115</v>
      </c>
      <c r="C118" s="141">
        <v>1.99977</v>
      </c>
      <c r="D118" s="141">
        <v>8.5000000000000006E-5</v>
      </c>
      <c r="E118" s="141">
        <v>1399.7750000000001</v>
      </c>
      <c r="F118" s="141">
        <v>99.246666666666698</v>
      </c>
      <c r="G118" s="141">
        <v>21</v>
      </c>
      <c r="H118" s="141">
        <v>37.005000000000003</v>
      </c>
      <c r="I118" s="141">
        <v>6.6505000000000001</v>
      </c>
      <c r="J118" s="141">
        <v>0.04</v>
      </c>
      <c r="K118" s="141">
        <v>20.835000000000001</v>
      </c>
      <c r="L118" s="144"/>
      <c r="M118" s="141">
        <v>0</v>
      </c>
      <c r="N118" s="141">
        <v>5196.2056000000002</v>
      </c>
      <c r="O118" s="144"/>
    </row>
    <row r="119" spans="1:15" ht="14.4" x14ac:dyDescent="0.3">
      <c r="A119" s="143">
        <v>45356.493020833332</v>
      </c>
      <c r="B119" s="46">
        <f t="shared" si="1"/>
        <v>45356.493055555555</v>
      </c>
      <c r="C119" s="141">
        <v>2.0001500000000001</v>
      </c>
      <c r="D119" s="141">
        <v>6.2380952380952398E-4</v>
      </c>
      <c r="E119" s="141">
        <v>1399.8727272727299</v>
      </c>
      <c r="F119" s="141">
        <v>99.170588235294105</v>
      </c>
      <c r="G119" s="141">
        <v>21</v>
      </c>
      <c r="H119" s="141">
        <v>37.005000000000003</v>
      </c>
      <c r="I119" s="141">
        <v>6.6515000000000004</v>
      </c>
      <c r="J119" s="141">
        <v>0.04</v>
      </c>
      <c r="K119" s="141">
        <v>20.824999999999999</v>
      </c>
      <c r="L119" s="144"/>
      <c r="M119" s="141">
        <v>0</v>
      </c>
      <c r="N119" s="141">
        <v>5196.2056000000002</v>
      </c>
      <c r="O119" s="144"/>
    </row>
    <row r="120" spans="1:15" ht="14.4" x14ac:dyDescent="0.3">
      <c r="A120" s="143">
        <v>45356.493715277778</v>
      </c>
      <c r="B120" s="46">
        <f t="shared" si="1"/>
        <v>45356.493750000001</v>
      </c>
      <c r="C120" s="141">
        <v>1.99928095238095</v>
      </c>
      <c r="D120" s="141">
        <v>-1.38095238095238E-4</v>
      </c>
      <c r="E120" s="141">
        <v>1400.0238095238101</v>
      </c>
      <c r="F120" s="141">
        <v>99.29</v>
      </c>
      <c r="G120" s="141">
        <v>21</v>
      </c>
      <c r="H120" s="141">
        <v>37</v>
      </c>
      <c r="I120" s="141">
        <v>6.6515000000000004</v>
      </c>
      <c r="J120" s="141">
        <v>0.04</v>
      </c>
      <c r="K120" s="141">
        <v>20.81</v>
      </c>
      <c r="L120" s="144"/>
      <c r="M120" s="141">
        <v>0</v>
      </c>
      <c r="N120" s="141">
        <v>5196.2056000000002</v>
      </c>
      <c r="O120" s="144"/>
    </row>
    <row r="121" spans="1:15" ht="14.4" x14ac:dyDescent="0.3">
      <c r="A121" s="143">
        <v>45356.494409722225</v>
      </c>
      <c r="B121" s="46">
        <f t="shared" si="1"/>
        <v>45356.494444444448</v>
      </c>
      <c r="C121" s="141">
        <v>1.9987857142857099</v>
      </c>
      <c r="D121" s="141">
        <v>4.6000000000000001E-4</v>
      </c>
      <c r="E121" s="141">
        <v>1400.0142857142901</v>
      </c>
      <c r="F121" s="141">
        <v>99.289444444444399</v>
      </c>
      <c r="G121" s="141">
        <v>21</v>
      </c>
      <c r="H121" s="141">
        <v>37</v>
      </c>
      <c r="I121" s="141">
        <v>6.65133333333333</v>
      </c>
      <c r="J121" s="141">
        <v>0.04</v>
      </c>
      <c r="K121" s="141">
        <v>20.816666666666698</v>
      </c>
      <c r="L121" s="144"/>
      <c r="M121" s="141">
        <v>0</v>
      </c>
      <c r="N121" s="141">
        <v>5196.2056000000002</v>
      </c>
      <c r="O121" s="144"/>
    </row>
    <row r="122" spans="1:15" ht="14.4" x14ac:dyDescent="0.3">
      <c r="A122" s="143">
        <v>45356.495104166665</v>
      </c>
      <c r="B122" s="46">
        <f t="shared" si="1"/>
        <v>45356.495138888888</v>
      </c>
      <c r="C122" s="141">
        <v>2.0002727272727299</v>
      </c>
      <c r="D122" s="141">
        <v>-6.8181818181818198E-5</v>
      </c>
      <c r="E122" s="141">
        <v>1399.8772727272701</v>
      </c>
      <c r="F122" s="141">
        <v>99.152631578947407</v>
      </c>
      <c r="G122" s="141">
        <v>21</v>
      </c>
      <c r="H122" s="141">
        <v>36.994999999999997</v>
      </c>
      <c r="I122" s="141">
        <v>6.6515555555555599</v>
      </c>
      <c r="J122" s="141">
        <v>0.04</v>
      </c>
      <c r="K122" s="141">
        <v>20.816666666666698</v>
      </c>
      <c r="L122" s="144"/>
      <c r="M122" s="141">
        <v>0</v>
      </c>
      <c r="N122" s="141">
        <v>5196.2056000000002</v>
      </c>
      <c r="O122" s="144"/>
    </row>
    <row r="123" spans="1:15" ht="14.4" x14ac:dyDescent="0.3">
      <c r="A123" s="143">
        <v>45356.495798611111</v>
      </c>
      <c r="B123" s="46">
        <f t="shared" si="1"/>
        <v>45356.495833333334</v>
      </c>
      <c r="C123" s="141">
        <v>2.0012363636363601</v>
      </c>
      <c r="D123" s="141">
        <v>-2.18181818181818E-4</v>
      </c>
      <c r="E123" s="141">
        <v>1399.9142857142899</v>
      </c>
      <c r="F123" s="141">
        <v>99.26</v>
      </c>
      <c r="G123" s="141">
        <v>21</v>
      </c>
      <c r="H123" s="141">
        <v>36.993333333333297</v>
      </c>
      <c r="I123" s="141">
        <v>6.6517499999999998</v>
      </c>
      <c r="J123" s="141">
        <v>0.04</v>
      </c>
      <c r="K123" s="141">
        <v>20.81</v>
      </c>
      <c r="L123" s="144"/>
      <c r="M123" s="141">
        <v>0</v>
      </c>
      <c r="N123" s="141">
        <v>5196.2056000000002</v>
      </c>
      <c r="O123" s="144"/>
    </row>
    <row r="124" spans="1:15" ht="14.4" x14ac:dyDescent="0.3">
      <c r="A124" s="143">
        <v>45356.496493055558</v>
      </c>
      <c r="B124" s="46">
        <f t="shared" si="1"/>
        <v>45356.496527777781</v>
      </c>
      <c r="C124" s="141">
        <v>2.0026473684210502</v>
      </c>
      <c r="D124" s="141">
        <v>-3.6842105263157901E-5</v>
      </c>
      <c r="E124" s="141">
        <v>1400.4210526315801</v>
      </c>
      <c r="F124" s="141">
        <v>99.23</v>
      </c>
      <c r="G124" s="141">
        <v>21</v>
      </c>
      <c r="H124" s="141">
        <v>36.99</v>
      </c>
      <c r="I124" s="141">
        <v>6.6520000000000001</v>
      </c>
      <c r="J124" s="141">
        <v>0.04</v>
      </c>
      <c r="K124" s="141">
        <v>20.81</v>
      </c>
      <c r="L124" s="144"/>
      <c r="M124" s="141">
        <v>0</v>
      </c>
      <c r="N124" s="141">
        <v>5196.2056000000002</v>
      </c>
      <c r="O124" s="144"/>
    </row>
    <row r="125" spans="1:15" ht="14.4" x14ac:dyDescent="0.3">
      <c r="A125" s="143">
        <v>45356.497187499997</v>
      </c>
      <c r="B125" s="46">
        <f t="shared" si="1"/>
        <v>45356.49722222222</v>
      </c>
      <c r="C125" s="141">
        <v>1.9991000000000001</v>
      </c>
      <c r="D125" s="141">
        <v>4.5454545454545498E-6</v>
      </c>
      <c r="E125" s="141">
        <v>1400.05</v>
      </c>
      <c r="F125" s="141">
        <v>99.246923076923096</v>
      </c>
      <c r="G125" s="141">
        <v>21</v>
      </c>
      <c r="H125" s="141">
        <v>36.994999999999997</v>
      </c>
      <c r="I125" s="141">
        <v>6.6520000000000001</v>
      </c>
      <c r="J125" s="141">
        <v>0.04</v>
      </c>
      <c r="K125" s="141">
        <v>20.81</v>
      </c>
      <c r="L125" s="144"/>
      <c r="M125" s="141">
        <v>0</v>
      </c>
      <c r="N125" s="141">
        <v>5196.2056000000002</v>
      </c>
      <c r="O125" s="144"/>
    </row>
    <row r="126" spans="1:15" ht="14.4" x14ac:dyDescent="0.3">
      <c r="A126" s="143">
        <v>45356.497881944444</v>
      </c>
      <c r="B126" s="46">
        <f t="shared" si="1"/>
        <v>45356.497916666667</v>
      </c>
      <c r="C126" s="141">
        <v>1.99962857142857</v>
      </c>
      <c r="D126" s="141">
        <v>-2.0000000000000001E-4</v>
      </c>
      <c r="E126" s="141">
        <v>1400.30476190476</v>
      </c>
      <c r="F126" s="141">
        <v>99.237333333333297</v>
      </c>
      <c r="G126" s="141">
        <v>21</v>
      </c>
      <c r="H126" s="141">
        <v>36.9957142857143</v>
      </c>
      <c r="I126" s="141">
        <v>6.6524999999999999</v>
      </c>
      <c r="J126" s="141">
        <v>0.04</v>
      </c>
      <c r="K126" s="141">
        <v>20.81</v>
      </c>
      <c r="L126" s="144"/>
      <c r="M126" s="141">
        <v>0</v>
      </c>
      <c r="N126" s="141">
        <v>5196.2056000000002</v>
      </c>
      <c r="O126" s="144"/>
    </row>
    <row r="127" spans="1:15" ht="14.4" x14ac:dyDescent="0.3">
      <c r="A127" s="143">
        <v>45356.498576388891</v>
      </c>
      <c r="B127" s="46">
        <f t="shared" si="1"/>
        <v>45356.498611111114</v>
      </c>
      <c r="C127" s="141">
        <v>2.0010500000000002</v>
      </c>
      <c r="D127" s="141">
        <v>-3.18181818181818E-5</v>
      </c>
      <c r="E127" s="141">
        <v>1400.23</v>
      </c>
      <c r="F127" s="141">
        <v>99.173333333333304</v>
      </c>
      <c r="G127" s="141">
        <v>21</v>
      </c>
      <c r="H127" s="141">
        <v>36.994999999999997</v>
      </c>
      <c r="I127" s="141">
        <v>6.6522857142857204</v>
      </c>
      <c r="J127" s="141">
        <v>0.04</v>
      </c>
      <c r="K127" s="141">
        <v>20.81</v>
      </c>
      <c r="L127" s="144"/>
      <c r="M127" s="141">
        <v>0</v>
      </c>
      <c r="N127" s="141">
        <v>5196.2056000000002</v>
      </c>
      <c r="O127" s="144"/>
    </row>
    <row r="128" spans="1:15" ht="14.4" x14ac:dyDescent="0.3">
      <c r="A128" s="143">
        <v>45356.49927083333</v>
      </c>
      <c r="B128" s="46">
        <f t="shared" si="1"/>
        <v>45356.499305555561</v>
      </c>
      <c r="C128" s="141">
        <v>2.0005999999999999</v>
      </c>
      <c r="D128" s="141">
        <v>2.0909090909090899E-4</v>
      </c>
      <c r="E128" s="141">
        <v>1399.9047619047601</v>
      </c>
      <c r="F128" s="141">
        <v>99.185833333333306</v>
      </c>
      <c r="G128" s="141">
        <v>21</v>
      </c>
      <c r="H128" s="141">
        <v>37.006</v>
      </c>
      <c r="I128" s="141">
        <v>6.6525714285714299</v>
      </c>
      <c r="J128" s="141">
        <v>0.04</v>
      </c>
      <c r="K128" s="141">
        <v>20.81</v>
      </c>
      <c r="L128" s="144"/>
      <c r="M128" s="141">
        <v>0</v>
      </c>
      <c r="N128" s="141">
        <v>5196.2056000000002</v>
      </c>
      <c r="O128" s="144"/>
    </row>
    <row r="129" spans="1:15" ht="14.4" x14ac:dyDescent="0.3">
      <c r="A129" s="143">
        <v>45356.499965277777</v>
      </c>
      <c r="B129" s="46">
        <f t="shared" si="1"/>
        <v>45356.5</v>
      </c>
      <c r="C129" s="141">
        <v>1.9997818181818201</v>
      </c>
      <c r="D129" s="141">
        <v>1E-4</v>
      </c>
      <c r="E129" s="141">
        <v>1399.94545454545</v>
      </c>
      <c r="F129" s="141">
        <v>99.091176470588195</v>
      </c>
      <c r="G129" s="141">
        <v>21</v>
      </c>
      <c r="H129" s="141">
        <v>37.006</v>
      </c>
      <c r="I129" s="141">
        <v>6.6526666666666703</v>
      </c>
      <c r="J129" s="141">
        <v>0.04</v>
      </c>
      <c r="K129" s="141">
        <v>20.81</v>
      </c>
      <c r="L129" s="144"/>
      <c r="M129" s="141">
        <v>0</v>
      </c>
      <c r="N129" s="141">
        <v>5196.2056000000002</v>
      </c>
      <c r="O129" s="144"/>
    </row>
    <row r="130" spans="1:15" ht="14.4" x14ac:dyDescent="0.3">
      <c r="A130" s="143">
        <v>45356.500659722224</v>
      </c>
      <c r="B130" s="46">
        <f t="shared" si="1"/>
        <v>45356.500694444447</v>
      </c>
      <c r="C130" s="141">
        <v>1.99990909090909</v>
      </c>
      <c r="D130" s="141">
        <v>4.2857142857142898E-4</v>
      </c>
      <c r="E130" s="141">
        <v>1400.0263157894699</v>
      </c>
      <c r="F130" s="141">
        <v>99.034166666666707</v>
      </c>
      <c r="G130" s="141">
        <v>21</v>
      </c>
      <c r="H130" s="141">
        <v>37.015000000000001</v>
      </c>
      <c r="I130" s="141">
        <v>6.6527500000000002</v>
      </c>
      <c r="J130" s="141">
        <v>0.04</v>
      </c>
      <c r="K130" s="141">
        <v>20.8</v>
      </c>
      <c r="L130" s="144"/>
      <c r="M130" s="141">
        <v>0</v>
      </c>
      <c r="N130" s="141">
        <v>5196.2056000000002</v>
      </c>
      <c r="O130" s="144"/>
    </row>
    <row r="131" spans="1:15" ht="14.4" x14ac:dyDescent="0.3">
      <c r="A131" s="143">
        <v>45356.501354166663</v>
      </c>
      <c r="B131" s="46">
        <f t="shared" ref="B131:B194" si="2">MROUND(A131,"00:01:00")</f>
        <v>45356.501388888893</v>
      </c>
      <c r="C131" s="141">
        <v>2.0004476190476201</v>
      </c>
      <c r="D131" s="141">
        <v>3.3E-4</v>
      </c>
      <c r="E131" s="141">
        <v>1400.2857142857099</v>
      </c>
      <c r="F131" s="141">
        <v>99.102941176470594</v>
      </c>
      <c r="G131" s="141">
        <v>21</v>
      </c>
      <c r="H131" s="141">
        <v>37.01</v>
      </c>
      <c r="I131" s="141">
        <v>6.6524999999999999</v>
      </c>
      <c r="J131" s="141">
        <v>0.04</v>
      </c>
      <c r="K131" s="141">
        <v>20.8</v>
      </c>
      <c r="L131" s="144"/>
      <c r="M131" s="141">
        <v>0</v>
      </c>
      <c r="N131" s="141">
        <v>5196.2056000000002</v>
      </c>
      <c r="O131" s="144"/>
    </row>
    <row r="132" spans="1:15" ht="14.4" x14ac:dyDescent="0.3">
      <c r="A132" s="143">
        <v>45356.50204861111</v>
      </c>
      <c r="B132" s="46">
        <f t="shared" si="2"/>
        <v>45356.502083333333</v>
      </c>
      <c r="C132" s="141">
        <v>1.9988454545454499</v>
      </c>
      <c r="D132" s="141">
        <v>1.45454545454545E-4</v>
      </c>
      <c r="E132" s="141">
        <v>1399.95454545455</v>
      </c>
      <c r="F132" s="141">
        <v>99.054166666666703</v>
      </c>
      <c r="G132" s="141">
        <v>21</v>
      </c>
      <c r="H132" s="141">
        <v>37.003999999999998</v>
      </c>
      <c r="I132" s="141">
        <v>6.6524999999999999</v>
      </c>
      <c r="J132" s="141">
        <v>0.04</v>
      </c>
      <c r="K132" s="141">
        <v>20.8</v>
      </c>
      <c r="L132" s="144"/>
      <c r="M132" s="141">
        <v>0</v>
      </c>
      <c r="N132" s="141">
        <v>5196.2056000000002</v>
      </c>
      <c r="O132" s="144"/>
    </row>
    <row r="133" spans="1:15" ht="14.4" x14ac:dyDescent="0.3">
      <c r="A133" s="143">
        <v>45356.502743055556</v>
      </c>
      <c r="B133" s="46">
        <f t="shared" si="2"/>
        <v>45356.50277777778</v>
      </c>
      <c r="C133" s="141">
        <v>1.9996727272727299</v>
      </c>
      <c r="D133" s="141">
        <v>-6.8181818181818198E-5</v>
      </c>
      <c r="E133" s="141">
        <v>1399.9761904761899</v>
      </c>
      <c r="F133" s="141">
        <v>99.031176470588207</v>
      </c>
      <c r="G133" s="141">
        <v>21</v>
      </c>
      <c r="H133" s="141">
        <v>37.006666666666703</v>
      </c>
      <c r="I133" s="141">
        <v>6.6535000000000002</v>
      </c>
      <c r="J133" s="141">
        <v>0.04</v>
      </c>
      <c r="K133" s="141">
        <v>20.8</v>
      </c>
      <c r="L133" s="144"/>
      <c r="M133" s="141">
        <v>0</v>
      </c>
      <c r="N133" s="141">
        <v>5196.2056000000002</v>
      </c>
      <c r="O133" s="144"/>
    </row>
    <row r="134" spans="1:15" ht="14.4" x14ac:dyDescent="0.3">
      <c r="A134" s="143">
        <v>45356.503437500003</v>
      </c>
      <c r="B134" s="46">
        <f t="shared" si="2"/>
        <v>45356.503472222226</v>
      </c>
      <c r="C134" s="141">
        <v>1.99954761904762</v>
      </c>
      <c r="D134" s="141">
        <v>4.0000000000000002E-4</v>
      </c>
      <c r="E134" s="141">
        <v>1399.81904761905</v>
      </c>
      <c r="F134" s="141">
        <v>99.048235294117603</v>
      </c>
      <c r="G134" s="141">
        <v>21</v>
      </c>
      <c r="H134" s="141">
        <v>37.006666666666703</v>
      </c>
      <c r="I134" s="141">
        <v>6.6535000000000002</v>
      </c>
      <c r="J134" s="141">
        <v>0.04</v>
      </c>
      <c r="K134" s="141">
        <v>20.8</v>
      </c>
      <c r="L134" s="144"/>
      <c r="M134" s="141">
        <v>0</v>
      </c>
      <c r="N134" s="141">
        <v>5196.2056000000002</v>
      </c>
      <c r="O134" s="144"/>
    </row>
    <row r="135" spans="1:15" ht="14.4" x14ac:dyDescent="0.3">
      <c r="A135" s="143">
        <v>45356.504131944443</v>
      </c>
      <c r="B135" s="46">
        <f t="shared" si="2"/>
        <v>45356.504166666666</v>
      </c>
      <c r="C135" s="141">
        <v>1.9992454545454501</v>
      </c>
      <c r="D135" s="141">
        <v>-2.0000000000000001E-4</v>
      </c>
      <c r="E135" s="141">
        <v>1400.24</v>
      </c>
      <c r="F135" s="141">
        <v>98.987647058823498</v>
      </c>
      <c r="G135" s="141">
        <v>21</v>
      </c>
      <c r="H135" s="141">
        <v>37.01</v>
      </c>
      <c r="I135" s="141">
        <v>6.6535714285714302</v>
      </c>
      <c r="J135" s="141">
        <v>0.04</v>
      </c>
      <c r="K135" s="141">
        <v>20.8</v>
      </c>
      <c r="L135" s="144"/>
      <c r="M135" s="141">
        <v>0</v>
      </c>
      <c r="N135" s="141">
        <v>5196.2056000000002</v>
      </c>
      <c r="O135" s="144"/>
    </row>
    <row r="136" spans="1:15" ht="14.4" x14ac:dyDescent="0.3">
      <c r="A136" s="143">
        <v>45356.504826388889</v>
      </c>
      <c r="B136" s="46">
        <f t="shared" si="2"/>
        <v>45356.504861111112</v>
      </c>
      <c r="C136" s="141">
        <v>2.0014454545454501</v>
      </c>
      <c r="D136" s="141">
        <v>5.45454545454546E-5</v>
      </c>
      <c r="E136" s="141">
        <v>1400.0636363636399</v>
      </c>
      <c r="F136" s="141">
        <v>99.066666666666706</v>
      </c>
      <c r="G136" s="141">
        <v>21</v>
      </c>
      <c r="H136" s="141">
        <v>37.005000000000003</v>
      </c>
      <c r="I136" s="141">
        <v>6.6535000000000002</v>
      </c>
      <c r="J136" s="141">
        <v>0.04</v>
      </c>
      <c r="K136" s="141">
        <v>20.8</v>
      </c>
      <c r="L136" s="144"/>
      <c r="M136" s="141">
        <v>0</v>
      </c>
      <c r="N136" s="141">
        <v>5196.2056000000002</v>
      </c>
      <c r="O136" s="144"/>
    </row>
    <row r="137" spans="1:15" ht="14.4" x14ac:dyDescent="0.3">
      <c r="A137" s="143">
        <v>45356.505520833336</v>
      </c>
      <c r="B137" s="46">
        <f t="shared" si="2"/>
        <v>45356.505555555559</v>
      </c>
      <c r="C137" s="141">
        <v>2.0015571428571399</v>
      </c>
      <c r="D137" s="141">
        <v>-9.8571428571428595E-4</v>
      </c>
      <c r="E137" s="141">
        <v>1399.7714285714301</v>
      </c>
      <c r="F137" s="141">
        <v>99.08</v>
      </c>
      <c r="G137" s="141">
        <v>21</v>
      </c>
      <c r="H137" s="141">
        <v>37.005000000000003</v>
      </c>
      <c r="I137" s="141">
        <v>6.6534000000000004</v>
      </c>
      <c r="J137" s="141">
        <v>0.04</v>
      </c>
      <c r="K137" s="141">
        <v>20.795000000000002</v>
      </c>
      <c r="L137" s="144"/>
      <c r="M137" s="141">
        <v>0</v>
      </c>
      <c r="N137" s="141">
        <v>5196.2056000000002</v>
      </c>
      <c r="O137" s="144"/>
    </row>
    <row r="138" spans="1:15" ht="14.4" x14ac:dyDescent="0.3">
      <c r="A138" s="143">
        <v>45356.506215277775</v>
      </c>
      <c r="B138" s="46">
        <f t="shared" si="2"/>
        <v>45356.506249999999</v>
      </c>
      <c r="C138" s="141">
        <v>1.9991391304347801</v>
      </c>
      <c r="D138" s="141">
        <v>4.4347826086956502E-4</v>
      </c>
      <c r="E138" s="141">
        <v>1399.8956521739101</v>
      </c>
      <c r="F138" s="141">
        <v>99.046000000000006</v>
      </c>
      <c r="G138" s="141">
        <v>21</v>
      </c>
      <c r="H138" s="141">
        <v>37.003333333333302</v>
      </c>
      <c r="I138" s="141">
        <v>6.6535714285714302</v>
      </c>
      <c r="J138" s="141">
        <v>0.05</v>
      </c>
      <c r="K138" s="141">
        <v>20.795999999999999</v>
      </c>
      <c r="L138" s="144"/>
      <c r="M138" s="141">
        <v>0</v>
      </c>
      <c r="N138" s="141">
        <v>5196.2056000000002</v>
      </c>
      <c r="O138" s="144"/>
    </row>
    <row r="139" spans="1:15" ht="14.4" x14ac:dyDescent="0.3">
      <c r="A139" s="143">
        <v>45356.506909722222</v>
      </c>
      <c r="B139" s="46">
        <f t="shared" si="2"/>
        <v>45356.506944444445</v>
      </c>
      <c r="C139" s="141">
        <v>1.99915</v>
      </c>
      <c r="D139" s="141">
        <v>8.1818181818181802E-5</v>
      </c>
      <c r="E139" s="141">
        <v>1399.7904761904799</v>
      </c>
      <c r="F139" s="141">
        <v>98.979375000000005</v>
      </c>
      <c r="G139" s="141">
        <v>21</v>
      </c>
      <c r="H139" s="141">
        <v>37</v>
      </c>
      <c r="I139" s="141">
        <v>6.6534000000000004</v>
      </c>
      <c r="J139" s="141">
        <v>4.4999999999999998E-2</v>
      </c>
      <c r="K139" s="141">
        <v>20.795999999999999</v>
      </c>
      <c r="L139" s="144"/>
      <c r="M139" s="141">
        <v>0</v>
      </c>
      <c r="N139" s="141">
        <v>5196.2056000000002</v>
      </c>
      <c r="O139" s="144"/>
    </row>
    <row r="140" spans="1:15" ht="14.4" x14ac:dyDescent="0.3">
      <c r="A140" s="143">
        <v>45356.507604166669</v>
      </c>
      <c r="B140" s="46">
        <f t="shared" si="2"/>
        <v>45356.507638888892</v>
      </c>
      <c r="C140" s="141">
        <v>2.0002095238095201</v>
      </c>
      <c r="D140" s="141">
        <v>-2.47619047619048E-4</v>
      </c>
      <c r="E140" s="141">
        <v>1400.2619047619</v>
      </c>
      <c r="F140" s="141">
        <v>98.978235294117695</v>
      </c>
      <c r="G140" s="141">
        <v>21</v>
      </c>
      <c r="H140" s="141">
        <v>37</v>
      </c>
      <c r="I140" s="141">
        <v>6.6536</v>
      </c>
      <c r="J140" s="141">
        <v>0.05</v>
      </c>
      <c r="K140" s="141">
        <v>20.805</v>
      </c>
      <c r="L140" s="144"/>
      <c r="M140" s="141">
        <v>0</v>
      </c>
      <c r="N140" s="141">
        <v>5196.2056000000002</v>
      </c>
      <c r="O140" s="144"/>
    </row>
    <row r="141" spans="1:15" ht="14.4" x14ac:dyDescent="0.3">
      <c r="A141" s="143">
        <v>45356.508298611108</v>
      </c>
      <c r="B141" s="46">
        <f t="shared" si="2"/>
        <v>45356.508333333339</v>
      </c>
      <c r="C141" s="141">
        <v>1.9998952380952399</v>
      </c>
      <c r="D141" s="141">
        <v>1E-4</v>
      </c>
      <c r="E141" s="141">
        <v>1399.595</v>
      </c>
      <c r="F141" s="141">
        <v>99.05</v>
      </c>
      <c r="G141" s="141">
        <v>21</v>
      </c>
      <c r="H141" s="141">
        <v>37.005000000000003</v>
      </c>
      <c r="I141" s="141">
        <v>6.6535000000000002</v>
      </c>
      <c r="J141" s="141">
        <v>0.05</v>
      </c>
      <c r="K141" s="141">
        <v>20.805</v>
      </c>
      <c r="L141" s="144"/>
      <c r="M141" s="141">
        <v>0</v>
      </c>
      <c r="N141" s="141">
        <v>5196.2056000000002</v>
      </c>
      <c r="O141" s="144"/>
    </row>
    <row r="142" spans="1:15" ht="14.4" x14ac:dyDescent="0.3">
      <c r="A142" s="143">
        <v>45356.508993055555</v>
      </c>
      <c r="B142" s="46">
        <f t="shared" si="2"/>
        <v>45356.509027777778</v>
      </c>
      <c r="C142" s="141">
        <v>2.0009608695652199</v>
      </c>
      <c r="D142" s="141">
        <v>2.5000000000000001E-4</v>
      </c>
      <c r="E142" s="141">
        <v>1400.0869565217399</v>
      </c>
      <c r="F142" s="141">
        <v>98.995999999999995</v>
      </c>
      <c r="G142" s="141">
        <v>21</v>
      </c>
      <c r="H142" s="141">
        <v>37.005555555555603</v>
      </c>
      <c r="I142" s="141">
        <v>6.6537499999999996</v>
      </c>
      <c r="J142" s="141">
        <v>0.05</v>
      </c>
      <c r="K142" s="141">
        <v>20.805</v>
      </c>
      <c r="L142" s="144"/>
      <c r="M142" s="141">
        <v>0</v>
      </c>
      <c r="N142" s="141">
        <v>5196.2056000000002</v>
      </c>
      <c r="O142" s="144"/>
    </row>
    <row r="143" spans="1:15" ht="14.4" x14ac:dyDescent="0.3">
      <c r="A143" s="143">
        <v>45356.509687500002</v>
      </c>
      <c r="B143" s="46">
        <f t="shared" si="2"/>
        <v>45356.509722222225</v>
      </c>
      <c r="C143" s="141">
        <v>2.0015190476190501</v>
      </c>
      <c r="D143" s="141">
        <v>3.3333333333333301E-5</v>
      </c>
      <c r="E143" s="141">
        <v>1399.9809523809499</v>
      </c>
      <c r="F143" s="141">
        <v>99.024666666666704</v>
      </c>
      <c r="G143" s="141">
        <v>21</v>
      </c>
      <c r="H143" s="141">
        <v>37.005000000000003</v>
      </c>
      <c r="I143" s="141">
        <v>6.6541666666666703</v>
      </c>
      <c r="J143" s="141">
        <v>0.05</v>
      </c>
      <c r="K143" s="141">
        <v>20.81</v>
      </c>
      <c r="L143" s="144"/>
      <c r="M143" s="141">
        <v>0</v>
      </c>
      <c r="N143" s="141">
        <v>5196.2056000000002</v>
      </c>
      <c r="O143" s="144"/>
    </row>
    <row r="144" spans="1:15" ht="14.4" x14ac:dyDescent="0.3">
      <c r="A144" s="143">
        <v>45356.510381944441</v>
      </c>
      <c r="B144" s="46">
        <f t="shared" si="2"/>
        <v>45356.510416666672</v>
      </c>
      <c r="C144" s="141">
        <v>2.00192272727273</v>
      </c>
      <c r="D144" s="141">
        <v>9.0476190476190504E-5</v>
      </c>
      <c r="E144" s="141">
        <v>1400.16</v>
      </c>
      <c r="F144" s="141">
        <v>98.981875000000002</v>
      </c>
      <c r="G144" s="141">
        <v>21</v>
      </c>
      <c r="H144" s="141">
        <v>37.005000000000003</v>
      </c>
      <c r="I144" s="141">
        <v>6.6544999999999996</v>
      </c>
      <c r="J144" s="141">
        <v>0.05</v>
      </c>
      <c r="K144" s="141">
        <v>20.81</v>
      </c>
      <c r="L144" s="144"/>
      <c r="M144" s="141">
        <v>0</v>
      </c>
      <c r="N144" s="141">
        <v>5196.2056000000002</v>
      </c>
      <c r="O144" s="144"/>
    </row>
    <row r="145" spans="1:15" ht="14.4" x14ac:dyDescent="0.3">
      <c r="A145" s="143">
        <v>45356.511076388888</v>
      </c>
      <c r="B145" s="46">
        <f t="shared" si="2"/>
        <v>45356.511111111111</v>
      </c>
      <c r="C145" s="141">
        <v>1.9999315789473699</v>
      </c>
      <c r="D145" s="141">
        <v>2.9999999999999997E-4</v>
      </c>
      <c r="E145" s="141">
        <v>1399.8555555555599</v>
      </c>
      <c r="F145" s="141">
        <v>98.923333333333304</v>
      </c>
      <c r="G145" s="141">
        <v>21</v>
      </c>
      <c r="H145" s="141">
        <v>37.005000000000003</v>
      </c>
      <c r="I145" s="141">
        <v>6.6539999999999999</v>
      </c>
      <c r="J145" s="141">
        <v>0.05</v>
      </c>
      <c r="K145" s="141">
        <v>20.81</v>
      </c>
      <c r="L145" s="144"/>
      <c r="M145" s="141">
        <v>0</v>
      </c>
      <c r="N145" s="141">
        <v>5196.2056000000002</v>
      </c>
      <c r="O145" s="144"/>
    </row>
    <row r="146" spans="1:15" ht="14.4" x14ac:dyDescent="0.3">
      <c r="A146" s="143">
        <v>45356.511770833335</v>
      </c>
      <c r="B146" s="46">
        <f t="shared" si="2"/>
        <v>45356.511805555558</v>
      </c>
      <c r="C146" s="141">
        <v>1.99780909090909</v>
      </c>
      <c r="D146" s="141">
        <v>9.52380952380952E-5</v>
      </c>
      <c r="E146" s="141">
        <v>1399.75454545455</v>
      </c>
      <c r="F146" s="141">
        <v>98.948750000000004</v>
      </c>
      <c r="G146" s="141">
        <v>21</v>
      </c>
      <c r="H146" s="141">
        <v>37.005000000000003</v>
      </c>
      <c r="I146" s="141">
        <v>6.6544999999999996</v>
      </c>
      <c r="J146" s="141">
        <v>0.05</v>
      </c>
      <c r="K146" s="141">
        <v>20.81</v>
      </c>
      <c r="L146" s="144"/>
      <c r="M146" s="141">
        <v>0</v>
      </c>
      <c r="N146" s="141">
        <v>5196.2056000000002</v>
      </c>
      <c r="O146" s="144"/>
    </row>
    <row r="147" spans="1:15" ht="14.4" x14ac:dyDescent="0.3">
      <c r="A147" s="143">
        <v>45356.512465277781</v>
      </c>
      <c r="B147" s="46">
        <f t="shared" si="2"/>
        <v>45356.512500000004</v>
      </c>
      <c r="C147" s="141">
        <v>1.99884285714286</v>
      </c>
      <c r="D147" s="141">
        <v>1.7142857142857099E-4</v>
      </c>
      <c r="E147" s="141">
        <v>1400.06666666667</v>
      </c>
      <c r="F147" s="141">
        <v>98.934666666666701</v>
      </c>
      <c r="G147" s="141">
        <v>21</v>
      </c>
      <c r="H147" s="141">
        <v>37.0042857142857</v>
      </c>
      <c r="I147" s="141">
        <v>6.6544545454545396</v>
      </c>
      <c r="J147" s="141">
        <v>0.05</v>
      </c>
      <c r="K147" s="141">
        <v>20.81</v>
      </c>
      <c r="L147" s="144"/>
      <c r="M147" s="141">
        <v>0</v>
      </c>
      <c r="N147" s="141">
        <v>5196.2056000000002</v>
      </c>
      <c r="O147" s="144"/>
    </row>
    <row r="148" spans="1:15" ht="14.4" x14ac:dyDescent="0.3">
      <c r="A148" s="143">
        <v>45356.513159722221</v>
      </c>
      <c r="B148" s="46">
        <f t="shared" si="2"/>
        <v>45356.513194444444</v>
      </c>
      <c r="C148" s="141">
        <v>2.0003500000000001</v>
      </c>
      <c r="D148" s="141">
        <v>-3.0476190476190501E-4</v>
      </c>
      <c r="E148" s="141">
        <v>1399.9363636363601</v>
      </c>
      <c r="F148" s="141">
        <v>98.877647058823499</v>
      </c>
      <c r="G148" s="141">
        <v>21</v>
      </c>
      <c r="H148" s="141">
        <v>36.994999999999997</v>
      </c>
      <c r="I148" s="141">
        <v>6.6545454545454596</v>
      </c>
      <c r="J148" s="141">
        <v>0.05</v>
      </c>
      <c r="K148" s="141">
        <v>20.803333333333299</v>
      </c>
      <c r="L148" s="144"/>
      <c r="M148" s="141">
        <v>0</v>
      </c>
      <c r="N148" s="141">
        <v>5196.2056000000002</v>
      </c>
      <c r="O148" s="144"/>
    </row>
    <row r="149" spans="1:15" ht="14.4" x14ac:dyDescent="0.3">
      <c r="A149" s="143">
        <v>45356.513854166667</v>
      </c>
      <c r="B149" s="46">
        <f t="shared" si="2"/>
        <v>45356.513888888891</v>
      </c>
      <c r="C149" s="141">
        <v>2.0002863636363601</v>
      </c>
      <c r="D149" s="141">
        <v>2.3181818181818199E-4</v>
      </c>
      <c r="E149" s="141">
        <v>1400.0636363636399</v>
      </c>
      <c r="F149" s="141">
        <v>98.868888888888904</v>
      </c>
      <c r="G149" s="141">
        <v>21</v>
      </c>
      <c r="H149" s="141">
        <v>36.994999999999997</v>
      </c>
      <c r="I149" s="141">
        <v>6.6544444444444402</v>
      </c>
      <c r="J149" s="141">
        <v>0.05</v>
      </c>
      <c r="K149" s="141">
        <v>20.803333333333299</v>
      </c>
      <c r="L149" s="144"/>
      <c r="M149" s="141">
        <v>0</v>
      </c>
      <c r="N149" s="141">
        <v>5196.2056000000002</v>
      </c>
      <c r="O149" s="144"/>
    </row>
    <row r="150" spans="1:15" ht="14.4" x14ac:dyDescent="0.3">
      <c r="A150" s="143">
        <v>45356.514548611114</v>
      </c>
      <c r="B150" s="46">
        <f t="shared" si="2"/>
        <v>45356.514583333337</v>
      </c>
      <c r="C150" s="141">
        <v>1.99962272727273</v>
      </c>
      <c r="D150" s="141">
        <v>-2.8095238095238103E-4</v>
      </c>
      <c r="E150" s="141">
        <v>1400.3428571428601</v>
      </c>
      <c r="F150" s="141">
        <v>98.893749999999997</v>
      </c>
      <c r="G150" s="141">
        <v>21</v>
      </c>
      <c r="H150" s="141">
        <v>36.99</v>
      </c>
      <c r="I150" s="141">
        <v>6.6544999999999996</v>
      </c>
      <c r="J150" s="141">
        <v>0.05</v>
      </c>
      <c r="K150" s="141">
        <v>20.805</v>
      </c>
      <c r="L150" s="144"/>
      <c r="M150" s="141">
        <v>0</v>
      </c>
      <c r="N150" s="141">
        <v>5196.2056000000002</v>
      </c>
      <c r="O150" s="144"/>
    </row>
    <row r="151" spans="1:15" ht="14.4" x14ac:dyDescent="0.3">
      <c r="A151" s="143">
        <v>45356.515243055554</v>
      </c>
      <c r="B151" s="46">
        <f t="shared" si="2"/>
        <v>45356.515277777777</v>
      </c>
      <c r="C151" s="141">
        <v>2.0008599999999999</v>
      </c>
      <c r="D151" s="141">
        <v>1.05E-4</v>
      </c>
      <c r="E151" s="141">
        <v>1399.9666666666701</v>
      </c>
      <c r="F151" s="141">
        <v>98.814374999999998</v>
      </c>
      <c r="G151" s="141">
        <v>21</v>
      </c>
      <c r="H151" s="141">
        <v>36.995555555555597</v>
      </c>
      <c r="I151" s="141">
        <v>6.6550000000000002</v>
      </c>
      <c r="J151" s="141">
        <v>0.05</v>
      </c>
      <c r="K151" s="141">
        <v>20.805</v>
      </c>
      <c r="L151" s="144"/>
      <c r="M151" s="141">
        <v>0</v>
      </c>
      <c r="N151" s="141">
        <v>5196.2056000000002</v>
      </c>
      <c r="O151" s="144"/>
    </row>
    <row r="152" spans="1:15" ht="14.4" x14ac:dyDescent="0.3">
      <c r="A152" s="143">
        <v>45356.5159375</v>
      </c>
      <c r="B152" s="46">
        <f t="shared" si="2"/>
        <v>45356.515972222223</v>
      </c>
      <c r="C152" s="141">
        <v>2.0004954545454501</v>
      </c>
      <c r="D152" s="141">
        <v>3.8095238095238099E-5</v>
      </c>
      <c r="E152" s="141">
        <v>1399.9363636363601</v>
      </c>
      <c r="F152" s="141">
        <v>98.876842105263194</v>
      </c>
      <c r="G152" s="141">
        <v>21</v>
      </c>
      <c r="H152" s="141">
        <v>36.994999999999997</v>
      </c>
      <c r="I152" s="141">
        <v>6.6551666666666698</v>
      </c>
      <c r="J152" s="141">
        <v>0.05</v>
      </c>
      <c r="K152" s="141">
        <v>20.805</v>
      </c>
      <c r="L152" s="144"/>
      <c r="M152" s="141">
        <v>0</v>
      </c>
      <c r="N152" s="141">
        <v>5196.2056000000002</v>
      </c>
      <c r="O152" s="144"/>
    </row>
    <row r="153" spans="1:15" ht="14.4" x14ac:dyDescent="0.3">
      <c r="A153" s="143">
        <v>45356.516631944447</v>
      </c>
      <c r="B153" s="46">
        <f t="shared" si="2"/>
        <v>45356.51666666667</v>
      </c>
      <c r="C153" s="141">
        <v>1.99972272727273</v>
      </c>
      <c r="D153" s="141">
        <v>1.04545454545455E-4</v>
      </c>
      <c r="E153" s="141">
        <v>1400</v>
      </c>
      <c r="F153" s="141">
        <v>99.128888888888895</v>
      </c>
      <c r="G153" s="141">
        <v>21</v>
      </c>
      <c r="H153" s="141">
        <v>36.994</v>
      </c>
      <c r="I153" s="141">
        <v>6.6555</v>
      </c>
      <c r="J153" s="141">
        <v>0.05</v>
      </c>
      <c r="K153" s="141">
        <v>20.82</v>
      </c>
      <c r="L153" s="144"/>
      <c r="M153" s="141">
        <v>0</v>
      </c>
      <c r="N153" s="141">
        <v>5196.2056000000002</v>
      </c>
      <c r="O153" s="144"/>
    </row>
    <row r="154" spans="1:15" ht="14.4" x14ac:dyDescent="0.3">
      <c r="A154" s="143">
        <v>45356.517326388886</v>
      </c>
      <c r="B154" s="46">
        <f t="shared" si="2"/>
        <v>45356.517361111109</v>
      </c>
      <c r="C154" s="141">
        <v>2.0011090909090901</v>
      </c>
      <c r="D154" s="141">
        <v>4.2173913043478301E-4</v>
      </c>
      <c r="E154" s="141">
        <v>1399.98636363636</v>
      </c>
      <c r="F154" s="141">
        <v>99.136666666666699</v>
      </c>
      <c r="G154" s="141">
        <v>21</v>
      </c>
      <c r="H154" s="141">
        <v>36.994999999999997</v>
      </c>
      <c r="I154" s="141">
        <v>6.6555</v>
      </c>
      <c r="J154" s="141">
        <v>0.05</v>
      </c>
      <c r="K154" s="141">
        <v>20.83</v>
      </c>
      <c r="L154" s="144"/>
      <c r="M154" s="141">
        <v>0</v>
      </c>
      <c r="N154" s="141">
        <v>5196.2056000000002</v>
      </c>
      <c r="O154" s="144"/>
    </row>
    <row r="155" spans="1:15" ht="14.4" x14ac:dyDescent="0.3">
      <c r="A155" s="143">
        <v>45356.518020833333</v>
      </c>
      <c r="B155" s="46">
        <f t="shared" si="2"/>
        <v>45356.518055555556</v>
      </c>
      <c r="C155" s="141">
        <v>1.9988950000000001</v>
      </c>
      <c r="D155" s="141">
        <v>-1.6842105263157901E-4</v>
      </c>
      <c r="E155" s="141">
        <v>1400.1666666666699</v>
      </c>
      <c r="F155" s="141">
        <v>98.991818181818203</v>
      </c>
      <c r="G155" s="141">
        <v>21</v>
      </c>
      <c r="H155" s="141">
        <v>37.005000000000003</v>
      </c>
      <c r="I155" s="141">
        <v>6.6555555555555603</v>
      </c>
      <c r="J155" s="141">
        <v>0.05</v>
      </c>
      <c r="K155" s="141">
        <v>20.824999999999999</v>
      </c>
      <c r="L155" s="144"/>
      <c r="M155" s="141">
        <v>0</v>
      </c>
      <c r="N155" s="141">
        <v>5196.2056000000002</v>
      </c>
      <c r="O155" s="144"/>
    </row>
    <row r="156" spans="1:15" ht="14.4" x14ac:dyDescent="0.3">
      <c r="A156" s="143">
        <v>45356.51871527778</v>
      </c>
      <c r="B156" s="46">
        <f t="shared" si="2"/>
        <v>45356.518750000003</v>
      </c>
      <c r="C156" s="141">
        <v>1.9995727272727299</v>
      </c>
      <c r="D156" s="141">
        <v>2.9090909090909102E-4</v>
      </c>
      <c r="E156" s="141">
        <v>1400.0050000000001</v>
      </c>
      <c r="F156" s="141">
        <v>98.904375000000002</v>
      </c>
      <c r="G156" s="141">
        <v>21</v>
      </c>
      <c r="H156" s="141">
        <v>37.005000000000003</v>
      </c>
      <c r="I156" s="141">
        <v>6.6555</v>
      </c>
      <c r="J156" s="141">
        <v>0.04</v>
      </c>
      <c r="K156" s="141">
        <v>20.81</v>
      </c>
      <c r="L156" s="144"/>
      <c r="M156" s="141">
        <v>0</v>
      </c>
      <c r="N156" s="141">
        <v>5196.2056000000002</v>
      </c>
      <c r="O156" s="144"/>
    </row>
    <row r="157" spans="1:15" ht="14.4" x14ac:dyDescent="0.3">
      <c r="A157" s="143">
        <v>45356.519409722219</v>
      </c>
      <c r="B157" s="46">
        <f t="shared" si="2"/>
        <v>45356.51944444445</v>
      </c>
      <c r="C157" s="141">
        <v>2.0001857142857098</v>
      </c>
      <c r="D157" s="141">
        <v>-3.1818181818181799E-4</v>
      </c>
      <c r="E157" s="141">
        <v>1399.4857142857099</v>
      </c>
      <c r="F157" s="141">
        <v>98.918125000000003</v>
      </c>
      <c r="G157" s="141">
        <v>21</v>
      </c>
      <c r="H157" s="141">
        <v>37.005000000000003</v>
      </c>
      <c r="I157" s="141">
        <v>6.6555</v>
      </c>
      <c r="J157" s="141">
        <v>0.04</v>
      </c>
      <c r="K157" s="141">
        <v>20.81</v>
      </c>
      <c r="L157" s="144"/>
      <c r="M157" s="141">
        <v>0</v>
      </c>
      <c r="N157" s="141">
        <v>5196.2056000000002</v>
      </c>
      <c r="O157" s="144"/>
    </row>
    <row r="158" spans="1:15" ht="14.4" x14ac:dyDescent="0.3">
      <c r="A158" s="143">
        <v>45356.520104166666</v>
      </c>
      <c r="B158" s="46">
        <f t="shared" si="2"/>
        <v>45356.520138888889</v>
      </c>
      <c r="C158" s="141">
        <v>1.9996499999999999</v>
      </c>
      <c r="D158" s="141">
        <v>-1.1E-4</v>
      </c>
      <c r="E158" s="141">
        <v>1400</v>
      </c>
      <c r="F158" s="141">
        <v>98.802000000000007</v>
      </c>
      <c r="G158" s="141">
        <v>21</v>
      </c>
      <c r="H158" s="141">
        <v>37.004615384615398</v>
      </c>
      <c r="I158" s="141">
        <v>6.6553333333333304</v>
      </c>
      <c r="J158" s="141">
        <v>0.04</v>
      </c>
      <c r="K158" s="141">
        <v>20.8</v>
      </c>
      <c r="L158" s="144"/>
      <c r="M158" s="141">
        <v>0</v>
      </c>
      <c r="N158" s="141">
        <v>5196.2056000000002</v>
      </c>
      <c r="O158" s="144"/>
    </row>
    <row r="159" spans="1:15" ht="14.4" x14ac:dyDescent="0.3">
      <c r="A159" s="143">
        <v>45356.520798611113</v>
      </c>
      <c r="B159" s="46">
        <f t="shared" si="2"/>
        <v>45356.520833333336</v>
      </c>
      <c r="C159" s="141">
        <v>1.99920454545455</v>
      </c>
      <c r="D159" s="141">
        <v>-3.0476190476190501E-4</v>
      </c>
      <c r="E159" s="141">
        <v>1400.12</v>
      </c>
      <c r="F159" s="141">
        <v>98.725384615384598</v>
      </c>
      <c r="G159" s="141">
        <v>21</v>
      </c>
      <c r="H159" s="141">
        <v>37.005454545454498</v>
      </c>
      <c r="I159" s="141">
        <v>6.6563999999999997</v>
      </c>
      <c r="J159" s="141">
        <v>0.04</v>
      </c>
      <c r="K159" s="141">
        <v>20.795000000000002</v>
      </c>
      <c r="L159" s="144"/>
      <c r="M159" s="141">
        <v>0</v>
      </c>
      <c r="N159" s="141">
        <v>5196.2056000000002</v>
      </c>
      <c r="O159" s="144"/>
    </row>
    <row r="160" spans="1:15" ht="14.4" x14ac:dyDescent="0.3">
      <c r="A160" s="143">
        <v>45356.521493055552</v>
      </c>
      <c r="B160" s="46">
        <f t="shared" si="2"/>
        <v>45356.521527777782</v>
      </c>
      <c r="C160" s="141">
        <v>1.99914285714286</v>
      </c>
      <c r="D160" s="141">
        <v>2.9523809523809499E-4</v>
      </c>
      <c r="E160" s="141">
        <v>1399.8052631578901</v>
      </c>
      <c r="F160" s="141">
        <v>98.725833333333298</v>
      </c>
      <c r="G160" s="141">
        <v>21</v>
      </c>
      <c r="H160" s="141">
        <v>37.005000000000003</v>
      </c>
      <c r="I160" s="141">
        <v>6.6565000000000003</v>
      </c>
      <c r="J160" s="141">
        <v>0.04</v>
      </c>
      <c r="K160" s="141">
        <v>20.79</v>
      </c>
      <c r="L160" s="144"/>
      <c r="M160" s="141">
        <v>0</v>
      </c>
      <c r="N160" s="141">
        <v>5196.2056000000002</v>
      </c>
      <c r="O160" s="144"/>
    </row>
    <row r="161" spans="1:15" ht="14.4" x14ac:dyDescent="0.3">
      <c r="A161" s="143">
        <v>45356.522187499999</v>
      </c>
      <c r="B161" s="46">
        <f t="shared" si="2"/>
        <v>45356.522222222222</v>
      </c>
      <c r="C161" s="141">
        <v>1.9983</v>
      </c>
      <c r="D161" s="141">
        <v>-5.2380952380952398E-5</v>
      </c>
      <c r="E161" s="141">
        <v>1399.80476190476</v>
      </c>
      <c r="F161" s="141">
        <v>98.736428571428604</v>
      </c>
      <c r="G161" s="141">
        <v>21</v>
      </c>
      <c r="H161" s="141">
        <v>37.005000000000003</v>
      </c>
      <c r="I161" s="141">
        <v>6.6559999999999997</v>
      </c>
      <c r="J161" s="141">
        <v>0.04</v>
      </c>
      <c r="K161" s="141">
        <v>20.78</v>
      </c>
      <c r="L161" s="144"/>
      <c r="M161" s="141">
        <v>0</v>
      </c>
      <c r="N161" s="141">
        <v>5196.2056000000002</v>
      </c>
      <c r="O161" s="144"/>
    </row>
    <row r="162" spans="1:15" ht="14.4" x14ac:dyDescent="0.3">
      <c r="A162" s="143">
        <v>45356.522881944446</v>
      </c>
      <c r="B162" s="46">
        <f t="shared" si="2"/>
        <v>45356.522916666669</v>
      </c>
      <c r="C162" s="141">
        <v>2.0022190476190498</v>
      </c>
      <c r="D162" s="141">
        <v>-4.2857142857142898E-4</v>
      </c>
      <c r="E162" s="141">
        <v>1400.2</v>
      </c>
      <c r="F162" s="141">
        <v>98.65</v>
      </c>
      <c r="G162" s="141">
        <v>21</v>
      </c>
      <c r="H162" s="141">
        <v>37.003333333333302</v>
      </c>
      <c r="I162" s="141">
        <v>6.6558333333333302</v>
      </c>
      <c r="J162" s="141">
        <v>0.04</v>
      </c>
      <c r="K162" s="141">
        <v>20.78</v>
      </c>
      <c r="L162" s="144"/>
      <c r="M162" s="141">
        <v>0</v>
      </c>
      <c r="N162" s="141">
        <v>5196.2056000000002</v>
      </c>
      <c r="O162" s="144"/>
    </row>
    <row r="163" spans="1:15" ht="14.4" x14ac:dyDescent="0.3">
      <c r="A163" s="143">
        <v>45356.523576388892</v>
      </c>
      <c r="B163" s="46">
        <f t="shared" si="2"/>
        <v>45356.523611111115</v>
      </c>
      <c r="C163" s="141">
        <v>2.0001500000000001</v>
      </c>
      <c r="D163" s="141">
        <v>5.4090909090909103E-4</v>
      </c>
      <c r="E163" s="141">
        <v>1399.87368421053</v>
      </c>
      <c r="F163" s="141">
        <v>98.687777777777796</v>
      </c>
      <c r="G163" s="141">
        <v>21</v>
      </c>
      <c r="H163" s="141">
        <v>37</v>
      </c>
      <c r="I163" s="141">
        <v>6.6565000000000003</v>
      </c>
      <c r="J163" s="141">
        <v>0.04</v>
      </c>
      <c r="K163" s="141">
        <v>20.774999999999999</v>
      </c>
      <c r="L163" s="144"/>
      <c r="M163" s="141">
        <v>0</v>
      </c>
      <c r="N163" s="141">
        <v>5196.2056000000002</v>
      </c>
      <c r="O163" s="144"/>
    </row>
    <row r="164" spans="1:15" ht="14.4" x14ac:dyDescent="0.3">
      <c r="A164" s="143">
        <v>45356.524270833332</v>
      </c>
      <c r="B164" s="46">
        <f t="shared" si="2"/>
        <v>45356.524305555555</v>
      </c>
      <c r="C164" s="141">
        <v>1.9994818181818199</v>
      </c>
      <c r="D164" s="141">
        <v>1.14285714285714E-4</v>
      </c>
      <c r="E164" s="141">
        <v>1399.9045454545501</v>
      </c>
      <c r="F164" s="141">
        <v>98.642499999999998</v>
      </c>
      <c r="G164" s="141">
        <v>21</v>
      </c>
      <c r="H164" s="141">
        <v>37</v>
      </c>
      <c r="I164" s="141">
        <v>6.6565000000000003</v>
      </c>
      <c r="J164" s="141">
        <v>0.04</v>
      </c>
      <c r="K164" s="141">
        <v>20.774999999999999</v>
      </c>
      <c r="L164" s="144"/>
      <c r="M164" s="141">
        <v>0</v>
      </c>
      <c r="N164" s="141">
        <v>5196.2056000000002</v>
      </c>
      <c r="O164" s="144"/>
    </row>
    <row r="165" spans="1:15" ht="14.4" x14ac:dyDescent="0.3">
      <c r="A165" s="143">
        <v>45356.524965277778</v>
      </c>
      <c r="B165" s="46">
        <f t="shared" si="2"/>
        <v>45356.525000000001</v>
      </c>
      <c r="C165" s="141">
        <v>2.0007888888888901</v>
      </c>
      <c r="D165" s="141">
        <v>-2.3333333333333301E-4</v>
      </c>
      <c r="E165" s="141">
        <v>1399.9166666666699</v>
      </c>
      <c r="F165" s="141">
        <v>98.588125000000005</v>
      </c>
      <c r="G165" s="141">
        <v>21</v>
      </c>
      <c r="H165" s="141">
        <v>37</v>
      </c>
      <c r="I165" s="141">
        <v>6.6565555555555598</v>
      </c>
      <c r="J165" s="141">
        <v>4.4999999999999998E-2</v>
      </c>
      <c r="K165" s="141">
        <v>20.76</v>
      </c>
      <c r="L165" s="144"/>
      <c r="M165" s="141">
        <v>0</v>
      </c>
      <c r="N165" s="141">
        <v>5196.2056000000002</v>
      </c>
      <c r="O165" s="144"/>
    </row>
    <row r="166" spans="1:15" ht="14.4" x14ac:dyDescent="0.3">
      <c r="A166" s="143">
        <v>45356.525659722225</v>
      </c>
      <c r="B166" s="46">
        <f t="shared" si="2"/>
        <v>45356.525694444448</v>
      </c>
      <c r="C166" s="141">
        <v>2.0013476190476198</v>
      </c>
      <c r="D166" s="141">
        <v>-5.1628674880262098E-21</v>
      </c>
      <c r="E166" s="141">
        <v>1400.12857142857</v>
      </c>
      <c r="F166" s="141">
        <v>98.514285714285705</v>
      </c>
      <c r="G166" s="141">
        <v>21</v>
      </c>
      <c r="H166" s="141">
        <v>37</v>
      </c>
      <c r="I166" s="141">
        <v>6.6565000000000003</v>
      </c>
      <c r="J166" s="141">
        <v>0.04</v>
      </c>
      <c r="K166" s="141">
        <v>20.75</v>
      </c>
      <c r="L166" s="144"/>
      <c r="M166" s="141">
        <v>0</v>
      </c>
      <c r="N166" s="141">
        <v>5196.2056000000002</v>
      </c>
      <c r="O166" s="144"/>
    </row>
    <row r="167" spans="1:15" ht="14.4" x14ac:dyDescent="0.3">
      <c r="A167" s="143">
        <v>45356.526354166665</v>
      </c>
      <c r="B167" s="46">
        <f t="shared" si="2"/>
        <v>45356.526388888888</v>
      </c>
      <c r="C167" s="141">
        <v>2.00030434782609</v>
      </c>
      <c r="D167" s="141">
        <v>5.6521739130434798E-5</v>
      </c>
      <c r="E167" s="141">
        <v>1400.0636363636399</v>
      </c>
      <c r="F167" s="141">
        <v>98.474000000000004</v>
      </c>
      <c r="G167" s="141">
        <v>21</v>
      </c>
      <c r="H167" s="141">
        <v>37.005000000000003</v>
      </c>
      <c r="I167" s="141">
        <v>6.6564545454545501</v>
      </c>
      <c r="J167" s="141">
        <v>0.04</v>
      </c>
      <c r="K167" s="141">
        <v>20.74</v>
      </c>
      <c r="L167" s="144"/>
      <c r="M167" s="141">
        <v>0</v>
      </c>
      <c r="N167" s="141">
        <v>5196.2056000000002</v>
      </c>
      <c r="O167" s="144"/>
    </row>
    <row r="168" spans="1:15" ht="14.4" x14ac:dyDescent="0.3">
      <c r="A168" s="143">
        <v>45356.527048611111</v>
      </c>
      <c r="B168" s="46">
        <f t="shared" si="2"/>
        <v>45356.527083333334</v>
      </c>
      <c r="C168" s="141">
        <v>2.0009285714285698</v>
      </c>
      <c r="D168" s="141">
        <v>-8.0952380952380894E-5</v>
      </c>
      <c r="E168" s="141">
        <v>1399.87142857143</v>
      </c>
      <c r="F168" s="141">
        <v>98.53</v>
      </c>
      <c r="G168" s="141">
        <v>21</v>
      </c>
      <c r="H168" s="141">
        <v>37.006</v>
      </c>
      <c r="I168" s="141">
        <v>6.6563333333333299</v>
      </c>
      <c r="J168" s="141">
        <v>4.4999999999999998E-2</v>
      </c>
      <c r="K168" s="141">
        <v>20.74</v>
      </c>
      <c r="L168" s="144"/>
      <c r="M168" s="141">
        <v>0</v>
      </c>
      <c r="N168" s="141">
        <v>5196.2056000000002</v>
      </c>
      <c r="O168" s="144"/>
    </row>
    <row r="169" spans="1:15" ht="14.4" x14ac:dyDescent="0.3">
      <c r="A169" s="143">
        <v>45356.527743055558</v>
      </c>
      <c r="B169" s="46">
        <f t="shared" si="2"/>
        <v>45356.527777777781</v>
      </c>
      <c r="C169" s="141">
        <v>2.0006863636363601</v>
      </c>
      <c r="D169" s="141">
        <v>-1.6666666666666701E-4</v>
      </c>
      <c r="E169" s="141">
        <v>1400.0380952380999</v>
      </c>
      <c r="F169" s="141">
        <v>98.504999999999995</v>
      </c>
      <c r="G169" s="141">
        <v>21</v>
      </c>
      <c r="H169" s="141">
        <v>37.005000000000003</v>
      </c>
      <c r="I169" s="141">
        <v>6.6563999999999997</v>
      </c>
      <c r="J169" s="141">
        <v>0.05</v>
      </c>
      <c r="K169" s="141">
        <v>20.734999999999999</v>
      </c>
      <c r="L169" s="144"/>
      <c r="M169" s="141">
        <v>0</v>
      </c>
      <c r="N169" s="141">
        <v>5196.2056000000002</v>
      </c>
      <c r="O169" s="144"/>
    </row>
    <row r="170" spans="1:15" ht="14.4" x14ac:dyDescent="0.3">
      <c r="A170" s="143">
        <v>45356.528437499997</v>
      </c>
      <c r="B170" s="46">
        <f t="shared" si="2"/>
        <v>45356.52847222222</v>
      </c>
      <c r="C170" s="141">
        <v>1.9994818181818199</v>
      </c>
      <c r="D170" s="141">
        <v>9.5454545454545407E-5</v>
      </c>
      <c r="E170" s="141">
        <v>1400.1409090909101</v>
      </c>
      <c r="F170" s="141">
        <v>98.419444444444395</v>
      </c>
      <c r="G170" s="141">
        <v>21</v>
      </c>
      <c r="H170" s="141">
        <v>37.0042857142857</v>
      </c>
      <c r="I170" s="141">
        <v>6.6565333333333303</v>
      </c>
      <c r="J170" s="141">
        <v>0.05</v>
      </c>
      <c r="K170" s="141">
        <v>20.734999999999999</v>
      </c>
      <c r="L170" s="141"/>
      <c r="M170" s="141">
        <v>0</v>
      </c>
      <c r="N170" s="141">
        <v>5196.2056000000002</v>
      </c>
      <c r="O170" s="144"/>
    </row>
    <row r="171" spans="1:15" ht="14.4" x14ac:dyDescent="0.3">
      <c r="A171" s="143">
        <v>45356.529131944444</v>
      </c>
      <c r="B171" s="46">
        <f t="shared" si="2"/>
        <v>45356.529166666667</v>
      </c>
      <c r="C171" s="141">
        <v>1.999325</v>
      </c>
      <c r="D171" s="141">
        <v>2.5714285714285699E-4</v>
      </c>
      <c r="E171" s="141">
        <v>1400.31052631579</v>
      </c>
      <c r="F171" s="141">
        <v>98.424374999999998</v>
      </c>
      <c r="G171" s="141">
        <v>21</v>
      </c>
      <c r="H171" s="141">
        <v>37.0042857142857</v>
      </c>
      <c r="I171" s="141">
        <v>6.6566666666666698</v>
      </c>
      <c r="J171" s="141">
        <v>0.05</v>
      </c>
      <c r="K171" s="141">
        <v>20.73</v>
      </c>
      <c r="L171" s="144"/>
      <c r="M171" s="141">
        <v>0</v>
      </c>
      <c r="N171" s="141">
        <v>5196.2056000000002</v>
      </c>
      <c r="O171" s="144"/>
    </row>
    <row r="172" spans="1:15" ht="14.4" x14ac:dyDescent="0.3">
      <c r="A172" s="143">
        <v>45356.529826388891</v>
      </c>
      <c r="B172" s="46">
        <f t="shared" si="2"/>
        <v>45356.529861111114</v>
      </c>
      <c r="C172" s="141">
        <v>2.0009142857142899</v>
      </c>
      <c r="D172" s="141">
        <v>3.5714285714285698E-4</v>
      </c>
      <c r="E172" s="141">
        <v>1400.145</v>
      </c>
      <c r="F172" s="141">
        <v>98.465999999999994</v>
      </c>
      <c r="G172" s="141">
        <v>21</v>
      </c>
      <c r="H172" s="141">
        <v>37.0042857142857</v>
      </c>
      <c r="I172" s="141">
        <v>6.6565714285714304</v>
      </c>
      <c r="J172" s="141">
        <v>0.05</v>
      </c>
      <c r="K172" s="141">
        <v>20.723333333333301</v>
      </c>
      <c r="L172" s="144"/>
      <c r="M172" s="141">
        <v>0</v>
      </c>
      <c r="N172" s="141">
        <v>5196.2056000000002</v>
      </c>
      <c r="O172" s="144"/>
    </row>
    <row r="173" spans="1:15" ht="14.4" x14ac:dyDescent="0.3">
      <c r="A173" s="143">
        <v>45356.53052083333</v>
      </c>
      <c r="B173" s="46">
        <f t="shared" si="2"/>
        <v>45356.530555555561</v>
      </c>
      <c r="C173" s="141">
        <v>2.0008727272727298</v>
      </c>
      <c r="D173" s="141">
        <v>1.5909090909090899E-4</v>
      </c>
      <c r="E173" s="141">
        <v>1399.9181818181801</v>
      </c>
      <c r="F173" s="141">
        <v>98.360624999999999</v>
      </c>
      <c r="G173" s="141">
        <v>21</v>
      </c>
      <c r="H173" s="141">
        <v>37.006</v>
      </c>
      <c r="I173" s="141">
        <v>6.657</v>
      </c>
      <c r="J173" s="141">
        <v>0.05</v>
      </c>
      <c r="K173" s="141">
        <v>20.723333333333301</v>
      </c>
      <c r="L173" s="144"/>
      <c r="M173" s="141">
        <v>0</v>
      </c>
      <c r="N173" s="141">
        <v>5196.2056000000002</v>
      </c>
      <c r="O173" s="144"/>
    </row>
    <row r="174" spans="1:15" ht="14.4" x14ac:dyDescent="0.3">
      <c r="A174" s="143">
        <v>45356.531215277777</v>
      </c>
      <c r="B174" s="46">
        <f t="shared" si="2"/>
        <v>45356.53125</v>
      </c>
      <c r="C174" s="141">
        <v>2.0006590909090902</v>
      </c>
      <c r="D174" s="141">
        <v>-5.5714285714285696E-4</v>
      </c>
      <c r="E174" s="141">
        <v>1399.9571428571401</v>
      </c>
      <c r="F174" s="141">
        <v>98.351764705882402</v>
      </c>
      <c r="G174" s="141">
        <v>21</v>
      </c>
      <c r="H174" s="141">
        <v>37.003999999999998</v>
      </c>
      <c r="I174" s="141">
        <v>6.6571428571428601</v>
      </c>
      <c r="J174" s="141">
        <v>0.05</v>
      </c>
      <c r="K174" s="141">
        <v>20.715</v>
      </c>
      <c r="L174" s="144"/>
      <c r="M174" s="141">
        <v>0</v>
      </c>
      <c r="N174" s="141">
        <v>5196.2056000000002</v>
      </c>
      <c r="O174" s="144"/>
    </row>
    <row r="175" spans="1:15" ht="14.4" x14ac:dyDescent="0.3">
      <c r="A175" s="143">
        <v>45356.531909722224</v>
      </c>
      <c r="B175" s="46">
        <f t="shared" si="2"/>
        <v>45356.531944444447</v>
      </c>
      <c r="C175" s="141">
        <v>2.0009909090909099</v>
      </c>
      <c r="D175" s="141">
        <v>-1.6666666666666701E-4</v>
      </c>
      <c r="E175" s="141">
        <v>1400.1545454545501</v>
      </c>
      <c r="F175" s="141">
        <v>98.371052631578905</v>
      </c>
      <c r="G175" s="141">
        <v>21</v>
      </c>
      <c r="H175" s="141">
        <v>37.006</v>
      </c>
      <c r="I175" s="141">
        <v>6.657</v>
      </c>
      <c r="J175" s="141">
        <v>0.05</v>
      </c>
      <c r="K175" s="141">
        <v>20.71</v>
      </c>
      <c r="L175" s="144"/>
      <c r="M175" s="141">
        <v>0</v>
      </c>
      <c r="N175" s="141">
        <v>5196.2056000000002</v>
      </c>
      <c r="O175" s="144"/>
    </row>
    <row r="176" spans="1:15" ht="14.4" x14ac:dyDescent="0.3">
      <c r="A176" s="143">
        <v>45356.532604166663</v>
      </c>
      <c r="B176" s="46">
        <f t="shared" si="2"/>
        <v>45356.532638888893</v>
      </c>
      <c r="C176" s="141">
        <v>2.00028571428571</v>
      </c>
      <c r="D176" s="141">
        <v>6.0476190476190504E-4</v>
      </c>
      <c r="E176" s="141">
        <v>1400.0863636363599</v>
      </c>
      <c r="F176" s="141">
        <v>98.347368421052593</v>
      </c>
      <c r="G176" s="141">
        <v>21</v>
      </c>
      <c r="H176" s="141">
        <v>37.005000000000003</v>
      </c>
      <c r="I176" s="141">
        <v>6.6574999999999998</v>
      </c>
      <c r="J176" s="141">
        <v>0.05</v>
      </c>
      <c r="K176" s="141">
        <v>20.71</v>
      </c>
      <c r="L176" s="144"/>
      <c r="M176" s="141">
        <v>0</v>
      </c>
      <c r="N176" s="141">
        <v>5196.2056000000002</v>
      </c>
      <c r="O176" s="144"/>
    </row>
    <row r="177" spans="1:15" ht="14.4" x14ac:dyDescent="0.3">
      <c r="A177" s="143">
        <v>45356.53329861111</v>
      </c>
      <c r="B177" s="46">
        <f t="shared" si="2"/>
        <v>45356.533333333333</v>
      </c>
      <c r="C177" s="141">
        <v>2.0007454545454499</v>
      </c>
      <c r="D177" s="141">
        <v>5.0000000000000002E-5</v>
      </c>
      <c r="E177" s="141">
        <v>1399.9380952381</v>
      </c>
      <c r="F177" s="141">
        <v>98.167058823529402</v>
      </c>
      <c r="G177" s="141">
        <v>21</v>
      </c>
      <c r="H177" s="141">
        <v>37</v>
      </c>
      <c r="I177" s="141">
        <v>6.6571666666666696</v>
      </c>
      <c r="J177" s="141">
        <v>0.05</v>
      </c>
      <c r="K177" s="141">
        <v>20.71</v>
      </c>
      <c r="L177" s="144"/>
      <c r="M177" s="141">
        <v>0</v>
      </c>
      <c r="N177" s="141">
        <v>5196.2056000000002</v>
      </c>
      <c r="O177" s="144"/>
    </row>
    <row r="178" spans="1:15" ht="14.4" x14ac:dyDescent="0.3">
      <c r="A178" s="143">
        <v>45356.533993055556</v>
      </c>
      <c r="B178" s="46">
        <f t="shared" si="2"/>
        <v>45356.53402777778</v>
      </c>
      <c r="C178" s="141">
        <v>1.99985454545455</v>
      </c>
      <c r="D178" s="141">
        <v>2.63636363636364E-4</v>
      </c>
      <c r="E178" s="141">
        <v>1399.83157894737</v>
      </c>
      <c r="F178" s="141">
        <v>98.217647058823502</v>
      </c>
      <c r="G178" s="141">
        <v>21</v>
      </c>
      <c r="H178" s="141">
        <v>37.006666666666703</v>
      </c>
      <c r="I178" s="141">
        <v>6.6576666666666702</v>
      </c>
      <c r="J178" s="141">
        <v>0.05</v>
      </c>
      <c r="K178" s="141">
        <v>20.703333333333301</v>
      </c>
      <c r="L178" s="144"/>
      <c r="M178" s="141">
        <v>0</v>
      </c>
      <c r="N178" s="141">
        <v>5196.2056000000002</v>
      </c>
      <c r="O178" s="144"/>
    </row>
    <row r="179" spans="1:15" ht="14.4" x14ac:dyDescent="0.3">
      <c r="A179" s="143">
        <v>45356.534687500003</v>
      </c>
      <c r="B179" s="46">
        <f t="shared" si="2"/>
        <v>45356.534722222226</v>
      </c>
      <c r="C179" s="141">
        <v>2.0014181818181802</v>
      </c>
      <c r="D179" s="141">
        <v>2.0952380952381E-4</v>
      </c>
      <c r="E179" s="141">
        <v>1400.06666666667</v>
      </c>
      <c r="F179" s="141">
        <v>98.268235294117602</v>
      </c>
      <c r="G179" s="141">
        <v>21</v>
      </c>
      <c r="H179" s="141">
        <v>37.003999999999998</v>
      </c>
      <c r="I179" s="141">
        <v>6.6576666666666702</v>
      </c>
      <c r="J179" s="141">
        <v>0.05</v>
      </c>
      <c r="K179" s="141">
        <v>20.703333333333301</v>
      </c>
      <c r="L179" s="144"/>
      <c r="M179" s="141">
        <v>0</v>
      </c>
      <c r="N179" s="141">
        <v>5196.2056000000002</v>
      </c>
      <c r="O179" s="144"/>
    </row>
    <row r="180" spans="1:15" ht="14.4" x14ac:dyDescent="0.3">
      <c r="A180" s="143">
        <v>45356.535381944443</v>
      </c>
      <c r="B180" s="46">
        <f t="shared" si="2"/>
        <v>45356.535416666666</v>
      </c>
      <c r="C180" s="141">
        <v>1.9975857142857101</v>
      </c>
      <c r="D180" s="141">
        <v>-3.3333333333333301E-5</v>
      </c>
      <c r="E180" s="141">
        <v>1399.9619047619001</v>
      </c>
      <c r="F180" s="141">
        <v>98.217142857142903</v>
      </c>
      <c r="G180" s="141">
        <v>21</v>
      </c>
      <c r="H180" s="141">
        <v>37.006</v>
      </c>
      <c r="I180" s="141">
        <v>6.6574999999999998</v>
      </c>
      <c r="J180" s="141">
        <v>0.05</v>
      </c>
      <c r="K180" s="141">
        <v>20.695</v>
      </c>
      <c r="L180" s="144"/>
      <c r="M180" s="141">
        <v>0</v>
      </c>
      <c r="N180" s="141">
        <v>5196.2056000000002</v>
      </c>
      <c r="O180" s="144"/>
    </row>
    <row r="181" spans="1:15" ht="14.4" x14ac:dyDescent="0.3">
      <c r="A181" s="143">
        <v>45356.536076388889</v>
      </c>
      <c r="B181" s="46">
        <f t="shared" si="2"/>
        <v>45356.536111111112</v>
      </c>
      <c r="C181" s="141">
        <v>1.9992904761904799</v>
      </c>
      <c r="D181" s="141">
        <v>4.4000000000000002E-4</v>
      </c>
      <c r="E181" s="141">
        <v>1400.0238095238101</v>
      </c>
      <c r="F181" s="141">
        <v>98.150714285714301</v>
      </c>
      <c r="G181" s="141">
        <v>21</v>
      </c>
      <c r="H181" s="141">
        <v>37.005000000000003</v>
      </c>
      <c r="I181" s="141">
        <v>6.6574999999999998</v>
      </c>
      <c r="J181" s="141">
        <v>0.05</v>
      </c>
      <c r="K181" s="141">
        <v>20.695</v>
      </c>
      <c r="L181" s="144"/>
      <c r="M181" s="141">
        <v>0</v>
      </c>
      <c r="N181" s="141">
        <v>5196.2056000000002</v>
      </c>
      <c r="O181" s="144"/>
    </row>
    <row r="182" spans="1:15" ht="14.4" x14ac:dyDescent="0.3">
      <c r="A182" s="143">
        <v>45356.536770833336</v>
      </c>
      <c r="B182" s="46">
        <f t="shared" si="2"/>
        <v>45356.536805555559</v>
      </c>
      <c r="C182" s="141">
        <v>2.0002409090909099</v>
      </c>
      <c r="D182" s="141">
        <v>-1.5454545454545501E-4</v>
      </c>
      <c r="E182" s="141">
        <v>1399.8954545454501</v>
      </c>
      <c r="F182" s="141">
        <v>98.212222222222195</v>
      </c>
      <c r="G182" s="141">
        <v>21</v>
      </c>
      <c r="H182" s="141">
        <v>37.005000000000003</v>
      </c>
      <c r="I182" s="141">
        <v>6.6574999999999998</v>
      </c>
      <c r="J182" s="141">
        <v>0.05</v>
      </c>
      <c r="K182" s="141">
        <v>20.69</v>
      </c>
      <c r="L182" s="144"/>
      <c r="M182" s="141">
        <v>0</v>
      </c>
      <c r="N182" s="141">
        <v>5196.2056000000002</v>
      </c>
      <c r="O182" s="144"/>
    </row>
    <row r="183" spans="1:15" ht="14.4" x14ac:dyDescent="0.3">
      <c r="A183" s="143">
        <v>45356.537465277775</v>
      </c>
      <c r="B183" s="46">
        <f t="shared" si="2"/>
        <v>45356.537499999999</v>
      </c>
      <c r="C183" s="141">
        <v>1.9999222222222199</v>
      </c>
      <c r="D183" s="141">
        <v>-1.6666666666666701E-4</v>
      </c>
      <c r="E183" s="141">
        <v>1400.0176470588201</v>
      </c>
      <c r="F183" s="141">
        <v>98.2392857142857</v>
      </c>
      <c r="G183" s="141">
        <v>21</v>
      </c>
      <c r="H183" s="141">
        <v>37.005000000000003</v>
      </c>
      <c r="I183" s="141">
        <v>6.6576000000000004</v>
      </c>
      <c r="J183" s="141">
        <v>0.05</v>
      </c>
      <c r="K183" s="141">
        <v>20.686666666666699</v>
      </c>
      <c r="L183" s="144"/>
      <c r="M183" s="141">
        <v>0</v>
      </c>
      <c r="N183" s="141">
        <v>5196.2056000000002</v>
      </c>
      <c r="O183" s="144"/>
    </row>
    <row r="184" spans="1:15" ht="14.4" x14ac:dyDescent="0.3">
      <c r="A184" s="143">
        <v>45356.538159722222</v>
      </c>
      <c r="B184" s="46">
        <f t="shared" si="2"/>
        <v>45356.538194444445</v>
      </c>
      <c r="C184" s="141">
        <v>1.99895714285714</v>
      </c>
      <c r="D184" s="141">
        <v>1.25E-4</v>
      </c>
      <c r="E184" s="141">
        <v>1399.8380952381001</v>
      </c>
      <c r="F184" s="141">
        <v>98.254615384615406</v>
      </c>
      <c r="G184" s="141">
        <v>21</v>
      </c>
      <c r="H184" s="141">
        <v>37.005000000000003</v>
      </c>
      <c r="I184" s="141">
        <v>6.6577500000000001</v>
      </c>
      <c r="J184" s="141">
        <v>0.05</v>
      </c>
      <c r="K184" s="141">
        <v>20.686666666666699</v>
      </c>
      <c r="L184" s="144"/>
      <c r="M184" s="141">
        <v>0</v>
      </c>
      <c r="N184" s="141">
        <v>5196.2056000000002</v>
      </c>
      <c r="O184" s="144"/>
    </row>
    <row r="185" spans="1:15" ht="14.4" x14ac:dyDescent="0.3">
      <c r="A185" s="143">
        <v>45356.538854166669</v>
      </c>
      <c r="B185" s="46">
        <f t="shared" si="2"/>
        <v>45356.538888888892</v>
      </c>
      <c r="C185" s="141">
        <v>1.99785454545455</v>
      </c>
      <c r="D185" s="141">
        <v>6.8181818181818198E-5</v>
      </c>
      <c r="E185" s="141">
        <v>1399.99090909091</v>
      </c>
      <c r="F185" s="141">
        <v>98.225555555555601</v>
      </c>
      <c r="G185" s="141">
        <v>21</v>
      </c>
      <c r="H185" s="141">
        <v>37.005000000000003</v>
      </c>
      <c r="I185" s="141">
        <v>6.6585000000000001</v>
      </c>
      <c r="J185" s="141">
        <v>0.05</v>
      </c>
      <c r="K185" s="141">
        <v>20.69</v>
      </c>
      <c r="L185" s="144"/>
      <c r="M185" s="141">
        <v>0</v>
      </c>
      <c r="N185" s="141">
        <v>5196.2056000000002</v>
      </c>
      <c r="O185" s="144"/>
    </row>
    <row r="186" spans="1:15" ht="14.4" x14ac:dyDescent="0.3">
      <c r="A186" s="143">
        <v>45356.539548611108</v>
      </c>
      <c r="B186" s="46">
        <f t="shared" si="2"/>
        <v>45356.539583333339</v>
      </c>
      <c r="C186" s="141">
        <v>1.99940952380952</v>
      </c>
      <c r="D186" s="141">
        <v>1.7142857142857099E-4</v>
      </c>
      <c r="E186" s="141">
        <v>1399.8952380952401</v>
      </c>
      <c r="F186" s="141">
        <v>98.114374999999995</v>
      </c>
      <c r="G186" s="141">
        <v>21</v>
      </c>
      <c r="H186" s="141">
        <v>37.01</v>
      </c>
      <c r="I186" s="141">
        <v>6.6580000000000004</v>
      </c>
      <c r="J186" s="141">
        <v>0.05</v>
      </c>
      <c r="K186" s="141">
        <v>20.68</v>
      </c>
      <c r="L186" s="144"/>
      <c r="M186" s="141">
        <v>0</v>
      </c>
      <c r="N186" s="141">
        <v>5196.2056000000002</v>
      </c>
      <c r="O186" s="144"/>
    </row>
    <row r="187" spans="1:15" ht="14.4" x14ac:dyDescent="0.3">
      <c r="A187" s="143">
        <v>45356.540243055555</v>
      </c>
      <c r="B187" s="46">
        <f t="shared" si="2"/>
        <v>45356.540277777778</v>
      </c>
      <c r="C187" s="141">
        <v>1.9982476190476199</v>
      </c>
      <c r="D187" s="141">
        <v>1.09090909090909E-4</v>
      </c>
      <c r="E187" s="141">
        <v>1400.6</v>
      </c>
      <c r="F187" s="141">
        <v>98.037142857142896</v>
      </c>
      <c r="G187" s="141">
        <v>21</v>
      </c>
      <c r="H187" s="141">
        <v>37.01</v>
      </c>
      <c r="I187" s="141">
        <v>6.6585000000000001</v>
      </c>
      <c r="J187" s="141">
        <v>0.05</v>
      </c>
      <c r="K187" s="141">
        <v>20.68</v>
      </c>
      <c r="L187" s="144"/>
      <c r="M187" s="141">
        <v>0</v>
      </c>
      <c r="N187" s="141">
        <v>5196.2056000000002</v>
      </c>
      <c r="O187" s="144"/>
    </row>
    <row r="188" spans="1:15" ht="14.4" x14ac:dyDescent="0.3">
      <c r="A188" s="143">
        <v>45356.540937500002</v>
      </c>
      <c r="B188" s="46">
        <f t="shared" si="2"/>
        <v>45356.540972222225</v>
      </c>
      <c r="C188" s="141">
        <v>2.0008809523809501</v>
      </c>
      <c r="D188" s="141">
        <v>-3.71428571428571E-4</v>
      </c>
      <c r="E188" s="141">
        <v>1399.9714285714299</v>
      </c>
      <c r="F188" s="141">
        <v>98.077222222222204</v>
      </c>
      <c r="G188" s="141">
        <v>21</v>
      </c>
      <c r="H188" s="141">
        <v>37.01</v>
      </c>
      <c r="I188" s="141">
        <v>6.6585714285714301</v>
      </c>
      <c r="J188" s="141">
        <v>0.05</v>
      </c>
      <c r="K188" s="141">
        <v>20.68</v>
      </c>
      <c r="L188" s="144"/>
      <c r="M188" s="141">
        <v>0</v>
      </c>
      <c r="N188" s="141">
        <v>5196.2056000000002</v>
      </c>
      <c r="O188" s="144"/>
    </row>
    <row r="189" spans="1:15" ht="14.4" x14ac:dyDescent="0.3">
      <c r="A189" s="143">
        <v>45356.541631944441</v>
      </c>
      <c r="B189" s="46">
        <f t="shared" si="2"/>
        <v>45356.541666666672</v>
      </c>
      <c r="C189" s="141">
        <v>2.0011363636363599</v>
      </c>
      <c r="D189" s="141">
        <v>3.18181818181818E-5</v>
      </c>
      <c r="E189" s="141">
        <v>1400.1772727272701</v>
      </c>
      <c r="F189" s="141">
        <v>98.048749999999998</v>
      </c>
      <c r="G189" s="141">
        <v>21</v>
      </c>
      <c r="H189" s="141">
        <v>37.005000000000003</v>
      </c>
      <c r="I189" s="141">
        <v>6.6585000000000001</v>
      </c>
      <c r="J189" s="141">
        <v>5.5E-2</v>
      </c>
      <c r="K189" s="141">
        <v>20.675000000000001</v>
      </c>
      <c r="L189" s="144"/>
      <c r="M189" s="141">
        <v>0</v>
      </c>
      <c r="N189" s="141">
        <v>5196.2056000000002</v>
      </c>
      <c r="O189" s="144"/>
    </row>
    <row r="190" spans="1:15" ht="14.4" x14ac:dyDescent="0.3">
      <c r="A190" s="143">
        <v>45356.542326388888</v>
      </c>
      <c r="B190" s="46">
        <f t="shared" si="2"/>
        <v>45356.542361111111</v>
      </c>
      <c r="C190" s="141">
        <v>2.00120454545455</v>
      </c>
      <c r="D190" s="141">
        <v>1.31818181818182E-4</v>
      </c>
      <c r="E190" s="141">
        <v>1399.8863636363601</v>
      </c>
      <c r="F190" s="141">
        <v>98.124705882352899</v>
      </c>
      <c r="G190" s="141">
        <v>21</v>
      </c>
      <c r="H190" s="141">
        <v>37.01</v>
      </c>
      <c r="I190" s="141">
        <v>6.6589</v>
      </c>
      <c r="J190" s="141">
        <v>0.05</v>
      </c>
      <c r="K190" s="141">
        <v>20.675000000000001</v>
      </c>
      <c r="L190" s="144"/>
      <c r="M190" s="141">
        <v>0</v>
      </c>
      <c r="N190" s="141">
        <v>5196.2056000000002</v>
      </c>
      <c r="O190" s="144"/>
    </row>
    <row r="191" spans="1:15" ht="14.4" x14ac:dyDescent="0.3">
      <c r="A191" s="143">
        <v>45356.543020833335</v>
      </c>
      <c r="B191" s="46">
        <f t="shared" si="2"/>
        <v>45356.543055555558</v>
      </c>
      <c r="C191" s="141">
        <v>1.99919523809524</v>
      </c>
      <c r="D191" s="141">
        <v>4.4499999999999997E-4</v>
      </c>
      <c r="E191" s="141">
        <v>1399.7</v>
      </c>
      <c r="F191" s="141">
        <v>98.191538461538499</v>
      </c>
      <c r="G191" s="141">
        <v>21</v>
      </c>
      <c r="H191" s="141">
        <v>37.005000000000003</v>
      </c>
      <c r="I191" s="141">
        <v>6.6582999999999997</v>
      </c>
      <c r="J191" s="141">
        <v>0.05</v>
      </c>
      <c r="K191" s="141">
        <v>20.68</v>
      </c>
      <c r="L191" s="144"/>
      <c r="M191" s="141">
        <v>0</v>
      </c>
      <c r="N191" s="141">
        <v>5196.2056000000002</v>
      </c>
      <c r="O191" s="144"/>
    </row>
    <row r="192" spans="1:15" ht="14.4" x14ac:dyDescent="0.3">
      <c r="A192" s="143">
        <v>45356.543715277781</v>
      </c>
      <c r="B192" s="46">
        <f t="shared" si="2"/>
        <v>45356.543750000004</v>
      </c>
      <c r="C192" s="141">
        <v>1.9999</v>
      </c>
      <c r="D192" s="141">
        <v>5.6818181818181805E-4</v>
      </c>
      <c r="E192" s="141">
        <v>1399.9857142857099</v>
      </c>
      <c r="F192" s="141">
        <v>98.153333333333293</v>
      </c>
      <c r="G192" s="141">
        <v>21</v>
      </c>
      <c r="H192" s="141">
        <v>37.005000000000003</v>
      </c>
      <c r="I192" s="141">
        <v>6.6585000000000001</v>
      </c>
      <c r="J192" s="141">
        <v>0.05</v>
      </c>
      <c r="K192" s="141">
        <v>20.68</v>
      </c>
      <c r="L192" s="144"/>
      <c r="M192" s="141">
        <v>0</v>
      </c>
      <c r="N192" s="141">
        <v>5196.2056000000002</v>
      </c>
      <c r="O192" s="144"/>
    </row>
    <row r="193" spans="1:15" ht="14.4" x14ac:dyDescent="0.3">
      <c r="A193" s="143">
        <v>45356.544409722221</v>
      </c>
      <c r="B193" s="46">
        <f t="shared" si="2"/>
        <v>45356.544444444444</v>
      </c>
      <c r="C193" s="141">
        <v>2.0021380952381</v>
      </c>
      <c r="D193" s="141">
        <v>1.7272727272727299E-4</v>
      </c>
      <c r="E193" s="141">
        <v>1400.0863636363599</v>
      </c>
      <c r="F193" s="141">
        <v>98.14</v>
      </c>
      <c r="G193" s="141">
        <v>21</v>
      </c>
      <c r="H193" s="141">
        <v>37.003333333333302</v>
      </c>
      <c r="I193" s="141">
        <v>6.6585714285714301</v>
      </c>
      <c r="J193" s="141">
        <v>0.05</v>
      </c>
      <c r="K193" s="141">
        <v>20.69</v>
      </c>
      <c r="L193" s="144"/>
      <c r="M193" s="141">
        <v>0</v>
      </c>
      <c r="N193" s="141">
        <v>5196.2056000000002</v>
      </c>
      <c r="O193" s="144"/>
    </row>
    <row r="194" spans="1:15" ht="14.4" x14ac:dyDescent="0.3">
      <c r="A194" s="143">
        <v>45356.545104166667</v>
      </c>
      <c r="B194" s="46">
        <f t="shared" si="2"/>
        <v>45356.545138888891</v>
      </c>
      <c r="C194" s="141">
        <v>1.9993210526315801</v>
      </c>
      <c r="D194" s="141">
        <v>1.10526315789474E-4</v>
      </c>
      <c r="E194" s="141">
        <v>1400.1736842105299</v>
      </c>
      <c r="F194" s="141">
        <v>98.112499999999997</v>
      </c>
      <c r="G194" s="141">
        <v>21</v>
      </c>
      <c r="H194" s="141">
        <v>36.997500000000002</v>
      </c>
      <c r="I194" s="141">
        <v>6.6586666666666696</v>
      </c>
      <c r="J194" s="141">
        <v>0.05</v>
      </c>
      <c r="K194" s="141">
        <v>20.69</v>
      </c>
      <c r="L194" s="144"/>
      <c r="M194" s="141">
        <v>0</v>
      </c>
      <c r="N194" s="141">
        <v>5196.2056000000002</v>
      </c>
      <c r="O194" s="144"/>
    </row>
    <row r="195" spans="1:15" ht="14.4" x14ac:dyDescent="0.3">
      <c r="A195" s="143">
        <v>45356.545798611114</v>
      </c>
      <c r="B195" s="46">
        <f t="shared" ref="B195:B258" si="3">MROUND(A195,"00:01:00")</f>
        <v>45356.545833333337</v>
      </c>
      <c r="C195" s="141">
        <v>2.0005476190476199</v>
      </c>
      <c r="D195" s="141">
        <v>-2.1904761904761901E-4</v>
      </c>
      <c r="E195" s="141">
        <v>1399.9380952381</v>
      </c>
      <c r="F195" s="141">
        <v>98.088947368421103</v>
      </c>
      <c r="G195" s="141">
        <v>21</v>
      </c>
      <c r="H195" s="141">
        <v>37.005000000000003</v>
      </c>
      <c r="I195" s="141">
        <v>6.6590909090909101</v>
      </c>
      <c r="J195" s="141">
        <v>0.05</v>
      </c>
      <c r="K195" s="141">
        <v>20.69</v>
      </c>
      <c r="L195" s="144"/>
      <c r="M195" s="141">
        <v>0</v>
      </c>
      <c r="N195" s="141">
        <v>5196.2056000000002</v>
      </c>
      <c r="O195" s="144"/>
    </row>
    <row r="196" spans="1:15" ht="14.4" x14ac:dyDescent="0.3">
      <c r="A196" s="143">
        <v>45356.546493055554</v>
      </c>
      <c r="B196" s="46">
        <f t="shared" si="3"/>
        <v>45356.546527777777</v>
      </c>
      <c r="C196" s="141">
        <v>2.0000476190476202</v>
      </c>
      <c r="D196" s="141">
        <v>3.3333333333333301E-5</v>
      </c>
      <c r="E196" s="141">
        <v>1400.29</v>
      </c>
      <c r="F196" s="141">
        <v>98.015294117647102</v>
      </c>
      <c r="G196" s="141">
        <v>21</v>
      </c>
      <c r="H196" s="141">
        <v>37.005000000000003</v>
      </c>
      <c r="I196" s="141">
        <v>6.6589999999999998</v>
      </c>
      <c r="J196" s="141">
        <v>0.05</v>
      </c>
      <c r="K196" s="141">
        <v>20.684999999999999</v>
      </c>
      <c r="L196" s="144"/>
      <c r="M196" s="141">
        <v>0</v>
      </c>
      <c r="N196" s="141">
        <v>5196.2056000000002</v>
      </c>
      <c r="O196" s="144"/>
    </row>
    <row r="197" spans="1:15" ht="14.4" x14ac:dyDescent="0.3">
      <c r="A197" s="143">
        <v>45356.5471875</v>
      </c>
      <c r="B197" s="46">
        <f t="shared" si="3"/>
        <v>45356.547222222223</v>
      </c>
      <c r="C197" s="141">
        <v>1.9996238095238099</v>
      </c>
      <c r="D197" s="141">
        <v>2.3333333333333301E-4</v>
      </c>
      <c r="E197" s="141">
        <v>1399.8150000000001</v>
      </c>
      <c r="F197" s="141">
        <v>97.868461538461503</v>
      </c>
      <c r="G197" s="141">
        <v>21</v>
      </c>
      <c r="H197" s="141">
        <v>37.005000000000003</v>
      </c>
      <c r="I197" s="141">
        <v>6.6595000000000004</v>
      </c>
      <c r="J197" s="141">
        <v>0.05</v>
      </c>
      <c r="K197" s="141">
        <v>20.675000000000001</v>
      </c>
      <c r="L197" s="144"/>
      <c r="M197" s="141">
        <v>0</v>
      </c>
      <c r="N197" s="141">
        <v>5196.2056000000002</v>
      </c>
      <c r="O197" s="144"/>
    </row>
    <row r="198" spans="1:15" ht="14.4" x14ac:dyDescent="0.3">
      <c r="A198" s="143">
        <v>45356.547881944447</v>
      </c>
      <c r="B198" s="46">
        <f t="shared" si="3"/>
        <v>45356.54791666667</v>
      </c>
      <c r="C198" s="141">
        <v>1.9996272727272699</v>
      </c>
      <c r="D198" s="141">
        <v>3.36363636363636E-4</v>
      </c>
      <c r="E198" s="141">
        <v>1399.8227272727299</v>
      </c>
      <c r="F198" s="141">
        <v>97.936190476190504</v>
      </c>
      <c r="G198" s="141">
        <v>21</v>
      </c>
      <c r="H198" s="141">
        <v>37.005555555555603</v>
      </c>
      <c r="I198" s="141">
        <v>6.6592000000000002</v>
      </c>
      <c r="J198" s="141">
        <v>0.05</v>
      </c>
      <c r="K198" s="141">
        <v>20.6733333333333</v>
      </c>
      <c r="L198" s="144"/>
      <c r="M198" s="141">
        <v>0</v>
      </c>
      <c r="N198" s="141">
        <v>5196.2056000000002</v>
      </c>
      <c r="O198" s="144"/>
    </row>
    <row r="199" spans="1:15" ht="14.4" x14ac:dyDescent="0.3">
      <c r="A199" s="143">
        <v>45356.548576388886</v>
      </c>
      <c r="B199" s="46">
        <f t="shared" si="3"/>
        <v>45356.548611111109</v>
      </c>
      <c r="C199" s="141">
        <v>2.0002090909090899</v>
      </c>
      <c r="D199" s="141">
        <v>3.2727272727272699E-4</v>
      </c>
      <c r="E199" s="141">
        <v>1399.7111111111101</v>
      </c>
      <c r="F199" s="141">
        <v>97.894545454545494</v>
      </c>
      <c r="G199" s="141">
        <v>21</v>
      </c>
      <c r="H199" s="141">
        <v>37.005000000000003</v>
      </c>
      <c r="I199" s="141">
        <v>6.6585714285714301</v>
      </c>
      <c r="J199" s="141">
        <v>0.05</v>
      </c>
      <c r="K199" s="141">
        <v>20.67</v>
      </c>
      <c r="L199" s="144"/>
      <c r="M199" s="141">
        <v>0</v>
      </c>
      <c r="N199" s="141">
        <v>5196.2056000000002</v>
      </c>
      <c r="O199" s="144"/>
    </row>
    <row r="200" spans="1:15" ht="14.4" x14ac:dyDescent="0.3">
      <c r="A200" s="143">
        <v>45356.549270833333</v>
      </c>
      <c r="B200" s="46">
        <f t="shared" si="3"/>
        <v>45356.549305555556</v>
      </c>
      <c r="C200" s="141">
        <v>1.99888181818182</v>
      </c>
      <c r="D200" s="141">
        <v>9.52380952380952E-5</v>
      </c>
      <c r="E200" s="141">
        <v>1399.8090909090899</v>
      </c>
      <c r="F200" s="141">
        <v>97.832666666666697</v>
      </c>
      <c r="G200" s="141">
        <v>21</v>
      </c>
      <c r="H200" s="141">
        <v>37.005000000000003</v>
      </c>
      <c r="I200" s="141">
        <v>6.6595000000000004</v>
      </c>
      <c r="J200" s="141">
        <v>0.05</v>
      </c>
      <c r="K200" s="141">
        <v>20.66</v>
      </c>
      <c r="L200" s="144"/>
      <c r="M200" s="141">
        <v>0</v>
      </c>
      <c r="N200" s="141">
        <v>5196.2056000000002</v>
      </c>
      <c r="O200" s="144"/>
    </row>
    <row r="201" spans="1:15" ht="14.4" x14ac:dyDescent="0.3">
      <c r="A201" s="143">
        <v>45356.54996527778</v>
      </c>
      <c r="B201" s="46">
        <f t="shared" si="3"/>
        <v>45356.55</v>
      </c>
      <c r="C201" s="141">
        <v>2.0005000000000002</v>
      </c>
      <c r="D201" s="141">
        <v>-2.4000000000000001E-4</v>
      </c>
      <c r="E201" s="141">
        <v>1399.98</v>
      </c>
      <c r="F201" s="141">
        <v>97.820833333333297</v>
      </c>
      <c r="G201" s="141">
        <v>21</v>
      </c>
      <c r="H201" s="141">
        <v>37.003999999999998</v>
      </c>
      <c r="I201" s="141">
        <v>6.6595000000000004</v>
      </c>
      <c r="J201" s="141">
        <v>0.05</v>
      </c>
      <c r="K201" s="141">
        <v>20.664999999999999</v>
      </c>
      <c r="L201" s="144"/>
      <c r="M201" s="141">
        <v>0</v>
      </c>
      <c r="N201" s="141">
        <v>5196.2056000000002</v>
      </c>
      <c r="O201" s="144"/>
    </row>
    <row r="202" spans="1:15" ht="14.4" x14ac:dyDescent="0.3">
      <c r="A202" s="143">
        <v>45356.550659722219</v>
      </c>
      <c r="B202" s="46">
        <f t="shared" si="3"/>
        <v>45356.55069444445</v>
      </c>
      <c r="C202" s="141">
        <v>1.99892727272727</v>
      </c>
      <c r="D202" s="141">
        <v>-9.8563833862318603E-21</v>
      </c>
      <c r="E202" s="141">
        <v>1400.5636363636399</v>
      </c>
      <c r="F202" s="141">
        <v>97.812142857142803</v>
      </c>
      <c r="G202" s="141">
        <v>21</v>
      </c>
      <c r="H202" s="141">
        <v>37.005000000000003</v>
      </c>
      <c r="I202" s="141">
        <v>6.6595000000000004</v>
      </c>
      <c r="J202" s="141">
        <v>0.05</v>
      </c>
      <c r="K202" s="141">
        <v>20.664999999999999</v>
      </c>
      <c r="L202" s="144"/>
      <c r="M202" s="141">
        <v>0</v>
      </c>
      <c r="N202" s="141">
        <v>5196.2056000000002</v>
      </c>
      <c r="O202" s="144"/>
    </row>
    <row r="203" spans="1:15" ht="14.4" x14ac:dyDescent="0.3">
      <c r="A203" s="143">
        <v>45356.551354166666</v>
      </c>
      <c r="B203" s="46">
        <f t="shared" si="3"/>
        <v>45356.551388888889</v>
      </c>
      <c r="C203" s="141">
        <v>1.99973333333333</v>
      </c>
      <c r="D203" s="141">
        <v>-9.5000000000000005E-5</v>
      </c>
      <c r="E203" s="141">
        <v>1400.095</v>
      </c>
      <c r="F203" s="141">
        <v>97.919333333333299</v>
      </c>
      <c r="G203" s="141">
        <v>21</v>
      </c>
      <c r="H203" s="141">
        <v>37.005555555555603</v>
      </c>
      <c r="I203" s="141">
        <v>6.6595000000000004</v>
      </c>
      <c r="J203" s="141">
        <v>0.05</v>
      </c>
      <c r="K203" s="141">
        <v>20.66</v>
      </c>
      <c r="L203" s="144"/>
      <c r="M203" s="141">
        <v>0</v>
      </c>
      <c r="N203" s="141">
        <v>5196.2056000000002</v>
      </c>
      <c r="O203" s="144"/>
    </row>
    <row r="204" spans="1:15" ht="14.4" x14ac:dyDescent="0.3">
      <c r="A204" s="143">
        <v>45356.552048611113</v>
      </c>
      <c r="B204" s="46">
        <f t="shared" si="3"/>
        <v>45356.552083333336</v>
      </c>
      <c r="C204" s="141">
        <v>2.0002666666666702</v>
      </c>
      <c r="D204" s="141">
        <v>-2.8181818181818202E-4</v>
      </c>
      <c r="E204" s="141">
        <v>1399.74761904762</v>
      </c>
      <c r="F204" s="141">
        <v>97.8988235294118</v>
      </c>
      <c r="G204" s="141">
        <v>21</v>
      </c>
      <c r="H204" s="141">
        <v>37.003333333333302</v>
      </c>
      <c r="I204" s="141">
        <v>6.65978571428571</v>
      </c>
      <c r="J204" s="141">
        <v>0.05</v>
      </c>
      <c r="K204" s="141">
        <v>20.66</v>
      </c>
      <c r="L204" s="144"/>
      <c r="M204" s="141">
        <v>0</v>
      </c>
      <c r="N204" s="141">
        <v>5196.2056000000002</v>
      </c>
      <c r="O204" s="144"/>
    </row>
    <row r="205" spans="1:15" ht="14.4" x14ac:dyDescent="0.3">
      <c r="A205" s="143">
        <v>45356.552743055552</v>
      </c>
      <c r="B205" s="46">
        <f t="shared" si="3"/>
        <v>45356.552777777782</v>
      </c>
      <c r="C205" s="141">
        <v>1.99927272727273</v>
      </c>
      <c r="D205" s="141">
        <v>7.6190476190476103E-5</v>
      </c>
      <c r="E205" s="141">
        <v>1399.9181818181801</v>
      </c>
      <c r="F205" s="141">
        <v>97.8541176470588</v>
      </c>
      <c r="G205" s="141">
        <v>21</v>
      </c>
      <c r="H205" s="141">
        <v>37.005000000000003</v>
      </c>
      <c r="I205" s="141">
        <v>6.6594285714285704</v>
      </c>
      <c r="J205" s="141">
        <v>0.05</v>
      </c>
      <c r="K205" s="141">
        <v>20.66</v>
      </c>
      <c r="L205" s="144"/>
      <c r="M205" s="141">
        <v>0</v>
      </c>
      <c r="N205" s="141">
        <v>5196.2056000000002</v>
      </c>
      <c r="O205" s="144"/>
    </row>
    <row r="206" spans="1:15" ht="14.4" x14ac:dyDescent="0.3">
      <c r="A206" s="143">
        <v>45356.553437499999</v>
      </c>
      <c r="B206" s="46">
        <f t="shared" si="3"/>
        <v>45356.553472222222</v>
      </c>
      <c r="C206" s="141">
        <v>2.0009045454545502</v>
      </c>
      <c r="D206" s="141">
        <v>-2.8571428571428601E-4</v>
      </c>
      <c r="E206" s="141">
        <v>1400.30952380952</v>
      </c>
      <c r="F206" s="141">
        <v>97.897222222222197</v>
      </c>
      <c r="G206" s="141">
        <v>21</v>
      </c>
      <c r="H206" s="141">
        <v>37.005000000000003</v>
      </c>
      <c r="I206" s="141">
        <v>6.6595000000000004</v>
      </c>
      <c r="J206" s="141">
        <v>0.05</v>
      </c>
      <c r="K206" s="141">
        <v>20.66</v>
      </c>
      <c r="L206" s="144"/>
      <c r="M206" s="141">
        <v>0</v>
      </c>
      <c r="N206" s="141">
        <v>5196.2056000000002</v>
      </c>
      <c r="O206" s="144"/>
    </row>
    <row r="207" spans="1:15" ht="14.4" x14ac:dyDescent="0.3">
      <c r="A207" s="143">
        <v>45356.554131944446</v>
      </c>
      <c r="B207" s="46">
        <f t="shared" si="3"/>
        <v>45356.554166666669</v>
      </c>
      <c r="C207" s="141">
        <v>2.0016473684210498</v>
      </c>
      <c r="D207" s="141">
        <v>-2.42105263157895E-4</v>
      </c>
      <c r="E207" s="141">
        <v>1400.1</v>
      </c>
      <c r="F207" s="141">
        <v>97.872222222222206</v>
      </c>
      <c r="G207" s="141">
        <v>21</v>
      </c>
      <c r="H207" s="141">
        <v>37.005000000000003</v>
      </c>
      <c r="I207" s="141">
        <v>6.6596000000000002</v>
      </c>
      <c r="J207" s="141">
        <v>0.05</v>
      </c>
      <c r="K207" s="141">
        <v>20.66</v>
      </c>
      <c r="L207" s="144"/>
      <c r="M207" s="141">
        <v>0</v>
      </c>
      <c r="N207" s="141">
        <v>5196.2056000000002</v>
      </c>
      <c r="O207" s="144"/>
    </row>
    <row r="208" spans="1:15" ht="14.4" x14ac:dyDescent="0.3">
      <c r="A208" s="143">
        <v>45356.554826388892</v>
      </c>
      <c r="B208" s="46">
        <f t="shared" si="3"/>
        <v>45356.554861111115</v>
      </c>
      <c r="C208" s="141">
        <v>2.0015086956521699</v>
      </c>
      <c r="D208" s="141">
        <v>-5.7826086956521696E-4</v>
      </c>
      <c r="E208" s="141">
        <v>1400.2347826087</v>
      </c>
      <c r="F208" s="141">
        <v>97.722777777777793</v>
      </c>
      <c r="G208" s="141">
        <v>21</v>
      </c>
      <c r="H208" s="141">
        <v>37.005000000000003</v>
      </c>
      <c r="I208" s="141">
        <v>6.6597999999999997</v>
      </c>
      <c r="J208" s="141">
        <v>0.05</v>
      </c>
      <c r="K208" s="141">
        <v>20.66</v>
      </c>
      <c r="L208" s="144"/>
      <c r="M208" s="141">
        <v>0</v>
      </c>
      <c r="N208" s="141">
        <v>5196.2056000000002</v>
      </c>
      <c r="O208" s="144"/>
    </row>
    <row r="209" spans="1:15" ht="14.4" x14ac:dyDescent="0.3">
      <c r="A209" s="143">
        <v>45356.555520833332</v>
      </c>
      <c r="B209" s="46">
        <f t="shared" si="3"/>
        <v>45356.555555555555</v>
      </c>
      <c r="C209" s="141">
        <v>2.0004772727272702</v>
      </c>
      <c r="D209" s="141">
        <v>-4.76190476190476E-5</v>
      </c>
      <c r="E209" s="141">
        <v>1399.61904761905</v>
      </c>
      <c r="F209" s="141">
        <v>97.596249999999998</v>
      </c>
      <c r="G209" s="141">
        <v>21</v>
      </c>
      <c r="H209" s="141">
        <v>37.005000000000003</v>
      </c>
      <c r="I209" s="141">
        <v>6.6604999999999999</v>
      </c>
      <c r="J209" s="141">
        <v>0.05</v>
      </c>
      <c r="K209" s="141">
        <v>20.66</v>
      </c>
      <c r="L209" s="144"/>
      <c r="M209" s="141">
        <v>0</v>
      </c>
      <c r="N209" s="141">
        <v>5196.2056000000002</v>
      </c>
      <c r="O209" s="144"/>
    </row>
    <row r="210" spans="1:15" ht="14.4" x14ac:dyDescent="0.3">
      <c r="A210" s="143">
        <v>45356.556215277778</v>
      </c>
      <c r="B210" s="46">
        <f t="shared" si="3"/>
        <v>45356.556250000001</v>
      </c>
      <c r="C210" s="141">
        <v>2.0003142857142899</v>
      </c>
      <c r="D210" s="141">
        <v>-3.4000000000000002E-4</v>
      </c>
      <c r="E210" s="141">
        <v>1400.01052631579</v>
      </c>
      <c r="F210" s="141">
        <v>97.616874999999993</v>
      </c>
      <c r="G210" s="141">
        <v>21</v>
      </c>
      <c r="H210" s="141">
        <v>37.003333333333302</v>
      </c>
      <c r="I210" s="141">
        <v>6.6602222222222203</v>
      </c>
      <c r="J210" s="141">
        <v>0.05</v>
      </c>
      <c r="K210" s="141">
        <v>20.66</v>
      </c>
      <c r="L210" s="144"/>
      <c r="M210" s="141">
        <v>0</v>
      </c>
      <c r="N210" s="141">
        <v>5196.2056000000002</v>
      </c>
      <c r="O210" s="144"/>
    </row>
    <row r="211" spans="1:15" ht="14.4" x14ac:dyDescent="0.3">
      <c r="A211" s="143">
        <v>45356.556909722225</v>
      </c>
      <c r="B211" s="46">
        <f t="shared" si="3"/>
        <v>45356.556944444448</v>
      </c>
      <c r="C211" s="141">
        <v>2.0004952380952399</v>
      </c>
      <c r="D211" s="141">
        <v>-4.76190476190476E-5</v>
      </c>
      <c r="E211" s="141">
        <v>1399.9142857142899</v>
      </c>
      <c r="F211" s="141">
        <v>97.767777777777795</v>
      </c>
      <c r="G211" s="141">
        <v>21</v>
      </c>
      <c r="H211" s="141">
        <v>37.003333333333302</v>
      </c>
      <c r="I211" s="141">
        <v>6.6604999999999999</v>
      </c>
      <c r="J211" s="141">
        <v>0.06</v>
      </c>
      <c r="K211" s="141">
        <v>20.656666666666698</v>
      </c>
      <c r="L211" s="144"/>
      <c r="M211" s="141">
        <v>0</v>
      </c>
      <c r="N211" s="141">
        <v>5196.2056000000002</v>
      </c>
      <c r="O211" s="144"/>
    </row>
    <row r="212" spans="1:15" ht="14.4" x14ac:dyDescent="0.3">
      <c r="A212" s="143">
        <v>45356.557604166665</v>
      </c>
      <c r="B212" s="46">
        <f t="shared" si="3"/>
        <v>45356.557638888888</v>
      </c>
      <c r="C212" s="141">
        <v>2.0006909090909102</v>
      </c>
      <c r="D212" s="141">
        <v>1E-4</v>
      </c>
      <c r="E212" s="141">
        <v>1399.53636363636</v>
      </c>
      <c r="F212" s="141">
        <v>97.753529411764703</v>
      </c>
      <c r="G212" s="141">
        <v>21</v>
      </c>
      <c r="H212" s="141">
        <v>37.003333333333302</v>
      </c>
      <c r="I212" s="141">
        <v>6.6603000000000003</v>
      </c>
      <c r="J212" s="141">
        <v>0.06</v>
      </c>
      <c r="K212" s="141">
        <v>20.656666666666698</v>
      </c>
      <c r="L212" s="144"/>
      <c r="M212" s="141">
        <v>0</v>
      </c>
      <c r="N212" s="141">
        <v>5196.2056000000002</v>
      </c>
      <c r="O212" s="144"/>
    </row>
    <row r="213" spans="1:15" ht="14.4" x14ac:dyDescent="0.3">
      <c r="A213" s="143">
        <v>45356.558298611111</v>
      </c>
      <c r="B213" s="46">
        <f t="shared" si="3"/>
        <v>45356.558333333334</v>
      </c>
      <c r="C213" s="141">
        <v>1.9985619047619001</v>
      </c>
      <c r="D213" s="141">
        <v>-1.9545454545454499E-4</v>
      </c>
      <c r="E213" s="141">
        <v>1400.02</v>
      </c>
      <c r="F213" s="141">
        <v>97.805882352941197</v>
      </c>
      <c r="G213" s="141">
        <v>21</v>
      </c>
      <c r="H213" s="141">
        <v>37.01</v>
      </c>
      <c r="I213" s="141">
        <v>6.6604999999999999</v>
      </c>
      <c r="J213" s="141">
        <v>0.06</v>
      </c>
      <c r="K213" s="141">
        <v>20.66</v>
      </c>
      <c r="L213" s="144"/>
      <c r="M213" s="141">
        <v>0</v>
      </c>
      <c r="N213" s="141">
        <v>5196.2056000000002</v>
      </c>
      <c r="O213" s="144"/>
    </row>
    <row r="214" spans="1:15" ht="14.4" x14ac:dyDescent="0.3">
      <c r="A214" s="143">
        <v>45356.558993055558</v>
      </c>
      <c r="B214" s="46">
        <f t="shared" si="3"/>
        <v>45356.559027777781</v>
      </c>
      <c r="C214" s="141">
        <v>2.0002863636363601</v>
      </c>
      <c r="D214" s="141">
        <v>7.7272727272727299E-5</v>
      </c>
      <c r="E214" s="141">
        <v>1400.0863636363599</v>
      </c>
      <c r="F214" s="141">
        <v>97.75</v>
      </c>
      <c r="G214" s="141">
        <v>21</v>
      </c>
      <c r="H214" s="141">
        <v>37.005000000000003</v>
      </c>
      <c r="I214" s="141">
        <v>6.6604999999999999</v>
      </c>
      <c r="J214" s="141">
        <v>0.06</v>
      </c>
      <c r="K214" s="141">
        <v>20.6666666666667</v>
      </c>
      <c r="L214" s="144"/>
      <c r="M214" s="141">
        <v>0</v>
      </c>
      <c r="N214" s="141">
        <v>5196.2056000000002</v>
      </c>
      <c r="O214" s="144"/>
    </row>
    <row r="215" spans="1:15" ht="14.4" x14ac:dyDescent="0.3">
      <c r="A215" s="143">
        <v>45356.559687499997</v>
      </c>
      <c r="B215" s="46">
        <f t="shared" si="3"/>
        <v>45356.55972222222</v>
      </c>
      <c r="C215" s="141">
        <v>1.9998727272727299</v>
      </c>
      <c r="D215" s="141">
        <v>7.2727272727272701E-5</v>
      </c>
      <c r="E215" s="141">
        <v>1399.9142857142899</v>
      </c>
      <c r="F215" s="141">
        <v>97.741176470588201</v>
      </c>
      <c r="G215" s="141">
        <v>21</v>
      </c>
      <c r="H215" s="141">
        <v>37</v>
      </c>
      <c r="I215" s="141">
        <v>6.6605714285714299</v>
      </c>
      <c r="J215" s="141">
        <v>0.05</v>
      </c>
      <c r="K215" s="141">
        <v>20.664999999999999</v>
      </c>
      <c r="L215" s="144"/>
      <c r="M215" s="141">
        <v>0</v>
      </c>
      <c r="N215" s="141">
        <v>5196.2056000000002</v>
      </c>
      <c r="O215" s="144"/>
    </row>
    <row r="216" spans="1:15" ht="14.4" x14ac:dyDescent="0.3">
      <c r="A216" s="143">
        <v>45356.560381944444</v>
      </c>
      <c r="B216" s="46">
        <f t="shared" si="3"/>
        <v>45356.560416666667</v>
      </c>
      <c r="C216" s="141">
        <v>1.9988772727272699</v>
      </c>
      <c r="D216" s="141">
        <v>-6.4545454545454498E-4</v>
      </c>
      <c r="E216" s="141">
        <v>1400.0952380952399</v>
      </c>
      <c r="F216" s="141">
        <v>97.726153846153807</v>
      </c>
      <c r="G216" s="141">
        <v>21</v>
      </c>
      <c r="H216" s="141">
        <v>37.006</v>
      </c>
      <c r="I216" s="141">
        <v>6.6604999999999999</v>
      </c>
      <c r="J216" s="141">
        <v>0.05</v>
      </c>
      <c r="K216" s="141">
        <v>20.664999999999999</v>
      </c>
      <c r="L216" s="144"/>
      <c r="M216" s="141">
        <v>0</v>
      </c>
      <c r="N216" s="141">
        <v>5196.2056000000002</v>
      </c>
      <c r="O216" s="144"/>
    </row>
    <row r="217" spans="1:15" ht="14.4" x14ac:dyDescent="0.3">
      <c r="A217" s="143">
        <v>45356.561076388891</v>
      </c>
      <c r="B217" s="46">
        <f t="shared" si="3"/>
        <v>45356.561111111114</v>
      </c>
      <c r="C217" s="141">
        <v>1.99987727272727</v>
      </c>
      <c r="D217" s="141">
        <v>5.8636363636363595E-4</v>
      </c>
      <c r="E217" s="141">
        <v>1399.9714285714299</v>
      </c>
      <c r="F217" s="141">
        <v>97.770624999999995</v>
      </c>
      <c r="G217" s="141">
        <v>21</v>
      </c>
      <c r="H217" s="141">
        <v>37.003999999999998</v>
      </c>
      <c r="I217" s="141">
        <v>6.6604285714285698</v>
      </c>
      <c r="J217" s="141">
        <v>0.05</v>
      </c>
      <c r="K217" s="141">
        <v>20.66</v>
      </c>
      <c r="L217" s="144"/>
      <c r="M217" s="141">
        <v>0</v>
      </c>
      <c r="N217" s="141">
        <v>5196.2056000000002</v>
      </c>
      <c r="O217" s="144"/>
    </row>
    <row r="218" spans="1:15" ht="14.4" x14ac:dyDescent="0.3">
      <c r="A218" s="143">
        <v>45356.56177083333</v>
      </c>
      <c r="B218" s="46">
        <f t="shared" si="3"/>
        <v>45356.561805555561</v>
      </c>
      <c r="C218" s="141">
        <v>1.998885</v>
      </c>
      <c r="D218" s="141">
        <v>-2.8571428571428601E-5</v>
      </c>
      <c r="E218" s="141">
        <v>1400.12631578947</v>
      </c>
      <c r="F218" s="141">
        <v>97.727142857142894</v>
      </c>
      <c r="G218" s="141">
        <v>21</v>
      </c>
      <c r="H218" s="141">
        <v>36.994999999999997</v>
      </c>
      <c r="I218" s="141">
        <v>6.6604999999999999</v>
      </c>
      <c r="J218" s="141">
        <v>0.05</v>
      </c>
      <c r="K218" s="141">
        <v>20.66</v>
      </c>
      <c r="L218" s="144"/>
      <c r="M218" s="141">
        <v>0</v>
      </c>
      <c r="N218" s="141">
        <v>5196.2056000000002</v>
      </c>
      <c r="O218" s="144"/>
    </row>
    <row r="219" spans="1:15" ht="14.4" x14ac:dyDescent="0.3">
      <c r="A219" s="143">
        <v>45356.562465277777</v>
      </c>
      <c r="B219" s="46">
        <f t="shared" si="3"/>
        <v>45356.5625</v>
      </c>
      <c r="C219" s="141">
        <v>2.0018619047619</v>
      </c>
      <c r="D219" s="141">
        <v>5.6999999999999998E-4</v>
      </c>
      <c r="E219" s="141">
        <v>1400.31904761905</v>
      </c>
      <c r="F219" s="141">
        <v>97.801176470588203</v>
      </c>
      <c r="G219" s="141">
        <v>21</v>
      </c>
      <c r="H219" s="141">
        <v>36.994999999999997</v>
      </c>
      <c r="I219" s="141">
        <v>6.6605714285714299</v>
      </c>
      <c r="J219" s="141">
        <v>0.05</v>
      </c>
      <c r="K219" s="141">
        <v>20.66</v>
      </c>
      <c r="L219" s="144"/>
      <c r="M219" s="141">
        <v>0</v>
      </c>
      <c r="N219" s="141">
        <v>5196.2056000000002</v>
      </c>
      <c r="O219" s="144"/>
    </row>
    <row r="220" spans="1:15" ht="14.4" x14ac:dyDescent="0.3">
      <c r="A220" s="143">
        <v>45356.563159722224</v>
      </c>
      <c r="B220" s="46">
        <f t="shared" si="3"/>
        <v>45356.563194444447</v>
      </c>
      <c r="C220" s="141">
        <v>1.99754285714286</v>
      </c>
      <c r="D220" s="141">
        <v>-7.5500000000000003E-4</v>
      </c>
      <c r="E220" s="141">
        <v>1400.16</v>
      </c>
      <c r="F220" s="141">
        <v>97.684117647058798</v>
      </c>
      <c r="G220" s="141">
        <v>21</v>
      </c>
      <c r="H220" s="141">
        <v>36.994999999999997</v>
      </c>
      <c r="I220" s="141">
        <v>6.6604999999999999</v>
      </c>
      <c r="J220" s="141">
        <v>0.05</v>
      </c>
      <c r="K220" s="141">
        <v>20.66</v>
      </c>
      <c r="L220" s="144"/>
      <c r="M220" s="141">
        <v>0</v>
      </c>
      <c r="N220" s="141">
        <v>5196.2056000000002</v>
      </c>
      <c r="O220" s="144"/>
    </row>
    <row r="221" spans="1:15" ht="14.4" x14ac:dyDescent="0.3">
      <c r="A221" s="143">
        <v>45356.563854166663</v>
      </c>
      <c r="B221" s="46">
        <f t="shared" si="3"/>
        <v>45356.563888888893</v>
      </c>
      <c r="C221" s="141">
        <v>1.9975000000000001</v>
      </c>
      <c r="D221" s="141">
        <v>7.5714285714285705E-4</v>
      </c>
      <c r="E221" s="141">
        <v>1400.5428571428599</v>
      </c>
      <c r="F221" s="141">
        <v>97.617999999999995</v>
      </c>
      <c r="G221" s="141">
        <v>21</v>
      </c>
      <c r="H221" s="141">
        <v>36.994999999999997</v>
      </c>
      <c r="I221" s="141">
        <v>6.6603333333333303</v>
      </c>
      <c r="J221" s="141">
        <v>0.05</v>
      </c>
      <c r="K221" s="141">
        <v>20.65</v>
      </c>
      <c r="L221" s="144"/>
      <c r="M221" s="141">
        <v>0</v>
      </c>
      <c r="N221" s="141">
        <v>5196.2056000000002</v>
      </c>
      <c r="O221" s="144"/>
    </row>
    <row r="222" spans="1:15" ht="14.4" x14ac:dyDescent="0.3">
      <c r="A222" s="143">
        <v>45356.56454861111</v>
      </c>
      <c r="B222" s="46">
        <f t="shared" si="3"/>
        <v>45356.564583333333</v>
      </c>
      <c r="C222" s="141">
        <v>2.00028125</v>
      </c>
      <c r="D222" s="141">
        <v>-1.3750000000000001E-4</v>
      </c>
      <c r="E222" s="141">
        <v>1400.16</v>
      </c>
      <c r="F222" s="141">
        <v>97.596363636363606</v>
      </c>
      <c r="G222" s="141">
        <v>21</v>
      </c>
      <c r="H222" s="141">
        <v>36.994999999999997</v>
      </c>
      <c r="I222" s="141">
        <v>6.6606666666666703</v>
      </c>
      <c r="J222" s="141">
        <v>0.05</v>
      </c>
      <c r="K222" s="141">
        <v>20.65</v>
      </c>
      <c r="L222" s="144"/>
      <c r="M222" s="141">
        <v>0</v>
      </c>
      <c r="N222" s="141">
        <v>5196.2056000000002</v>
      </c>
      <c r="O222" s="144"/>
    </row>
    <row r="223" spans="1:15" ht="14.4" x14ac:dyDescent="0.3">
      <c r="A223" s="143">
        <v>45356.565243055556</v>
      </c>
      <c r="B223" s="46">
        <f t="shared" si="3"/>
        <v>45356.56527777778</v>
      </c>
      <c r="C223" s="141">
        <v>2.00016666666667</v>
      </c>
      <c r="D223" s="141">
        <v>-3.5500000000000001E-4</v>
      </c>
      <c r="E223" s="141">
        <v>1399.9571428571401</v>
      </c>
      <c r="F223" s="141">
        <v>97.605333333333306</v>
      </c>
      <c r="G223" s="141">
        <v>21</v>
      </c>
      <c r="H223" s="141">
        <v>37.005714285714298</v>
      </c>
      <c r="I223" s="141">
        <v>6.6596000000000002</v>
      </c>
      <c r="J223" s="141">
        <v>0.05</v>
      </c>
      <c r="K223" s="141">
        <v>20.65</v>
      </c>
      <c r="L223" s="144"/>
      <c r="M223" s="141">
        <v>0</v>
      </c>
      <c r="N223" s="141">
        <v>5196.2056000000002</v>
      </c>
      <c r="O223" s="144"/>
    </row>
    <row r="224" spans="1:15" ht="14.4" x14ac:dyDescent="0.3">
      <c r="A224" s="143">
        <v>45356.565937500003</v>
      </c>
      <c r="B224" s="46">
        <f t="shared" si="3"/>
        <v>45356.565972222226</v>
      </c>
      <c r="C224" s="141">
        <v>1.9999714285714301</v>
      </c>
      <c r="D224" s="141">
        <v>-3.3333333333333301E-5</v>
      </c>
      <c r="E224" s="141">
        <v>1400.2049999999999</v>
      </c>
      <c r="F224" s="141">
        <v>97.666470588235299</v>
      </c>
      <c r="G224" s="141">
        <v>21</v>
      </c>
      <c r="H224" s="141">
        <v>37</v>
      </c>
      <c r="I224" s="141">
        <v>6.6601666666666697</v>
      </c>
      <c r="J224" s="141">
        <v>0.05</v>
      </c>
      <c r="K224" s="141">
        <v>20.65</v>
      </c>
      <c r="L224" s="144"/>
      <c r="M224" s="141">
        <v>0</v>
      </c>
      <c r="N224" s="141">
        <v>5196.2056000000002</v>
      </c>
      <c r="O224" s="144"/>
    </row>
    <row r="225" spans="1:15" ht="14.4" x14ac:dyDescent="0.3">
      <c r="A225" s="143">
        <v>45356.566631944443</v>
      </c>
      <c r="B225" s="46">
        <f t="shared" si="3"/>
        <v>45356.566666666666</v>
      </c>
      <c r="C225" s="141">
        <v>1.9994380952380999</v>
      </c>
      <c r="D225" s="141">
        <v>9.0476190476190504E-5</v>
      </c>
      <c r="E225" s="141">
        <v>1400.0333333333299</v>
      </c>
      <c r="F225" s="141">
        <v>97.760833333333295</v>
      </c>
      <c r="G225" s="141">
        <v>21</v>
      </c>
      <c r="H225" s="141">
        <v>36.996000000000002</v>
      </c>
      <c r="I225" s="141">
        <v>6.6598333333333297</v>
      </c>
      <c r="J225" s="141">
        <v>0.05</v>
      </c>
      <c r="K225" s="141">
        <v>20.655000000000001</v>
      </c>
      <c r="L225" s="144"/>
      <c r="M225" s="141">
        <v>0</v>
      </c>
      <c r="N225" s="141">
        <v>5196.2056000000002</v>
      </c>
      <c r="O225" s="144"/>
    </row>
    <row r="226" spans="1:15" ht="14.4" x14ac:dyDescent="0.3">
      <c r="A226" s="143">
        <v>45356.567326388889</v>
      </c>
      <c r="B226" s="46">
        <f t="shared" si="3"/>
        <v>45356.567361111112</v>
      </c>
      <c r="C226" s="141">
        <v>1.99964090909091</v>
      </c>
      <c r="D226" s="141">
        <v>4.0454545454545501E-4</v>
      </c>
      <c r="E226" s="141">
        <v>1400.06666666667</v>
      </c>
      <c r="F226" s="141">
        <v>97.693076923076902</v>
      </c>
      <c r="G226" s="141">
        <v>21</v>
      </c>
      <c r="H226" s="141">
        <v>36.994999999999997</v>
      </c>
      <c r="I226" s="141">
        <v>6.6604999999999999</v>
      </c>
      <c r="J226" s="141">
        <v>5.5E-2</v>
      </c>
      <c r="K226" s="141">
        <v>20.655999999999999</v>
      </c>
      <c r="L226" s="144"/>
      <c r="M226" s="141">
        <v>0</v>
      </c>
      <c r="N226" s="141">
        <v>5196.2056000000002</v>
      </c>
      <c r="O226" s="144"/>
    </row>
    <row r="227" spans="1:15" ht="14.4" x14ac:dyDescent="0.3">
      <c r="A227" s="143">
        <v>45356.568020833336</v>
      </c>
      <c r="B227" s="46">
        <f t="shared" si="3"/>
        <v>45356.568055555559</v>
      </c>
      <c r="C227" s="141">
        <v>1.9970363636363599</v>
      </c>
      <c r="D227" s="141">
        <v>-9.0909090909090792E-6</v>
      </c>
      <c r="E227" s="141">
        <v>1399.8090909090899</v>
      </c>
      <c r="F227" s="141">
        <v>97.6046153846154</v>
      </c>
      <c r="G227" s="141">
        <v>21</v>
      </c>
      <c r="H227" s="141">
        <v>37</v>
      </c>
      <c r="I227" s="141">
        <v>6.6597499999999998</v>
      </c>
      <c r="J227" s="141">
        <v>0.05</v>
      </c>
      <c r="K227" s="141">
        <v>20.65</v>
      </c>
      <c r="L227" s="144"/>
      <c r="M227" s="141">
        <v>0</v>
      </c>
      <c r="N227" s="141">
        <v>5196.2056000000002</v>
      </c>
      <c r="O227" s="144"/>
    </row>
    <row r="228" spans="1:15" ht="14.4" x14ac:dyDescent="0.3">
      <c r="A228" s="143">
        <v>45356.568715277775</v>
      </c>
      <c r="B228" s="46">
        <f t="shared" si="3"/>
        <v>45356.568749999999</v>
      </c>
      <c r="C228" s="141">
        <v>2.0010849999999998</v>
      </c>
      <c r="D228" s="141">
        <v>1.25E-4</v>
      </c>
      <c r="E228" s="141">
        <v>1399.8263157894701</v>
      </c>
      <c r="F228" s="141">
        <v>97.546666666666695</v>
      </c>
      <c r="G228" s="141">
        <v>21</v>
      </c>
      <c r="H228" s="141">
        <v>37</v>
      </c>
      <c r="I228" s="141">
        <v>6.6593749999999998</v>
      </c>
      <c r="J228" s="141">
        <v>0.06</v>
      </c>
      <c r="K228" s="141">
        <v>20.65</v>
      </c>
      <c r="L228" s="144"/>
      <c r="M228" s="141">
        <v>0</v>
      </c>
      <c r="N228" s="141">
        <v>5196.2056000000002</v>
      </c>
      <c r="O228" s="144"/>
    </row>
    <row r="229" spans="1:15" ht="14.4" x14ac:dyDescent="0.3">
      <c r="A229" s="143">
        <v>45356.569409722222</v>
      </c>
      <c r="B229" s="46">
        <f t="shared" si="3"/>
        <v>45356.569444444445</v>
      </c>
      <c r="C229" s="141">
        <v>2.0001952380952401</v>
      </c>
      <c r="D229" s="141">
        <v>-1.6000000000000001E-4</v>
      </c>
      <c r="E229" s="141">
        <v>1399.94</v>
      </c>
      <c r="F229" s="141">
        <v>97.657368421052595</v>
      </c>
      <c r="G229" s="141">
        <v>21</v>
      </c>
      <c r="H229" s="141">
        <v>36.994999999999997</v>
      </c>
      <c r="I229" s="141">
        <v>6.6595000000000004</v>
      </c>
      <c r="J229" s="141">
        <v>5.5E-2</v>
      </c>
      <c r="K229" s="141">
        <v>20.655000000000001</v>
      </c>
      <c r="L229" s="144"/>
      <c r="M229" s="141">
        <v>0</v>
      </c>
      <c r="N229" s="141">
        <v>5196.2056000000002</v>
      </c>
      <c r="O229" s="144"/>
    </row>
    <row r="230" spans="1:15" ht="14.4" x14ac:dyDescent="0.3">
      <c r="A230" s="143">
        <v>45356.570104166669</v>
      </c>
      <c r="B230" s="46">
        <f t="shared" si="3"/>
        <v>45356.570138888892</v>
      </c>
      <c r="C230" s="141">
        <v>1.99973181818182</v>
      </c>
      <c r="D230" s="141">
        <v>-3.95454545454546E-4</v>
      </c>
      <c r="E230" s="141">
        <v>1399.99545454545</v>
      </c>
      <c r="F230" s="141">
        <v>97.688000000000002</v>
      </c>
      <c r="G230" s="141">
        <v>21</v>
      </c>
      <c r="H230" s="141">
        <v>36.994999999999997</v>
      </c>
      <c r="I230" s="141">
        <v>6.6596153846153801</v>
      </c>
      <c r="J230" s="141">
        <v>5.5E-2</v>
      </c>
      <c r="K230" s="141">
        <v>20.65</v>
      </c>
      <c r="L230" s="141"/>
      <c r="M230" s="141">
        <v>0</v>
      </c>
      <c r="N230" s="141">
        <v>5196.2056000000002</v>
      </c>
      <c r="O230" s="144"/>
    </row>
    <row r="231" spans="1:15" ht="14.4" x14ac:dyDescent="0.3">
      <c r="A231" s="143">
        <v>45356.570798611108</v>
      </c>
      <c r="B231" s="46">
        <f t="shared" si="3"/>
        <v>45356.570833333339</v>
      </c>
      <c r="C231" s="141">
        <v>1.9999761904761899</v>
      </c>
      <c r="D231" s="141">
        <v>1.2857142857142901E-4</v>
      </c>
      <c r="E231" s="141">
        <v>1399.88571428571</v>
      </c>
      <c r="F231" s="141">
        <v>97.681111111111093</v>
      </c>
      <c r="G231" s="141">
        <v>21</v>
      </c>
      <c r="H231" s="141">
        <v>37.005000000000003</v>
      </c>
      <c r="I231" s="141">
        <v>6.6589999999999998</v>
      </c>
      <c r="J231" s="141">
        <v>0.06</v>
      </c>
      <c r="K231" s="141">
        <v>20.65</v>
      </c>
      <c r="L231" s="144"/>
      <c r="M231" s="141">
        <v>0</v>
      </c>
      <c r="N231" s="141">
        <v>5196.2056000000002</v>
      </c>
      <c r="O231" s="144"/>
    </row>
    <row r="232" spans="1:15" ht="14.4" x14ac:dyDescent="0.3">
      <c r="A232" s="143">
        <v>45356.571493055555</v>
      </c>
      <c r="B232" s="46">
        <f t="shared" si="3"/>
        <v>45356.571527777778</v>
      </c>
      <c r="C232" s="141">
        <v>1.9998849999999999</v>
      </c>
      <c r="D232" s="141">
        <v>-1.15E-4</v>
      </c>
      <c r="E232" s="141">
        <v>1399.845</v>
      </c>
      <c r="F232" s="141">
        <v>97.561999999999998</v>
      </c>
      <c r="G232" s="141">
        <v>21</v>
      </c>
      <c r="H232" s="141">
        <v>37.01</v>
      </c>
      <c r="I232" s="141">
        <v>6.6595000000000004</v>
      </c>
      <c r="J232" s="141">
        <v>0.06</v>
      </c>
      <c r="K232" s="141">
        <v>20.65</v>
      </c>
      <c r="L232" s="144"/>
      <c r="M232" s="141">
        <v>0</v>
      </c>
      <c r="N232" s="141">
        <v>5196.2056000000002</v>
      </c>
      <c r="O232" s="144"/>
    </row>
    <row r="233" spans="1:15" ht="14.4" x14ac:dyDescent="0.3">
      <c r="A233" s="143">
        <v>45356.572187500002</v>
      </c>
      <c r="B233" s="46">
        <f t="shared" si="3"/>
        <v>45356.572222222225</v>
      </c>
      <c r="C233" s="141">
        <v>2.0001523809523798</v>
      </c>
      <c r="D233" s="141">
        <v>-7.6190476190476103E-5</v>
      </c>
      <c r="E233" s="141">
        <v>1400.3181818181799</v>
      </c>
      <c r="F233" s="141">
        <v>97.444285714285698</v>
      </c>
      <c r="G233" s="141">
        <v>21</v>
      </c>
      <c r="H233" s="141">
        <v>37.0042857142857</v>
      </c>
      <c r="I233" s="141">
        <v>6.6595555555555599</v>
      </c>
      <c r="J233" s="141">
        <v>0.06</v>
      </c>
      <c r="K233" s="141">
        <v>20.65</v>
      </c>
      <c r="L233" s="144"/>
      <c r="M233" s="141">
        <v>0</v>
      </c>
      <c r="N233" s="141">
        <v>5196.2056000000002</v>
      </c>
      <c r="O233" s="144"/>
    </row>
    <row r="234" spans="1:15" ht="14.4" x14ac:dyDescent="0.3">
      <c r="A234" s="143">
        <v>45356.572881944441</v>
      </c>
      <c r="B234" s="46">
        <f t="shared" si="3"/>
        <v>45356.572916666672</v>
      </c>
      <c r="C234" s="141">
        <v>1.9997681818181801</v>
      </c>
      <c r="D234" s="141">
        <v>2.27272727272727E-4</v>
      </c>
      <c r="E234" s="141">
        <v>1400.19523809524</v>
      </c>
      <c r="F234" s="141">
        <v>97.423333333333304</v>
      </c>
      <c r="G234" s="141">
        <v>21</v>
      </c>
      <c r="H234" s="141">
        <v>37.005000000000003</v>
      </c>
      <c r="I234" s="141">
        <v>6.6591428571428599</v>
      </c>
      <c r="J234" s="141">
        <v>0.06</v>
      </c>
      <c r="K234" s="141">
        <v>20.65</v>
      </c>
      <c r="L234" s="144"/>
      <c r="M234" s="141">
        <v>0</v>
      </c>
      <c r="N234" s="141">
        <v>5196.2056000000002</v>
      </c>
      <c r="O234" s="144"/>
    </row>
    <row r="235" spans="1:15" ht="14.4" x14ac:dyDescent="0.3">
      <c r="A235" s="143">
        <v>45356.573576388888</v>
      </c>
      <c r="B235" s="46">
        <f t="shared" si="3"/>
        <v>45356.573611111111</v>
      </c>
      <c r="C235" s="141">
        <v>2.0018043478260901</v>
      </c>
      <c r="D235" s="141">
        <v>-1E-4</v>
      </c>
      <c r="E235" s="141">
        <v>1399.95</v>
      </c>
      <c r="F235" s="141">
        <v>97.448571428571398</v>
      </c>
      <c r="G235" s="141">
        <v>21</v>
      </c>
      <c r="H235" s="141">
        <v>36.994999999999997</v>
      </c>
      <c r="I235" s="141">
        <v>6.6589999999999998</v>
      </c>
      <c r="J235" s="141">
        <v>0.06</v>
      </c>
      <c r="K235" s="141">
        <v>20.655000000000001</v>
      </c>
      <c r="L235" s="144"/>
      <c r="M235" s="141">
        <v>0</v>
      </c>
      <c r="N235" s="141">
        <v>5196.2056000000002</v>
      </c>
      <c r="O235" s="144"/>
    </row>
    <row r="236" spans="1:15" ht="14.4" x14ac:dyDescent="0.3">
      <c r="A236" s="143">
        <v>45356.574270833335</v>
      </c>
      <c r="B236" s="46">
        <f t="shared" si="3"/>
        <v>45356.574305555558</v>
      </c>
      <c r="C236" s="141">
        <v>2.0008727272727298</v>
      </c>
      <c r="D236" s="141">
        <v>2.6190476190476202E-4</v>
      </c>
      <c r="E236" s="141">
        <v>1400.1095238095199</v>
      </c>
      <c r="F236" s="141">
        <v>97.568181818181799</v>
      </c>
      <c r="G236" s="141">
        <v>21</v>
      </c>
      <c r="H236" s="141">
        <v>36.994999999999997</v>
      </c>
      <c r="I236" s="141">
        <v>6.6588333333333303</v>
      </c>
      <c r="J236" s="141">
        <v>0.06</v>
      </c>
      <c r="K236" s="141">
        <v>20.655000000000001</v>
      </c>
      <c r="L236" s="144"/>
      <c r="M236" s="141">
        <v>0</v>
      </c>
      <c r="N236" s="141">
        <v>5196.2056000000002</v>
      </c>
      <c r="O236" s="144"/>
    </row>
    <row r="237" spans="1:15" ht="14.4" x14ac:dyDescent="0.3">
      <c r="A237" s="143">
        <v>45356.574965277781</v>
      </c>
      <c r="B237" s="46">
        <f t="shared" si="3"/>
        <v>45356.575000000004</v>
      </c>
      <c r="C237" s="141">
        <v>1.9995750000000001</v>
      </c>
      <c r="D237" s="141">
        <v>2.06514699521048E-20</v>
      </c>
      <c r="E237" s="141">
        <v>1399.74761904762</v>
      </c>
      <c r="F237" s="141">
        <v>97.522142857142896</v>
      </c>
      <c r="G237" s="141">
        <v>21</v>
      </c>
      <c r="H237" s="141">
        <v>37</v>
      </c>
      <c r="I237" s="141">
        <v>6.6589999999999998</v>
      </c>
      <c r="J237" s="141">
        <v>0.06</v>
      </c>
      <c r="K237" s="141">
        <v>20.664999999999999</v>
      </c>
      <c r="L237" s="144"/>
      <c r="M237" s="141">
        <v>0</v>
      </c>
      <c r="N237" s="141">
        <v>5196.2056000000002</v>
      </c>
      <c r="O237" s="144"/>
    </row>
    <row r="238" spans="1:15" ht="14.4" x14ac:dyDescent="0.3">
      <c r="A238" s="143">
        <v>45356.575659722221</v>
      </c>
      <c r="B238" s="46">
        <f t="shared" si="3"/>
        <v>45356.575694444444</v>
      </c>
      <c r="C238" s="141">
        <v>1.999965</v>
      </c>
      <c r="D238" s="141">
        <v>1.14285714285714E-4</v>
      </c>
      <c r="E238" s="141">
        <v>1399.91578947368</v>
      </c>
      <c r="F238" s="141">
        <v>97.504666666666694</v>
      </c>
      <c r="G238" s="141">
        <v>21</v>
      </c>
      <c r="H238" s="141">
        <v>37.005000000000003</v>
      </c>
      <c r="I238" s="141">
        <v>6.6591666666666702</v>
      </c>
      <c r="J238" s="141">
        <v>0.06</v>
      </c>
      <c r="K238" s="141">
        <v>20.66</v>
      </c>
      <c r="L238" s="144"/>
      <c r="M238" s="141">
        <v>0</v>
      </c>
      <c r="N238" s="141">
        <v>5196.2056000000002</v>
      </c>
      <c r="O238" s="144"/>
    </row>
    <row r="239" spans="1:15" ht="14.4" x14ac:dyDescent="0.3">
      <c r="A239" s="143">
        <v>45356.576354166667</v>
      </c>
      <c r="B239" s="46">
        <f t="shared" si="3"/>
        <v>45356.576388888891</v>
      </c>
      <c r="C239" s="141">
        <v>1.99950909090909</v>
      </c>
      <c r="D239" s="141">
        <v>-2.5217391304347802E-4</v>
      </c>
      <c r="E239" s="141">
        <v>1400.3090909090899</v>
      </c>
      <c r="F239" s="141">
        <v>97.517058823529396</v>
      </c>
      <c r="G239" s="141">
        <v>21</v>
      </c>
      <c r="H239" s="141">
        <v>36.994999999999997</v>
      </c>
      <c r="I239" s="141">
        <v>6.6588333333333303</v>
      </c>
      <c r="J239" s="141">
        <v>0.06</v>
      </c>
      <c r="K239" s="141">
        <v>20.66</v>
      </c>
      <c r="L239" s="144"/>
      <c r="M239" s="141">
        <v>0</v>
      </c>
      <c r="N239" s="141">
        <v>5196.2056000000002</v>
      </c>
      <c r="O239" s="144"/>
    </row>
    <row r="240" spans="1:15" ht="14.4" x14ac:dyDescent="0.3">
      <c r="A240" s="143">
        <v>45356.577048611114</v>
      </c>
      <c r="B240" s="46">
        <f t="shared" si="3"/>
        <v>45356.577083333337</v>
      </c>
      <c r="C240" s="141">
        <v>1.9990476190476201</v>
      </c>
      <c r="D240" s="141">
        <v>-3.8095238095238099E-5</v>
      </c>
      <c r="E240" s="141">
        <v>1399.7550000000001</v>
      </c>
      <c r="F240" s="141">
        <v>97.425714285714307</v>
      </c>
      <c r="G240" s="141">
        <v>21</v>
      </c>
      <c r="H240" s="141">
        <v>37</v>
      </c>
      <c r="I240" s="141">
        <v>6.6589999999999998</v>
      </c>
      <c r="J240" s="141">
        <v>0.05</v>
      </c>
      <c r="K240" s="141">
        <v>20.655000000000001</v>
      </c>
      <c r="L240" s="144"/>
      <c r="M240" s="141">
        <v>0</v>
      </c>
      <c r="N240" s="141">
        <v>5196.2056000000002</v>
      </c>
      <c r="O240" s="144"/>
    </row>
    <row r="241" spans="1:15" ht="14.4" x14ac:dyDescent="0.3">
      <c r="A241" s="143">
        <v>45356.577743055554</v>
      </c>
      <c r="B241" s="46">
        <f t="shared" si="3"/>
        <v>45356.577777777777</v>
      </c>
      <c r="C241" s="141">
        <v>2.0000347826086999</v>
      </c>
      <c r="D241" s="141">
        <v>3.04347826086957E-5</v>
      </c>
      <c r="E241" s="141">
        <v>1399.9318181818201</v>
      </c>
      <c r="F241" s="141">
        <v>97.473124999999996</v>
      </c>
      <c r="G241" s="141">
        <v>21</v>
      </c>
      <c r="H241" s="141">
        <v>37.005000000000003</v>
      </c>
      <c r="I241" s="141">
        <v>6.6589999999999998</v>
      </c>
      <c r="J241" s="141">
        <v>0.05</v>
      </c>
      <c r="K241" s="141">
        <v>20.66</v>
      </c>
      <c r="L241" s="144"/>
      <c r="M241" s="141">
        <v>0</v>
      </c>
      <c r="N241" s="141">
        <v>5196.2056000000002</v>
      </c>
      <c r="O241" s="144"/>
    </row>
    <row r="242" spans="1:15" ht="14.4" x14ac:dyDescent="0.3">
      <c r="A242" s="143">
        <v>45356.5784375</v>
      </c>
      <c r="B242" s="46">
        <f t="shared" si="3"/>
        <v>45356.578472222223</v>
      </c>
      <c r="C242" s="141">
        <v>2.0019136363636401</v>
      </c>
      <c r="D242" s="141">
        <v>-1.8636363636363601E-4</v>
      </c>
      <c r="E242" s="141">
        <v>1400.06666666667</v>
      </c>
      <c r="F242" s="141">
        <v>97.402105263157907</v>
      </c>
      <c r="G242" s="141">
        <v>21</v>
      </c>
      <c r="H242" s="141">
        <v>37.005000000000003</v>
      </c>
      <c r="I242" s="141">
        <v>6.6588000000000003</v>
      </c>
      <c r="J242" s="141">
        <v>0.05</v>
      </c>
      <c r="K242" s="141">
        <v>20.664999999999999</v>
      </c>
      <c r="L242" s="144"/>
      <c r="M242" s="141">
        <v>0</v>
      </c>
      <c r="N242" s="141">
        <v>5196.2056000000002</v>
      </c>
      <c r="O242" s="144"/>
    </row>
    <row r="243" spans="1:15" ht="14.4" x14ac:dyDescent="0.3">
      <c r="A243" s="143">
        <v>45356.579131944447</v>
      </c>
      <c r="B243" s="46">
        <f t="shared" si="3"/>
        <v>45356.57916666667</v>
      </c>
      <c r="C243" s="141">
        <v>1.9997347826087</v>
      </c>
      <c r="D243" s="141">
        <v>1.04347826086957E-4</v>
      </c>
      <c r="E243" s="141">
        <v>1399.75909090909</v>
      </c>
      <c r="F243" s="141">
        <v>97.366470588235302</v>
      </c>
      <c r="G243" s="141">
        <v>21</v>
      </c>
      <c r="H243" s="141">
        <v>37.006666666666703</v>
      </c>
      <c r="I243" s="141">
        <v>6.6585999999999999</v>
      </c>
      <c r="J243" s="141">
        <v>5.5E-2</v>
      </c>
      <c r="K243" s="141">
        <v>20.664999999999999</v>
      </c>
      <c r="L243" s="144"/>
      <c r="M243" s="141">
        <v>0</v>
      </c>
      <c r="N243" s="141">
        <v>5196.2056000000002</v>
      </c>
      <c r="O243" s="144"/>
    </row>
    <row r="244" spans="1:15" ht="14.4" x14ac:dyDescent="0.3">
      <c r="A244" s="143">
        <v>45356.579826388886</v>
      </c>
      <c r="B244" s="46">
        <f t="shared" si="3"/>
        <v>45356.579861111109</v>
      </c>
      <c r="C244" s="141">
        <v>1.9991681818181799</v>
      </c>
      <c r="D244" s="141">
        <v>4.5454545454545498E-4</v>
      </c>
      <c r="E244" s="141">
        <v>1400.19545454545</v>
      </c>
      <c r="F244" s="141">
        <v>97.4106666666667</v>
      </c>
      <c r="G244" s="141">
        <v>21</v>
      </c>
      <c r="H244" s="141">
        <v>37.004444444444403</v>
      </c>
      <c r="I244" s="141">
        <v>6.6588888888888897</v>
      </c>
      <c r="J244" s="141">
        <v>0.06</v>
      </c>
      <c r="K244" s="141">
        <v>20.663333333333298</v>
      </c>
      <c r="L244" s="144"/>
      <c r="M244" s="141">
        <v>0</v>
      </c>
      <c r="N244" s="141">
        <v>5196.2056000000002</v>
      </c>
      <c r="O244" s="144"/>
    </row>
    <row r="245" spans="1:15" ht="14.4" x14ac:dyDescent="0.3">
      <c r="A245" s="143">
        <v>45356.580520833333</v>
      </c>
      <c r="B245" s="46">
        <f t="shared" si="3"/>
        <v>45356.580555555556</v>
      </c>
      <c r="C245" s="141">
        <v>1.9993000000000001</v>
      </c>
      <c r="D245" s="141">
        <v>-1.8181818181818199E-5</v>
      </c>
      <c r="E245" s="141">
        <v>1399.8727272727299</v>
      </c>
      <c r="F245" s="141">
        <v>97.379333333333307</v>
      </c>
      <c r="G245" s="141">
        <v>21</v>
      </c>
      <c r="H245" s="141">
        <v>37.006</v>
      </c>
      <c r="I245" s="141">
        <v>6.6589999999999998</v>
      </c>
      <c r="J245" s="141">
        <v>0.06</v>
      </c>
      <c r="K245" s="141">
        <v>20.66</v>
      </c>
      <c r="L245" s="144"/>
      <c r="M245" s="141">
        <v>0</v>
      </c>
      <c r="N245" s="141">
        <v>5196.2056000000002</v>
      </c>
      <c r="O245" s="144"/>
    </row>
    <row r="246" spans="1:15" ht="14.4" x14ac:dyDescent="0.3">
      <c r="A246" s="143">
        <v>45356.58121527778</v>
      </c>
      <c r="B246" s="46">
        <f t="shared" si="3"/>
        <v>45356.581250000003</v>
      </c>
      <c r="C246" s="141">
        <v>2.0005000000000002</v>
      </c>
      <c r="D246" s="141">
        <v>-2.38095238095238E-5</v>
      </c>
      <c r="E246" s="141">
        <v>1399.6913043478301</v>
      </c>
      <c r="F246" s="141">
        <v>97.272142857142896</v>
      </c>
      <c r="G246" s="141">
        <v>21</v>
      </c>
      <c r="H246" s="141">
        <v>37.005000000000003</v>
      </c>
      <c r="I246" s="141">
        <v>6.6580000000000004</v>
      </c>
      <c r="J246" s="141">
        <v>0.06</v>
      </c>
      <c r="K246" s="141">
        <v>20.65</v>
      </c>
      <c r="L246" s="144"/>
      <c r="M246" s="141">
        <v>0</v>
      </c>
      <c r="N246" s="141">
        <v>5196.2056000000002</v>
      </c>
      <c r="O246" s="144"/>
    </row>
    <row r="247" spans="1:15" ht="14.4" x14ac:dyDescent="0.3">
      <c r="A247" s="143">
        <v>45356.581909722219</v>
      </c>
      <c r="B247" s="46">
        <f t="shared" si="3"/>
        <v>45356.58194444445</v>
      </c>
      <c r="C247" s="141">
        <v>2.0001521739130399</v>
      </c>
      <c r="D247" s="141">
        <v>2.27272727272727E-4</v>
      </c>
      <c r="E247" s="141">
        <v>1400.1347826087001</v>
      </c>
      <c r="F247" s="141">
        <v>97.269523809523804</v>
      </c>
      <c r="G247" s="141">
        <v>21</v>
      </c>
      <c r="H247" s="141">
        <v>37.005000000000003</v>
      </c>
      <c r="I247" s="141">
        <v>6.6585555555555596</v>
      </c>
      <c r="J247" s="141">
        <v>0.06</v>
      </c>
      <c r="K247" s="141">
        <v>20.65</v>
      </c>
      <c r="L247" s="144"/>
      <c r="M247" s="141">
        <v>0</v>
      </c>
      <c r="N247" s="141">
        <v>5196.2056000000002</v>
      </c>
      <c r="O247" s="144"/>
    </row>
    <row r="248" spans="1:15" ht="14.4" x14ac:dyDescent="0.3">
      <c r="A248" s="143">
        <v>45356.582604166666</v>
      </c>
      <c r="B248" s="46">
        <f t="shared" si="3"/>
        <v>45356.582638888889</v>
      </c>
      <c r="C248" s="141">
        <v>1.9993571428571399</v>
      </c>
      <c r="D248" s="141">
        <v>2.66666666666667E-4</v>
      </c>
      <c r="E248" s="141">
        <v>1399.7761904761901</v>
      </c>
      <c r="F248" s="141">
        <v>97.308461538461501</v>
      </c>
      <c r="G248" s="141">
        <v>21</v>
      </c>
      <c r="H248" s="141">
        <v>37.003999999999998</v>
      </c>
      <c r="I248" s="141">
        <v>6.6584444444444504</v>
      </c>
      <c r="J248" s="141">
        <v>7.0000000000000007E-2</v>
      </c>
      <c r="K248" s="141">
        <v>20.645</v>
      </c>
      <c r="L248" s="144"/>
      <c r="M248" s="141">
        <v>0</v>
      </c>
      <c r="N248" s="141">
        <v>5196.2056000000002</v>
      </c>
      <c r="O248" s="144"/>
    </row>
    <row r="249" spans="1:15" ht="14.4" x14ac:dyDescent="0.3">
      <c r="A249" s="143">
        <v>45356.583298611113</v>
      </c>
      <c r="B249" s="46">
        <f t="shared" si="3"/>
        <v>45356.583333333336</v>
      </c>
      <c r="C249" s="141">
        <v>1.99910454545455</v>
      </c>
      <c r="D249" s="141">
        <v>1.68181818181818E-4</v>
      </c>
      <c r="E249" s="141">
        <v>1400.02727272727</v>
      </c>
      <c r="F249" s="141">
        <v>97.258333333333297</v>
      </c>
      <c r="G249" s="141">
        <v>21</v>
      </c>
      <c r="H249" s="141">
        <v>37.005555555555603</v>
      </c>
      <c r="I249" s="141">
        <v>6.6585000000000001</v>
      </c>
      <c r="J249" s="141">
        <v>7.0000000000000007E-2</v>
      </c>
      <c r="K249" s="141">
        <v>20.645</v>
      </c>
      <c r="L249" s="144"/>
      <c r="M249" s="141">
        <v>0</v>
      </c>
      <c r="N249" s="141">
        <v>5196.2056000000002</v>
      </c>
      <c r="O249" s="144"/>
    </row>
    <row r="250" spans="1:15" ht="14.4" x14ac:dyDescent="0.3">
      <c r="A250" s="143">
        <v>45356.583993055552</v>
      </c>
      <c r="B250" s="46">
        <f t="shared" si="3"/>
        <v>45356.584027777782</v>
      </c>
      <c r="C250" s="141">
        <v>2.0009476190476199</v>
      </c>
      <c r="D250" s="141">
        <v>3.3333333333333301E-5</v>
      </c>
      <c r="E250" s="141">
        <v>1400.13</v>
      </c>
      <c r="F250" s="141">
        <v>97.273529411764699</v>
      </c>
      <c r="G250" s="141">
        <v>21</v>
      </c>
      <c r="H250" s="141">
        <v>37.003333333333302</v>
      </c>
      <c r="I250" s="141">
        <v>6.6585000000000001</v>
      </c>
      <c r="J250" s="141">
        <v>7.0000000000000007E-2</v>
      </c>
      <c r="K250" s="141">
        <v>20.645</v>
      </c>
      <c r="L250" s="144"/>
      <c r="M250" s="141">
        <v>0</v>
      </c>
      <c r="N250" s="141">
        <v>5196.2056000000002</v>
      </c>
      <c r="O250" s="144"/>
    </row>
    <row r="251" spans="1:15" ht="14.4" x14ac:dyDescent="0.3">
      <c r="A251" s="143">
        <v>45356.584687499999</v>
      </c>
      <c r="B251" s="46">
        <f t="shared" si="3"/>
        <v>45356.584722222222</v>
      </c>
      <c r="C251" s="141">
        <v>2.0015045454545501</v>
      </c>
      <c r="D251" s="141">
        <v>-5.2380952380952398E-5</v>
      </c>
      <c r="E251" s="141">
        <v>1400.25714285714</v>
      </c>
      <c r="F251" s="141">
        <v>97.278823529411795</v>
      </c>
      <c r="G251" s="141">
        <v>21</v>
      </c>
      <c r="H251" s="141">
        <v>37</v>
      </c>
      <c r="I251" s="141">
        <v>6.6585000000000001</v>
      </c>
      <c r="J251" s="141">
        <v>7.0000000000000007E-2</v>
      </c>
      <c r="K251" s="141">
        <v>20.654</v>
      </c>
      <c r="L251" s="144"/>
      <c r="M251" s="141">
        <v>0</v>
      </c>
      <c r="N251" s="141">
        <v>5196.2056000000002</v>
      </c>
      <c r="O251" s="144"/>
    </row>
    <row r="252" spans="1:15" ht="14.4" x14ac:dyDescent="0.3">
      <c r="A252" s="143">
        <v>45356.585381944446</v>
      </c>
      <c r="B252" s="46">
        <f t="shared" si="3"/>
        <v>45356.585416666669</v>
      </c>
      <c r="C252" s="141">
        <v>2.0002130434782601</v>
      </c>
      <c r="D252" s="141">
        <v>4.3043478260869599E-4</v>
      </c>
      <c r="E252" s="141">
        <v>1399.70434782609</v>
      </c>
      <c r="F252" s="141">
        <v>97.237499999999997</v>
      </c>
      <c r="G252" s="141">
        <v>21</v>
      </c>
      <c r="H252" s="141">
        <v>37.006666666666703</v>
      </c>
      <c r="I252" s="141">
        <v>6.6585000000000001</v>
      </c>
      <c r="J252" s="141">
        <v>6.5000000000000002E-2</v>
      </c>
      <c r="K252" s="141">
        <v>20.654</v>
      </c>
      <c r="L252" s="144"/>
      <c r="M252" s="141">
        <v>0</v>
      </c>
      <c r="N252" s="141">
        <v>5196.2056000000002</v>
      </c>
      <c r="O252" s="144"/>
    </row>
    <row r="253" spans="1:15" ht="14.4" x14ac:dyDescent="0.3">
      <c r="A253" s="143">
        <v>45356.586076388892</v>
      </c>
      <c r="B253" s="46">
        <f t="shared" si="3"/>
        <v>45356.586111111115</v>
      </c>
      <c r="C253" s="141">
        <v>1.99935</v>
      </c>
      <c r="D253" s="141">
        <v>-2.18181818181818E-4</v>
      </c>
      <c r="E253" s="141">
        <v>1400.0347826087</v>
      </c>
      <c r="F253" s="141">
        <v>97.235333333333301</v>
      </c>
      <c r="G253" s="141">
        <v>21</v>
      </c>
      <c r="H253" s="141">
        <v>37.005000000000003</v>
      </c>
      <c r="I253" s="141">
        <v>6.6585000000000001</v>
      </c>
      <c r="J253" s="141">
        <v>6.5000000000000002E-2</v>
      </c>
      <c r="K253" s="141">
        <v>20.65</v>
      </c>
      <c r="L253" s="144"/>
      <c r="M253" s="141">
        <v>0</v>
      </c>
      <c r="N253" s="141">
        <v>5196.2056000000002</v>
      </c>
      <c r="O253" s="144"/>
    </row>
    <row r="254" spans="1:15" ht="14.4" x14ac:dyDescent="0.3">
      <c r="A254" s="143">
        <v>45356.586770833332</v>
      </c>
      <c r="B254" s="46">
        <f t="shared" si="3"/>
        <v>45356.586805555555</v>
      </c>
      <c r="C254" s="141">
        <v>2.0003954545454499</v>
      </c>
      <c r="D254" s="141">
        <v>-4.8636363636363601E-4</v>
      </c>
      <c r="E254" s="141">
        <v>1399.9619047619001</v>
      </c>
      <c r="F254" s="141">
        <v>97.2946666666667</v>
      </c>
      <c r="G254" s="141">
        <v>21</v>
      </c>
      <c r="H254" s="141">
        <v>37.005000000000003</v>
      </c>
      <c r="I254" s="141">
        <v>6.6586666666666696</v>
      </c>
      <c r="J254" s="141">
        <v>0.06</v>
      </c>
      <c r="K254" s="141">
        <v>20.65</v>
      </c>
      <c r="L254" s="144"/>
      <c r="M254" s="141">
        <v>0</v>
      </c>
      <c r="N254" s="141">
        <v>5196.2056000000002</v>
      </c>
      <c r="O254" s="144"/>
    </row>
    <row r="255" spans="1:15" ht="14.4" x14ac:dyDescent="0.3">
      <c r="A255" s="143">
        <v>45356.587465277778</v>
      </c>
      <c r="B255" s="46">
        <f t="shared" si="3"/>
        <v>45356.587500000001</v>
      </c>
      <c r="C255" s="141">
        <v>1.99891304347826</v>
      </c>
      <c r="D255" s="141">
        <v>-1.81818181818182E-4</v>
      </c>
      <c r="E255" s="141">
        <v>1399.8681818181799</v>
      </c>
      <c r="F255" s="141">
        <v>97.242666666666693</v>
      </c>
      <c r="G255" s="141">
        <v>21</v>
      </c>
      <c r="H255" s="141">
        <v>37.01</v>
      </c>
      <c r="I255" s="141">
        <v>6.6585000000000001</v>
      </c>
      <c r="J255" s="141">
        <v>0.06</v>
      </c>
      <c r="K255" s="141">
        <v>20.645</v>
      </c>
      <c r="L255" s="144"/>
      <c r="M255" s="141">
        <v>0</v>
      </c>
      <c r="N255" s="141">
        <v>5196.2056000000002</v>
      </c>
      <c r="O255" s="144"/>
    </row>
    <row r="256" spans="1:15" ht="14.4" x14ac:dyDescent="0.3">
      <c r="A256" s="143">
        <v>45356.588159722225</v>
      </c>
      <c r="B256" s="46">
        <f t="shared" si="3"/>
        <v>45356.588194444448</v>
      </c>
      <c r="C256" s="141">
        <v>1.99891304347826</v>
      </c>
      <c r="D256" s="141">
        <v>-2.4545454545454501E-4</v>
      </c>
      <c r="E256" s="141">
        <v>1400.0695652173899</v>
      </c>
      <c r="F256" s="141">
        <v>97.174000000000007</v>
      </c>
      <c r="G256" s="141">
        <v>21</v>
      </c>
      <c r="H256" s="141">
        <v>37.006666666666703</v>
      </c>
      <c r="I256" s="141">
        <v>6.6580000000000004</v>
      </c>
      <c r="J256" s="141">
        <v>0.06</v>
      </c>
      <c r="K256" s="141">
        <v>20.643333333333299</v>
      </c>
      <c r="L256" s="144"/>
      <c r="M256" s="141">
        <v>0</v>
      </c>
      <c r="N256" s="141">
        <v>5196.2056000000002</v>
      </c>
      <c r="O256" s="144"/>
    </row>
    <row r="257" spans="1:15" ht="14.4" x14ac:dyDescent="0.3">
      <c r="A257" s="143">
        <v>45356.588854166665</v>
      </c>
      <c r="B257" s="46">
        <f t="shared" si="3"/>
        <v>45356.588888888888</v>
      </c>
      <c r="C257" s="141">
        <v>1.99905909090909</v>
      </c>
      <c r="D257" s="141">
        <v>6.1904761904761906E-5</v>
      </c>
      <c r="E257" s="141">
        <v>1400.00454545455</v>
      </c>
      <c r="F257" s="141">
        <v>97.155000000000001</v>
      </c>
      <c r="G257" s="141">
        <v>21</v>
      </c>
      <c r="H257" s="141">
        <v>37.005000000000003</v>
      </c>
      <c r="I257" s="141">
        <v>6.6585000000000001</v>
      </c>
      <c r="J257" s="141">
        <v>0.06</v>
      </c>
      <c r="K257" s="141">
        <v>20.64</v>
      </c>
      <c r="L257" s="144"/>
      <c r="M257" s="141">
        <v>0</v>
      </c>
      <c r="N257" s="141">
        <v>5196.2056000000002</v>
      </c>
      <c r="O257" s="144"/>
    </row>
    <row r="258" spans="1:15" ht="14.4" x14ac:dyDescent="0.3">
      <c r="A258" s="143">
        <v>45356.589548611111</v>
      </c>
      <c r="B258" s="46">
        <f t="shared" si="3"/>
        <v>45356.589583333334</v>
      </c>
      <c r="C258" s="141">
        <v>2.0005666666666699</v>
      </c>
      <c r="D258" s="141">
        <v>-2.0476190476190499E-4</v>
      </c>
      <c r="E258" s="141">
        <v>1400.2142857142901</v>
      </c>
      <c r="F258" s="141">
        <v>97.177999999999997</v>
      </c>
      <c r="G258" s="141">
        <v>21</v>
      </c>
      <c r="H258" s="141">
        <v>37.005000000000003</v>
      </c>
      <c r="I258" s="141">
        <v>6.6581666666666699</v>
      </c>
      <c r="J258" s="141">
        <v>0.06</v>
      </c>
      <c r="K258" s="141">
        <v>20.65</v>
      </c>
      <c r="L258" s="144"/>
      <c r="M258" s="141">
        <v>0</v>
      </c>
      <c r="N258" s="141">
        <v>5196.2056000000002</v>
      </c>
      <c r="O258" s="144"/>
    </row>
    <row r="259" spans="1:15" ht="14.4" x14ac:dyDescent="0.3">
      <c r="A259" s="143">
        <v>45356.590243055558</v>
      </c>
      <c r="B259" s="46">
        <f t="shared" ref="B259:B322" si="4">MROUND(A259,"00:01:00")</f>
        <v>45356.590277777781</v>
      </c>
      <c r="C259" s="141">
        <v>2.0003899999999999</v>
      </c>
      <c r="D259" s="141">
        <v>-4.4000000000000002E-4</v>
      </c>
      <c r="E259" s="141">
        <v>1400.17777777778</v>
      </c>
      <c r="F259" s="141">
        <v>97.133076923076899</v>
      </c>
      <c r="G259" s="141">
        <v>21</v>
      </c>
      <c r="H259" s="141">
        <v>37.003333333333302</v>
      </c>
      <c r="I259" s="141">
        <v>6.6577500000000001</v>
      </c>
      <c r="J259" s="141">
        <v>0.06</v>
      </c>
      <c r="K259" s="141">
        <v>20.643333333333299</v>
      </c>
      <c r="L259" s="144"/>
      <c r="M259" s="141">
        <v>0</v>
      </c>
      <c r="N259" s="141">
        <v>5196.2056000000002</v>
      </c>
      <c r="O259" s="144"/>
    </row>
    <row r="260" spans="1:15" ht="14.4" x14ac:dyDescent="0.3">
      <c r="A260" s="143">
        <v>45356.590937499997</v>
      </c>
      <c r="B260" s="46">
        <f t="shared" si="4"/>
        <v>45356.59097222222</v>
      </c>
      <c r="C260" s="141">
        <v>1.9973380952380999</v>
      </c>
      <c r="D260" s="141">
        <v>-2.0476190476190499E-4</v>
      </c>
      <c r="E260" s="141">
        <v>1400.1849999999999</v>
      </c>
      <c r="F260" s="141">
        <v>97.129166666666706</v>
      </c>
      <c r="G260" s="141">
        <v>21</v>
      </c>
      <c r="H260" s="141">
        <v>37.005000000000003</v>
      </c>
      <c r="I260" s="141">
        <v>6.6580000000000004</v>
      </c>
      <c r="J260" s="141">
        <v>0.06</v>
      </c>
      <c r="K260" s="141">
        <v>20.645</v>
      </c>
      <c r="L260" s="144"/>
      <c r="M260" s="141">
        <v>0</v>
      </c>
      <c r="N260" s="141">
        <v>5196.2056000000002</v>
      </c>
      <c r="O260" s="144"/>
    </row>
    <row r="261" spans="1:15" ht="14.4" x14ac:dyDescent="0.3">
      <c r="A261" s="143">
        <v>45356.591631944444</v>
      </c>
      <c r="B261" s="46">
        <f t="shared" si="4"/>
        <v>45356.591666666667</v>
      </c>
      <c r="C261" s="141">
        <v>2.00035909090909</v>
      </c>
      <c r="D261" s="141">
        <v>1.13636363636364E-4</v>
      </c>
      <c r="E261" s="141">
        <v>1400.30454545455</v>
      </c>
      <c r="F261" s="141">
        <v>97.095624999999998</v>
      </c>
      <c r="G261" s="141">
        <v>21</v>
      </c>
      <c r="H261" s="141">
        <v>37</v>
      </c>
      <c r="I261" s="141">
        <v>6.6581666666666699</v>
      </c>
      <c r="J261" s="141">
        <v>0.06</v>
      </c>
      <c r="K261" s="141">
        <v>20.645</v>
      </c>
      <c r="L261" s="144"/>
      <c r="M261" s="141">
        <v>0</v>
      </c>
      <c r="N261" s="141">
        <v>5196.2056000000002</v>
      </c>
      <c r="O261" s="144"/>
    </row>
    <row r="262" spans="1:15" ht="14.4" x14ac:dyDescent="0.3">
      <c r="A262" s="143">
        <v>45356.592326388891</v>
      </c>
      <c r="B262" s="46">
        <f t="shared" si="4"/>
        <v>45356.592361111114</v>
      </c>
      <c r="C262" s="141">
        <v>1.9982863636363599</v>
      </c>
      <c r="D262" s="141">
        <v>-5.3809523809523801E-4</v>
      </c>
      <c r="E262" s="141">
        <v>1400.2</v>
      </c>
      <c r="F262" s="141">
        <v>97.022307692307706</v>
      </c>
      <c r="G262" s="141">
        <v>21</v>
      </c>
      <c r="H262" s="141">
        <v>37</v>
      </c>
      <c r="I262" s="141">
        <v>6.6576363636363602</v>
      </c>
      <c r="J262" s="141">
        <v>0.06</v>
      </c>
      <c r="K262" s="141">
        <v>20.645</v>
      </c>
      <c r="L262" s="144"/>
      <c r="M262" s="141">
        <v>0</v>
      </c>
      <c r="N262" s="141">
        <v>5196.2056000000002</v>
      </c>
      <c r="O262" s="144"/>
    </row>
    <row r="263" spans="1:15" ht="14.4" x14ac:dyDescent="0.3">
      <c r="A263" s="143">
        <v>45356.59302083333</v>
      </c>
      <c r="B263" s="46">
        <f t="shared" si="4"/>
        <v>45356.593055555561</v>
      </c>
      <c r="C263" s="141">
        <v>2.0005190476190502</v>
      </c>
      <c r="D263" s="141">
        <v>-2.3333333333333301E-4</v>
      </c>
      <c r="E263" s="141">
        <v>1400.2380952381</v>
      </c>
      <c r="F263" s="141">
        <v>97.063000000000002</v>
      </c>
      <c r="G263" s="141">
        <v>21</v>
      </c>
      <c r="H263" s="141">
        <v>37</v>
      </c>
      <c r="I263" s="141">
        <v>6.6585000000000001</v>
      </c>
      <c r="J263" s="141">
        <v>0.06</v>
      </c>
      <c r="K263" s="141">
        <v>20.645</v>
      </c>
      <c r="L263" s="144"/>
      <c r="M263" s="141">
        <v>0</v>
      </c>
      <c r="N263" s="141">
        <v>5196.2056000000002</v>
      </c>
      <c r="O263" s="144"/>
    </row>
    <row r="264" spans="1:15" ht="14.4" x14ac:dyDescent="0.3">
      <c r="A264" s="143">
        <v>45356.593715277777</v>
      </c>
      <c r="B264" s="46">
        <f t="shared" si="4"/>
        <v>45356.59375</v>
      </c>
      <c r="C264" s="141">
        <v>1.9992869565217399</v>
      </c>
      <c r="D264" s="141">
        <v>-1.3043478260869599E-4</v>
      </c>
      <c r="E264" s="141">
        <v>1400.19047619048</v>
      </c>
      <c r="F264" s="141">
        <v>97.079411764705895</v>
      </c>
      <c r="G264" s="141">
        <v>21</v>
      </c>
      <c r="H264" s="141">
        <v>37</v>
      </c>
      <c r="I264" s="141">
        <v>6.6577500000000001</v>
      </c>
      <c r="J264" s="141">
        <v>0.06</v>
      </c>
      <c r="K264" s="141">
        <v>20.655000000000001</v>
      </c>
      <c r="L264" s="144"/>
      <c r="M264" s="141">
        <v>0</v>
      </c>
      <c r="N264" s="141">
        <v>5196.2056000000002</v>
      </c>
      <c r="O264" s="144"/>
    </row>
    <row r="265" spans="1:15" ht="14.4" x14ac:dyDescent="0.3">
      <c r="A265" s="143">
        <v>45356.594409722224</v>
      </c>
      <c r="B265" s="46">
        <f t="shared" si="4"/>
        <v>45356.594444444447</v>
      </c>
      <c r="C265" s="141">
        <v>1.99900454545455</v>
      </c>
      <c r="D265" s="141">
        <v>2.5909090909090901E-4</v>
      </c>
      <c r="E265" s="141">
        <v>1400.31428571429</v>
      </c>
      <c r="F265" s="141">
        <v>97.04</v>
      </c>
      <c r="G265" s="141">
        <v>21</v>
      </c>
      <c r="H265" s="141">
        <v>36.996666666666698</v>
      </c>
      <c r="I265" s="141">
        <v>6.6575714285714298</v>
      </c>
      <c r="J265" s="141">
        <v>0.06</v>
      </c>
      <c r="K265" s="141">
        <v>20.6533333333333</v>
      </c>
      <c r="L265" s="144"/>
      <c r="M265" s="141">
        <v>0</v>
      </c>
      <c r="N265" s="141">
        <v>5196.2056000000002</v>
      </c>
      <c r="O265" s="144"/>
    </row>
    <row r="266" spans="1:15" ht="14.4" x14ac:dyDescent="0.3">
      <c r="A266" s="143">
        <v>45356.595104166663</v>
      </c>
      <c r="B266" s="46">
        <f t="shared" si="4"/>
        <v>45356.595138888893</v>
      </c>
      <c r="C266" s="141">
        <v>2.0012272727272702</v>
      </c>
      <c r="D266" s="141">
        <v>-1.8181818181818199E-5</v>
      </c>
      <c r="E266" s="141">
        <v>1400.2631578947401</v>
      </c>
      <c r="F266" s="141">
        <v>97.062857142857197</v>
      </c>
      <c r="G266" s="141">
        <v>21</v>
      </c>
      <c r="H266" s="141">
        <v>36.993333333333297</v>
      </c>
      <c r="I266" s="141">
        <v>6.6571999999999996</v>
      </c>
      <c r="J266" s="141">
        <v>0.06</v>
      </c>
      <c r="K266" s="141">
        <v>20.66</v>
      </c>
      <c r="L266" s="144"/>
      <c r="M266" s="141">
        <v>0</v>
      </c>
      <c r="N266" s="141">
        <v>5196.2056000000002</v>
      </c>
      <c r="O266" s="144"/>
    </row>
    <row r="267" spans="1:15" ht="14.4" x14ac:dyDescent="0.3">
      <c r="A267" s="143">
        <v>45356.59579861111</v>
      </c>
      <c r="B267" s="46">
        <f t="shared" si="4"/>
        <v>45356.595833333333</v>
      </c>
      <c r="C267" s="141">
        <v>1.9994681818181801</v>
      </c>
      <c r="D267" s="141">
        <v>-1.45454545454545E-4</v>
      </c>
      <c r="E267" s="141">
        <v>1399.8409090909099</v>
      </c>
      <c r="F267" s="141">
        <v>97.091875000000002</v>
      </c>
      <c r="G267" s="141">
        <v>21</v>
      </c>
      <c r="H267" s="141">
        <v>36.996000000000002</v>
      </c>
      <c r="I267" s="141">
        <v>6.6574999999999998</v>
      </c>
      <c r="J267" s="141">
        <v>0.06</v>
      </c>
      <c r="K267" s="141">
        <v>20.66</v>
      </c>
      <c r="L267" s="144"/>
      <c r="M267" s="141">
        <v>0</v>
      </c>
      <c r="N267" s="141">
        <v>5196.2056000000002</v>
      </c>
      <c r="O267" s="144"/>
    </row>
    <row r="268" spans="1:15" ht="14.4" x14ac:dyDescent="0.3">
      <c r="A268" s="143">
        <v>45356.596493055556</v>
      </c>
      <c r="B268" s="46">
        <f t="shared" si="4"/>
        <v>45356.59652777778</v>
      </c>
      <c r="C268" s="141">
        <v>1.9986666666666699</v>
      </c>
      <c r="D268" s="141">
        <v>-2.1904761904761901E-4</v>
      </c>
      <c r="E268" s="141">
        <v>1400.18</v>
      </c>
      <c r="F268" s="141">
        <v>97.0815384615385</v>
      </c>
      <c r="G268" s="141">
        <v>21</v>
      </c>
      <c r="H268" s="141">
        <v>36.994999999999997</v>
      </c>
      <c r="I268" s="141">
        <v>6.6574444444444403</v>
      </c>
      <c r="J268" s="141">
        <v>0.06</v>
      </c>
      <c r="K268" s="141">
        <v>20.66</v>
      </c>
      <c r="L268" s="144"/>
      <c r="M268" s="141">
        <v>0</v>
      </c>
      <c r="N268" s="141">
        <v>5196.2056000000002</v>
      </c>
      <c r="O268" s="144"/>
    </row>
    <row r="269" spans="1:15" ht="14.4" x14ac:dyDescent="0.3">
      <c r="A269" s="143">
        <v>45356.597187500003</v>
      </c>
      <c r="B269" s="46">
        <f t="shared" si="4"/>
        <v>45356.597222222226</v>
      </c>
      <c r="C269" s="141">
        <v>1.999695</v>
      </c>
      <c r="D269" s="141">
        <v>-6.3809523809523795E-4</v>
      </c>
      <c r="E269" s="141">
        <v>1399.91</v>
      </c>
      <c r="F269" s="141">
        <v>97.096666666666707</v>
      </c>
      <c r="G269" s="141">
        <v>21</v>
      </c>
      <c r="H269" s="141">
        <v>36.994</v>
      </c>
      <c r="I269" s="141">
        <v>6.6574999999999998</v>
      </c>
      <c r="J269" s="141">
        <v>0.06</v>
      </c>
      <c r="K269" s="141">
        <v>20.66</v>
      </c>
      <c r="L269" s="144"/>
      <c r="M269" s="141">
        <v>0</v>
      </c>
      <c r="N269" s="141">
        <v>5196.2056000000002</v>
      </c>
      <c r="O269" s="144"/>
    </row>
    <row r="270" spans="1:15" ht="14.4" x14ac:dyDescent="0.3">
      <c r="A270" s="143">
        <v>45356.597881944443</v>
      </c>
      <c r="B270" s="46">
        <f t="shared" si="4"/>
        <v>45356.597916666666</v>
      </c>
      <c r="C270" s="141">
        <v>1.9995849999999999</v>
      </c>
      <c r="D270" s="141">
        <v>-7.6190476190476198E-5</v>
      </c>
      <c r="E270" s="141">
        <v>1399.8523809523799</v>
      </c>
      <c r="F270" s="141">
        <v>97.088666666666697</v>
      </c>
      <c r="G270" s="141">
        <v>21</v>
      </c>
      <c r="H270" s="141">
        <v>36.995555555555597</v>
      </c>
      <c r="I270" s="141">
        <v>6.6567777777777799</v>
      </c>
      <c r="J270" s="141">
        <v>7.0000000000000007E-2</v>
      </c>
      <c r="K270" s="141">
        <v>20.675000000000001</v>
      </c>
      <c r="L270" s="144"/>
      <c r="M270" s="141">
        <v>0</v>
      </c>
      <c r="N270" s="141">
        <v>5196.2056000000002</v>
      </c>
      <c r="O270" s="144"/>
    </row>
    <row r="271" spans="1:15" ht="14.4" x14ac:dyDescent="0.3">
      <c r="A271" s="143">
        <v>45356.598576388889</v>
      </c>
      <c r="B271" s="46">
        <f t="shared" si="4"/>
        <v>45356.598611111112</v>
      </c>
      <c r="C271" s="141">
        <v>2.0001181818181801</v>
      </c>
      <c r="D271" s="141">
        <v>2.9523809523809499E-4</v>
      </c>
      <c r="E271" s="141">
        <v>1399.97727272727</v>
      </c>
      <c r="F271" s="141">
        <v>97.149333333333303</v>
      </c>
      <c r="G271" s="141">
        <v>21</v>
      </c>
      <c r="H271" s="141">
        <v>36.994999999999997</v>
      </c>
      <c r="I271" s="141">
        <v>6.6565000000000003</v>
      </c>
      <c r="J271" s="141">
        <v>6.5000000000000002E-2</v>
      </c>
      <c r="K271" s="141">
        <v>20.69</v>
      </c>
      <c r="L271" s="144"/>
      <c r="M271" s="141">
        <v>0</v>
      </c>
      <c r="N271" s="141">
        <v>5196.2056000000002</v>
      </c>
      <c r="O271" s="144"/>
    </row>
    <row r="272" spans="1:15" ht="14.4" x14ac:dyDescent="0.3">
      <c r="A272" s="143">
        <v>45356.599270833336</v>
      </c>
      <c r="B272" s="46">
        <f t="shared" si="4"/>
        <v>45356.599305555559</v>
      </c>
      <c r="C272" s="141">
        <v>1.9981260869565201</v>
      </c>
      <c r="D272" s="141">
        <v>-3.6818181818181801E-4</v>
      </c>
      <c r="E272" s="141">
        <v>1399.9181818181801</v>
      </c>
      <c r="F272" s="141">
        <v>97.240588235294098</v>
      </c>
      <c r="G272" s="141">
        <v>21</v>
      </c>
      <c r="H272" s="141">
        <v>36.994</v>
      </c>
      <c r="I272" s="141">
        <v>6.657</v>
      </c>
      <c r="J272" s="141">
        <v>6.5000000000000002E-2</v>
      </c>
      <c r="K272" s="141">
        <v>20.7</v>
      </c>
      <c r="L272" s="144"/>
      <c r="M272" s="141">
        <v>0</v>
      </c>
      <c r="N272" s="141">
        <v>5196.2056000000002</v>
      </c>
      <c r="O272" s="144"/>
    </row>
    <row r="273" spans="1:15" ht="14.4" x14ac:dyDescent="0.3">
      <c r="A273" s="143">
        <v>45356.599965277775</v>
      </c>
      <c r="B273" s="46">
        <f t="shared" si="4"/>
        <v>45356.6</v>
      </c>
      <c r="C273" s="141">
        <v>2.00038181818182</v>
      </c>
      <c r="D273" s="141">
        <v>-2.3636363636363601E-4</v>
      </c>
      <c r="E273" s="141">
        <v>1399.99047619048</v>
      </c>
      <c r="F273" s="141">
        <v>97.320588235294096</v>
      </c>
      <c r="G273" s="141">
        <v>21</v>
      </c>
      <c r="H273" s="141">
        <v>36.994999999999997</v>
      </c>
      <c r="I273" s="141">
        <v>6.6564444444444399</v>
      </c>
      <c r="J273" s="141">
        <v>7.0000000000000007E-2</v>
      </c>
      <c r="K273" s="141">
        <v>20.71</v>
      </c>
      <c r="L273" s="144"/>
      <c r="M273" s="141">
        <v>0</v>
      </c>
      <c r="N273" s="141">
        <v>5196.2056000000002</v>
      </c>
      <c r="O273" s="144"/>
    </row>
    <row r="274" spans="1:15" ht="14.4" x14ac:dyDescent="0.3">
      <c r="A274" s="143">
        <v>45356.600659722222</v>
      </c>
      <c r="B274" s="46">
        <f t="shared" si="4"/>
        <v>45356.600694444445</v>
      </c>
      <c r="C274" s="141">
        <v>1.9975523809523801</v>
      </c>
      <c r="D274" s="141">
        <v>2.9999999999999997E-4</v>
      </c>
      <c r="E274" s="141">
        <v>1399.905</v>
      </c>
      <c r="F274" s="141">
        <v>97.263125000000002</v>
      </c>
      <c r="G274" s="141">
        <v>21</v>
      </c>
      <c r="H274" s="141">
        <v>36.984999999999999</v>
      </c>
      <c r="I274" s="141">
        <v>6.6566000000000001</v>
      </c>
      <c r="J274" s="141">
        <v>0.06</v>
      </c>
      <c r="K274" s="141">
        <v>20.716666666666701</v>
      </c>
      <c r="L274" s="144"/>
      <c r="M274" s="141">
        <v>0</v>
      </c>
      <c r="N274" s="141">
        <v>5196.2056000000002</v>
      </c>
      <c r="O274" s="144"/>
    </row>
    <row r="275" spans="1:15" ht="14.4" x14ac:dyDescent="0.3">
      <c r="A275" s="143">
        <v>45356.601354166669</v>
      </c>
      <c r="B275" s="46">
        <f t="shared" si="4"/>
        <v>45356.601388888892</v>
      </c>
      <c r="C275" s="141">
        <v>2.00102857142857</v>
      </c>
      <c r="D275" s="141">
        <v>-5.3333333333333303E-4</v>
      </c>
      <c r="E275" s="141">
        <v>1399.8</v>
      </c>
      <c r="F275" s="141">
        <v>97.209333333333305</v>
      </c>
      <c r="G275" s="141">
        <v>21</v>
      </c>
      <c r="H275" s="141">
        <v>36.984999999999999</v>
      </c>
      <c r="I275" s="141">
        <v>6.6566999999999998</v>
      </c>
      <c r="J275" s="141">
        <v>0.06</v>
      </c>
      <c r="K275" s="141">
        <v>20.716666666666701</v>
      </c>
      <c r="L275" s="144"/>
      <c r="M275" s="141">
        <v>0</v>
      </c>
      <c r="N275" s="141">
        <v>5196.2056000000002</v>
      </c>
      <c r="O275" s="144"/>
    </row>
    <row r="276" spans="1:15" ht="14.4" x14ac:dyDescent="0.3">
      <c r="A276" s="143">
        <v>45356.602048611108</v>
      </c>
      <c r="B276" s="46">
        <f t="shared" si="4"/>
        <v>45356.602083333339</v>
      </c>
      <c r="C276" s="141">
        <v>2.0001000000000002</v>
      </c>
      <c r="D276" s="141">
        <v>4.8000000000000001E-4</v>
      </c>
      <c r="E276" s="141">
        <v>1399.8285714285701</v>
      </c>
      <c r="F276" s="141">
        <v>97.224999999999994</v>
      </c>
      <c r="G276" s="141">
        <v>21</v>
      </c>
      <c r="H276" s="141">
        <v>36.993333333333297</v>
      </c>
      <c r="I276" s="141">
        <v>6.6567999999999996</v>
      </c>
      <c r="J276" s="141">
        <v>0.06</v>
      </c>
      <c r="K276" s="141">
        <v>20.72</v>
      </c>
      <c r="L276" s="144"/>
      <c r="M276" s="141">
        <v>0</v>
      </c>
      <c r="N276" s="141">
        <v>5196.2056000000002</v>
      </c>
      <c r="O276" s="144"/>
    </row>
    <row r="277" spans="1:15" ht="14.4" x14ac:dyDescent="0.3">
      <c r="A277" s="143">
        <v>45356.602743055555</v>
      </c>
      <c r="B277" s="46">
        <f t="shared" si="4"/>
        <v>45356.602777777778</v>
      </c>
      <c r="C277" s="141">
        <v>1.9997047619047601</v>
      </c>
      <c r="D277" s="141">
        <v>2.3809523809523799E-4</v>
      </c>
      <c r="E277" s="141">
        <v>1399.8050000000001</v>
      </c>
      <c r="F277" s="141">
        <v>97.214705882352902</v>
      </c>
      <c r="G277" s="141">
        <v>21</v>
      </c>
      <c r="H277" s="141">
        <v>36.994999999999997</v>
      </c>
      <c r="I277" s="141">
        <v>6.6565714285714304</v>
      </c>
      <c r="J277" s="141">
        <v>0.06</v>
      </c>
      <c r="K277" s="141">
        <v>20.72</v>
      </c>
      <c r="L277" s="144"/>
      <c r="M277" s="141">
        <v>0</v>
      </c>
      <c r="N277" s="141">
        <v>5196.2056000000002</v>
      </c>
      <c r="O277" s="144"/>
    </row>
    <row r="278" spans="1:15" ht="14.4" x14ac:dyDescent="0.3">
      <c r="A278" s="143">
        <v>45356.603437500002</v>
      </c>
      <c r="B278" s="46">
        <f t="shared" si="4"/>
        <v>45356.603472222225</v>
      </c>
      <c r="C278" s="141">
        <v>2.0007000000000001</v>
      </c>
      <c r="D278" s="141">
        <v>1.34782608695652E-4</v>
      </c>
      <c r="E278" s="141">
        <v>1399.6521739130401</v>
      </c>
      <c r="F278" s="141">
        <v>97.324166666666699</v>
      </c>
      <c r="G278" s="141">
        <v>21</v>
      </c>
      <c r="H278" s="141">
        <v>36.995555555555597</v>
      </c>
      <c r="I278" s="141">
        <v>6.6564285714285703</v>
      </c>
      <c r="J278" s="141">
        <v>0.06</v>
      </c>
      <c r="K278" s="141">
        <v>20.72</v>
      </c>
      <c r="L278" s="144"/>
      <c r="M278" s="141">
        <v>0</v>
      </c>
      <c r="N278" s="141">
        <v>5196.2056000000002</v>
      </c>
      <c r="O278" s="144"/>
    </row>
    <row r="279" spans="1:15" ht="14.4" x14ac:dyDescent="0.3">
      <c r="A279" s="143">
        <v>45356.604131944441</v>
      </c>
      <c r="B279" s="46">
        <f t="shared" si="4"/>
        <v>45356.604166666672</v>
      </c>
      <c r="C279" s="141">
        <v>1.99865909090909</v>
      </c>
      <c r="D279" s="141">
        <v>2.1363636363636401E-4</v>
      </c>
      <c r="E279" s="141">
        <v>1400.04545454545</v>
      </c>
      <c r="F279" s="141">
        <v>97.206111111111099</v>
      </c>
      <c r="G279" s="141">
        <v>21</v>
      </c>
      <c r="H279" s="141">
        <v>36.994999999999997</v>
      </c>
      <c r="I279" s="141">
        <v>6.6559999999999997</v>
      </c>
      <c r="J279" s="141">
        <v>0.06</v>
      </c>
      <c r="K279" s="141">
        <v>20.726666666666699</v>
      </c>
      <c r="L279" s="144"/>
      <c r="M279" s="141">
        <v>0</v>
      </c>
      <c r="N279" s="141">
        <v>5196.2056000000002</v>
      </c>
      <c r="O279" s="144"/>
    </row>
    <row r="280" spans="1:15" ht="14.4" x14ac:dyDescent="0.3">
      <c r="A280" s="143">
        <v>45356.604826388888</v>
      </c>
      <c r="B280" s="46">
        <f t="shared" si="4"/>
        <v>45356.604861111111</v>
      </c>
      <c r="C280" s="141">
        <v>1.9977136363636401</v>
      </c>
      <c r="D280" s="141">
        <v>-1E-4</v>
      </c>
      <c r="E280" s="141">
        <v>1400.0619047619</v>
      </c>
      <c r="F280" s="141">
        <v>97.167857142857102</v>
      </c>
      <c r="G280" s="141">
        <v>21</v>
      </c>
      <c r="H280" s="141">
        <v>36.994999999999997</v>
      </c>
      <c r="I280" s="141">
        <v>6.6555</v>
      </c>
      <c r="J280" s="141">
        <v>0.06</v>
      </c>
      <c r="K280" s="141">
        <v>20.726666666666699</v>
      </c>
      <c r="L280" s="144"/>
      <c r="M280" s="141">
        <v>0</v>
      </c>
      <c r="N280" s="141">
        <v>5196.2056000000002</v>
      </c>
      <c r="O280" s="144"/>
    </row>
    <row r="281" spans="1:15" ht="14.4" x14ac:dyDescent="0.3">
      <c r="A281" s="143">
        <v>45356.605520833335</v>
      </c>
      <c r="B281" s="46">
        <f t="shared" si="4"/>
        <v>45356.605555555558</v>
      </c>
      <c r="C281" s="141">
        <v>1.99937826086957</v>
      </c>
      <c r="D281" s="141">
        <v>4.2608695652173898E-4</v>
      </c>
      <c r="E281" s="141">
        <v>1400.1391304347801</v>
      </c>
      <c r="F281" s="141">
        <v>97.097333333333296</v>
      </c>
      <c r="G281" s="141">
        <v>21</v>
      </c>
      <c r="H281" s="141">
        <v>36.994999999999997</v>
      </c>
      <c r="I281" s="141">
        <v>6.6557500000000003</v>
      </c>
      <c r="J281" s="141">
        <v>0.06</v>
      </c>
      <c r="K281" s="141">
        <v>20.726666666666699</v>
      </c>
      <c r="L281" s="144"/>
      <c r="M281" s="141">
        <v>0</v>
      </c>
      <c r="N281" s="141">
        <v>5196.2056000000002</v>
      </c>
      <c r="O281" s="144"/>
    </row>
    <row r="282" spans="1:15" ht="14.4" x14ac:dyDescent="0.3">
      <c r="A282" s="143">
        <v>45356.606215277781</v>
      </c>
      <c r="B282" s="46">
        <f t="shared" si="4"/>
        <v>45356.606250000004</v>
      </c>
      <c r="C282" s="141">
        <v>1.99764761904762</v>
      </c>
      <c r="D282" s="141">
        <v>-2.8181818181818202E-4</v>
      </c>
      <c r="E282" s="141">
        <v>1400.1</v>
      </c>
      <c r="F282" s="141">
        <v>97.045000000000002</v>
      </c>
      <c r="G282" s="141">
        <v>21</v>
      </c>
      <c r="H282" s="141">
        <v>37.005000000000003</v>
      </c>
      <c r="I282" s="141">
        <v>6.6556666666666704</v>
      </c>
      <c r="J282" s="141">
        <v>0.06</v>
      </c>
      <c r="K282" s="141">
        <v>20.725000000000001</v>
      </c>
      <c r="L282" s="144"/>
      <c r="M282" s="141">
        <v>0</v>
      </c>
      <c r="N282" s="141">
        <v>5196.2056000000002</v>
      </c>
      <c r="O282" s="144"/>
    </row>
    <row r="283" spans="1:15" ht="14.4" x14ac:dyDescent="0.3">
      <c r="A283" s="143">
        <v>45356.606909722221</v>
      </c>
      <c r="B283" s="46">
        <f t="shared" si="4"/>
        <v>45356.606944444444</v>
      </c>
      <c r="C283" s="141">
        <v>1.99803181818182</v>
      </c>
      <c r="D283" s="141">
        <v>-2.2727272727272699E-5</v>
      </c>
      <c r="E283" s="141">
        <v>1399.8227272727299</v>
      </c>
      <c r="F283" s="141">
        <v>97.049374999999998</v>
      </c>
      <c r="G283" s="141">
        <v>21</v>
      </c>
      <c r="H283" s="141">
        <v>37.005000000000003</v>
      </c>
      <c r="I283" s="141">
        <v>6.6555</v>
      </c>
      <c r="J283" s="141">
        <v>0.06</v>
      </c>
      <c r="K283" s="141">
        <v>20.725000000000001</v>
      </c>
      <c r="L283" s="144"/>
      <c r="M283" s="141">
        <v>0</v>
      </c>
      <c r="N283" s="141">
        <v>5196.2056000000002</v>
      </c>
      <c r="O283" s="144"/>
    </row>
    <row r="284" spans="1:15" ht="14.4" x14ac:dyDescent="0.3">
      <c r="A284" s="143">
        <v>45356.607604166667</v>
      </c>
      <c r="B284" s="46">
        <f t="shared" si="4"/>
        <v>45356.607638888891</v>
      </c>
      <c r="C284" s="141">
        <v>1.99930952380952</v>
      </c>
      <c r="D284" s="141">
        <v>-1.6666666666666701E-4</v>
      </c>
      <c r="E284" s="141">
        <v>1399.9714285714299</v>
      </c>
      <c r="F284" s="141">
        <v>97.051111111111098</v>
      </c>
      <c r="G284" s="141">
        <v>21</v>
      </c>
      <c r="H284" s="141">
        <v>37</v>
      </c>
      <c r="I284" s="141">
        <v>6.6554545454545497</v>
      </c>
      <c r="J284" s="141">
        <v>0.06</v>
      </c>
      <c r="K284" s="141">
        <v>20.73</v>
      </c>
      <c r="L284" s="144"/>
      <c r="M284" s="141">
        <v>0</v>
      </c>
      <c r="N284" s="141">
        <v>5196.2056000000002</v>
      </c>
      <c r="O284" s="144"/>
    </row>
    <row r="285" spans="1:15" ht="14.4" x14ac:dyDescent="0.3">
      <c r="A285" s="143">
        <v>45356.608298611114</v>
      </c>
      <c r="B285" s="46">
        <f t="shared" si="4"/>
        <v>45356.608333333337</v>
      </c>
      <c r="C285" s="141">
        <v>1.99858260869565</v>
      </c>
      <c r="D285" s="141">
        <v>-1.31818181818182E-4</v>
      </c>
      <c r="E285" s="141">
        <v>1400.1217391304299</v>
      </c>
      <c r="F285" s="141">
        <v>97.0476470588235</v>
      </c>
      <c r="G285" s="141">
        <v>21</v>
      </c>
      <c r="H285" s="141">
        <v>37</v>
      </c>
      <c r="I285" s="141">
        <v>6.6555</v>
      </c>
      <c r="J285" s="141">
        <v>0.06</v>
      </c>
      <c r="K285" s="141">
        <v>20.734999999999999</v>
      </c>
      <c r="L285" s="144"/>
      <c r="M285" s="141">
        <v>0</v>
      </c>
      <c r="N285" s="141">
        <v>5196.2056000000002</v>
      </c>
      <c r="O285" s="144"/>
    </row>
    <row r="286" spans="1:15" ht="14.4" x14ac:dyDescent="0.3">
      <c r="A286" s="143">
        <v>45356.608993055554</v>
      </c>
      <c r="B286" s="46">
        <f t="shared" si="4"/>
        <v>45356.609027777777</v>
      </c>
      <c r="C286" s="141">
        <v>1.9998761904761899</v>
      </c>
      <c r="D286" s="141">
        <v>4.45454545454545E-4</v>
      </c>
      <c r="E286" s="141">
        <v>1400.05714285714</v>
      </c>
      <c r="F286" s="141">
        <v>97.201578947368404</v>
      </c>
      <c r="G286" s="141">
        <v>21</v>
      </c>
      <c r="H286" s="141">
        <v>37</v>
      </c>
      <c r="I286" s="141">
        <v>6.65557142857143</v>
      </c>
      <c r="J286" s="141">
        <v>6.5000000000000002E-2</v>
      </c>
      <c r="K286" s="141">
        <v>20.7366666666667</v>
      </c>
      <c r="L286" s="144"/>
      <c r="M286" s="141">
        <v>0</v>
      </c>
      <c r="N286" s="141">
        <v>5196.2056000000002</v>
      </c>
      <c r="O286" s="144"/>
    </row>
    <row r="287" spans="1:15" ht="14.4" x14ac:dyDescent="0.3">
      <c r="A287" s="143">
        <v>45356.6096875</v>
      </c>
      <c r="B287" s="46">
        <f t="shared" si="4"/>
        <v>45356.609722222223</v>
      </c>
      <c r="C287" s="141">
        <v>2.0002619047619001</v>
      </c>
      <c r="D287" s="141">
        <v>-5.4090909090909103E-4</v>
      </c>
      <c r="E287" s="141">
        <v>1400.1849999999999</v>
      </c>
      <c r="F287" s="141">
        <v>97.118333333333297</v>
      </c>
      <c r="G287" s="141">
        <v>21</v>
      </c>
      <c r="H287" s="141">
        <v>36.994999999999997</v>
      </c>
      <c r="I287" s="141">
        <v>6.6554285714285699</v>
      </c>
      <c r="J287" s="141">
        <v>7.0000000000000007E-2</v>
      </c>
      <c r="K287" s="141">
        <v>20.7366666666667</v>
      </c>
      <c r="L287" s="144"/>
      <c r="M287" s="141">
        <v>0</v>
      </c>
      <c r="N287" s="141">
        <v>5196.2056000000002</v>
      </c>
      <c r="O287" s="144"/>
    </row>
    <row r="288" spans="1:15" ht="14.4" x14ac:dyDescent="0.3">
      <c r="A288" s="143">
        <v>45356.610381944447</v>
      </c>
      <c r="B288" s="46">
        <f t="shared" si="4"/>
        <v>45356.61041666667</v>
      </c>
      <c r="C288" s="141">
        <v>2.0004181818181799</v>
      </c>
      <c r="D288" s="141">
        <v>2.9523809523809499E-4</v>
      </c>
      <c r="E288" s="141">
        <v>1400.1545454545501</v>
      </c>
      <c r="F288" s="141">
        <v>97.071250000000006</v>
      </c>
      <c r="G288" s="141">
        <v>21</v>
      </c>
      <c r="H288" s="141">
        <v>36.994999999999997</v>
      </c>
      <c r="I288" s="141">
        <v>6.6550000000000002</v>
      </c>
      <c r="J288" s="141">
        <v>6.5000000000000002E-2</v>
      </c>
      <c r="K288" s="141">
        <v>20.74</v>
      </c>
      <c r="L288" s="144"/>
      <c r="M288" s="141">
        <v>0</v>
      </c>
      <c r="N288" s="141">
        <v>5196.2056000000002</v>
      </c>
      <c r="O288" s="144"/>
    </row>
    <row r="289" spans="1:15" ht="14.4" x14ac:dyDescent="0.3">
      <c r="A289" s="143">
        <v>45356.611076388886</v>
      </c>
      <c r="B289" s="46">
        <f t="shared" si="4"/>
        <v>45356.611111111109</v>
      </c>
      <c r="C289" s="141">
        <v>1.99905909090909</v>
      </c>
      <c r="D289" s="141">
        <v>5.3809523809523801E-4</v>
      </c>
      <c r="E289" s="141">
        <v>1400.02</v>
      </c>
      <c r="F289" s="141">
        <v>97.054374999999993</v>
      </c>
      <c r="G289" s="141">
        <v>21</v>
      </c>
      <c r="H289" s="141">
        <v>36.994999999999997</v>
      </c>
      <c r="I289" s="141">
        <v>6.6551428571428604</v>
      </c>
      <c r="J289" s="141">
        <v>0.06</v>
      </c>
      <c r="K289" s="141">
        <v>20.75</v>
      </c>
      <c r="L289" s="144"/>
      <c r="M289" s="141">
        <v>0</v>
      </c>
      <c r="N289" s="141">
        <v>5196.2056000000002</v>
      </c>
      <c r="O289" s="144"/>
    </row>
    <row r="290" spans="1:15" ht="14.4" x14ac:dyDescent="0.3">
      <c r="A290" s="143">
        <v>45356.611770833333</v>
      </c>
      <c r="B290" s="46">
        <f t="shared" si="4"/>
        <v>45356.611805555556</v>
      </c>
      <c r="C290" s="141">
        <v>1.9995619047619</v>
      </c>
      <c r="D290" s="141">
        <v>-1.7000000000000001E-4</v>
      </c>
      <c r="E290" s="141">
        <v>1399.7421052631601</v>
      </c>
      <c r="F290" s="141">
        <v>97.096874999999997</v>
      </c>
      <c r="G290" s="141">
        <v>21</v>
      </c>
      <c r="H290" s="141">
        <v>36.994999999999997</v>
      </c>
      <c r="I290" s="141">
        <v>6.6544999999999996</v>
      </c>
      <c r="J290" s="141">
        <v>0.06</v>
      </c>
      <c r="K290" s="141">
        <v>20.75</v>
      </c>
      <c r="L290" s="141"/>
      <c r="M290" s="141">
        <v>0</v>
      </c>
      <c r="N290" s="141">
        <v>5196.2056000000002</v>
      </c>
      <c r="O290" s="144"/>
    </row>
    <row r="291" spans="1:15" ht="14.4" x14ac:dyDescent="0.3">
      <c r="A291" s="143">
        <v>45356.61246527778</v>
      </c>
      <c r="B291" s="46">
        <f t="shared" si="4"/>
        <v>45356.612500000003</v>
      </c>
      <c r="C291" s="141">
        <v>1.9981869565217401</v>
      </c>
      <c r="D291" s="141">
        <v>4.9130434782608697E-4</v>
      </c>
      <c r="E291" s="141">
        <v>1399.80454545455</v>
      </c>
      <c r="F291" s="141">
        <v>97.075000000000003</v>
      </c>
      <c r="G291" s="141">
        <v>21</v>
      </c>
      <c r="H291" s="141">
        <v>36.996666666666698</v>
      </c>
      <c r="I291" s="141">
        <v>6.6551</v>
      </c>
      <c r="J291" s="141">
        <v>7.0000000000000007E-2</v>
      </c>
      <c r="K291" s="141">
        <v>20.75</v>
      </c>
      <c r="L291" s="144"/>
      <c r="M291" s="141">
        <v>0</v>
      </c>
      <c r="N291" s="141">
        <v>5196.2056000000002</v>
      </c>
      <c r="O291" s="144"/>
    </row>
    <row r="292" spans="1:15" ht="14.4" x14ac:dyDescent="0.3">
      <c r="A292" s="143">
        <v>45356.613159722219</v>
      </c>
      <c r="B292" s="46">
        <f t="shared" si="4"/>
        <v>45356.61319444445</v>
      </c>
      <c r="C292" s="141">
        <v>1.99497391304348</v>
      </c>
      <c r="D292" s="141">
        <v>2.63636363636364E-4</v>
      </c>
      <c r="E292" s="141">
        <v>1400.0863636363599</v>
      </c>
      <c r="F292" s="141">
        <v>97.045000000000002</v>
      </c>
      <c r="G292" s="141">
        <v>21</v>
      </c>
      <c r="H292" s="141">
        <v>37.005000000000003</v>
      </c>
      <c r="I292" s="141">
        <v>6.6550000000000002</v>
      </c>
      <c r="J292" s="141">
        <v>7.0000000000000007E-2</v>
      </c>
      <c r="K292" s="141">
        <v>20.75</v>
      </c>
      <c r="L292" s="144"/>
      <c r="M292" s="141">
        <v>0</v>
      </c>
      <c r="N292" s="141">
        <v>5196.2056000000002</v>
      </c>
      <c r="O292" s="144"/>
    </row>
    <row r="293" spans="1:15" ht="14.4" x14ac:dyDescent="0.3">
      <c r="A293" s="143">
        <v>45356.613854166666</v>
      </c>
      <c r="B293" s="46">
        <f t="shared" si="4"/>
        <v>45356.613888888889</v>
      </c>
      <c r="C293" s="141">
        <v>1.99860869565217</v>
      </c>
      <c r="D293" s="141">
        <v>-1.2857142857142901E-4</v>
      </c>
      <c r="E293" s="141">
        <v>1400.2</v>
      </c>
      <c r="F293" s="141">
        <v>97.061428571428607</v>
      </c>
      <c r="G293" s="141">
        <v>21</v>
      </c>
      <c r="H293" s="141">
        <v>37.005000000000003</v>
      </c>
      <c r="I293" s="141">
        <v>6.6544285714285696</v>
      </c>
      <c r="J293" s="141">
        <v>7.0000000000000007E-2</v>
      </c>
      <c r="K293" s="141">
        <v>20.7566666666667</v>
      </c>
      <c r="L293" s="144"/>
      <c r="M293" s="141">
        <v>0</v>
      </c>
      <c r="N293" s="141">
        <v>5196.2056000000002</v>
      </c>
      <c r="O293" s="144"/>
    </row>
    <row r="294" spans="1:15" ht="14.4" x14ac:dyDescent="0.3">
      <c r="A294" s="143">
        <v>45356.614548611113</v>
      </c>
      <c r="B294" s="46">
        <f t="shared" si="4"/>
        <v>45356.614583333336</v>
      </c>
      <c r="C294" s="141">
        <v>1.9991217391304299</v>
      </c>
      <c r="D294" s="141">
        <v>8.2608695652173906E-5</v>
      </c>
      <c r="E294" s="141">
        <v>1399.96818181818</v>
      </c>
      <c r="F294" s="141">
        <v>97.077500000000001</v>
      </c>
      <c r="G294" s="141">
        <v>21</v>
      </c>
      <c r="H294" s="141">
        <v>37.005000000000003</v>
      </c>
      <c r="I294" s="141">
        <v>6.6544999999999996</v>
      </c>
      <c r="J294" s="141">
        <v>7.0000000000000007E-2</v>
      </c>
      <c r="K294" s="141">
        <v>20.7566666666667</v>
      </c>
      <c r="L294" s="144"/>
      <c r="M294" s="141">
        <v>0</v>
      </c>
      <c r="N294" s="141">
        <v>5196.2056000000002</v>
      </c>
      <c r="O294" s="144"/>
    </row>
    <row r="295" spans="1:15" ht="14.4" x14ac:dyDescent="0.3">
      <c r="A295" s="143">
        <v>45356.615243055552</v>
      </c>
      <c r="B295" s="46">
        <f t="shared" si="4"/>
        <v>45356.615277777782</v>
      </c>
      <c r="C295" s="141">
        <v>1.9998260869565201</v>
      </c>
      <c r="D295" s="141">
        <v>1.7391304347826099E-5</v>
      </c>
      <c r="E295" s="141">
        <v>1400.02608695652</v>
      </c>
      <c r="F295" s="141">
        <v>97.08</v>
      </c>
      <c r="G295" s="141">
        <v>21</v>
      </c>
      <c r="H295" s="141">
        <v>37.005000000000003</v>
      </c>
      <c r="I295" s="141">
        <v>6.6542857142857104</v>
      </c>
      <c r="J295" s="141">
        <v>7.0000000000000007E-2</v>
      </c>
      <c r="K295" s="141">
        <v>20.76</v>
      </c>
      <c r="L295" s="144"/>
      <c r="M295" s="141">
        <v>0</v>
      </c>
      <c r="N295" s="141">
        <v>5196.2056000000002</v>
      </c>
      <c r="O295" s="144"/>
    </row>
    <row r="296" spans="1:15" ht="14.4" x14ac:dyDescent="0.3">
      <c r="A296" s="143">
        <v>45356.615937499999</v>
      </c>
      <c r="B296" s="46">
        <f t="shared" si="4"/>
        <v>45356.615972222222</v>
      </c>
      <c r="C296" s="141">
        <v>2.00013636363636</v>
      </c>
      <c r="D296" s="141">
        <v>1.3636363636363599E-4</v>
      </c>
      <c r="E296" s="141">
        <v>1399.9714285714299</v>
      </c>
      <c r="F296" s="141">
        <v>97.061111111111103</v>
      </c>
      <c r="G296" s="141">
        <v>21</v>
      </c>
      <c r="H296" s="141">
        <v>37.005000000000003</v>
      </c>
      <c r="I296" s="141">
        <v>6.6544285714285696</v>
      </c>
      <c r="J296" s="141">
        <v>7.0000000000000007E-2</v>
      </c>
      <c r="K296" s="141">
        <v>20.76</v>
      </c>
      <c r="L296" s="144"/>
      <c r="M296" s="141">
        <v>0</v>
      </c>
      <c r="N296" s="141">
        <v>5196.2056000000002</v>
      </c>
      <c r="O296" s="144"/>
    </row>
    <row r="297" spans="1:15" ht="14.4" x14ac:dyDescent="0.3">
      <c r="A297" s="143">
        <v>45356.616631944446</v>
      </c>
      <c r="B297" s="46">
        <f t="shared" si="4"/>
        <v>45356.616666666669</v>
      </c>
      <c r="C297" s="141">
        <v>1.9960590909090901</v>
      </c>
      <c r="D297" s="141">
        <v>4.0000000000000003E-5</v>
      </c>
      <c r="E297" s="141">
        <v>1399.9409090909101</v>
      </c>
      <c r="F297" s="141">
        <v>97.046875</v>
      </c>
      <c r="G297" s="141">
        <v>21</v>
      </c>
      <c r="H297" s="141">
        <v>36.994999999999997</v>
      </c>
      <c r="I297" s="141">
        <v>6.6544999999999996</v>
      </c>
      <c r="J297" s="141">
        <v>7.0000000000000007E-2</v>
      </c>
      <c r="K297" s="141">
        <v>20.76</v>
      </c>
      <c r="L297" s="144"/>
      <c r="M297" s="141">
        <v>0</v>
      </c>
      <c r="N297" s="141">
        <v>5196.2056000000002</v>
      </c>
      <c r="O297" s="144"/>
    </row>
    <row r="298" spans="1:15" ht="14.4" x14ac:dyDescent="0.3">
      <c r="A298" s="143">
        <v>45356.617326388892</v>
      </c>
      <c r="B298" s="46">
        <f t="shared" si="4"/>
        <v>45356.617361111115</v>
      </c>
      <c r="C298" s="141">
        <v>2.00153913043478</v>
      </c>
      <c r="D298" s="141">
        <v>-5.4545454545454499E-5</v>
      </c>
      <c r="E298" s="141">
        <v>1399.75217391304</v>
      </c>
      <c r="F298" s="141">
        <v>97.070476190476199</v>
      </c>
      <c r="G298" s="141">
        <v>21</v>
      </c>
      <c r="H298" s="141">
        <v>36.995555555555597</v>
      </c>
      <c r="I298" s="141">
        <v>6.6534285714285701</v>
      </c>
      <c r="J298" s="141">
        <v>7.0000000000000007E-2</v>
      </c>
      <c r="K298" s="141">
        <v>20.765000000000001</v>
      </c>
      <c r="L298" s="144"/>
      <c r="M298" s="141">
        <v>0</v>
      </c>
      <c r="N298" s="141">
        <v>5196.2056000000002</v>
      </c>
      <c r="O298" s="144"/>
    </row>
    <row r="299" spans="1:15" ht="14.4" x14ac:dyDescent="0.3">
      <c r="A299" s="143">
        <v>45356.618020833332</v>
      </c>
      <c r="B299" s="46">
        <f t="shared" si="4"/>
        <v>45356.618055555555</v>
      </c>
      <c r="C299" s="141">
        <v>2.00039090909091</v>
      </c>
      <c r="D299" s="141">
        <v>3.71428571428571E-4</v>
      </c>
      <c r="E299" s="141">
        <v>1400.07619047619</v>
      </c>
      <c r="F299" s="141">
        <v>97.044545454545499</v>
      </c>
      <c r="G299" s="141">
        <v>21</v>
      </c>
      <c r="H299" s="141">
        <v>36.994999999999997</v>
      </c>
      <c r="I299" s="141">
        <v>6.6535000000000002</v>
      </c>
      <c r="J299" s="141">
        <v>7.0000000000000007E-2</v>
      </c>
      <c r="K299" s="141">
        <v>20.77</v>
      </c>
      <c r="L299" s="144"/>
      <c r="M299" s="141">
        <v>0</v>
      </c>
      <c r="N299" s="141">
        <v>5196.2056000000002</v>
      </c>
      <c r="O299" s="144"/>
    </row>
    <row r="300" spans="1:15" ht="14.4" x14ac:dyDescent="0.3">
      <c r="A300" s="143">
        <v>45356.618715277778</v>
      </c>
      <c r="B300" s="46">
        <f t="shared" si="4"/>
        <v>45356.618750000001</v>
      </c>
      <c r="C300" s="141">
        <v>1.99988095238095</v>
      </c>
      <c r="D300" s="141">
        <v>2.9090909090909102E-4</v>
      </c>
      <c r="E300" s="141">
        <v>1399.96363636364</v>
      </c>
      <c r="F300" s="141">
        <v>97.048666666666705</v>
      </c>
      <c r="G300" s="141">
        <v>21</v>
      </c>
      <c r="H300" s="141">
        <v>36.994999999999997</v>
      </c>
      <c r="I300" s="141">
        <v>6.6535000000000002</v>
      </c>
      <c r="J300" s="141">
        <v>7.0000000000000007E-2</v>
      </c>
      <c r="K300" s="141">
        <v>20.77</v>
      </c>
      <c r="L300" s="144"/>
      <c r="M300" s="141">
        <v>0</v>
      </c>
      <c r="N300" s="141">
        <v>5196.2056000000002</v>
      </c>
      <c r="O300" s="144"/>
    </row>
    <row r="301" spans="1:15" ht="14.4" x14ac:dyDescent="0.3">
      <c r="A301" s="143">
        <v>45356.619409722225</v>
      </c>
      <c r="B301" s="46">
        <f t="shared" si="4"/>
        <v>45356.619444444448</v>
      </c>
      <c r="C301" s="141">
        <v>1.9993772727272701</v>
      </c>
      <c r="D301" s="141">
        <v>6.36363636363636E-5</v>
      </c>
      <c r="E301" s="141">
        <v>1400</v>
      </c>
      <c r="F301" s="141">
        <v>96.974705882352893</v>
      </c>
      <c r="G301" s="141">
        <v>21</v>
      </c>
      <c r="H301" s="141">
        <v>36.994</v>
      </c>
      <c r="I301" s="141">
        <v>6.6535000000000002</v>
      </c>
      <c r="J301" s="141">
        <v>7.0000000000000007E-2</v>
      </c>
      <c r="K301" s="141">
        <v>20.765000000000001</v>
      </c>
      <c r="L301" s="144"/>
      <c r="M301" s="141">
        <v>0</v>
      </c>
      <c r="N301" s="141">
        <v>5196.2056000000002</v>
      </c>
      <c r="O301" s="144"/>
    </row>
    <row r="302" spans="1:15" ht="14.4" x14ac:dyDescent="0.3">
      <c r="A302" s="143">
        <v>45356.620104166665</v>
      </c>
      <c r="B302" s="46">
        <f t="shared" si="4"/>
        <v>45356.620138888888</v>
      </c>
      <c r="C302" s="141">
        <v>1.9994217391304301</v>
      </c>
      <c r="D302" s="141">
        <v>4.1363636363636402E-4</v>
      </c>
      <c r="E302" s="141">
        <v>1400.0428571428599</v>
      </c>
      <c r="F302" s="141">
        <v>96.854705882352903</v>
      </c>
      <c r="G302" s="141">
        <v>21</v>
      </c>
      <c r="H302" s="141">
        <v>36.996666666666698</v>
      </c>
      <c r="I302" s="141">
        <v>6.6533749999999996</v>
      </c>
      <c r="J302" s="141">
        <v>7.0000000000000007E-2</v>
      </c>
      <c r="K302" s="141">
        <v>20.754999999999999</v>
      </c>
      <c r="L302" s="144"/>
      <c r="M302" s="141">
        <v>0</v>
      </c>
      <c r="N302" s="141">
        <v>5196.2056000000002</v>
      </c>
      <c r="O302" s="144"/>
    </row>
    <row r="303" spans="1:15" ht="14.4" x14ac:dyDescent="0.3">
      <c r="A303" s="143">
        <v>45356.620798611111</v>
      </c>
      <c r="B303" s="46">
        <f t="shared" si="4"/>
        <v>45356.620833333334</v>
      </c>
      <c r="C303" s="141">
        <v>2.0000695652173901</v>
      </c>
      <c r="D303" s="141">
        <v>-1.4999999999999999E-4</v>
      </c>
      <c r="E303" s="141">
        <v>1400.1666666666699</v>
      </c>
      <c r="F303" s="141">
        <v>96.875882352941204</v>
      </c>
      <c r="G303" s="141">
        <v>21</v>
      </c>
      <c r="H303" s="141">
        <v>37.005000000000003</v>
      </c>
      <c r="I303" s="141">
        <v>6.6526666666666703</v>
      </c>
      <c r="J303" s="141">
        <v>7.0000000000000007E-2</v>
      </c>
      <c r="K303" s="141">
        <v>20.754999999999999</v>
      </c>
      <c r="L303" s="144"/>
      <c r="M303" s="141">
        <v>0</v>
      </c>
      <c r="N303" s="141">
        <v>5196.2056000000002</v>
      </c>
      <c r="O303" s="144"/>
    </row>
    <row r="304" spans="1:15" ht="14.4" x14ac:dyDescent="0.3">
      <c r="A304" s="143">
        <v>45356.621493055558</v>
      </c>
      <c r="B304" s="46">
        <f t="shared" si="4"/>
        <v>45356.621527777781</v>
      </c>
      <c r="C304" s="141">
        <v>1.9995380952381001</v>
      </c>
      <c r="D304" s="141">
        <v>-1.76190476190476E-4</v>
      </c>
      <c r="E304" s="141">
        <v>1399.8380952381001</v>
      </c>
      <c r="F304" s="141">
        <v>96.875263157894693</v>
      </c>
      <c r="G304" s="141">
        <v>21</v>
      </c>
      <c r="H304" s="141">
        <v>37.005000000000003</v>
      </c>
      <c r="I304" s="141">
        <v>6.6524999999999999</v>
      </c>
      <c r="J304" s="141">
        <v>7.0000000000000007E-2</v>
      </c>
      <c r="K304" s="141">
        <v>20.75</v>
      </c>
      <c r="L304" s="144"/>
      <c r="M304" s="141">
        <v>0</v>
      </c>
      <c r="N304" s="141">
        <v>5196.2056000000002</v>
      </c>
      <c r="O304" s="144"/>
    </row>
    <row r="305" spans="1:15" ht="14.4" x14ac:dyDescent="0.3">
      <c r="A305" s="143">
        <v>45356.622187499997</v>
      </c>
      <c r="B305" s="46">
        <f t="shared" si="4"/>
        <v>45356.62222222222</v>
      </c>
      <c r="C305" s="141">
        <v>2.0032869565217402</v>
      </c>
      <c r="D305" s="141">
        <v>1.17391304347826E-4</v>
      </c>
      <c r="E305" s="141">
        <v>1400.0869565217399</v>
      </c>
      <c r="F305" s="141">
        <v>96.801874999999995</v>
      </c>
      <c r="G305" s="141">
        <v>21</v>
      </c>
      <c r="H305" s="141">
        <v>37</v>
      </c>
      <c r="I305" s="141">
        <v>6.6520000000000001</v>
      </c>
      <c r="J305" s="141">
        <v>7.0000000000000007E-2</v>
      </c>
      <c r="K305" s="141">
        <v>20.75</v>
      </c>
      <c r="L305" s="144"/>
      <c r="M305" s="141">
        <v>0</v>
      </c>
      <c r="N305" s="141">
        <v>5196.2056000000002</v>
      </c>
      <c r="O305" s="144"/>
    </row>
    <row r="306" spans="1:15" ht="14.4" x14ac:dyDescent="0.3">
      <c r="A306" s="143">
        <v>45356.622881944444</v>
      </c>
      <c r="B306" s="46">
        <f t="shared" si="4"/>
        <v>45356.622916666667</v>
      </c>
      <c r="C306" s="141">
        <v>1.9996681818181801</v>
      </c>
      <c r="D306" s="141">
        <v>-1.7142857142857099E-4</v>
      </c>
      <c r="E306" s="141">
        <v>1399.97727272727</v>
      </c>
      <c r="F306" s="141">
        <v>96.852142857142894</v>
      </c>
      <c r="G306" s="141">
        <v>21</v>
      </c>
      <c r="H306" s="141">
        <v>37.005000000000003</v>
      </c>
      <c r="I306" s="141">
        <v>6.6525555555555496</v>
      </c>
      <c r="J306" s="141">
        <v>7.0000000000000007E-2</v>
      </c>
      <c r="K306" s="141">
        <v>20.75</v>
      </c>
      <c r="L306" s="144"/>
      <c r="M306" s="141">
        <v>0</v>
      </c>
      <c r="N306" s="141">
        <v>5196.2056000000002</v>
      </c>
      <c r="O306" s="144"/>
    </row>
    <row r="307" spans="1:15" ht="14.4" x14ac:dyDescent="0.3">
      <c r="A307" s="143">
        <v>45356.623576388891</v>
      </c>
      <c r="B307" s="46">
        <f t="shared" si="4"/>
        <v>45356.623611111114</v>
      </c>
      <c r="C307" s="141">
        <v>2.0008300000000001</v>
      </c>
      <c r="D307" s="141">
        <v>5.80952380952381E-4</v>
      </c>
      <c r="E307" s="141">
        <v>1400.1</v>
      </c>
      <c r="F307" s="141">
        <v>96.867333333333306</v>
      </c>
      <c r="G307" s="141">
        <v>21</v>
      </c>
      <c r="H307" s="141">
        <v>37.005000000000003</v>
      </c>
      <c r="I307" s="141">
        <v>6.6526666666666703</v>
      </c>
      <c r="J307" s="141">
        <v>7.0000000000000007E-2</v>
      </c>
      <c r="K307" s="141">
        <v>20.745000000000001</v>
      </c>
      <c r="L307" s="144"/>
      <c r="M307" s="141">
        <v>0</v>
      </c>
      <c r="N307" s="141">
        <v>5196.2056000000002</v>
      </c>
      <c r="O307" s="144"/>
    </row>
    <row r="308" spans="1:15" ht="14.4" x14ac:dyDescent="0.3">
      <c r="A308" s="143">
        <v>45356.62427083333</v>
      </c>
      <c r="B308" s="46">
        <f t="shared" si="4"/>
        <v>45356.624305555561</v>
      </c>
      <c r="C308" s="141">
        <v>2.0011217391304301</v>
      </c>
      <c r="D308" s="141">
        <v>6.6818181818181798E-4</v>
      </c>
      <c r="E308" s="141">
        <v>1400.21304347826</v>
      </c>
      <c r="F308" s="141">
        <v>96.665000000000006</v>
      </c>
      <c r="G308" s="141">
        <v>21</v>
      </c>
      <c r="H308" s="141">
        <v>37.005000000000003</v>
      </c>
      <c r="I308" s="141">
        <v>6.6524999999999999</v>
      </c>
      <c r="J308" s="141">
        <v>7.0000000000000007E-2</v>
      </c>
      <c r="K308" s="141">
        <v>20.745000000000001</v>
      </c>
      <c r="L308" s="144"/>
      <c r="M308" s="141">
        <v>0</v>
      </c>
      <c r="N308" s="141">
        <v>5196.2056000000002</v>
      </c>
      <c r="O308" s="144"/>
    </row>
    <row r="309" spans="1:15" ht="14.4" x14ac:dyDescent="0.3">
      <c r="A309" s="143">
        <v>45356.624965277777</v>
      </c>
      <c r="B309" s="46">
        <f t="shared" si="4"/>
        <v>45356.625</v>
      </c>
      <c r="C309" s="141">
        <v>1.99951739130435</v>
      </c>
      <c r="D309" s="141">
        <v>-2.3043478260869601E-4</v>
      </c>
      <c r="E309" s="141">
        <v>1399.9434782608701</v>
      </c>
      <c r="F309" s="141">
        <v>96.667647058823505</v>
      </c>
      <c r="G309" s="141">
        <v>21</v>
      </c>
      <c r="H309" s="141">
        <v>37.006</v>
      </c>
      <c r="I309" s="141">
        <v>6.6524999999999999</v>
      </c>
      <c r="J309" s="141">
        <v>7.0000000000000007E-2</v>
      </c>
      <c r="K309" s="141">
        <v>20.745000000000001</v>
      </c>
      <c r="L309" s="144"/>
      <c r="M309" s="141">
        <v>0</v>
      </c>
      <c r="N309" s="141">
        <v>5196.2056000000002</v>
      </c>
      <c r="O309" s="144"/>
    </row>
    <row r="310" spans="1:15" ht="14.4" x14ac:dyDescent="0.3">
      <c r="A310" s="143">
        <v>45356.625659722224</v>
      </c>
      <c r="B310" s="46">
        <f t="shared" si="4"/>
        <v>45356.625694444447</v>
      </c>
      <c r="C310" s="141">
        <v>1.9998909090909101</v>
      </c>
      <c r="D310" s="141">
        <v>-4.6666666666666699E-4</v>
      </c>
      <c r="E310" s="141">
        <v>1399.9090909090901</v>
      </c>
      <c r="F310" s="141">
        <v>96.845882352941203</v>
      </c>
      <c r="G310" s="141">
        <v>21</v>
      </c>
      <c r="H310" s="141">
        <v>37.003333333333302</v>
      </c>
      <c r="I310" s="141">
        <v>6.6518333333333297</v>
      </c>
      <c r="J310" s="141">
        <v>7.0000000000000007E-2</v>
      </c>
      <c r="K310" s="141">
        <v>20.745000000000001</v>
      </c>
      <c r="L310" s="144"/>
      <c r="M310" s="141">
        <v>0</v>
      </c>
      <c r="N310" s="141">
        <v>5196.2056000000002</v>
      </c>
      <c r="O310" s="144"/>
    </row>
    <row r="311" spans="1:15" ht="14.4" x14ac:dyDescent="0.3">
      <c r="A311" s="143">
        <v>45356.626354166663</v>
      </c>
      <c r="B311" s="46">
        <f t="shared" si="4"/>
        <v>45356.626388888893</v>
      </c>
      <c r="C311" s="141">
        <v>1.99995454545455</v>
      </c>
      <c r="D311" s="141">
        <v>-1.4090909090909101E-4</v>
      </c>
      <c r="E311" s="141">
        <v>1399.8772727272701</v>
      </c>
      <c r="F311" s="141">
        <v>96.902666666666704</v>
      </c>
      <c r="G311" s="141">
        <v>21</v>
      </c>
      <c r="H311" s="141">
        <v>37.005000000000003</v>
      </c>
      <c r="I311" s="141">
        <v>6.6521999999999997</v>
      </c>
      <c r="J311" s="141">
        <v>7.0000000000000007E-2</v>
      </c>
      <c r="K311" s="141">
        <v>20.754999999999999</v>
      </c>
      <c r="L311" s="144"/>
      <c r="M311" s="141">
        <v>0</v>
      </c>
      <c r="N311" s="141">
        <v>5196.2056000000002</v>
      </c>
      <c r="O311" s="144"/>
    </row>
    <row r="312" spans="1:15" ht="14.4" x14ac:dyDescent="0.3">
      <c r="A312" s="143">
        <v>45356.62704861111</v>
      </c>
      <c r="B312" s="46">
        <f t="shared" si="4"/>
        <v>45356.627083333333</v>
      </c>
      <c r="C312" s="141">
        <v>2.0002086956521699</v>
      </c>
      <c r="D312" s="141">
        <v>5.9090909090909097E-5</v>
      </c>
      <c r="E312" s="141">
        <v>1400.22727272727</v>
      </c>
      <c r="F312" s="141">
        <v>96.730666666666707</v>
      </c>
      <c r="G312" s="141">
        <v>21</v>
      </c>
      <c r="H312" s="141">
        <v>37.005000000000003</v>
      </c>
      <c r="I312" s="141">
        <v>6.6515454545454604</v>
      </c>
      <c r="J312" s="141">
        <v>7.0000000000000007E-2</v>
      </c>
      <c r="K312" s="141">
        <v>20.77</v>
      </c>
      <c r="L312" s="144"/>
      <c r="M312" s="141">
        <v>0</v>
      </c>
      <c r="N312" s="141">
        <v>5196.2056000000002</v>
      </c>
      <c r="O312" s="144"/>
    </row>
    <row r="313" spans="1:15" ht="14.4" x14ac:dyDescent="0.3">
      <c r="A313" s="143">
        <v>45356.627743055556</v>
      </c>
      <c r="B313" s="46">
        <f t="shared" si="4"/>
        <v>45356.62777777778</v>
      </c>
      <c r="C313" s="141">
        <v>1.99940909090909</v>
      </c>
      <c r="D313" s="141">
        <v>-1.18181818181818E-4</v>
      </c>
      <c r="E313" s="141">
        <v>1400.37142857143</v>
      </c>
      <c r="F313" s="141">
        <v>96.674666666666695</v>
      </c>
      <c r="G313" s="141">
        <v>21</v>
      </c>
      <c r="H313" s="141">
        <v>37.005000000000003</v>
      </c>
      <c r="I313" s="141">
        <v>6.6516666666666699</v>
      </c>
      <c r="J313" s="141">
        <v>7.0000000000000007E-2</v>
      </c>
      <c r="K313" s="141">
        <v>20.76</v>
      </c>
      <c r="L313" s="144"/>
      <c r="M313" s="141">
        <v>0</v>
      </c>
      <c r="N313" s="141">
        <v>5196.2056000000002</v>
      </c>
      <c r="O313" s="144"/>
    </row>
    <row r="314" spans="1:15" ht="14.4" x14ac:dyDescent="0.3">
      <c r="A314" s="143">
        <v>45356.628437500003</v>
      </c>
      <c r="B314" s="46">
        <f t="shared" si="4"/>
        <v>45356.628472222226</v>
      </c>
      <c r="C314" s="141">
        <v>2.0005500000000001</v>
      </c>
      <c r="D314" s="141">
        <v>-5.0000000000000002E-5</v>
      </c>
      <c r="E314" s="141">
        <v>1399.81904761905</v>
      </c>
      <c r="F314" s="141">
        <v>96.724666666666707</v>
      </c>
      <c r="G314" s="141">
        <v>21</v>
      </c>
      <c r="H314" s="141">
        <v>37.005555555555603</v>
      </c>
      <c r="I314" s="141">
        <v>6.6515000000000004</v>
      </c>
      <c r="J314" s="141">
        <v>7.0000000000000007E-2</v>
      </c>
      <c r="K314" s="141">
        <v>20.76</v>
      </c>
      <c r="L314" s="144"/>
      <c r="M314" s="141">
        <v>0</v>
      </c>
      <c r="N314" s="141">
        <v>5196.2056000000002</v>
      </c>
      <c r="O314" s="144"/>
    </row>
    <row r="315" spans="1:15" ht="14.4" x14ac:dyDescent="0.3">
      <c r="A315" s="143">
        <v>45356.629131944443</v>
      </c>
      <c r="B315" s="46">
        <f t="shared" si="4"/>
        <v>45356.629166666666</v>
      </c>
      <c r="C315" s="141">
        <v>1.99987727272727</v>
      </c>
      <c r="D315" s="141">
        <v>-1.6666666666666701E-4</v>
      </c>
      <c r="E315" s="141">
        <v>1400.3545454545499</v>
      </c>
      <c r="F315" s="141">
        <v>96.676470588235304</v>
      </c>
      <c r="G315" s="141">
        <v>21</v>
      </c>
      <c r="H315" s="141">
        <v>37.003999999999998</v>
      </c>
      <c r="I315" s="141">
        <v>6.6515555555555599</v>
      </c>
      <c r="J315" s="141">
        <v>7.0000000000000007E-2</v>
      </c>
      <c r="K315" s="141">
        <v>20.75</v>
      </c>
      <c r="L315" s="144"/>
      <c r="M315" s="141">
        <v>0</v>
      </c>
      <c r="N315" s="141">
        <v>5196.2056000000002</v>
      </c>
      <c r="O315" s="144"/>
    </row>
    <row r="316" spans="1:15" ht="14.4" x14ac:dyDescent="0.3">
      <c r="A316" s="143">
        <v>45356.629826388889</v>
      </c>
      <c r="B316" s="46">
        <f t="shared" si="4"/>
        <v>45356.629861111112</v>
      </c>
      <c r="C316" s="141">
        <v>2.0001590909090901</v>
      </c>
      <c r="D316" s="141">
        <v>-1.47826086956522E-4</v>
      </c>
      <c r="E316" s="141">
        <v>1400.1608695652201</v>
      </c>
      <c r="F316" s="141">
        <v>96.712500000000006</v>
      </c>
      <c r="G316" s="141">
        <v>21</v>
      </c>
      <c r="H316" s="141">
        <v>37.005000000000003</v>
      </c>
      <c r="I316" s="141">
        <v>6.6512222222222199</v>
      </c>
      <c r="J316" s="141">
        <v>7.0000000000000007E-2</v>
      </c>
      <c r="K316" s="141">
        <v>20.75</v>
      </c>
      <c r="L316" s="144"/>
      <c r="M316" s="141">
        <v>0</v>
      </c>
      <c r="N316" s="141">
        <v>5196.2056000000002</v>
      </c>
      <c r="O316" s="144"/>
    </row>
    <row r="317" spans="1:15" ht="14.4" x14ac:dyDescent="0.3">
      <c r="A317" s="143">
        <v>45356.630520833336</v>
      </c>
      <c r="B317" s="46">
        <f t="shared" si="4"/>
        <v>45356.630555555559</v>
      </c>
      <c r="C317" s="141">
        <v>2.0002695652173901</v>
      </c>
      <c r="D317" s="141">
        <v>4.04761904761905E-4</v>
      </c>
      <c r="E317" s="141">
        <v>1400.1772727272701</v>
      </c>
      <c r="F317" s="141">
        <v>96.556250000000006</v>
      </c>
      <c r="G317" s="141">
        <v>21</v>
      </c>
      <c r="H317" s="141">
        <v>37</v>
      </c>
      <c r="I317" s="141">
        <v>6.6508888888888897</v>
      </c>
      <c r="J317" s="141">
        <v>7.0000000000000007E-2</v>
      </c>
      <c r="K317" s="141">
        <v>20.7433333333333</v>
      </c>
      <c r="L317" s="144"/>
      <c r="M317" s="141">
        <v>0</v>
      </c>
      <c r="N317" s="141">
        <v>5196.2056000000002</v>
      </c>
      <c r="O317" s="144"/>
    </row>
    <row r="318" spans="1:15" ht="14.4" x14ac:dyDescent="0.3">
      <c r="A318" s="143">
        <v>45356.631215277775</v>
      </c>
      <c r="B318" s="46">
        <f t="shared" si="4"/>
        <v>45356.631249999999</v>
      </c>
      <c r="C318" s="141">
        <v>1.9976045454545499</v>
      </c>
      <c r="D318" s="141">
        <v>-2.3809523809523799E-4</v>
      </c>
      <c r="E318" s="141">
        <v>1400.03636363636</v>
      </c>
      <c r="F318" s="141">
        <v>96.521538461538498</v>
      </c>
      <c r="G318" s="141">
        <v>21</v>
      </c>
      <c r="H318" s="141">
        <v>36.994999999999997</v>
      </c>
      <c r="I318" s="141">
        <v>6.6505999999999998</v>
      </c>
      <c r="J318" s="141">
        <v>7.0000000000000007E-2</v>
      </c>
      <c r="K318" s="141">
        <v>20.7433333333333</v>
      </c>
      <c r="L318" s="144"/>
      <c r="M318" s="141">
        <v>0</v>
      </c>
      <c r="N318" s="141">
        <v>5196.2056000000002</v>
      </c>
      <c r="O318" s="144"/>
    </row>
    <row r="319" spans="1:15" ht="14.4" x14ac:dyDescent="0.3">
      <c r="A319" s="143">
        <v>45356.631909722222</v>
      </c>
      <c r="B319" s="46">
        <f t="shared" si="4"/>
        <v>45356.631944444445</v>
      </c>
      <c r="C319" s="141">
        <v>2.0004545454545499</v>
      </c>
      <c r="D319" s="141">
        <v>-4.5454545454545498E-4</v>
      </c>
      <c r="E319" s="141">
        <v>1399.8619047619</v>
      </c>
      <c r="F319" s="141">
        <v>96.495000000000005</v>
      </c>
      <c r="G319" s="141">
        <v>21</v>
      </c>
      <c r="H319" s="141">
        <v>36.994</v>
      </c>
      <c r="I319" s="141">
        <v>6.65042857142857</v>
      </c>
      <c r="J319" s="141">
        <v>7.0000000000000007E-2</v>
      </c>
      <c r="K319" s="141">
        <v>20.74</v>
      </c>
      <c r="L319" s="144"/>
      <c r="M319" s="141">
        <v>0</v>
      </c>
      <c r="N319" s="141">
        <v>5196.2056000000002</v>
      </c>
      <c r="O319" s="144"/>
    </row>
    <row r="320" spans="1:15" ht="14.4" x14ac:dyDescent="0.3">
      <c r="A320" s="143">
        <v>45356.632604166669</v>
      </c>
      <c r="B320" s="46">
        <f t="shared" si="4"/>
        <v>45356.632638888892</v>
      </c>
      <c r="C320" s="141">
        <v>2.0010090909090898</v>
      </c>
      <c r="D320" s="141">
        <v>1.4285714285714301E-5</v>
      </c>
      <c r="E320" s="141">
        <v>1399.88095238095</v>
      </c>
      <c r="F320" s="141">
        <v>96.533333333333303</v>
      </c>
      <c r="G320" s="141">
        <v>21</v>
      </c>
      <c r="H320" s="141">
        <v>36.996000000000002</v>
      </c>
      <c r="I320" s="141">
        <v>6.6505000000000001</v>
      </c>
      <c r="J320" s="141">
        <v>7.0000000000000007E-2</v>
      </c>
      <c r="K320" s="141">
        <v>20.74</v>
      </c>
      <c r="L320" s="144"/>
      <c r="M320" s="141">
        <v>0</v>
      </c>
      <c r="N320" s="141">
        <v>5196.2056000000002</v>
      </c>
      <c r="O320" s="144"/>
    </row>
    <row r="321" spans="1:15" ht="14.4" x14ac:dyDescent="0.3">
      <c r="A321" s="143">
        <v>45356.633298611108</v>
      </c>
      <c r="B321" s="46">
        <f t="shared" si="4"/>
        <v>45356.633333333339</v>
      </c>
      <c r="C321" s="141">
        <v>1.99984583333333</v>
      </c>
      <c r="D321" s="141">
        <v>8.7499999999999999E-5</v>
      </c>
      <c r="E321" s="141">
        <v>1400.0739130434799</v>
      </c>
      <c r="F321" s="141">
        <v>96.5564705882353</v>
      </c>
      <c r="G321" s="141">
        <v>21</v>
      </c>
      <c r="H321" s="141">
        <v>37</v>
      </c>
      <c r="I321" s="141">
        <v>6.6505714285714301</v>
      </c>
      <c r="J321" s="141">
        <v>7.0000000000000007E-2</v>
      </c>
      <c r="K321" s="141">
        <v>20.734999999999999</v>
      </c>
      <c r="L321" s="144"/>
      <c r="M321" s="141">
        <v>0</v>
      </c>
      <c r="N321" s="141">
        <v>5196.2056000000002</v>
      </c>
      <c r="O321" s="144"/>
    </row>
    <row r="322" spans="1:15" ht="14.4" x14ac:dyDescent="0.3">
      <c r="A322" s="143">
        <v>45356.633993055555</v>
      </c>
      <c r="B322" s="46">
        <f t="shared" si="4"/>
        <v>45356.634027777778</v>
      </c>
      <c r="C322" s="141">
        <v>2.0005999999999999</v>
      </c>
      <c r="D322" s="141">
        <v>5.2272727272727301E-4</v>
      </c>
      <c r="E322" s="141">
        <v>1400.0909090909099</v>
      </c>
      <c r="F322" s="141">
        <v>96.582999999999998</v>
      </c>
      <c r="G322" s="141">
        <v>21</v>
      </c>
      <c r="H322" s="141">
        <v>37.006</v>
      </c>
      <c r="I322" s="141">
        <v>6.6501428571428596</v>
      </c>
      <c r="J322" s="141">
        <v>7.0000000000000007E-2</v>
      </c>
      <c r="K322" s="141">
        <v>20.73</v>
      </c>
      <c r="L322" s="144"/>
      <c r="M322" s="141">
        <v>0</v>
      </c>
      <c r="N322" s="141">
        <v>5196.2056000000002</v>
      </c>
      <c r="O322" s="144"/>
    </row>
    <row r="323" spans="1:15" ht="14.4" x14ac:dyDescent="0.3">
      <c r="A323" s="143">
        <v>45356.634687500002</v>
      </c>
      <c r="B323" s="46">
        <f t="shared" ref="B323:B386" si="5">MROUND(A323,"00:01:00")</f>
        <v>45356.634722222225</v>
      </c>
      <c r="C323" s="141">
        <v>2.0014136363636399</v>
      </c>
      <c r="D323" s="141">
        <v>3.4285714285714301E-4</v>
      </c>
      <c r="E323" s="141">
        <v>1399.8909090909101</v>
      </c>
      <c r="F323" s="141">
        <v>96.536153846153894</v>
      </c>
      <c r="G323" s="141">
        <v>21</v>
      </c>
      <c r="H323" s="141">
        <v>37.005000000000003</v>
      </c>
      <c r="I323" s="141">
        <v>6.6501666666666699</v>
      </c>
      <c r="J323" s="141">
        <v>7.0000000000000007E-2</v>
      </c>
      <c r="K323" s="141">
        <v>20.73</v>
      </c>
      <c r="L323" s="144"/>
      <c r="M323" s="141">
        <v>0</v>
      </c>
      <c r="N323" s="141">
        <v>5196.2056000000002</v>
      </c>
      <c r="O323" s="144"/>
    </row>
    <row r="324" spans="1:15" ht="14.4" x14ac:dyDescent="0.3">
      <c r="A324" s="143">
        <v>45356.635381944441</v>
      </c>
      <c r="B324" s="46">
        <f t="shared" si="5"/>
        <v>45356.635416666672</v>
      </c>
      <c r="C324" s="141">
        <v>1.9976913043478299</v>
      </c>
      <c r="D324" s="141">
        <v>5.9565217391304305E-4</v>
      </c>
      <c r="E324" s="141">
        <v>1399.9130434782601</v>
      </c>
      <c r="F324" s="141">
        <v>96.408823529411805</v>
      </c>
      <c r="G324" s="141">
        <v>21</v>
      </c>
      <c r="H324" s="141">
        <v>37.01</v>
      </c>
      <c r="I324" s="141">
        <v>6.6503333333333297</v>
      </c>
      <c r="J324" s="141">
        <v>7.0000000000000007E-2</v>
      </c>
      <c r="K324" s="141">
        <v>20.73</v>
      </c>
      <c r="L324" s="144"/>
      <c r="M324" s="141">
        <v>0</v>
      </c>
      <c r="N324" s="141">
        <v>5196.2056000000002</v>
      </c>
      <c r="O324" s="144"/>
    </row>
    <row r="325" spans="1:15" ht="14.4" x14ac:dyDescent="0.3">
      <c r="A325" s="143">
        <v>45356.636076388888</v>
      </c>
      <c r="B325" s="46">
        <f t="shared" si="5"/>
        <v>45356.636111111111</v>
      </c>
      <c r="C325" s="141">
        <v>2.0029260869565202</v>
      </c>
      <c r="D325" s="141">
        <v>3.6521739130434801E-4</v>
      </c>
      <c r="E325" s="141">
        <v>1400.05714285714</v>
      </c>
      <c r="F325" s="141">
        <v>96.353888888888903</v>
      </c>
      <c r="G325" s="141">
        <v>21</v>
      </c>
      <c r="H325" s="141">
        <v>37.01</v>
      </c>
      <c r="I325" s="141">
        <v>6.65</v>
      </c>
      <c r="J325" s="141">
        <v>7.0000000000000007E-2</v>
      </c>
      <c r="K325" s="141">
        <v>20.724</v>
      </c>
      <c r="L325" s="144"/>
      <c r="M325" s="141">
        <v>0</v>
      </c>
      <c r="N325" s="141">
        <v>5196.2056000000002</v>
      </c>
      <c r="O325" s="144"/>
    </row>
    <row r="326" spans="1:15" ht="14.4" x14ac:dyDescent="0.3">
      <c r="A326" s="143">
        <v>45356.636770833335</v>
      </c>
      <c r="B326" s="46">
        <f t="shared" si="5"/>
        <v>45356.636805555558</v>
      </c>
      <c r="C326" s="141">
        <v>1.99951739130435</v>
      </c>
      <c r="D326" s="141">
        <v>4.90909090909091E-4</v>
      </c>
      <c r="E326" s="141">
        <v>1400.0909090909099</v>
      </c>
      <c r="F326" s="141">
        <v>96.320499999999996</v>
      </c>
      <c r="G326" s="141">
        <v>21</v>
      </c>
      <c r="H326" s="141">
        <v>37.006</v>
      </c>
      <c r="I326" s="141">
        <v>6.6497272727272696</v>
      </c>
      <c r="J326" s="141">
        <v>7.0000000000000007E-2</v>
      </c>
      <c r="K326" s="141">
        <v>20.724</v>
      </c>
      <c r="L326" s="144"/>
      <c r="M326" s="141">
        <v>0</v>
      </c>
      <c r="N326" s="141">
        <v>5196.2056000000002</v>
      </c>
      <c r="O326" s="144"/>
    </row>
    <row r="327" spans="1:15" ht="14.4" x14ac:dyDescent="0.3">
      <c r="A327" s="143">
        <v>45356.637465277781</v>
      </c>
      <c r="B327" s="46">
        <f t="shared" si="5"/>
        <v>45356.637500000004</v>
      </c>
      <c r="C327" s="141">
        <v>1.9980347826086999</v>
      </c>
      <c r="D327" s="141">
        <v>-4.34782608695652E-5</v>
      </c>
      <c r="E327" s="141">
        <v>1399.9130434782601</v>
      </c>
      <c r="F327" s="141">
        <v>96.172631578947403</v>
      </c>
      <c r="G327" s="141">
        <v>21</v>
      </c>
      <c r="H327" s="141">
        <v>37</v>
      </c>
      <c r="I327" s="141">
        <v>6.6494285714285697</v>
      </c>
      <c r="J327" s="141">
        <v>7.0000000000000007E-2</v>
      </c>
      <c r="K327" s="141">
        <v>20.71</v>
      </c>
      <c r="L327" s="144"/>
      <c r="M327" s="141">
        <v>0</v>
      </c>
      <c r="N327" s="141">
        <v>5196.2056000000002</v>
      </c>
      <c r="O327" s="144"/>
    </row>
    <row r="328" spans="1:15" ht="14.4" x14ac:dyDescent="0.3">
      <c r="A328" s="143">
        <v>45356.638159722221</v>
      </c>
      <c r="B328" s="46">
        <f t="shared" si="5"/>
        <v>45356.638194444444</v>
      </c>
      <c r="C328" s="141">
        <v>1.9998181818181799</v>
      </c>
      <c r="D328" s="141">
        <v>4.0909090909090903E-4</v>
      </c>
      <c r="E328" s="141">
        <v>1399.99545454545</v>
      </c>
      <c r="F328" s="141">
        <v>96.209411764705905</v>
      </c>
      <c r="G328" s="141">
        <v>21</v>
      </c>
      <c r="H328" s="141">
        <v>37.005000000000003</v>
      </c>
      <c r="I328" s="141">
        <v>6.6497000000000002</v>
      </c>
      <c r="J328" s="141">
        <v>7.0000000000000007E-2</v>
      </c>
      <c r="K328" s="141">
        <v>20.69</v>
      </c>
      <c r="L328" s="144"/>
      <c r="M328" s="141">
        <v>0</v>
      </c>
      <c r="N328" s="141">
        <v>5196.2056000000002</v>
      </c>
      <c r="O328" s="144"/>
    </row>
    <row r="329" spans="1:15" ht="14.4" x14ac:dyDescent="0.3">
      <c r="A329" s="143">
        <v>45356.638854166667</v>
      </c>
      <c r="B329" s="46">
        <f t="shared" si="5"/>
        <v>45356.638888888891</v>
      </c>
      <c r="C329" s="141">
        <v>2.0005956521739101</v>
      </c>
      <c r="D329" s="141">
        <v>-5.6521739130434798E-5</v>
      </c>
      <c r="E329" s="141">
        <v>1400.1521739130401</v>
      </c>
      <c r="F329" s="141">
        <v>96.09</v>
      </c>
      <c r="G329" s="141">
        <v>21</v>
      </c>
      <c r="H329" s="141">
        <v>37.005714285714298</v>
      </c>
      <c r="I329" s="141">
        <v>6.649</v>
      </c>
      <c r="J329" s="141">
        <v>7.0000000000000007E-2</v>
      </c>
      <c r="K329" s="141">
        <v>20.68</v>
      </c>
      <c r="L329" s="144"/>
      <c r="M329" s="141">
        <v>0</v>
      </c>
      <c r="N329" s="141">
        <v>5196.2056000000002</v>
      </c>
      <c r="O329" s="144"/>
    </row>
    <row r="330" spans="1:15" ht="14.4" x14ac:dyDescent="0.3">
      <c r="A330" s="143">
        <v>45356.639548611114</v>
      </c>
      <c r="B330" s="46">
        <f t="shared" si="5"/>
        <v>45356.639583333337</v>
      </c>
      <c r="C330" s="141">
        <v>1.9973391304347801</v>
      </c>
      <c r="D330" s="141">
        <v>-1.6086956521739099E-4</v>
      </c>
      <c r="E330" s="141">
        <v>1400.3347826086999</v>
      </c>
      <c r="F330" s="141">
        <v>96.150625000000005</v>
      </c>
      <c r="G330" s="141">
        <v>21</v>
      </c>
      <c r="H330" s="141">
        <v>37.005000000000003</v>
      </c>
      <c r="I330" s="141">
        <v>6.649</v>
      </c>
      <c r="J330" s="141">
        <v>7.4999999999999997E-2</v>
      </c>
      <c r="K330" s="141">
        <v>20.68</v>
      </c>
      <c r="L330" s="144"/>
      <c r="M330" s="141">
        <v>0</v>
      </c>
      <c r="N330" s="141">
        <v>5196.2056000000002</v>
      </c>
      <c r="O330" s="144"/>
    </row>
    <row r="331" spans="1:15" ht="14.4" x14ac:dyDescent="0.3">
      <c r="A331" s="143">
        <v>45356.640243055554</v>
      </c>
      <c r="B331" s="46">
        <f t="shared" si="5"/>
        <v>45356.640277777777</v>
      </c>
      <c r="C331" s="141">
        <v>2.0008043478260902</v>
      </c>
      <c r="D331" s="141">
        <v>-9.0000000000000006E-5</v>
      </c>
      <c r="E331" s="141">
        <v>1400.01818181818</v>
      </c>
      <c r="F331" s="141">
        <v>96.190624999999997</v>
      </c>
      <c r="G331" s="141">
        <v>21</v>
      </c>
      <c r="H331" s="141">
        <v>37.005000000000003</v>
      </c>
      <c r="I331" s="141">
        <v>6.6487499999999997</v>
      </c>
      <c r="J331" s="141">
        <v>7.6666666666666702E-2</v>
      </c>
      <c r="K331" s="141">
        <v>20.68</v>
      </c>
      <c r="L331" s="144"/>
      <c r="M331" s="141">
        <v>0</v>
      </c>
      <c r="N331" s="141">
        <v>5196.2056000000002</v>
      </c>
      <c r="O331" s="144"/>
    </row>
    <row r="332" spans="1:15" ht="14.4" x14ac:dyDescent="0.3">
      <c r="A332" s="143">
        <v>45356.6409375</v>
      </c>
      <c r="B332" s="46">
        <f t="shared" si="5"/>
        <v>45356.640972222223</v>
      </c>
      <c r="C332" s="141">
        <v>2.00018260869565</v>
      </c>
      <c r="D332" s="141">
        <v>3.4347826086956502E-4</v>
      </c>
      <c r="E332" s="141">
        <v>1400.1521739130401</v>
      </c>
      <c r="F332" s="141">
        <v>96.092500000000001</v>
      </c>
      <c r="G332" s="141">
        <v>21</v>
      </c>
      <c r="H332" s="141">
        <v>37.005000000000003</v>
      </c>
      <c r="I332" s="141">
        <v>6.6483999999999996</v>
      </c>
      <c r="J332" s="141">
        <v>7.4999999999999997E-2</v>
      </c>
      <c r="K332" s="141">
        <v>20.68</v>
      </c>
      <c r="L332" s="144"/>
      <c r="M332" s="141">
        <v>0</v>
      </c>
      <c r="N332" s="141">
        <v>5196.2056000000002</v>
      </c>
      <c r="O332" s="144"/>
    </row>
    <row r="333" spans="1:15" ht="14.4" x14ac:dyDescent="0.3">
      <c r="A333" s="143">
        <v>45356.641631944447</v>
      </c>
      <c r="B333" s="46">
        <f t="shared" si="5"/>
        <v>45356.64166666667</v>
      </c>
      <c r="C333" s="141">
        <v>1.99982272727273</v>
      </c>
      <c r="D333" s="141">
        <v>1.57142857142857E-4</v>
      </c>
      <c r="E333" s="141">
        <v>1400.10526315789</v>
      </c>
      <c r="F333" s="141">
        <v>96.066666666666706</v>
      </c>
      <c r="G333" s="141">
        <v>21</v>
      </c>
      <c r="H333" s="141">
        <v>37.005000000000003</v>
      </c>
      <c r="I333" s="141">
        <v>6.6482000000000001</v>
      </c>
      <c r="J333" s="141">
        <v>0.08</v>
      </c>
      <c r="K333" s="141">
        <v>20.675000000000001</v>
      </c>
      <c r="L333" s="144"/>
      <c r="M333" s="141">
        <v>0</v>
      </c>
      <c r="N333" s="141">
        <v>5196.2056000000002</v>
      </c>
      <c r="O333" s="144"/>
    </row>
    <row r="334" spans="1:15" ht="14.4" x14ac:dyDescent="0.3">
      <c r="A334" s="143">
        <v>45356.642326388886</v>
      </c>
      <c r="B334" s="46">
        <f t="shared" si="5"/>
        <v>45356.642361111109</v>
      </c>
      <c r="C334" s="141">
        <v>1.9998714285714301</v>
      </c>
      <c r="D334" s="141">
        <v>-1E-4</v>
      </c>
      <c r="E334" s="141">
        <v>1400.22</v>
      </c>
      <c r="F334" s="141">
        <v>95.993499999999997</v>
      </c>
      <c r="G334" s="141">
        <v>21</v>
      </c>
      <c r="H334" s="141">
        <v>37.0045454545455</v>
      </c>
      <c r="I334" s="141">
        <v>6.6475999999999997</v>
      </c>
      <c r="J334" s="141">
        <v>0.08</v>
      </c>
      <c r="K334" s="141">
        <v>20.6733333333333</v>
      </c>
      <c r="L334" s="144"/>
      <c r="M334" s="141">
        <v>0</v>
      </c>
      <c r="N334" s="141">
        <v>5196.2056000000002</v>
      </c>
      <c r="O334" s="144"/>
    </row>
    <row r="335" spans="1:15" ht="14.4" x14ac:dyDescent="0.3">
      <c r="A335" s="143">
        <v>45356.643020833333</v>
      </c>
      <c r="B335" s="46">
        <f t="shared" si="5"/>
        <v>45356.643055555556</v>
      </c>
      <c r="C335" s="141">
        <v>1.9984782608695699</v>
      </c>
      <c r="D335" s="141">
        <v>2.1363636363636401E-4</v>
      </c>
      <c r="E335" s="141">
        <v>1399.7550000000001</v>
      </c>
      <c r="F335" s="141">
        <v>95.956666666666706</v>
      </c>
      <c r="G335" s="141">
        <v>21</v>
      </c>
      <c r="H335" s="141">
        <v>37.005000000000003</v>
      </c>
      <c r="I335" s="141">
        <v>6.6475</v>
      </c>
      <c r="J335" s="141">
        <v>0.08</v>
      </c>
      <c r="K335" s="141">
        <v>20.67</v>
      </c>
      <c r="L335" s="144"/>
      <c r="M335" s="141">
        <v>0</v>
      </c>
      <c r="N335" s="141">
        <v>5196.2056000000002</v>
      </c>
      <c r="O335" s="144"/>
    </row>
    <row r="336" spans="1:15" ht="14.4" x14ac:dyDescent="0.3">
      <c r="A336" s="143">
        <v>45356.64371527778</v>
      </c>
      <c r="B336" s="46">
        <f t="shared" si="5"/>
        <v>45356.643750000003</v>
      </c>
      <c r="C336" s="141">
        <v>2.0016523809523799</v>
      </c>
      <c r="D336" s="141">
        <v>-2.7619047619047599E-4</v>
      </c>
      <c r="E336" s="141">
        <v>1400.2047619047601</v>
      </c>
      <c r="F336" s="141">
        <v>95.814999999999998</v>
      </c>
      <c r="G336" s="141">
        <v>21</v>
      </c>
      <c r="H336" s="141">
        <v>37.005000000000003</v>
      </c>
      <c r="I336" s="141">
        <v>6.6474444444444396</v>
      </c>
      <c r="J336" s="141">
        <v>0.08</v>
      </c>
      <c r="K336" s="141">
        <v>20.66</v>
      </c>
      <c r="L336" s="144"/>
      <c r="M336" s="141">
        <v>0</v>
      </c>
      <c r="N336" s="141">
        <v>5196.2056000000002</v>
      </c>
      <c r="O336" s="144"/>
    </row>
    <row r="337" spans="1:15" ht="14.4" x14ac:dyDescent="0.3">
      <c r="A337" s="143">
        <v>45356.644409722219</v>
      </c>
      <c r="B337" s="46">
        <f t="shared" si="5"/>
        <v>45356.64444444445</v>
      </c>
      <c r="C337" s="141">
        <v>2.0015608695652198</v>
      </c>
      <c r="D337" s="141">
        <v>2.4347826086956501E-4</v>
      </c>
      <c r="E337" s="141">
        <v>1400.18571428571</v>
      </c>
      <c r="F337" s="141">
        <v>95.839473684210503</v>
      </c>
      <c r="G337" s="141">
        <v>21</v>
      </c>
      <c r="H337" s="141">
        <v>37.005454545454498</v>
      </c>
      <c r="I337" s="141">
        <v>6.6475</v>
      </c>
      <c r="J337" s="141">
        <v>0.08</v>
      </c>
      <c r="K337" s="141">
        <v>20.66</v>
      </c>
      <c r="L337" s="144"/>
      <c r="M337" s="141">
        <v>0</v>
      </c>
      <c r="N337" s="141">
        <v>5196.2056000000002</v>
      </c>
      <c r="O337" s="144"/>
    </row>
    <row r="338" spans="1:15" ht="14.4" x14ac:dyDescent="0.3">
      <c r="A338" s="143">
        <v>45356.645104166666</v>
      </c>
      <c r="B338" s="46">
        <f t="shared" si="5"/>
        <v>45356.645138888889</v>
      </c>
      <c r="C338" s="141">
        <v>2.0021</v>
      </c>
      <c r="D338" s="141">
        <v>-1.3043478260869599E-4</v>
      </c>
      <c r="E338" s="141">
        <v>1400.0826086956499</v>
      </c>
      <c r="F338" s="141">
        <v>95.788461538461505</v>
      </c>
      <c r="G338" s="141">
        <v>21</v>
      </c>
      <c r="H338" s="141">
        <v>37.005000000000003</v>
      </c>
      <c r="I338" s="141">
        <v>6.6475</v>
      </c>
      <c r="J338" s="141">
        <v>0.08</v>
      </c>
      <c r="K338" s="141">
        <v>20.66</v>
      </c>
      <c r="L338" s="144"/>
      <c r="M338" s="141">
        <v>0</v>
      </c>
      <c r="N338" s="141">
        <v>5196.2056000000002</v>
      </c>
      <c r="O338" s="144"/>
    </row>
    <row r="339" spans="1:15" ht="14.4" x14ac:dyDescent="0.3">
      <c r="A339" s="143">
        <v>45356.645798611113</v>
      </c>
      <c r="B339" s="46">
        <f t="shared" si="5"/>
        <v>45356.645833333336</v>
      </c>
      <c r="C339" s="141">
        <v>2.0009608695652199</v>
      </c>
      <c r="D339" s="141">
        <v>-1.34782608695652E-4</v>
      </c>
      <c r="E339" s="141">
        <v>1400.2349999999999</v>
      </c>
      <c r="F339" s="141">
        <v>95.707647058823497</v>
      </c>
      <c r="G339" s="141">
        <v>21</v>
      </c>
      <c r="H339" s="141">
        <v>37.006</v>
      </c>
      <c r="I339" s="141">
        <v>6.6470000000000002</v>
      </c>
      <c r="J339" s="141">
        <v>0.08</v>
      </c>
      <c r="K339" s="141">
        <v>20.65</v>
      </c>
      <c r="L339" s="144"/>
      <c r="M339" s="141">
        <v>0</v>
      </c>
      <c r="N339" s="141">
        <v>5196.2056000000002</v>
      </c>
      <c r="O339" s="144"/>
    </row>
    <row r="340" spans="1:15" ht="14.4" x14ac:dyDescent="0.3">
      <c r="A340" s="143">
        <v>45356.646493055552</v>
      </c>
      <c r="B340" s="46">
        <f t="shared" si="5"/>
        <v>45356.646527777782</v>
      </c>
      <c r="C340" s="141">
        <v>2.0007739130434801</v>
      </c>
      <c r="D340" s="141">
        <v>-2.26086956521739E-4</v>
      </c>
      <c r="E340" s="141">
        <v>1399.8590909090899</v>
      </c>
      <c r="F340" s="141">
        <v>95.815789473684205</v>
      </c>
      <c r="G340" s="141">
        <v>21</v>
      </c>
      <c r="H340" s="141">
        <v>37.005000000000003</v>
      </c>
      <c r="I340" s="141">
        <v>6.6470000000000002</v>
      </c>
      <c r="J340" s="141">
        <v>0.08</v>
      </c>
      <c r="K340" s="141">
        <v>20.645</v>
      </c>
      <c r="L340" s="144"/>
      <c r="M340" s="141">
        <v>0</v>
      </c>
      <c r="N340" s="141">
        <v>5196.2056000000002</v>
      </c>
      <c r="O340" s="144"/>
    </row>
    <row r="341" spans="1:15" ht="14.4" x14ac:dyDescent="0.3">
      <c r="A341" s="143">
        <v>45356.647187499999</v>
      </c>
      <c r="B341" s="46">
        <f t="shared" si="5"/>
        <v>45356.647222222222</v>
      </c>
      <c r="C341" s="141">
        <v>1.9998380952381001</v>
      </c>
      <c r="D341" s="141">
        <v>7.6190476190476103E-5</v>
      </c>
      <c r="E341" s="141">
        <v>1399.87</v>
      </c>
      <c r="F341" s="141">
        <v>95.838235294117695</v>
      </c>
      <c r="G341" s="141">
        <v>21</v>
      </c>
      <c r="H341" s="141">
        <v>37.01</v>
      </c>
      <c r="I341" s="141">
        <v>6.6464545454545503</v>
      </c>
      <c r="J341" s="141">
        <v>0.08</v>
      </c>
      <c r="K341" s="141">
        <v>20.65</v>
      </c>
      <c r="L341" s="144"/>
      <c r="M341" s="141">
        <v>0</v>
      </c>
      <c r="N341" s="141">
        <v>5196.2056000000002</v>
      </c>
      <c r="O341" s="144"/>
    </row>
    <row r="342" spans="1:15" ht="14.4" x14ac:dyDescent="0.3">
      <c r="A342" s="143">
        <v>45356.647881944446</v>
      </c>
      <c r="B342" s="46">
        <f t="shared" si="5"/>
        <v>45356.647916666669</v>
      </c>
      <c r="C342" s="141">
        <v>1.9988999999999999</v>
      </c>
      <c r="D342" s="141">
        <v>-2.3478260869565199E-4</v>
      </c>
      <c r="E342" s="141">
        <v>1400.04545454545</v>
      </c>
      <c r="F342" s="141">
        <v>95.700625000000002</v>
      </c>
      <c r="G342" s="141">
        <v>21</v>
      </c>
      <c r="H342" s="141">
        <v>37.015000000000001</v>
      </c>
      <c r="I342" s="141">
        <v>6.6463000000000001</v>
      </c>
      <c r="J342" s="141">
        <v>0.08</v>
      </c>
      <c r="K342" s="141">
        <v>20.64</v>
      </c>
      <c r="L342" s="144"/>
      <c r="M342" s="141">
        <v>0</v>
      </c>
      <c r="N342" s="141">
        <v>5196.2056000000002</v>
      </c>
      <c r="O342" s="144"/>
    </row>
    <row r="343" spans="1:15" ht="14.4" x14ac:dyDescent="0.3">
      <c r="A343" s="143">
        <v>45356.648576388892</v>
      </c>
      <c r="B343" s="46">
        <f t="shared" si="5"/>
        <v>45356.648611111115</v>
      </c>
      <c r="C343" s="141">
        <v>1.99654782608696</v>
      </c>
      <c r="D343" s="141">
        <v>-1.6956521739130401E-4</v>
      </c>
      <c r="E343" s="141">
        <v>1400.00909090909</v>
      </c>
      <c r="F343" s="141">
        <v>95.659047619047598</v>
      </c>
      <c r="G343" s="141">
        <v>21</v>
      </c>
      <c r="H343" s="141">
        <v>37.01</v>
      </c>
      <c r="I343" s="141">
        <v>6.6464999999999996</v>
      </c>
      <c r="J343" s="141">
        <v>0.08</v>
      </c>
      <c r="K343" s="141">
        <v>20.64</v>
      </c>
      <c r="L343" s="144"/>
      <c r="M343" s="141">
        <v>0</v>
      </c>
      <c r="N343" s="141">
        <v>5196.2056000000002</v>
      </c>
      <c r="O343" s="144"/>
    </row>
    <row r="344" spans="1:15" ht="14.4" x14ac:dyDescent="0.3">
      <c r="A344" s="143">
        <v>45356.649270833332</v>
      </c>
      <c r="B344" s="46">
        <f t="shared" si="5"/>
        <v>45356.649305555555</v>
      </c>
      <c r="C344" s="141">
        <v>2.0011173913043501</v>
      </c>
      <c r="D344" s="141">
        <v>-5.4545454545454499E-5</v>
      </c>
      <c r="E344" s="141">
        <v>1400.2</v>
      </c>
      <c r="F344" s="141">
        <v>95.627222222222201</v>
      </c>
      <c r="G344" s="141">
        <v>21</v>
      </c>
      <c r="H344" s="141">
        <v>37.003333333333302</v>
      </c>
      <c r="I344" s="141">
        <v>6.6464999999999996</v>
      </c>
      <c r="J344" s="141">
        <v>8.6666666666666697E-2</v>
      </c>
      <c r="K344" s="141">
        <v>20.63</v>
      </c>
      <c r="L344" s="144"/>
      <c r="M344" s="141">
        <v>0</v>
      </c>
      <c r="N344" s="141">
        <v>5196.2056000000002</v>
      </c>
      <c r="O344" s="144"/>
    </row>
    <row r="345" spans="1:15" ht="14.4" x14ac:dyDescent="0.3">
      <c r="A345" s="143">
        <v>45356.649965277778</v>
      </c>
      <c r="B345" s="46">
        <f t="shared" si="5"/>
        <v>45356.65</v>
      </c>
      <c r="C345" s="141">
        <v>2.0003904761904798</v>
      </c>
      <c r="D345" s="141">
        <v>-4.7619047619047996E-6</v>
      </c>
      <c r="E345" s="141">
        <v>1400.1454545454501</v>
      </c>
      <c r="F345" s="141">
        <v>95.480666666666707</v>
      </c>
      <c r="G345" s="141">
        <v>21</v>
      </c>
      <c r="H345" s="141">
        <v>37.003333333333302</v>
      </c>
      <c r="I345" s="141">
        <v>6.64614285714286</v>
      </c>
      <c r="J345" s="141">
        <v>0.09</v>
      </c>
      <c r="K345" s="141">
        <v>20.63</v>
      </c>
      <c r="L345" s="144"/>
      <c r="M345" s="141">
        <v>0</v>
      </c>
      <c r="N345" s="141">
        <v>5196.2056000000002</v>
      </c>
      <c r="O345" s="144"/>
    </row>
    <row r="346" spans="1:15" ht="14.4" x14ac:dyDescent="0.3">
      <c r="A346" s="143">
        <v>45356.650659722225</v>
      </c>
      <c r="B346" s="46">
        <f t="shared" si="5"/>
        <v>45356.650694444448</v>
      </c>
      <c r="C346" s="141">
        <v>2.0011090909090901</v>
      </c>
      <c r="D346" s="141">
        <v>3.18181818181818E-5</v>
      </c>
      <c r="E346" s="141">
        <v>1399.99523809524</v>
      </c>
      <c r="F346" s="141">
        <v>95.5564705882353</v>
      </c>
      <c r="G346" s="141">
        <v>21</v>
      </c>
      <c r="H346" s="141">
        <v>37.003333333333302</v>
      </c>
      <c r="I346" s="141">
        <v>6.6456</v>
      </c>
      <c r="J346" s="141">
        <v>0.09</v>
      </c>
      <c r="K346" s="141">
        <v>20.63</v>
      </c>
      <c r="L346" s="144"/>
      <c r="M346" s="141">
        <v>0</v>
      </c>
      <c r="N346" s="141">
        <v>5196.2056000000002</v>
      </c>
      <c r="O346" s="144"/>
    </row>
    <row r="347" spans="1:15" ht="14.4" x14ac:dyDescent="0.3">
      <c r="A347" s="143">
        <v>45356.651354166665</v>
      </c>
      <c r="B347" s="46">
        <f t="shared" si="5"/>
        <v>45356.651388888888</v>
      </c>
      <c r="C347" s="141">
        <v>2.0009173913043501</v>
      </c>
      <c r="D347" s="141">
        <v>-1.3913043478260901E-4</v>
      </c>
      <c r="E347" s="141">
        <v>1400.0695652173899</v>
      </c>
      <c r="F347" s="141">
        <v>95.572307692307703</v>
      </c>
      <c r="G347" s="141">
        <v>21</v>
      </c>
      <c r="H347" s="141">
        <v>37.005000000000003</v>
      </c>
      <c r="I347" s="141">
        <v>6.6455714285714302</v>
      </c>
      <c r="J347" s="141">
        <v>0.09</v>
      </c>
      <c r="K347" s="141">
        <v>20.63</v>
      </c>
      <c r="L347" s="144"/>
      <c r="M347" s="141">
        <v>0</v>
      </c>
      <c r="N347" s="141">
        <v>5196.2056000000002</v>
      </c>
      <c r="O347" s="144"/>
    </row>
    <row r="348" spans="1:15" ht="14.4" x14ac:dyDescent="0.3">
      <c r="A348" s="143">
        <v>45356.652048611111</v>
      </c>
      <c r="B348" s="46">
        <f t="shared" si="5"/>
        <v>45356.652083333334</v>
      </c>
      <c r="C348" s="141">
        <v>2.00135454545455</v>
      </c>
      <c r="D348" s="141">
        <v>-3.5454545454545499E-4</v>
      </c>
      <c r="E348" s="141">
        <v>1399.9227272727301</v>
      </c>
      <c r="F348" s="141">
        <v>95.568666666666701</v>
      </c>
      <c r="G348" s="141">
        <v>21</v>
      </c>
      <c r="H348" s="141">
        <v>37.005000000000003</v>
      </c>
      <c r="I348" s="141">
        <v>6.6453333333333298</v>
      </c>
      <c r="J348" s="141">
        <v>0.09</v>
      </c>
      <c r="K348" s="141">
        <v>20.623999999999999</v>
      </c>
      <c r="L348" s="144"/>
      <c r="M348" s="141">
        <v>0</v>
      </c>
      <c r="N348" s="141">
        <v>5196.2056000000002</v>
      </c>
      <c r="O348" s="144"/>
    </row>
    <row r="349" spans="1:15" ht="14.4" x14ac:dyDescent="0.3">
      <c r="A349" s="143">
        <v>45356.652743055558</v>
      </c>
      <c r="B349" s="46">
        <f t="shared" si="5"/>
        <v>45356.652777777781</v>
      </c>
      <c r="C349" s="141">
        <v>2.0001304347826099</v>
      </c>
      <c r="D349" s="141">
        <v>2.3636363636363601E-4</v>
      </c>
      <c r="E349" s="141">
        <v>1399.95217391304</v>
      </c>
      <c r="F349" s="141">
        <v>95.45</v>
      </c>
      <c r="G349" s="141">
        <v>21</v>
      </c>
      <c r="H349" s="141">
        <v>37.005000000000003</v>
      </c>
      <c r="I349" s="141">
        <v>6.6449999999999996</v>
      </c>
      <c r="J349" s="141">
        <v>0.09</v>
      </c>
      <c r="K349" s="141">
        <v>20.623999999999999</v>
      </c>
      <c r="L349" s="144"/>
      <c r="M349" s="141">
        <v>0</v>
      </c>
      <c r="N349" s="141">
        <v>5196.2056000000002</v>
      </c>
      <c r="O349" s="144"/>
    </row>
    <row r="350" spans="1:15" ht="14.4" x14ac:dyDescent="0.3">
      <c r="A350" s="143">
        <v>45356.653437499997</v>
      </c>
      <c r="B350" s="46">
        <f t="shared" si="5"/>
        <v>45356.65347222222</v>
      </c>
      <c r="C350" s="141">
        <v>2.0009347826087001</v>
      </c>
      <c r="D350" s="141">
        <v>-2.0000000000000001E-4</v>
      </c>
      <c r="E350" s="141">
        <v>1399.80476190476</v>
      </c>
      <c r="F350" s="141">
        <v>95.525000000000006</v>
      </c>
      <c r="G350" s="141">
        <v>21</v>
      </c>
      <c r="H350" s="141">
        <v>37.005000000000003</v>
      </c>
      <c r="I350" s="141">
        <v>6.6444999999999999</v>
      </c>
      <c r="J350" s="141">
        <v>0.09</v>
      </c>
      <c r="K350" s="141">
        <v>20.625</v>
      </c>
      <c r="L350" s="141"/>
      <c r="M350" s="141">
        <v>0</v>
      </c>
      <c r="N350" s="141">
        <v>5196.2056000000002</v>
      </c>
      <c r="O350" s="144"/>
    </row>
    <row r="351" spans="1:15" ht="14.4" x14ac:dyDescent="0.3">
      <c r="A351" s="143">
        <v>45356.654131944444</v>
      </c>
      <c r="B351" s="46">
        <f t="shared" si="5"/>
        <v>45356.654166666667</v>
      </c>
      <c r="C351" s="141">
        <v>1.9990090909090901</v>
      </c>
      <c r="D351" s="141">
        <v>1.0000000000000001E-5</v>
      </c>
      <c r="E351" s="141">
        <v>1400.0380952380999</v>
      </c>
      <c r="F351" s="141">
        <v>95.591250000000002</v>
      </c>
      <c r="G351" s="141">
        <v>21</v>
      </c>
      <c r="H351" s="141">
        <v>37.005000000000003</v>
      </c>
      <c r="I351" s="141">
        <v>6.6444999999999999</v>
      </c>
      <c r="J351" s="141">
        <v>0.09</v>
      </c>
      <c r="K351" s="141">
        <v>20.63</v>
      </c>
      <c r="L351" s="144"/>
      <c r="M351" s="141">
        <v>0</v>
      </c>
      <c r="N351" s="141">
        <v>5196.2056000000002</v>
      </c>
      <c r="O351" s="144"/>
    </row>
    <row r="352" spans="1:15" ht="14.4" x14ac:dyDescent="0.3">
      <c r="A352" s="143">
        <v>45356.654826388891</v>
      </c>
      <c r="B352" s="46">
        <f t="shared" si="5"/>
        <v>45356.654861111114</v>
      </c>
      <c r="C352" s="141">
        <v>1.99936956521739</v>
      </c>
      <c r="D352" s="141">
        <v>-1E-4</v>
      </c>
      <c r="E352" s="141">
        <v>1400.125</v>
      </c>
      <c r="F352" s="141">
        <v>95.648181818181797</v>
      </c>
      <c r="G352" s="141">
        <v>21</v>
      </c>
      <c r="H352" s="141">
        <v>37.005000000000003</v>
      </c>
      <c r="I352" s="141">
        <v>6.6444999999999999</v>
      </c>
      <c r="J352" s="141">
        <v>0.09</v>
      </c>
      <c r="K352" s="141">
        <v>20.64</v>
      </c>
      <c r="L352" s="144"/>
      <c r="M352" s="141">
        <v>0</v>
      </c>
      <c r="N352" s="141">
        <v>5196.2056000000002</v>
      </c>
      <c r="O352" s="144"/>
    </row>
    <row r="353" spans="1:15" ht="14.4" x14ac:dyDescent="0.3">
      <c r="A353" s="143">
        <v>45356.65552083333</v>
      </c>
      <c r="B353" s="46">
        <f t="shared" si="5"/>
        <v>45356.655555555561</v>
      </c>
      <c r="C353" s="141">
        <v>1.9999499999999999</v>
      </c>
      <c r="D353" s="141">
        <v>7.6190476190476198E-5</v>
      </c>
      <c r="E353" s="141">
        <v>1400.1454545454501</v>
      </c>
      <c r="F353" s="141">
        <v>95.525625000000005</v>
      </c>
      <c r="G353" s="141">
        <v>21</v>
      </c>
      <c r="H353" s="141">
        <v>37.005000000000003</v>
      </c>
      <c r="I353" s="141">
        <v>6.6443750000000001</v>
      </c>
      <c r="J353" s="141">
        <v>0.09</v>
      </c>
      <c r="K353" s="141">
        <v>20.635000000000002</v>
      </c>
      <c r="L353" s="144"/>
      <c r="M353" s="141">
        <v>0</v>
      </c>
      <c r="N353" s="141">
        <v>5196.2056000000002</v>
      </c>
      <c r="O353" s="144"/>
    </row>
    <row r="354" spans="1:15" ht="14.4" x14ac:dyDescent="0.3">
      <c r="A354" s="143">
        <v>45356.656215277777</v>
      </c>
      <c r="B354" s="46">
        <f t="shared" si="5"/>
        <v>45356.65625</v>
      </c>
      <c r="C354" s="141">
        <v>2.0015130434782602</v>
      </c>
      <c r="D354" s="141">
        <v>-5.2173913043478297E-5</v>
      </c>
      <c r="E354" s="141">
        <v>1400.00476190476</v>
      </c>
      <c r="F354" s="141">
        <v>95.35</v>
      </c>
      <c r="G354" s="141">
        <v>21</v>
      </c>
      <c r="H354" s="141">
        <v>37</v>
      </c>
      <c r="I354" s="141">
        <v>6.6440000000000001</v>
      </c>
      <c r="J354" s="141">
        <v>8.5000000000000006E-2</v>
      </c>
      <c r="K354" s="141">
        <v>20.635000000000002</v>
      </c>
      <c r="L354" s="144"/>
      <c r="M354" s="141">
        <v>0</v>
      </c>
      <c r="N354" s="141">
        <v>5196.2056000000002</v>
      </c>
      <c r="O354" s="144"/>
    </row>
    <row r="355" spans="1:15" ht="14.4" x14ac:dyDescent="0.3">
      <c r="A355" s="143">
        <v>45356.656909722224</v>
      </c>
      <c r="B355" s="46">
        <f t="shared" si="5"/>
        <v>45356.656944444447</v>
      </c>
      <c r="C355" s="141">
        <v>2.0001956521739102</v>
      </c>
      <c r="D355" s="141">
        <v>-2.5652173913043498E-4</v>
      </c>
      <c r="E355" s="141">
        <v>1400.2095238095201</v>
      </c>
      <c r="F355" s="141">
        <v>95.277647058823504</v>
      </c>
      <c r="G355" s="141">
        <v>21</v>
      </c>
      <c r="H355" s="141">
        <v>37.005000000000003</v>
      </c>
      <c r="I355" s="141">
        <v>6.6433999999999997</v>
      </c>
      <c r="J355" s="141">
        <v>8.5000000000000006E-2</v>
      </c>
      <c r="K355" s="141">
        <v>20.62</v>
      </c>
      <c r="L355" s="144"/>
      <c r="M355" s="141">
        <v>0</v>
      </c>
      <c r="N355" s="141">
        <v>5196.2056000000002</v>
      </c>
      <c r="O355" s="144"/>
    </row>
    <row r="356" spans="1:15" ht="14.4" x14ac:dyDescent="0.3">
      <c r="A356" s="143">
        <v>45356.657604166663</v>
      </c>
      <c r="B356" s="46">
        <f t="shared" si="5"/>
        <v>45356.657638888893</v>
      </c>
      <c r="C356" s="141">
        <v>2.00083043478261</v>
      </c>
      <c r="D356" s="141">
        <v>1.4285714285714301E-5</v>
      </c>
      <c r="E356" s="141">
        <v>1400.05</v>
      </c>
      <c r="F356" s="141">
        <v>95.2470588235294</v>
      </c>
      <c r="G356" s="141">
        <v>21</v>
      </c>
      <c r="H356" s="141">
        <v>37.005555555555603</v>
      </c>
      <c r="I356" s="141">
        <v>6.6435000000000004</v>
      </c>
      <c r="J356" s="141">
        <v>8.5000000000000006E-2</v>
      </c>
      <c r="K356" s="141">
        <v>20.62</v>
      </c>
      <c r="L356" s="144"/>
      <c r="M356" s="141">
        <v>0</v>
      </c>
      <c r="N356" s="141">
        <v>5196.2056000000002</v>
      </c>
      <c r="O356" s="144"/>
    </row>
    <row r="357" spans="1:15" ht="14.4" x14ac:dyDescent="0.3">
      <c r="A357" s="143">
        <v>45356.65829861111</v>
      </c>
      <c r="B357" s="46">
        <f t="shared" si="5"/>
        <v>45356.658333333333</v>
      </c>
      <c r="C357" s="141">
        <v>2.00056818181818</v>
      </c>
      <c r="D357" s="141">
        <v>8.63636363636364E-5</v>
      </c>
      <c r="E357" s="141">
        <v>1400.07142857143</v>
      </c>
      <c r="F357" s="141">
        <v>95.236470588235306</v>
      </c>
      <c r="G357" s="141">
        <v>21</v>
      </c>
      <c r="H357" s="141">
        <v>37.005000000000003</v>
      </c>
      <c r="I357" s="141">
        <v>6.6435000000000004</v>
      </c>
      <c r="J357" s="141">
        <v>0.08</v>
      </c>
      <c r="K357" s="141">
        <v>20.614999999999998</v>
      </c>
      <c r="L357" s="144"/>
      <c r="M357" s="141">
        <v>0</v>
      </c>
      <c r="N357" s="141">
        <v>5196.2056000000002</v>
      </c>
      <c r="O357" s="144"/>
    </row>
    <row r="358" spans="1:15" ht="14.4" x14ac:dyDescent="0.3">
      <c r="A358" s="143">
        <v>45356.658993055556</v>
      </c>
      <c r="B358" s="46">
        <f t="shared" si="5"/>
        <v>45356.65902777778</v>
      </c>
      <c r="C358" s="141">
        <v>2.0006434782608702</v>
      </c>
      <c r="D358" s="141">
        <v>-2.8695652173912998E-4</v>
      </c>
      <c r="E358" s="141">
        <v>1399.78260869565</v>
      </c>
      <c r="F358" s="141">
        <v>95.275384615384596</v>
      </c>
      <c r="G358" s="141">
        <v>21</v>
      </c>
      <c r="H358" s="141">
        <v>37.0042857142857</v>
      </c>
      <c r="I358" s="141">
        <v>6.6436666666666699</v>
      </c>
      <c r="J358" s="141">
        <v>0.08</v>
      </c>
      <c r="K358" s="141">
        <v>20.61</v>
      </c>
      <c r="L358" s="144"/>
      <c r="M358" s="141">
        <v>0</v>
      </c>
      <c r="N358" s="141">
        <v>5196.2056000000002</v>
      </c>
      <c r="O358" s="144"/>
    </row>
    <row r="359" spans="1:15" ht="14.4" x14ac:dyDescent="0.3">
      <c r="A359" s="143">
        <v>45356.659687500003</v>
      </c>
      <c r="B359" s="46">
        <f t="shared" si="5"/>
        <v>45356.659722222226</v>
      </c>
      <c r="C359" s="141">
        <v>2.0008849999999998</v>
      </c>
      <c r="D359" s="141">
        <v>4.0000000000000003E-5</v>
      </c>
      <c r="E359" s="141">
        <v>1399.86</v>
      </c>
      <c r="F359" s="141">
        <v>95.284000000000006</v>
      </c>
      <c r="G359" s="141">
        <v>21</v>
      </c>
      <c r="H359" s="141">
        <v>37.005555555555603</v>
      </c>
      <c r="I359" s="141">
        <v>6.6427500000000004</v>
      </c>
      <c r="J359" s="141">
        <v>0.08</v>
      </c>
      <c r="K359" s="141">
        <v>20.61</v>
      </c>
      <c r="L359" s="144"/>
      <c r="M359" s="141">
        <v>0</v>
      </c>
      <c r="N359" s="141">
        <v>5196.2056000000002</v>
      </c>
      <c r="O359" s="144"/>
    </row>
    <row r="360" spans="1:15" ht="14.4" x14ac:dyDescent="0.3">
      <c r="A360" s="143">
        <v>45356.660381944443</v>
      </c>
      <c r="B360" s="46">
        <f t="shared" si="5"/>
        <v>45356.660416666666</v>
      </c>
      <c r="C360" s="141">
        <v>2.0007380952381002</v>
      </c>
      <c r="D360" s="141">
        <v>-4.95E-4</v>
      </c>
      <c r="E360" s="141">
        <v>1399.9549999999999</v>
      </c>
      <c r="F360" s="141">
        <v>95.255624999999995</v>
      </c>
      <c r="G360" s="141">
        <v>21</v>
      </c>
      <c r="H360" s="141">
        <v>37.005000000000003</v>
      </c>
      <c r="I360" s="141">
        <v>6.6425000000000001</v>
      </c>
      <c r="J360" s="141">
        <v>8.5000000000000006E-2</v>
      </c>
      <c r="K360" s="141">
        <v>20.61</v>
      </c>
      <c r="L360" s="144"/>
      <c r="M360" s="141">
        <v>0</v>
      </c>
      <c r="N360" s="141">
        <v>5196.2056000000002</v>
      </c>
      <c r="O360" s="144"/>
    </row>
    <row r="361" spans="1:15" ht="14.4" x14ac:dyDescent="0.3">
      <c r="A361" s="143">
        <v>45356.661076388889</v>
      </c>
      <c r="B361" s="46">
        <f t="shared" si="5"/>
        <v>45356.661111111112</v>
      </c>
      <c r="C361" s="141">
        <v>2.0013333333333301</v>
      </c>
      <c r="D361" s="141">
        <v>-1.8095238095238101E-4</v>
      </c>
      <c r="E361" s="141">
        <v>1400.0450000000001</v>
      </c>
      <c r="F361" s="141">
        <v>95.300714285714307</v>
      </c>
      <c r="G361" s="141">
        <v>21</v>
      </c>
      <c r="H361" s="141">
        <v>37.005000000000003</v>
      </c>
      <c r="I361" s="141">
        <v>6.6420000000000003</v>
      </c>
      <c r="J361" s="141">
        <v>8.5000000000000006E-2</v>
      </c>
      <c r="K361" s="141">
        <v>20.61</v>
      </c>
      <c r="L361" s="144"/>
      <c r="M361" s="141">
        <v>0</v>
      </c>
      <c r="N361" s="141">
        <v>5196.2056000000002</v>
      </c>
      <c r="O361" s="144"/>
    </row>
    <row r="362" spans="1:15" ht="14.4" x14ac:dyDescent="0.3">
      <c r="A362" s="143">
        <v>45356.661770833336</v>
      </c>
      <c r="B362" s="46">
        <f t="shared" si="5"/>
        <v>45356.661805555559</v>
      </c>
      <c r="C362" s="141">
        <v>2.00075909090909</v>
      </c>
      <c r="D362" s="141">
        <v>-1.68181818181818E-4</v>
      </c>
      <c r="E362" s="141">
        <v>1399.9409090909101</v>
      </c>
      <c r="F362" s="141">
        <v>95.194999999999993</v>
      </c>
      <c r="G362" s="141">
        <v>21</v>
      </c>
      <c r="H362" s="141">
        <v>37.005000000000003</v>
      </c>
      <c r="I362" s="141">
        <v>6.6414999999999997</v>
      </c>
      <c r="J362" s="141">
        <v>0.09</v>
      </c>
      <c r="K362" s="141">
        <v>20.616666666666699</v>
      </c>
      <c r="L362" s="144"/>
      <c r="M362" s="141">
        <v>0</v>
      </c>
      <c r="N362" s="141">
        <v>5196.2056000000002</v>
      </c>
      <c r="O362" s="144"/>
    </row>
    <row r="363" spans="1:15" ht="14.4" x14ac:dyDescent="0.3">
      <c r="A363" s="143">
        <v>45356.662465277775</v>
      </c>
      <c r="B363" s="46">
        <f t="shared" si="5"/>
        <v>45356.662499999999</v>
      </c>
      <c r="C363" s="141">
        <v>2.0004142857142901</v>
      </c>
      <c r="D363" s="141">
        <v>-2.3333333333333301E-4</v>
      </c>
      <c r="E363" s="141">
        <v>1400.04</v>
      </c>
      <c r="F363" s="141">
        <v>95.161764705882305</v>
      </c>
      <c r="G363" s="141">
        <v>21</v>
      </c>
      <c r="H363" s="141">
        <v>37.0042857142857</v>
      </c>
      <c r="I363" s="141">
        <v>6.6420000000000003</v>
      </c>
      <c r="J363" s="141">
        <v>0.09</v>
      </c>
      <c r="K363" s="141">
        <v>20.614999999999998</v>
      </c>
      <c r="L363" s="144"/>
      <c r="M363" s="141">
        <v>0</v>
      </c>
      <c r="N363" s="141">
        <v>5196.2056000000002</v>
      </c>
      <c r="O363" s="144"/>
    </row>
    <row r="364" spans="1:15" ht="14.4" x14ac:dyDescent="0.3">
      <c r="A364" s="143">
        <v>45356.663159722222</v>
      </c>
      <c r="B364" s="46">
        <f t="shared" si="5"/>
        <v>45356.663194444445</v>
      </c>
      <c r="C364" s="141">
        <v>2.0002318181818199</v>
      </c>
      <c r="D364" s="141">
        <v>2.0000000000000001E-4</v>
      </c>
      <c r="E364" s="141">
        <v>1399.9571428571401</v>
      </c>
      <c r="F364" s="141">
        <v>95.148750000000007</v>
      </c>
      <c r="G364" s="141">
        <v>21</v>
      </c>
      <c r="H364" s="141">
        <v>37</v>
      </c>
      <c r="I364" s="141">
        <v>6.6414444444444403</v>
      </c>
      <c r="J364" s="141">
        <v>0.09</v>
      </c>
      <c r="K364" s="141">
        <v>20.63</v>
      </c>
      <c r="L364" s="144"/>
      <c r="M364" s="141">
        <v>0</v>
      </c>
      <c r="N364" s="141">
        <v>5196.2056000000002</v>
      </c>
      <c r="O364" s="144"/>
    </row>
    <row r="365" spans="1:15" ht="14.4" x14ac:dyDescent="0.3">
      <c r="A365" s="143">
        <v>45356.663854166669</v>
      </c>
      <c r="B365" s="46">
        <f t="shared" si="5"/>
        <v>45356.663888888892</v>
      </c>
      <c r="C365" s="141">
        <v>1.99820476190476</v>
      </c>
      <c r="D365" s="141">
        <v>-4.04761904761905E-4</v>
      </c>
      <c r="E365" s="141">
        <v>1400.2047619047601</v>
      </c>
      <c r="F365" s="141">
        <v>95.180714285714302</v>
      </c>
      <c r="G365" s="141">
        <v>21</v>
      </c>
      <c r="H365" s="141">
        <v>37</v>
      </c>
      <c r="I365" s="141">
        <v>6.6414999999999997</v>
      </c>
      <c r="J365" s="141">
        <v>0.09</v>
      </c>
      <c r="K365" s="141">
        <v>20.63</v>
      </c>
      <c r="L365" s="144"/>
      <c r="M365" s="141">
        <v>0</v>
      </c>
      <c r="N365" s="141">
        <v>5196.2056000000002</v>
      </c>
      <c r="O365" s="144"/>
    </row>
    <row r="366" spans="1:15" ht="14.4" x14ac:dyDescent="0.3">
      <c r="A366" s="143">
        <v>45356.664548611108</v>
      </c>
      <c r="B366" s="46">
        <f t="shared" si="5"/>
        <v>45356.664583333339</v>
      </c>
      <c r="C366" s="141">
        <v>2.0012190476190499</v>
      </c>
      <c r="D366" s="141">
        <v>-2.3499999999999999E-4</v>
      </c>
      <c r="E366" s="141">
        <v>1400.2850000000001</v>
      </c>
      <c r="F366" s="141">
        <v>95.240666666666698</v>
      </c>
      <c r="G366" s="141">
        <v>21</v>
      </c>
      <c r="H366" s="141">
        <v>37</v>
      </c>
      <c r="I366" s="141">
        <v>6.6413333333333302</v>
      </c>
      <c r="J366" s="141">
        <v>0.09</v>
      </c>
      <c r="K366" s="141">
        <v>20.63</v>
      </c>
      <c r="L366" s="144"/>
      <c r="M366" s="141">
        <v>0</v>
      </c>
      <c r="N366" s="141">
        <v>5196.2056000000002</v>
      </c>
      <c r="O366" s="144"/>
    </row>
    <row r="367" spans="1:15" ht="14.4" x14ac:dyDescent="0.3">
      <c r="A367" s="143">
        <v>45356.665243055555</v>
      </c>
      <c r="B367" s="46">
        <f t="shared" si="5"/>
        <v>45356.665277777778</v>
      </c>
      <c r="C367" s="141">
        <v>2.0018380952380999</v>
      </c>
      <c r="D367" s="141">
        <v>3.1428571428571399E-4</v>
      </c>
      <c r="E367" s="141">
        <v>1400.0250000000001</v>
      </c>
      <c r="F367" s="141">
        <v>95.135882352941195</v>
      </c>
      <c r="G367" s="141">
        <v>21</v>
      </c>
      <c r="H367" s="141">
        <v>37.005000000000003</v>
      </c>
      <c r="I367" s="141">
        <v>6.6406666666666698</v>
      </c>
      <c r="J367" s="141">
        <v>0.09</v>
      </c>
      <c r="K367" s="141">
        <v>20.63</v>
      </c>
      <c r="L367" s="144"/>
      <c r="M367" s="141">
        <v>0</v>
      </c>
      <c r="N367" s="141">
        <v>5196.2056000000002</v>
      </c>
      <c r="O367" s="144"/>
    </row>
    <row r="368" spans="1:15" ht="14.4" x14ac:dyDescent="0.3">
      <c r="A368" s="143">
        <v>45356.665937500002</v>
      </c>
      <c r="B368" s="46">
        <f t="shared" si="5"/>
        <v>45356.665972222225</v>
      </c>
      <c r="C368" s="141">
        <v>1.99906956521739</v>
      </c>
      <c r="D368" s="141">
        <v>-6.5217391304347793E-5</v>
      </c>
      <c r="E368" s="141">
        <v>1399.9857142857099</v>
      </c>
      <c r="F368" s="141">
        <v>95.050769230769205</v>
      </c>
      <c r="G368" s="141">
        <v>21</v>
      </c>
      <c r="H368" s="141">
        <v>37.003999999999998</v>
      </c>
      <c r="I368" s="141">
        <v>6.6407999999999996</v>
      </c>
      <c r="J368" s="141">
        <v>0.09</v>
      </c>
      <c r="K368" s="141">
        <v>20.636666666666699</v>
      </c>
      <c r="L368" s="144"/>
      <c r="M368" s="141">
        <v>0</v>
      </c>
      <c r="N368" s="141">
        <v>5196.2056000000002</v>
      </c>
      <c r="O368" s="144"/>
    </row>
    <row r="369" spans="1:15" ht="14.4" x14ac:dyDescent="0.3">
      <c r="A369" s="143">
        <v>45356.666631944441</v>
      </c>
      <c r="B369" s="46">
        <f t="shared" si="5"/>
        <v>45356.666666666672</v>
      </c>
      <c r="C369" s="141">
        <v>1.99897272727273</v>
      </c>
      <c r="D369" s="141">
        <v>3.6363636363636398E-5</v>
      </c>
      <c r="E369" s="141">
        <v>1399.8545454545499</v>
      </c>
      <c r="F369" s="141">
        <v>95.0535294117647</v>
      </c>
      <c r="G369" s="141">
        <v>21</v>
      </c>
      <c r="H369" s="141">
        <v>37.005000000000003</v>
      </c>
      <c r="I369" s="141">
        <v>6.6405000000000003</v>
      </c>
      <c r="J369" s="141">
        <v>0.09</v>
      </c>
      <c r="K369" s="141">
        <v>20.64</v>
      </c>
      <c r="L369" s="144"/>
      <c r="M369" s="141">
        <v>0</v>
      </c>
      <c r="N369" s="141">
        <v>5196.2056000000002</v>
      </c>
      <c r="O369" s="144"/>
    </row>
    <row r="370" spans="1:15" ht="14.4" x14ac:dyDescent="0.3">
      <c r="A370" s="143">
        <v>45356.667326388888</v>
      </c>
      <c r="B370" s="46">
        <f t="shared" si="5"/>
        <v>45356.667361111111</v>
      </c>
      <c r="C370" s="141">
        <v>1.9988909090909099</v>
      </c>
      <c r="D370" s="141">
        <v>-2.0000000000000001E-4</v>
      </c>
      <c r="E370" s="141">
        <v>1400.0727272727299</v>
      </c>
      <c r="F370" s="141">
        <v>95.180714285714302</v>
      </c>
      <c r="G370" s="141">
        <v>21</v>
      </c>
      <c r="H370" s="141">
        <v>37.003333333333302</v>
      </c>
      <c r="I370" s="141">
        <v>6.6401666666666701</v>
      </c>
      <c r="J370" s="141">
        <v>0.1</v>
      </c>
      <c r="K370" s="141">
        <v>20.64</v>
      </c>
      <c r="L370" s="144"/>
      <c r="M370" s="141">
        <v>0</v>
      </c>
      <c r="N370" s="141">
        <v>5196.2056000000002</v>
      </c>
      <c r="O370" s="144"/>
    </row>
    <row r="371" spans="1:15" ht="14.4" x14ac:dyDescent="0.3">
      <c r="A371" s="143">
        <v>45356.668020833335</v>
      </c>
      <c r="B371" s="46">
        <f t="shared" si="5"/>
        <v>45356.668055555558</v>
      </c>
      <c r="C371" s="141">
        <v>2.00131818181818</v>
      </c>
      <c r="D371" s="141">
        <v>-2.3499999999999999E-4</v>
      </c>
      <c r="E371" s="141">
        <v>1400.06666666667</v>
      </c>
      <c r="F371" s="141">
        <v>95.112499999999997</v>
      </c>
      <c r="G371" s="141">
        <v>21</v>
      </c>
      <c r="H371" s="141">
        <v>37.005000000000003</v>
      </c>
      <c r="I371" s="141">
        <v>6.6395</v>
      </c>
      <c r="J371" s="141">
        <v>9.5000000000000001E-2</v>
      </c>
      <c r="K371" s="141">
        <v>20.6466666666667</v>
      </c>
      <c r="L371" s="144"/>
      <c r="M371" s="141">
        <v>0</v>
      </c>
      <c r="N371" s="141">
        <v>5196.2056000000002</v>
      </c>
      <c r="O371" s="144"/>
    </row>
    <row r="372" spans="1:15" ht="14.4" x14ac:dyDescent="0.3">
      <c r="A372" s="143">
        <v>45356.668715277781</v>
      </c>
      <c r="B372" s="46">
        <f t="shared" si="5"/>
        <v>45356.668750000004</v>
      </c>
      <c r="C372" s="141">
        <v>2.0013857142857101</v>
      </c>
      <c r="D372" s="141">
        <v>-2.7894736842105298E-4</v>
      </c>
      <c r="E372" s="141">
        <v>1399.80952380952</v>
      </c>
      <c r="F372" s="141">
        <v>95.158888888888896</v>
      </c>
      <c r="G372" s="141">
        <v>21</v>
      </c>
      <c r="H372" s="141">
        <v>36.994999999999997</v>
      </c>
      <c r="I372" s="141">
        <v>6.6393000000000004</v>
      </c>
      <c r="J372" s="141">
        <v>9.5000000000000001E-2</v>
      </c>
      <c r="K372" s="141">
        <v>20.65</v>
      </c>
      <c r="L372" s="144"/>
      <c r="M372" s="141">
        <v>0</v>
      </c>
      <c r="N372" s="141">
        <v>5196.2056000000002</v>
      </c>
      <c r="O372" s="144"/>
    </row>
    <row r="373" spans="1:15" ht="14.4" x14ac:dyDescent="0.3">
      <c r="A373" s="143">
        <v>45356.669409722221</v>
      </c>
      <c r="B373" s="46">
        <f t="shared" si="5"/>
        <v>45356.669444444444</v>
      </c>
      <c r="C373" s="141">
        <v>1.9994523809523801</v>
      </c>
      <c r="D373" s="141">
        <v>3.6842105263157901E-5</v>
      </c>
      <c r="E373" s="141">
        <v>1400</v>
      </c>
      <c r="F373" s="141">
        <v>95.158124999999998</v>
      </c>
      <c r="G373" s="141">
        <v>21</v>
      </c>
      <c r="H373" s="141">
        <v>36.994999999999997</v>
      </c>
      <c r="I373" s="141">
        <v>6.6394000000000002</v>
      </c>
      <c r="J373" s="141">
        <v>0.1</v>
      </c>
      <c r="K373" s="141">
        <v>20.65</v>
      </c>
      <c r="L373" s="144"/>
      <c r="M373" s="141">
        <v>0</v>
      </c>
      <c r="N373" s="141">
        <v>5196.2056000000002</v>
      </c>
      <c r="O373" s="144"/>
    </row>
    <row r="374" spans="1:15" ht="14.4" x14ac:dyDescent="0.3">
      <c r="A374" s="143">
        <v>45356.670104166667</v>
      </c>
      <c r="B374" s="46">
        <f t="shared" si="5"/>
        <v>45356.670138888891</v>
      </c>
      <c r="C374" s="141">
        <v>1.99951428571429</v>
      </c>
      <c r="D374" s="141">
        <v>-6.1904761904761906E-5</v>
      </c>
      <c r="E374" s="141">
        <v>1399.82380952381</v>
      </c>
      <c r="F374" s="141">
        <v>95.04</v>
      </c>
      <c r="G374" s="141">
        <v>21</v>
      </c>
      <c r="H374" s="141">
        <v>37.005000000000003</v>
      </c>
      <c r="I374" s="141">
        <v>6.6390000000000002</v>
      </c>
      <c r="J374" s="141">
        <v>0.1</v>
      </c>
      <c r="K374" s="141">
        <v>20.65</v>
      </c>
      <c r="L374" s="144"/>
      <c r="M374" s="141">
        <v>0</v>
      </c>
      <c r="N374" s="141">
        <v>5196.2056000000002</v>
      </c>
      <c r="O374" s="144"/>
    </row>
    <row r="375" spans="1:15" ht="14.4" x14ac:dyDescent="0.3">
      <c r="A375" s="143">
        <v>45356.670798611114</v>
      </c>
      <c r="B375" s="46">
        <f t="shared" si="5"/>
        <v>45356.670833333337</v>
      </c>
      <c r="C375" s="141">
        <v>2.00117272727273</v>
      </c>
      <c r="D375" s="141">
        <v>-1.7727272727272701E-4</v>
      </c>
      <c r="E375" s="141">
        <v>1400.03181818182</v>
      </c>
      <c r="F375" s="141">
        <v>95.042307692307702</v>
      </c>
      <c r="G375" s="141">
        <v>21</v>
      </c>
      <c r="H375" s="141">
        <v>37.005000000000003</v>
      </c>
      <c r="I375" s="141">
        <v>6.6384999999999996</v>
      </c>
      <c r="J375" s="141">
        <v>0.1</v>
      </c>
      <c r="K375" s="141">
        <v>20.65</v>
      </c>
      <c r="L375" s="144"/>
      <c r="M375" s="141">
        <v>0</v>
      </c>
      <c r="N375" s="141">
        <v>5196.2056000000002</v>
      </c>
      <c r="O375" s="144"/>
    </row>
    <row r="376" spans="1:15" ht="14.4" x14ac:dyDescent="0.3">
      <c r="A376" s="143">
        <v>45356.671493055554</v>
      </c>
      <c r="B376" s="46">
        <f t="shared" si="5"/>
        <v>45356.671527777777</v>
      </c>
      <c r="C376" s="141">
        <v>1.99776363636364</v>
      </c>
      <c r="D376" s="141">
        <v>-2.8636363636363598E-4</v>
      </c>
      <c r="E376" s="141">
        <v>1399.8</v>
      </c>
      <c r="F376" s="141">
        <v>94.91</v>
      </c>
      <c r="G376" s="141">
        <v>21</v>
      </c>
      <c r="H376" s="141">
        <v>37.005000000000003</v>
      </c>
      <c r="I376" s="141">
        <v>6.6384999999999996</v>
      </c>
      <c r="J376" s="141">
        <v>0.1</v>
      </c>
      <c r="K376" s="141">
        <v>20.65</v>
      </c>
      <c r="L376" s="144"/>
      <c r="M376" s="141">
        <v>0</v>
      </c>
      <c r="N376" s="141">
        <v>5196.2056000000002</v>
      </c>
      <c r="O376" s="144"/>
    </row>
    <row r="377" spans="1:15" ht="14.4" x14ac:dyDescent="0.3">
      <c r="A377" s="143">
        <v>45356.6721875</v>
      </c>
      <c r="B377" s="46">
        <f t="shared" si="5"/>
        <v>45356.672222222223</v>
      </c>
      <c r="C377" s="141">
        <v>1.99960909090909</v>
      </c>
      <c r="D377" s="141">
        <v>4.0909090909090901E-5</v>
      </c>
      <c r="E377" s="141">
        <v>1399.7666666666701</v>
      </c>
      <c r="F377" s="141">
        <v>94.913749999999993</v>
      </c>
      <c r="G377" s="141">
        <v>21</v>
      </c>
      <c r="H377" s="141">
        <v>37.005000000000003</v>
      </c>
      <c r="I377" s="141">
        <v>6.6378333333333304</v>
      </c>
      <c r="J377" s="141">
        <v>0.1</v>
      </c>
      <c r="K377" s="141">
        <v>20.65</v>
      </c>
      <c r="L377" s="144"/>
      <c r="M377" s="141">
        <v>0</v>
      </c>
      <c r="N377" s="141">
        <v>5196.2056000000002</v>
      </c>
      <c r="O377" s="144"/>
    </row>
    <row r="378" spans="1:15" ht="14.4" x14ac:dyDescent="0.3">
      <c r="A378" s="143">
        <v>45356.672881944447</v>
      </c>
      <c r="B378" s="46">
        <f t="shared" si="5"/>
        <v>45356.67291666667</v>
      </c>
      <c r="C378" s="141">
        <v>1.99879473684211</v>
      </c>
      <c r="D378" s="141">
        <v>0</v>
      </c>
      <c r="E378" s="141">
        <v>1400.11176470588</v>
      </c>
      <c r="F378" s="141">
        <v>94.846153846153797</v>
      </c>
      <c r="G378" s="141">
        <v>21</v>
      </c>
      <c r="H378" s="141">
        <v>37.005000000000003</v>
      </c>
      <c r="I378" s="141">
        <v>6.6374000000000004</v>
      </c>
      <c r="J378" s="141">
        <v>0.1</v>
      </c>
      <c r="K378" s="141">
        <v>20.65</v>
      </c>
      <c r="L378" s="144"/>
      <c r="M378" s="141">
        <v>0</v>
      </c>
      <c r="N378" s="141">
        <v>5196.2056000000002</v>
      </c>
      <c r="O378" s="144"/>
    </row>
    <row r="379" spans="1:15" ht="14.4" x14ac:dyDescent="0.3">
      <c r="A379" s="143">
        <v>45356.673576388886</v>
      </c>
      <c r="B379" s="46">
        <f t="shared" si="5"/>
        <v>45356.673611111109</v>
      </c>
      <c r="C379" s="141">
        <v>1.9997363636363601</v>
      </c>
      <c r="D379" s="141">
        <v>5.8181818181818204E-4</v>
      </c>
      <c r="E379" s="141">
        <v>1400.0450000000001</v>
      </c>
      <c r="F379" s="141">
        <v>94.807777777777801</v>
      </c>
      <c r="G379" s="141">
        <v>21</v>
      </c>
      <c r="H379" s="141">
        <v>37.005000000000003</v>
      </c>
      <c r="I379" s="141">
        <v>6.6375000000000002</v>
      </c>
      <c r="J379" s="141">
        <v>0.1</v>
      </c>
      <c r="K379" s="141">
        <v>20.65</v>
      </c>
      <c r="L379" s="144"/>
      <c r="M379" s="141">
        <v>0</v>
      </c>
      <c r="N379" s="141">
        <v>5196.2056000000002</v>
      </c>
      <c r="O379" s="144"/>
    </row>
    <row r="380" spans="1:15" ht="14.4" x14ac:dyDescent="0.3">
      <c r="A380" s="143">
        <v>45356.674270833333</v>
      </c>
      <c r="B380" s="46">
        <f t="shared" si="5"/>
        <v>45356.674305555556</v>
      </c>
      <c r="C380" s="141">
        <v>2.0009045454545502</v>
      </c>
      <c r="D380" s="141">
        <v>-2.8636363636363598E-4</v>
      </c>
      <c r="E380" s="141">
        <v>1400.05714285714</v>
      </c>
      <c r="F380" s="141">
        <v>94.95</v>
      </c>
      <c r="G380" s="141">
        <v>21</v>
      </c>
      <c r="H380" s="141">
        <v>37</v>
      </c>
      <c r="I380" s="141">
        <v>6.6375000000000002</v>
      </c>
      <c r="J380" s="141">
        <v>0.1</v>
      </c>
      <c r="K380" s="141">
        <v>20.6533333333333</v>
      </c>
      <c r="L380" s="144"/>
      <c r="M380" s="141">
        <v>0</v>
      </c>
      <c r="N380" s="141">
        <v>5196.2056000000002</v>
      </c>
      <c r="O380" s="144"/>
    </row>
    <row r="381" spans="1:15" ht="14.4" x14ac:dyDescent="0.3">
      <c r="A381" s="143">
        <v>45356.67496527778</v>
      </c>
      <c r="B381" s="46">
        <f t="shared" si="5"/>
        <v>45356.675000000003</v>
      </c>
      <c r="C381" s="141">
        <v>1.9982913043478301</v>
      </c>
      <c r="D381" s="141">
        <v>1.81818181818182E-4</v>
      </c>
      <c r="E381" s="141">
        <v>1399.77727272727</v>
      </c>
      <c r="F381" s="141">
        <v>94.778888888888901</v>
      </c>
      <c r="G381" s="141">
        <v>21</v>
      </c>
      <c r="H381" s="141">
        <v>37.003333333333302</v>
      </c>
      <c r="I381" s="141">
        <v>6.63683333333333</v>
      </c>
      <c r="J381" s="141">
        <v>0.11</v>
      </c>
      <c r="K381" s="141">
        <v>20.655000000000001</v>
      </c>
      <c r="L381" s="144"/>
      <c r="M381" s="141">
        <v>0</v>
      </c>
      <c r="N381" s="141">
        <v>5196.2056000000002</v>
      </c>
      <c r="O381" s="144"/>
    </row>
    <row r="382" spans="1:15" ht="14.4" x14ac:dyDescent="0.3">
      <c r="A382" s="143">
        <v>45356.675659722219</v>
      </c>
      <c r="B382" s="46">
        <f t="shared" si="5"/>
        <v>45356.67569444445</v>
      </c>
      <c r="C382" s="141">
        <v>1.99921304347826</v>
      </c>
      <c r="D382" s="141">
        <v>5.2272727272727301E-4</v>
      </c>
      <c r="E382" s="141">
        <v>1399.96956521739</v>
      </c>
      <c r="F382" s="141">
        <v>94.699230769230795</v>
      </c>
      <c r="G382" s="141">
        <v>21</v>
      </c>
      <c r="H382" s="141">
        <v>37.006</v>
      </c>
      <c r="I382" s="141">
        <v>6.6364000000000001</v>
      </c>
      <c r="J382" s="141">
        <v>0.105</v>
      </c>
      <c r="K382" s="141">
        <v>20.65</v>
      </c>
      <c r="L382" s="144"/>
      <c r="M382" s="141">
        <v>0</v>
      </c>
      <c r="N382" s="141">
        <v>5196.2056000000002</v>
      </c>
      <c r="O382" s="144"/>
    </row>
    <row r="383" spans="1:15" ht="14.4" x14ac:dyDescent="0.3">
      <c r="A383" s="143">
        <v>45356.676354166666</v>
      </c>
      <c r="B383" s="46">
        <f t="shared" si="5"/>
        <v>45356.676388888889</v>
      </c>
      <c r="C383" s="141">
        <v>1.99869047619048</v>
      </c>
      <c r="D383" s="141">
        <v>-1.5238095238095199E-4</v>
      </c>
      <c r="E383" s="141">
        <v>1400.14</v>
      </c>
      <c r="F383" s="141">
        <v>94.728571428571399</v>
      </c>
      <c r="G383" s="141">
        <v>21</v>
      </c>
      <c r="H383" s="141">
        <v>37.003333333333302</v>
      </c>
      <c r="I383" s="141">
        <v>6.6361666666666697</v>
      </c>
      <c r="J383" s="141">
        <v>0.105</v>
      </c>
      <c r="K383" s="141">
        <v>20.65</v>
      </c>
      <c r="L383" s="144"/>
      <c r="M383" s="141">
        <v>0</v>
      </c>
      <c r="N383" s="141">
        <v>5196.2056000000002</v>
      </c>
      <c r="O383" s="144"/>
    </row>
    <row r="384" spans="1:15" ht="14.4" x14ac:dyDescent="0.3">
      <c r="A384" s="143">
        <v>45356.677048611113</v>
      </c>
      <c r="B384" s="46">
        <f t="shared" si="5"/>
        <v>45356.677083333336</v>
      </c>
      <c r="C384" s="141">
        <v>2.0014409090909102</v>
      </c>
      <c r="D384" s="141">
        <v>-6.1904761904761906E-5</v>
      </c>
      <c r="E384" s="141">
        <v>1399.885</v>
      </c>
      <c r="F384" s="141">
        <v>94.775333333333293</v>
      </c>
      <c r="G384" s="141">
        <v>21</v>
      </c>
      <c r="H384" s="141">
        <v>37.005000000000003</v>
      </c>
      <c r="I384" s="141">
        <v>6.6363000000000003</v>
      </c>
      <c r="J384" s="141">
        <v>0.11</v>
      </c>
      <c r="K384" s="141">
        <v>20.65</v>
      </c>
      <c r="L384" s="144"/>
      <c r="M384" s="141">
        <v>0</v>
      </c>
      <c r="N384" s="141">
        <v>5196.2056000000002</v>
      </c>
      <c r="O384" s="144"/>
    </row>
    <row r="385" spans="1:15" ht="14.4" x14ac:dyDescent="0.3">
      <c r="A385" s="143">
        <v>45356.677743055552</v>
      </c>
      <c r="B385" s="46">
        <f t="shared" si="5"/>
        <v>45356.677777777782</v>
      </c>
      <c r="C385" s="141">
        <v>1.99806818181818</v>
      </c>
      <c r="D385" s="141">
        <v>3.4285714285714301E-4</v>
      </c>
      <c r="E385" s="141">
        <v>1399.76</v>
      </c>
      <c r="F385" s="141">
        <v>94.710714285714303</v>
      </c>
      <c r="G385" s="141">
        <v>21</v>
      </c>
      <c r="H385" s="141">
        <v>36.993333333333297</v>
      </c>
      <c r="I385" s="141">
        <v>6.6361111111111102</v>
      </c>
      <c r="J385" s="141">
        <v>0.11</v>
      </c>
      <c r="K385" s="141">
        <v>20.65</v>
      </c>
      <c r="L385" s="144"/>
      <c r="M385" s="141">
        <v>0</v>
      </c>
      <c r="N385" s="141">
        <v>5196.2056000000002</v>
      </c>
      <c r="O385" s="144"/>
    </row>
    <row r="386" spans="1:15" ht="14.4" x14ac:dyDescent="0.3">
      <c r="A386" s="143">
        <v>45356.678437499999</v>
      </c>
      <c r="B386" s="46">
        <f t="shared" si="5"/>
        <v>45356.678472222222</v>
      </c>
      <c r="C386" s="141">
        <v>2.0014045454545499</v>
      </c>
      <c r="D386" s="141">
        <v>1.8636363636363601E-4</v>
      </c>
      <c r="E386" s="141">
        <v>1399.7666666666701</v>
      </c>
      <c r="F386" s="141">
        <v>94.638666666666694</v>
      </c>
      <c r="G386" s="141">
        <v>21</v>
      </c>
      <c r="H386" s="141">
        <v>36.994999999999997</v>
      </c>
      <c r="I386" s="141">
        <v>6.63544444444444</v>
      </c>
      <c r="J386" s="141">
        <v>0.11</v>
      </c>
      <c r="K386" s="141">
        <v>20.643333333333299</v>
      </c>
      <c r="L386" s="144"/>
      <c r="M386" s="141">
        <v>0</v>
      </c>
      <c r="N386" s="141">
        <v>5196.2056000000002</v>
      </c>
      <c r="O386" s="144"/>
    </row>
    <row r="387" spans="1:15" ht="14.4" x14ac:dyDescent="0.3">
      <c r="A387" s="143">
        <v>45356.679131944446</v>
      </c>
      <c r="B387" s="46">
        <f t="shared" ref="B387:B450" si="6">MROUND(A387,"00:01:00")</f>
        <v>45356.679166666669</v>
      </c>
      <c r="C387" s="141">
        <v>2.00086956521739</v>
      </c>
      <c r="D387" s="141">
        <v>9.5652173913043497E-5</v>
      </c>
      <c r="E387" s="141">
        <v>1399.94285714286</v>
      </c>
      <c r="F387" s="141">
        <v>94.567142857142898</v>
      </c>
      <c r="G387" s="141">
        <v>21</v>
      </c>
      <c r="H387" s="141">
        <v>36.996000000000002</v>
      </c>
      <c r="I387" s="141">
        <v>6.6351000000000004</v>
      </c>
      <c r="J387" s="141">
        <v>0.11</v>
      </c>
      <c r="K387" s="141">
        <v>20.645</v>
      </c>
      <c r="L387" s="144"/>
      <c r="M387" s="141">
        <v>0</v>
      </c>
      <c r="N387" s="141">
        <v>5196.2056000000002</v>
      </c>
      <c r="O387" s="144"/>
    </row>
    <row r="388" spans="1:15" ht="14.4" x14ac:dyDescent="0.3">
      <c r="A388" s="143">
        <v>45356.679826388892</v>
      </c>
      <c r="B388" s="46">
        <f t="shared" si="6"/>
        <v>45356.679861111115</v>
      </c>
      <c r="C388" s="141">
        <v>1.9980260869565201</v>
      </c>
      <c r="D388" s="141">
        <v>2.5909090909090901E-4</v>
      </c>
      <c r="E388" s="141">
        <v>1400.22727272727</v>
      </c>
      <c r="F388" s="141">
        <v>94.637647058823504</v>
      </c>
      <c r="G388" s="141">
        <v>21</v>
      </c>
      <c r="H388" s="141">
        <v>37</v>
      </c>
      <c r="I388" s="141">
        <v>6.6346999999999996</v>
      </c>
      <c r="J388" s="141">
        <v>0.11</v>
      </c>
      <c r="K388" s="141">
        <v>20.64</v>
      </c>
      <c r="L388" s="144"/>
      <c r="M388" s="141">
        <v>0</v>
      </c>
      <c r="N388" s="141">
        <v>5196.2056000000002</v>
      </c>
      <c r="O388" s="144"/>
    </row>
    <row r="389" spans="1:15" ht="14.4" x14ac:dyDescent="0.3">
      <c r="A389" s="143">
        <v>45356.680520833332</v>
      </c>
      <c r="B389" s="46">
        <f t="shared" si="6"/>
        <v>45356.680555555555</v>
      </c>
      <c r="C389" s="141">
        <v>1.9991565217391301</v>
      </c>
      <c r="D389" s="141">
        <v>2.8181818181818202E-4</v>
      </c>
      <c r="E389" s="141">
        <v>1400.18571428571</v>
      </c>
      <c r="F389" s="141">
        <v>94.511111111111106</v>
      </c>
      <c r="G389" s="141">
        <v>21</v>
      </c>
      <c r="H389" s="141">
        <v>36.994999999999997</v>
      </c>
      <c r="I389" s="141">
        <v>6.6344000000000003</v>
      </c>
      <c r="J389" s="141">
        <v>0.11</v>
      </c>
      <c r="K389" s="141">
        <v>20.65</v>
      </c>
      <c r="L389" s="144"/>
      <c r="M389" s="141">
        <v>0</v>
      </c>
      <c r="N389" s="141">
        <v>5196.2056000000002</v>
      </c>
      <c r="O389" s="144"/>
    </row>
    <row r="390" spans="1:15" ht="14.4" x14ac:dyDescent="0.3">
      <c r="A390" s="143">
        <v>45356.681215277778</v>
      </c>
      <c r="B390" s="46">
        <f t="shared" si="6"/>
        <v>45356.681250000001</v>
      </c>
      <c r="C390" s="141">
        <v>1.9998130434782599</v>
      </c>
      <c r="D390" s="141">
        <v>-1.21739130434783E-4</v>
      </c>
      <c r="E390" s="141">
        <v>1400.02727272727</v>
      </c>
      <c r="F390" s="141">
        <v>94.502857142857096</v>
      </c>
      <c r="G390" s="141">
        <v>21</v>
      </c>
      <c r="H390" s="141">
        <v>36.993333333333297</v>
      </c>
      <c r="I390" s="141">
        <v>6.6341999999999999</v>
      </c>
      <c r="J390" s="141">
        <v>0.11</v>
      </c>
      <c r="K390" s="141">
        <v>20.643999999999998</v>
      </c>
      <c r="L390" s="144"/>
      <c r="M390" s="141">
        <v>0</v>
      </c>
      <c r="N390" s="141">
        <v>5196.2056000000002</v>
      </c>
      <c r="O390" s="144"/>
    </row>
    <row r="391" spans="1:15" ht="14.4" x14ac:dyDescent="0.3">
      <c r="A391" s="143">
        <v>45356.681909722225</v>
      </c>
      <c r="B391" s="46">
        <f t="shared" si="6"/>
        <v>45356.681944444448</v>
      </c>
      <c r="C391" s="141">
        <v>1.9979363636363601</v>
      </c>
      <c r="D391" s="141">
        <v>-2.08695652173913E-4</v>
      </c>
      <c r="E391" s="141">
        <v>1399.9090909090901</v>
      </c>
      <c r="F391" s="141">
        <v>94.509411764705902</v>
      </c>
      <c r="G391" s="141">
        <v>21</v>
      </c>
      <c r="H391" s="141">
        <v>36.994999999999997</v>
      </c>
      <c r="I391" s="141">
        <v>6.6340000000000003</v>
      </c>
      <c r="J391" s="141">
        <v>0.11</v>
      </c>
      <c r="K391" s="141">
        <v>20.643999999999998</v>
      </c>
      <c r="L391" s="144"/>
      <c r="M391" s="141">
        <v>0</v>
      </c>
      <c r="N391" s="141">
        <v>5196.2056000000002</v>
      </c>
      <c r="O391" s="144"/>
    </row>
    <row r="392" spans="1:15" ht="14.4" x14ac:dyDescent="0.3">
      <c r="A392" s="143">
        <v>45356.682604166665</v>
      </c>
      <c r="B392" s="46">
        <f t="shared" si="6"/>
        <v>45356.682638888888</v>
      </c>
      <c r="C392" s="141">
        <v>1.9991318181818201</v>
      </c>
      <c r="D392" s="141">
        <v>-2.06514699521048E-20</v>
      </c>
      <c r="E392" s="141">
        <v>1399.88095238095</v>
      </c>
      <c r="F392" s="141">
        <v>94.569230769230799</v>
      </c>
      <c r="G392" s="141">
        <v>21</v>
      </c>
      <c r="H392" s="141">
        <v>36.9957142857143</v>
      </c>
      <c r="I392" s="141">
        <v>6.6331428571428601</v>
      </c>
      <c r="J392" s="141">
        <v>0.11</v>
      </c>
      <c r="K392" s="141">
        <v>20.645</v>
      </c>
      <c r="L392" s="144"/>
      <c r="M392" s="141">
        <v>0</v>
      </c>
      <c r="N392" s="141">
        <v>5196.2056000000002</v>
      </c>
      <c r="O392" s="144"/>
    </row>
    <row r="393" spans="1:15" ht="14.4" x14ac:dyDescent="0.3">
      <c r="A393" s="143">
        <v>45356.683298611111</v>
      </c>
      <c r="B393" s="46">
        <f t="shared" si="6"/>
        <v>45356.683333333334</v>
      </c>
      <c r="C393" s="141">
        <v>1.99823636363636</v>
      </c>
      <c r="D393" s="141">
        <v>-1.4090909090909101E-4</v>
      </c>
      <c r="E393" s="141">
        <v>1399.8909090909101</v>
      </c>
      <c r="F393" s="141">
        <v>94.507222222222197</v>
      </c>
      <c r="G393" s="141">
        <v>21</v>
      </c>
      <c r="H393" s="141">
        <v>36.994444444444397</v>
      </c>
      <c r="I393" s="141">
        <v>6.6334999999999997</v>
      </c>
      <c r="J393" s="141">
        <v>0.11</v>
      </c>
      <c r="K393" s="141">
        <v>20.645</v>
      </c>
      <c r="L393" s="144"/>
      <c r="M393" s="141">
        <v>0</v>
      </c>
      <c r="N393" s="141">
        <v>5196.2056000000002</v>
      </c>
      <c r="O393" s="144"/>
    </row>
    <row r="394" spans="1:15" ht="14.4" x14ac:dyDescent="0.3">
      <c r="A394" s="143">
        <v>45356.683993055558</v>
      </c>
      <c r="B394" s="46">
        <f t="shared" si="6"/>
        <v>45356.684027777781</v>
      </c>
      <c r="C394" s="141">
        <v>1.99993913043478</v>
      </c>
      <c r="D394" s="141">
        <v>1.8695652173913001E-4</v>
      </c>
      <c r="E394" s="141">
        <v>1400.26086956522</v>
      </c>
      <c r="F394" s="141">
        <v>94.320999999999998</v>
      </c>
      <c r="G394" s="141">
        <v>21</v>
      </c>
      <c r="H394" s="141">
        <v>36.9957142857143</v>
      </c>
      <c r="I394" s="141">
        <v>6.6325000000000003</v>
      </c>
      <c r="J394" s="141">
        <v>0.11</v>
      </c>
      <c r="K394" s="141">
        <v>20.63</v>
      </c>
      <c r="L394" s="144"/>
      <c r="M394" s="141">
        <v>0</v>
      </c>
      <c r="N394" s="141">
        <v>5196.2056000000002</v>
      </c>
      <c r="O394" s="144"/>
    </row>
    <row r="395" spans="1:15" ht="14.4" x14ac:dyDescent="0.3">
      <c r="A395" s="143">
        <v>45356.684687499997</v>
      </c>
      <c r="B395" s="46">
        <f t="shared" si="6"/>
        <v>45356.68472222222</v>
      </c>
      <c r="C395" s="141">
        <v>1.998715</v>
      </c>
      <c r="D395" s="141">
        <v>1.25E-4</v>
      </c>
      <c r="E395" s="141">
        <v>1400.03</v>
      </c>
      <c r="F395" s="141">
        <v>94.253571428571405</v>
      </c>
      <c r="G395" s="141">
        <v>21</v>
      </c>
      <c r="H395" s="141">
        <v>36.994444444444397</v>
      </c>
      <c r="I395" s="141">
        <v>6.6324545454545403</v>
      </c>
      <c r="J395" s="141">
        <v>0.11</v>
      </c>
      <c r="K395" s="141">
        <v>20.63</v>
      </c>
      <c r="L395" s="144"/>
      <c r="M395" s="141">
        <v>0</v>
      </c>
      <c r="N395" s="141">
        <v>5196.2056000000002</v>
      </c>
      <c r="O395" s="144"/>
    </row>
    <row r="396" spans="1:15" ht="14.4" x14ac:dyDescent="0.3">
      <c r="A396" s="143">
        <v>45356.685381944444</v>
      </c>
      <c r="B396" s="46">
        <f t="shared" si="6"/>
        <v>45356.685416666667</v>
      </c>
      <c r="C396" s="141">
        <v>2.00041363636364</v>
      </c>
      <c r="D396" s="141">
        <v>-2.04545454545455E-4</v>
      </c>
      <c r="E396" s="141">
        <v>1400.1045454545499</v>
      </c>
      <c r="F396" s="141">
        <v>94.235333333333301</v>
      </c>
      <c r="G396" s="141">
        <v>21</v>
      </c>
      <c r="H396" s="141">
        <v>36.996666666666698</v>
      </c>
      <c r="I396" s="141">
        <v>6.6325000000000003</v>
      </c>
      <c r="J396" s="141">
        <v>0.11</v>
      </c>
      <c r="K396" s="141">
        <v>20.63</v>
      </c>
      <c r="L396" s="144"/>
      <c r="M396" s="141">
        <v>0</v>
      </c>
      <c r="N396" s="141">
        <v>5196.2056000000002</v>
      </c>
      <c r="O396" s="144"/>
    </row>
    <row r="397" spans="1:15" ht="14.4" x14ac:dyDescent="0.3">
      <c r="A397" s="143">
        <v>45356.686076388891</v>
      </c>
      <c r="B397" s="46">
        <f t="shared" si="6"/>
        <v>45356.686111111114</v>
      </c>
      <c r="C397" s="141">
        <v>2.0017</v>
      </c>
      <c r="D397" s="141">
        <v>-1.14285714285714E-4</v>
      </c>
      <c r="E397" s="141">
        <v>1400.0894736842099</v>
      </c>
      <c r="F397" s="141">
        <v>94.279285714285706</v>
      </c>
      <c r="G397" s="141">
        <v>21</v>
      </c>
      <c r="H397" s="141">
        <v>36.996666666666698</v>
      </c>
      <c r="I397" s="141">
        <v>6.6321428571428598</v>
      </c>
      <c r="J397" s="141">
        <v>0.11</v>
      </c>
      <c r="K397" s="141">
        <v>20.63</v>
      </c>
      <c r="L397" s="144"/>
      <c r="M397" s="141">
        <v>0</v>
      </c>
      <c r="N397" s="141">
        <v>5196.2056000000002</v>
      </c>
      <c r="O397" s="144"/>
    </row>
    <row r="398" spans="1:15" ht="14.4" x14ac:dyDescent="0.3">
      <c r="A398" s="143">
        <v>45356.68677083333</v>
      </c>
      <c r="B398" s="46">
        <f t="shared" si="6"/>
        <v>45356.686805555561</v>
      </c>
      <c r="C398" s="141">
        <v>2.0009608695652199</v>
      </c>
      <c r="D398" s="141">
        <v>-4.0909090909090901E-5</v>
      </c>
      <c r="E398" s="141">
        <v>1399.8</v>
      </c>
      <c r="F398" s="141">
        <v>94.240666666666698</v>
      </c>
      <c r="G398" s="141">
        <v>21</v>
      </c>
      <c r="H398" s="141">
        <v>37.0045454545455</v>
      </c>
      <c r="I398" s="141">
        <v>6.6315</v>
      </c>
      <c r="J398" s="141">
        <v>0.11</v>
      </c>
      <c r="K398" s="141">
        <v>20.63</v>
      </c>
      <c r="L398" s="144"/>
      <c r="M398" s="141">
        <v>0</v>
      </c>
      <c r="N398" s="141">
        <v>5196.2056000000002</v>
      </c>
      <c r="O398" s="144"/>
    </row>
    <row r="399" spans="1:15" ht="14.4" x14ac:dyDescent="0.3">
      <c r="A399" s="143">
        <v>45356.687465277777</v>
      </c>
      <c r="B399" s="46">
        <f t="shared" si="6"/>
        <v>45356.6875</v>
      </c>
      <c r="C399" s="141">
        <v>2.00078333333333</v>
      </c>
      <c r="D399" s="141">
        <v>1.34782608695652E-4</v>
      </c>
      <c r="E399" s="141">
        <v>1400.2874999999999</v>
      </c>
      <c r="F399" s="141">
        <v>94.2328571428571</v>
      </c>
      <c r="G399" s="141">
        <v>21</v>
      </c>
      <c r="H399" s="141">
        <v>37.005000000000003</v>
      </c>
      <c r="I399" s="141">
        <v>6.6315</v>
      </c>
      <c r="J399" s="141">
        <v>0.11</v>
      </c>
      <c r="K399" s="141">
        <v>20.63</v>
      </c>
      <c r="L399" s="144"/>
      <c r="M399" s="141">
        <v>0</v>
      </c>
      <c r="N399" s="141">
        <v>5196.2056000000002</v>
      </c>
      <c r="O399" s="144"/>
    </row>
    <row r="400" spans="1:15" ht="14.4" x14ac:dyDescent="0.3">
      <c r="A400" s="143">
        <v>45356.688159722224</v>
      </c>
      <c r="B400" s="46">
        <f t="shared" si="6"/>
        <v>45356.688194444447</v>
      </c>
      <c r="C400" s="141">
        <v>1.99919545454545</v>
      </c>
      <c r="D400" s="141">
        <v>2.5238095238095201E-4</v>
      </c>
      <c r="E400" s="141">
        <v>1399.9409090909101</v>
      </c>
      <c r="F400" s="141">
        <v>94.162000000000006</v>
      </c>
      <c r="G400" s="141">
        <v>21</v>
      </c>
      <c r="H400" s="141">
        <v>36.994</v>
      </c>
      <c r="I400" s="141">
        <v>6.6304999999999996</v>
      </c>
      <c r="J400" s="141">
        <v>0.11</v>
      </c>
      <c r="K400" s="141">
        <v>20.62</v>
      </c>
      <c r="L400" s="144"/>
      <c r="M400" s="141">
        <v>0</v>
      </c>
      <c r="N400" s="141">
        <v>5196.2056000000002</v>
      </c>
      <c r="O400" s="144"/>
    </row>
    <row r="401" spans="1:15" ht="14.4" x14ac:dyDescent="0.3">
      <c r="A401" s="143">
        <v>45356.688854166663</v>
      </c>
      <c r="B401" s="46">
        <f t="shared" si="6"/>
        <v>45356.688888888893</v>
      </c>
      <c r="C401" s="141">
        <v>2.0008590909090902</v>
      </c>
      <c r="D401" s="141">
        <v>-1.4347826086956499E-4</v>
      </c>
      <c r="E401" s="141">
        <v>1400.02272727273</v>
      </c>
      <c r="F401" s="141">
        <v>94.130714285714305</v>
      </c>
      <c r="G401" s="141">
        <v>21</v>
      </c>
      <c r="H401" s="141">
        <v>36.996666666666698</v>
      </c>
      <c r="I401" s="141">
        <v>6.6304999999999996</v>
      </c>
      <c r="J401" s="141">
        <v>0.11</v>
      </c>
      <c r="K401" s="141">
        <v>20.625</v>
      </c>
      <c r="L401" s="144"/>
      <c r="M401" s="141">
        <v>0</v>
      </c>
      <c r="N401" s="141">
        <v>5196.2056000000002</v>
      </c>
      <c r="O401" s="144"/>
    </row>
    <row r="402" spans="1:15" ht="14.4" x14ac:dyDescent="0.3">
      <c r="A402" s="143">
        <v>45356.68954861111</v>
      </c>
      <c r="B402" s="46">
        <f t="shared" si="6"/>
        <v>45356.689583333333</v>
      </c>
      <c r="C402" s="141">
        <v>2.0002565217391299</v>
      </c>
      <c r="D402" s="141">
        <v>-2.0000000000000001E-4</v>
      </c>
      <c r="E402" s="141">
        <v>1399.98695652174</v>
      </c>
      <c r="F402" s="141">
        <v>93.957058823529394</v>
      </c>
      <c r="G402" s="141">
        <v>21</v>
      </c>
      <c r="H402" s="141">
        <v>36.996666666666698</v>
      </c>
      <c r="I402" s="141">
        <v>6.6295000000000002</v>
      </c>
      <c r="J402" s="141">
        <v>0.11</v>
      </c>
      <c r="K402" s="141">
        <v>20.62</v>
      </c>
      <c r="L402" s="144"/>
      <c r="M402" s="141">
        <v>0</v>
      </c>
      <c r="N402" s="141">
        <v>5196.2056000000002</v>
      </c>
      <c r="O402" s="144"/>
    </row>
    <row r="403" spans="1:15" ht="14.4" x14ac:dyDescent="0.3">
      <c r="A403" s="143">
        <v>45356.690243055556</v>
      </c>
      <c r="B403" s="46">
        <f t="shared" si="6"/>
        <v>45356.69027777778</v>
      </c>
      <c r="C403" s="141">
        <v>2.0013000000000001</v>
      </c>
      <c r="D403" s="141">
        <v>1E-4</v>
      </c>
      <c r="E403" s="141">
        <v>1400.0809523809501</v>
      </c>
      <c r="F403" s="141">
        <v>93.893124999999998</v>
      </c>
      <c r="G403" s="141">
        <v>21</v>
      </c>
      <c r="H403" s="141">
        <v>37</v>
      </c>
      <c r="I403" s="141">
        <v>6.6295555555555596</v>
      </c>
      <c r="J403" s="141">
        <v>0.116666666666667</v>
      </c>
      <c r="K403" s="141">
        <v>20.62</v>
      </c>
      <c r="L403" s="144"/>
      <c r="M403" s="141">
        <v>0</v>
      </c>
      <c r="N403" s="141">
        <v>5196.2056000000002</v>
      </c>
      <c r="O403" s="144"/>
    </row>
    <row r="404" spans="1:15" ht="14.4" x14ac:dyDescent="0.3">
      <c r="A404" s="143">
        <v>45356.690937500003</v>
      </c>
      <c r="B404" s="46">
        <f t="shared" si="6"/>
        <v>45356.690972222226</v>
      </c>
      <c r="C404" s="141">
        <v>1.9989349999999999</v>
      </c>
      <c r="D404" s="141">
        <v>-2.8571428571428601E-4</v>
      </c>
      <c r="E404" s="141">
        <v>1400.38095238095</v>
      </c>
      <c r="F404" s="141">
        <v>93.841333333333296</v>
      </c>
      <c r="G404" s="141">
        <v>21</v>
      </c>
      <c r="H404" s="141">
        <v>37.005000000000003</v>
      </c>
      <c r="I404" s="141">
        <v>6.6295000000000002</v>
      </c>
      <c r="J404" s="141">
        <v>0.116666666666667</v>
      </c>
      <c r="K404" s="141">
        <v>20.62</v>
      </c>
      <c r="L404" s="144"/>
      <c r="M404" s="141">
        <v>0</v>
      </c>
      <c r="N404" s="141">
        <v>5196.2056000000002</v>
      </c>
      <c r="O404" s="144"/>
    </row>
    <row r="405" spans="1:15" ht="14.4" x14ac:dyDescent="0.3">
      <c r="A405" s="143">
        <v>45356.691631944443</v>
      </c>
      <c r="B405" s="46">
        <f t="shared" si="6"/>
        <v>45356.691666666666</v>
      </c>
      <c r="C405" s="141">
        <v>1.9997714285714301</v>
      </c>
      <c r="D405" s="141">
        <v>2.3000000000000001E-4</v>
      </c>
      <c r="E405" s="141">
        <v>1399.9722222222199</v>
      </c>
      <c r="F405" s="141">
        <v>93.860588235294102</v>
      </c>
      <c r="G405" s="141">
        <v>21</v>
      </c>
      <c r="H405" s="141">
        <v>37.005000000000003</v>
      </c>
      <c r="I405" s="141">
        <v>6.6287777777777803</v>
      </c>
      <c r="J405" s="141">
        <v>0.12</v>
      </c>
      <c r="K405" s="141">
        <v>20.62</v>
      </c>
      <c r="L405" s="144"/>
      <c r="M405" s="141">
        <v>0</v>
      </c>
      <c r="N405" s="141">
        <v>5196.2056000000002</v>
      </c>
      <c r="O405" s="144"/>
    </row>
    <row r="406" spans="1:15" ht="14.4" x14ac:dyDescent="0.3">
      <c r="A406" s="143">
        <v>45356.692326388889</v>
      </c>
      <c r="B406" s="46">
        <f t="shared" si="6"/>
        <v>45356.692361111112</v>
      </c>
      <c r="C406" s="141">
        <v>1.99846818181818</v>
      </c>
      <c r="D406" s="141">
        <v>3.1363636363636403E-4</v>
      </c>
      <c r="E406" s="141">
        <v>1399.73636363636</v>
      </c>
      <c r="F406" s="141">
        <v>93.823888888888902</v>
      </c>
      <c r="G406" s="141">
        <v>21</v>
      </c>
      <c r="H406" s="141">
        <v>37.005000000000003</v>
      </c>
      <c r="I406" s="141">
        <v>6.6284444444444404</v>
      </c>
      <c r="J406" s="141">
        <v>0.12</v>
      </c>
      <c r="K406" s="141">
        <v>20.62</v>
      </c>
      <c r="L406" s="144"/>
      <c r="M406" s="141">
        <v>0</v>
      </c>
      <c r="N406" s="141">
        <v>5196.2056000000002</v>
      </c>
      <c r="O406" s="144"/>
    </row>
    <row r="407" spans="1:15" ht="14.4" x14ac:dyDescent="0.3">
      <c r="A407" s="143">
        <v>45356.693020833336</v>
      </c>
      <c r="B407" s="46">
        <f t="shared" si="6"/>
        <v>45356.693055555559</v>
      </c>
      <c r="C407" s="141">
        <v>1.9977499999999999</v>
      </c>
      <c r="D407" s="141">
        <v>-4.5454545454545499E-5</v>
      </c>
      <c r="E407" s="141">
        <v>1400.1681818181801</v>
      </c>
      <c r="F407" s="141">
        <v>93.787999999999997</v>
      </c>
      <c r="G407" s="141">
        <v>21</v>
      </c>
      <c r="H407" s="141">
        <v>37</v>
      </c>
      <c r="I407" s="141">
        <v>6.6280000000000001</v>
      </c>
      <c r="J407" s="141">
        <v>0.12</v>
      </c>
      <c r="K407" s="141">
        <v>20.62</v>
      </c>
      <c r="L407" s="144"/>
      <c r="M407" s="141">
        <v>0</v>
      </c>
      <c r="N407" s="141">
        <v>5196.2056000000002</v>
      </c>
      <c r="O407" s="144"/>
    </row>
    <row r="408" spans="1:15" ht="14.4" x14ac:dyDescent="0.3">
      <c r="A408" s="143">
        <v>45356.693715277775</v>
      </c>
      <c r="B408" s="46">
        <f t="shared" si="6"/>
        <v>45356.693749999999</v>
      </c>
      <c r="C408" s="141">
        <v>1.9991380952380999</v>
      </c>
      <c r="D408" s="141">
        <v>4.2857142857142898E-4</v>
      </c>
      <c r="E408" s="141">
        <v>1399.77</v>
      </c>
      <c r="F408" s="141">
        <v>93.788749999999993</v>
      </c>
      <c r="G408" s="141">
        <v>21</v>
      </c>
      <c r="H408" s="141">
        <v>37</v>
      </c>
      <c r="I408" s="141">
        <v>6.6275000000000004</v>
      </c>
      <c r="J408" s="141">
        <v>0.12</v>
      </c>
      <c r="K408" s="141">
        <v>20.61</v>
      </c>
      <c r="L408" s="144"/>
      <c r="M408" s="141">
        <v>0</v>
      </c>
      <c r="N408" s="141">
        <v>5196.2056000000002</v>
      </c>
      <c r="O408" s="144"/>
    </row>
    <row r="409" spans="1:15" ht="14.4" x14ac:dyDescent="0.3">
      <c r="A409" s="143">
        <v>45356.694409722222</v>
      </c>
      <c r="B409" s="46">
        <f t="shared" si="6"/>
        <v>45356.694444444445</v>
      </c>
      <c r="C409" s="141">
        <v>1.99897272727273</v>
      </c>
      <c r="D409" s="141">
        <v>-2.8636363636363598E-4</v>
      </c>
      <c r="E409" s="141">
        <v>1400.03181818182</v>
      </c>
      <c r="F409" s="141">
        <v>93.804117647058803</v>
      </c>
      <c r="G409" s="141">
        <v>21</v>
      </c>
      <c r="H409" s="141">
        <v>36.996666666666698</v>
      </c>
      <c r="I409" s="141">
        <v>6.6269999999999998</v>
      </c>
      <c r="J409" s="141">
        <v>0.12</v>
      </c>
      <c r="K409" s="141">
        <v>20.605</v>
      </c>
      <c r="L409" s="144"/>
      <c r="M409" s="141">
        <v>0</v>
      </c>
      <c r="N409" s="141">
        <v>5196.2056000000002</v>
      </c>
      <c r="O409" s="144"/>
    </row>
    <row r="410" spans="1:15" ht="14.4" x14ac:dyDescent="0.3">
      <c r="A410" s="143">
        <v>45356.695104166669</v>
      </c>
      <c r="B410" s="46">
        <f t="shared" si="6"/>
        <v>45356.695138888892</v>
      </c>
      <c r="C410" s="141">
        <v>2.0000142857142902</v>
      </c>
      <c r="D410" s="141">
        <v>2.7999999999999998E-4</v>
      </c>
      <c r="E410" s="141">
        <v>1400.085</v>
      </c>
      <c r="F410" s="141">
        <v>93.754545454545493</v>
      </c>
      <c r="G410" s="141">
        <v>21</v>
      </c>
      <c r="H410" s="141">
        <v>37.005714285714298</v>
      </c>
      <c r="I410" s="141">
        <v>6.6266666666666696</v>
      </c>
      <c r="J410" s="141">
        <v>0.125</v>
      </c>
      <c r="K410" s="141">
        <v>20.605</v>
      </c>
      <c r="L410" s="141"/>
      <c r="M410" s="141">
        <v>0</v>
      </c>
      <c r="N410" s="141">
        <v>5196.2056000000002</v>
      </c>
      <c r="O410" s="144"/>
    </row>
    <row r="411" spans="1:15" ht="14.4" x14ac:dyDescent="0.3">
      <c r="A411" s="143">
        <v>45356.695798611108</v>
      </c>
      <c r="B411" s="46">
        <f t="shared" si="6"/>
        <v>45356.695833333339</v>
      </c>
      <c r="C411" s="141">
        <v>1.9965739130434801</v>
      </c>
      <c r="D411" s="141">
        <v>2.8636363636363598E-4</v>
      </c>
      <c r="E411" s="141">
        <v>1400.0782608695699</v>
      </c>
      <c r="F411" s="141">
        <v>93.65</v>
      </c>
      <c r="G411" s="141">
        <v>21</v>
      </c>
      <c r="H411" s="141">
        <v>37.005000000000003</v>
      </c>
      <c r="I411" s="141">
        <v>6.6263333333333296</v>
      </c>
      <c r="J411" s="141">
        <v>0.13</v>
      </c>
      <c r="K411" s="141">
        <v>20.605</v>
      </c>
      <c r="L411" s="144"/>
      <c r="M411" s="141">
        <v>0</v>
      </c>
      <c r="N411" s="141">
        <v>5196.2056000000002</v>
      </c>
      <c r="O411" s="144"/>
    </row>
    <row r="412" spans="1:15" ht="14.4" x14ac:dyDescent="0.3">
      <c r="A412" s="143">
        <v>45356.696493055555</v>
      </c>
      <c r="B412" s="46">
        <f t="shared" si="6"/>
        <v>45356.696527777778</v>
      </c>
      <c r="C412" s="141">
        <v>2.0005476190476199</v>
      </c>
      <c r="D412" s="141">
        <v>-1.89473684210526E-4</v>
      </c>
      <c r="E412" s="141">
        <v>1400.37142857143</v>
      </c>
      <c r="F412" s="141">
        <v>93.527857142857101</v>
      </c>
      <c r="G412" s="141">
        <v>21</v>
      </c>
      <c r="H412" s="141">
        <v>37.003999999999998</v>
      </c>
      <c r="I412" s="141">
        <v>6.6254999999999997</v>
      </c>
      <c r="J412" s="141">
        <v>0.125</v>
      </c>
      <c r="K412" s="141">
        <v>20.605</v>
      </c>
      <c r="L412" s="144"/>
      <c r="M412" s="141">
        <v>0</v>
      </c>
      <c r="N412" s="141">
        <v>5196.2056000000002</v>
      </c>
      <c r="O412" s="144"/>
    </row>
    <row r="413" spans="1:15" ht="14.4" x14ac:dyDescent="0.3">
      <c r="A413" s="143">
        <v>45356.697187500002</v>
      </c>
      <c r="B413" s="46">
        <f t="shared" si="6"/>
        <v>45356.697222222225</v>
      </c>
      <c r="C413" s="141">
        <v>2.0002863636363601</v>
      </c>
      <c r="D413" s="141">
        <v>4.8571428571428599E-4</v>
      </c>
      <c r="E413" s="141">
        <v>1400.0350000000001</v>
      </c>
      <c r="F413" s="141">
        <v>93.560588235294105</v>
      </c>
      <c r="G413" s="141">
        <v>21</v>
      </c>
      <c r="H413" s="141">
        <v>37.005000000000003</v>
      </c>
      <c r="I413" s="141">
        <v>6.6254</v>
      </c>
      <c r="J413" s="141">
        <v>0.13</v>
      </c>
      <c r="K413" s="141">
        <v>20.6</v>
      </c>
      <c r="L413" s="144"/>
      <c r="M413" s="141">
        <v>0</v>
      </c>
      <c r="N413" s="141">
        <v>5196.2056000000002</v>
      </c>
      <c r="O413" s="144"/>
    </row>
    <row r="414" spans="1:15" ht="14.4" x14ac:dyDescent="0.3">
      <c r="A414" s="143">
        <v>45356.697881944441</v>
      </c>
      <c r="B414" s="46">
        <f t="shared" si="6"/>
        <v>45356.697916666672</v>
      </c>
      <c r="C414" s="141">
        <v>1.9997454545454501</v>
      </c>
      <c r="D414" s="141">
        <v>4.3333333333333299E-4</v>
      </c>
      <c r="E414" s="141">
        <v>1399.99047619048</v>
      </c>
      <c r="F414" s="141">
        <v>93.4583333333333</v>
      </c>
      <c r="G414" s="141">
        <v>21</v>
      </c>
      <c r="H414" s="141">
        <v>37.005000000000003</v>
      </c>
      <c r="I414" s="141">
        <v>6.625</v>
      </c>
      <c r="J414" s="141">
        <v>0.13</v>
      </c>
      <c r="K414" s="141">
        <v>20.6</v>
      </c>
      <c r="L414" s="144"/>
      <c r="M414" s="141">
        <v>0</v>
      </c>
      <c r="N414" s="141">
        <v>5196.2056000000002</v>
      </c>
      <c r="O414" s="144"/>
    </row>
    <row r="415" spans="1:15" ht="14.4" x14ac:dyDescent="0.3">
      <c r="A415" s="143">
        <v>45356.698576388888</v>
      </c>
      <c r="B415" s="46">
        <f t="shared" si="6"/>
        <v>45356.698611111111</v>
      </c>
      <c r="C415" s="141">
        <v>1.9993000000000001</v>
      </c>
      <c r="D415" s="141">
        <v>-4.0909090909090903E-4</v>
      </c>
      <c r="E415" s="141">
        <v>1400.0380952380999</v>
      </c>
      <c r="F415" s="141">
        <v>93.391666666666694</v>
      </c>
      <c r="G415" s="141">
        <v>21</v>
      </c>
      <c r="H415" s="141">
        <v>37.005000000000003</v>
      </c>
      <c r="I415" s="141">
        <v>6.6247499999999997</v>
      </c>
      <c r="J415" s="141">
        <v>0.13</v>
      </c>
      <c r="K415" s="141">
        <v>20.594999999999999</v>
      </c>
      <c r="L415" s="144"/>
      <c r="M415" s="141">
        <v>0</v>
      </c>
      <c r="N415" s="141">
        <v>5196.2056000000002</v>
      </c>
      <c r="O415" s="144"/>
    </row>
    <row r="416" spans="1:15" ht="14.4" x14ac:dyDescent="0.3">
      <c r="A416" s="143">
        <v>45356.699270833335</v>
      </c>
      <c r="B416" s="46">
        <f t="shared" si="6"/>
        <v>45356.699305555558</v>
      </c>
      <c r="C416" s="141">
        <v>2.0001869565217398</v>
      </c>
      <c r="D416" s="141">
        <v>2.3478260869565199E-4</v>
      </c>
      <c r="E416" s="141">
        <v>1400.04347826087</v>
      </c>
      <c r="F416" s="141">
        <v>93.396666666666704</v>
      </c>
      <c r="G416" s="141">
        <v>21</v>
      </c>
      <c r="H416" s="141">
        <v>37.005000000000003</v>
      </c>
      <c r="I416" s="141">
        <v>6.6237500000000002</v>
      </c>
      <c r="J416" s="141">
        <v>0.13</v>
      </c>
      <c r="K416" s="141">
        <v>20.59</v>
      </c>
      <c r="L416" s="144"/>
      <c r="M416" s="141">
        <v>0</v>
      </c>
      <c r="N416" s="141">
        <v>5196.2056000000002</v>
      </c>
      <c r="O416" s="144"/>
    </row>
    <row r="417" spans="1:15" ht="14.4" x14ac:dyDescent="0.3">
      <c r="A417" s="143">
        <v>45356.699965277781</v>
      </c>
      <c r="B417" s="46">
        <f t="shared" si="6"/>
        <v>45356.700000000004</v>
      </c>
      <c r="C417" s="141">
        <v>1.9998909090909101</v>
      </c>
      <c r="D417" s="141">
        <v>1.34782608695652E-4</v>
      </c>
      <c r="E417" s="141">
        <v>1399.94545454545</v>
      </c>
      <c r="F417" s="141">
        <v>93.388000000000005</v>
      </c>
      <c r="G417" s="141">
        <v>21</v>
      </c>
      <c r="H417" s="141">
        <v>37</v>
      </c>
      <c r="I417" s="141">
        <v>6.6234285714285699</v>
      </c>
      <c r="J417" s="141">
        <v>0.13</v>
      </c>
      <c r="K417" s="141">
        <v>20.59</v>
      </c>
      <c r="L417" s="144"/>
      <c r="M417" s="141">
        <v>0</v>
      </c>
      <c r="N417" s="141">
        <v>5196.2056000000002</v>
      </c>
      <c r="O417" s="144"/>
    </row>
    <row r="418" spans="1:15" ht="14.4" x14ac:dyDescent="0.3">
      <c r="A418" s="143">
        <v>45356.700659722221</v>
      </c>
      <c r="B418" s="46">
        <f t="shared" si="6"/>
        <v>45356.700694444444</v>
      </c>
      <c r="C418" s="141">
        <v>1.99831363636364</v>
      </c>
      <c r="D418" s="141">
        <v>1.0952380952380999E-4</v>
      </c>
      <c r="E418" s="141">
        <v>1399.77272727273</v>
      </c>
      <c r="F418" s="141">
        <v>93.3</v>
      </c>
      <c r="G418" s="141">
        <v>21</v>
      </c>
      <c r="H418" s="141">
        <v>37.003999999999998</v>
      </c>
      <c r="I418" s="141">
        <v>6.62357142857143</v>
      </c>
      <c r="J418" s="141">
        <v>0.14000000000000001</v>
      </c>
      <c r="K418" s="141">
        <v>20.59</v>
      </c>
      <c r="L418" s="144"/>
      <c r="M418" s="141">
        <v>0</v>
      </c>
      <c r="N418" s="141">
        <v>5196.2056000000002</v>
      </c>
      <c r="O418" s="144"/>
    </row>
    <row r="419" spans="1:15" ht="14.4" x14ac:dyDescent="0.3">
      <c r="A419" s="143">
        <v>45356.701354166667</v>
      </c>
      <c r="B419" s="46">
        <f t="shared" si="6"/>
        <v>45356.701388888891</v>
      </c>
      <c r="C419" s="141">
        <v>1.9993136363636399</v>
      </c>
      <c r="D419" s="141">
        <v>1.68181818181818E-4</v>
      </c>
      <c r="E419" s="141">
        <v>1399.7619047619</v>
      </c>
      <c r="F419" s="141">
        <v>93.324117647058799</v>
      </c>
      <c r="G419" s="141">
        <v>21</v>
      </c>
      <c r="H419" s="141">
        <v>37.005000000000003</v>
      </c>
      <c r="I419" s="141">
        <v>6.6224999999999996</v>
      </c>
      <c r="J419" s="141">
        <v>0.13500000000000001</v>
      </c>
      <c r="K419" s="141">
        <v>20.59</v>
      </c>
      <c r="L419" s="144"/>
      <c r="M419" s="141">
        <v>0</v>
      </c>
      <c r="N419" s="141">
        <v>5196.2056000000002</v>
      </c>
      <c r="O419" s="144"/>
    </row>
    <row r="420" spans="1:15" ht="14.4" x14ac:dyDescent="0.3">
      <c r="A420" s="143">
        <v>45356.702048611114</v>
      </c>
      <c r="B420" s="46">
        <f t="shared" si="6"/>
        <v>45356.702083333337</v>
      </c>
      <c r="C420" s="141">
        <v>2.0002238095238098</v>
      </c>
      <c r="D420" s="141">
        <v>-2.2000000000000001E-4</v>
      </c>
      <c r="E420" s="141">
        <v>1400.0142857142901</v>
      </c>
      <c r="F420" s="141">
        <v>93.225333333333296</v>
      </c>
      <c r="G420" s="141">
        <v>21</v>
      </c>
      <c r="H420" s="141">
        <v>36.994999999999997</v>
      </c>
      <c r="I420" s="141">
        <v>6.6224999999999996</v>
      </c>
      <c r="J420" s="141">
        <v>0.14000000000000001</v>
      </c>
      <c r="K420" s="141">
        <v>20.586666666666702</v>
      </c>
      <c r="L420" s="144"/>
      <c r="M420" s="141">
        <v>0</v>
      </c>
      <c r="N420" s="141">
        <v>5196.2056000000002</v>
      </c>
      <c r="O420" s="144"/>
    </row>
    <row r="421" spans="1:15" ht="14.4" x14ac:dyDescent="0.3">
      <c r="A421" s="143">
        <v>45356.702743055554</v>
      </c>
      <c r="B421" s="46">
        <f t="shared" si="6"/>
        <v>45356.702777777777</v>
      </c>
      <c r="C421" s="141">
        <v>1.9976304347826099</v>
      </c>
      <c r="D421" s="141">
        <v>7.7272727272727299E-5</v>
      </c>
      <c r="E421" s="141">
        <v>1400.0956521739099</v>
      </c>
      <c r="F421" s="141">
        <v>93.258181818181797</v>
      </c>
      <c r="G421" s="141">
        <v>21</v>
      </c>
      <c r="H421" s="141">
        <v>36.994999999999997</v>
      </c>
      <c r="I421" s="141">
        <v>6.6214285714285701</v>
      </c>
      <c r="J421" s="141">
        <v>0.14000000000000001</v>
      </c>
      <c r="K421" s="141">
        <v>20.58</v>
      </c>
      <c r="L421" s="144"/>
      <c r="M421" s="141">
        <v>0</v>
      </c>
      <c r="N421" s="141">
        <v>5196.2056000000002</v>
      </c>
      <c r="O421" s="144"/>
    </row>
    <row r="422" spans="1:15" ht="14.4" x14ac:dyDescent="0.3">
      <c r="A422" s="143">
        <v>45356.7034375</v>
      </c>
      <c r="B422" s="46">
        <f t="shared" si="6"/>
        <v>45356.703472222223</v>
      </c>
      <c r="C422" s="141">
        <v>1.9976086956521699</v>
      </c>
      <c r="D422" s="141">
        <v>-3.1363636363636403E-4</v>
      </c>
      <c r="E422" s="141">
        <v>1399.76818181818</v>
      </c>
      <c r="F422" s="141">
        <v>93.23</v>
      </c>
      <c r="G422" s="141">
        <v>21</v>
      </c>
      <c r="H422" s="141">
        <v>37</v>
      </c>
      <c r="I422" s="141">
        <v>6.6214285714285701</v>
      </c>
      <c r="J422" s="141">
        <v>0.14000000000000001</v>
      </c>
      <c r="K422" s="141">
        <v>20.58</v>
      </c>
      <c r="L422" s="144"/>
      <c r="M422" s="141">
        <v>0</v>
      </c>
      <c r="N422" s="141">
        <v>5196.2056000000002</v>
      </c>
      <c r="O422" s="144"/>
    </row>
    <row r="423" spans="1:15" ht="14.4" x14ac:dyDescent="0.3">
      <c r="A423" s="143">
        <v>45356.704131944447</v>
      </c>
      <c r="B423" s="46">
        <f t="shared" si="6"/>
        <v>45356.70416666667</v>
      </c>
      <c r="C423" s="141">
        <v>2.0010249999999998</v>
      </c>
      <c r="D423" s="141">
        <v>-2.21739130434783E-4</v>
      </c>
      <c r="E423" s="141">
        <v>1400.1086956521699</v>
      </c>
      <c r="F423" s="141">
        <v>93.113529411764702</v>
      </c>
      <c r="G423" s="141">
        <v>21</v>
      </c>
      <c r="H423" s="141">
        <v>37.005000000000003</v>
      </c>
      <c r="I423" s="141">
        <v>6.6205555555555602</v>
      </c>
      <c r="J423" s="141">
        <v>0.14000000000000001</v>
      </c>
      <c r="K423" s="141">
        <v>20.574999999999999</v>
      </c>
      <c r="L423" s="144"/>
      <c r="M423" s="141">
        <v>0</v>
      </c>
      <c r="N423" s="141">
        <v>5196.2056000000002</v>
      </c>
      <c r="O423" s="144"/>
    </row>
    <row r="424" spans="1:15" ht="14.4" x14ac:dyDescent="0.3">
      <c r="A424" s="143">
        <v>45356.704826388886</v>
      </c>
      <c r="B424" s="46">
        <f t="shared" si="6"/>
        <v>45356.704861111109</v>
      </c>
      <c r="C424" s="141">
        <v>2.00085217391304</v>
      </c>
      <c r="D424" s="141">
        <v>5.0000000000000001E-4</v>
      </c>
      <c r="E424" s="141">
        <v>1399.77727272727</v>
      </c>
      <c r="F424" s="141">
        <v>93.0564705882353</v>
      </c>
      <c r="G424" s="141">
        <v>21</v>
      </c>
      <c r="H424" s="141">
        <v>37.003333333333302</v>
      </c>
      <c r="I424" s="141">
        <v>6.6206250000000004</v>
      </c>
      <c r="J424" s="141">
        <v>0.14000000000000001</v>
      </c>
      <c r="K424" s="141">
        <v>20.574999999999999</v>
      </c>
      <c r="L424" s="144"/>
      <c r="M424" s="141">
        <v>0</v>
      </c>
      <c r="N424" s="141">
        <v>5196.2056000000002</v>
      </c>
      <c r="O424" s="144"/>
    </row>
    <row r="425" spans="1:15" ht="14.4" x14ac:dyDescent="0.3">
      <c r="A425" s="143">
        <v>45356.705520833333</v>
      </c>
      <c r="B425" s="46">
        <f t="shared" si="6"/>
        <v>45356.705555555556</v>
      </c>
      <c r="C425" s="141">
        <v>2.0014260869565201</v>
      </c>
      <c r="D425" s="141">
        <v>-2.69565217391304E-4</v>
      </c>
      <c r="E425" s="141">
        <v>1399.6652173913001</v>
      </c>
      <c r="F425" s="141">
        <v>92.994666666666703</v>
      </c>
      <c r="G425" s="141">
        <v>21</v>
      </c>
      <c r="H425" s="141">
        <v>37.005454545454498</v>
      </c>
      <c r="I425" s="141">
        <v>6.6189999999999998</v>
      </c>
      <c r="J425" s="141">
        <v>0.14499999999999999</v>
      </c>
      <c r="K425" s="141">
        <v>20.5833333333333</v>
      </c>
      <c r="L425" s="144"/>
      <c r="M425" s="141">
        <v>0</v>
      </c>
      <c r="N425" s="141">
        <v>5196.2056000000002</v>
      </c>
      <c r="O425" s="144"/>
    </row>
    <row r="426" spans="1:15" ht="14.4" x14ac:dyDescent="0.3">
      <c r="A426" s="143">
        <v>45356.70621527778</v>
      </c>
      <c r="B426" s="46">
        <f t="shared" si="6"/>
        <v>45356.706250000003</v>
      </c>
      <c r="C426" s="141">
        <v>1.9990541666666699</v>
      </c>
      <c r="D426" s="141">
        <v>1.65217391304348E-4</v>
      </c>
      <c r="E426" s="141">
        <v>1399.9749999999999</v>
      </c>
      <c r="F426" s="141">
        <v>92.925555555555604</v>
      </c>
      <c r="G426" s="141">
        <v>21</v>
      </c>
      <c r="H426" s="141">
        <v>37.005000000000003</v>
      </c>
      <c r="I426" s="141">
        <v>6.6195000000000004</v>
      </c>
      <c r="J426" s="141">
        <v>0.14499999999999999</v>
      </c>
      <c r="K426" s="141">
        <v>20.59</v>
      </c>
      <c r="L426" s="144"/>
      <c r="M426" s="141">
        <v>0</v>
      </c>
      <c r="N426" s="141">
        <v>5196.2056000000002</v>
      </c>
      <c r="O426" s="144"/>
    </row>
    <row r="427" spans="1:15" ht="14.4" x14ac:dyDescent="0.3">
      <c r="A427" s="143">
        <v>45356.706909722219</v>
      </c>
      <c r="B427" s="46">
        <f t="shared" si="6"/>
        <v>45356.70694444445</v>
      </c>
      <c r="C427" s="141">
        <v>2.0010476190476201</v>
      </c>
      <c r="D427" s="141">
        <v>-4.5454545454545498E-6</v>
      </c>
      <c r="E427" s="141">
        <v>1400.25909090909</v>
      </c>
      <c r="F427" s="141">
        <v>92.863749999999996</v>
      </c>
      <c r="G427" s="141">
        <v>21</v>
      </c>
      <c r="H427" s="141">
        <v>37.005000000000003</v>
      </c>
      <c r="I427" s="141">
        <v>6.6185</v>
      </c>
      <c r="J427" s="141">
        <v>0.14499999999999999</v>
      </c>
      <c r="K427" s="141">
        <v>20.59</v>
      </c>
      <c r="L427" s="144"/>
      <c r="M427" s="141">
        <v>0</v>
      </c>
      <c r="N427" s="141">
        <v>5196.2056000000002</v>
      </c>
      <c r="O427" s="144"/>
    </row>
    <row r="428" spans="1:15" ht="14.4" x14ac:dyDescent="0.3">
      <c r="A428" s="143">
        <v>45356.707604166666</v>
      </c>
      <c r="B428" s="46">
        <f t="shared" si="6"/>
        <v>45356.707638888889</v>
      </c>
      <c r="C428" s="141">
        <v>1.99887272727273</v>
      </c>
      <c r="D428" s="141">
        <v>-2.40909090909091E-4</v>
      </c>
      <c r="E428" s="141">
        <v>1400.1666666666699</v>
      </c>
      <c r="F428" s="141">
        <v>92.810666666666705</v>
      </c>
      <c r="G428" s="141">
        <v>21</v>
      </c>
      <c r="H428" s="141">
        <v>37.006666666666703</v>
      </c>
      <c r="I428" s="141">
        <v>6.6184444444444503</v>
      </c>
      <c r="J428" s="141">
        <v>0.14000000000000001</v>
      </c>
      <c r="K428" s="141">
        <v>20.58</v>
      </c>
      <c r="L428" s="144"/>
      <c r="M428" s="141">
        <v>0</v>
      </c>
      <c r="N428" s="141">
        <v>5196.2056000000002</v>
      </c>
      <c r="O428" s="144"/>
    </row>
    <row r="429" spans="1:15" ht="14.4" x14ac:dyDescent="0.3">
      <c r="A429" s="143">
        <v>45356.708298611113</v>
      </c>
      <c r="B429" s="46">
        <f t="shared" si="6"/>
        <v>45356.708333333336</v>
      </c>
      <c r="C429" s="141">
        <v>2.0017523809523801</v>
      </c>
      <c r="D429" s="141">
        <v>3.66666666666667E-4</v>
      </c>
      <c r="E429" s="141">
        <v>1399.88095238095</v>
      </c>
      <c r="F429" s="141">
        <v>92.735454545454502</v>
      </c>
      <c r="G429" s="141">
        <v>21</v>
      </c>
      <c r="H429" s="141">
        <v>37.003999999999998</v>
      </c>
      <c r="I429" s="141">
        <v>6.6185</v>
      </c>
      <c r="J429" s="141">
        <v>0.14000000000000001</v>
      </c>
      <c r="K429" s="141">
        <v>20.57</v>
      </c>
      <c r="L429" s="144"/>
      <c r="M429" s="141">
        <v>0</v>
      </c>
      <c r="N429" s="141">
        <v>5196.2056000000002</v>
      </c>
      <c r="O429" s="144"/>
    </row>
    <row r="430" spans="1:15" ht="14.4" x14ac:dyDescent="0.3">
      <c r="A430" s="143">
        <v>45356.708993055552</v>
      </c>
      <c r="B430" s="46">
        <f t="shared" si="6"/>
        <v>45356.709027777782</v>
      </c>
      <c r="C430" s="141">
        <v>1.9994571428571399</v>
      </c>
      <c r="D430" s="141">
        <v>-1.15E-4</v>
      </c>
      <c r="E430" s="141">
        <v>1400.0619047619</v>
      </c>
      <c r="F430" s="141">
        <v>92.71</v>
      </c>
      <c r="G430" s="141">
        <v>21</v>
      </c>
      <c r="H430" s="141">
        <v>37.006</v>
      </c>
      <c r="I430" s="141">
        <v>6.6174999999999997</v>
      </c>
      <c r="J430" s="141">
        <v>0.14000000000000001</v>
      </c>
      <c r="K430" s="141">
        <v>20.57</v>
      </c>
      <c r="L430" s="144"/>
      <c r="M430" s="141">
        <v>0</v>
      </c>
      <c r="N430" s="141">
        <v>5196.2056000000002</v>
      </c>
      <c r="O430" s="144"/>
    </row>
    <row r="431" spans="1:15" ht="14.4" x14ac:dyDescent="0.3">
      <c r="A431" s="143">
        <v>45356.709687499999</v>
      </c>
      <c r="B431" s="46">
        <f t="shared" si="6"/>
        <v>45356.709722222222</v>
      </c>
      <c r="C431" s="141">
        <v>2.0004272727272698</v>
      </c>
      <c r="D431" s="141">
        <v>2.1363636363636401E-4</v>
      </c>
      <c r="E431" s="141">
        <v>1400.36666666667</v>
      </c>
      <c r="F431" s="141">
        <v>92.633333333333297</v>
      </c>
      <c r="G431" s="141">
        <v>21</v>
      </c>
      <c r="H431" s="141">
        <v>37.005000000000003</v>
      </c>
      <c r="I431" s="141">
        <v>6.6172222222222201</v>
      </c>
      <c r="J431" s="141">
        <v>0.14000000000000001</v>
      </c>
      <c r="K431" s="141">
        <v>20.565000000000001</v>
      </c>
      <c r="L431" s="144"/>
      <c r="M431" s="141">
        <v>0</v>
      </c>
      <c r="N431" s="141">
        <v>5196.2056000000002</v>
      </c>
      <c r="O431" s="144"/>
    </row>
    <row r="432" spans="1:15" ht="14.4" x14ac:dyDescent="0.3">
      <c r="A432" s="143">
        <v>45356.710381944446</v>
      </c>
      <c r="B432" s="46">
        <f t="shared" si="6"/>
        <v>45356.710416666669</v>
      </c>
      <c r="C432" s="141">
        <v>1.9999636363636399</v>
      </c>
      <c r="D432" s="141">
        <v>3.72727272727273E-4</v>
      </c>
      <c r="E432" s="141">
        <v>1399.84</v>
      </c>
      <c r="F432" s="141">
        <v>92.516153846153898</v>
      </c>
      <c r="G432" s="141">
        <v>21</v>
      </c>
      <c r="H432" s="141">
        <v>37.005000000000003</v>
      </c>
      <c r="I432" s="141">
        <v>6.6165000000000003</v>
      </c>
      <c r="J432" s="141">
        <v>0.14000000000000001</v>
      </c>
      <c r="K432" s="141">
        <v>20.565000000000001</v>
      </c>
      <c r="L432" s="144"/>
      <c r="M432" s="141">
        <v>0</v>
      </c>
      <c r="N432" s="141">
        <v>5196.2056000000002</v>
      </c>
      <c r="O432" s="144"/>
    </row>
    <row r="433" spans="1:15" ht="14.4" x14ac:dyDescent="0.3">
      <c r="A433" s="143">
        <v>45356.711076388892</v>
      </c>
      <c r="B433" s="46">
        <f t="shared" si="6"/>
        <v>45356.711111111115</v>
      </c>
      <c r="C433" s="141">
        <v>2.0017857142857101</v>
      </c>
      <c r="D433" s="141">
        <v>-7.3684210526315803E-5</v>
      </c>
      <c r="E433" s="141">
        <v>1399.96842105263</v>
      </c>
      <c r="F433" s="141">
        <v>92.478125000000006</v>
      </c>
      <c r="G433" s="141">
        <v>21</v>
      </c>
      <c r="H433" s="141">
        <v>37.005000000000003</v>
      </c>
      <c r="I433" s="141">
        <v>6.61625</v>
      </c>
      <c r="J433" s="141">
        <v>0.14000000000000001</v>
      </c>
      <c r="K433" s="141">
        <v>20.55</v>
      </c>
      <c r="L433" s="144"/>
      <c r="M433" s="141">
        <v>0</v>
      </c>
      <c r="N433" s="141">
        <v>5196.2056000000002</v>
      </c>
      <c r="O433" s="144"/>
    </row>
    <row r="434" spans="1:15" ht="14.4" x14ac:dyDescent="0.3">
      <c r="A434" s="143">
        <v>45356.711770833332</v>
      </c>
      <c r="B434" s="46">
        <f t="shared" si="6"/>
        <v>45356.711805555555</v>
      </c>
      <c r="C434" s="141">
        <v>1.99697391304348</v>
      </c>
      <c r="D434" s="141">
        <v>-1.7391304347826099E-4</v>
      </c>
      <c r="E434" s="141">
        <v>1399.88</v>
      </c>
      <c r="F434" s="141">
        <v>92.502105263157901</v>
      </c>
      <c r="G434" s="141">
        <v>21</v>
      </c>
      <c r="H434" s="141">
        <v>37.0133333333333</v>
      </c>
      <c r="I434" s="141">
        <v>6.6157272727272698</v>
      </c>
      <c r="J434" s="141">
        <v>0.14499999999999999</v>
      </c>
      <c r="K434" s="141">
        <v>20.555</v>
      </c>
      <c r="L434" s="144"/>
      <c r="M434" s="141">
        <v>0</v>
      </c>
      <c r="N434" s="141">
        <v>5196.2056000000002</v>
      </c>
      <c r="O434" s="144"/>
    </row>
    <row r="435" spans="1:15" ht="14.4" x14ac:dyDescent="0.3">
      <c r="A435" s="143">
        <v>45356.712465277778</v>
      </c>
      <c r="B435" s="46">
        <f t="shared" si="6"/>
        <v>45356.712500000001</v>
      </c>
      <c r="C435" s="141">
        <v>1.99916363636364</v>
      </c>
      <c r="D435" s="141">
        <v>5.7826086956521696E-4</v>
      </c>
      <c r="E435" s="141">
        <v>1400.05217391304</v>
      </c>
      <c r="F435" s="141">
        <v>92.467500000000001</v>
      </c>
      <c r="G435" s="141">
        <v>21</v>
      </c>
      <c r="H435" s="141">
        <v>37.015999999999998</v>
      </c>
      <c r="I435" s="141">
        <v>6.6154999999999999</v>
      </c>
      <c r="J435" s="141">
        <v>0.14499999999999999</v>
      </c>
      <c r="K435" s="141">
        <v>20.555</v>
      </c>
      <c r="L435" s="144"/>
      <c r="M435" s="141">
        <v>0</v>
      </c>
      <c r="N435" s="141">
        <v>5196.2056000000002</v>
      </c>
      <c r="O435" s="144"/>
    </row>
    <row r="436" spans="1:15" ht="14.4" x14ac:dyDescent="0.3">
      <c r="A436" s="143">
        <v>45356.713159722225</v>
      </c>
      <c r="B436" s="46">
        <f t="shared" si="6"/>
        <v>45356.713194444448</v>
      </c>
      <c r="C436" s="141">
        <v>1.99973181818182</v>
      </c>
      <c r="D436" s="141">
        <v>2.63636363636364E-4</v>
      </c>
      <c r="E436" s="141">
        <v>1399.9857142857099</v>
      </c>
      <c r="F436" s="141">
        <v>92.402222222222207</v>
      </c>
      <c r="G436" s="141">
        <v>21</v>
      </c>
      <c r="H436" s="141">
        <v>37.01</v>
      </c>
      <c r="I436" s="141">
        <v>6.6144999999999996</v>
      </c>
      <c r="J436" s="141">
        <v>0.15</v>
      </c>
      <c r="K436" s="141">
        <v>20.545000000000002</v>
      </c>
      <c r="L436" s="144"/>
      <c r="M436" s="141">
        <v>0</v>
      </c>
      <c r="N436" s="141">
        <v>5196.2056000000002</v>
      </c>
      <c r="O436" s="144"/>
    </row>
    <row r="437" spans="1:15" ht="14.4" x14ac:dyDescent="0.3">
      <c r="A437" s="143">
        <v>45356.713854166665</v>
      </c>
      <c r="B437" s="46">
        <f t="shared" si="6"/>
        <v>45356.713888888888</v>
      </c>
      <c r="C437" s="141">
        <v>2.00041904761905</v>
      </c>
      <c r="D437" s="141">
        <v>1.57142857142857E-4</v>
      </c>
      <c r="E437" s="141">
        <v>1400.2149999999999</v>
      </c>
      <c r="F437" s="141">
        <v>92.250624999999999</v>
      </c>
      <c r="G437" s="141">
        <v>21</v>
      </c>
      <c r="H437" s="141">
        <v>37.012</v>
      </c>
      <c r="I437" s="141">
        <v>6.6133333333333297</v>
      </c>
      <c r="J437" s="141">
        <v>0.15</v>
      </c>
      <c r="K437" s="141">
        <v>20.545000000000002</v>
      </c>
      <c r="L437" s="144"/>
      <c r="M437" s="141">
        <v>0</v>
      </c>
      <c r="N437" s="141">
        <v>5196.2056000000002</v>
      </c>
      <c r="O437" s="144"/>
    </row>
    <row r="438" spans="1:15" ht="14.4" x14ac:dyDescent="0.3">
      <c r="A438" s="143">
        <v>45356.714548611111</v>
      </c>
      <c r="B438" s="46">
        <f t="shared" si="6"/>
        <v>45356.714583333334</v>
      </c>
      <c r="C438" s="141">
        <v>2.0005500000000001</v>
      </c>
      <c r="D438" s="141">
        <v>-1.2999999999999999E-4</v>
      </c>
      <c r="E438" s="141">
        <v>1400.04545454545</v>
      </c>
      <c r="F438" s="141">
        <v>92.235454545454502</v>
      </c>
      <c r="G438" s="141">
        <v>21</v>
      </c>
      <c r="H438" s="141">
        <v>37.012</v>
      </c>
      <c r="I438" s="141">
        <v>6.6135000000000002</v>
      </c>
      <c r="J438" s="141">
        <v>0.15</v>
      </c>
      <c r="K438" s="141">
        <v>20.54</v>
      </c>
      <c r="L438" s="144"/>
      <c r="M438" s="141">
        <v>0</v>
      </c>
      <c r="N438" s="141">
        <v>5196.2056000000002</v>
      </c>
      <c r="O438" s="144"/>
    </row>
    <row r="439" spans="1:15" ht="14.4" x14ac:dyDescent="0.3">
      <c r="A439" s="143">
        <v>45356.715243055558</v>
      </c>
      <c r="B439" s="46">
        <f t="shared" si="6"/>
        <v>45356.715277777781</v>
      </c>
      <c r="C439" s="141">
        <v>2.0005136363636402</v>
      </c>
      <c r="D439" s="141">
        <v>-1.81818181818182E-4</v>
      </c>
      <c r="E439" s="141">
        <v>1400.2952380952399</v>
      </c>
      <c r="F439" s="141">
        <v>92.16</v>
      </c>
      <c r="G439" s="141">
        <v>21</v>
      </c>
      <c r="H439" s="141">
        <v>37.003333333333302</v>
      </c>
      <c r="I439" s="141">
        <v>6.6130000000000004</v>
      </c>
      <c r="J439" s="141">
        <v>0.15</v>
      </c>
      <c r="K439" s="141">
        <v>20.533333333333299</v>
      </c>
      <c r="L439" s="144"/>
      <c r="M439" s="141">
        <v>0</v>
      </c>
      <c r="N439" s="141">
        <v>5196.2056000000002</v>
      </c>
      <c r="O439" s="144"/>
    </row>
    <row r="440" spans="1:15" ht="14.4" x14ac:dyDescent="0.3">
      <c r="A440" s="143">
        <v>45356.715937499997</v>
      </c>
      <c r="B440" s="46">
        <f t="shared" si="6"/>
        <v>45356.71597222222</v>
      </c>
      <c r="C440" s="141">
        <v>2.0016304347826099</v>
      </c>
      <c r="D440" s="141">
        <v>3.7727272727272702E-4</v>
      </c>
      <c r="E440" s="141">
        <v>1400.22727272727</v>
      </c>
      <c r="F440" s="141">
        <v>92.049473684210497</v>
      </c>
      <c r="G440" s="141">
        <v>21</v>
      </c>
      <c r="H440" s="141">
        <v>37.005555555555603</v>
      </c>
      <c r="I440" s="141">
        <v>6.6124285714285698</v>
      </c>
      <c r="J440" s="141">
        <v>0.15</v>
      </c>
      <c r="K440" s="141">
        <v>20.524999999999999</v>
      </c>
      <c r="L440" s="144"/>
      <c r="M440" s="141">
        <v>0</v>
      </c>
      <c r="N440" s="141">
        <v>5196.2056000000002</v>
      </c>
      <c r="O440" s="144"/>
    </row>
    <row r="441" spans="1:15" ht="14.4" x14ac:dyDescent="0.3">
      <c r="A441" s="143">
        <v>45356.716631944444</v>
      </c>
      <c r="B441" s="46">
        <f t="shared" si="6"/>
        <v>45356.716666666667</v>
      </c>
      <c r="C441" s="141">
        <v>2.0021363636363598</v>
      </c>
      <c r="D441" s="141">
        <v>7.6190476190476198E-5</v>
      </c>
      <c r="E441" s="141">
        <v>1399.9949999999999</v>
      </c>
      <c r="F441" s="141">
        <v>92.000555555555593</v>
      </c>
      <c r="G441" s="141">
        <v>21</v>
      </c>
      <c r="H441" s="141">
        <v>37.005555555555603</v>
      </c>
      <c r="I441" s="141">
        <v>6.6118333333333297</v>
      </c>
      <c r="J441" s="141">
        <v>0.16</v>
      </c>
      <c r="K441" s="141">
        <v>20.524999999999999</v>
      </c>
      <c r="L441" s="144"/>
      <c r="M441" s="141">
        <v>0</v>
      </c>
      <c r="N441" s="141">
        <v>5196.2056000000002</v>
      </c>
      <c r="O441" s="144"/>
    </row>
    <row r="442" spans="1:15" ht="14.4" x14ac:dyDescent="0.3">
      <c r="A442" s="143">
        <v>45356.717326388891</v>
      </c>
      <c r="B442" s="46">
        <f t="shared" si="6"/>
        <v>45356.717361111114</v>
      </c>
      <c r="C442" s="141">
        <v>2.0019045454545501</v>
      </c>
      <c r="D442" s="141">
        <v>-6.6666666666666697E-5</v>
      </c>
      <c r="E442" s="141">
        <v>1399.8904761904801</v>
      </c>
      <c r="F442" s="141">
        <v>91.863333333333301</v>
      </c>
      <c r="G442" s="141">
        <v>21</v>
      </c>
      <c r="H442" s="141">
        <v>37.0133333333333</v>
      </c>
      <c r="I442" s="141">
        <v>6.61161538461538</v>
      </c>
      <c r="J442" s="141">
        <v>0.16</v>
      </c>
      <c r="K442" s="141">
        <v>20.52</v>
      </c>
      <c r="L442" s="144"/>
      <c r="M442" s="141">
        <v>0</v>
      </c>
      <c r="N442" s="141">
        <v>5196.2056000000002</v>
      </c>
      <c r="O442" s="144"/>
    </row>
    <row r="443" spans="1:15" ht="14.4" x14ac:dyDescent="0.3">
      <c r="A443" s="143">
        <v>45356.71802083333</v>
      </c>
      <c r="B443" s="46">
        <f t="shared" si="6"/>
        <v>45356.718055555561</v>
      </c>
      <c r="C443" s="141">
        <v>1.9981500000000001</v>
      </c>
      <c r="D443" s="141">
        <v>4.5454545454545398E-5</v>
      </c>
      <c r="E443" s="141">
        <v>1400.0636363636399</v>
      </c>
      <c r="F443" s="141">
        <v>91.846470588235306</v>
      </c>
      <c r="G443" s="141">
        <v>21</v>
      </c>
      <c r="H443" s="141">
        <v>37.015000000000001</v>
      </c>
      <c r="I443" s="141">
        <v>6.6108000000000002</v>
      </c>
      <c r="J443" s="141">
        <v>0.16</v>
      </c>
      <c r="K443" s="141">
        <v>20.5133333333333</v>
      </c>
      <c r="L443" s="144"/>
      <c r="M443" s="141">
        <v>0</v>
      </c>
      <c r="N443" s="141">
        <v>5196.2056000000002</v>
      </c>
      <c r="O443" s="144"/>
    </row>
    <row r="444" spans="1:15" ht="14.4" x14ac:dyDescent="0.3">
      <c r="A444" s="143">
        <v>45356.718715277777</v>
      </c>
      <c r="B444" s="46">
        <f t="shared" si="6"/>
        <v>45356.71875</v>
      </c>
      <c r="C444" s="141">
        <v>1.9999130434782599</v>
      </c>
      <c r="D444" s="141">
        <v>-3.9130434782608699E-5</v>
      </c>
      <c r="E444" s="141">
        <v>1400.21818181818</v>
      </c>
      <c r="F444" s="141">
        <v>91.914375000000007</v>
      </c>
      <c r="G444" s="141">
        <v>21</v>
      </c>
      <c r="H444" s="141">
        <v>37.015000000000001</v>
      </c>
      <c r="I444" s="141">
        <v>6.6102499999999997</v>
      </c>
      <c r="J444" s="141">
        <v>0.16</v>
      </c>
      <c r="K444" s="141">
        <v>20.5133333333333</v>
      </c>
      <c r="L444" s="144"/>
      <c r="M444" s="141">
        <v>0</v>
      </c>
      <c r="N444" s="141">
        <v>5196.2056000000002</v>
      </c>
      <c r="O444" s="144"/>
    </row>
    <row r="445" spans="1:15" ht="14.4" x14ac:dyDescent="0.3">
      <c r="A445" s="143">
        <v>45356.719409722224</v>
      </c>
      <c r="B445" s="46">
        <f t="shared" si="6"/>
        <v>45356.719444444447</v>
      </c>
      <c r="C445" s="141">
        <v>1.9996590909090901</v>
      </c>
      <c r="D445" s="141">
        <v>-4.5454545454545599E-6</v>
      </c>
      <c r="E445" s="141">
        <v>1400.0590909090899</v>
      </c>
      <c r="F445" s="141">
        <v>91.729444444444496</v>
      </c>
      <c r="G445" s="141">
        <v>21</v>
      </c>
      <c r="H445" s="141">
        <v>37.015000000000001</v>
      </c>
      <c r="I445" s="141">
        <v>6.6097142857142899</v>
      </c>
      <c r="J445" s="141">
        <v>0.16</v>
      </c>
      <c r="K445" s="141">
        <v>20.51</v>
      </c>
      <c r="L445" s="144"/>
      <c r="M445" s="141">
        <v>0</v>
      </c>
      <c r="N445" s="141">
        <v>5196.2056000000002</v>
      </c>
      <c r="O445" s="144"/>
    </row>
    <row r="446" spans="1:15" ht="14.4" x14ac:dyDescent="0.3">
      <c r="A446" s="143">
        <v>45356.720104166663</v>
      </c>
      <c r="B446" s="46">
        <f t="shared" si="6"/>
        <v>45356.720138888893</v>
      </c>
      <c r="C446" s="141">
        <v>2.0015818181818199</v>
      </c>
      <c r="D446" s="141">
        <v>1.7272727272727299E-4</v>
      </c>
      <c r="E446" s="141">
        <v>1399.8333333333301</v>
      </c>
      <c r="F446" s="141">
        <v>91.621875000000003</v>
      </c>
      <c r="G446" s="141">
        <v>21</v>
      </c>
      <c r="H446" s="141">
        <v>37.01</v>
      </c>
      <c r="I446" s="141">
        <v>6.6092857142857104</v>
      </c>
      <c r="J446" s="141">
        <v>0.17</v>
      </c>
      <c r="K446" s="141">
        <v>20.51</v>
      </c>
      <c r="L446" s="144"/>
      <c r="M446" s="141">
        <v>0</v>
      </c>
      <c r="N446" s="141">
        <v>5196.2056000000002</v>
      </c>
      <c r="O446" s="144"/>
    </row>
    <row r="447" spans="1:15" ht="14.4" x14ac:dyDescent="0.3">
      <c r="A447" s="143">
        <v>45356.72079861111</v>
      </c>
      <c r="B447" s="46">
        <f t="shared" si="6"/>
        <v>45356.720833333333</v>
      </c>
      <c r="C447" s="141">
        <v>2.0007318181818201</v>
      </c>
      <c r="D447" s="141">
        <v>3.0499999999999999E-4</v>
      </c>
      <c r="E447" s="141">
        <v>1400.0250000000001</v>
      </c>
      <c r="F447" s="141">
        <v>91.7113333333333</v>
      </c>
      <c r="G447" s="141">
        <v>21</v>
      </c>
      <c r="H447" s="141">
        <v>37.01</v>
      </c>
      <c r="I447" s="141">
        <v>6.6087499999999997</v>
      </c>
      <c r="J447" s="141">
        <v>0.16500000000000001</v>
      </c>
      <c r="K447" s="141">
        <v>20.503333333333298</v>
      </c>
      <c r="L447" s="144"/>
      <c r="M447" s="141">
        <v>0</v>
      </c>
      <c r="N447" s="141">
        <v>5196.2056000000002</v>
      </c>
      <c r="O447" s="144"/>
    </row>
    <row r="448" spans="1:15" ht="14.4" x14ac:dyDescent="0.3">
      <c r="A448" s="143">
        <v>45356.721493055556</v>
      </c>
      <c r="B448" s="46">
        <f t="shared" si="6"/>
        <v>45356.72152777778</v>
      </c>
      <c r="C448" s="141">
        <v>2.0023727272727299</v>
      </c>
      <c r="D448" s="141">
        <v>-3.6363636363636399E-4</v>
      </c>
      <c r="E448" s="141">
        <v>1400.2550000000001</v>
      </c>
      <c r="F448" s="141">
        <v>91.670833333333306</v>
      </c>
      <c r="G448" s="141">
        <v>21</v>
      </c>
      <c r="H448" s="141">
        <v>37.006666666666703</v>
      </c>
      <c r="I448" s="141">
        <v>6.6078000000000001</v>
      </c>
      <c r="J448" s="141">
        <v>0.16500000000000001</v>
      </c>
      <c r="K448" s="141">
        <v>20.5</v>
      </c>
      <c r="L448" s="144"/>
      <c r="M448" s="141">
        <v>0</v>
      </c>
      <c r="N448" s="141">
        <v>5196.2056000000002</v>
      </c>
      <c r="O448" s="144"/>
    </row>
    <row r="449" spans="1:15" ht="14.4" x14ac:dyDescent="0.3">
      <c r="A449" s="143">
        <v>45356.722187500003</v>
      </c>
      <c r="B449" s="46">
        <f t="shared" si="6"/>
        <v>45356.722222222226</v>
      </c>
      <c r="C449" s="141">
        <v>1.99864545454545</v>
      </c>
      <c r="D449" s="141">
        <v>-6.8181818181818198E-5</v>
      </c>
      <c r="E449" s="141">
        <v>1399.89</v>
      </c>
      <c r="F449" s="141">
        <v>91.565333333333299</v>
      </c>
      <c r="G449" s="141">
        <v>21</v>
      </c>
      <c r="H449" s="141">
        <v>37.005000000000003</v>
      </c>
      <c r="I449" s="141">
        <v>6.6074999999999999</v>
      </c>
      <c r="J449" s="141">
        <v>0.17</v>
      </c>
      <c r="K449" s="141">
        <v>20.5</v>
      </c>
      <c r="L449" s="144"/>
      <c r="M449" s="141">
        <v>0</v>
      </c>
      <c r="N449" s="141">
        <v>5196.2056000000002</v>
      </c>
      <c r="O449" s="144"/>
    </row>
    <row r="450" spans="1:15" ht="14.4" x14ac:dyDescent="0.3">
      <c r="A450" s="143">
        <v>45356.722881944443</v>
      </c>
      <c r="B450" s="46">
        <f t="shared" si="6"/>
        <v>45356.722916666666</v>
      </c>
      <c r="C450" s="141">
        <v>2.0019863636363602</v>
      </c>
      <c r="D450" s="141">
        <v>6.8181818181818198E-5</v>
      </c>
      <c r="E450" s="141">
        <v>1399.78260869565</v>
      </c>
      <c r="F450" s="141">
        <v>91.463636363636397</v>
      </c>
      <c r="G450" s="141">
        <v>21</v>
      </c>
      <c r="H450" s="141">
        <v>37.003333333333302</v>
      </c>
      <c r="I450" s="141">
        <v>6.6071999999999997</v>
      </c>
      <c r="J450" s="141">
        <v>0.17</v>
      </c>
      <c r="K450" s="141">
        <v>20.4933333333333</v>
      </c>
      <c r="L450" s="144"/>
      <c r="M450" s="141">
        <v>0</v>
      </c>
      <c r="N450" s="141">
        <v>5196.2056000000002</v>
      </c>
      <c r="O450" s="144"/>
    </row>
    <row r="451" spans="1:15" ht="14.4" x14ac:dyDescent="0.3">
      <c r="A451" s="143">
        <v>45356.723576388889</v>
      </c>
      <c r="B451" s="46">
        <f t="shared" ref="B451:B514" si="7">MROUND(A451,"00:01:00")</f>
        <v>45356.723611111112</v>
      </c>
      <c r="C451" s="141">
        <v>1.9993869565217399</v>
      </c>
      <c r="D451" s="141">
        <v>1.30434782608696E-5</v>
      </c>
      <c r="E451" s="141">
        <v>1400.05</v>
      </c>
      <c r="F451" s="141">
        <v>91.296875</v>
      </c>
      <c r="G451" s="141">
        <v>21</v>
      </c>
      <c r="H451" s="141">
        <v>37.003333333333302</v>
      </c>
      <c r="I451" s="141">
        <v>6.6064999999999996</v>
      </c>
      <c r="J451" s="141">
        <v>0.17</v>
      </c>
      <c r="K451" s="141">
        <v>20.4933333333333</v>
      </c>
      <c r="L451" s="144"/>
      <c r="M451" s="141">
        <v>0</v>
      </c>
      <c r="N451" s="141">
        <v>5196.2056000000002</v>
      </c>
      <c r="O451" s="144"/>
    </row>
    <row r="452" spans="1:15" ht="14.4" x14ac:dyDescent="0.3">
      <c r="A452" s="143">
        <v>45356.724270833336</v>
      </c>
      <c r="B452" s="46">
        <f t="shared" si="7"/>
        <v>45356.724305555559</v>
      </c>
      <c r="C452" s="141">
        <v>2.0002636363636399</v>
      </c>
      <c r="D452" s="141">
        <v>-3.1818181818181799E-4</v>
      </c>
      <c r="E452" s="141">
        <v>1400.0727272727299</v>
      </c>
      <c r="F452" s="141">
        <v>91.187333333333299</v>
      </c>
      <c r="G452" s="141">
        <v>21</v>
      </c>
      <c r="H452" s="141">
        <v>37.005000000000003</v>
      </c>
      <c r="I452" s="141">
        <v>6.6058000000000003</v>
      </c>
      <c r="J452" s="141">
        <v>0.18</v>
      </c>
      <c r="K452" s="141">
        <v>20.49</v>
      </c>
      <c r="L452" s="144"/>
      <c r="M452" s="141">
        <v>0</v>
      </c>
      <c r="N452" s="141">
        <v>5196.2056000000002</v>
      </c>
      <c r="O452" s="144"/>
    </row>
    <row r="453" spans="1:15" ht="14.4" x14ac:dyDescent="0.3">
      <c r="A453" s="143">
        <v>45356.724965277775</v>
      </c>
      <c r="B453" s="46">
        <f t="shared" si="7"/>
        <v>45356.724999999999</v>
      </c>
      <c r="C453" s="141">
        <v>1.9989090909090901</v>
      </c>
      <c r="D453" s="141">
        <v>-2.2380952380952399E-4</v>
      </c>
      <c r="E453" s="141">
        <v>1400.4181818181801</v>
      </c>
      <c r="F453" s="141">
        <v>91.108823529411794</v>
      </c>
      <c r="G453" s="141">
        <v>21</v>
      </c>
      <c r="H453" s="141">
        <v>36.994999999999997</v>
      </c>
      <c r="I453" s="141">
        <v>6.6055000000000001</v>
      </c>
      <c r="J453" s="141">
        <v>0.18</v>
      </c>
      <c r="K453" s="141">
        <v>20.484999999999999</v>
      </c>
      <c r="L453" s="144"/>
      <c r="M453" s="141">
        <v>0</v>
      </c>
      <c r="N453" s="141">
        <v>5196.2056000000002</v>
      </c>
      <c r="O453" s="144"/>
    </row>
    <row r="454" spans="1:15" ht="14.4" x14ac:dyDescent="0.3">
      <c r="A454" s="143">
        <v>45356.725659722222</v>
      </c>
      <c r="B454" s="46">
        <f t="shared" si="7"/>
        <v>45356.725694444445</v>
      </c>
      <c r="C454" s="141">
        <v>1.9995714285714301</v>
      </c>
      <c r="D454" s="141">
        <v>-5.2380952380952405E-4</v>
      </c>
      <c r="E454" s="141">
        <v>1399.8</v>
      </c>
      <c r="F454" s="141">
        <v>91.096428571428604</v>
      </c>
      <c r="G454" s="141">
        <v>21</v>
      </c>
      <c r="H454" s="141">
        <v>36.994999999999997</v>
      </c>
      <c r="I454" s="141">
        <v>6.6044444444444403</v>
      </c>
      <c r="J454" s="141">
        <v>0.18</v>
      </c>
      <c r="K454" s="141">
        <v>20.48</v>
      </c>
      <c r="L454" s="144"/>
      <c r="M454" s="141">
        <v>0</v>
      </c>
      <c r="N454" s="141">
        <v>5196.2056000000002</v>
      </c>
      <c r="O454" s="144"/>
    </row>
    <row r="455" spans="1:15" ht="14.4" x14ac:dyDescent="0.3">
      <c r="A455" s="143">
        <v>45356.726354166669</v>
      </c>
      <c r="B455" s="46">
        <f t="shared" si="7"/>
        <v>45356.726388888892</v>
      </c>
      <c r="C455" s="141">
        <v>1.9986739130434801</v>
      </c>
      <c r="D455" s="141">
        <v>-7.5000000000000002E-4</v>
      </c>
      <c r="E455" s="141">
        <v>1400.3150000000001</v>
      </c>
      <c r="F455" s="141">
        <v>91.161333333333303</v>
      </c>
      <c r="G455" s="141">
        <v>21</v>
      </c>
      <c r="H455" s="141">
        <v>37</v>
      </c>
      <c r="I455" s="141">
        <v>6.6040000000000001</v>
      </c>
      <c r="J455" s="141">
        <v>0.18</v>
      </c>
      <c r="K455" s="141">
        <v>20.48</v>
      </c>
      <c r="L455" s="144"/>
      <c r="M455" s="141">
        <v>0</v>
      </c>
      <c r="N455" s="141">
        <v>5196.2056000000002</v>
      </c>
      <c r="O455" s="144"/>
    </row>
    <row r="456" spans="1:15" ht="14.4" x14ac:dyDescent="0.3">
      <c r="A456" s="143">
        <v>45356.727048611108</v>
      </c>
      <c r="B456" s="46">
        <f t="shared" si="7"/>
        <v>45356.727083333339</v>
      </c>
      <c r="C456" s="141">
        <v>1.99950526315789</v>
      </c>
      <c r="D456" s="141">
        <v>-6.0625000000000002E-4</v>
      </c>
      <c r="E456" s="141">
        <v>1400.11578947368</v>
      </c>
      <c r="F456" s="141">
        <v>91.102500000000006</v>
      </c>
      <c r="G456" s="141">
        <v>21</v>
      </c>
      <c r="H456" s="141">
        <v>37.0045454545455</v>
      </c>
      <c r="I456" s="141">
        <v>6.6035000000000004</v>
      </c>
      <c r="J456" s="141">
        <v>0.18</v>
      </c>
      <c r="K456" s="141">
        <v>20.48</v>
      </c>
      <c r="L456" s="144"/>
      <c r="M456" s="141">
        <v>0</v>
      </c>
      <c r="N456" s="141">
        <v>5196.2056000000002</v>
      </c>
      <c r="O456" s="144"/>
    </row>
    <row r="457" spans="1:15" ht="14.4" x14ac:dyDescent="0.3">
      <c r="A457" s="143">
        <v>45356.727743055555</v>
      </c>
      <c r="B457" s="46">
        <f t="shared" si="7"/>
        <v>45356.727777777778</v>
      </c>
      <c r="C457" s="141">
        <v>1.99984761904762</v>
      </c>
      <c r="D457" s="141">
        <v>-6.9499999999999998E-4</v>
      </c>
      <c r="E457" s="141">
        <v>1400</v>
      </c>
      <c r="F457" s="141">
        <v>91.094166666666695</v>
      </c>
      <c r="G457" s="141">
        <v>21</v>
      </c>
      <c r="H457" s="141">
        <v>37.005000000000003</v>
      </c>
      <c r="I457" s="141">
        <v>6.6025</v>
      </c>
      <c r="J457" s="141">
        <v>0.18</v>
      </c>
      <c r="K457" s="141">
        <v>20.483333333333299</v>
      </c>
      <c r="L457" s="144"/>
      <c r="M457" s="141">
        <v>0</v>
      </c>
      <c r="N457" s="141">
        <v>5196.2056000000002</v>
      </c>
      <c r="O457" s="144"/>
    </row>
    <row r="458" spans="1:15" ht="14.4" x14ac:dyDescent="0.3">
      <c r="A458" s="143">
        <v>45356.728437500002</v>
      </c>
      <c r="B458" s="46">
        <f t="shared" si="7"/>
        <v>45356.728472222225</v>
      </c>
      <c r="C458" s="141">
        <v>2.0019</v>
      </c>
      <c r="D458" s="141">
        <v>-3.5E-4</v>
      </c>
      <c r="E458" s="141">
        <v>1399.8052631578901</v>
      </c>
      <c r="F458" s="141">
        <v>91.105000000000004</v>
      </c>
      <c r="G458" s="141">
        <v>21</v>
      </c>
      <c r="H458" s="141">
        <v>37.005000000000003</v>
      </c>
      <c r="I458" s="141">
        <v>6.6021666666666698</v>
      </c>
      <c r="J458" s="141">
        <v>0.19</v>
      </c>
      <c r="K458" s="141">
        <v>20.4866666666667</v>
      </c>
      <c r="L458" s="144"/>
      <c r="M458" s="141">
        <v>0</v>
      </c>
      <c r="N458" s="141">
        <v>5196.2056000000002</v>
      </c>
      <c r="O458" s="144"/>
    </row>
    <row r="459" spans="1:15" ht="14.4" x14ac:dyDescent="0.3">
      <c r="A459" s="143">
        <v>45356.729131944441</v>
      </c>
      <c r="B459" s="46">
        <f t="shared" si="7"/>
        <v>45356.729166666672</v>
      </c>
      <c r="C459" s="141">
        <v>1.9999260869565201</v>
      </c>
      <c r="D459" s="141">
        <v>-4.1363636363636402E-4</v>
      </c>
      <c r="E459" s="141">
        <v>1399.9</v>
      </c>
      <c r="F459" s="141">
        <v>91.07</v>
      </c>
      <c r="G459" s="141">
        <v>21</v>
      </c>
      <c r="H459" s="141">
        <v>36.994</v>
      </c>
      <c r="I459" s="141">
        <v>6.6013999999999999</v>
      </c>
      <c r="J459" s="141">
        <v>0.19</v>
      </c>
      <c r="K459" s="141">
        <v>20.49</v>
      </c>
      <c r="L459" s="144"/>
      <c r="M459" s="141">
        <v>0</v>
      </c>
      <c r="N459" s="141">
        <v>5196.2056000000002</v>
      </c>
      <c r="O459" s="144"/>
    </row>
    <row r="460" spans="1:15" ht="14.4" x14ac:dyDescent="0.3">
      <c r="A460" s="143">
        <v>45356.729826388888</v>
      </c>
      <c r="B460" s="46">
        <f t="shared" si="7"/>
        <v>45356.729861111111</v>
      </c>
      <c r="C460" s="141">
        <v>2.0016181818181802</v>
      </c>
      <c r="D460" s="141">
        <v>-9.0909090909090904E-5</v>
      </c>
      <c r="E460" s="141">
        <v>1400.00476190476</v>
      </c>
      <c r="F460" s="141">
        <v>91.055000000000007</v>
      </c>
      <c r="G460" s="141">
        <v>21</v>
      </c>
      <c r="H460" s="141">
        <v>36.994999999999997</v>
      </c>
      <c r="I460" s="141">
        <v>6.6014999999999997</v>
      </c>
      <c r="J460" s="141">
        <v>0.19</v>
      </c>
      <c r="K460" s="141">
        <v>20.504999999999999</v>
      </c>
      <c r="L460" s="144"/>
      <c r="M460" s="141">
        <v>0</v>
      </c>
      <c r="N460" s="141">
        <v>5196.2056000000002</v>
      </c>
      <c r="O460" s="144"/>
    </row>
    <row r="461" spans="1:15" ht="14.4" x14ac:dyDescent="0.3">
      <c r="A461" s="143">
        <v>45356.730520833335</v>
      </c>
      <c r="B461" s="46">
        <f t="shared" si="7"/>
        <v>45356.730555555558</v>
      </c>
      <c r="C461" s="141">
        <v>2.0017772727272698</v>
      </c>
      <c r="D461" s="141">
        <v>-2.3684210526315799E-4</v>
      </c>
      <c r="E461" s="141">
        <v>1400.1380952381</v>
      </c>
      <c r="F461" s="141">
        <v>90.989166666666705</v>
      </c>
      <c r="G461" s="141">
        <v>21</v>
      </c>
      <c r="H461" s="141">
        <v>36.994999999999997</v>
      </c>
      <c r="I461" s="141">
        <v>6.6003999999999996</v>
      </c>
      <c r="J461" s="141">
        <v>0.19</v>
      </c>
      <c r="K461" s="141">
        <v>20.52</v>
      </c>
      <c r="L461" s="144"/>
      <c r="M461" s="141">
        <v>75</v>
      </c>
      <c r="N461" s="141">
        <v>5196.2056000000002</v>
      </c>
      <c r="O461" s="144"/>
    </row>
    <row r="462" spans="1:15" ht="14.4" x14ac:dyDescent="0.3">
      <c r="A462" s="143">
        <v>45356.731215277781</v>
      </c>
      <c r="B462" s="46">
        <f t="shared" si="7"/>
        <v>45356.731250000004</v>
      </c>
      <c r="C462" s="141">
        <v>1.99967727272727</v>
      </c>
      <c r="D462" s="141">
        <v>2.2272727272727301E-4</v>
      </c>
      <c r="E462" s="141">
        <v>1400.0909090909099</v>
      </c>
      <c r="F462" s="141">
        <v>91.028666666666695</v>
      </c>
      <c r="G462" s="141">
        <v>21</v>
      </c>
      <c r="H462" s="141">
        <v>36.99</v>
      </c>
      <c r="I462" s="141">
        <v>6.6005454545454496</v>
      </c>
      <c r="J462" s="141">
        <v>0.19</v>
      </c>
      <c r="K462" s="141">
        <v>20.53</v>
      </c>
      <c r="L462" s="144"/>
      <c r="M462" s="141">
        <v>173.25</v>
      </c>
      <c r="N462" s="141">
        <v>5196.2056000000002</v>
      </c>
      <c r="O462" s="144"/>
    </row>
    <row r="463" spans="1:15" ht="14.4" x14ac:dyDescent="0.3">
      <c r="A463" s="143">
        <v>45356.731909722221</v>
      </c>
      <c r="B463" s="46">
        <f t="shared" si="7"/>
        <v>45356.731944444444</v>
      </c>
      <c r="C463" s="141">
        <v>1.9983727272727301</v>
      </c>
      <c r="D463" s="141">
        <v>8.63636363636364E-5</v>
      </c>
      <c r="E463" s="141">
        <v>1399.83</v>
      </c>
      <c r="F463" s="141">
        <v>90.92</v>
      </c>
      <c r="G463" s="141">
        <v>21</v>
      </c>
      <c r="H463" s="141">
        <v>36.9957142857143</v>
      </c>
      <c r="I463" s="141">
        <v>6.6028000000000002</v>
      </c>
      <c r="J463" s="141">
        <v>0.19</v>
      </c>
      <c r="K463" s="141">
        <v>20.53</v>
      </c>
      <c r="L463" s="144"/>
      <c r="M463" s="141">
        <v>173.25</v>
      </c>
      <c r="N463" s="141">
        <v>5196.2056000000002</v>
      </c>
      <c r="O463" s="144"/>
    </row>
    <row r="464" spans="1:15" ht="14.4" x14ac:dyDescent="0.3">
      <c r="A464" s="143">
        <v>45356.732604166667</v>
      </c>
      <c r="B464" s="46">
        <f t="shared" si="7"/>
        <v>45356.732638888891</v>
      </c>
      <c r="C464" s="141">
        <v>1.9976681818181801</v>
      </c>
      <c r="D464" s="141">
        <v>-2.0000000000000001E-4</v>
      </c>
      <c r="E464" s="141">
        <v>1400.0333333333299</v>
      </c>
      <c r="F464" s="141">
        <v>90.743333333333297</v>
      </c>
      <c r="G464" s="141">
        <v>21</v>
      </c>
      <c r="H464" s="141">
        <v>36.994999999999997</v>
      </c>
      <c r="I464" s="141">
        <v>6.6020000000000003</v>
      </c>
      <c r="J464" s="141">
        <v>0.19</v>
      </c>
      <c r="K464" s="141">
        <v>20.53</v>
      </c>
      <c r="L464" s="144"/>
      <c r="M464" s="141">
        <v>217</v>
      </c>
      <c r="N464" s="141">
        <v>5196.2056000000002</v>
      </c>
      <c r="O464" s="144"/>
    </row>
    <row r="465" spans="1:15" ht="14.4" x14ac:dyDescent="0.3">
      <c r="A465" s="143">
        <v>45356.733298611114</v>
      </c>
      <c r="B465" s="46">
        <f t="shared" si="7"/>
        <v>45356.733333333337</v>
      </c>
      <c r="C465" s="141">
        <v>1.99711304347826</v>
      </c>
      <c r="D465" s="141">
        <v>1.34782608695652E-4</v>
      </c>
      <c r="E465" s="141">
        <v>1400.1090909090899</v>
      </c>
      <c r="F465" s="141">
        <v>90.7083333333333</v>
      </c>
      <c r="G465" s="141">
        <v>21</v>
      </c>
      <c r="H465" s="141">
        <v>36.994999999999997</v>
      </c>
      <c r="I465" s="141">
        <v>6.6014545454545503</v>
      </c>
      <c r="J465" s="141">
        <v>0.19</v>
      </c>
      <c r="K465" s="141">
        <v>20.524999999999999</v>
      </c>
      <c r="L465" s="144"/>
      <c r="M465" s="141">
        <v>217</v>
      </c>
      <c r="N465" s="141">
        <v>5196.2056000000002</v>
      </c>
      <c r="O465" s="144"/>
    </row>
    <row r="466" spans="1:15" ht="14.4" x14ac:dyDescent="0.3">
      <c r="A466" s="143">
        <v>45356.733993055554</v>
      </c>
      <c r="B466" s="46">
        <f t="shared" si="7"/>
        <v>45356.734027777777</v>
      </c>
      <c r="C466" s="141">
        <v>2.0007956521739101</v>
      </c>
      <c r="D466" s="141">
        <v>8.2608695652173906E-5</v>
      </c>
      <c r="E466" s="141">
        <v>1399.80434782609</v>
      </c>
      <c r="F466" s="141">
        <v>90.657142857142901</v>
      </c>
      <c r="G466" s="141">
        <v>21</v>
      </c>
      <c r="H466" s="141">
        <v>36.994999999999997</v>
      </c>
      <c r="I466" s="141">
        <v>6.6004285714285702</v>
      </c>
      <c r="J466" s="141">
        <v>0.19</v>
      </c>
      <c r="K466" s="141">
        <v>20.52</v>
      </c>
      <c r="L466" s="144"/>
      <c r="M466" s="141">
        <v>217</v>
      </c>
      <c r="N466" s="141">
        <v>5196.2056000000002</v>
      </c>
      <c r="O466" s="144"/>
    </row>
    <row r="467" spans="1:15" ht="14.4" x14ac:dyDescent="0.3">
      <c r="A467" s="143">
        <v>45356.7346875</v>
      </c>
      <c r="B467" s="46">
        <f t="shared" si="7"/>
        <v>45356.734722222223</v>
      </c>
      <c r="C467" s="141">
        <v>1.9980500000000001</v>
      </c>
      <c r="D467" s="141">
        <v>-4.6666666666666699E-4</v>
      </c>
      <c r="E467" s="141">
        <v>1399.98636363636</v>
      </c>
      <c r="F467" s="141">
        <v>90.665294117647093</v>
      </c>
      <c r="G467" s="141">
        <v>21</v>
      </c>
      <c r="H467" s="141">
        <v>37</v>
      </c>
      <c r="I467" s="141">
        <v>6.6047272727272697</v>
      </c>
      <c r="J467" s="141">
        <v>0.19</v>
      </c>
      <c r="K467" s="141">
        <v>20.53</v>
      </c>
      <c r="L467" s="144"/>
      <c r="M467" s="141">
        <v>278.80000000000018</v>
      </c>
      <c r="N467" s="141">
        <v>5196.2056000000002</v>
      </c>
      <c r="O467" s="144"/>
    </row>
    <row r="468" spans="1:15" ht="14.4" x14ac:dyDescent="0.3">
      <c r="A468" s="143">
        <v>45356.735381944447</v>
      </c>
      <c r="B468" s="46">
        <f t="shared" si="7"/>
        <v>45356.73541666667</v>
      </c>
      <c r="C468" s="141">
        <v>2.0014699999999999</v>
      </c>
      <c r="D468" s="141">
        <v>-1.15E-4</v>
      </c>
      <c r="E468" s="141">
        <v>1399.5190476190501</v>
      </c>
      <c r="F468" s="141">
        <v>90.728666666666697</v>
      </c>
      <c r="G468" s="141">
        <v>21</v>
      </c>
      <c r="H468" s="141">
        <v>37</v>
      </c>
      <c r="I468" s="141">
        <v>6.6185</v>
      </c>
      <c r="J468" s="141">
        <v>0.19</v>
      </c>
      <c r="K468" s="141">
        <v>20.536666666666701</v>
      </c>
      <c r="L468" s="144"/>
      <c r="M468" s="141">
        <v>278.80000000000018</v>
      </c>
      <c r="N468" s="141">
        <v>5196.2056000000002</v>
      </c>
      <c r="O468" s="144"/>
    </row>
    <row r="469" spans="1:15" ht="14.4" x14ac:dyDescent="0.3">
      <c r="A469" s="143">
        <v>45356.736076388886</v>
      </c>
      <c r="B469" s="46">
        <f t="shared" si="7"/>
        <v>45356.736111111109</v>
      </c>
      <c r="C469" s="141">
        <v>1.9981800000000001</v>
      </c>
      <c r="D469" s="141">
        <v>-3.66666666666667E-4</v>
      </c>
      <c r="E469" s="141">
        <v>1399.73636363636</v>
      </c>
      <c r="F469" s="141">
        <v>90.585454545454596</v>
      </c>
      <c r="G469" s="141">
        <v>21</v>
      </c>
      <c r="H469" s="141">
        <v>37.005000000000003</v>
      </c>
      <c r="I469" s="141">
        <v>6.6174285714285697</v>
      </c>
      <c r="J469" s="141">
        <v>0.19</v>
      </c>
      <c r="K469" s="141">
        <v>20.546666666666699</v>
      </c>
      <c r="L469" s="144"/>
      <c r="M469" s="141">
        <v>327</v>
      </c>
      <c r="N469" s="141">
        <v>5196.2056000000002</v>
      </c>
      <c r="O469" s="144"/>
    </row>
    <row r="470" spans="1:15" ht="14.4" x14ac:dyDescent="0.3">
      <c r="A470" s="143">
        <v>45356.736770833333</v>
      </c>
      <c r="B470" s="46">
        <f t="shared" si="7"/>
        <v>45356.736805555556</v>
      </c>
      <c r="C470" s="141">
        <v>2.0011478260869602</v>
      </c>
      <c r="D470" s="141">
        <v>1.2608695652173901E-4</v>
      </c>
      <c r="E470" s="141">
        <v>1399.9217391304301</v>
      </c>
      <c r="F470" s="141">
        <v>90.504499999999993</v>
      </c>
      <c r="G470" s="141">
        <v>21</v>
      </c>
      <c r="H470" s="141">
        <v>37.005000000000003</v>
      </c>
      <c r="I470" s="141">
        <v>6.6171666666666704</v>
      </c>
      <c r="J470" s="141">
        <v>0.19500000000000001</v>
      </c>
      <c r="K470" s="141">
        <v>20.546666666666699</v>
      </c>
      <c r="L470" s="141"/>
      <c r="M470" s="141">
        <v>327</v>
      </c>
      <c r="N470" s="141">
        <v>5196.2056000000002</v>
      </c>
      <c r="O470" s="144"/>
    </row>
    <row r="471" spans="1:15" ht="14.4" x14ac:dyDescent="0.3">
      <c r="A471" s="143">
        <v>45356.73746527778</v>
      </c>
      <c r="B471" s="46">
        <f t="shared" si="7"/>
        <v>45356.737500000003</v>
      </c>
      <c r="C471" s="141">
        <v>2.00016666666667</v>
      </c>
      <c r="D471" s="141">
        <v>-2.8571428571428601E-4</v>
      </c>
      <c r="E471" s="141">
        <v>1400</v>
      </c>
      <c r="F471" s="141">
        <v>90.35</v>
      </c>
      <c r="G471" s="141">
        <v>21</v>
      </c>
      <c r="H471" s="141">
        <v>36.994999999999997</v>
      </c>
      <c r="I471" s="141">
        <v>6.6161428571428598</v>
      </c>
      <c r="J471" s="141">
        <v>0.19666666666666699</v>
      </c>
      <c r="K471" s="141">
        <v>20.545000000000002</v>
      </c>
      <c r="L471" s="144"/>
      <c r="M471" s="141">
        <v>327</v>
      </c>
      <c r="N471" s="141">
        <v>5196.2056000000002</v>
      </c>
      <c r="O471" s="144"/>
    </row>
    <row r="472" spans="1:15" ht="14.4" x14ac:dyDescent="0.3">
      <c r="A472" s="143">
        <v>45356.738159722219</v>
      </c>
      <c r="B472" s="46">
        <f t="shared" si="7"/>
        <v>45356.73819444445</v>
      </c>
      <c r="C472" s="141">
        <v>2.0004499999999998</v>
      </c>
      <c r="D472" s="141">
        <v>-3.8181818181818201E-4</v>
      </c>
      <c r="E472" s="141">
        <v>1399.99090909091</v>
      </c>
      <c r="F472" s="141">
        <v>90.2917647058824</v>
      </c>
      <c r="G472" s="141">
        <v>21</v>
      </c>
      <c r="H472" s="141">
        <v>36.984999999999999</v>
      </c>
      <c r="I472" s="141">
        <v>6.6154999999999999</v>
      </c>
      <c r="J472" s="141">
        <v>0.2</v>
      </c>
      <c r="K472" s="141">
        <v>20.545000000000002</v>
      </c>
      <c r="L472" s="144"/>
      <c r="M472" s="141">
        <v>327</v>
      </c>
      <c r="N472" s="141">
        <v>5196.2056000000002</v>
      </c>
      <c r="O472" s="144"/>
    </row>
    <row r="473" spans="1:15" ht="14.4" x14ac:dyDescent="0.3">
      <c r="A473" s="143">
        <v>45356.738854166666</v>
      </c>
      <c r="B473" s="46">
        <f t="shared" si="7"/>
        <v>45356.738888888889</v>
      </c>
      <c r="C473" s="141">
        <v>2.00039090909091</v>
      </c>
      <c r="D473" s="141">
        <v>2.9047619047619099E-4</v>
      </c>
      <c r="E473" s="141">
        <v>1400.4095238095199</v>
      </c>
      <c r="F473" s="141">
        <v>90.284444444444404</v>
      </c>
      <c r="G473" s="141">
        <v>21</v>
      </c>
      <c r="H473" s="141">
        <v>36.984999999999999</v>
      </c>
      <c r="I473" s="141">
        <v>6.6154000000000002</v>
      </c>
      <c r="J473" s="141">
        <v>0.2</v>
      </c>
      <c r="K473" s="141">
        <v>20.535</v>
      </c>
      <c r="L473" s="144"/>
      <c r="M473" s="141">
        <v>327</v>
      </c>
      <c r="N473" s="141">
        <v>5196.2056000000002</v>
      </c>
      <c r="O473" s="144"/>
    </row>
    <row r="474" spans="1:15" ht="14.4" x14ac:dyDescent="0.3">
      <c r="A474" s="143">
        <v>45356.739548611113</v>
      </c>
      <c r="B474" s="46">
        <f t="shared" si="7"/>
        <v>45356.739583333336</v>
      </c>
      <c r="C474" s="141">
        <v>2.0003549999999999</v>
      </c>
      <c r="D474" s="141">
        <v>4.2272727272727302E-4</v>
      </c>
      <c r="E474" s="141">
        <v>1399.9142857142899</v>
      </c>
      <c r="F474" s="141">
        <v>90.117999999999995</v>
      </c>
      <c r="G474" s="141">
        <v>21</v>
      </c>
      <c r="H474" s="141">
        <v>36.994444444444397</v>
      </c>
      <c r="I474" s="141">
        <v>6.6144285714285704</v>
      </c>
      <c r="J474" s="141">
        <v>0.2</v>
      </c>
      <c r="K474" s="141">
        <v>20.524999999999999</v>
      </c>
      <c r="L474" s="144"/>
      <c r="M474" s="141">
        <v>327</v>
      </c>
      <c r="N474" s="141">
        <v>5196.2056000000002</v>
      </c>
      <c r="O474" s="144"/>
    </row>
    <row r="475" spans="1:15" ht="14.4" x14ac:dyDescent="0.3">
      <c r="A475" s="143">
        <v>45356.740243055552</v>
      </c>
      <c r="B475" s="46">
        <f t="shared" si="7"/>
        <v>45356.740277777782</v>
      </c>
      <c r="C475" s="141">
        <v>2.0000499999999999</v>
      </c>
      <c r="D475" s="141">
        <v>6.8181818181818198E-5</v>
      </c>
      <c r="E475" s="141">
        <v>1399.7952380952399</v>
      </c>
      <c r="F475" s="141">
        <v>90.11</v>
      </c>
      <c r="G475" s="141">
        <v>21</v>
      </c>
      <c r="H475" s="141">
        <v>36.994999999999997</v>
      </c>
      <c r="I475" s="141">
        <v>6.6144999999999996</v>
      </c>
      <c r="J475" s="141">
        <v>0.20499999999999999</v>
      </c>
      <c r="K475" s="141">
        <v>20.52</v>
      </c>
      <c r="L475" s="144"/>
      <c r="M475" s="141">
        <v>327</v>
      </c>
      <c r="N475" s="141">
        <v>5196.2056000000002</v>
      </c>
      <c r="O475" s="144"/>
    </row>
    <row r="476" spans="1:15" ht="14.4" x14ac:dyDescent="0.3">
      <c r="A476" s="143">
        <v>45356.740937499999</v>
      </c>
      <c r="B476" s="46">
        <f t="shared" si="7"/>
        <v>45356.740972222222</v>
      </c>
      <c r="C476" s="141">
        <v>1.9995684210526301</v>
      </c>
      <c r="D476" s="141">
        <v>8.63636363636364E-5</v>
      </c>
      <c r="E476" s="141">
        <v>1399.9045454545501</v>
      </c>
      <c r="F476" s="141">
        <v>90.152500000000003</v>
      </c>
      <c r="G476" s="141">
        <v>21</v>
      </c>
      <c r="H476" s="141">
        <v>37</v>
      </c>
      <c r="I476" s="141">
        <v>6.6134285714285701</v>
      </c>
      <c r="J476" s="141">
        <v>0.20499999999999999</v>
      </c>
      <c r="K476" s="141">
        <v>20.52</v>
      </c>
      <c r="L476" s="144"/>
      <c r="M476" s="141">
        <v>327</v>
      </c>
      <c r="N476" s="141">
        <v>5196.2056000000002</v>
      </c>
      <c r="O476" s="144"/>
    </row>
    <row r="477" spans="1:15" ht="14.4" x14ac:dyDescent="0.3">
      <c r="A477" s="143">
        <v>45356.741631944446</v>
      </c>
      <c r="B477" s="46">
        <f t="shared" si="7"/>
        <v>45356.741666666669</v>
      </c>
      <c r="C477" s="141">
        <v>1.99976666666667</v>
      </c>
      <c r="D477" s="141">
        <v>-1.4090909090909101E-4</v>
      </c>
      <c r="E477" s="141">
        <v>1400.2619047619</v>
      </c>
      <c r="F477" s="141">
        <v>89.908235294117603</v>
      </c>
      <c r="G477" s="141">
        <v>21</v>
      </c>
      <c r="H477" s="141">
        <v>36.994999999999997</v>
      </c>
      <c r="I477" s="141">
        <v>6.6130000000000004</v>
      </c>
      <c r="J477" s="141">
        <v>0.21</v>
      </c>
      <c r="K477" s="141">
        <v>20.52</v>
      </c>
      <c r="L477" s="144"/>
      <c r="M477" s="141">
        <v>327</v>
      </c>
      <c r="N477" s="141">
        <v>5196.2056000000002</v>
      </c>
      <c r="O477" s="144"/>
    </row>
    <row r="478" spans="1:15" ht="14.4" x14ac:dyDescent="0.3">
      <c r="A478" s="143">
        <v>45356.742326388892</v>
      </c>
      <c r="B478" s="46">
        <f t="shared" si="7"/>
        <v>45356.742361111115</v>
      </c>
      <c r="C478" s="141">
        <v>1.9993909090909101</v>
      </c>
      <c r="D478" s="141">
        <v>1.6190476190476201E-4</v>
      </c>
      <c r="E478" s="141">
        <v>1399.9217391304301</v>
      </c>
      <c r="F478" s="141">
        <v>89.821250000000006</v>
      </c>
      <c r="G478" s="141">
        <v>21</v>
      </c>
      <c r="H478" s="141">
        <v>37</v>
      </c>
      <c r="I478" s="141">
        <v>6.6124999999999998</v>
      </c>
      <c r="J478" s="141">
        <v>0.21</v>
      </c>
      <c r="K478" s="141">
        <v>20.52</v>
      </c>
      <c r="L478" s="144"/>
      <c r="M478" s="141">
        <v>327</v>
      </c>
      <c r="N478" s="141">
        <v>5196.2056000000002</v>
      </c>
      <c r="O478" s="144"/>
    </row>
    <row r="479" spans="1:15" ht="14.4" x14ac:dyDescent="0.3">
      <c r="A479" s="143">
        <v>45356.743020833332</v>
      </c>
      <c r="B479" s="46">
        <f t="shared" si="7"/>
        <v>45356.743055555555</v>
      </c>
      <c r="C479" s="141">
        <v>1.99945652173913</v>
      </c>
      <c r="D479" s="141">
        <v>1.31818181818182E-4</v>
      </c>
      <c r="E479" s="141">
        <v>1400.0652173912999</v>
      </c>
      <c r="F479" s="141">
        <v>89.825000000000003</v>
      </c>
      <c r="G479" s="141">
        <v>21</v>
      </c>
      <c r="H479" s="141">
        <v>37.005000000000003</v>
      </c>
      <c r="I479" s="141">
        <v>6.6115000000000004</v>
      </c>
      <c r="J479" s="141">
        <v>0.21</v>
      </c>
      <c r="K479" s="141">
        <v>20.53</v>
      </c>
      <c r="L479" s="144"/>
      <c r="M479" s="141">
        <v>327</v>
      </c>
      <c r="N479" s="141">
        <v>5196.2056000000002</v>
      </c>
      <c r="O479" s="144"/>
    </row>
    <row r="480" spans="1:15" ht="14.4" x14ac:dyDescent="0.3">
      <c r="A480" s="143">
        <v>45356.743715277778</v>
      </c>
      <c r="B480" s="46">
        <f t="shared" si="7"/>
        <v>45356.743750000001</v>
      </c>
      <c r="C480" s="141">
        <v>1.9985318181818199</v>
      </c>
      <c r="D480" s="141">
        <v>9.0909090909090893E-6</v>
      </c>
      <c r="E480" s="141">
        <v>1400</v>
      </c>
      <c r="F480" s="141">
        <v>89.678124999999994</v>
      </c>
      <c r="G480" s="141">
        <v>21</v>
      </c>
      <c r="H480" s="141">
        <v>37.01</v>
      </c>
      <c r="I480" s="141">
        <v>6.6111428571428599</v>
      </c>
      <c r="J480" s="141">
        <v>0.22</v>
      </c>
      <c r="K480" s="141">
        <v>20.52</v>
      </c>
      <c r="L480" s="144"/>
      <c r="M480" s="141">
        <v>327</v>
      </c>
      <c r="N480" s="141">
        <v>5196.2056000000002</v>
      </c>
      <c r="O480" s="144"/>
    </row>
    <row r="481" spans="1:15" ht="14.4" x14ac:dyDescent="0.3">
      <c r="A481" s="143">
        <v>45356.744409722225</v>
      </c>
      <c r="B481" s="46">
        <f t="shared" si="7"/>
        <v>45356.744444444448</v>
      </c>
      <c r="C481" s="141">
        <v>2.0015190476190501</v>
      </c>
      <c r="D481" s="141">
        <v>-1.0952380952380999E-4</v>
      </c>
      <c r="E481" s="141">
        <v>1399.9095238095199</v>
      </c>
      <c r="F481" s="141">
        <v>89.580833333333302</v>
      </c>
      <c r="G481" s="141">
        <v>21</v>
      </c>
      <c r="H481" s="141">
        <v>37.015000000000001</v>
      </c>
      <c r="I481" s="141">
        <v>6.6103333333333296</v>
      </c>
      <c r="J481" s="141">
        <v>0.22</v>
      </c>
      <c r="K481" s="141">
        <v>20.52</v>
      </c>
      <c r="L481" s="144"/>
      <c r="M481" s="141">
        <v>327</v>
      </c>
      <c r="N481" s="141">
        <v>5196.2056000000002</v>
      </c>
      <c r="O481" s="144"/>
    </row>
    <row r="482" spans="1:15" ht="14.4" x14ac:dyDescent="0.3">
      <c r="A482" s="143">
        <v>45356.745104166665</v>
      </c>
      <c r="B482" s="46">
        <f t="shared" si="7"/>
        <v>45356.745138888888</v>
      </c>
      <c r="C482" s="141">
        <v>1.9998363636363601</v>
      </c>
      <c r="D482" s="141">
        <v>4.0909090909090901E-5</v>
      </c>
      <c r="E482" s="141">
        <v>1400.2190476190499</v>
      </c>
      <c r="F482" s="141">
        <v>89.540588235294095</v>
      </c>
      <c r="G482" s="141">
        <v>21</v>
      </c>
      <c r="H482" s="141">
        <v>37.015714285714303</v>
      </c>
      <c r="I482" s="141">
        <v>6.6101666666666699</v>
      </c>
      <c r="J482" s="141">
        <v>0.22</v>
      </c>
      <c r="K482" s="141">
        <v>20.51</v>
      </c>
      <c r="L482" s="144"/>
      <c r="M482" s="141">
        <v>327</v>
      </c>
      <c r="N482" s="141">
        <v>5196.2056000000002</v>
      </c>
      <c r="O482" s="144"/>
    </row>
    <row r="483" spans="1:15" ht="14.4" x14ac:dyDescent="0.3">
      <c r="A483" s="143">
        <v>45356.745798611111</v>
      </c>
      <c r="B483" s="46">
        <f t="shared" si="7"/>
        <v>45356.745833333334</v>
      </c>
      <c r="C483" s="141">
        <v>2.0007999999999999</v>
      </c>
      <c r="D483" s="141">
        <v>4.8636363636363601E-4</v>
      </c>
      <c r="E483" s="141">
        <v>1399.9666666666701</v>
      </c>
      <c r="F483" s="141">
        <v>89.495263157894698</v>
      </c>
      <c r="G483" s="141">
        <v>21</v>
      </c>
      <c r="H483" s="141">
        <v>37.01</v>
      </c>
      <c r="I483" s="141">
        <v>6.6093999999999999</v>
      </c>
      <c r="J483" s="141">
        <v>0.223333333333333</v>
      </c>
      <c r="K483" s="141">
        <v>20.51</v>
      </c>
      <c r="L483" s="144"/>
      <c r="M483" s="141">
        <v>327</v>
      </c>
      <c r="N483" s="141">
        <v>5196.2056000000002</v>
      </c>
      <c r="O483" s="144"/>
    </row>
    <row r="484" spans="1:15" ht="14.4" x14ac:dyDescent="0.3">
      <c r="A484" s="143">
        <v>45356.746493055558</v>
      </c>
      <c r="B484" s="46">
        <f t="shared" si="7"/>
        <v>45356.746527777781</v>
      </c>
      <c r="C484" s="141">
        <v>2.0002047619047598</v>
      </c>
      <c r="D484" s="141">
        <v>-2.0909090909090899E-4</v>
      </c>
      <c r="E484" s="141">
        <v>1399.91</v>
      </c>
      <c r="F484" s="141">
        <v>89.385333333333307</v>
      </c>
      <c r="G484" s="141">
        <v>21</v>
      </c>
      <c r="H484" s="141">
        <v>37.01</v>
      </c>
      <c r="I484" s="141">
        <v>6.6085000000000003</v>
      </c>
      <c r="J484" s="141">
        <v>0.23</v>
      </c>
      <c r="K484" s="141">
        <v>20.5</v>
      </c>
      <c r="L484" s="144"/>
      <c r="M484" s="141">
        <v>327</v>
      </c>
      <c r="N484" s="141">
        <v>5196.2056000000002</v>
      </c>
      <c r="O484" s="144"/>
    </row>
    <row r="485" spans="1:15" ht="14.4" x14ac:dyDescent="0.3">
      <c r="A485" s="143">
        <v>45356.747187499997</v>
      </c>
      <c r="B485" s="46">
        <f t="shared" si="7"/>
        <v>45356.74722222222</v>
      </c>
      <c r="C485" s="141">
        <v>1.99935217391304</v>
      </c>
      <c r="D485" s="141">
        <v>3.2173913043478301E-4</v>
      </c>
      <c r="E485" s="141">
        <v>1399.8869565217401</v>
      </c>
      <c r="F485" s="141">
        <v>89.328461538461497</v>
      </c>
      <c r="G485" s="141">
        <v>21</v>
      </c>
      <c r="H485" s="141">
        <v>37.01</v>
      </c>
      <c r="I485" s="141">
        <v>6.6084285714285702</v>
      </c>
      <c r="J485" s="141">
        <v>0.23</v>
      </c>
      <c r="K485" s="141">
        <v>20.504999999999999</v>
      </c>
      <c r="L485" s="144"/>
      <c r="M485" s="141">
        <v>327</v>
      </c>
      <c r="N485" s="141">
        <v>5196.2056000000002</v>
      </c>
      <c r="O485" s="144"/>
    </row>
    <row r="486" spans="1:15" ht="14.4" x14ac:dyDescent="0.3">
      <c r="A486" s="143">
        <v>45356.747881944444</v>
      </c>
      <c r="B486" s="46">
        <f t="shared" si="7"/>
        <v>45356.747916666667</v>
      </c>
      <c r="C486" s="141">
        <v>2.0000956521739099</v>
      </c>
      <c r="D486" s="141">
        <v>2.2727272727272699E-5</v>
      </c>
      <c r="E486" s="141">
        <v>1399.78695652174</v>
      </c>
      <c r="F486" s="141">
        <v>89.19</v>
      </c>
      <c r="G486" s="141">
        <v>21</v>
      </c>
      <c r="H486" s="141">
        <v>37.015999999999998</v>
      </c>
      <c r="I486" s="141">
        <v>6.6074000000000002</v>
      </c>
      <c r="J486" s="141">
        <v>0.23</v>
      </c>
      <c r="K486" s="141">
        <v>20.495000000000001</v>
      </c>
      <c r="L486" s="144"/>
      <c r="M486" s="141">
        <v>327</v>
      </c>
      <c r="N486" s="141">
        <v>5196.2056000000002</v>
      </c>
      <c r="O486" s="144"/>
    </row>
    <row r="487" spans="1:15" ht="14.4" x14ac:dyDescent="0.3">
      <c r="A487" s="143">
        <v>45356.748576388891</v>
      </c>
      <c r="B487" s="46">
        <f t="shared" si="7"/>
        <v>45356.748611111114</v>
      </c>
      <c r="C487" s="141">
        <v>2.0005173913043501</v>
      </c>
      <c r="D487" s="141">
        <v>2.3043478260869601E-4</v>
      </c>
      <c r="E487" s="141">
        <v>1399.98695652174</v>
      </c>
      <c r="F487" s="141">
        <v>88.999375000000001</v>
      </c>
      <c r="G487" s="141">
        <v>21</v>
      </c>
      <c r="H487" s="141">
        <v>37.015000000000001</v>
      </c>
      <c r="I487" s="141">
        <v>6.6068333333333298</v>
      </c>
      <c r="J487" s="141">
        <v>0.23499999999999999</v>
      </c>
      <c r="K487" s="141">
        <v>20.49</v>
      </c>
      <c r="L487" s="144"/>
      <c r="M487" s="141">
        <v>327</v>
      </c>
      <c r="N487" s="141">
        <v>5196.2056000000002</v>
      </c>
      <c r="O487" s="144"/>
    </row>
    <row r="488" spans="1:15" ht="14.4" x14ac:dyDescent="0.3">
      <c r="A488" s="143">
        <v>45356.74927083333</v>
      </c>
      <c r="B488" s="46">
        <f t="shared" si="7"/>
        <v>45356.749305555561</v>
      </c>
      <c r="C488" s="141">
        <v>1.99816086956522</v>
      </c>
      <c r="D488" s="141">
        <v>-2.5000000000000001E-4</v>
      </c>
      <c r="E488" s="141">
        <v>1399.9749999999999</v>
      </c>
      <c r="F488" s="141">
        <v>89.0107142857143</v>
      </c>
      <c r="G488" s="141">
        <v>21</v>
      </c>
      <c r="H488" s="141">
        <v>37.015000000000001</v>
      </c>
      <c r="I488" s="141">
        <v>6.6064444444444401</v>
      </c>
      <c r="J488" s="141">
        <v>0.24</v>
      </c>
      <c r="K488" s="141">
        <v>20.48</v>
      </c>
      <c r="L488" s="144"/>
      <c r="M488" s="141">
        <v>327</v>
      </c>
      <c r="N488" s="141">
        <v>5196.2056000000002</v>
      </c>
      <c r="O488" s="144"/>
    </row>
    <row r="489" spans="1:15" ht="14.4" x14ac:dyDescent="0.3">
      <c r="A489" s="143">
        <v>45356.749965277777</v>
      </c>
      <c r="B489" s="46">
        <f t="shared" si="7"/>
        <v>45356.75</v>
      </c>
      <c r="C489" s="141">
        <v>2.0019043478260898</v>
      </c>
      <c r="D489" s="141">
        <v>3.2272727272727298E-4</v>
      </c>
      <c r="E489" s="141">
        <v>1399.9</v>
      </c>
      <c r="F489" s="141">
        <v>88.916875000000005</v>
      </c>
      <c r="G489" s="141">
        <v>21</v>
      </c>
      <c r="H489" s="141">
        <v>37.014444444444401</v>
      </c>
      <c r="I489" s="141">
        <v>6.6054444444444398</v>
      </c>
      <c r="J489" s="141">
        <v>0.24</v>
      </c>
      <c r="K489" s="141">
        <v>20.47</v>
      </c>
      <c r="L489" s="144"/>
      <c r="M489" s="141">
        <v>327</v>
      </c>
      <c r="N489" s="141">
        <v>5196.2056000000002</v>
      </c>
      <c r="O489" s="144"/>
    </row>
    <row r="490" spans="1:15" ht="14.4" x14ac:dyDescent="0.3">
      <c r="A490" s="143">
        <v>45356.750659722224</v>
      </c>
      <c r="B490" s="46">
        <f t="shared" si="7"/>
        <v>45356.750694444447</v>
      </c>
      <c r="C490" s="141">
        <v>2.0004666666666702</v>
      </c>
      <c r="D490" s="141">
        <v>6.0476190476190504E-4</v>
      </c>
      <c r="E490" s="141">
        <v>1400.06</v>
      </c>
      <c r="F490" s="141">
        <v>88.761333333333297</v>
      </c>
      <c r="G490" s="141">
        <v>21</v>
      </c>
      <c r="H490" s="141">
        <v>37.015999999999998</v>
      </c>
      <c r="I490" s="141">
        <v>6.6044</v>
      </c>
      <c r="J490" s="141">
        <v>0.24</v>
      </c>
      <c r="K490" s="141">
        <v>20.47</v>
      </c>
      <c r="L490" s="144"/>
      <c r="M490" s="141">
        <v>327</v>
      </c>
      <c r="N490" s="141">
        <v>5196.2056000000002</v>
      </c>
      <c r="O490" s="144"/>
    </row>
    <row r="491" spans="1:15" ht="14.4" x14ac:dyDescent="0.3">
      <c r="A491" s="143">
        <v>45356.751354166663</v>
      </c>
      <c r="B491" s="46">
        <f t="shared" si="7"/>
        <v>45356.751388888893</v>
      </c>
      <c r="C491" s="141">
        <v>2.0023863636363601</v>
      </c>
      <c r="D491" s="141">
        <v>-2.7272727272727301E-4</v>
      </c>
      <c r="E491" s="141">
        <v>1400.2349999999999</v>
      </c>
      <c r="F491" s="141">
        <v>88.616666666666703</v>
      </c>
      <c r="G491" s="141">
        <v>21</v>
      </c>
      <c r="H491" s="141">
        <v>37.015000000000001</v>
      </c>
      <c r="I491" s="141">
        <v>6.6036666666666699</v>
      </c>
      <c r="J491" s="141">
        <v>0.24</v>
      </c>
      <c r="K491" s="141">
        <v>20.46</v>
      </c>
      <c r="L491" s="144"/>
      <c r="M491" s="141">
        <v>327</v>
      </c>
      <c r="N491" s="141">
        <v>5196.2056000000002</v>
      </c>
      <c r="O491" s="144"/>
    </row>
    <row r="492" spans="1:15" ht="14.4" x14ac:dyDescent="0.3">
      <c r="A492" s="143">
        <v>45356.75204861111</v>
      </c>
      <c r="B492" s="46">
        <f t="shared" si="7"/>
        <v>45356.752083333333</v>
      </c>
      <c r="C492" s="141">
        <v>1.9997304347826099</v>
      </c>
      <c r="D492" s="141">
        <v>5.1304347826086995E-4</v>
      </c>
      <c r="E492" s="141">
        <v>1400.01739130435</v>
      </c>
      <c r="F492" s="141">
        <v>88.579285714285703</v>
      </c>
      <c r="G492" s="141">
        <v>21</v>
      </c>
      <c r="H492" s="141">
        <v>37.015000000000001</v>
      </c>
      <c r="I492" s="141">
        <v>6.6024000000000003</v>
      </c>
      <c r="J492" s="141">
        <v>0.24666666666666701</v>
      </c>
      <c r="K492" s="141">
        <v>20.46</v>
      </c>
      <c r="L492" s="144"/>
      <c r="M492" s="141">
        <v>327</v>
      </c>
      <c r="N492" s="141">
        <v>5196.2056000000002</v>
      </c>
      <c r="O492" s="144"/>
    </row>
    <row r="493" spans="1:15" ht="14.4" x14ac:dyDescent="0.3">
      <c r="A493" s="143">
        <v>45356.752743055556</v>
      </c>
      <c r="B493" s="46">
        <f t="shared" si="7"/>
        <v>45356.75277777778</v>
      </c>
      <c r="C493" s="141">
        <v>2.0001045454545499</v>
      </c>
      <c r="D493" s="141">
        <v>-7.8260869565217398E-5</v>
      </c>
      <c r="E493" s="141">
        <v>1399.8869565217401</v>
      </c>
      <c r="F493" s="141">
        <v>88.461666666666702</v>
      </c>
      <c r="G493" s="141">
        <v>21</v>
      </c>
      <c r="H493" s="141">
        <v>37.0133333333333</v>
      </c>
      <c r="I493" s="141">
        <v>6.60175</v>
      </c>
      <c r="J493" s="141">
        <v>0.25</v>
      </c>
      <c r="K493" s="141">
        <v>20.45</v>
      </c>
      <c r="L493" s="144"/>
      <c r="M493" s="141">
        <v>327</v>
      </c>
      <c r="N493" s="141">
        <v>5196.2056000000002</v>
      </c>
      <c r="O493" s="144"/>
    </row>
    <row r="494" spans="1:15" ht="14.4" x14ac:dyDescent="0.3">
      <c r="A494" s="143">
        <v>45356.753437500003</v>
      </c>
      <c r="B494" s="46">
        <f t="shared" si="7"/>
        <v>45356.753472222226</v>
      </c>
      <c r="C494" s="141">
        <v>2.0013478260869602</v>
      </c>
      <c r="D494" s="141">
        <v>-1.3043478260869599E-4</v>
      </c>
      <c r="E494" s="141">
        <v>1399.7652173913</v>
      </c>
      <c r="F494" s="141">
        <v>88.338125000000005</v>
      </c>
      <c r="G494" s="141">
        <v>21</v>
      </c>
      <c r="H494" s="141">
        <v>37.01</v>
      </c>
      <c r="I494" s="141">
        <v>6.6008571428571399</v>
      </c>
      <c r="J494" s="141">
        <v>0.25</v>
      </c>
      <c r="K494" s="141">
        <v>20.45</v>
      </c>
      <c r="L494" s="144"/>
      <c r="M494" s="141">
        <v>327</v>
      </c>
      <c r="N494" s="141">
        <v>5196.2056000000002</v>
      </c>
      <c r="O494" s="144"/>
    </row>
    <row r="495" spans="1:15" ht="14.4" x14ac:dyDescent="0.3">
      <c r="A495" s="143">
        <v>45356.754131944443</v>
      </c>
      <c r="B495" s="46">
        <f t="shared" si="7"/>
        <v>45356.754166666666</v>
      </c>
      <c r="C495" s="141">
        <v>1.99959565217391</v>
      </c>
      <c r="D495" s="141">
        <v>-2.7826086956521699E-4</v>
      </c>
      <c r="E495" s="141">
        <v>1399.99130434783</v>
      </c>
      <c r="F495" s="141">
        <v>88.283333333333303</v>
      </c>
      <c r="G495" s="141">
        <v>21</v>
      </c>
      <c r="H495" s="141">
        <v>37.01</v>
      </c>
      <c r="I495" s="141">
        <v>6.6</v>
      </c>
      <c r="J495" s="141">
        <v>0.25</v>
      </c>
      <c r="K495" s="141">
        <v>20.45</v>
      </c>
      <c r="L495" s="144"/>
      <c r="M495" s="141">
        <v>327</v>
      </c>
      <c r="N495" s="141">
        <v>5196.2056000000002</v>
      </c>
      <c r="O495" s="144"/>
    </row>
    <row r="496" spans="1:15" ht="14.4" x14ac:dyDescent="0.3">
      <c r="A496" s="143">
        <v>45356.754826388889</v>
      </c>
      <c r="B496" s="46">
        <f t="shared" si="7"/>
        <v>45356.754861111112</v>
      </c>
      <c r="C496" s="141">
        <v>1.99926956521739</v>
      </c>
      <c r="D496" s="141">
        <v>1.0869565217391299E-4</v>
      </c>
      <c r="E496" s="141">
        <v>1400.03043478261</v>
      </c>
      <c r="F496" s="141">
        <v>88.240624999999994</v>
      </c>
      <c r="G496" s="141">
        <v>21</v>
      </c>
      <c r="H496" s="141">
        <v>37.021666666666697</v>
      </c>
      <c r="I496" s="141">
        <v>6.609</v>
      </c>
      <c r="J496" s="141">
        <v>0.25</v>
      </c>
      <c r="K496" s="141">
        <v>20.45</v>
      </c>
      <c r="L496" s="144"/>
      <c r="M496" s="141">
        <v>393.75</v>
      </c>
      <c r="N496" s="141">
        <v>5196.2056000000002</v>
      </c>
      <c r="O496" s="144"/>
    </row>
    <row r="497" spans="1:15" ht="14.4" x14ac:dyDescent="0.3">
      <c r="A497" s="143">
        <v>45356.755520833336</v>
      </c>
      <c r="B497" s="46">
        <f t="shared" si="7"/>
        <v>45356.755555555559</v>
      </c>
      <c r="C497" s="141">
        <v>1.99877272727273</v>
      </c>
      <c r="D497" s="141">
        <v>4.3636363636363599E-4</v>
      </c>
      <c r="E497" s="141">
        <v>1400.0809523809501</v>
      </c>
      <c r="F497" s="141">
        <v>88.216250000000002</v>
      </c>
      <c r="G497" s="141">
        <v>21</v>
      </c>
      <c r="H497" s="141">
        <v>37.021666666666697</v>
      </c>
      <c r="I497" s="141">
        <v>6.6124999999999998</v>
      </c>
      <c r="J497" s="141">
        <v>0.25</v>
      </c>
      <c r="K497" s="141">
        <v>20.443999999999999</v>
      </c>
      <c r="L497" s="144"/>
      <c r="M497" s="141">
        <v>436</v>
      </c>
      <c r="N497" s="141">
        <v>5196.2056000000002</v>
      </c>
      <c r="O497" s="144"/>
    </row>
    <row r="498" spans="1:15" ht="14.4" x14ac:dyDescent="0.3">
      <c r="A498" s="143">
        <v>45356.756215277775</v>
      </c>
      <c r="B498" s="46">
        <f t="shared" si="7"/>
        <v>45356.756249999999</v>
      </c>
      <c r="C498" s="141">
        <v>1.9982095238095201</v>
      </c>
      <c r="D498" s="141">
        <v>-2.2000000000000001E-4</v>
      </c>
      <c r="E498" s="141">
        <v>1400.1619047618999</v>
      </c>
      <c r="F498" s="141">
        <v>87.981111111111105</v>
      </c>
      <c r="G498" s="141">
        <v>21</v>
      </c>
      <c r="H498" s="141">
        <v>37.023333333333298</v>
      </c>
      <c r="I498" s="141">
        <v>6.6115000000000004</v>
      </c>
      <c r="J498" s="141">
        <v>0.25</v>
      </c>
      <c r="K498" s="141">
        <v>20.443999999999999</v>
      </c>
      <c r="L498" s="144"/>
      <c r="M498" s="141">
        <v>436</v>
      </c>
      <c r="N498" s="141">
        <v>5196.2056000000002</v>
      </c>
      <c r="O498" s="144"/>
    </row>
    <row r="499" spans="1:15" ht="14.4" x14ac:dyDescent="0.3">
      <c r="A499" s="143">
        <v>45356.756909722222</v>
      </c>
      <c r="B499" s="46">
        <f t="shared" si="7"/>
        <v>45356.756944444445</v>
      </c>
      <c r="C499" s="141">
        <v>1.99947826086957</v>
      </c>
      <c r="D499" s="141">
        <v>-4.0869565217391301E-4</v>
      </c>
      <c r="E499" s="141">
        <v>1399.99545454545</v>
      </c>
      <c r="F499" s="141">
        <v>87.846249999999998</v>
      </c>
      <c r="G499" s="141">
        <v>21</v>
      </c>
      <c r="H499" s="141">
        <v>37.020000000000003</v>
      </c>
      <c r="I499" s="141">
        <v>6.6115000000000004</v>
      </c>
      <c r="J499" s="141">
        <v>0.25</v>
      </c>
      <c r="K499" s="141">
        <v>20.425000000000001</v>
      </c>
      <c r="L499" s="144"/>
      <c r="M499" s="141">
        <v>436</v>
      </c>
      <c r="N499" s="141">
        <v>5196.2056000000002</v>
      </c>
      <c r="O499" s="144"/>
    </row>
    <row r="500" spans="1:15" ht="14.4" x14ac:dyDescent="0.3">
      <c r="A500" s="143">
        <v>45356.757604166669</v>
      </c>
      <c r="B500" s="46">
        <f t="shared" si="7"/>
        <v>45356.757638888892</v>
      </c>
      <c r="C500" s="141">
        <v>2.0004380952381</v>
      </c>
      <c r="D500" s="141">
        <v>-3.1500000000000001E-4</v>
      </c>
      <c r="E500" s="141">
        <v>1399.8050000000001</v>
      </c>
      <c r="F500" s="141">
        <v>87.827647058823501</v>
      </c>
      <c r="G500" s="141">
        <v>21</v>
      </c>
      <c r="H500" s="141">
        <v>37.014000000000003</v>
      </c>
      <c r="I500" s="141">
        <v>6.61042857142857</v>
      </c>
      <c r="J500" s="141">
        <v>0.255</v>
      </c>
      <c r="K500" s="141">
        <v>20.4142857142857</v>
      </c>
      <c r="L500" s="144"/>
      <c r="M500" s="141">
        <v>436</v>
      </c>
      <c r="N500" s="141">
        <v>5196.2056000000002</v>
      </c>
      <c r="O500" s="144"/>
    </row>
    <row r="501" spans="1:15" ht="14.4" x14ac:dyDescent="0.3">
      <c r="A501" s="143">
        <v>45356.758298611108</v>
      </c>
      <c r="B501" s="46">
        <f t="shared" si="7"/>
        <v>45356.758333333339</v>
      </c>
      <c r="C501" s="141">
        <v>2.00075909090909</v>
      </c>
      <c r="D501" s="141">
        <v>1.4999999999999999E-4</v>
      </c>
      <c r="E501" s="141">
        <v>1399.7842105263201</v>
      </c>
      <c r="F501" s="141">
        <v>87.655882352941205</v>
      </c>
      <c r="G501" s="141">
        <v>21</v>
      </c>
      <c r="H501" s="141">
        <v>37.015000000000001</v>
      </c>
      <c r="I501" s="141">
        <v>6.609</v>
      </c>
      <c r="J501" s="141">
        <v>0.255</v>
      </c>
      <c r="K501" s="141">
        <v>20.414999999999999</v>
      </c>
      <c r="L501" s="144"/>
      <c r="M501" s="141">
        <v>436</v>
      </c>
      <c r="N501" s="141">
        <v>5196.2056000000002</v>
      </c>
      <c r="O501" s="144"/>
    </row>
    <row r="502" spans="1:15" ht="14.4" x14ac:dyDescent="0.3">
      <c r="A502" s="143">
        <v>45356.758993055555</v>
      </c>
      <c r="B502" s="46">
        <f t="shared" si="7"/>
        <v>45356.759027777778</v>
      </c>
      <c r="C502" s="141">
        <v>2.00098181818182</v>
      </c>
      <c r="D502" s="141">
        <v>1.7142857142857099E-4</v>
      </c>
      <c r="E502" s="141">
        <v>1400.20909090909</v>
      </c>
      <c r="F502" s="141">
        <v>87.4435</v>
      </c>
      <c r="G502" s="141">
        <v>21</v>
      </c>
      <c r="H502" s="141">
        <v>37.015000000000001</v>
      </c>
      <c r="I502" s="141">
        <v>6.6081666666666701</v>
      </c>
      <c r="J502" s="141">
        <v>0.26</v>
      </c>
      <c r="K502" s="141">
        <v>20.41</v>
      </c>
      <c r="L502" s="144"/>
      <c r="M502" s="141">
        <v>436</v>
      </c>
      <c r="N502" s="141">
        <v>5196.2056000000002</v>
      </c>
      <c r="O502" s="144"/>
    </row>
    <row r="503" spans="1:15" ht="14.4" x14ac:dyDescent="0.3">
      <c r="A503" s="143">
        <v>45356.759687500002</v>
      </c>
      <c r="B503" s="46">
        <f t="shared" si="7"/>
        <v>45356.759722222225</v>
      </c>
      <c r="C503" s="141">
        <v>2.0003809523809499</v>
      </c>
      <c r="D503" s="141">
        <v>3.8181818181818201E-4</v>
      </c>
      <c r="E503" s="141">
        <v>1400.08</v>
      </c>
      <c r="F503" s="141">
        <v>87.271249999999995</v>
      </c>
      <c r="G503" s="141">
        <v>21</v>
      </c>
      <c r="H503" s="141">
        <v>37.014000000000003</v>
      </c>
      <c r="I503" s="141">
        <v>6.6074999999999999</v>
      </c>
      <c r="J503" s="141">
        <v>0.26</v>
      </c>
      <c r="K503" s="141">
        <v>20.399999999999999</v>
      </c>
      <c r="L503" s="144"/>
      <c r="M503" s="141">
        <v>436</v>
      </c>
      <c r="N503" s="141">
        <v>5196.2056000000002</v>
      </c>
      <c r="O503" s="144"/>
    </row>
    <row r="504" spans="1:15" ht="14.4" x14ac:dyDescent="0.3">
      <c r="A504" s="143">
        <v>45356.760381944441</v>
      </c>
      <c r="B504" s="46">
        <f t="shared" si="7"/>
        <v>45356.760416666672</v>
      </c>
      <c r="C504" s="141">
        <v>2.0001095238095199</v>
      </c>
      <c r="D504" s="141">
        <v>-2.7894736842105298E-4</v>
      </c>
      <c r="E504" s="141">
        <v>1399.7666666666701</v>
      </c>
      <c r="F504" s="141">
        <v>87.1933333333333</v>
      </c>
      <c r="G504" s="141">
        <v>21</v>
      </c>
      <c r="H504" s="141">
        <v>37.015714285714303</v>
      </c>
      <c r="I504" s="141">
        <v>6.60666666666667</v>
      </c>
      <c r="J504" s="141">
        <v>0.26</v>
      </c>
      <c r="K504" s="141">
        <v>20.395</v>
      </c>
      <c r="L504" s="144"/>
      <c r="M504" s="141">
        <v>436</v>
      </c>
      <c r="N504" s="141">
        <v>5196.2056000000002</v>
      </c>
      <c r="O504" s="144"/>
    </row>
    <row r="505" spans="1:15" ht="14.4" x14ac:dyDescent="0.3">
      <c r="A505" s="143">
        <v>45356.761076388888</v>
      </c>
      <c r="B505" s="46">
        <f t="shared" si="7"/>
        <v>45356.761111111111</v>
      </c>
      <c r="C505" s="141">
        <v>1.99980909090909</v>
      </c>
      <c r="D505" s="141">
        <v>2.9545454545454498E-4</v>
      </c>
      <c r="E505" s="141">
        <v>1399.95</v>
      </c>
      <c r="F505" s="141">
        <v>87.196153846153805</v>
      </c>
      <c r="G505" s="141">
        <v>21</v>
      </c>
      <c r="H505" s="141">
        <v>37.015000000000001</v>
      </c>
      <c r="I505" s="141">
        <v>6.6058888888888898</v>
      </c>
      <c r="J505" s="141">
        <v>0.27</v>
      </c>
      <c r="K505" s="141">
        <v>20.395</v>
      </c>
      <c r="L505" s="144"/>
      <c r="M505" s="141">
        <v>436</v>
      </c>
      <c r="N505" s="141">
        <v>5196.2056000000002</v>
      </c>
      <c r="O505" s="144"/>
    </row>
    <row r="506" spans="1:15" ht="14.4" x14ac:dyDescent="0.3">
      <c r="A506" s="143">
        <v>45356.761770833335</v>
      </c>
      <c r="B506" s="46">
        <f t="shared" si="7"/>
        <v>45356.761805555558</v>
      </c>
      <c r="C506" s="141">
        <v>2.0005227272727302</v>
      </c>
      <c r="D506" s="141">
        <v>9.52380952380952E-5</v>
      </c>
      <c r="E506" s="141">
        <v>1400.02727272727</v>
      </c>
      <c r="F506" s="141">
        <v>87.114999999999995</v>
      </c>
      <c r="G506" s="141">
        <v>21</v>
      </c>
      <c r="H506" s="141">
        <v>37.0133333333333</v>
      </c>
      <c r="I506" s="141">
        <v>6.60483333333333</v>
      </c>
      <c r="J506" s="141">
        <v>0.27</v>
      </c>
      <c r="K506" s="141">
        <v>20.385000000000002</v>
      </c>
      <c r="L506" s="144"/>
      <c r="M506" s="141">
        <v>436</v>
      </c>
      <c r="N506" s="141">
        <v>5196.2056000000002</v>
      </c>
      <c r="O506" s="144"/>
    </row>
    <row r="507" spans="1:15" ht="14.4" x14ac:dyDescent="0.3">
      <c r="A507" s="143">
        <v>45356.762465277781</v>
      </c>
      <c r="B507" s="46">
        <f t="shared" si="7"/>
        <v>45356.762500000004</v>
      </c>
      <c r="C507" s="141">
        <v>1.99957391304348</v>
      </c>
      <c r="D507" s="141">
        <v>-5.2173913043478202E-5</v>
      </c>
      <c r="E507" s="141">
        <v>1400.0250000000001</v>
      </c>
      <c r="F507" s="141">
        <v>87.001428571428605</v>
      </c>
      <c r="G507" s="141">
        <v>21</v>
      </c>
      <c r="H507" s="141">
        <v>37.015000000000001</v>
      </c>
      <c r="I507" s="141">
        <v>6.60385714285714</v>
      </c>
      <c r="J507" s="141">
        <v>0.27</v>
      </c>
      <c r="K507" s="141">
        <v>20.385000000000002</v>
      </c>
      <c r="L507" s="144"/>
      <c r="M507" s="141">
        <v>436</v>
      </c>
      <c r="N507" s="141">
        <v>5196.2056000000002</v>
      </c>
      <c r="O507" s="144"/>
    </row>
    <row r="508" spans="1:15" ht="14.4" x14ac:dyDescent="0.3">
      <c r="A508" s="143">
        <v>45356.763159722221</v>
      </c>
      <c r="B508" s="46">
        <f t="shared" si="7"/>
        <v>45356.763194444444</v>
      </c>
      <c r="C508" s="141">
        <v>1.99898181818182</v>
      </c>
      <c r="D508" s="141">
        <v>-1.6190476190476201E-4</v>
      </c>
      <c r="E508" s="141">
        <v>1400.04210526316</v>
      </c>
      <c r="F508" s="141">
        <v>86.910624999999996</v>
      </c>
      <c r="G508" s="141">
        <v>21</v>
      </c>
      <c r="H508" s="141">
        <v>37.015000000000001</v>
      </c>
      <c r="I508" s="141">
        <v>6.6022499999999997</v>
      </c>
      <c r="J508" s="141">
        <v>0.276666666666667</v>
      </c>
      <c r="K508" s="141">
        <v>20.375</v>
      </c>
      <c r="L508" s="144"/>
      <c r="M508" s="141">
        <v>436</v>
      </c>
      <c r="N508" s="141">
        <v>5196.2056000000002</v>
      </c>
      <c r="O508" s="144"/>
    </row>
    <row r="509" spans="1:15" ht="14.4" x14ac:dyDescent="0.3">
      <c r="A509" s="143">
        <v>45356.763854166667</v>
      </c>
      <c r="B509" s="46">
        <f t="shared" si="7"/>
        <v>45356.763888888891</v>
      </c>
      <c r="C509" s="141">
        <v>2.0008227272727299</v>
      </c>
      <c r="D509" s="141">
        <v>-1E-4</v>
      </c>
      <c r="E509" s="141">
        <v>1400.00952380952</v>
      </c>
      <c r="F509" s="141">
        <v>86.792500000000004</v>
      </c>
      <c r="G509" s="141">
        <v>21</v>
      </c>
      <c r="H509" s="141">
        <v>37</v>
      </c>
      <c r="I509" s="141">
        <v>6.6012727272727298</v>
      </c>
      <c r="J509" s="141">
        <v>0.276666666666667</v>
      </c>
      <c r="K509" s="141">
        <v>20.375</v>
      </c>
      <c r="L509" s="144"/>
      <c r="M509" s="141">
        <v>436</v>
      </c>
      <c r="N509" s="141">
        <v>5196.2056000000002</v>
      </c>
      <c r="O509" s="144"/>
    </row>
    <row r="510" spans="1:15" ht="14.4" x14ac:dyDescent="0.3">
      <c r="A510" s="143">
        <v>45356.764548611114</v>
      </c>
      <c r="B510" s="46">
        <f t="shared" si="7"/>
        <v>45356.764583333337</v>
      </c>
      <c r="C510" s="141">
        <v>1.99949545454545</v>
      </c>
      <c r="D510" s="141">
        <v>-1.6000000000000001E-4</v>
      </c>
      <c r="E510" s="141">
        <v>1399.8727272727299</v>
      </c>
      <c r="F510" s="141">
        <v>86.656000000000006</v>
      </c>
      <c r="G510" s="141">
        <v>21</v>
      </c>
      <c r="H510" s="141">
        <v>37.0075</v>
      </c>
      <c r="I510" s="141">
        <v>6.6067499999999999</v>
      </c>
      <c r="J510" s="141">
        <v>0.28000000000000003</v>
      </c>
      <c r="K510" s="141">
        <v>20.37</v>
      </c>
      <c r="L510" s="144"/>
      <c r="M510" s="141">
        <v>495</v>
      </c>
      <c r="N510" s="141">
        <v>5196.2056000000002</v>
      </c>
      <c r="O510" s="144"/>
    </row>
    <row r="511" spans="1:15" ht="14.4" x14ac:dyDescent="0.3">
      <c r="A511" s="143">
        <v>45356.765243055554</v>
      </c>
      <c r="B511" s="46">
        <f t="shared" si="7"/>
        <v>45356.765277777777</v>
      </c>
      <c r="C511" s="141">
        <v>2.0020086956521701</v>
      </c>
      <c r="D511" s="141">
        <v>-2.2727272727272699E-5</v>
      </c>
      <c r="E511" s="141">
        <v>1400.0190476190501</v>
      </c>
      <c r="F511" s="141">
        <v>86.490909090909099</v>
      </c>
      <c r="G511" s="141">
        <v>21</v>
      </c>
      <c r="H511" s="141">
        <v>37.0133333333333</v>
      </c>
      <c r="I511" s="141">
        <v>6.6133333333333297</v>
      </c>
      <c r="J511" s="141">
        <v>0.28000000000000003</v>
      </c>
      <c r="K511" s="141">
        <v>20.36</v>
      </c>
      <c r="L511" s="144"/>
      <c r="M511" s="141">
        <v>495</v>
      </c>
      <c r="N511" s="141">
        <v>5196.2056000000002</v>
      </c>
      <c r="O511" s="144"/>
    </row>
    <row r="512" spans="1:15" ht="14.4" x14ac:dyDescent="0.3">
      <c r="A512" s="143">
        <v>45356.7659375</v>
      </c>
      <c r="B512" s="46">
        <f t="shared" si="7"/>
        <v>45356.765972222223</v>
      </c>
      <c r="C512" s="141">
        <v>1.9994499999999999</v>
      </c>
      <c r="D512" s="141">
        <v>1.8095238095238101E-4</v>
      </c>
      <c r="E512" s="141">
        <v>1399.8428571428601</v>
      </c>
      <c r="F512" s="141">
        <v>86.412499999999994</v>
      </c>
      <c r="G512" s="141">
        <v>21</v>
      </c>
      <c r="H512" s="141">
        <v>37.006666666666703</v>
      </c>
      <c r="I512" s="141">
        <v>6.6130000000000004</v>
      </c>
      <c r="J512" s="141">
        <v>0.28499999999999998</v>
      </c>
      <c r="K512" s="141">
        <v>20.36</v>
      </c>
      <c r="L512" s="144"/>
      <c r="M512" s="141">
        <v>545</v>
      </c>
      <c r="N512" s="141">
        <v>5196.2056000000002</v>
      </c>
      <c r="O512" s="144"/>
    </row>
    <row r="513" spans="1:15" ht="14.4" x14ac:dyDescent="0.3">
      <c r="A513" s="143">
        <v>45356.766631944447</v>
      </c>
      <c r="B513" s="46">
        <f t="shared" si="7"/>
        <v>45356.76666666667</v>
      </c>
      <c r="C513" s="141">
        <v>2.0000272727272699</v>
      </c>
      <c r="D513" s="141">
        <v>-2.0000000000000001E-4</v>
      </c>
      <c r="E513" s="141">
        <v>1399.63684210526</v>
      </c>
      <c r="F513" s="141">
        <v>86.36</v>
      </c>
      <c r="G513" s="141">
        <v>21</v>
      </c>
      <c r="H513" s="141">
        <v>37.003333333333302</v>
      </c>
      <c r="I513" s="141">
        <v>6.6118333333333297</v>
      </c>
      <c r="J513" s="141">
        <v>0.28999999999999998</v>
      </c>
      <c r="K513" s="141">
        <v>20.37</v>
      </c>
      <c r="L513" s="144"/>
      <c r="M513" s="141">
        <v>545</v>
      </c>
      <c r="N513" s="141">
        <v>5196.2056000000002</v>
      </c>
      <c r="O513" s="144"/>
    </row>
    <row r="514" spans="1:15" ht="14.4" x14ac:dyDescent="0.3">
      <c r="A514" s="143">
        <v>45356.767326388886</v>
      </c>
      <c r="B514" s="46">
        <f t="shared" si="7"/>
        <v>45356.767361111109</v>
      </c>
      <c r="C514" s="141">
        <v>2.0000200000000001</v>
      </c>
      <c r="D514" s="141">
        <v>-5.9999999999999995E-4</v>
      </c>
      <c r="E514" s="141">
        <v>1400.11428571429</v>
      </c>
      <c r="F514" s="141">
        <v>86.252666666666698</v>
      </c>
      <c r="G514" s="141">
        <v>21</v>
      </c>
      <c r="H514" s="141">
        <v>37.005000000000003</v>
      </c>
      <c r="I514" s="141">
        <v>6.6109999999999998</v>
      </c>
      <c r="J514" s="141">
        <v>0.28999999999999998</v>
      </c>
      <c r="K514" s="141">
        <v>20.37</v>
      </c>
      <c r="L514" s="144"/>
      <c r="M514" s="141">
        <v>545</v>
      </c>
      <c r="N514" s="141">
        <v>5196.2056000000002</v>
      </c>
      <c r="O514" s="144"/>
    </row>
    <row r="515" spans="1:15" ht="14.4" x14ac:dyDescent="0.3">
      <c r="A515" s="143">
        <v>45356.768020833333</v>
      </c>
      <c r="B515" s="46">
        <f t="shared" ref="B515:B578" si="8">MROUND(A515,"00:01:00")</f>
        <v>45356.768055555556</v>
      </c>
      <c r="C515" s="141">
        <v>2.0008086956521698</v>
      </c>
      <c r="D515" s="141">
        <v>9.0909090909091097E-6</v>
      </c>
      <c r="E515" s="141">
        <v>1399.8227272727299</v>
      </c>
      <c r="F515" s="141">
        <v>86.12</v>
      </c>
      <c r="G515" s="141">
        <v>21</v>
      </c>
      <c r="H515" s="141">
        <v>37</v>
      </c>
      <c r="I515" s="141">
        <v>6.6095714285714298</v>
      </c>
      <c r="J515" s="141">
        <v>0.28999999999999998</v>
      </c>
      <c r="K515" s="141">
        <v>20.37</v>
      </c>
      <c r="L515" s="144"/>
      <c r="M515" s="141">
        <v>545</v>
      </c>
      <c r="N515" s="141">
        <v>5196.2056000000002</v>
      </c>
      <c r="O515" s="144"/>
    </row>
    <row r="516" spans="1:15" ht="14.4" x14ac:dyDescent="0.3">
      <c r="A516" s="143">
        <v>45356.76871527778</v>
      </c>
      <c r="B516" s="46">
        <f t="shared" si="8"/>
        <v>45356.768750000003</v>
      </c>
      <c r="C516" s="141">
        <v>1.9991227272727301</v>
      </c>
      <c r="D516" s="141">
        <v>1.3636363636363599E-5</v>
      </c>
      <c r="E516" s="141">
        <v>1399.9217391304301</v>
      </c>
      <c r="F516" s="141">
        <v>86.102666666666707</v>
      </c>
      <c r="G516" s="141">
        <v>21</v>
      </c>
      <c r="H516" s="141">
        <v>36.99</v>
      </c>
      <c r="I516" s="141">
        <v>6.6085000000000003</v>
      </c>
      <c r="J516" s="141">
        <v>0.3</v>
      </c>
      <c r="K516" s="141">
        <v>20.37</v>
      </c>
      <c r="L516" s="144"/>
      <c r="M516" s="141">
        <v>545</v>
      </c>
      <c r="N516" s="141">
        <v>5196.2056000000002</v>
      </c>
      <c r="O516" s="144"/>
    </row>
    <row r="517" spans="1:15" ht="14.4" x14ac:dyDescent="0.3">
      <c r="A517" s="143">
        <v>45356.769409722219</v>
      </c>
      <c r="B517" s="46">
        <f t="shared" si="8"/>
        <v>45356.76944444445</v>
      </c>
      <c r="C517" s="141">
        <v>1.99907391304348</v>
      </c>
      <c r="D517" s="141">
        <v>-1.6086956521739099E-4</v>
      </c>
      <c r="E517" s="141">
        <v>1400.1130434782599</v>
      </c>
      <c r="F517" s="141">
        <v>86.011538461538507</v>
      </c>
      <c r="G517" s="141">
        <v>21</v>
      </c>
      <c r="H517" s="141">
        <v>37</v>
      </c>
      <c r="I517" s="141">
        <v>6.6078000000000001</v>
      </c>
      <c r="J517" s="141">
        <v>0.3</v>
      </c>
      <c r="K517" s="141">
        <v>20.376000000000001</v>
      </c>
      <c r="L517" s="144"/>
      <c r="M517" s="141">
        <v>545</v>
      </c>
      <c r="N517" s="141">
        <v>5196.2056000000002</v>
      </c>
      <c r="O517" s="144"/>
    </row>
    <row r="518" spans="1:15" ht="14.4" x14ac:dyDescent="0.3">
      <c r="A518" s="143">
        <v>45356.770104166666</v>
      </c>
      <c r="B518" s="46">
        <f t="shared" si="8"/>
        <v>45356.770138888889</v>
      </c>
      <c r="C518" s="141">
        <v>1.99965652173913</v>
      </c>
      <c r="D518" s="141">
        <v>-2.5000000000000001E-4</v>
      </c>
      <c r="E518" s="141">
        <v>1399.80454545455</v>
      </c>
      <c r="F518" s="141">
        <v>85.891666666666694</v>
      </c>
      <c r="G518" s="141">
        <v>21</v>
      </c>
      <c r="H518" s="141">
        <v>37.005000000000003</v>
      </c>
      <c r="I518" s="141">
        <v>6.6067999999999998</v>
      </c>
      <c r="J518" s="141">
        <v>0.3</v>
      </c>
      <c r="K518" s="141">
        <v>20.37</v>
      </c>
      <c r="L518" s="144"/>
      <c r="M518" s="141">
        <v>545</v>
      </c>
      <c r="N518" s="141">
        <v>5196.2056000000002</v>
      </c>
      <c r="O518" s="144"/>
    </row>
    <row r="519" spans="1:15" ht="14.4" x14ac:dyDescent="0.3">
      <c r="A519" s="143">
        <v>45356.770798611113</v>
      </c>
      <c r="B519" s="46">
        <f t="shared" si="8"/>
        <v>45356.770833333336</v>
      </c>
      <c r="C519" s="141">
        <v>1.99999090909091</v>
      </c>
      <c r="D519" s="141">
        <v>1.5238095238095199E-4</v>
      </c>
      <c r="E519" s="141">
        <v>1399.9095238095199</v>
      </c>
      <c r="F519" s="141">
        <v>85.725384615384598</v>
      </c>
      <c r="G519" s="141">
        <v>21</v>
      </c>
      <c r="H519" s="141">
        <v>37</v>
      </c>
      <c r="I519" s="141">
        <v>6.6059999999999999</v>
      </c>
      <c r="J519" s="141">
        <v>0.30499999999999999</v>
      </c>
      <c r="K519" s="141">
        <v>20.38</v>
      </c>
      <c r="L519" s="144"/>
      <c r="M519" s="141">
        <v>545</v>
      </c>
      <c r="N519" s="141">
        <v>5196.2056000000002</v>
      </c>
      <c r="O519" s="144"/>
    </row>
    <row r="520" spans="1:15" ht="14.4" x14ac:dyDescent="0.3">
      <c r="A520" s="143">
        <v>45356.771493055552</v>
      </c>
      <c r="B520" s="46">
        <f t="shared" si="8"/>
        <v>45356.771527777782</v>
      </c>
      <c r="C520" s="141">
        <v>1.99888181818182</v>
      </c>
      <c r="D520" s="141">
        <v>-7.3913043478260795E-5</v>
      </c>
      <c r="E520" s="141">
        <v>1400.03636363636</v>
      </c>
      <c r="F520" s="141">
        <v>85.613333333333301</v>
      </c>
      <c r="G520" s="141">
        <v>21</v>
      </c>
      <c r="H520" s="141">
        <v>37.005714285714298</v>
      </c>
      <c r="I520" s="141">
        <v>6.6046666666666702</v>
      </c>
      <c r="J520" s="141">
        <v>0.31</v>
      </c>
      <c r="K520" s="141">
        <v>20.38</v>
      </c>
      <c r="L520" s="144"/>
      <c r="M520" s="141">
        <v>545</v>
      </c>
      <c r="N520" s="141">
        <v>5196.2056000000002</v>
      </c>
      <c r="O520" s="144"/>
    </row>
    <row r="521" spans="1:15" ht="14.4" x14ac:dyDescent="0.3">
      <c r="A521" s="143">
        <v>45356.772187499999</v>
      </c>
      <c r="B521" s="46">
        <f t="shared" si="8"/>
        <v>45356.772222222222</v>
      </c>
      <c r="C521" s="141">
        <v>2.0011318181818201</v>
      </c>
      <c r="D521" s="141">
        <v>-3.72727272727273E-4</v>
      </c>
      <c r="E521" s="141">
        <v>1400.0380952380999</v>
      </c>
      <c r="F521" s="141">
        <v>85.54</v>
      </c>
      <c r="G521" s="141">
        <v>21</v>
      </c>
      <c r="H521" s="141">
        <v>37.003333333333302</v>
      </c>
      <c r="I521" s="141">
        <v>6.6037142857142896</v>
      </c>
      <c r="J521" s="141">
        <v>0.31</v>
      </c>
      <c r="K521" s="141">
        <v>20.38</v>
      </c>
      <c r="L521" s="144"/>
      <c r="M521" s="141">
        <v>545</v>
      </c>
      <c r="N521" s="141">
        <v>5196.2056000000002</v>
      </c>
      <c r="O521" s="144"/>
    </row>
    <row r="522" spans="1:15" ht="14.4" x14ac:dyDescent="0.3">
      <c r="A522" s="143">
        <v>45356.772881944446</v>
      </c>
      <c r="B522" s="46">
        <f t="shared" si="8"/>
        <v>45356.772916666669</v>
      </c>
      <c r="C522" s="141">
        <v>1.9997904761904799</v>
      </c>
      <c r="D522" s="141">
        <v>6.36363636363636E-5</v>
      </c>
      <c r="E522" s="141">
        <v>1399.98181818182</v>
      </c>
      <c r="F522" s="141">
        <v>85.481176470588196</v>
      </c>
      <c r="G522" s="141">
        <v>21</v>
      </c>
      <c r="H522" s="141">
        <v>37.006</v>
      </c>
      <c r="I522" s="141">
        <v>6.6021666666666698</v>
      </c>
      <c r="J522" s="141">
        <v>0.315</v>
      </c>
      <c r="K522" s="141">
        <v>20.385000000000002</v>
      </c>
      <c r="L522" s="144"/>
      <c r="M522" s="141">
        <v>545</v>
      </c>
      <c r="N522" s="141">
        <v>5196.2056000000002</v>
      </c>
      <c r="O522" s="144"/>
    </row>
    <row r="523" spans="1:15" ht="14.4" x14ac:dyDescent="0.3">
      <c r="A523" s="143">
        <v>45356.773576388892</v>
      </c>
      <c r="B523" s="46">
        <f t="shared" si="8"/>
        <v>45356.773611111115</v>
      </c>
      <c r="C523" s="141">
        <v>1.9990000000000001</v>
      </c>
      <c r="D523" s="141">
        <v>-2.04545454545455E-4</v>
      </c>
      <c r="E523" s="141">
        <v>1400.1949999999999</v>
      </c>
      <c r="F523" s="141">
        <v>85.448750000000004</v>
      </c>
      <c r="G523" s="141">
        <v>21</v>
      </c>
      <c r="H523" s="141">
        <v>37.004444444444403</v>
      </c>
      <c r="I523" s="141">
        <v>6.6015714285714298</v>
      </c>
      <c r="J523" s="141">
        <v>0.315</v>
      </c>
      <c r="K523" s="141">
        <v>20.38</v>
      </c>
      <c r="L523" s="144"/>
      <c r="M523" s="141">
        <v>545</v>
      </c>
      <c r="N523" s="141">
        <v>5196.2056000000002</v>
      </c>
      <c r="O523" s="144"/>
    </row>
    <row r="524" spans="1:15" ht="14.4" x14ac:dyDescent="0.3">
      <c r="A524" s="143">
        <v>45356.774270833332</v>
      </c>
      <c r="B524" s="46">
        <f t="shared" si="8"/>
        <v>45356.774305555555</v>
      </c>
      <c r="C524" s="141">
        <v>2.0006476190476201</v>
      </c>
      <c r="D524" s="141">
        <v>-1.5454545454545501E-4</v>
      </c>
      <c r="E524" s="141">
        <v>1400.3318181818199</v>
      </c>
      <c r="F524" s="141">
        <v>85.353333333333296</v>
      </c>
      <c r="G524" s="141">
        <v>21</v>
      </c>
      <c r="H524" s="141">
        <v>37.005000000000003</v>
      </c>
      <c r="I524" s="141">
        <v>6.60025</v>
      </c>
      <c r="J524" s="141">
        <v>0.32333333333333297</v>
      </c>
      <c r="K524" s="141">
        <v>20.39</v>
      </c>
      <c r="L524" s="144"/>
      <c r="M524" s="141">
        <v>545</v>
      </c>
      <c r="N524" s="141">
        <v>5196.2056000000002</v>
      </c>
      <c r="O524" s="144"/>
    </row>
    <row r="525" spans="1:15" ht="14.4" x14ac:dyDescent="0.3">
      <c r="A525" s="143">
        <v>45356.774965277778</v>
      </c>
      <c r="B525" s="46">
        <f t="shared" si="8"/>
        <v>45356.775000000001</v>
      </c>
      <c r="C525" s="141">
        <v>2.0004086956521698</v>
      </c>
      <c r="D525" s="141">
        <v>4.9130434782608697E-4</v>
      </c>
      <c r="E525" s="141">
        <v>1399.8363636363599</v>
      </c>
      <c r="F525" s="141">
        <v>85.227894736842103</v>
      </c>
      <c r="G525" s="141">
        <v>21</v>
      </c>
      <c r="H525" s="141">
        <v>37.01</v>
      </c>
      <c r="I525" s="141">
        <v>6.6075999999999997</v>
      </c>
      <c r="J525" s="141">
        <v>0.33</v>
      </c>
      <c r="K525" s="141">
        <v>20.399999999999999</v>
      </c>
      <c r="L525" s="144"/>
      <c r="M525" s="141">
        <v>611.25</v>
      </c>
      <c r="N525" s="141">
        <v>5196.2056000000002</v>
      </c>
      <c r="O525" s="144"/>
    </row>
    <row r="526" spans="1:15" ht="14.4" x14ac:dyDescent="0.3">
      <c r="A526" s="143">
        <v>45356.775659722225</v>
      </c>
      <c r="B526" s="46">
        <f t="shared" si="8"/>
        <v>45356.775694444448</v>
      </c>
      <c r="C526" s="141">
        <v>1.9996826086956501</v>
      </c>
      <c r="D526" s="141">
        <v>-2.8571428571428601E-5</v>
      </c>
      <c r="E526" s="141">
        <v>1400.1478260869601</v>
      </c>
      <c r="F526" s="141">
        <v>85.136470588235298</v>
      </c>
      <c r="G526" s="141">
        <v>21</v>
      </c>
      <c r="H526" s="141">
        <v>37.015000000000001</v>
      </c>
      <c r="I526" s="141">
        <v>6.6097142857142899</v>
      </c>
      <c r="J526" s="141">
        <v>0.32500000000000001</v>
      </c>
      <c r="K526" s="141">
        <v>20.399999999999999</v>
      </c>
      <c r="L526" s="144"/>
      <c r="M526" s="141">
        <v>654</v>
      </c>
      <c r="N526" s="141">
        <v>5196.2056000000002</v>
      </c>
      <c r="O526" s="144"/>
    </row>
    <row r="527" spans="1:15" ht="14.4" x14ac:dyDescent="0.3">
      <c r="A527" s="143">
        <v>45356.776354166665</v>
      </c>
      <c r="B527" s="46">
        <f t="shared" si="8"/>
        <v>45356.776388888888</v>
      </c>
      <c r="C527" s="141">
        <v>1.9998499999999999</v>
      </c>
      <c r="D527" s="141">
        <v>8.0000000000000007E-5</v>
      </c>
      <c r="E527" s="141">
        <v>1400.085</v>
      </c>
      <c r="F527" s="141">
        <v>84.995000000000005</v>
      </c>
      <c r="G527" s="141">
        <v>21</v>
      </c>
      <c r="H527" s="141">
        <v>37.015000000000001</v>
      </c>
      <c r="I527" s="141">
        <v>6.6084444444444399</v>
      </c>
      <c r="J527" s="141">
        <v>0.33</v>
      </c>
      <c r="K527" s="141">
        <v>20.399999999999999</v>
      </c>
      <c r="L527" s="144"/>
      <c r="M527" s="141">
        <v>654</v>
      </c>
      <c r="N527" s="141">
        <v>5196.2056000000002</v>
      </c>
      <c r="O527" s="144"/>
    </row>
    <row r="528" spans="1:15" ht="14.4" x14ac:dyDescent="0.3">
      <c r="A528" s="143">
        <v>45356.777048611111</v>
      </c>
      <c r="B528" s="46">
        <f t="shared" si="8"/>
        <v>45356.777083333334</v>
      </c>
      <c r="C528" s="141">
        <v>1.9998130434782599</v>
      </c>
      <c r="D528" s="141">
        <v>1.6086956521739099E-4</v>
      </c>
      <c r="E528" s="141">
        <v>1400.19545454545</v>
      </c>
      <c r="F528" s="141">
        <v>84.899285714285696</v>
      </c>
      <c r="G528" s="141">
        <v>21</v>
      </c>
      <c r="H528" s="141">
        <v>37.01</v>
      </c>
      <c r="I528" s="141">
        <v>6.6076666666666704</v>
      </c>
      <c r="J528" s="141">
        <v>0.33</v>
      </c>
      <c r="K528" s="141">
        <v>20.399999999999999</v>
      </c>
      <c r="L528" s="144"/>
      <c r="M528" s="141">
        <v>654</v>
      </c>
      <c r="N528" s="141">
        <v>5196.2056000000002</v>
      </c>
      <c r="O528" s="144"/>
    </row>
    <row r="529" spans="1:15" ht="14.4" x14ac:dyDescent="0.3">
      <c r="A529" s="143">
        <v>45356.777743055558</v>
      </c>
      <c r="B529" s="46">
        <f t="shared" si="8"/>
        <v>45356.777777777781</v>
      </c>
      <c r="C529" s="141">
        <v>1.99920454545455</v>
      </c>
      <c r="D529" s="141">
        <v>-2.3181818181818199E-4</v>
      </c>
      <c r="E529" s="141">
        <v>1399.87142857143</v>
      </c>
      <c r="F529" s="141">
        <v>84.811666666666696</v>
      </c>
      <c r="G529" s="141">
        <v>21</v>
      </c>
      <c r="H529" s="141">
        <v>37.005000000000003</v>
      </c>
      <c r="I529" s="141">
        <v>6.6063999999999998</v>
      </c>
      <c r="J529" s="141">
        <v>0.33333333333333298</v>
      </c>
      <c r="K529" s="141">
        <v>20.399999999999999</v>
      </c>
      <c r="L529" s="144"/>
      <c r="M529" s="141">
        <v>654</v>
      </c>
      <c r="N529" s="141">
        <v>5196.2056000000002</v>
      </c>
      <c r="O529" s="144"/>
    </row>
    <row r="530" spans="1:15" ht="14.4" x14ac:dyDescent="0.3">
      <c r="A530" s="143">
        <v>45356.778437499997</v>
      </c>
      <c r="B530" s="46">
        <f t="shared" si="8"/>
        <v>45356.77847222222</v>
      </c>
      <c r="C530" s="141">
        <v>1.9992818181818199</v>
      </c>
      <c r="D530" s="141">
        <v>2.5789473684210501E-4</v>
      </c>
      <c r="E530" s="141">
        <v>1400.0333333333299</v>
      </c>
      <c r="F530" s="141">
        <v>84.637692307692305</v>
      </c>
      <c r="G530" s="141">
        <v>21</v>
      </c>
      <c r="H530" s="141">
        <v>37.020000000000003</v>
      </c>
      <c r="I530" s="141">
        <v>6.6057142857142903</v>
      </c>
      <c r="J530" s="141">
        <v>0.33333333333333298</v>
      </c>
      <c r="K530" s="141">
        <v>20.39</v>
      </c>
      <c r="L530" s="141"/>
      <c r="M530" s="141">
        <v>654</v>
      </c>
      <c r="N530" s="141">
        <v>5196.2056000000002</v>
      </c>
      <c r="O530" s="144"/>
    </row>
    <row r="531" spans="1:15" ht="14.4" x14ac:dyDescent="0.3">
      <c r="A531" s="143">
        <v>45356.779131944444</v>
      </c>
      <c r="B531" s="46">
        <f t="shared" si="8"/>
        <v>45356.779166666667</v>
      </c>
      <c r="C531" s="141">
        <v>2.0002409090909099</v>
      </c>
      <c r="D531" s="141">
        <v>5.8571428571428598E-4</v>
      </c>
      <c r="E531" s="141">
        <v>1399.8619047619</v>
      </c>
      <c r="F531" s="141">
        <v>84.385294117647007</v>
      </c>
      <c r="G531" s="141">
        <v>21</v>
      </c>
      <c r="H531" s="141">
        <v>37.01</v>
      </c>
      <c r="I531" s="141">
        <v>6.6044285714285698</v>
      </c>
      <c r="J531" s="141">
        <v>0.33500000000000002</v>
      </c>
      <c r="K531" s="141">
        <v>20.38</v>
      </c>
      <c r="L531" s="144"/>
      <c r="M531" s="141">
        <v>654</v>
      </c>
      <c r="N531" s="141">
        <v>5196.2056000000002</v>
      </c>
      <c r="O531" s="144"/>
    </row>
    <row r="532" spans="1:15" ht="14.4" x14ac:dyDescent="0.3">
      <c r="A532" s="143">
        <v>45356.779826388891</v>
      </c>
      <c r="B532" s="46">
        <f t="shared" si="8"/>
        <v>45356.779861111114</v>
      </c>
      <c r="C532" s="141">
        <v>1.99932727272727</v>
      </c>
      <c r="D532" s="141">
        <v>-3.18181818181818E-5</v>
      </c>
      <c r="E532" s="141">
        <v>1399.8681818181799</v>
      </c>
      <c r="F532" s="141">
        <v>84.194166666666703</v>
      </c>
      <c r="G532" s="141">
        <v>21</v>
      </c>
      <c r="H532" s="141">
        <v>37.01</v>
      </c>
      <c r="I532" s="141">
        <v>6.6031428571428599</v>
      </c>
      <c r="J532" s="141">
        <v>0.34</v>
      </c>
      <c r="K532" s="141">
        <v>20.37</v>
      </c>
      <c r="L532" s="144"/>
      <c r="M532" s="141">
        <v>654</v>
      </c>
      <c r="N532" s="141">
        <v>5196.2056000000002</v>
      </c>
      <c r="O532" s="144"/>
    </row>
    <row r="533" spans="1:15" ht="14.4" x14ac:dyDescent="0.3">
      <c r="A533" s="143">
        <v>45356.78052083333</v>
      </c>
      <c r="B533" s="46">
        <f t="shared" si="8"/>
        <v>45356.780555555561</v>
      </c>
      <c r="C533" s="141">
        <v>2.00217142857143</v>
      </c>
      <c r="D533" s="141">
        <v>2.8947368421052602E-4</v>
      </c>
      <c r="E533" s="141">
        <v>1399.9949999999999</v>
      </c>
      <c r="F533" s="141">
        <v>83.999230769230806</v>
      </c>
      <c r="G533" s="141">
        <v>21</v>
      </c>
      <c r="H533" s="141">
        <v>37.015000000000001</v>
      </c>
      <c r="I533" s="141">
        <v>6.6022499999999997</v>
      </c>
      <c r="J533" s="141">
        <v>0.34</v>
      </c>
      <c r="K533" s="141">
        <v>20.36</v>
      </c>
      <c r="L533" s="144"/>
      <c r="M533" s="141">
        <v>654</v>
      </c>
      <c r="N533" s="141">
        <v>5196.2056000000002</v>
      </c>
      <c r="O533" s="144"/>
    </row>
    <row r="534" spans="1:15" ht="14.4" x14ac:dyDescent="0.3">
      <c r="A534" s="143">
        <v>45356.781215277777</v>
      </c>
      <c r="B534" s="46">
        <f t="shared" si="8"/>
        <v>45356.78125</v>
      </c>
      <c r="C534" s="141">
        <v>1.9991909090909099</v>
      </c>
      <c r="D534" s="141">
        <v>1.4090909090909101E-4</v>
      </c>
      <c r="E534" s="141">
        <v>1399.8318181818199</v>
      </c>
      <c r="F534" s="141">
        <v>83.806111111111093</v>
      </c>
      <c r="G534" s="141">
        <v>21</v>
      </c>
      <c r="H534" s="141">
        <v>37.015714285714303</v>
      </c>
      <c r="I534" s="141">
        <v>6.6007142857142904</v>
      </c>
      <c r="J534" s="141">
        <v>0.34499999999999997</v>
      </c>
      <c r="K534" s="141">
        <v>20.350000000000001</v>
      </c>
      <c r="L534" s="144"/>
      <c r="M534" s="141">
        <v>654</v>
      </c>
      <c r="N534" s="141">
        <v>5196.2056000000002</v>
      </c>
      <c r="O534" s="144"/>
    </row>
    <row r="535" spans="1:15" ht="14.4" x14ac:dyDescent="0.3">
      <c r="A535" s="143">
        <v>45356.781909722224</v>
      </c>
      <c r="B535" s="46">
        <f t="shared" si="8"/>
        <v>45356.781944444447</v>
      </c>
      <c r="C535" s="141">
        <v>2.0002478260869601</v>
      </c>
      <c r="D535" s="141">
        <v>4.2173913043478301E-4</v>
      </c>
      <c r="E535" s="141">
        <v>1400.03913043478</v>
      </c>
      <c r="F535" s="141">
        <v>83.672142857142902</v>
      </c>
      <c r="G535" s="141">
        <v>21</v>
      </c>
      <c r="H535" s="141">
        <v>37.015714285714303</v>
      </c>
      <c r="I535" s="141">
        <v>6.5994999999999999</v>
      </c>
      <c r="J535" s="141">
        <v>0.34499999999999997</v>
      </c>
      <c r="K535" s="141">
        <v>20.34</v>
      </c>
      <c r="L535" s="144"/>
      <c r="M535" s="141">
        <v>683</v>
      </c>
      <c r="N535" s="141">
        <v>5196.2056000000002</v>
      </c>
      <c r="O535" s="144"/>
    </row>
    <row r="536" spans="1:15" ht="14.4" x14ac:dyDescent="0.3">
      <c r="A536" s="143">
        <v>45356.782604166663</v>
      </c>
      <c r="B536" s="46">
        <f t="shared" si="8"/>
        <v>45356.782638888893</v>
      </c>
      <c r="C536" s="141">
        <v>1.9994000000000001</v>
      </c>
      <c r="D536" s="141">
        <v>7.3684210526315803E-5</v>
      </c>
      <c r="E536" s="141">
        <v>1400.0333333333299</v>
      </c>
      <c r="F536" s="141">
        <v>83.546875</v>
      </c>
      <c r="G536" s="141">
        <v>21</v>
      </c>
      <c r="H536" s="141">
        <v>37.015714285714303</v>
      </c>
      <c r="I536" s="141">
        <v>6.6029999999999998</v>
      </c>
      <c r="J536" s="141">
        <v>0.34499999999999997</v>
      </c>
      <c r="K536" s="141">
        <v>20.335000000000001</v>
      </c>
      <c r="L536" s="144"/>
      <c r="M536" s="141">
        <v>764</v>
      </c>
      <c r="N536" s="141">
        <v>5196.2056000000002</v>
      </c>
      <c r="O536" s="144"/>
    </row>
    <row r="537" spans="1:15" ht="14.4" x14ac:dyDescent="0.3">
      <c r="A537" s="143">
        <v>45356.78329861111</v>
      </c>
      <c r="B537" s="46">
        <f t="shared" si="8"/>
        <v>45356.783333333333</v>
      </c>
      <c r="C537" s="141">
        <v>1.99984761904762</v>
      </c>
      <c r="D537" s="141">
        <v>2.4499999999999999E-4</v>
      </c>
      <c r="E537" s="141">
        <v>1400.00909090909</v>
      </c>
      <c r="F537" s="141">
        <v>83.4790909090909</v>
      </c>
      <c r="G537" s="141">
        <v>21</v>
      </c>
      <c r="H537" s="141">
        <v>37.014444444444401</v>
      </c>
      <c r="I537" s="141">
        <v>6.6021666666666698</v>
      </c>
      <c r="J537" s="141">
        <v>0.35499999999999998</v>
      </c>
      <c r="K537" s="141">
        <v>20.335000000000001</v>
      </c>
      <c r="L537" s="144"/>
      <c r="M537" s="141">
        <v>764</v>
      </c>
      <c r="N537" s="141">
        <v>5196.2056000000002</v>
      </c>
      <c r="O537" s="144"/>
    </row>
    <row r="538" spans="1:15" ht="14.4" x14ac:dyDescent="0.3">
      <c r="A538" s="143">
        <v>45356.783993055556</v>
      </c>
      <c r="B538" s="46">
        <f t="shared" si="8"/>
        <v>45356.78402777778</v>
      </c>
      <c r="C538" s="141">
        <v>2.0000650000000002</v>
      </c>
      <c r="D538" s="141">
        <v>2.73684210526316E-4</v>
      </c>
      <c r="E538" s="141">
        <v>1399.7650000000001</v>
      </c>
      <c r="F538" s="141">
        <v>83.334615384615404</v>
      </c>
      <c r="G538" s="141">
        <v>21</v>
      </c>
      <c r="H538" s="141">
        <v>37.015714285714303</v>
      </c>
      <c r="I538" s="141">
        <v>6.6003333333333298</v>
      </c>
      <c r="J538" s="141">
        <v>0.35499999999999998</v>
      </c>
      <c r="K538" s="141">
        <v>20.324999999999999</v>
      </c>
      <c r="L538" s="144"/>
      <c r="M538" s="141">
        <v>764</v>
      </c>
      <c r="N538" s="141">
        <v>5196.2056000000002</v>
      </c>
      <c r="O538" s="144"/>
    </row>
    <row r="539" spans="1:15" ht="14.4" x14ac:dyDescent="0.3">
      <c r="A539" s="143">
        <v>45356.784687500003</v>
      </c>
      <c r="B539" s="46">
        <f t="shared" si="8"/>
        <v>45356.784722222226</v>
      </c>
      <c r="C539" s="141">
        <v>1.99998571428571</v>
      </c>
      <c r="D539" s="141">
        <v>8.0999999999999996E-4</v>
      </c>
      <c r="E539" s="141">
        <v>1399.9142857142899</v>
      </c>
      <c r="F539" s="141">
        <v>83.212142857142894</v>
      </c>
      <c r="G539" s="141">
        <v>21</v>
      </c>
      <c r="H539" s="141">
        <v>37.015000000000001</v>
      </c>
      <c r="I539" s="141">
        <v>6.6036000000000001</v>
      </c>
      <c r="J539" s="141">
        <v>0.36</v>
      </c>
      <c r="K539" s="141">
        <v>20.324999999999999</v>
      </c>
      <c r="L539" s="144"/>
      <c r="M539" s="141">
        <v>837.5</v>
      </c>
      <c r="N539" s="141">
        <v>5196.2056000000002</v>
      </c>
      <c r="O539" s="144"/>
    </row>
    <row r="540" spans="1:15" ht="14.4" x14ac:dyDescent="0.3">
      <c r="A540" s="143">
        <v>45356.785381944443</v>
      </c>
      <c r="B540" s="46">
        <f t="shared" si="8"/>
        <v>45356.785416666666</v>
      </c>
      <c r="C540" s="141">
        <v>2.0011857142857101</v>
      </c>
      <c r="D540" s="141">
        <v>5.2380952380952398E-5</v>
      </c>
      <c r="E540" s="141">
        <v>1400.05238095238</v>
      </c>
      <c r="F540" s="141">
        <v>83.028571428571396</v>
      </c>
      <c r="G540" s="141">
        <v>21</v>
      </c>
      <c r="H540" s="141">
        <v>37.0133333333333</v>
      </c>
      <c r="I540" s="141">
        <v>6.60483333333333</v>
      </c>
      <c r="J540" s="141">
        <v>0.36499999999999999</v>
      </c>
      <c r="K540" s="141">
        <v>20.315000000000001</v>
      </c>
      <c r="L540" s="144"/>
      <c r="M540" s="141">
        <v>837.5</v>
      </c>
      <c r="N540" s="141">
        <v>5196.2056000000002</v>
      </c>
      <c r="O540" s="144"/>
    </row>
    <row r="541" spans="1:15" ht="14.4" x14ac:dyDescent="0.3">
      <c r="A541" s="143">
        <v>45356.786076388889</v>
      </c>
      <c r="B541" s="46">
        <f t="shared" si="8"/>
        <v>45356.786111111112</v>
      </c>
      <c r="C541" s="141">
        <v>2.0000409090909099</v>
      </c>
      <c r="D541" s="141">
        <v>8.1818181818181805E-4</v>
      </c>
      <c r="E541" s="141">
        <v>1400.01363636364</v>
      </c>
      <c r="F541" s="141">
        <v>82.874375000000001</v>
      </c>
      <c r="G541" s="141">
        <v>21</v>
      </c>
      <c r="H541" s="141">
        <v>37.015714285714303</v>
      </c>
      <c r="I541" s="141">
        <v>6.6035000000000004</v>
      </c>
      <c r="J541" s="141">
        <v>0.36</v>
      </c>
      <c r="K541" s="141">
        <v>20.3066666666667</v>
      </c>
      <c r="L541" s="144"/>
      <c r="M541" s="141">
        <v>873</v>
      </c>
      <c r="N541" s="141">
        <v>5196.2056000000002</v>
      </c>
      <c r="O541" s="144"/>
    </row>
    <row r="542" spans="1:15" ht="14.4" x14ac:dyDescent="0.3">
      <c r="A542" s="143">
        <v>45356.786770833336</v>
      </c>
      <c r="B542" s="46">
        <f t="shared" si="8"/>
        <v>45356.786805555559</v>
      </c>
      <c r="C542" s="141">
        <v>1.9986772727272699</v>
      </c>
      <c r="D542" s="141">
        <v>-1.95652173913043E-4</v>
      </c>
      <c r="E542" s="141">
        <v>1400.04347826087</v>
      </c>
      <c r="F542" s="141">
        <v>82.665000000000006</v>
      </c>
      <c r="G542" s="141">
        <v>21</v>
      </c>
      <c r="H542" s="141">
        <v>37.015000000000001</v>
      </c>
      <c r="I542" s="141">
        <v>6.6017777777777802</v>
      </c>
      <c r="J542" s="141">
        <v>0.37</v>
      </c>
      <c r="K542" s="141">
        <v>20.295000000000002</v>
      </c>
      <c r="L542" s="144"/>
      <c r="M542" s="141">
        <v>873</v>
      </c>
      <c r="N542" s="141">
        <v>5196.2056000000002</v>
      </c>
      <c r="O542" s="144"/>
    </row>
    <row r="543" spans="1:15" ht="14.4" x14ac:dyDescent="0.3">
      <c r="A543" s="143">
        <v>45356.787465277775</v>
      </c>
      <c r="B543" s="46">
        <f t="shared" si="8"/>
        <v>45356.787499999999</v>
      </c>
      <c r="C543" s="141">
        <v>2.0003000000000002</v>
      </c>
      <c r="D543" s="141">
        <v>-5.7142857142857104E-4</v>
      </c>
      <c r="E543" s="141">
        <v>1399.99047619048</v>
      </c>
      <c r="F543" s="141">
        <v>82.465625000000003</v>
      </c>
      <c r="G543" s="141">
        <v>21</v>
      </c>
      <c r="H543" s="141">
        <v>37.015000000000001</v>
      </c>
      <c r="I543" s="141">
        <v>6.6005000000000003</v>
      </c>
      <c r="J543" s="141">
        <v>0.375</v>
      </c>
      <c r="K543" s="141">
        <v>20.28</v>
      </c>
      <c r="L543" s="144"/>
      <c r="M543" s="141">
        <v>873</v>
      </c>
      <c r="N543" s="141">
        <v>5196.2056000000002</v>
      </c>
      <c r="O543" s="144"/>
    </row>
    <row r="544" spans="1:15" ht="14.4" x14ac:dyDescent="0.3">
      <c r="A544" s="143">
        <v>45356.788159722222</v>
      </c>
      <c r="B544" s="46">
        <f t="shared" si="8"/>
        <v>45356.788194444445</v>
      </c>
      <c r="C544" s="141">
        <v>2.0004909090909102</v>
      </c>
      <c r="D544" s="141">
        <v>1.95238095238095E-4</v>
      </c>
      <c r="E544" s="141">
        <v>1400.05555555556</v>
      </c>
      <c r="F544" s="141">
        <v>82.323529411764696</v>
      </c>
      <c r="G544" s="141">
        <v>21</v>
      </c>
      <c r="H544" s="141">
        <v>37.020000000000003</v>
      </c>
      <c r="I544" s="141">
        <v>6.6033333333333299</v>
      </c>
      <c r="J544" s="141">
        <v>0.375</v>
      </c>
      <c r="K544" s="141">
        <v>20.273333333333301</v>
      </c>
      <c r="L544" s="144"/>
      <c r="M544" s="141">
        <v>933.25</v>
      </c>
      <c r="N544" s="141">
        <v>5196.2056000000002</v>
      </c>
      <c r="O544" s="144"/>
    </row>
    <row r="545" spans="1:15" ht="14.4" x14ac:dyDescent="0.3">
      <c r="A545" s="143">
        <v>45356.788854166669</v>
      </c>
      <c r="B545" s="46">
        <f t="shared" si="8"/>
        <v>45356.788888888892</v>
      </c>
      <c r="C545" s="141">
        <v>2.0019666666666698</v>
      </c>
      <c r="D545" s="141">
        <v>1.75E-4</v>
      </c>
      <c r="E545" s="141">
        <v>1400.06666666667</v>
      </c>
      <c r="F545" s="141">
        <v>82.242666666666693</v>
      </c>
      <c r="G545" s="141">
        <v>21</v>
      </c>
      <c r="H545" s="141">
        <v>37.026000000000003</v>
      </c>
      <c r="I545" s="141">
        <v>6.6063999999999998</v>
      </c>
      <c r="J545" s="141">
        <v>0.38</v>
      </c>
      <c r="K545" s="141">
        <v>20.273333333333301</v>
      </c>
      <c r="L545" s="144"/>
      <c r="M545" s="141">
        <v>982</v>
      </c>
      <c r="N545" s="141">
        <v>5196.2056000000002</v>
      </c>
      <c r="O545" s="144"/>
    </row>
    <row r="546" spans="1:15" ht="14.4" x14ac:dyDescent="0.3">
      <c r="A546" s="143">
        <v>45356.789548611108</v>
      </c>
      <c r="B546" s="46">
        <f t="shared" si="8"/>
        <v>45356.789583333339</v>
      </c>
      <c r="C546" s="141">
        <v>1.9992318181818201</v>
      </c>
      <c r="D546" s="141">
        <v>-4.5454545454545599E-6</v>
      </c>
      <c r="E546" s="141">
        <v>1399.8619047619</v>
      </c>
      <c r="F546" s="141">
        <v>82.031176470588207</v>
      </c>
      <c r="G546" s="141">
        <v>21</v>
      </c>
      <c r="H546" s="141">
        <v>37.026000000000003</v>
      </c>
      <c r="I546" s="141">
        <v>6.6044999999999998</v>
      </c>
      <c r="J546" s="141">
        <v>0.39</v>
      </c>
      <c r="K546" s="141">
        <v>20.27</v>
      </c>
      <c r="L546" s="144"/>
      <c r="M546" s="141">
        <v>982</v>
      </c>
      <c r="N546" s="141">
        <v>5196.2056000000002</v>
      </c>
      <c r="O546" s="144"/>
    </row>
    <row r="547" spans="1:15" ht="14.4" x14ac:dyDescent="0.3">
      <c r="A547" s="143">
        <v>45356.790243055555</v>
      </c>
      <c r="B547" s="46">
        <f t="shared" si="8"/>
        <v>45356.790277777778</v>
      </c>
      <c r="C547" s="141">
        <v>1.99906363636364</v>
      </c>
      <c r="D547" s="141">
        <v>2.7142857142857101E-4</v>
      </c>
      <c r="E547" s="141">
        <v>1400.12</v>
      </c>
      <c r="F547" s="141">
        <v>81.851875000000007</v>
      </c>
      <c r="G547" s="141">
        <v>21</v>
      </c>
      <c r="H547" s="141">
        <v>37.024999999999999</v>
      </c>
      <c r="I547" s="141">
        <v>6.6029999999999998</v>
      </c>
      <c r="J547" s="141">
        <v>0.39</v>
      </c>
      <c r="K547" s="141">
        <v>20.260000000000002</v>
      </c>
      <c r="L547" s="144"/>
      <c r="M547" s="141">
        <v>982</v>
      </c>
      <c r="N547" s="141">
        <v>5196.2056000000002</v>
      </c>
      <c r="O547" s="144"/>
    </row>
    <row r="548" spans="1:15" ht="14.4" x14ac:dyDescent="0.3">
      <c r="A548" s="143">
        <v>45356.790937500002</v>
      </c>
      <c r="B548" s="46">
        <f t="shared" si="8"/>
        <v>45356.790972222225</v>
      </c>
      <c r="C548" s="141">
        <v>2.00164761904762</v>
      </c>
      <c r="D548" s="141">
        <v>-3.71428571428571E-4</v>
      </c>
      <c r="E548" s="141">
        <v>1399.88095238095</v>
      </c>
      <c r="F548" s="141">
        <v>81.672499999999999</v>
      </c>
      <c r="G548" s="141">
        <v>21</v>
      </c>
      <c r="H548" s="141">
        <v>37.020000000000003</v>
      </c>
      <c r="I548" s="141">
        <v>6.60175</v>
      </c>
      <c r="J548" s="141">
        <v>0.39</v>
      </c>
      <c r="K548" s="141">
        <v>20.25</v>
      </c>
      <c r="L548" s="144"/>
      <c r="M548" s="141">
        <v>982</v>
      </c>
      <c r="N548" s="141">
        <v>5196.2056000000002</v>
      </c>
      <c r="O548" s="144"/>
    </row>
    <row r="549" spans="1:15" ht="14.4" x14ac:dyDescent="0.3">
      <c r="A549" s="143">
        <v>45356.791631944441</v>
      </c>
      <c r="B549" s="46">
        <f t="shared" si="8"/>
        <v>45356.791666666672</v>
      </c>
      <c r="C549" s="141">
        <v>1.9993894736842099</v>
      </c>
      <c r="D549" s="141">
        <v>-3.0526315789473701E-4</v>
      </c>
      <c r="E549" s="141">
        <v>1399.9470588235299</v>
      </c>
      <c r="F549" s="141">
        <v>81.508235294117696</v>
      </c>
      <c r="G549" s="141">
        <v>21</v>
      </c>
      <c r="H549" s="141">
        <v>37.03</v>
      </c>
      <c r="I549" s="141">
        <v>6.6051111111111096</v>
      </c>
      <c r="J549" s="141">
        <v>0.4</v>
      </c>
      <c r="K549" s="141">
        <v>20.239999999999998</v>
      </c>
      <c r="L549" s="144"/>
      <c r="M549" s="141">
        <v>1048</v>
      </c>
      <c r="N549" s="141">
        <v>5196.2056000000002</v>
      </c>
      <c r="O549" s="144"/>
    </row>
    <row r="550" spans="1:15" ht="14.4" x14ac:dyDescent="0.3">
      <c r="A550" s="143">
        <v>45356.792326388888</v>
      </c>
      <c r="B550" s="46">
        <f t="shared" si="8"/>
        <v>45356.792361111111</v>
      </c>
      <c r="C550" s="141">
        <v>1.9980380952381001</v>
      </c>
      <c r="D550" s="141">
        <v>3.2857142857142899E-4</v>
      </c>
      <c r="E550" s="141">
        <v>1400.1095238095199</v>
      </c>
      <c r="F550" s="141">
        <v>81.341999999999999</v>
      </c>
      <c r="G550" s="141">
        <v>21</v>
      </c>
      <c r="H550" s="141">
        <v>37.020000000000003</v>
      </c>
      <c r="I550" s="141">
        <v>6.6178888888888903</v>
      </c>
      <c r="J550" s="141">
        <v>0.4</v>
      </c>
      <c r="K550" s="141">
        <v>20.23</v>
      </c>
      <c r="L550" s="144"/>
      <c r="M550" s="141">
        <v>1048</v>
      </c>
      <c r="N550" s="141">
        <v>5196.2056000000002</v>
      </c>
      <c r="O550" s="144"/>
    </row>
    <row r="551" spans="1:15" ht="14.4" x14ac:dyDescent="0.3">
      <c r="A551" s="143">
        <v>45356.793020833335</v>
      </c>
      <c r="B551" s="46">
        <f t="shared" si="8"/>
        <v>45356.793055555558</v>
      </c>
      <c r="C551" s="141">
        <v>1.99963333333333</v>
      </c>
      <c r="D551" s="141">
        <v>-8.5714285714285699E-5</v>
      </c>
      <c r="E551" s="141">
        <v>1400.45</v>
      </c>
      <c r="F551" s="141">
        <v>81.155333333333303</v>
      </c>
      <c r="G551" s="141">
        <v>21</v>
      </c>
      <c r="H551" s="141">
        <v>37.021999999999998</v>
      </c>
      <c r="I551" s="141">
        <v>6.617</v>
      </c>
      <c r="J551" s="141">
        <v>0.4</v>
      </c>
      <c r="K551" s="141">
        <v>20.23</v>
      </c>
      <c r="L551" s="144"/>
      <c r="M551" s="141">
        <v>1091</v>
      </c>
      <c r="N551" s="141">
        <v>5196.2056000000002</v>
      </c>
      <c r="O551" s="144"/>
    </row>
    <row r="552" spans="1:15" ht="14.4" x14ac:dyDescent="0.3">
      <c r="A552" s="143">
        <v>45356.793715277781</v>
      </c>
      <c r="B552" s="46">
        <f t="shared" si="8"/>
        <v>45356.793750000004</v>
      </c>
      <c r="C552" s="141">
        <v>1.99904090909091</v>
      </c>
      <c r="D552" s="141">
        <v>1.8636363636363601E-4</v>
      </c>
      <c r="E552" s="141">
        <v>1399.95909090909</v>
      </c>
      <c r="F552" s="141">
        <v>81.010000000000005</v>
      </c>
      <c r="G552" s="141">
        <v>21</v>
      </c>
      <c r="H552" s="141">
        <v>37.01</v>
      </c>
      <c r="I552" s="141">
        <v>6.6148571428571401</v>
      </c>
      <c r="J552" s="141">
        <v>0.40500000000000003</v>
      </c>
      <c r="K552" s="141">
        <v>20.23</v>
      </c>
      <c r="L552" s="144"/>
      <c r="M552" s="141">
        <v>1091</v>
      </c>
      <c r="N552" s="141">
        <v>5196.2056000000002</v>
      </c>
      <c r="O552" s="144"/>
    </row>
    <row r="553" spans="1:15" ht="14.4" x14ac:dyDescent="0.3">
      <c r="A553" s="143">
        <v>45356.794409722221</v>
      </c>
      <c r="B553" s="46">
        <f t="shared" si="8"/>
        <v>45356.794444444444</v>
      </c>
      <c r="C553" s="141">
        <v>2.0024318181818201</v>
      </c>
      <c r="D553" s="141">
        <v>-5.8571428571428598E-4</v>
      </c>
      <c r="E553" s="141">
        <v>1400.04545454545</v>
      </c>
      <c r="F553" s="141">
        <v>80.895333333333298</v>
      </c>
      <c r="G553" s="141">
        <v>21</v>
      </c>
      <c r="H553" s="141">
        <v>37.003999999999998</v>
      </c>
      <c r="I553" s="141">
        <v>6.6135000000000002</v>
      </c>
      <c r="J553" s="141">
        <v>0.40500000000000003</v>
      </c>
      <c r="K553" s="141">
        <v>20.22</v>
      </c>
      <c r="L553" s="144"/>
      <c r="M553" s="141">
        <v>1091</v>
      </c>
      <c r="N553" s="141">
        <v>5196.2056000000002</v>
      </c>
      <c r="O553" s="144"/>
    </row>
    <row r="554" spans="1:15" ht="14.4" x14ac:dyDescent="0.3">
      <c r="A554" s="143">
        <v>45356.795104166667</v>
      </c>
      <c r="B554" s="46">
        <f t="shared" si="8"/>
        <v>45356.795138888891</v>
      </c>
      <c r="C554" s="141">
        <v>2.0029523809523799</v>
      </c>
      <c r="D554" s="141">
        <v>-9.0476190476190504E-5</v>
      </c>
      <c r="E554" s="141">
        <v>1399.8636363636399</v>
      </c>
      <c r="F554" s="141">
        <v>80.751999999999995</v>
      </c>
      <c r="G554" s="141">
        <v>21</v>
      </c>
      <c r="H554" s="141">
        <v>37.003999999999998</v>
      </c>
      <c r="I554" s="141">
        <v>6.6117142857142897</v>
      </c>
      <c r="J554" s="141">
        <v>0.41499999999999998</v>
      </c>
      <c r="K554" s="141">
        <v>20.215</v>
      </c>
      <c r="L554" s="144"/>
      <c r="M554" s="141">
        <v>1091</v>
      </c>
      <c r="N554" s="141">
        <v>5196.2056000000002</v>
      </c>
      <c r="O554" s="144"/>
    </row>
    <row r="555" spans="1:15" ht="14.4" x14ac:dyDescent="0.3">
      <c r="A555" s="143">
        <v>45356.795798611114</v>
      </c>
      <c r="B555" s="46">
        <f t="shared" si="8"/>
        <v>45356.795833333337</v>
      </c>
      <c r="C555" s="141">
        <v>1.9997454545454501</v>
      </c>
      <c r="D555" s="141">
        <v>-1E-4</v>
      </c>
      <c r="E555" s="141">
        <v>1400.04090909091</v>
      </c>
      <c r="F555" s="141">
        <v>80.585333333333296</v>
      </c>
      <c r="G555" s="141">
        <v>21</v>
      </c>
      <c r="H555" s="141">
        <v>36.996666666666698</v>
      </c>
      <c r="I555" s="141">
        <v>6.6103333333333296</v>
      </c>
      <c r="J555" s="141">
        <v>0.41499999999999998</v>
      </c>
      <c r="K555" s="141">
        <v>20.22</v>
      </c>
      <c r="L555" s="144"/>
      <c r="M555" s="141">
        <v>1091</v>
      </c>
      <c r="N555" s="141">
        <v>5196.2056000000002</v>
      </c>
      <c r="O555" s="144"/>
    </row>
    <row r="556" spans="1:15" ht="14.4" x14ac:dyDescent="0.3">
      <c r="A556" s="143">
        <v>45356.796493055554</v>
      </c>
      <c r="B556" s="46">
        <f t="shared" si="8"/>
        <v>45356.796527777777</v>
      </c>
      <c r="C556" s="141">
        <v>1.9971523809523799</v>
      </c>
      <c r="D556" s="141">
        <v>1.42857142857143E-4</v>
      </c>
      <c r="E556" s="141">
        <v>1400.24</v>
      </c>
      <c r="F556" s="141">
        <v>80.481333333333296</v>
      </c>
      <c r="G556" s="141">
        <v>21</v>
      </c>
      <c r="H556" s="141">
        <v>37.01</v>
      </c>
      <c r="I556" s="141">
        <v>6.6088571428571399</v>
      </c>
      <c r="J556" s="141">
        <v>0.42</v>
      </c>
      <c r="K556" s="141">
        <v>20.215</v>
      </c>
      <c r="L556" s="144"/>
      <c r="M556" s="141">
        <v>1091</v>
      </c>
      <c r="N556" s="141">
        <v>5196.2056000000002</v>
      </c>
      <c r="O556" s="144"/>
    </row>
    <row r="557" spans="1:15" ht="14.4" x14ac:dyDescent="0.3">
      <c r="A557" s="143">
        <v>45356.7971875</v>
      </c>
      <c r="B557" s="46">
        <f t="shared" si="8"/>
        <v>45356.797222222223</v>
      </c>
      <c r="C557" s="141">
        <v>2.0002499999999999</v>
      </c>
      <c r="D557" s="141">
        <v>4.7619047619047597E-4</v>
      </c>
      <c r="E557" s="141">
        <v>1399.8</v>
      </c>
      <c r="F557" s="141">
        <v>80.330714285714294</v>
      </c>
      <c r="G557" s="141">
        <v>21</v>
      </c>
      <c r="H557" s="141">
        <v>37.003999999999998</v>
      </c>
      <c r="I557" s="141">
        <v>6.6074999999999999</v>
      </c>
      <c r="J557" s="141">
        <v>0.43</v>
      </c>
      <c r="K557" s="141">
        <v>20.215</v>
      </c>
      <c r="L557" s="144"/>
      <c r="M557" s="141">
        <v>1091</v>
      </c>
      <c r="N557" s="141">
        <v>5196.2056000000002</v>
      </c>
      <c r="O557" s="144"/>
    </row>
    <row r="558" spans="1:15" ht="14.4" x14ac:dyDescent="0.3">
      <c r="A558" s="143">
        <v>45356.797881944447</v>
      </c>
      <c r="B558" s="46">
        <f t="shared" si="8"/>
        <v>45356.79791666667</v>
      </c>
      <c r="C558" s="141">
        <v>1.9989636363636401</v>
      </c>
      <c r="D558" s="141">
        <v>3.0909090909090898E-4</v>
      </c>
      <c r="E558" s="141">
        <v>1399.94782608696</v>
      </c>
      <c r="F558" s="141">
        <v>80.097894736842093</v>
      </c>
      <c r="G558" s="141">
        <v>21</v>
      </c>
      <c r="H558" s="141">
        <v>37.005000000000003</v>
      </c>
      <c r="I558" s="141">
        <v>6.6061666666666703</v>
      </c>
      <c r="J558" s="141">
        <v>0.43</v>
      </c>
      <c r="K558" s="141">
        <v>20.21</v>
      </c>
      <c r="L558" s="144"/>
      <c r="M558" s="141">
        <v>1091</v>
      </c>
      <c r="N558" s="141">
        <v>5196.2056000000002</v>
      </c>
      <c r="O558" s="144"/>
    </row>
    <row r="559" spans="1:15" ht="14.4" x14ac:dyDescent="0.3">
      <c r="A559" s="143">
        <v>45356.798576388886</v>
      </c>
      <c r="B559" s="46">
        <f t="shared" si="8"/>
        <v>45356.798611111109</v>
      </c>
      <c r="C559" s="141">
        <v>2.0000550000000001</v>
      </c>
      <c r="D559" s="141">
        <v>1.3999999999999999E-4</v>
      </c>
      <c r="E559" s="141">
        <v>1400.0368421052599</v>
      </c>
      <c r="F559" s="141">
        <v>79.912000000000006</v>
      </c>
      <c r="G559" s="141">
        <v>21</v>
      </c>
      <c r="H559" s="141">
        <v>37.006</v>
      </c>
      <c r="I559" s="141">
        <v>6.6041428571428602</v>
      </c>
      <c r="J559" s="141">
        <v>0.44</v>
      </c>
      <c r="K559" s="141">
        <v>20.204999999999998</v>
      </c>
      <c r="L559" s="144"/>
      <c r="M559" s="141">
        <v>1091</v>
      </c>
      <c r="N559" s="141">
        <v>5196.2056000000002</v>
      </c>
      <c r="O559" s="144"/>
    </row>
    <row r="560" spans="1:15" ht="14.4" x14ac:dyDescent="0.3">
      <c r="A560" s="143">
        <v>45356.799270833333</v>
      </c>
      <c r="B560" s="46">
        <f t="shared" si="8"/>
        <v>45356.799305555556</v>
      </c>
      <c r="C560" s="141">
        <v>2.0005304347826098</v>
      </c>
      <c r="D560" s="141">
        <v>-1.65217391304348E-4</v>
      </c>
      <c r="E560" s="141">
        <v>1400.0956521739099</v>
      </c>
      <c r="F560" s="141">
        <v>79.881874999999994</v>
      </c>
      <c r="G560" s="141">
        <v>21</v>
      </c>
      <c r="H560" s="141">
        <v>37.005000000000003</v>
      </c>
      <c r="I560" s="141">
        <v>6.6028333333333302</v>
      </c>
      <c r="J560" s="141">
        <v>0.44</v>
      </c>
      <c r="K560" s="141">
        <v>20.206666666666699</v>
      </c>
      <c r="L560" s="144"/>
      <c r="M560" s="141">
        <v>1091</v>
      </c>
      <c r="N560" s="141">
        <v>5196.2056000000002</v>
      </c>
      <c r="O560" s="144"/>
    </row>
    <row r="561" spans="1:15" ht="14.4" x14ac:dyDescent="0.3">
      <c r="A561" s="143">
        <v>45356.79996527778</v>
      </c>
      <c r="B561" s="46">
        <f t="shared" si="8"/>
        <v>45356.800000000003</v>
      </c>
      <c r="C561" s="141">
        <v>2.00097272727273</v>
      </c>
      <c r="D561" s="141">
        <v>2.5909090909090901E-4</v>
      </c>
      <c r="E561" s="141">
        <v>1400.22272727273</v>
      </c>
      <c r="F561" s="141">
        <v>79.721428571428604</v>
      </c>
      <c r="G561" s="141">
        <v>21</v>
      </c>
      <c r="H561" s="141">
        <v>37.005000000000003</v>
      </c>
      <c r="I561" s="141">
        <v>6.6005714285714303</v>
      </c>
      <c r="J561" s="141">
        <v>0.44</v>
      </c>
      <c r="K561" s="141">
        <v>20.206666666666699</v>
      </c>
      <c r="L561" s="144"/>
      <c r="M561" s="141">
        <v>1091</v>
      </c>
      <c r="N561" s="141">
        <v>5196.2056000000002</v>
      </c>
      <c r="O561" s="144"/>
    </row>
    <row r="562" spans="1:15" ht="14.4" x14ac:dyDescent="0.3">
      <c r="A562" s="143">
        <v>45356.800659722219</v>
      </c>
      <c r="B562" s="46">
        <f t="shared" si="8"/>
        <v>45356.80069444445</v>
      </c>
      <c r="C562" s="141">
        <v>1.99989565217391</v>
      </c>
      <c r="D562" s="141">
        <v>-4.7391304347826099E-4</v>
      </c>
      <c r="E562" s="141">
        <v>1400.2190476190499</v>
      </c>
      <c r="F562" s="141">
        <v>79.448499999999996</v>
      </c>
      <c r="G562" s="141">
        <v>21</v>
      </c>
      <c r="H562" s="141">
        <v>37.006666666666703</v>
      </c>
      <c r="I562" s="141">
        <v>6.6000909090909099</v>
      </c>
      <c r="J562" s="141">
        <v>0.44</v>
      </c>
      <c r="K562" s="141">
        <v>20.21</v>
      </c>
      <c r="L562" s="144"/>
      <c r="M562" s="141">
        <v>1159.25</v>
      </c>
      <c r="N562" s="141">
        <v>5196.2056000000002</v>
      </c>
      <c r="O562" s="144"/>
    </row>
    <row r="563" spans="1:15" ht="14.4" x14ac:dyDescent="0.3">
      <c r="A563" s="143">
        <v>45356.801354166666</v>
      </c>
      <c r="B563" s="46">
        <f t="shared" si="8"/>
        <v>45356.801388888889</v>
      </c>
      <c r="C563" s="141">
        <v>1.99973181818182</v>
      </c>
      <c r="D563" s="141">
        <v>-5.5238095238095198E-4</v>
      </c>
      <c r="E563" s="141">
        <v>1400.21818181818</v>
      </c>
      <c r="F563" s="141">
        <v>79.196666666666701</v>
      </c>
      <c r="G563" s="141">
        <v>21</v>
      </c>
      <c r="H563" s="141">
        <v>37.005000000000003</v>
      </c>
      <c r="I563" s="141">
        <v>6.6021111111111104</v>
      </c>
      <c r="J563" s="141">
        <v>0.44</v>
      </c>
      <c r="K563" s="141">
        <v>20.203333333333301</v>
      </c>
      <c r="L563" s="144"/>
      <c r="M563" s="141">
        <v>1266.3999999999996</v>
      </c>
      <c r="N563" s="141">
        <v>5196.2056000000002</v>
      </c>
      <c r="O563" s="144"/>
    </row>
    <row r="564" spans="1:15" ht="14.4" x14ac:dyDescent="0.3">
      <c r="A564" s="143">
        <v>45356.802048611113</v>
      </c>
      <c r="B564" s="46">
        <f t="shared" si="8"/>
        <v>45356.802083333336</v>
      </c>
      <c r="C564" s="141">
        <v>1.9994652173912999</v>
      </c>
      <c r="D564" s="141">
        <v>-3.1363636363636403E-4</v>
      </c>
      <c r="E564" s="141">
        <v>1399.72173913043</v>
      </c>
      <c r="F564" s="141">
        <v>78.982142857142904</v>
      </c>
      <c r="G564" s="141">
        <v>21</v>
      </c>
      <c r="H564" s="141">
        <v>37.01</v>
      </c>
      <c r="I564" s="141">
        <v>6.6020000000000003</v>
      </c>
      <c r="J564" s="141">
        <v>0.45</v>
      </c>
      <c r="K564" s="141">
        <v>20.190000000000001</v>
      </c>
      <c r="L564" s="144"/>
      <c r="M564" s="141">
        <v>1266.3999999999996</v>
      </c>
      <c r="N564" s="141">
        <v>5196.2056000000002</v>
      </c>
      <c r="O564" s="144"/>
    </row>
    <row r="565" spans="1:15" ht="14.4" x14ac:dyDescent="0.3">
      <c r="A565" s="143">
        <v>45356.802743055552</v>
      </c>
      <c r="B565" s="46">
        <f t="shared" si="8"/>
        <v>45356.802777777782</v>
      </c>
      <c r="C565" s="141">
        <v>2.0010333333333299</v>
      </c>
      <c r="D565" s="141">
        <v>-8.6363636363636306E-5</v>
      </c>
      <c r="E565" s="141">
        <v>1399.9714285714299</v>
      </c>
      <c r="F565" s="141">
        <v>78.954999999999998</v>
      </c>
      <c r="G565" s="141">
        <v>21</v>
      </c>
      <c r="H565" s="141">
        <v>37.01</v>
      </c>
      <c r="I565" s="141">
        <v>6.6007499999999997</v>
      </c>
      <c r="J565" s="141">
        <v>0.45</v>
      </c>
      <c r="K565" s="141">
        <v>20.18</v>
      </c>
      <c r="L565" s="144"/>
      <c r="M565" s="141">
        <v>1309</v>
      </c>
      <c r="N565" s="141">
        <v>5196.2056000000002</v>
      </c>
      <c r="O565" s="144"/>
    </row>
    <row r="566" spans="1:15" ht="14.4" x14ac:dyDescent="0.3">
      <c r="A566" s="143">
        <v>45356.803437499999</v>
      </c>
      <c r="B566" s="46">
        <f t="shared" si="8"/>
        <v>45356.803472222222</v>
      </c>
      <c r="C566" s="141">
        <v>2.00075</v>
      </c>
      <c r="D566" s="141">
        <v>-5.0909090909090902E-4</v>
      </c>
      <c r="E566" s="141">
        <v>1399.9761904761899</v>
      </c>
      <c r="F566" s="141">
        <v>78.78</v>
      </c>
      <c r="G566" s="141">
        <v>21</v>
      </c>
      <c r="H566" s="141">
        <v>37.020000000000003</v>
      </c>
      <c r="I566" s="141">
        <v>6.6063749999999999</v>
      </c>
      <c r="J566" s="141">
        <v>0.45</v>
      </c>
      <c r="K566" s="141">
        <v>20.18</v>
      </c>
      <c r="L566" s="144"/>
      <c r="M566" s="141">
        <v>1364</v>
      </c>
      <c r="N566" s="141">
        <v>5196.2056000000002</v>
      </c>
      <c r="O566" s="144"/>
    </row>
    <row r="567" spans="1:15" ht="14.4" x14ac:dyDescent="0.3">
      <c r="A567" s="143">
        <v>45356.804131944446</v>
      </c>
      <c r="B567" s="46">
        <f t="shared" si="8"/>
        <v>45356.804166666669</v>
      </c>
      <c r="C567" s="141">
        <v>2.0000049999999998</v>
      </c>
      <c r="D567" s="141">
        <v>9.0909090909090904E-5</v>
      </c>
      <c r="E567" s="141">
        <v>1399.98181818182</v>
      </c>
      <c r="F567" s="141">
        <v>78.561052631578903</v>
      </c>
      <c r="G567" s="141">
        <v>21</v>
      </c>
      <c r="H567" s="141">
        <v>37.024999999999999</v>
      </c>
      <c r="I567" s="141">
        <v>6.6158999999999999</v>
      </c>
      <c r="J567" s="141">
        <v>0.45</v>
      </c>
      <c r="K567" s="141">
        <v>20.18</v>
      </c>
      <c r="L567" s="144"/>
      <c r="M567" s="141">
        <v>1364</v>
      </c>
      <c r="N567" s="141">
        <v>5196.2056000000002</v>
      </c>
      <c r="O567" s="144"/>
    </row>
    <row r="568" spans="1:15" ht="14.4" x14ac:dyDescent="0.3">
      <c r="A568" s="143">
        <v>45356.804826388892</v>
      </c>
      <c r="B568" s="46">
        <f t="shared" si="8"/>
        <v>45356.804861111115</v>
      </c>
      <c r="C568" s="141">
        <v>2.0007999999999999</v>
      </c>
      <c r="D568" s="141">
        <v>-1.8260869565217401E-4</v>
      </c>
      <c r="E568" s="141">
        <v>1399.9652173913</v>
      </c>
      <c r="F568" s="141">
        <v>78.367222222222196</v>
      </c>
      <c r="G568" s="141">
        <v>21</v>
      </c>
      <c r="H568" s="141">
        <v>37.011428571428603</v>
      </c>
      <c r="I568" s="141">
        <v>6.6139999999999999</v>
      </c>
      <c r="J568" s="141">
        <v>0.46</v>
      </c>
      <c r="K568" s="141">
        <v>20.184999999999999</v>
      </c>
      <c r="L568" s="144"/>
      <c r="M568" s="141">
        <v>1419</v>
      </c>
      <c r="N568" s="141">
        <v>5196.2056000000002</v>
      </c>
      <c r="O568" s="144"/>
    </row>
    <row r="569" spans="1:15" ht="14.4" x14ac:dyDescent="0.3">
      <c r="A569" s="143">
        <v>45356.805520833332</v>
      </c>
      <c r="B569" s="46">
        <f t="shared" si="8"/>
        <v>45356.805555555555</v>
      </c>
      <c r="C569" s="141">
        <v>2.00156363636364</v>
      </c>
      <c r="D569" s="141">
        <v>-1.5909090909090899E-4</v>
      </c>
      <c r="E569" s="141">
        <v>1399.97272727273</v>
      </c>
      <c r="F569" s="141">
        <v>78.1292857142857</v>
      </c>
      <c r="G569" s="141">
        <v>21</v>
      </c>
      <c r="H569" s="141">
        <v>36.996666666666698</v>
      </c>
      <c r="I569" s="141">
        <v>6.6121666666666696</v>
      </c>
      <c r="J569" s="141">
        <v>0.46</v>
      </c>
      <c r="K569" s="141">
        <v>20.184999999999999</v>
      </c>
      <c r="L569" s="144"/>
      <c r="M569" s="141">
        <v>1419</v>
      </c>
      <c r="N569" s="141">
        <v>5196.2056000000002</v>
      </c>
      <c r="O569" s="144"/>
    </row>
    <row r="570" spans="1:15" ht="14.4" x14ac:dyDescent="0.3">
      <c r="A570" s="143">
        <v>45356.806215277778</v>
      </c>
      <c r="B570" s="46">
        <f t="shared" si="8"/>
        <v>45356.806250000001</v>
      </c>
      <c r="C570" s="141">
        <v>1.9999478260869601</v>
      </c>
      <c r="D570" s="141">
        <v>-1.4090909090909101E-4</v>
      </c>
      <c r="E570" s="141">
        <v>1399.97826086957</v>
      </c>
      <c r="F570" s="141">
        <v>77.929333333333304</v>
      </c>
      <c r="G570" s="141">
        <v>21</v>
      </c>
      <c r="H570" s="141">
        <v>36.994</v>
      </c>
      <c r="I570" s="141">
        <v>6.6101111111111104</v>
      </c>
      <c r="J570" s="141">
        <v>0.47</v>
      </c>
      <c r="K570" s="141">
        <v>20.18</v>
      </c>
      <c r="L570" s="144"/>
      <c r="M570" s="141">
        <v>1419</v>
      </c>
      <c r="N570" s="141">
        <v>5196.2056000000002</v>
      </c>
      <c r="O570" s="144"/>
    </row>
    <row r="571" spans="1:15" ht="14.4" x14ac:dyDescent="0.3">
      <c r="A571" s="143">
        <v>45356.806909722225</v>
      </c>
      <c r="B571" s="46">
        <f t="shared" si="8"/>
        <v>45356.806944444448</v>
      </c>
      <c r="C571" s="141">
        <v>1.9990714285714299</v>
      </c>
      <c r="D571" s="141">
        <v>8.6956521739130292E-6</v>
      </c>
      <c r="E571" s="141">
        <v>1399.8434782608699</v>
      </c>
      <c r="F571" s="141">
        <v>77.803749999999994</v>
      </c>
      <c r="G571" s="141">
        <v>21</v>
      </c>
      <c r="H571" s="141">
        <v>36.996666666666698</v>
      </c>
      <c r="I571" s="141">
        <v>6.6078333333333301</v>
      </c>
      <c r="J571" s="141">
        <v>0.47</v>
      </c>
      <c r="K571" s="141">
        <v>20.173999999999999</v>
      </c>
      <c r="L571" s="144"/>
      <c r="M571" s="141">
        <v>1419</v>
      </c>
      <c r="N571" s="141">
        <v>5196.2056000000002</v>
      </c>
      <c r="O571" s="144"/>
    </row>
    <row r="572" spans="1:15" ht="14.4" x14ac:dyDescent="0.3">
      <c r="A572" s="143">
        <v>45356.807604166665</v>
      </c>
      <c r="B572" s="46">
        <f t="shared" si="8"/>
        <v>45356.807638888888</v>
      </c>
      <c r="C572" s="141">
        <v>1.99786086956522</v>
      </c>
      <c r="D572" s="141">
        <v>-5.9090909090909097E-5</v>
      </c>
      <c r="E572" s="141">
        <v>1400.3954545454501</v>
      </c>
      <c r="F572" s="141">
        <v>77.572631578947394</v>
      </c>
      <c r="G572" s="141">
        <v>21</v>
      </c>
      <c r="H572" s="141">
        <v>36.994999999999997</v>
      </c>
      <c r="I572" s="141">
        <v>6.6064999999999996</v>
      </c>
      <c r="J572" s="141">
        <v>0.47499999999999998</v>
      </c>
      <c r="K572" s="141">
        <v>20.173999999999999</v>
      </c>
      <c r="L572" s="144"/>
      <c r="M572" s="141">
        <v>1419</v>
      </c>
      <c r="N572" s="141">
        <v>5196.2056000000002</v>
      </c>
      <c r="O572" s="144"/>
    </row>
    <row r="573" spans="1:15" ht="14.4" x14ac:dyDescent="0.3">
      <c r="A573" s="143">
        <v>45356.808298611111</v>
      </c>
      <c r="B573" s="46">
        <f t="shared" si="8"/>
        <v>45356.808333333334</v>
      </c>
      <c r="C573" s="141">
        <v>1.9990043478260899</v>
      </c>
      <c r="D573" s="141">
        <v>3.17391304347826E-4</v>
      </c>
      <c r="E573" s="141">
        <v>1400.1095238095199</v>
      </c>
      <c r="F573" s="141">
        <v>77.315714285714293</v>
      </c>
      <c r="G573" s="141">
        <v>21</v>
      </c>
      <c r="H573" s="141">
        <v>37.005454545454498</v>
      </c>
      <c r="I573" s="141">
        <v>6.60483333333333</v>
      </c>
      <c r="J573" s="141">
        <v>0.47499999999999998</v>
      </c>
      <c r="K573" s="141">
        <v>20.16</v>
      </c>
      <c r="L573" s="144"/>
      <c r="M573" s="141">
        <v>1419</v>
      </c>
      <c r="N573" s="141">
        <v>5196.2056000000002</v>
      </c>
      <c r="O573" s="144"/>
    </row>
    <row r="574" spans="1:15" ht="14.4" x14ac:dyDescent="0.3">
      <c r="A574" s="143">
        <v>45356.808993055558</v>
      </c>
      <c r="B574" s="46">
        <f t="shared" si="8"/>
        <v>45356.809027777781</v>
      </c>
      <c r="C574" s="141">
        <v>2.0003739130434801</v>
      </c>
      <c r="D574" s="141">
        <v>4.0909090909090901E-5</v>
      </c>
      <c r="E574" s="141">
        <v>1399.9434782608701</v>
      </c>
      <c r="F574" s="141">
        <v>77.113888888888894</v>
      </c>
      <c r="G574" s="141">
        <v>21</v>
      </c>
      <c r="H574" s="141">
        <v>37.005454545454498</v>
      </c>
      <c r="I574" s="141">
        <v>6.6028000000000002</v>
      </c>
      <c r="J574" s="141">
        <v>0.48499999999999999</v>
      </c>
      <c r="K574" s="141">
        <v>20.16</v>
      </c>
      <c r="L574" s="144"/>
      <c r="M574" s="141">
        <v>1419</v>
      </c>
      <c r="N574" s="141">
        <v>5196.2056000000002</v>
      </c>
      <c r="O574" s="144"/>
    </row>
    <row r="575" spans="1:15" ht="14.4" x14ac:dyDescent="0.3">
      <c r="A575" s="143">
        <v>45356.809687499997</v>
      </c>
      <c r="B575" s="46">
        <f t="shared" si="8"/>
        <v>45356.80972222222</v>
      </c>
      <c r="C575" s="141">
        <v>1.99988260869565</v>
      </c>
      <c r="D575" s="141">
        <v>-1.7391304347826001E-5</v>
      </c>
      <c r="E575" s="141">
        <v>1400.28695652174</v>
      </c>
      <c r="F575" s="141">
        <v>76.880666666666698</v>
      </c>
      <c r="G575" s="141">
        <v>21</v>
      </c>
      <c r="H575" s="141">
        <v>37.01</v>
      </c>
      <c r="I575" s="141">
        <v>6.6008333333333304</v>
      </c>
      <c r="J575" s="141">
        <v>0.48499999999999999</v>
      </c>
      <c r="K575" s="141">
        <v>20.16</v>
      </c>
      <c r="L575" s="144"/>
      <c r="M575" s="141">
        <v>1419</v>
      </c>
      <c r="N575" s="141">
        <v>5196.2056000000002</v>
      </c>
      <c r="O575" s="144"/>
    </row>
    <row r="576" spans="1:15" ht="14.4" x14ac:dyDescent="0.3">
      <c r="A576" s="143">
        <v>45356.810381944444</v>
      </c>
      <c r="B576" s="46">
        <f t="shared" si="8"/>
        <v>45356.810416666667</v>
      </c>
      <c r="C576" s="141">
        <v>1.9993399999999999</v>
      </c>
      <c r="D576" s="141">
        <v>1.05E-4</v>
      </c>
      <c r="E576" s="141">
        <v>1400.21</v>
      </c>
      <c r="F576" s="141">
        <v>76.725624999999994</v>
      </c>
      <c r="G576" s="141">
        <v>21</v>
      </c>
      <c r="H576" s="141">
        <v>37.024999999999999</v>
      </c>
      <c r="I576" s="141">
        <v>6.6068571428571401</v>
      </c>
      <c r="J576" s="141">
        <v>0.495</v>
      </c>
      <c r="K576" s="141">
        <v>20.155000000000001</v>
      </c>
      <c r="L576" s="144"/>
      <c r="M576" s="141">
        <v>1482.1999999999998</v>
      </c>
      <c r="N576" s="141">
        <v>5196.2056000000002</v>
      </c>
      <c r="O576" s="144"/>
    </row>
    <row r="577" spans="1:15" ht="14.4" x14ac:dyDescent="0.3">
      <c r="A577" s="143">
        <v>45356.811076388891</v>
      </c>
      <c r="B577" s="46">
        <f t="shared" si="8"/>
        <v>45356.811111111114</v>
      </c>
      <c r="C577" s="141">
        <v>2.0003476190476199</v>
      </c>
      <c r="D577" s="141">
        <v>-5.4761904761904798E-4</v>
      </c>
      <c r="E577" s="141">
        <v>1399.92</v>
      </c>
      <c r="F577" s="141">
        <v>76.55</v>
      </c>
      <c r="G577" s="141">
        <v>21</v>
      </c>
      <c r="H577" s="141">
        <v>37.023333333333298</v>
      </c>
      <c r="I577" s="141">
        <v>6.6091666666666704</v>
      </c>
      <c r="J577" s="141">
        <v>0.495</v>
      </c>
      <c r="K577" s="141">
        <v>20.149999999999999</v>
      </c>
      <c r="L577" s="144"/>
      <c r="M577" s="141">
        <v>1527</v>
      </c>
      <c r="N577" s="141">
        <v>5196.2056000000002</v>
      </c>
      <c r="O577" s="144"/>
    </row>
    <row r="578" spans="1:15" ht="14.4" x14ac:dyDescent="0.3">
      <c r="A578" s="143">
        <v>45356.81177083333</v>
      </c>
      <c r="B578" s="46">
        <f t="shared" si="8"/>
        <v>45356.811805555561</v>
      </c>
      <c r="C578" s="141">
        <v>1.99896956521739</v>
      </c>
      <c r="D578" s="141">
        <v>3.30434782608696E-4</v>
      </c>
      <c r="E578" s="141">
        <v>1399.78695652174</v>
      </c>
      <c r="F578" s="141">
        <v>76.400588235294094</v>
      </c>
      <c r="G578" s="141">
        <v>21</v>
      </c>
      <c r="H578" s="141">
        <v>37.014000000000003</v>
      </c>
      <c r="I578" s="141">
        <v>6.6070000000000002</v>
      </c>
      <c r="J578" s="141">
        <v>0.5</v>
      </c>
      <c r="K578" s="141">
        <v>20.149999999999999</v>
      </c>
      <c r="L578" s="144"/>
      <c r="M578" s="141">
        <v>1527</v>
      </c>
      <c r="N578" s="141">
        <v>5196.2056000000002</v>
      </c>
      <c r="O578" s="144"/>
    </row>
    <row r="579" spans="1:15" ht="14.4" x14ac:dyDescent="0.3">
      <c r="A579" s="143">
        <v>45356.812465277777</v>
      </c>
      <c r="B579" s="46">
        <f t="shared" ref="B579:B642" si="9">MROUND(A579,"00:01:00")</f>
        <v>45356.8125</v>
      </c>
      <c r="C579" s="141">
        <v>2.0016304347826099</v>
      </c>
      <c r="D579" s="141">
        <v>1.45454545454545E-4</v>
      </c>
      <c r="E579" s="141">
        <v>1399.9086956521701</v>
      </c>
      <c r="F579" s="141">
        <v>76.205714285714294</v>
      </c>
      <c r="G579" s="141">
        <v>21</v>
      </c>
      <c r="H579" s="141">
        <v>37.015000000000001</v>
      </c>
      <c r="I579" s="141">
        <v>6.6058333333333303</v>
      </c>
      <c r="J579" s="141">
        <v>0.505</v>
      </c>
      <c r="K579" s="141">
        <v>20.145</v>
      </c>
      <c r="L579" s="144"/>
      <c r="M579" s="141">
        <v>1527</v>
      </c>
      <c r="N579" s="141">
        <v>5196.2056000000002</v>
      </c>
      <c r="O579" s="144"/>
    </row>
    <row r="580" spans="1:15" ht="14.4" x14ac:dyDescent="0.3">
      <c r="A580" s="143">
        <v>45356.813159722224</v>
      </c>
      <c r="B580" s="46">
        <f t="shared" si="9"/>
        <v>45356.813194444447</v>
      </c>
      <c r="C580" s="141">
        <v>1.9996086956521699</v>
      </c>
      <c r="D580" s="141">
        <v>-5.7142857142857101E-5</v>
      </c>
      <c r="E580" s="141">
        <v>1400.1</v>
      </c>
      <c r="F580" s="141">
        <v>75.992777777777803</v>
      </c>
      <c r="G580" s="141">
        <v>21</v>
      </c>
      <c r="H580" s="141">
        <v>37.01</v>
      </c>
      <c r="I580" s="141">
        <v>6.6035000000000004</v>
      </c>
      <c r="J580" s="141">
        <v>0.505</v>
      </c>
      <c r="K580" s="141">
        <v>20.14</v>
      </c>
      <c r="L580" s="144"/>
      <c r="M580" s="141">
        <v>1527</v>
      </c>
      <c r="N580" s="141">
        <v>5196.2056000000002</v>
      </c>
      <c r="O580" s="144"/>
    </row>
    <row r="581" spans="1:15" ht="14.4" x14ac:dyDescent="0.3">
      <c r="A581" s="143">
        <v>45356.813854166663</v>
      </c>
      <c r="B581" s="46">
        <f t="shared" si="9"/>
        <v>45356.813888888893</v>
      </c>
      <c r="C581" s="141">
        <v>2.0002727272727299</v>
      </c>
      <c r="D581" s="141">
        <v>-1.5454545454545501E-4</v>
      </c>
      <c r="E581" s="141">
        <v>1400.1545454545501</v>
      </c>
      <c r="F581" s="141">
        <v>75.73</v>
      </c>
      <c r="G581" s="141">
        <v>21</v>
      </c>
      <c r="H581" s="141">
        <v>37.015000000000001</v>
      </c>
      <c r="I581" s="141">
        <v>6.6012500000000003</v>
      </c>
      <c r="J581" s="141">
        <v>0.51500000000000001</v>
      </c>
      <c r="K581" s="141">
        <v>20.14</v>
      </c>
      <c r="L581" s="144"/>
      <c r="M581" s="141">
        <v>1527</v>
      </c>
      <c r="N581" s="141">
        <v>5196.2056000000002</v>
      </c>
      <c r="O581" s="144"/>
    </row>
    <row r="582" spans="1:15" ht="14.4" x14ac:dyDescent="0.3">
      <c r="A582" s="143">
        <v>45356.81454861111</v>
      </c>
      <c r="B582" s="46">
        <f t="shared" si="9"/>
        <v>45356.814583333333</v>
      </c>
      <c r="C582" s="141">
        <v>2.0016391304347798</v>
      </c>
      <c r="D582" s="141">
        <v>3.5652173913043502E-4</v>
      </c>
      <c r="E582" s="141">
        <v>1400.13333333333</v>
      </c>
      <c r="F582" s="141">
        <v>75.508421052631604</v>
      </c>
      <c r="G582" s="141">
        <v>21</v>
      </c>
      <c r="H582" s="141">
        <v>37.020000000000003</v>
      </c>
      <c r="I582" s="141">
        <v>6.6086666666666698</v>
      </c>
      <c r="J582" s="141">
        <v>0.51500000000000001</v>
      </c>
      <c r="K582" s="141">
        <v>20.13</v>
      </c>
      <c r="L582" s="144"/>
      <c r="M582" s="141">
        <v>1596.25</v>
      </c>
      <c r="N582" s="141">
        <v>5196.2056000000002</v>
      </c>
      <c r="O582" s="144"/>
    </row>
    <row r="583" spans="1:15" ht="14.4" x14ac:dyDescent="0.3">
      <c r="A583" s="143">
        <v>45356.815243055556</v>
      </c>
      <c r="B583" s="46">
        <f t="shared" si="9"/>
        <v>45356.81527777778</v>
      </c>
      <c r="C583" s="141">
        <v>1.9969956521739101</v>
      </c>
      <c r="D583" s="141">
        <v>-2.17391304347826E-5</v>
      </c>
      <c r="E583" s="141">
        <v>1400.15</v>
      </c>
      <c r="F583" s="141">
        <v>75.247142857142904</v>
      </c>
      <c r="G583" s="141">
        <v>21</v>
      </c>
      <c r="H583" s="141">
        <v>37.034999999999997</v>
      </c>
      <c r="I583" s="141">
        <v>6.6173636363636401</v>
      </c>
      <c r="J583" s="141">
        <v>0.52500000000000002</v>
      </c>
      <c r="K583" s="141">
        <v>20.125</v>
      </c>
      <c r="L583" s="144"/>
      <c r="M583" s="141">
        <v>1596.25</v>
      </c>
      <c r="N583" s="141">
        <v>5196.2056000000002</v>
      </c>
      <c r="O583" s="144"/>
    </row>
    <row r="584" spans="1:15" ht="14.4" x14ac:dyDescent="0.3">
      <c r="A584" s="143">
        <v>45356.815937500003</v>
      </c>
      <c r="B584" s="46">
        <f t="shared" si="9"/>
        <v>45356.815972222226</v>
      </c>
      <c r="C584" s="141">
        <v>2.0010217391304299</v>
      </c>
      <c r="D584" s="141">
        <v>-2.1904761904761901E-4</v>
      </c>
      <c r="E584" s="141">
        <v>1399.9304347826101</v>
      </c>
      <c r="F584" s="141">
        <v>74.998750000000001</v>
      </c>
      <c r="G584" s="141">
        <v>21</v>
      </c>
      <c r="H584" s="141">
        <v>37.020000000000003</v>
      </c>
      <c r="I584" s="141">
        <v>6.6152142857142904</v>
      </c>
      <c r="J584" s="141">
        <v>0.53</v>
      </c>
      <c r="K584" s="141">
        <v>20.125</v>
      </c>
      <c r="L584" s="144"/>
      <c r="M584" s="141">
        <v>1637</v>
      </c>
      <c r="N584" s="141">
        <v>5196.2056000000002</v>
      </c>
      <c r="O584" s="144"/>
    </row>
    <row r="585" spans="1:15" ht="14.4" x14ac:dyDescent="0.3">
      <c r="A585" s="143">
        <v>45356.816631944443</v>
      </c>
      <c r="B585" s="46">
        <f t="shared" si="9"/>
        <v>45356.816666666666</v>
      </c>
      <c r="C585" s="141">
        <v>2.0017434782608698</v>
      </c>
      <c r="D585" s="141">
        <v>1.6956521739130401E-4</v>
      </c>
      <c r="E585" s="141">
        <v>1399.80454545455</v>
      </c>
      <c r="F585" s="141">
        <v>74.744705882352903</v>
      </c>
      <c r="G585" s="141">
        <v>21</v>
      </c>
      <c r="H585" s="141">
        <v>37.015000000000001</v>
      </c>
      <c r="I585" s="141">
        <v>6.6125714285714299</v>
      </c>
      <c r="J585" s="141">
        <v>0.53</v>
      </c>
      <c r="K585" s="141">
        <v>20.11</v>
      </c>
      <c r="L585" s="144"/>
      <c r="M585" s="141">
        <v>1637</v>
      </c>
      <c r="N585" s="141">
        <v>5196.2056000000002</v>
      </c>
      <c r="O585" s="144"/>
    </row>
    <row r="586" spans="1:15" ht="14.4" x14ac:dyDescent="0.3">
      <c r="A586" s="143">
        <v>45356.817326388889</v>
      </c>
      <c r="B586" s="46">
        <f t="shared" si="9"/>
        <v>45356.817361111112</v>
      </c>
      <c r="C586" s="141">
        <v>2.0000499999999999</v>
      </c>
      <c r="D586" s="141">
        <v>2.8636363636363598E-4</v>
      </c>
      <c r="E586" s="141">
        <v>1400.3478260869599</v>
      </c>
      <c r="F586" s="141">
        <v>74.527500000000003</v>
      </c>
      <c r="G586" s="141">
        <v>21</v>
      </c>
      <c r="H586" s="141">
        <v>37.005000000000003</v>
      </c>
      <c r="I586" s="141">
        <v>6.6103333333333296</v>
      </c>
      <c r="J586" s="141">
        <v>0.53</v>
      </c>
      <c r="K586" s="141">
        <v>20.100000000000001</v>
      </c>
      <c r="L586" s="144"/>
      <c r="M586" s="141">
        <v>1637</v>
      </c>
      <c r="N586" s="141">
        <v>5196.2056000000002</v>
      </c>
      <c r="O586" s="144"/>
    </row>
    <row r="587" spans="1:15" ht="14.4" x14ac:dyDescent="0.3">
      <c r="A587" s="143">
        <v>45356.818020833336</v>
      </c>
      <c r="B587" s="46">
        <f t="shared" si="9"/>
        <v>45356.818055555559</v>
      </c>
      <c r="C587" s="141">
        <v>1.99965652173913</v>
      </c>
      <c r="D587" s="141">
        <v>-7.8260869565217398E-5</v>
      </c>
      <c r="E587" s="141">
        <v>1400.18095238095</v>
      </c>
      <c r="F587" s="141">
        <v>74.256470588235302</v>
      </c>
      <c r="G587" s="141">
        <v>21</v>
      </c>
      <c r="H587" s="141">
        <v>37.005000000000003</v>
      </c>
      <c r="I587" s="141">
        <v>6.6086</v>
      </c>
      <c r="J587" s="141">
        <v>0.54</v>
      </c>
      <c r="K587" s="141">
        <v>20.085000000000001</v>
      </c>
      <c r="L587" s="144"/>
      <c r="M587" s="141">
        <v>1637</v>
      </c>
      <c r="N587" s="141">
        <v>5196.2056000000002</v>
      </c>
      <c r="O587" s="144"/>
    </row>
    <row r="588" spans="1:15" ht="14.4" x14ac:dyDescent="0.3">
      <c r="A588" s="143">
        <v>45356.818715277775</v>
      </c>
      <c r="B588" s="46">
        <f t="shared" si="9"/>
        <v>45356.818749999999</v>
      </c>
      <c r="C588" s="141">
        <v>2.0009217391304301</v>
      </c>
      <c r="D588" s="141">
        <v>1.9545454545454499E-4</v>
      </c>
      <c r="E588" s="141">
        <v>1399.9</v>
      </c>
      <c r="F588" s="141">
        <v>74.005294117647097</v>
      </c>
      <c r="G588" s="141">
        <v>21</v>
      </c>
      <c r="H588" s="141">
        <v>37.020000000000003</v>
      </c>
      <c r="I588" s="141">
        <v>6.6058333333333303</v>
      </c>
      <c r="J588" s="141">
        <v>0.55000000000000004</v>
      </c>
      <c r="K588" s="141">
        <v>20.07</v>
      </c>
      <c r="L588" s="144"/>
      <c r="M588" s="141">
        <v>1637</v>
      </c>
      <c r="N588" s="141">
        <v>5196.2056000000002</v>
      </c>
      <c r="O588" s="144"/>
    </row>
    <row r="589" spans="1:15" ht="14.4" x14ac:dyDescent="0.3">
      <c r="A589" s="143">
        <v>45356.819409722222</v>
      </c>
      <c r="B589" s="46">
        <f t="shared" si="9"/>
        <v>45356.819444444445</v>
      </c>
      <c r="C589" s="141">
        <v>2.00063043478261</v>
      </c>
      <c r="D589" s="141">
        <v>1.95238095238095E-4</v>
      </c>
      <c r="E589" s="141">
        <v>1400.3952380952401</v>
      </c>
      <c r="F589" s="141">
        <v>73.701428571428593</v>
      </c>
      <c r="G589" s="141">
        <v>21</v>
      </c>
      <c r="H589" s="141">
        <v>37.015000000000001</v>
      </c>
      <c r="I589" s="141">
        <v>6.6032999999999999</v>
      </c>
      <c r="J589" s="141">
        <v>0.55500000000000005</v>
      </c>
      <c r="K589" s="141">
        <v>20.059999999999999</v>
      </c>
      <c r="L589" s="144"/>
      <c r="M589" s="141">
        <v>1637</v>
      </c>
      <c r="N589" s="141">
        <v>5196.2056000000002</v>
      </c>
      <c r="O589" s="144"/>
    </row>
    <row r="590" spans="1:15" ht="14.4" x14ac:dyDescent="0.3">
      <c r="A590" s="143">
        <v>45356.820104166669</v>
      </c>
      <c r="B590" s="46">
        <f t="shared" si="9"/>
        <v>45356.820138888892</v>
      </c>
      <c r="C590" s="141">
        <v>1.9996045454545499</v>
      </c>
      <c r="D590" s="141">
        <v>5.5652173913043495E-4</v>
      </c>
      <c r="E590" s="141">
        <v>1399.85</v>
      </c>
      <c r="F590" s="141">
        <v>73.367894736842103</v>
      </c>
      <c r="G590" s="141">
        <v>21</v>
      </c>
      <c r="H590" s="141">
        <v>37.020000000000003</v>
      </c>
      <c r="I590" s="141">
        <v>6.6012857142857104</v>
      </c>
      <c r="J590" s="141">
        <v>0.55500000000000005</v>
      </c>
      <c r="K590" s="141">
        <v>20.045000000000002</v>
      </c>
      <c r="L590" s="141"/>
      <c r="M590" s="141">
        <v>1637</v>
      </c>
      <c r="N590" s="141">
        <v>5196.2056000000002</v>
      </c>
      <c r="O590" s="144"/>
    </row>
    <row r="591" spans="1:15" ht="14.4" x14ac:dyDescent="0.3">
      <c r="A591" s="143">
        <v>45356.820798611108</v>
      </c>
      <c r="B591" s="46">
        <f t="shared" si="9"/>
        <v>45356.820833333339</v>
      </c>
      <c r="C591" s="141">
        <v>1.9999</v>
      </c>
      <c r="D591" s="141">
        <v>4.1304347826087002E-4</v>
      </c>
      <c r="E591" s="141">
        <v>1399.97272727273</v>
      </c>
      <c r="F591" s="141">
        <v>73.084736842105301</v>
      </c>
      <c r="G591" s="141">
        <v>21</v>
      </c>
      <c r="H591" s="141">
        <v>37.034999999999997</v>
      </c>
      <c r="I591" s="141">
        <v>6.6112000000000002</v>
      </c>
      <c r="J591" s="141">
        <v>0.56499999999999995</v>
      </c>
      <c r="K591" s="141">
        <v>20.03</v>
      </c>
      <c r="L591" s="144"/>
      <c r="M591" s="141">
        <v>1701</v>
      </c>
      <c r="N591" s="141">
        <v>5196.2056000000002</v>
      </c>
      <c r="O591" s="144"/>
    </row>
    <row r="592" spans="1:15" ht="14.4" x14ac:dyDescent="0.3">
      <c r="A592" s="143">
        <v>45356.821493055555</v>
      </c>
      <c r="B592" s="46">
        <f t="shared" si="9"/>
        <v>45356.821527777778</v>
      </c>
      <c r="C592" s="141">
        <v>1.9999</v>
      </c>
      <c r="D592" s="141">
        <v>-3.66666666666667E-4</v>
      </c>
      <c r="E592" s="141">
        <v>1400.13</v>
      </c>
      <c r="F592" s="141">
        <v>72.990666666666698</v>
      </c>
      <c r="G592" s="141">
        <v>21</v>
      </c>
      <c r="H592" s="141">
        <v>37.033333333333303</v>
      </c>
      <c r="I592" s="141">
        <v>6.62</v>
      </c>
      <c r="J592" s="141">
        <v>0.56999999999999995</v>
      </c>
      <c r="K592" s="141">
        <v>20.02</v>
      </c>
      <c r="L592" s="144"/>
      <c r="M592" s="141">
        <v>1746</v>
      </c>
      <c r="N592" s="141">
        <v>5196.2056000000002</v>
      </c>
      <c r="O592" s="144"/>
    </row>
    <row r="593" spans="1:15" ht="14.4" x14ac:dyDescent="0.3">
      <c r="A593" s="143">
        <v>45356.822187500002</v>
      </c>
      <c r="B593" s="46">
        <f t="shared" si="9"/>
        <v>45356.822222222225</v>
      </c>
      <c r="C593" s="141">
        <v>1.9998521739130399</v>
      </c>
      <c r="D593" s="141">
        <v>1.4347826086956499E-4</v>
      </c>
      <c r="E593" s="141">
        <v>1400.1181818181799</v>
      </c>
      <c r="F593" s="141">
        <v>72.765000000000001</v>
      </c>
      <c r="G593" s="141">
        <v>21</v>
      </c>
      <c r="H593" s="141">
        <v>37.020000000000003</v>
      </c>
      <c r="I593" s="141">
        <v>6.6173333333333302</v>
      </c>
      <c r="J593" s="141">
        <v>0.56999999999999995</v>
      </c>
      <c r="K593" s="141">
        <v>20.02</v>
      </c>
      <c r="L593" s="144"/>
      <c r="M593" s="141">
        <v>1746</v>
      </c>
      <c r="N593" s="141">
        <v>5196.2056000000002</v>
      </c>
      <c r="O593" s="144"/>
    </row>
    <row r="594" spans="1:15" ht="14.4" x14ac:dyDescent="0.3">
      <c r="A594" s="143">
        <v>45356.822881944441</v>
      </c>
      <c r="B594" s="46">
        <f t="shared" si="9"/>
        <v>45356.822916666672</v>
      </c>
      <c r="C594" s="141">
        <v>2.00003913043478</v>
      </c>
      <c r="D594" s="141">
        <v>-1.8181818181818199E-5</v>
      </c>
      <c r="E594" s="141">
        <v>1400.1409090909101</v>
      </c>
      <c r="F594" s="141">
        <v>72.435789473684196</v>
      </c>
      <c r="G594" s="141">
        <v>21</v>
      </c>
      <c r="H594" s="141">
        <v>37.020000000000003</v>
      </c>
      <c r="I594" s="141">
        <v>6.6147</v>
      </c>
      <c r="J594" s="141">
        <v>0.57999999999999996</v>
      </c>
      <c r="K594" s="141">
        <v>20.010000000000002</v>
      </c>
      <c r="L594" s="144"/>
      <c r="M594" s="141">
        <v>1746</v>
      </c>
      <c r="N594" s="141">
        <v>5196.2056000000002</v>
      </c>
      <c r="O594" s="144"/>
    </row>
    <row r="595" spans="1:15" ht="14.4" x14ac:dyDescent="0.3">
      <c r="A595" s="143">
        <v>45356.823576388888</v>
      </c>
      <c r="B595" s="46">
        <f t="shared" si="9"/>
        <v>45356.823611111111</v>
      </c>
      <c r="C595" s="141">
        <v>1.99883043478261</v>
      </c>
      <c r="D595" s="141">
        <v>-1.90909090909091E-4</v>
      </c>
      <c r="E595" s="141">
        <v>1399.6818181818201</v>
      </c>
      <c r="F595" s="141">
        <v>72.139523809523794</v>
      </c>
      <c r="G595" s="141">
        <v>21</v>
      </c>
      <c r="H595" s="141">
        <v>37.014444444444401</v>
      </c>
      <c r="I595" s="141">
        <v>6.61283333333333</v>
      </c>
      <c r="J595" s="141">
        <v>0.57999999999999996</v>
      </c>
      <c r="K595" s="141">
        <v>20</v>
      </c>
      <c r="L595" s="144"/>
      <c r="M595" s="141">
        <v>1746</v>
      </c>
      <c r="N595" s="141">
        <v>5196.2056000000002</v>
      </c>
      <c r="O595" s="144"/>
    </row>
    <row r="596" spans="1:15" ht="14.4" x14ac:dyDescent="0.3">
      <c r="A596" s="143">
        <v>45356.824270833335</v>
      </c>
      <c r="B596" s="46">
        <f t="shared" si="9"/>
        <v>45356.824305555558</v>
      </c>
      <c r="C596" s="141">
        <v>1.9994217391304301</v>
      </c>
      <c r="D596" s="141">
        <v>-1.8695652173913001E-4</v>
      </c>
      <c r="E596" s="141">
        <v>1399.8727272727299</v>
      </c>
      <c r="F596" s="141">
        <v>71.812631578947403</v>
      </c>
      <c r="G596" s="141">
        <v>21</v>
      </c>
      <c r="H596" s="141">
        <v>37.015555555555601</v>
      </c>
      <c r="I596" s="141">
        <v>6.6107500000000003</v>
      </c>
      <c r="J596" s="141">
        <v>0.57999999999999996</v>
      </c>
      <c r="K596" s="141">
        <v>19.984999999999999</v>
      </c>
      <c r="L596" s="144"/>
      <c r="M596" s="141">
        <v>1746</v>
      </c>
      <c r="N596" s="141">
        <v>5196.2056000000002</v>
      </c>
      <c r="O596" s="144"/>
    </row>
    <row r="597" spans="1:15" ht="14.4" x14ac:dyDescent="0.3">
      <c r="A597" s="143">
        <v>45356.824965277781</v>
      </c>
      <c r="B597" s="46">
        <f t="shared" si="9"/>
        <v>45356.825000000004</v>
      </c>
      <c r="C597" s="141">
        <v>2.0010681818181801</v>
      </c>
      <c r="D597" s="141">
        <v>3.3E-4</v>
      </c>
      <c r="E597" s="141">
        <v>1399.92380952381</v>
      </c>
      <c r="F597" s="141">
        <v>71.493529411764698</v>
      </c>
      <c r="G597" s="141">
        <v>21</v>
      </c>
      <c r="H597" s="141">
        <v>37.015000000000001</v>
      </c>
      <c r="I597" s="141">
        <v>6.6079999999999997</v>
      </c>
      <c r="J597" s="141">
        <v>0.58499999999999996</v>
      </c>
      <c r="K597" s="141">
        <v>19.97</v>
      </c>
      <c r="L597" s="144"/>
      <c r="M597" s="141">
        <v>1746</v>
      </c>
      <c r="N597" s="141">
        <v>5196.2056000000002</v>
      </c>
      <c r="O597" s="144"/>
    </row>
    <row r="598" spans="1:15" ht="14.4" x14ac:dyDescent="0.3">
      <c r="A598" s="143">
        <v>45356.825659722221</v>
      </c>
      <c r="B598" s="46">
        <f t="shared" si="9"/>
        <v>45356.825694444444</v>
      </c>
      <c r="C598" s="141">
        <v>2.00188260869565</v>
      </c>
      <c r="D598" s="141">
        <v>-5.0000000000000001E-4</v>
      </c>
      <c r="E598" s="141">
        <v>1399.99090909091</v>
      </c>
      <c r="F598" s="141">
        <v>71.216470588235296</v>
      </c>
      <c r="G598" s="141">
        <v>21</v>
      </c>
      <c r="H598" s="141">
        <v>37.024999999999999</v>
      </c>
      <c r="I598" s="141">
        <v>6.6064999999999996</v>
      </c>
      <c r="J598" s="141">
        <v>0.59</v>
      </c>
      <c r="K598" s="141">
        <v>19.96</v>
      </c>
      <c r="L598" s="144"/>
      <c r="M598" s="141">
        <v>1746</v>
      </c>
      <c r="N598" s="141">
        <v>5196.2056000000002</v>
      </c>
      <c r="O598" s="144"/>
    </row>
    <row r="599" spans="1:15" ht="14.4" x14ac:dyDescent="0.3">
      <c r="A599" s="143">
        <v>45356.826354166667</v>
      </c>
      <c r="B599" s="46">
        <f t="shared" si="9"/>
        <v>45356.826388888891</v>
      </c>
      <c r="C599" s="141">
        <v>1.99895909090909</v>
      </c>
      <c r="D599" s="141">
        <v>4.4999999999999999E-4</v>
      </c>
      <c r="E599" s="141">
        <v>1400.08</v>
      </c>
      <c r="F599" s="141">
        <v>71.003571428571405</v>
      </c>
      <c r="G599" s="141">
        <v>21</v>
      </c>
      <c r="H599" s="141">
        <v>37.024999999999999</v>
      </c>
      <c r="I599" s="141">
        <v>6.6029999999999998</v>
      </c>
      <c r="J599" s="141">
        <v>0.6</v>
      </c>
      <c r="K599" s="141">
        <v>19.95</v>
      </c>
      <c r="L599" s="144"/>
      <c r="M599" s="141">
        <v>1746</v>
      </c>
      <c r="N599" s="141">
        <v>5196.2056000000002</v>
      </c>
      <c r="O599" s="144"/>
    </row>
    <row r="600" spans="1:15" ht="14.4" x14ac:dyDescent="0.3">
      <c r="A600" s="143">
        <v>45356.827048611114</v>
      </c>
      <c r="B600" s="46">
        <f t="shared" si="9"/>
        <v>45356.827083333337</v>
      </c>
      <c r="C600" s="141">
        <v>1.9994333333333301</v>
      </c>
      <c r="D600" s="141">
        <v>2.7500000000000002E-4</v>
      </c>
      <c r="E600" s="141">
        <v>1400.0166666666701</v>
      </c>
      <c r="F600" s="141">
        <v>70.797894736842096</v>
      </c>
      <c r="G600" s="141">
        <v>21</v>
      </c>
      <c r="H600" s="141">
        <v>37.0254545454546</v>
      </c>
      <c r="I600" s="141">
        <v>6.6006666666666698</v>
      </c>
      <c r="J600" s="141">
        <v>0.6</v>
      </c>
      <c r="K600" s="141">
        <v>19.945</v>
      </c>
      <c r="L600" s="144"/>
      <c r="M600" s="141">
        <v>1771.3333333333303</v>
      </c>
      <c r="N600" s="141">
        <v>5196.2056000000002</v>
      </c>
      <c r="O600" s="144"/>
    </row>
    <row r="601" spans="1:15" ht="14.4" x14ac:dyDescent="0.3">
      <c r="A601" s="143">
        <v>45356.827743055554</v>
      </c>
      <c r="B601" s="46">
        <f t="shared" si="9"/>
        <v>45356.827777777777</v>
      </c>
      <c r="C601" s="141">
        <v>1.9993363636363599</v>
      </c>
      <c r="D601" s="141">
        <v>4.0909090909090901E-5</v>
      </c>
      <c r="E601" s="141">
        <v>1400.3277777777801</v>
      </c>
      <c r="F601" s="141">
        <v>70.455714285714294</v>
      </c>
      <c r="G601" s="141">
        <v>21</v>
      </c>
      <c r="H601" s="141">
        <v>37.045000000000002</v>
      </c>
      <c r="I601" s="141">
        <v>6.6195000000000004</v>
      </c>
      <c r="J601" s="141">
        <v>0.61</v>
      </c>
      <c r="K601" s="141">
        <v>19.945</v>
      </c>
      <c r="L601" s="144"/>
      <c r="M601" s="141">
        <v>1846</v>
      </c>
      <c r="N601" s="141">
        <v>5196.2056000000002</v>
      </c>
      <c r="O601" s="144"/>
    </row>
    <row r="602" spans="1:15" ht="14.4" x14ac:dyDescent="0.3">
      <c r="A602" s="143">
        <v>45356.8284375</v>
      </c>
      <c r="B602" s="46">
        <f t="shared" si="9"/>
        <v>45356.828472222223</v>
      </c>
      <c r="C602" s="141">
        <v>1.9988565217391301</v>
      </c>
      <c r="D602" s="141">
        <v>-1.5652173913043501E-4</v>
      </c>
      <c r="E602" s="141">
        <v>1400.04090909091</v>
      </c>
      <c r="F602" s="141">
        <v>70.1011764705882</v>
      </c>
      <c r="G602" s="141">
        <v>21</v>
      </c>
      <c r="H602" s="141">
        <v>37.034999999999997</v>
      </c>
      <c r="I602" s="141">
        <v>6.6191818181818203</v>
      </c>
      <c r="J602" s="141">
        <v>0.61499999999999999</v>
      </c>
      <c r="K602" s="141">
        <v>19.93</v>
      </c>
      <c r="L602" s="144"/>
      <c r="M602" s="141">
        <v>1855</v>
      </c>
      <c r="N602" s="141">
        <v>5196.2056000000002</v>
      </c>
      <c r="O602" s="144"/>
    </row>
    <row r="603" spans="1:15" ht="14.4" x14ac:dyDescent="0.3">
      <c r="A603" s="143">
        <v>45356.829131944447</v>
      </c>
      <c r="B603" s="46">
        <f t="shared" si="9"/>
        <v>45356.82916666667</v>
      </c>
      <c r="C603" s="141">
        <v>1.99747826086957</v>
      </c>
      <c r="D603" s="141">
        <v>5.5217391304347805E-4</v>
      </c>
      <c r="E603" s="141">
        <v>1399.9136363636401</v>
      </c>
      <c r="F603" s="141">
        <v>69.929230769230799</v>
      </c>
      <c r="G603" s="141">
        <v>21</v>
      </c>
      <c r="H603" s="141">
        <v>37.015000000000001</v>
      </c>
      <c r="I603" s="141">
        <v>6.6165555555555597</v>
      </c>
      <c r="J603" s="141">
        <v>0.61499999999999999</v>
      </c>
      <c r="K603" s="141">
        <v>19.920000000000002</v>
      </c>
      <c r="L603" s="144"/>
      <c r="M603" s="141">
        <v>1855</v>
      </c>
      <c r="N603" s="141">
        <v>5196.2056000000002</v>
      </c>
      <c r="O603" s="144"/>
    </row>
    <row r="604" spans="1:15" ht="14.4" x14ac:dyDescent="0.3">
      <c r="A604" s="143">
        <v>45356.829826388886</v>
      </c>
      <c r="B604" s="46">
        <f t="shared" si="9"/>
        <v>45356.829861111109</v>
      </c>
      <c r="C604" s="141">
        <v>1.9997043478260901</v>
      </c>
      <c r="D604" s="141">
        <v>2.39130434782609E-4</v>
      </c>
      <c r="E604" s="141">
        <v>1399.9090909090901</v>
      </c>
      <c r="F604" s="141">
        <v>69.676500000000004</v>
      </c>
      <c r="G604" s="141">
        <v>21</v>
      </c>
      <c r="H604" s="141">
        <v>37.005000000000003</v>
      </c>
      <c r="I604" s="141">
        <v>6.6132499999999999</v>
      </c>
      <c r="J604" s="141">
        <v>0.62</v>
      </c>
      <c r="K604" s="141">
        <v>19.91</v>
      </c>
      <c r="L604" s="144"/>
      <c r="M604" s="141">
        <v>1855</v>
      </c>
      <c r="N604" s="141">
        <v>5196.2056000000002</v>
      </c>
      <c r="O604" s="144"/>
    </row>
    <row r="605" spans="1:15" ht="14.4" x14ac:dyDescent="0.3">
      <c r="A605" s="143">
        <v>45356.830520833333</v>
      </c>
      <c r="B605" s="46">
        <f t="shared" si="9"/>
        <v>45356.830555555556</v>
      </c>
      <c r="C605" s="141">
        <v>1.9983173913043499</v>
      </c>
      <c r="D605" s="141">
        <v>3.6818181818181801E-4</v>
      </c>
      <c r="E605" s="141">
        <v>1399.75454545455</v>
      </c>
      <c r="F605" s="141">
        <v>69.338421052631602</v>
      </c>
      <c r="G605" s="141">
        <v>21</v>
      </c>
      <c r="H605" s="141">
        <v>37.01</v>
      </c>
      <c r="I605" s="141">
        <v>6.6111111111111098</v>
      </c>
      <c r="J605" s="141">
        <v>0.62666666666666704</v>
      </c>
      <c r="K605" s="141">
        <v>19.899999999999999</v>
      </c>
      <c r="L605" s="144"/>
      <c r="M605" s="141">
        <v>1855</v>
      </c>
      <c r="N605" s="141">
        <v>5196.2056000000002</v>
      </c>
      <c r="O605" s="144"/>
    </row>
    <row r="606" spans="1:15" ht="14.4" x14ac:dyDescent="0.3">
      <c r="A606" s="143">
        <v>45356.83121527778</v>
      </c>
      <c r="B606" s="46">
        <f t="shared" si="9"/>
        <v>45356.831250000003</v>
      </c>
      <c r="C606" s="141">
        <v>2.0007521739130398</v>
      </c>
      <c r="D606" s="141">
        <v>3.60869565217391E-4</v>
      </c>
      <c r="E606" s="141">
        <v>1400.28947368421</v>
      </c>
      <c r="F606" s="141">
        <v>69.028333333333293</v>
      </c>
      <c r="G606" s="141">
        <v>21</v>
      </c>
      <c r="H606" s="141">
        <v>37.016666666666701</v>
      </c>
      <c r="I606" s="141">
        <v>6.6082857142857101</v>
      </c>
      <c r="J606" s="141">
        <v>0.64</v>
      </c>
      <c r="K606" s="141">
        <v>19.89</v>
      </c>
      <c r="L606" s="144"/>
      <c r="M606" s="141">
        <v>1855</v>
      </c>
      <c r="N606" s="141">
        <v>5196.2056000000002</v>
      </c>
      <c r="O606" s="144"/>
    </row>
    <row r="607" spans="1:15" ht="14.4" x14ac:dyDescent="0.3">
      <c r="A607" s="143">
        <v>45356.831909722219</v>
      </c>
      <c r="B607" s="46">
        <f t="shared" si="9"/>
        <v>45356.83194444445</v>
      </c>
      <c r="C607" s="141">
        <v>1.9989772727272701</v>
      </c>
      <c r="D607" s="141">
        <v>-3.0476190476190501E-4</v>
      </c>
      <c r="E607" s="141">
        <v>1400.11904761905</v>
      </c>
      <c r="F607" s="141">
        <v>68.73</v>
      </c>
      <c r="G607" s="141">
        <v>21</v>
      </c>
      <c r="H607" s="141">
        <v>37.015000000000001</v>
      </c>
      <c r="I607" s="141">
        <v>6.6056999999999997</v>
      </c>
      <c r="J607" s="141">
        <v>0.64500000000000002</v>
      </c>
      <c r="K607" s="141">
        <v>19.88</v>
      </c>
      <c r="L607" s="144"/>
      <c r="M607" s="141">
        <v>1855</v>
      </c>
      <c r="N607" s="141">
        <v>5196.2056000000002</v>
      </c>
      <c r="O607" s="144"/>
    </row>
    <row r="608" spans="1:15" ht="14.4" x14ac:dyDescent="0.3">
      <c r="A608" s="143">
        <v>45356.832604166666</v>
      </c>
      <c r="B608" s="46">
        <f t="shared" si="9"/>
        <v>45356.832638888889</v>
      </c>
      <c r="C608" s="141">
        <v>2.0012636363636398</v>
      </c>
      <c r="D608" s="141">
        <v>1.4999999999999999E-4</v>
      </c>
      <c r="E608" s="141">
        <v>1400.12857142857</v>
      </c>
      <c r="F608" s="141">
        <v>68.519523809523804</v>
      </c>
      <c r="G608" s="141">
        <v>21</v>
      </c>
      <c r="H608" s="141">
        <v>37.024999999999999</v>
      </c>
      <c r="I608" s="141">
        <v>6.6025</v>
      </c>
      <c r="J608" s="141">
        <v>0.64500000000000002</v>
      </c>
      <c r="K608" s="141">
        <v>19.87</v>
      </c>
      <c r="L608" s="144"/>
      <c r="M608" s="141">
        <v>1855</v>
      </c>
      <c r="N608" s="141">
        <v>5196.2056000000002</v>
      </c>
      <c r="O608" s="144"/>
    </row>
    <row r="609" spans="1:15" ht="14.4" x14ac:dyDescent="0.3">
      <c r="A609" s="143">
        <v>45356.833298611113</v>
      </c>
      <c r="B609" s="46">
        <f t="shared" si="9"/>
        <v>45356.833333333336</v>
      </c>
      <c r="C609" s="141">
        <v>1.9983809523809499</v>
      </c>
      <c r="D609" s="141">
        <v>3.36363636363636E-4</v>
      </c>
      <c r="E609" s="141">
        <v>1400.0380952380999</v>
      </c>
      <c r="F609" s="141">
        <v>68.203809523809497</v>
      </c>
      <c r="G609" s="141">
        <v>21</v>
      </c>
      <c r="H609" s="141">
        <v>37.03</v>
      </c>
      <c r="I609" s="141">
        <v>6.6088333333333296</v>
      </c>
      <c r="J609" s="141">
        <v>0.65500000000000003</v>
      </c>
      <c r="K609" s="141">
        <v>19.855</v>
      </c>
      <c r="L609" s="144"/>
      <c r="M609" s="141">
        <v>1903.6000000000004</v>
      </c>
      <c r="N609" s="141">
        <v>5196.2056000000002</v>
      </c>
      <c r="O609" s="144"/>
    </row>
    <row r="610" spans="1:15" ht="14.4" x14ac:dyDescent="0.3">
      <c r="A610" s="143">
        <v>45356.833993055552</v>
      </c>
      <c r="B610" s="46">
        <f t="shared" si="9"/>
        <v>45356.834027777782</v>
      </c>
      <c r="C610" s="141">
        <v>1.99971818181818</v>
      </c>
      <c r="D610" s="141">
        <v>5.3636363636363604E-4</v>
      </c>
      <c r="E610" s="141">
        <v>1400.4136363636401</v>
      </c>
      <c r="F610" s="141">
        <v>67.8511764705882</v>
      </c>
      <c r="G610" s="141">
        <v>21</v>
      </c>
      <c r="H610" s="141">
        <v>37.043333333333301</v>
      </c>
      <c r="I610" s="141">
        <v>6.62116666666667</v>
      </c>
      <c r="J610" s="141">
        <v>0.66500000000000004</v>
      </c>
      <c r="K610" s="141">
        <v>19.84</v>
      </c>
      <c r="L610" s="144"/>
      <c r="M610" s="141">
        <v>1903.6000000000004</v>
      </c>
      <c r="N610" s="141">
        <v>5196.2056000000002</v>
      </c>
      <c r="O610" s="144"/>
    </row>
    <row r="611" spans="1:15" ht="14.4" x14ac:dyDescent="0.3">
      <c r="A611" s="143">
        <v>45356.834687499999</v>
      </c>
      <c r="B611" s="46">
        <f t="shared" si="9"/>
        <v>45356.834722222222</v>
      </c>
      <c r="C611" s="141">
        <v>1.99860476190476</v>
      </c>
      <c r="D611" s="141">
        <v>3.6363636363636399E-4</v>
      </c>
      <c r="E611" s="141">
        <v>1400.05</v>
      </c>
      <c r="F611" s="141">
        <v>67.501000000000005</v>
      </c>
      <c r="G611" s="141">
        <v>21</v>
      </c>
      <c r="H611" s="141">
        <v>37.0283333333333</v>
      </c>
      <c r="I611" s="141">
        <v>6.6172500000000003</v>
      </c>
      <c r="J611" s="141">
        <v>0.66500000000000004</v>
      </c>
      <c r="K611" s="141">
        <v>19.829999999999998</v>
      </c>
      <c r="L611" s="144"/>
      <c r="M611" s="141">
        <v>1964</v>
      </c>
      <c r="N611" s="141">
        <v>5196.2056000000002</v>
      </c>
      <c r="O611" s="144"/>
    </row>
    <row r="612" spans="1:15" ht="14.4" x14ac:dyDescent="0.3">
      <c r="A612" s="143">
        <v>45356.835381944446</v>
      </c>
      <c r="B612" s="46">
        <f t="shared" si="9"/>
        <v>45356.835416666669</v>
      </c>
      <c r="C612" s="141">
        <v>2.0033380952380999</v>
      </c>
      <c r="D612" s="141">
        <v>1.7000000000000001E-4</v>
      </c>
      <c r="E612" s="141">
        <v>1399.915</v>
      </c>
      <c r="F612" s="141">
        <v>67.191764705882306</v>
      </c>
      <c r="G612" s="141">
        <v>21</v>
      </c>
      <c r="H612" s="141">
        <v>37.020000000000003</v>
      </c>
      <c r="I612" s="141">
        <v>6.6142000000000003</v>
      </c>
      <c r="J612" s="141">
        <v>0.67</v>
      </c>
      <c r="K612" s="141">
        <v>19.823333333333299</v>
      </c>
      <c r="L612" s="144"/>
      <c r="M612" s="141">
        <v>1964</v>
      </c>
      <c r="N612" s="141">
        <v>5196.2056000000002</v>
      </c>
      <c r="O612" s="144"/>
    </row>
    <row r="613" spans="1:15" ht="14.4" x14ac:dyDescent="0.3">
      <c r="A613" s="143">
        <v>45356.836076388892</v>
      </c>
      <c r="B613" s="46">
        <f t="shared" si="9"/>
        <v>45356.836111111115</v>
      </c>
      <c r="C613" s="141">
        <v>1.99949565217391</v>
      </c>
      <c r="D613" s="141">
        <v>-5.5454545454545502E-4</v>
      </c>
      <c r="E613" s="141">
        <v>1399.8826086956501</v>
      </c>
      <c r="F613" s="141">
        <v>66.908947368421096</v>
      </c>
      <c r="G613" s="141">
        <v>21</v>
      </c>
      <c r="H613" s="141">
        <v>37.015000000000001</v>
      </c>
      <c r="I613" s="141">
        <v>6.6123333333333303</v>
      </c>
      <c r="J613" s="141">
        <v>0.68</v>
      </c>
      <c r="K613" s="141">
        <v>19.809999999999999</v>
      </c>
      <c r="L613" s="144"/>
      <c r="M613" s="141">
        <v>1964</v>
      </c>
      <c r="N613" s="141">
        <v>5196.2056000000002</v>
      </c>
      <c r="O613" s="144"/>
    </row>
    <row r="614" spans="1:15" ht="14.4" x14ac:dyDescent="0.3">
      <c r="A614" s="143">
        <v>45356.836770833332</v>
      </c>
      <c r="B614" s="46">
        <f t="shared" si="9"/>
        <v>45356.836805555555</v>
      </c>
      <c r="C614" s="141">
        <v>1.99840476190476</v>
      </c>
      <c r="D614" s="141">
        <v>5.0000000000000002E-5</v>
      </c>
      <c r="E614" s="141">
        <v>1400.21</v>
      </c>
      <c r="F614" s="141">
        <v>66.563999999999993</v>
      </c>
      <c r="G614" s="141">
        <v>21</v>
      </c>
      <c r="H614" s="141">
        <v>37.01</v>
      </c>
      <c r="I614" s="141">
        <v>6.6094999999999997</v>
      </c>
      <c r="J614" s="141">
        <v>0.69</v>
      </c>
      <c r="K614" s="141">
        <v>19.8</v>
      </c>
      <c r="L614" s="144"/>
      <c r="M614" s="141">
        <v>1964</v>
      </c>
      <c r="N614" s="141">
        <v>5196.2056000000002</v>
      </c>
      <c r="O614" s="144"/>
    </row>
    <row r="615" spans="1:15" ht="14.4" x14ac:dyDescent="0.3">
      <c r="A615" s="143">
        <v>45356.837465277778</v>
      </c>
      <c r="B615" s="46">
        <f t="shared" si="9"/>
        <v>45356.837500000001</v>
      </c>
      <c r="C615" s="141">
        <v>1.9997</v>
      </c>
      <c r="D615" s="141">
        <v>-7.31818181818182E-4</v>
      </c>
      <c r="E615" s="141">
        <v>1400.0954545454499</v>
      </c>
      <c r="F615" s="141">
        <v>66.197142857142893</v>
      </c>
      <c r="G615" s="141">
        <v>21</v>
      </c>
      <c r="H615" s="141">
        <v>37.01</v>
      </c>
      <c r="I615" s="141">
        <v>6.6066000000000003</v>
      </c>
      <c r="J615" s="141">
        <v>0.7</v>
      </c>
      <c r="K615" s="141">
        <v>19.79</v>
      </c>
      <c r="L615" s="144"/>
      <c r="M615" s="141">
        <v>1964</v>
      </c>
      <c r="N615" s="141">
        <v>5196.2056000000002</v>
      </c>
      <c r="O615" s="144"/>
    </row>
    <row r="616" spans="1:15" ht="14.4" x14ac:dyDescent="0.3">
      <c r="A616" s="143">
        <v>45356.838159722225</v>
      </c>
      <c r="B616" s="46">
        <f t="shared" si="9"/>
        <v>45356.838194444448</v>
      </c>
      <c r="C616" s="141">
        <v>2.0012739130434798</v>
      </c>
      <c r="D616" s="141">
        <v>-2.7272727272727301E-4</v>
      </c>
      <c r="E616" s="141">
        <v>1400.02608695652</v>
      </c>
      <c r="F616" s="141">
        <v>65.927222222222198</v>
      </c>
      <c r="G616" s="141">
        <v>21</v>
      </c>
      <c r="H616" s="141">
        <v>37.014000000000003</v>
      </c>
      <c r="I616" s="141">
        <v>6.6032000000000002</v>
      </c>
      <c r="J616" s="141">
        <v>0.7</v>
      </c>
      <c r="K616" s="141">
        <v>19.78</v>
      </c>
      <c r="L616" s="144"/>
      <c r="M616" s="141">
        <v>1964</v>
      </c>
      <c r="N616" s="141">
        <v>5196.2056000000002</v>
      </c>
      <c r="O616" s="144"/>
    </row>
    <row r="617" spans="1:15" ht="14.4" x14ac:dyDescent="0.3">
      <c r="A617" s="143">
        <v>45356.838854166665</v>
      </c>
      <c r="B617" s="46">
        <f t="shared" si="9"/>
        <v>45356.838888888888</v>
      </c>
      <c r="C617" s="141">
        <v>1.99867142857143</v>
      </c>
      <c r="D617" s="141">
        <v>8.0000000000000007E-5</v>
      </c>
      <c r="E617" s="141">
        <v>1399.6947368421099</v>
      </c>
      <c r="F617" s="141">
        <v>65.648947368421005</v>
      </c>
      <c r="G617" s="141">
        <v>21</v>
      </c>
      <c r="H617" s="141">
        <v>37.020000000000003</v>
      </c>
      <c r="I617" s="141">
        <v>6.6002857142857101</v>
      </c>
      <c r="J617" s="141">
        <v>0.71</v>
      </c>
      <c r="K617" s="141">
        <v>19.78</v>
      </c>
      <c r="L617" s="144"/>
      <c r="M617" s="141">
        <v>1983</v>
      </c>
      <c r="N617" s="141">
        <v>5196.2056000000002</v>
      </c>
      <c r="O617" s="144"/>
    </row>
    <row r="618" spans="1:15" ht="14.4" x14ac:dyDescent="0.3">
      <c r="A618" s="143">
        <v>45356.839548611111</v>
      </c>
      <c r="B618" s="46">
        <f t="shared" si="9"/>
        <v>45356.839583333334</v>
      </c>
      <c r="C618" s="141">
        <v>2.0004565217391299</v>
      </c>
      <c r="D618" s="141">
        <v>-1.42857142857143E-4</v>
      </c>
      <c r="E618" s="141">
        <v>1400.19545454545</v>
      </c>
      <c r="F618" s="141">
        <v>65.316818181818206</v>
      </c>
      <c r="G618" s="141">
        <v>21</v>
      </c>
      <c r="H618" s="141">
        <v>37.034999999999997</v>
      </c>
      <c r="I618" s="141">
        <v>6.6187142857142902</v>
      </c>
      <c r="J618" s="141">
        <v>0.72</v>
      </c>
      <c r="K618" s="141">
        <v>19.77</v>
      </c>
      <c r="L618" s="144"/>
      <c r="M618" s="141">
        <v>2048</v>
      </c>
      <c r="N618" s="141">
        <v>5196.2056000000002</v>
      </c>
      <c r="O618" s="144"/>
    </row>
    <row r="619" spans="1:15" ht="14.4" x14ac:dyDescent="0.3">
      <c r="A619" s="143">
        <v>45356.840243055558</v>
      </c>
      <c r="B619" s="46">
        <f t="shared" si="9"/>
        <v>45356.840277777781</v>
      </c>
      <c r="C619" s="141">
        <v>2.0003181818181801</v>
      </c>
      <c r="D619" s="141">
        <v>-1.5454545454545501E-4</v>
      </c>
      <c r="E619" s="141">
        <v>1400.15</v>
      </c>
      <c r="F619" s="141">
        <v>64.927499999999995</v>
      </c>
      <c r="G619" s="141">
        <v>21</v>
      </c>
      <c r="H619" s="141">
        <v>37.024999999999999</v>
      </c>
      <c r="I619" s="141">
        <v>6.6181818181818199</v>
      </c>
      <c r="J619" s="141">
        <v>0.72499999999999998</v>
      </c>
      <c r="K619" s="141">
        <v>19.765000000000001</v>
      </c>
      <c r="L619" s="144"/>
      <c r="M619" s="141">
        <v>2073</v>
      </c>
      <c r="N619" s="141">
        <v>5196.2056000000002</v>
      </c>
      <c r="O619" s="144"/>
    </row>
    <row r="620" spans="1:15" ht="14.4" x14ac:dyDescent="0.3">
      <c r="A620" s="143">
        <v>45356.840937499997</v>
      </c>
      <c r="B620" s="46">
        <f t="shared" si="9"/>
        <v>45356.84097222222</v>
      </c>
      <c r="C620" s="141">
        <v>1.9991772727272701</v>
      </c>
      <c r="D620" s="141">
        <v>1.8636363636363601E-4</v>
      </c>
      <c r="E620" s="141">
        <v>1399.93</v>
      </c>
      <c r="F620" s="141">
        <v>64.669375000000002</v>
      </c>
      <c r="G620" s="141">
        <v>21</v>
      </c>
      <c r="H620" s="141">
        <v>37.01</v>
      </c>
      <c r="I620" s="141">
        <v>6.6155555555555603</v>
      </c>
      <c r="J620" s="141">
        <v>0.72499999999999998</v>
      </c>
      <c r="K620" s="141">
        <v>19.760000000000002</v>
      </c>
      <c r="L620" s="144"/>
      <c r="M620" s="141">
        <v>2073</v>
      </c>
      <c r="N620" s="141">
        <v>5196.2056000000002</v>
      </c>
      <c r="O620" s="144"/>
    </row>
    <row r="621" spans="1:15" ht="14.4" x14ac:dyDescent="0.3">
      <c r="A621" s="143">
        <v>45356.841631944444</v>
      </c>
      <c r="B621" s="46">
        <f t="shared" si="9"/>
        <v>45356.841666666667</v>
      </c>
      <c r="C621" s="141">
        <v>1.9986999999999999</v>
      </c>
      <c r="D621" s="141">
        <v>-1.3636363636363599E-4</v>
      </c>
      <c r="E621" s="141">
        <v>1400.0904761904801</v>
      </c>
      <c r="F621" s="141">
        <v>64.402631578947407</v>
      </c>
      <c r="G621" s="141">
        <v>21</v>
      </c>
      <c r="H621" s="141">
        <v>37.005000000000003</v>
      </c>
      <c r="I621" s="141">
        <v>6.6130000000000004</v>
      </c>
      <c r="J621" s="141">
        <v>0.73499999999999999</v>
      </c>
      <c r="K621" s="141">
        <v>19.754999999999999</v>
      </c>
      <c r="L621" s="144"/>
      <c r="M621" s="141">
        <v>2073</v>
      </c>
      <c r="N621" s="141">
        <v>5196.2056000000002</v>
      </c>
      <c r="O621" s="144"/>
    </row>
    <row r="622" spans="1:15" ht="14.4" x14ac:dyDescent="0.3">
      <c r="A622" s="143">
        <v>45356.842326388891</v>
      </c>
      <c r="B622" s="46">
        <f t="shared" si="9"/>
        <v>45356.842361111114</v>
      </c>
      <c r="C622" s="141">
        <v>2.0007523809523802</v>
      </c>
      <c r="D622" s="141">
        <v>-1.63157894736842E-4</v>
      </c>
      <c r="E622" s="141">
        <v>1400.0904761904801</v>
      </c>
      <c r="F622" s="141">
        <v>64.085624999999993</v>
      </c>
      <c r="G622" s="141">
        <v>21</v>
      </c>
      <c r="H622" s="141">
        <v>37.005000000000003</v>
      </c>
      <c r="I622" s="141">
        <v>6.6087999999999996</v>
      </c>
      <c r="J622" s="141">
        <v>0.73499999999999999</v>
      </c>
      <c r="K622" s="141">
        <v>19.7433333333333</v>
      </c>
      <c r="L622" s="144"/>
      <c r="M622" s="141">
        <v>2073</v>
      </c>
      <c r="N622" s="141">
        <v>5196.2056000000002</v>
      </c>
      <c r="O622" s="144"/>
    </row>
    <row r="623" spans="1:15" ht="14.4" x14ac:dyDescent="0.3">
      <c r="A623" s="143">
        <v>45356.84302083333</v>
      </c>
      <c r="B623" s="46">
        <f t="shared" si="9"/>
        <v>45356.843055555561</v>
      </c>
      <c r="C623" s="141">
        <v>1.99801363636364</v>
      </c>
      <c r="D623" s="141">
        <v>6.6363636363636397E-4</v>
      </c>
      <c r="E623" s="141">
        <v>1399.94545454545</v>
      </c>
      <c r="F623" s="141">
        <v>63.842777777777798</v>
      </c>
      <c r="G623" s="141">
        <v>21</v>
      </c>
      <c r="H623" s="141">
        <v>37.005000000000003</v>
      </c>
      <c r="I623" s="141">
        <v>6.6058333333333303</v>
      </c>
      <c r="J623" s="141">
        <v>0.755</v>
      </c>
      <c r="K623" s="141">
        <v>19.734999999999999</v>
      </c>
      <c r="L623" s="144"/>
      <c r="M623" s="141">
        <v>2073</v>
      </c>
      <c r="N623" s="141">
        <v>5196.2056000000002</v>
      </c>
      <c r="O623" s="144"/>
    </row>
    <row r="624" spans="1:15" ht="14.4" x14ac:dyDescent="0.3">
      <c r="A624" s="143">
        <v>45356.843715277777</v>
      </c>
      <c r="B624" s="46">
        <f t="shared" si="9"/>
        <v>45356.84375</v>
      </c>
      <c r="C624" s="141">
        <v>2.00054545454545</v>
      </c>
      <c r="D624" s="141">
        <v>-9.0476190476190504E-5</v>
      </c>
      <c r="E624" s="141">
        <v>1400.135</v>
      </c>
      <c r="F624" s="141">
        <v>63.544705882352901</v>
      </c>
      <c r="G624" s="141">
        <v>21</v>
      </c>
      <c r="H624" s="141">
        <v>37.020000000000003</v>
      </c>
      <c r="I624" s="141">
        <v>6.6020000000000003</v>
      </c>
      <c r="J624" s="141">
        <v>0.755</v>
      </c>
      <c r="K624" s="141">
        <v>19.734999999999999</v>
      </c>
      <c r="L624" s="144"/>
      <c r="M624" s="141">
        <v>2073</v>
      </c>
      <c r="N624" s="141">
        <v>5196.2056000000002</v>
      </c>
      <c r="O624" s="144"/>
    </row>
    <row r="625" spans="1:15" ht="14.4" x14ac:dyDescent="0.3">
      <c r="A625" s="143">
        <v>45356.844409722224</v>
      </c>
      <c r="B625" s="46">
        <f t="shared" si="9"/>
        <v>45356.844444444447</v>
      </c>
      <c r="C625" s="141">
        <v>2.0018571428571401</v>
      </c>
      <c r="D625" s="141">
        <v>-8.1818181818181802E-5</v>
      </c>
      <c r="E625" s="141">
        <v>1399.98636363636</v>
      </c>
      <c r="F625" s="141">
        <v>63.243000000000002</v>
      </c>
      <c r="G625" s="141">
        <v>21</v>
      </c>
      <c r="H625" s="141">
        <v>37.020000000000003</v>
      </c>
      <c r="I625" s="141">
        <v>6.6084444444444399</v>
      </c>
      <c r="J625" s="141">
        <v>0.77</v>
      </c>
      <c r="K625" s="141">
        <v>19.73</v>
      </c>
      <c r="L625" s="144"/>
      <c r="M625" s="141">
        <v>2120.3999999999996</v>
      </c>
      <c r="N625" s="141">
        <v>5196.2056000000002</v>
      </c>
      <c r="O625" s="144"/>
    </row>
    <row r="626" spans="1:15" ht="14.4" x14ac:dyDescent="0.3">
      <c r="A626" s="143">
        <v>45356.845104166663</v>
      </c>
      <c r="B626" s="46">
        <f t="shared" si="9"/>
        <v>45356.845138888893</v>
      </c>
      <c r="C626" s="141">
        <v>2.0021818181818198</v>
      </c>
      <c r="D626" s="141">
        <v>-7.0454545454545498E-4</v>
      </c>
      <c r="E626" s="141">
        <v>1400.12380952381</v>
      </c>
      <c r="F626" s="141">
        <v>62.852857142857097</v>
      </c>
      <c r="G626" s="141">
        <v>21</v>
      </c>
      <c r="H626" s="141">
        <v>37.04</v>
      </c>
      <c r="I626" s="141">
        <v>6.6196666666666699</v>
      </c>
      <c r="J626" s="141">
        <v>0.77500000000000002</v>
      </c>
      <c r="K626" s="141">
        <v>19.723333333333301</v>
      </c>
      <c r="L626" s="144"/>
      <c r="M626" s="141">
        <v>2120.3999999999996</v>
      </c>
      <c r="N626" s="141">
        <v>5196.2056000000002</v>
      </c>
      <c r="O626" s="144"/>
    </row>
    <row r="627" spans="1:15" ht="14.4" x14ac:dyDescent="0.3">
      <c r="A627" s="143">
        <v>45356.84579861111</v>
      </c>
      <c r="B627" s="46">
        <f t="shared" si="9"/>
        <v>45356.845833333333</v>
      </c>
      <c r="C627" s="141">
        <v>2.0006772727272701</v>
      </c>
      <c r="D627" s="141">
        <v>-3.9090909090909101E-4</v>
      </c>
      <c r="E627" s="141">
        <v>1400.0333333333299</v>
      </c>
      <c r="F627" s="141">
        <v>62.450499999999998</v>
      </c>
      <c r="G627" s="141">
        <v>21</v>
      </c>
      <c r="H627" s="141">
        <v>37.03</v>
      </c>
      <c r="I627" s="141">
        <v>6.6167499999999997</v>
      </c>
      <c r="J627" s="141">
        <v>0.77500000000000002</v>
      </c>
      <c r="K627" s="141">
        <v>19.71</v>
      </c>
      <c r="L627" s="144"/>
      <c r="M627" s="141">
        <v>2182</v>
      </c>
      <c r="N627" s="141">
        <v>5196.2056000000002</v>
      </c>
      <c r="O627" s="144"/>
    </row>
    <row r="628" spans="1:15" ht="14.4" x14ac:dyDescent="0.3">
      <c r="A628" s="143">
        <v>45356.846493055556</v>
      </c>
      <c r="B628" s="46">
        <f t="shared" si="9"/>
        <v>45356.84652777778</v>
      </c>
      <c r="C628" s="141">
        <v>1.9996954545454499</v>
      </c>
      <c r="D628" s="141">
        <v>5.6666666666666703E-4</v>
      </c>
      <c r="E628" s="141">
        <v>1399.7850000000001</v>
      </c>
      <c r="F628" s="141">
        <v>62.061</v>
      </c>
      <c r="G628" s="141">
        <v>21</v>
      </c>
      <c r="H628" s="141">
        <v>37.020000000000003</v>
      </c>
      <c r="I628" s="141">
        <v>6.6130000000000004</v>
      </c>
      <c r="J628" s="141">
        <v>0.77666666666666695</v>
      </c>
      <c r="K628" s="141">
        <v>19.695</v>
      </c>
      <c r="L628" s="144"/>
      <c r="M628" s="141">
        <v>2182</v>
      </c>
      <c r="N628" s="141">
        <v>5196.2056000000002</v>
      </c>
      <c r="O628" s="144"/>
    </row>
    <row r="629" spans="1:15" ht="14.4" x14ac:dyDescent="0.3">
      <c r="A629" s="143">
        <v>45356.847187500003</v>
      </c>
      <c r="B629" s="46">
        <f t="shared" si="9"/>
        <v>45356.847222222226</v>
      </c>
      <c r="C629" s="141">
        <v>2.0013260869565199</v>
      </c>
      <c r="D629" s="141">
        <v>-2.82608695652174E-4</v>
      </c>
      <c r="E629" s="141">
        <v>1400.0681818181799</v>
      </c>
      <c r="F629" s="141">
        <v>61.6942105263158</v>
      </c>
      <c r="G629" s="141">
        <v>21</v>
      </c>
      <c r="H629" s="141">
        <v>37.014285714285698</v>
      </c>
      <c r="I629" s="141">
        <v>6.6094999999999997</v>
      </c>
      <c r="J629" s="141">
        <v>0.78500000000000003</v>
      </c>
      <c r="K629" s="141">
        <v>19.695</v>
      </c>
      <c r="L629" s="144"/>
      <c r="M629" s="141">
        <v>2182</v>
      </c>
      <c r="N629" s="141">
        <v>5196.2056000000002</v>
      </c>
      <c r="O629" s="144"/>
    </row>
    <row r="630" spans="1:15" ht="14.4" x14ac:dyDescent="0.3">
      <c r="A630" s="143">
        <v>45356.847881944443</v>
      </c>
      <c r="B630" s="46">
        <f t="shared" si="9"/>
        <v>45356.847916666666</v>
      </c>
      <c r="C630" s="141">
        <v>2.0007636363636401</v>
      </c>
      <c r="D630" s="141">
        <v>2.7727272727272702E-4</v>
      </c>
      <c r="E630" s="141">
        <v>1399.9</v>
      </c>
      <c r="F630" s="141">
        <v>61.436</v>
      </c>
      <c r="G630" s="141">
        <v>21</v>
      </c>
      <c r="H630" s="141">
        <v>37.015000000000001</v>
      </c>
      <c r="I630" s="141">
        <v>6.6054000000000004</v>
      </c>
      <c r="J630" s="141">
        <v>0.793333333333333</v>
      </c>
      <c r="K630" s="141">
        <v>19.683333333333302</v>
      </c>
      <c r="L630" s="144"/>
      <c r="M630" s="141">
        <v>2182</v>
      </c>
      <c r="N630" s="141">
        <v>5196.2056000000002</v>
      </c>
      <c r="O630" s="144"/>
    </row>
    <row r="631" spans="1:15" ht="14.4" x14ac:dyDescent="0.3">
      <c r="A631" s="143">
        <v>45356.848576388889</v>
      </c>
      <c r="B631" s="46">
        <f t="shared" si="9"/>
        <v>45356.848611111112</v>
      </c>
      <c r="C631" s="141">
        <v>2.0002826086956502</v>
      </c>
      <c r="D631" s="141">
        <v>3.4782608695652103E-5</v>
      </c>
      <c r="E631" s="141">
        <v>1400</v>
      </c>
      <c r="F631" s="141">
        <v>61.159523809523797</v>
      </c>
      <c r="G631" s="141">
        <v>21</v>
      </c>
      <c r="H631" s="141">
        <v>37.015000000000001</v>
      </c>
      <c r="I631" s="141">
        <v>6.6024000000000003</v>
      </c>
      <c r="J631" s="141">
        <v>0.80500000000000005</v>
      </c>
      <c r="K631" s="141">
        <v>19.670000000000002</v>
      </c>
      <c r="L631" s="144"/>
      <c r="M631" s="141">
        <v>2182</v>
      </c>
      <c r="N631" s="141">
        <v>5196.2056000000002</v>
      </c>
      <c r="O631" s="144"/>
    </row>
    <row r="632" spans="1:15" ht="14.4" x14ac:dyDescent="0.3">
      <c r="A632" s="143">
        <v>45356.849270833336</v>
      </c>
      <c r="B632" s="46">
        <f t="shared" si="9"/>
        <v>45356.849305555559</v>
      </c>
      <c r="C632" s="141">
        <v>1.9998238095238099</v>
      </c>
      <c r="D632" s="141">
        <v>1E-4</v>
      </c>
      <c r="E632" s="141">
        <v>1399.71</v>
      </c>
      <c r="F632" s="141">
        <v>60.774666666666697</v>
      </c>
      <c r="G632" s="141">
        <v>21</v>
      </c>
      <c r="H632" s="141">
        <v>37.024000000000001</v>
      </c>
      <c r="I632" s="141">
        <v>6.6085000000000003</v>
      </c>
      <c r="J632" s="141">
        <v>0.80500000000000005</v>
      </c>
      <c r="K632" s="141">
        <v>19.664999999999999</v>
      </c>
      <c r="L632" s="144"/>
      <c r="M632" s="141">
        <v>2246.1999999999998</v>
      </c>
      <c r="N632" s="141">
        <v>5196.2056000000002</v>
      </c>
      <c r="O632" s="144"/>
    </row>
    <row r="633" spans="1:15" ht="14.4" x14ac:dyDescent="0.3">
      <c r="A633" s="143">
        <v>45356.849965277775</v>
      </c>
      <c r="B633" s="46">
        <f t="shared" si="9"/>
        <v>45356.85</v>
      </c>
      <c r="C633" s="141">
        <v>2.0004499999999998</v>
      </c>
      <c r="D633" s="141">
        <v>-1.0904761904761901E-3</v>
      </c>
      <c r="E633" s="141">
        <v>1400.05714285714</v>
      </c>
      <c r="F633" s="141">
        <v>60.415500000000002</v>
      </c>
      <c r="G633" s="141">
        <v>21</v>
      </c>
      <c r="H633" s="141">
        <v>37.034999999999997</v>
      </c>
      <c r="I633" s="141">
        <v>6.6195000000000004</v>
      </c>
      <c r="J633" s="141">
        <v>0.82</v>
      </c>
      <c r="K633" s="141">
        <v>19.664999999999999</v>
      </c>
      <c r="L633" s="144"/>
      <c r="M633" s="141">
        <v>2246.1999999999998</v>
      </c>
      <c r="N633" s="141">
        <v>5196.2056000000002</v>
      </c>
      <c r="O633" s="144"/>
    </row>
    <row r="634" spans="1:15" ht="14.4" x14ac:dyDescent="0.3">
      <c r="A634" s="143">
        <v>45356.850659722222</v>
      </c>
      <c r="B634" s="46">
        <f t="shared" si="9"/>
        <v>45356.850694444445</v>
      </c>
      <c r="C634" s="141">
        <v>1.9994000000000001</v>
      </c>
      <c r="D634" s="141">
        <v>5.9090909090909097E-5</v>
      </c>
      <c r="E634" s="141">
        <v>1399.9</v>
      </c>
      <c r="F634" s="141">
        <v>60.057499999999997</v>
      </c>
      <c r="G634" s="141">
        <v>21</v>
      </c>
      <c r="H634" s="141">
        <v>37.03</v>
      </c>
      <c r="I634" s="141">
        <v>6.6154999999999999</v>
      </c>
      <c r="J634" s="141">
        <v>0.82499999999999996</v>
      </c>
      <c r="K634" s="141">
        <v>19.655000000000001</v>
      </c>
      <c r="L634" s="144"/>
      <c r="M634" s="141">
        <v>2291</v>
      </c>
      <c r="N634" s="141">
        <v>5196.2056000000002</v>
      </c>
      <c r="O634" s="144"/>
    </row>
    <row r="635" spans="1:15" ht="14.4" x14ac:dyDescent="0.3">
      <c r="A635" s="143">
        <v>45356.851354166669</v>
      </c>
      <c r="B635" s="46">
        <f t="shared" si="9"/>
        <v>45356.851388888892</v>
      </c>
      <c r="C635" s="141">
        <v>2.0007904761904798</v>
      </c>
      <c r="D635" s="141">
        <v>3.0526315789473701E-4</v>
      </c>
      <c r="E635" s="141">
        <v>1400.0350000000001</v>
      </c>
      <c r="F635" s="141">
        <v>59.6355</v>
      </c>
      <c r="G635" s="141">
        <v>21</v>
      </c>
      <c r="H635" s="141">
        <v>37.01</v>
      </c>
      <c r="I635" s="141">
        <v>6.6121999999999996</v>
      </c>
      <c r="J635" s="141">
        <v>0.82499999999999996</v>
      </c>
      <c r="K635" s="141">
        <v>19.655000000000001</v>
      </c>
      <c r="L635" s="144"/>
      <c r="M635" s="141">
        <v>2291</v>
      </c>
      <c r="N635" s="141">
        <v>5196.2056000000002</v>
      </c>
      <c r="O635" s="144"/>
    </row>
    <row r="636" spans="1:15" ht="14.4" x14ac:dyDescent="0.3">
      <c r="A636" s="143">
        <v>45356.852048611108</v>
      </c>
      <c r="B636" s="46">
        <f t="shared" si="9"/>
        <v>45356.852083333339</v>
      </c>
      <c r="C636" s="141">
        <v>1.9982272727272701</v>
      </c>
      <c r="D636" s="141">
        <v>3.0454545454545502E-4</v>
      </c>
      <c r="E636" s="141">
        <v>1400.04</v>
      </c>
      <c r="F636" s="141">
        <v>59.210500000000003</v>
      </c>
      <c r="G636" s="141">
        <v>21</v>
      </c>
      <c r="H636" s="141">
        <v>37.015000000000001</v>
      </c>
      <c r="I636" s="141">
        <v>6.609</v>
      </c>
      <c r="J636" s="141">
        <v>0.84</v>
      </c>
      <c r="K636" s="141">
        <v>19.645</v>
      </c>
      <c r="L636" s="144"/>
      <c r="M636" s="141">
        <v>2291</v>
      </c>
      <c r="N636" s="141">
        <v>5196.2056000000002</v>
      </c>
      <c r="O636" s="144"/>
    </row>
    <row r="637" spans="1:15" ht="14.4" x14ac:dyDescent="0.3">
      <c r="A637" s="143">
        <v>45356.852743055555</v>
      </c>
      <c r="B637" s="46">
        <f t="shared" si="9"/>
        <v>45356.852777777778</v>
      </c>
      <c r="C637" s="141">
        <v>1.9982181818181799</v>
      </c>
      <c r="D637" s="141">
        <v>-1.2272727272727299E-4</v>
      </c>
      <c r="E637" s="141">
        <v>1400.2809523809501</v>
      </c>
      <c r="F637" s="141">
        <v>58.844499999999996</v>
      </c>
      <c r="G637" s="141">
        <v>21</v>
      </c>
      <c r="H637" s="141">
        <v>37.015999999999998</v>
      </c>
      <c r="I637" s="141">
        <v>6.6047000000000002</v>
      </c>
      <c r="J637" s="141">
        <v>0.85</v>
      </c>
      <c r="K637" s="141">
        <v>19.63</v>
      </c>
      <c r="L637" s="144"/>
      <c r="M637" s="141">
        <v>2291</v>
      </c>
      <c r="N637" s="141">
        <v>5196.2056000000002</v>
      </c>
      <c r="O637" s="144"/>
    </row>
    <row r="638" spans="1:15" ht="14.4" x14ac:dyDescent="0.3">
      <c r="A638" s="143">
        <v>45356.853437500002</v>
      </c>
      <c r="B638" s="46">
        <f t="shared" si="9"/>
        <v>45356.853472222225</v>
      </c>
      <c r="C638" s="141">
        <v>1.99985238095238</v>
      </c>
      <c r="D638" s="141">
        <v>-2.6315789473684198E-5</v>
      </c>
      <c r="E638" s="141">
        <v>1400.0238095238101</v>
      </c>
      <c r="F638" s="141">
        <v>58.496666666666698</v>
      </c>
      <c r="G638" s="141">
        <v>21</v>
      </c>
      <c r="H638" s="141">
        <v>37.024999999999999</v>
      </c>
      <c r="I638" s="141">
        <v>6.6015454545454597</v>
      </c>
      <c r="J638" s="141">
        <v>0.85666666666666702</v>
      </c>
      <c r="K638" s="141">
        <v>19.62</v>
      </c>
      <c r="L638" s="144"/>
      <c r="M638" s="141">
        <v>2291</v>
      </c>
      <c r="N638" s="141">
        <v>5196.2056000000002</v>
      </c>
      <c r="O638" s="144"/>
    </row>
    <row r="639" spans="1:15" ht="14.4" x14ac:dyDescent="0.3">
      <c r="A639" s="143">
        <v>45356.854131944441</v>
      </c>
      <c r="B639" s="46">
        <f t="shared" si="9"/>
        <v>45356.854166666672</v>
      </c>
      <c r="C639" s="141">
        <v>1.9991000000000001</v>
      </c>
      <c r="D639" s="141">
        <v>-1.13636363636364E-4</v>
      </c>
      <c r="E639" s="141">
        <v>1400.2666666666701</v>
      </c>
      <c r="F639" s="141">
        <v>58.176315789473698</v>
      </c>
      <c r="G639" s="141">
        <v>21</v>
      </c>
      <c r="H639" s="141">
        <v>37.037500000000001</v>
      </c>
      <c r="I639" s="141">
        <v>6.6101999999999999</v>
      </c>
      <c r="J639" s="141">
        <v>0.87</v>
      </c>
      <c r="K639" s="141">
        <v>19.62</v>
      </c>
      <c r="L639" s="144"/>
      <c r="M639" s="141">
        <v>2357</v>
      </c>
      <c r="N639" s="141">
        <v>5196.2056000000002</v>
      </c>
      <c r="O639" s="144"/>
    </row>
    <row r="640" spans="1:15" ht="14.4" x14ac:dyDescent="0.3">
      <c r="A640" s="143">
        <v>45356.854826388888</v>
      </c>
      <c r="B640" s="46">
        <f t="shared" si="9"/>
        <v>45356.854861111111</v>
      </c>
      <c r="C640" s="141">
        <v>2.0021347826086999</v>
      </c>
      <c r="D640" s="141">
        <v>-1E-4</v>
      </c>
      <c r="E640" s="141">
        <v>1399.9272727272701</v>
      </c>
      <c r="F640" s="141">
        <v>57.780454545454504</v>
      </c>
      <c r="G640" s="141">
        <v>21</v>
      </c>
      <c r="H640" s="141">
        <v>37.045000000000002</v>
      </c>
      <c r="I640" s="141">
        <v>6.6154999999999999</v>
      </c>
      <c r="J640" s="141">
        <v>0.875</v>
      </c>
      <c r="K640" s="141">
        <v>19.614999999999998</v>
      </c>
      <c r="L640" s="144"/>
      <c r="M640" s="141">
        <v>2401</v>
      </c>
      <c r="N640" s="141">
        <v>5196.2056000000002</v>
      </c>
      <c r="O640" s="144"/>
    </row>
    <row r="641" spans="1:15" ht="14.4" x14ac:dyDescent="0.3">
      <c r="A641" s="143">
        <v>45356.855520833335</v>
      </c>
      <c r="B641" s="46">
        <f t="shared" si="9"/>
        <v>45356.855555555558</v>
      </c>
      <c r="C641" s="141">
        <v>2.0020250000000002</v>
      </c>
      <c r="D641" s="141">
        <v>2.5714285714285699E-4</v>
      </c>
      <c r="E641" s="141">
        <v>1400.4047619047601</v>
      </c>
      <c r="F641" s="141">
        <v>57.298000000000002</v>
      </c>
      <c r="G641" s="141">
        <v>21</v>
      </c>
      <c r="H641" s="141">
        <v>37.033333333333303</v>
      </c>
      <c r="I641" s="141">
        <v>6.6111666666666702</v>
      </c>
      <c r="J641" s="141">
        <v>0.88666666666666705</v>
      </c>
      <c r="K641" s="141">
        <v>19.600000000000001</v>
      </c>
      <c r="L641" s="144"/>
      <c r="M641" s="141">
        <v>2401</v>
      </c>
      <c r="N641" s="141">
        <v>5196.2056000000002</v>
      </c>
      <c r="O641" s="144"/>
    </row>
    <row r="642" spans="1:15" ht="14.4" x14ac:dyDescent="0.3">
      <c r="A642" s="143">
        <v>45356.856215277781</v>
      </c>
      <c r="B642" s="46">
        <f t="shared" si="9"/>
        <v>45356.856250000004</v>
      </c>
      <c r="C642" s="141">
        <v>2.0003090909090901</v>
      </c>
      <c r="D642" s="141">
        <v>2.2499999999999999E-4</v>
      </c>
      <c r="E642" s="141">
        <v>1399.8</v>
      </c>
      <c r="F642" s="141">
        <v>56.900500000000001</v>
      </c>
      <c r="G642" s="141">
        <v>21</v>
      </c>
      <c r="H642" s="141">
        <v>37.024285714285703</v>
      </c>
      <c r="I642" s="141">
        <v>6.6079999999999997</v>
      </c>
      <c r="J642" s="141">
        <v>0.88666666666666705</v>
      </c>
      <c r="K642" s="141">
        <v>19.59</v>
      </c>
      <c r="L642" s="144"/>
      <c r="M642" s="141">
        <v>2401</v>
      </c>
      <c r="N642" s="141">
        <v>5196.2056000000002</v>
      </c>
      <c r="O642" s="144"/>
    </row>
    <row r="643" spans="1:15" ht="14.4" x14ac:dyDescent="0.3">
      <c r="A643" s="143">
        <v>45356.856909722221</v>
      </c>
      <c r="B643" s="46">
        <f t="shared" ref="B643:B706" si="10">MROUND(A643,"00:01:00")</f>
        <v>45356.856944444444</v>
      </c>
      <c r="C643" s="141">
        <v>2.00085217391304</v>
      </c>
      <c r="D643" s="141">
        <v>2.39130434782609E-4</v>
      </c>
      <c r="E643" s="141">
        <v>1399.7619047619</v>
      </c>
      <c r="F643" s="141">
        <v>56.581428571428603</v>
      </c>
      <c r="G643" s="141">
        <v>21</v>
      </c>
      <c r="H643" s="141">
        <v>37.015000000000001</v>
      </c>
      <c r="I643" s="141">
        <v>6.60388888888889</v>
      </c>
      <c r="J643" s="141">
        <v>0.90500000000000003</v>
      </c>
      <c r="K643" s="141">
        <v>19.579999999999998</v>
      </c>
      <c r="L643" s="144"/>
      <c r="M643" s="141">
        <v>2401</v>
      </c>
      <c r="N643" s="141">
        <v>5196.2056000000002</v>
      </c>
      <c r="O643" s="144"/>
    </row>
    <row r="644" spans="1:15" ht="14.4" x14ac:dyDescent="0.3">
      <c r="A644" s="143">
        <v>45356.857604166667</v>
      </c>
      <c r="B644" s="46">
        <f t="shared" si="10"/>
        <v>45356.857638888891</v>
      </c>
      <c r="C644" s="141">
        <v>2.00023333333333</v>
      </c>
      <c r="D644" s="141">
        <v>4.2999999999999999E-4</v>
      </c>
      <c r="E644" s="141">
        <v>1399.9222222222199</v>
      </c>
      <c r="F644" s="141">
        <v>56.144736842105303</v>
      </c>
      <c r="G644" s="141">
        <v>21</v>
      </c>
      <c r="H644" s="141">
        <v>37.024999999999999</v>
      </c>
      <c r="I644" s="141">
        <v>6.6007142857142904</v>
      </c>
      <c r="J644" s="141">
        <v>0.92</v>
      </c>
      <c r="K644" s="141">
        <v>19.57</v>
      </c>
      <c r="L644" s="144"/>
      <c r="M644" s="141">
        <v>2428</v>
      </c>
      <c r="N644" s="141">
        <v>5196.2056000000002</v>
      </c>
      <c r="O644" s="144"/>
    </row>
    <row r="645" spans="1:15" ht="14.4" x14ac:dyDescent="0.3">
      <c r="A645" s="143">
        <v>45356.858298611114</v>
      </c>
      <c r="B645" s="46">
        <f t="shared" si="10"/>
        <v>45356.858333333337</v>
      </c>
      <c r="C645" s="141">
        <v>2.0001699999999998</v>
      </c>
      <c r="D645" s="141">
        <v>6.0454545454545505E-4</v>
      </c>
      <c r="E645" s="141">
        <v>1400.31904761905</v>
      </c>
      <c r="F645" s="141">
        <v>55.693636363636401</v>
      </c>
      <c r="G645" s="141">
        <v>21</v>
      </c>
      <c r="H645" s="141">
        <v>37.034999999999997</v>
      </c>
      <c r="I645" s="141">
        <v>6.6174615384615398</v>
      </c>
      <c r="J645" s="141">
        <v>0.93</v>
      </c>
      <c r="K645" s="141">
        <v>19.553333333333299</v>
      </c>
      <c r="L645" s="144"/>
      <c r="M645" s="141">
        <v>2494</v>
      </c>
      <c r="N645" s="141">
        <v>5196.2056000000002</v>
      </c>
      <c r="O645" s="144"/>
    </row>
    <row r="646" spans="1:15" ht="14.4" x14ac:dyDescent="0.3">
      <c r="A646" s="143">
        <v>45356.858993055554</v>
      </c>
      <c r="B646" s="46">
        <f t="shared" si="10"/>
        <v>45356.859027777777</v>
      </c>
      <c r="C646" s="141">
        <v>1.99946363636364</v>
      </c>
      <c r="D646" s="141">
        <v>-5.2857142857142903E-4</v>
      </c>
      <c r="E646" s="141">
        <v>1400.03181818182</v>
      </c>
      <c r="F646" s="141">
        <v>55.25</v>
      </c>
      <c r="G646" s="141">
        <v>21</v>
      </c>
      <c r="H646" s="141">
        <v>37.034999999999997</v>
      </c>
      <c r="I646" s="141">
        <v>6.617</v>
      </c>
      <c r="J646" s="141">
        <v>0.94</v>
      </c>
      <c r="K646" s="141">
        <v>19.535</v>
      </c>
      <c r="L646" s="144"/>
      <c r="M646" s="141">
        <v>2510</v>
      </c>
      <c r="N646" s="141">
        <v>5196.2056000000002</v>
      </c>
      <c r="O646" s="144"/>
    </row>
    <row r="647" spans="1:15" ht="14.4" x14ac:dyDescent="0.3">
      <c r="A647" s="143">
        <v>45356.8596875</v>
      </c>
      <c r="B647" s="46">
        <f t="shared" si="10"/>
        <v>45356.859722222223</v>
      </c>
      <c r="C647" s="141">
        <v>2.0000904761904801</v>
      </c>
      <c r="D647" s="141">
        <v>4.5714285714285703E-4</v>
      </c>
      <c r="E647" s="141">
        <v>1399.9449999999999</v>
      </c>
      <c r="F647" s="141">
        <v>54.8884210526316</v>
      </c>
      <c r="G647" s="141">
        <v>21</v>
      </c>
      <c r="H647" s="141">
        <v>37.034999999999997</v>
      </c>
      <c r="I647" s="141">
        <v>6.6120000000000001</v>
      </c>
      <c r="J647" s="141">
        <v>0.94</v>
      </c>
      <c r="K647" s="141">
        <v>19.52</v>
      </c>
      <c r="L647" s="144"/>
      <c r="M647" s="141">
        <v>2510</v>
      </c>
      <c r="N647" s="141">
        <v>5196.2056000000002</v>
      </c>
      <c r="O647" s="144"/>
    </row>
    <row r="648" spans="1:15" ht="14.4" x14ac:dyDescent="0.3">
      <c r="A648" s="143">
        <v>45356.860381944447</v>
      </c>
      <c r="B648" s="46">
        <f t="shared" si="10"/>
        <v>45356.86041666667</v>
      </c>
      <c r="C648" s="141">
        <v>1.99955454545455</v>
      </c>
      <c r="D648" s="141">
        <v>2.9999999999999997E-4</v>
      </c>
      <c r="E648" s="141">
        <v>1400.05238095238</v>
      </c>
      <c r="F648" s="141">
        <v>54.452222222222197</v>
      </c>
      <c r="G648" s="141">
        <v>21</v>
      </c>
      <c r="H648" s="141">
        <v>37.024999999999999</v>
      </c>
      <c r="I648" s="141">
        <v>6.6081666666666701</v>
      </c>
      <c r="J648" s="141">
        <v>0.95499999999999996</v>
      </c>
      <c r="K648" s="141">
        <v>19.504999999999999</v>
      </c>
      <c r="L648" s="144"/>
      <c r="M648" s="141">
        <v>2510</v>
      </c>
      <c r="N648" s="141">
        <v>5196.2056000000002</v>
      </c>
      <c r="O648" s="144"/>
    </row>
    <row r="649" spans="1:15" ht="14.4" x14ac:dyDescent="0.3">
      <c r="A649" s="143">
        <v>45356.861076388886</v>
      </c>
      <c r="B649" s="46">
        <f t="shared" si="10"/>
        <v>45356.861111111109</v>
      </c>
      <c r="C649" s="141">
        <v>2.0006318181818199</v>
      </c>
      <c r="D649" s="141">
        <v>4.81818181818182E-4</v>
      </c>
      <c r="E649" s="141">
        <v>1400.05714285714</v>
      </c>
      <c r="F649" s="141">
        <v>54.019523809523797</v>
      </c>
      <c r="G649" s="141">
        <v>21</v>
      </c>
      <c r="H649" s="141">
        <v>37.026000000000003</v>
      </c>
      <c r="I649" s="141">
        <v>6.6040000000000001</v>
      </c>
      <c r="J649" s="141">
        <v>0.97</v>
      </c>
      <c r="K649" s="141">
        <v>19.484999999999999</v>
      </c>
      <c r="L649" s="144"/>
      <c r="M649" s="141">
        <v>2510</v>
      </c>
      <c r="N649" s="141">
        <v>5196.2056000000002</v>
      </c>
      <c r="O649" s="144"/>
    </row>
    <row r="650" spans="1:15" ht="14.4" x14ac:dyDescent="0.3">
      <c r="A650" s="143">
        <v>45356.861770833333</v>
      </c>
      <c r="B650" s="46">
        <f t="shared" si="10"/>
        <v>45356.861805555556</v>
      </c>
      <c r="C650" s="141">
        <v>1.9995000000000001</v>
      </c>
      <c r="D650" s="141">
        <v>5.4545454545454504E-4</v>
      </c>
      <c r="E650" s="141">
        <v>1399.8</v>
      </c>
      <c r="F650" s="141">
        <v>53.526499999999999</v>
      </c>
      <c r="G650" s="141">
        <v>21</v>
      </c>
      <c r="H650" s="141">
        <v>37.024999999999999</v>
      </c>
      <c r="I650" s="141">
        <v>6.5994999999999999</v>
      </c>
      <c r="J650" s="141">
        <v>0.98</v>
      </c>
      <c r="K650" s="141">
        <v>19.47</v>
      </c>
      <c r="L650" s="141"/>
      <c r="M650" s="141">
        <v>2515</v>
      </c>
      <c r="N650" s="141">
        <v>5196.2056000000002</v>
      </c>
      <c r="O650" s="144"/>
    </row>
    <row r="651" spans="1:15" ht="14.4" x14ac:dyDescent="0.3">
      <c r="A651" s="143">
        <v>45356.86246527778</v>
      </c>
      <c r="B651" s="46">
        <f t="shared" si="10"/>
        <v>45356.862500000003</v>
      </c>
      <c r="C651" s="141">
        <v>2.0003545454545502</v>
      </c>
      <c r="D651" s="141">
        <v>9.5000000000000005E-5</v>
      </c>
      <c r="E651" s="141">
        <v>1400.1095238095199</v>
      </c>
      <c r="F651" s="141">
        <v>53.099545454545499</v>
      </c>
      <c r="G651" s="141">
        <v>21</v>
      </c>
      <c r="H651" s="141">
        <v>37.045000000000002</v>
      </c>
      <c r="I651" s="141">
        <v>6.61625</v>
      </c>
      <c r="J651" s="141">
        <v>0.99333333333333296</v>
      </c>
      <c r="K651" s="141">
        <v>19.454999999999998</v>
      </c>
      <c r="L651" s="144"/>
      <c r="M651" s="141">
        <v>2589.3333333333303</v>
      </c>
      <c r="N651" s="141">
        <v>5196.2056000000002</v>
      </c>
      <c r="O651" s="144"/>
    </row>
    <row r="652" spans="1:15" ht="14.4" x14ac:dyDescent="0.3">
      <c r="A652" s="143">
        <v>45356.863159722219</v>
      </c>
      <c r="B652" s="46">
        <f t="shared" si="10"/>
        <v>45356.86319444445</v>
      </c>
      <c r="C652" s="141">
        <v>2.00091818181818</v>
      </c>
      <c r="D652" s="141">
        <v>-3.18181818181818E-5</v>
      </c>
      <c r="E652" s="141">
        <v>1400.2947368421101</v>
      </c>
      <c r="F652" s="141">
        <v>52.602857142857097</v>
      </c>
      <c r="G652" s="141">
        <v>21</v>
      </c>
      <c r="H652" s="141">
        <v>37.045000000000002</v>
      </c>
      <c r="I652" s="141">
        <v>6.6154999999999999</v>
      </c>
      <c r="J652" s="141">
        <v>1</v>
      </c>
      <c r="K652" s="141">
        <v>19.440000000000001</v>
      </c>
      <c r="L652" s="144"/>
      <c r="M652" s="141">
        <v>2620</v>
      </c>
      <c r="N652" s="141">
        <v>5196.2056000000002</v>
      </c>
      <c r="O652" s="144"/>
    </row>
    <row r="653" spans="1:15" ht="14.4" x14ac:dyDescent="0.3">
      <c r="A653" s="143">
        <v>45356.863854166666</v>
      </c>
      <c r="B653" s="46">
        <f t="shared" si="10"/>
        <v>45356.863888888889</v>
      </c>
      <c r="C653" s="141">
        <v>1.9996571428571399</v>
      </c>
      <c r="D653" s="141">
        <v>8.8571428571428601E-4</v>
      </c>
      <c r="E653" s="141">
        <v>1399.875</v>
      </c>
      <c r="F653" s="141">
        <v>52.094499999999996</v>
      </c>
      <c r="G653" s="141">
        <v>21</v>
      </c>
      <c r="H653" s="141">
        <v>37.03</v>
      </c>
      <c r="I653" s="141">
        <v>6.6108333333333302</v>
      </c>
      <c r="J653" s="141">
        <v>1.0066666666666699</v>
      </c>
      <c r="K653" s="141">
        <v>19.425000000000001</v>
      </c>
      <c r="L653" s="144"/>
      <c r="M653" s="141">
        <v>2620</v>
      </c>
      <c r="N653" s="141">
        <v>5196.2056000000002</v>
      </c>
      <c r="O653" s="144"/>
    </row>
    <row r="654" spans="1:15" ht="14.4" x14ac:dyDescent="0.3">
      <c r="A654" s="143">
        <v>45356.864548611113</v>
      </c>
      <c r="B654" s="46">
        <f t="shared" si="10"/>
        <v>45356.864583333336</v>
      </c>
      <c r="C654" s="141">
        <v>2.00091818181818</v>
      </c>
      <c r="D654" s="141">
        <v>-5.9090909090909097E-5</v>
      </c>
      <c r="E654" s="141">
        <v>1399.71818181818</v>
      </c>
      <c r="F654" s="141">
        <v>51.732999999999997</v>
      </c>
      <c r="G654" s="141">
        <v>21</v>
      </c>
      <c r="H654" s="141">
        <v>37.024999999999999</v>
      </c>
      <c r="I654" s="141">
        <v>6.6067499999999999</v>
      </c>
      <c r="J654" s="141">
        <v>1.02</v>
      </c>
      <c r="K654" s="141">
        <v>19.413333333333298</v>
      </c>
      <c r="L654" s="144"/>
      <c r="M654" s="141">
        <v>2620</v>
      </c>
      <c r="N654" s="141">
        <v>5196.2056000000002</v>
      </c>
      <c r="O654" s="144"/>
    </row>
    <row r="655" spans="1:15" ht="14.4" x14ac:dyDescent="0.3">
      <c r="A655" s="143">
        <v>45356.865243055552</v>
      </c>
      <c r="B655" s="46">
        <f t="shared" si="10"/>
        <v>45356.865277777782</v>
      </c>
      <c r="C655" s="141">
        <v>2.0008086956521698</v>
      </c>
      <c r="D655" s="141">
        <v>-2.5500000000000002E-4</v>
      </c>
      <c r="E655" s="141">
        <v>1399.8909090909101</v>
      </c>
      <c r="F655" s="141">
        <v>51.218095238095202</v>
      </c>
      <c r="G655" s="141">
        <v>21</v>
      </c>
      <c r="H655" s="141">
        <v>37.024999999999999</v>
      </c>
      <c r="I655" s="141">
        <v>6.6036000000000001</v>
      </c>
      <c r="J655" s="141">
        <v>1.03</v>
      </c>
      <c r="K655" s="141">
        <v>19.395</v>
      </c>
      <c r="L655" s="144"/>
      <c r="M655" s="141">
        <v>2620</v>
      </c>
      <c r="N655" s="141">
        <v>5196.2056000000002</v>
      </c>
      <c r="O655" s="144"/>
    </row>
    <row r="656" spans="1:15" ht="14.4" x14ac:dyDescent="0.3">
      <c r="A656" s="143">
        <v>45356.865937499999</v>
      </c>
      <c r="B656" s="46">
        <f t="shared" si="10"/>
        <v>45356.865972222222</v>
      </c>
      <c r="C656" s="141">
        <v>1.99947727272727</v>
      </c>
      <c r="D656" s="141">
        <v>5.9999999999999995E-4</v>
      </c>
      <c r="E656" s="141">
        <v>1399.9318181818201</v>
      </c>
      <c r="F656" s="141">
        <v>50.704166666666701</v>
      </c>
      <c r="G656" s="141">
        <v>21</v>
      </c>
      <c r="H656" s="141">
        <v>37.029000000000003</v>
      </c>
      <c r="I656" s="141">
        <v>6.6097272727272696</v>
      </c>
      <c r="J656" s="141">
        <v>1.0449999999999999</v>
      </c>
      <c r="K656" s="141">
        <v>19.38</v>
      </c>
      <c r="L656" s="144"/>
      <c r="M656" s="141">
        <v>2685.8</v>
      </c>
      <c r="N656" s="141">
        <v>5196.2056000000002</v>
      </c>
      <c r="O656" s="144"/>
    </row>
    <row r="657" spans="1:15" ht="14.4" x14ac:dyDescent="0.3">
      <c r="A657" s="143">
        <v>45356.866631944446</v>
      </c>
      <c r="B657" s="46">
        <f t="shared" si="10"/>
        <v>45356.866666666669</v>
      </c>
      <c r="C657" s="141">
        <v>2.0015619047619002</v>
      </c>
      <c r="D657" s="141">
        <v>-3.4285714285714301E-4</v>
      </c>
      <c r="E657" s="141">
        <v>1399.8647058823501</v>
      </c>
      <c r="F657" s="141">
        <v>50.232222222222198</v>
      </c>
      <c r="G657" s="141">
        <v>21</v>
      </c>
      <c r="H657" s="141">
        <v>37.029000000000003</v>
      </c>
      <c r="I657" s="141">
        <v>6.6189999999999998</v>
      </c>
      <c r="J657" s="141">
        <v>1.06</v>
      </c>
      <c r="K657" s="141">
        <v>19.37</v>
      </c>
      <c r="L657" s="144"/>
      <c r="M657" s="141">
        <v>2685.8</v>
      </c>
      <c r="N657" s="141">
        <v>5196.2056000000002</v>
      </c>
      <c r="O657" s="144"/>
    </row>
    <row r="658" spans="1:15" ht="14.4" x14ac:dyDescent="0.3">
      <c r="A658" s="143">
        <v>45356.867326388892</v>
      </c>
      <c r="B658" s="46">
        <f t="shared" si="10"/>
        <v>45356.867361111115</v>
      </c>
      <c r="C658" s="141">
        <v>1.99986818181818</v>
      </c>
      <c r="D658" s="141">
        <v>5.9999999999999995E-4</v>
      </c>
      <c r="E658" s="141">
        <v>1400.21363636364</v>
      </c>
      <c r="F658" s="141">
        <v>49.8610526315789</v>
      </c>
      <c r="G658" s="141">
        <v>21</v>
      </c>
      <c r="H658" s="141">
        <v>37.04</v>
      </c>
      <c r="I658" s="141">
        <v>6.6138571428571398</v>
      </c>
      <c r="J658" s="141">
        <v>1.06</v>
      </c>
      <c r="K658" s="141">
        <v>19.364999999999998</v>
      </c>
      <c r="L658" s="144"/>
      <c r="M658" s="141">
        <v>2729</v>
      </c>
      <c r="N658" s="141">
        <v>5196.2056000000002</v>
      </c>
      <c r="O658" s="144"/>
    </row>
    <row r="659" spans="1:15" ht="14.4" x14ac:dyDescent="0.3">
      <c r="A659" s="143">
        <v>45356.868020833332</v>
      </c>
      <c r="B659" s="46">
        <f t="shared" si="10"/>
        <v>45356.868055555555</v>
      </c>
      <c r="C659" s="141">
        <v>2.0003375000000001</v>
      </c>
      <c r="D659" s="141">
        <v>2.1249999999999999E-4</v>
      </c>
      <c r="E659" s="141">
        <v>1400.2071428571401</v>
      </c>
      <c r="F659" s="141">
        <v>49.419333333333299</v>
      </c>
      <c r="G659" s="141">
        <v>21</v>
      </c>
      <c r="H659" s="141">
        <v>37.020000000000003</v>
      </c>
      <c r="I659" s="141">
        <v>6.61</v>
      </c>
      <c r="J659" s="141">
        <v>1.0649999999999999</v>
      </c>
      <c r="K659" s="141">
        <v>19.344999999999999</v>
      </c>
      <c r="L659" s="144"/>
      <c r="M659" s="141">
        <v>2729</v>
      </c>
      <c r="N659" s="141">
        <v>5196.2056000000002</v>
      </c>
      <c r="O659" s="144"/>
    </row>
    <row r="660" spans="1:15" ht="14.4" x14ac:dyDescent="0.3">
      <c r="A660" s="143">
        <v>45356.868715277778</v>
      </c>
      <c r="B660" s="46">
        <f t="shared" si="10"/>
        <v>45356.868750000001</v>
      </c>
      <c r="C660" s="141">
        <v>1.9991391304347801</v>
      </c>
      <c r="D660" s="141">
        <v>3.2173913043478301E-4</v>
      </c>
      <c r="E660" s="141">
        <v>1399.77826086957</v>
      </c>
      <c r="F660" s="141">
        <v>48.911739130434803</v>
      </c>
      <c r="G660" s="141">
        <v>21</v>
      </c>
      <c r="H660" s="141">
        <v>37.014000000000003</v>
      </c>
      <c r="I660" s="141">
        <v>6.6045555555555602</v>
      </c>
      <c r="J660" s="141">
        <v>1.0649999999999999</v>
      </c>
      <c r="K660" s="141">
        <v>19.324999999999999</v>
      </c>
      <c r="L660" s="144"/>
      <c r="M660" s="141">
        <v>2729</v>
      </c>
      <c r="N660" s="141">
        <v>5196.2056000000002</v>
      </c>
      <c r="O660" s="144"/>
    </row>
    <row r="661" spans="1:15" ht="14.4" x14ac:dyDescent="0.3">
      <c r="A661" s="143">
        <v>45356.869409722225</v>
      </c>
      <c r="B661" s="46">
        <f t="shared" si="10"/>
        <v>45356.869444444448</v>
      </c>
      <c r="C661" s="141">
        <v>1.9998409090909099</v>
      </c>
      <c r="D661" s="141">
        <v>-6.4999999999999994E-5</v>
      </c>
      <c r="E661" s="141">
        <v>1400</v>
      </c>
      <c r="F661" s="141">
        <v>48.467727272727302</v>
      </c>
      <c r="G661" s="141">
        <v>21</v>
      </c>
      <c r="H661" s="141">
        <v>37.020000000000003</v>
      </c>
      <c r="I661" s="141">
        <v>6.6008333333333304</v>
      </c>
      <c r="J661" s="141">
        <v>1.085</v>
      </c>
      <c r="K661" s="141">
        <v>19.305</v>
      </c>
      <c r="L661" s="144"/>
      <c r="M661" s="141">
        <v>2734</v>
      </c>
      <c r="N661" s="141">
        <v>5196.2056000000002</v>
      </c>
      <c r="O661" s="144"/>
    </row>
    <row r="662" spans="1:15" ht="14.4" x14ac:dyDescent="0.3">
      <c r="A662" s="143">
        <v>45356.870104166665</v>
      </c>
      <c r="B662" s="46">
        <f t="shared" si="10"/>
        <v>45356.870138888888</v>
      </c>
      <c r="C662" s="141">
        <v>1.9996136363636401</v>
      </c>
      <c r="D662" s="141">
        <v>-1.2727272727272701E-4</v>
      </c>
      <c r="E662" s="141">
        <v>1399.80454545455</v>
      </c>
      <c r="F662" s="141">
        <v>48.007727272727301</v>
      </c>
      <c r="G662" s="141">
        <v>21</v>
      </c>
      <c r="H662" s="141">
        <v>37.045000000000002</v>
      </c>
      <c r="I662" s="141">
        <v>6.6178333333333299</v>
      </c>
      <c r="J662" s="141">
        <v>1.1000000000000001</v>
      </c>
      <c r="K662" s="141">
        <v>19.285</v>
      </c>
      <c r="L662" s="144"/>
      <c r="M662" s="141">
        <v>2810.3333333333303</v>
      </c>
      <c r="N662" s="141">
        <v>5196.2056000000002</v>
      </c>
      <c r="O662" s="144"/>
    </row>
    <row r="663" spans="1:15" ht="14.4" x14ac:dyDescent="0.3">
      <c r="A663" s="143">
        <v>45356.870798611111</v>
      </c>
      <c r="B663" s="46">
        <f t="shared" si="10"/>
        <v>45356.870833333334</v>
      </c>
      <c r="C663" s="141">
        <v>2.0012173913043498</v>
      </c>
      <c r="D663" s="141">
        <v>3.0869565217391302E-4</v>
      </c>
      <c r="E663" s="141">
        <v>1399.73913043478</v>
      </c>
      <c r="F663" s="141">
        <v>47.383913043478302</v>
      </c>
      <c r="G663" s="141">
        <v>21</v>
      </c>
      <c r="H663" s="141">
        <v>37.043999999999997</v>
      </c>
      <c r="I663" s="141">
        <v>6.6157500000000002</v>
      </c>
      <c r="J663" s="141">
        <v>1.1100000000000001</v>
      </c>
      <c r="K663" s="141">
        <v>19.27</v>
      </c>
      <c r="L663" s="144"/>
      <c r="M663" s="141">
        <v>2838</v>
      </c>
      <c r="N663" s="141">
        <v>5196.2056000000002</v>
      </c>
      <c r="O663" s="144"/>
    </row>
    <row r="664" spans="1:15" ht="14.4" x14ac:dyDescent="0.3">
      <c r="A664" s="143">
        <v>45356.871493055558</v>
      </c>
      <c r="B664" s="46">
        <f t="shared" si="10"/>
        <v>45356.871527777781</v>
      </c>
      <c r="C664" s="141">
        <v>1.99973333333333</v>
      </c>
      <c r="D664" s="141">
        <v>-7.7272727272727299E-5</v>
      </c>
      <c r="E664" s="141">
        <v>1399.8523809523799</v>
      </c>
      <c r="F664" s="141">
        <v>46.814761904761902</v>
      </c>
      <c r="G664" s="141">
        <v>21</v>
      </c>
      <c r="H664" s="141">
        <v>37.033333333333303</v>
      </c>
      <c r="I664" s="141">
        <v>6.6105</v>
      </c>
      <c r="J664" s="141">
        <v>1.1200000000000001</v>
      </c>
      <c r="K664" s="141">
        <v>19.254999999999999</v>
      </c>
      <c r="L664" s="144"/>
      <c r="M664" s="141">
        <v>2838</v>
      </c>
      <c r="N664" s="141">
        <v>5196.2056000000002</v>
      </c>
      <c r="O664" s="144"/>
    </row>
    <row r="665" spans="1:15" ht="14.4" x14ac:dyDescent="0.3">
      <c r="A665" s="143">
        <v>45356.872187499997</v>
      </c>
      <c r="B665" s="46">
        <f t="shared" si="10"/>
        <v>45356.87222222222</v>
      </c>
      <c r="C665" s="141">
        <v>2.0002681818181798</v>
      </c>
      <c r="D665" s="141">
        <v>4.7727272727272701E-4</v>
      </c>
      <c r="E665" s="141">
        <v>1400.24090909091</v>
      </c>
      <c r="F665" s="141">
        <v>46.462307692307697</v>
      </c>
      <c r="G665" s="141">
        <v>21</v>
      </c>
      <c r="H665" s="141">
        <v>37.023333333333298</v>
      </c>
      <c r="I665" s="141">
        <v>6.6064285714285704</v>
      </c>
      <c r="J665" s="141">
        <v>1.1299999999999999</v>
      </c>
      <c r="K665" s="141">
        <v>19.239999999999998</v>
      </c>
      <c r="L665" s="144"/>
      <c r="M665" s="141">
        <v>2838</v>
      </c>
      <c r="N665" s="141">
        <v>5196.2056000000002</v>
      </c>
      <c r="O665" s="144"/>
    </row>
    <row r="666" spans="1:15" ht="14.4" x14ac:dyDescent="0.3">
      <c r="A666" s="143">
        <v>45356.872881944444</v>
      </c>
      <c r="B666" s="46">
        <f t="shared" si="10"/>
        <v>45356.872916666667</v>
      </c>
      <c r="C666" s="141">
        <v>2.00036086956522</v>
      </c>
      <c r="D666" s="141">
        <v>-3.17391304347826E-4</v>
      </c>
      <c r="E666" s="141">
        <v>1400.12380952381</v>
      </c>
      <c r="F666" s="141">
        <v>46.166956521739102</v>
      </c>
      <c r="G666" s="141">
        <v>21</v>
      </c>
      <c r="H666" s="141">
        <v>37.025714285714301</v>
      </c>
      <c r="I666" s="141">
        <v>6.6011428571428601</v>
      </c>
      <c r="J666" s="141">
        <v>1.1399999999999999</v>
      </c>
      <c r="K666" s="141">
        <v>19.23</v>
      </c>
      <c r="L666" s="144"/>
      <c r="M666" s="141">
        <v>2838</v>
      </c>
      <c r="N666" s="141">
        <v>5196.2056000000002</v>
      </c>
      <c r="O666" s="144"/>
    </row>
    <row r="667" spans="1:15" ht="14.4" x14ac:dyDescent="0.3">
      <c r="A667" s="143">
        <v>45356.873576388891</v>
      </c>
      <c r="B667" s="46">
        <f t="shared" si="10"/>
        <v>45356.873611111114</v>
      </c>
      <c r="C667" s="141">
        <v>1.9995086956521699</v>
      </c>
      <c r="D667" s="141">
        <v>3.18181818181818E-5</v>
      </c>
      <c r="E667" s="141">
        <v>1399.86666666667</v>
      </c>
      <c r="F667" s="141">
        <v>45.592608695652203</v>
      </c>
      <c r="G667" s="141">
        <v>21</v>
      </c>
      <c r="H667" s="141">
        <v>37.045000000000002</v>
      </c>
      <c r="I667" s="141">
        <v>6.6094444444444402</v>
      </c>
      <c r="J667" s="141">
        <v>1.155</v>
      </c>
      <c r="K667" s="141">
        <v>19.215</v>
      </c>
      <c r="L667" s="144"/>
      <c r="M667" s="141">
        <v>2903.75</v>
      </c>
      <c r="N667" s="141">
        <v>5196.2056000000002</v>
      </c>
      <c r="O667" s="144"/>
    </row>
    <row r="668" spans="1:15" ht="14.4" x14ac:dyDescent="0.3">
      <c r="A668" s="143">
        <v>45356.87427083333</v>
      </c>
      <c r="B668" s="46">
        <f t="shared" si="10"/>
        <v>45356.874305555561</v>
      </c>
      <c r="C668" s="141">
        <v>2.00030434782609</v>
      </c>
      <c r="D668" s="141">
        <v>8.63636363636364E-5</v>
      </c>
      <c r="E668" s="141">
        <v>1400.1</v>
      </c>
      <c r="F668" s="141">
        <v>45.022173913043503</v>
      </c>
      <c r="G668" s="141">
        <v>21</v>
      </c>
      <c r="H668" s="141">
        <v>37.055</v>
      </c>
      <c r="I668" s="141">
        <v>6.6159999999999997</v>
      </c>
      <c r="J668" s="141">
        <v>1.17</v>
      </c>
      <c r="K668" s="141">
        <v>19.195</v>
      </c>
      <c r="L668" s="144"/>
      <c r="M668" s="141">
        <v>2948</v>
      </c>
      <c r="N668" s="141">
        <v>5196.2056000000002</v>
      </c>
      <c r="O668" s="144"/>
    </row>
    <row r="669" spans="1:15" ht="14.4" x14ac:dyDescent="0.3">
      <c r="A669" s="143">
        <v>45356.874965277777</v>
      </c>
      <c r="B669" s="46">
        <f t="shared" si="10"/>
        <v>45356.875</v>
      </c>
      <c r="C669" s="141">
        <v>1.99987826086957</v>
      </c>
      <c r="D669" s="141">
        <v>2.5217391304347802E-4</v>
      </c>
      <c r="E669" s="141">
        <v>1400.18571428571</v>
      </c>
      <c r="F669" s="141">
        <v>44.3690909090909</v>
      </c>
      <c r="G669" s="141">
        <v>21</v>
      </c>
      <c r="H669" s="141">
        <v>37.038333333333298</v>
      </c>
      <c r="I669" s="141">
        <v>6.6114285714285703</v>
      </c>
      <c r="J669" s="141">
        <v>1.17333333333333</v>
      </c>
      <c r="K669" s="141">
        <v>19.18</v>
      </c>
      <c r="L669" s="144"/>
      <c r="M669" s="141">
        <v>2948</v>
      </c>
      <c r="N669" s="141">
        <v>5196.2056000000002</v>
      </c>
      <c r="O669" s="144"/>
    </row>
    <row r="670" spans="1:15" ht="14.4" x14ac:dyDescent="0.3">
      <c r="A670" s="143">
        <v>45356.875659722224</v>
      </c>
      <c r="B670" s="46">
        <f t="shared" si="10"/>
        <v>45356.875694444447</v>
      </c>
      <c r="C670" s="141">
        <v>1.9994499999999999</v>
      </c>
      <c r="D670" s="141">
        <v>-1.4736842105263201E-4</v>
      </c>
      <c r="E670" s="141">
        <v>1399.905</v>
      </c>
      <c r="F670" s="141">
        <v>43.896315789473697</v>
      </c>
      <c r="G670" s="141">
        <v>21</v>
      </c>
      <c r="H670" s="141">
        <v>37.038333333333298</v>
      </c>
      <c r="I670" s="141">
        <v>6.60666666666667</v>
      </c>
      <c r="J670" s="141">
        <v>1.1850000000000001</v>
      </c>
      <c r="K670" s="141">
        <v>19.164999999999999</v>
      </c>
      <c r="L670" s="144"/>
      <c r="M670" s="141">
        <v>2948</v>
      </c>
      <c r="N670" s="141">
        <v>5196.2056000000002</v>
      </c>
      <c r="O670" s="144"/>
    </row>
    <row r="671" spans="1:15" ht="14.4" x14ac:dyDescent="0.3">
      <c r="A671" s="143">
        <v>45356.876354166663</v>
      </c>
      <c r="B671" s="46">
        <f t="shared" si="10"/>
        <v>45356.876388888893</v>
      </c>
      <c r="C671" s="141">
        <v>2.0017136363636401</v>
      </c>
      <c r="D671" s="141">
        <v>1.75E-4</v>
      </c>
      <c r="E671" s="141">
        <v>1400.1090909090899</v>
      </c>
      <c r="F671" s="141">
        <v>43.382666666666701</v>
      </c>
      <c r="G671" s="141">
        <v>21</v>
      </c>
      <c r="H671" s="141">
        <v>37.024545454545503</v>
      </c>
      <c r="I671" s="141">
        <v>6.6014444444444402</v>
      </c>
      <c r="J671" s="141">
        <v>1.2</v>
      </c>
      <c r="K671" s="141">
        <v>19.149999999999999</v>
      </c>
      <c r="L671" s="144"/>
      <c r="M671" s="141">
        <v>2962</v>
      </c>
      <c r="N671" s="141">
        <v>5196.2056000000002</v>
      </c>
      <c r="O671" s="144"/>
    </row>
    <row r="672" spans="1:15" ht="14.4" x14ac:dyDescent="0.3">
      <c r="A672" s="143">
        <v>45356.87704861111</v>
      </c>
      <c r="B672" s="46">
        <f t="shared" si="10"/>
        <v>45356.877083333333</v>
      </c>
      <c r="C672" s="141">
        <v>1.9993045454545499</v>
      </c>
      <c r="D672" s="141">
        <v>1.9047619047618999E-4</v>
      </c>
      <c r="E672" s="141">
        <v>1399.96818181818</v>
      </c>
      <c r="F672" s="141">
        <v>43.028095238095197</v>
      </c>
      <c r="G672" s="141">
        <v>21</v>
      </c>
      <c r="H672" s="141">
        <v>37.034999999999997</v>
      </c>
      <c r="I672" s="141">
        <v>6.6154999999999999</v>
      </c>
      <c r="J672" s="141">
        <v>1.2150000000000001</v>
      </c>
      <c r="K672" s="141">
        <v>19.135000000000002</v>
      </c>
      <c r="L672" s="144"/>
      <c r="M672" s="141">
        <v>3036.3333333333303</v>
      </c>
      <c r="N672" s="141">
        <v>5196.2056000000002</v>
      </c>
      <c r="O672" s="144"/>
    </row>
    <row r="673" spans="1:15" ht="14.4" x14ac:dyDescent="0.3">
      <c r="A673" s="143">
        <v>45356.877743055556</v>
      </c>
      <c r="B673" s="46">
        <f t="shared" si="10"/>
        <v>45356.87777777778</v>
      </c>
      <c r="C673" s="141">
        <v>2.0003652173913</v>
      </c>
      <c r="D673" s="141">
        <v>8.4347826086956504E-4</v>
      </c>
      <c r="E673" s="141">
        <v>1400.1478260869601</v>
      </c>
      <c r="F673" s="141">
        <v>42.175909090909101</v>
      </c>
      <c r="G673" s="141">
        <v>21</v>
      </c>
      <c r="H673" s="141">
        <v>37.034285714285701</v>
      </c>
      <c r="I673" s="141">
        <v>6.6135000000000002</v>
      </c>
      <c r="J673" s="141">
        <v>1.23</v>
      </c>
      <c r="K673" s="141">
        <v>19.123333333333299</v>
      </c>
      <c r="L673" s="144"/>
      <c r="M673" s="141">
        <v>3057</v>
      </c>
      <c r="N673" s="141">
        <v>5196.2056000000002</v>
      </c>
      <c r="O673" s="144"/>
    </row>
    <row r="674" spans="1:15" ht="14.4" x14ac:dyDescent="0.3">
      <c r="A674" s="143">
        <v>45356.878437500003</v>
      </c>
      <c r="B674" s="46">
        <f t="shared" si="10"/>
        <v>45356.878472222226</v>
      </c>
      <c r="C674" s="141">
        <v>2.0023818181818198</v>
      </c>
      <c r="D674" s="141">
        <v>-3.5454545454545499E-4</v>
      </c>
      <c r="E674" s="141">
        <v>1400.1047619047599</v>
      </c>
      <c r="F674" s="141">
        <v>41.637500000000003</v>
      </c>
      <c r="G674" s="141">
        <v>21</v>
      </c>
      <c r="H674" s="141">
        <v>37.034999999999997</v>
      </c>
      <c r="I674" s="141">
        <v>6.6078333333333301</v>
      </c>
      <c r="J674" s="141">
        <v>1.24</v>
      </c>
      <c r="K674" s="141">
        <v>19.105</v>
      </c>
      <c r="L674" s="144"/>
      <c r="M674" s="141">
        <v>3057</v>
      </c>
      <c r="N674" s="141">
        <v>5196.2056000000002</v>
      </c>
      <c r="O674" s="144"/>
    </row>
    <row r="675" spans="1:15" ht="14.4" x14ac:dyDescent="0.3">
      <c r="A675" s="143">
        <v>45356.879131944443</v>
      </c>
      <c r="B675" s="46">
        <f t="shared" si="10"/>
        <v>45356.879166666666</v>
      </c>
      <c r="C675" s="141">
        <v>1.99647142857143</v>
      </c>
      <c r="D675" s="141">
        <v>3.18181818181818E-5</v>
      </c>
      <c r="E675" s="141">
        <v>1400.04090909091</v>
      </c>
      <c r="F675" s="141">
        <v>41.366111111111103</v>
      </c>
      <c r="G675" s="141">
        <v>21</v>
      </c>
      <c r="H675" s="141">
        <v>37.03</v>
      </c>
      <c r="I675" s="141">
        <v>6.6029999999999998</v>
      </c>
      <c r="J675" s="141">
        <v>1.246</v>
      </c>
      <c r="K675" s="141">
        <v>19.09</v>
      </c>
      <c r="L675" s="144"/>
      <c r="M675" s="141">
        <v>3057</v>
      </c>
      <c r="N675" s="141">
        <v>5196.2056000000002</v>
      </c>
      <c r="O675" s="144"/>
    </row>
    <row r="676" spans="1:15" ht="14.4" x14ac:dyDescent="0.3">
      <c r="A676" s="143">
        <v>45356.879826388889</v>
      </c>
      <c r="B676" s="46">
        <f t="shared" si="10"/>
        <v>45356.879861111112</v>
      </c>
      <c r="C676" s="141">
        <v>2.0037869565217399</v>
      </c>
      <c r="D676" s="141">
        <v>-4.95652173913043E-4</v>
      </c>
      <c r="E676" s="141">
        <v>1399.8913043478301</v>
      </c>
      <c r="F676" s="141">
        <v>40.955217391304402</v>
      </c>
      <c r="G676" s="141">
        <v>21</v>
      </c>
      <c r="H676" s="141">
        <v>37.049999999999997</v>
      </c>
      <c r="I676" s="141">
        <v>6.60558333333333</v>
      </c>
      <c r="J676" s="141">
        <v>1.2649999999999999</v>
      </c>
      <c r="K676" s="141">
        <v>19.074999999999999</v>
      </c>
      <c r="L676" s="144"/>
      <c r="M676" s="141">
        <v>3106.6666666666697</v>
      </c>
      <c r="N676" s="141">
        <v>5196.2056000000002</v>
      </c>
      <c r="O676" s="144"/>
    </row>
    <row r="677" spans="1:15" ht="14.4" x14ac:dyDescent="0.3">
      <c r="A677" s="143">
        <v>45356.880520833336</v>
      </c>
      <c r="B677" s="46">
        <f t="shared" si="10"/>
        <v>45356.880555555559</v>
      </c>
      <c r="C677" s="141">
        <v>2.0003045454545498</v>
      </c>
      <c r="D677" s="141">
        <v>-4.81818181818182E-4</v>
      </c>
      <c r="E677" s="141">
        <v>1399.96818181818</v>
      </c>
      <c r="F677" s="141">
        <v>40.462857142857104</v>
      </c>
      <c r="G677" s="141">
        <v>21</v>
      </c>
      <c r="H677" s="141">
        <v>37.049999999999997</v>
      </c>
      <c r="I677" s="141">
        <v>6.6162727272727304</v>
      </c>
      <c r="J677" s="141">
        <v>1.2849999999999999</v>
      </c>
      <c r="K677" s="141">
        <v>19.055</v>
      </c>
      <c r="L677" s="144"/>
      <c r="M677" s="141">
        <v>3106.6666666666697</v>
      </c>
      <c r="N677" s="141">
        <v>5196.2056000000002</v>
      </c>
      <c r="O677" s="144"/>
    </row>
    <row r="678" spans="1:15" ht="14.4" x14ac:dyDescent="0.3">
      <c r="A678" s="143">
        <v>45356.881215277775</v>
      </c>
      <c r="B678" s="46">
        <f t="shared" si="10"/>
        <v>45356.881249999999</v>
      </c>
      <c r="C678" s="141">
        <v>2.0004636363636399</v>
      </c>
      <c r="D678" s="141">
        <v>-2.0434782608695699E-4</v>
      </c>
      <c r="E678" s="141">
        <v>1400.1590909090901</v>
      </c>
      <c r="F678" s="141">
        <v>39.911739130434803</v>
      </c>
      <c r="G678" s="141">
        <v>21</v>
      </c>
      <c r="H678" s="141">
        <v>37.033333333333303</v>
      </c>
      <c r="I678" s="141">
        <v>6.6105</v>
      </c>
      <c r="J678" s="141">
        <v>1.2849999999999999</v>
      </c>
      <c r="K678" s="141">
        <v>19.04</v>
      </c>
      <c r="L678" s="144"/>
      <c r="M678" s="141">
        <v>3168</v>
      </c>
      <c r="N678" s="141">
        <v>5196.2056000000002</v>
      </c>
      <c r="O678" s="144"/>
    </row>
    <row r="679" spans="1:15" ht="14.4" x14ac:dyDescent="0.3">
      <c r="A679" s="143">
        <v>45356.881909722222</v>
      </c>
      <c r="B679" s="46">
        <f t="shared" si="10"/>
        <v>45356.881944444445</v>
      </c>
      <c r="C679" s="141">
        <v>1.99992272727273</v>
      </c>
      <c r="D679" s="141">
        <v>-8.6086956521739101E-4</v>
      </c>
      <c r="E679" s="141">
        <v>1400.50454545455</v>
      </c>
      <c r="F679" s="141">
        <v>39.3917391304348</v>
      </c>
      <c r="G679" s="141">
        <v>21.05</v>
      </c>
      <c r="H679" s="141">
        <v>37.020000000000003</v>
      </c>
      <c r="I679" s="141">
        <v>6.6056999999999997</v>
      </c>
      <c r="J679" s="141">
        <v>1.2949999999999999</v>
      </c>
      <c r="K679" s="141">
        <v>19.024999999999999</v>
      </c>
      <c r="L679" s="144"/>
      <c r="M679" s="141">
        <v>3168</v>
      </c>
      <c r="N679" s="141">
        <v>5196.2056000000002</v>
      </c>
      <c r="O679" s="144"/>
    </row>
    <row r="680" spans="1:15" ht="14.4" x14ac:dyDescent="0.3">
      <c r="A680" s="143">
        <v>45356.882604166669</v>
      </c>
      <c r="B680" s="46">
        <f t="shared" si="10"/>
        <v>45356.882638888892</v>
      </c>
      <c r="C680" s="141">
        <v>1.99714090909091</v>
      </c>
      <c r="D680" s="141">
        <v>8.63636363636364E-5</v>
      </c>
      <c r="E680" s="141">
        <v>1399.7950000000001</v>
      </c>
      <c r="F680" s="141">
        <v>38.701111111111103</v>
      </c>
      <c r="G680" s="141">
        <v>21.2</v>
      </c>
      <c r="H680" s="141">
        <v>37.015000000000001</v>
      </c>
      <c r="I680" s="141">
        <v>6.5995555555555603</v>
      </c>
      <c r="J680" s="141">
        <v>1.31</v>
      </c>
      <c r="K680" s="141">
        <v>19.010000000000002</v>
      </c>
      <c r="L680" s="144"/>
      <c r="M680" s="141">
        <v>3181.5</v>
      </c>
      <c r="N680" s="141">
        <v>5196.2056000000002</v>
      </c>
      <c r="O680" s="144"/>
    </row>
    <row r="681" spans="1:15" ht="14.4" x14ac:dyDescent="0.3">
      <c r="A681" s="143">
        <v>45356.883298611108</v>
      </c>
      <c r="B681" s="46">
        <f t="shared" si="10"/>
        <v>45356.883333333339</v>
      </c>
      <c r="C681" s="141">
        <v>1.9916400000000001</v>
      </c>
      <c r="D681" s="141">
        <v>5.2333333333333303E-3</v>
      </c>
      <c r="E681" s="141">
        <v>1400.24</v>
      </c>
      <c r="F681" s="141">
        <v>38.197058823529403</v>
      </c>
      <c r="G681" s="141">
        <v>21.43</v>
      </c>
      <c r="H681" s="141">
        <v>37.034999999999997</v>
      </c>
      <c r="I681" s="141">
        <v>6.6161111111111097</v>
      </c>
      <c r="J681" s="141">
        <v>1.33</v>
      </c>
      <c r="K681" s="141">
        <v>19</v>
      </c>
      <c r="L681" s="144"/>
      <c r="M681" s="141">
        <v>3255.6666666666697</v>
      </c>
      <c r="N681" s="141">
        <v>5196.2056000000002</v>
      </c>
      <c r="O681" s="144"/>
    </row>
    <row r="682" spans="1:15" ht="14.4" x14ac:dyDescent="0.3">
      <c r="A682" s="143">
        <v>45356.883993055555</v>
      </c>
      <c r="B682" s="46">
        <f t="shared" si="10"/>
        <v>45356.884027777778</v>
      </c>
      <c r="C682" s="141">
        <v>1.9855</v>
      </c>
      <c r="D682" s="141">
        <v>1.43095238095238E-2</v>
      </c>
      <c r="E682" s="141">
        <v>1399.7714285714301</v>
      </c>
      <c r="F682" s="141">
        <v>39.125909090909097</v>
      </c>
      <c r="G682" s="141">
        <v>21.574999999999999</v>
      </c>
      <c r="H682" s="141">
        <v>37.033999999999999</v>
      </c>
      <c r="I682" s="141">
        <v>6.6137499999999996</v>
      </c>
      <c r="J682" s="141">
        <v>1.33</v>
      </c>
      <c r="K682" s="141">
        <v>19.03</v>
      </c>
      <c r="L682" s="144"/>
      <c r="M682" s="141">
        <v>3278</v>
      </c>
      <c r="N682" s="141">
        <v>5196.2056000000002</v>
      </c>
      <c r="O682" s="144"/>
    </row>
    <row r="683" spans="1:15" ht="14.4" x14ac:dyDescent="0.3">
      <c r="A683" s="143">
        <v>45356.884687500002</v>
      </c>
      <c r="B683" s="46">
        <f t="shared" si="10"/>
        <v>45356.884722222225</v>
      </c>
      <c r="C683" s="141">
        <v>1.9854727272727299</v>
      </c>
      <c r="D683" s="141">
        <v>1.5345454545454501E-2</v>
      </c>
      <c r="E683" s="141">
        <v>1400.11578947368</v>
      </c>
      <c r="F683" s="141">
        <v>39.798235294117703</v>
      </c>
      <c r="G683" s="141">
        <v>21.61</v>
      </c>
      <c r="H683" s="141">
        <v>37.023333333333298</v>
      </c>
      <c r="I683" s="141">
        <v>6.6085000000000003</v>
      </c>
      <c r="J683" s="141">
        <v>1.35</v>
      </c>
      <c r="K683" s="141">
        <v>19.181538461538501</v>
      </c>
      <c r="L683" s="144"/>
      <c r="M683" s="141">
        <v>3278</v>
      </c>
      <c r="N683" s="141">
        <v>5196.2056000000002</v>
      </c>
      <c r="O683" s="144"/>
    </row>
    <row r="684" spans="1:15" ht="14.4" x14ac:dyDescent="0.3">
      <c r="A684" s="143">
        <v>45356.885381944441</v>
      </c>
      <c r="B684" s="46">
        <f t="shared" si="10"/>
        <v>45356.885416666672</v>
      </c>
      <c r="C684" s="141">
        <v>1.9840636363636399</v>
      </c>
      <c r="D684" s="141">
        <v>1.6736363636363601E-2</v>
      </c>
      <c r="E684" s="141">
        <v>1400.12380952381</v>
      </c>
      <c r="F684" s="141">
        <v>39.328333333333298</v>
      </c>
      <c r="G684" s="141">
        <v>21.675000000000001</v>
      </c>
      <c r="H684" s="141">
        <v>37.023333333333298</v>
      </c>
      <c r="I684" s="141">
        <v>6.6021111111111104</v>
      </c>
      <c r="J684" s="141">
        <v>1.365</v>
      </c>
      <c r="K684" s="141">
        <v>19.411666666666701</v>
      </c>
      <c r="L684" s="144"/>
      <c r="M684" s="141">
        <v>3278</v>
      </c>
      <c r="N684" s="141">
        <v>5196.2056000000002</v>
      </c>
      <c r="O684" s="144"/>
    </row>
    <row r="685" spans="1:15" ht="14.4" x14ac:dyDescent="0.3">
      <c r="A685" s="143">
        <v>45356.886076388888</v>
      </c>
      <c r="B685" s="46">
        <f t="shared" si="10"/>
        <v>45356.886111111111</v>
      </c>
      <c r="C685" s="141">
        <v>1.9808318181818201</v>
      </c>
      <c r="D685" s="141">
        <v>1.9104545454545499E-2</v>
      </c>
      <c r="E685" s="141">
        <v>1400.0909090909099</v>
      </c>
      <c r="F685" s="141">
        <v>39.154285714285699</v>
      </c>
      <c r="G685" s="141">
        <v>21.785</v>
      </c>
      <c r="H685" s="141">
        <v>37.034999999999997</v>
      </c>
      <c r="I685" s="141">
        <v>6.6101428571428604</v>
      </c>
      <c r="J685" s="141">
        <v>1.38</v>
      </c>
      <c r="K685" s="141">
        <v>19.52</v>
      </c>
      <c r="L685" s="144"/>
      <c r="M685" s="141">
        <v>3352.75</v>
      </c>
      <c r="N685" s="141">
        <v>5196.2056000000002</v>
      </c>
      <c r="O685" s="144"/>
    </row>
    <row r="686" spans="1:15" ht="14.4" x14ac:dyDescent="0.3">
      <c r="A686" s="143">
        <v>45356.886770833335</v>
      </c>
      <c r="B686" s="46">
        <f t="shared" si="10"/>
        <v>45356.886805555558</v>
      </c>
      <c r="C686" s="141">
        <v>1.97822173913043</v>
      </c>
      <c r="D686" s="141">
        <v>2.2221739130434799E-2</v>
      </c>
      <c r="E686" s="141">
        <v>1400.19545454545</v>
      </c>
      <c r="F686" s="141">
        <v>39.0966666666667</v>
      </c>
      <c r="G686" s="141">
        <v>21.895</v>
      </c>
      <c r="H686" s="141">
        <v>37.045000000000002</v>
      </c>
      <c r="I686" s="141">
        <v>6.6150000000000002</v>
      </c>
      <c r="J686" s="141">
        <v>1.395</v>
      </c>
      <c r="K686" s="141">
        <v>19.605</v>
      </c>
      <c r="L686" s="144"/>
      <c r="M686" s="141">
        <v>3387</v>
      </c>
      <c r="N686" s="141">
        <v>5196.2056000000002</v>
      </c>
      <c r="O686" s="144"/>
    </row>
    <row r="687" spans="1:15" ht="14.4" x14ac:dyDescent="0.3">
      <c r="A687" s="143">
        <v>45356.887465277781</v>
      </c>
      <c r="B687" s="46">
        <f t="shared" si="10"/>
        <v>45356.887500000004</v>
      </c>
      <c r="C687" s="141">
        <v>1.9754227272727301</v>
      </c>
      <c r="D687" s="141">
        <v>2.4766666666666701E-2</v>
      </c>
      <c r="E687" s="141">
        <v>1400.0863636363599</v>
      </c>
      <c r="F687" s="141">
        <v>38.928571428571402</v>
      </c>
      <c r="G687" s="141">
        <v>22.015000000000001</v>
      </c>
      <c r="H687" s="141">
        <v>37.03</v>
      </c>
      <c r="I687" s="141">
        <v>6.6085000000000003</v>
      </c>
      <c r="J687" s="141">
        <v>1.395</v>
      </c>
      <c r="K687" s="141">
        <v>19.690000000000001</v>
      </c>
      <c r="L687" s="144"/>
      <c r="M687" s="141">
        <v>3387</v>
      </c>
      <c r="N687" s="141">
        <v>5196.2056000000002</v>
      </c>
      <c r="O687" s="144"/>
    </row>
    <row r="688" spans="1:15" ht="14.4" x14ac:dyDescent="0.3">
      <c r="A688" s="143">
        <v>45356.888159722221</v>
      </c>
      <c r="B688" s="46">
        <f t="shared" si="10"/>
        <v>45356.888194444444</v>
      </c>
      <c r="C688" s="141">
        <v>1.9719521739130399</v>
      </c>
      <c r="D688" s="141">
        <v>2.8480952380952398E-2</v>
      </c>
      <c r="E688" s="141">
        <v>1399.6772727272701</v>
      </c>
      <c r="F688" s="141">
        <v>38.975000000000001</v>
      </c>
      <c r="G688" s="141">
        <v>22.16</v>
      </c>
      <c r="H688" s="141">
        <v>37.03</v>
      </c>
      <c r="I688" s="141">
        <v>6.6029999999999998</v>
      </c>
      <c r="J688" s="141">
        <v>1.415</v>
      </c>
      <c r="K688" s="141">
        <v>19.774999999999999</v>
      </c>
      <c r="L688" s="144"/>
      <c r="M688" s="141">
        <v>3387</v>
      </c>
      <c r="N688" s="141">
        <v>5196.2056000000002</v>
      </c>
      <c r="O688" s="144"/>
    </row>
    <row r="689" spans="1:15" ht="14.4" x14ac:dyDescent="0.3">
      <c r="A689" s="143">
        <v>45356.888854166667</v>
      </c>
      <c r="B689" s="46">
        <f t="shared" si="10"/>
        <v>45356.888888888891</v>
      </c>
      <c r="C689" s="141">
        <v>1.9680478260869601</v>
      </c>
      <c r="D689" s="141">
        <v>3.1699999999999999E-2</v>
      </c>
      <c r="E689" s="141">
        <v>1399.94</v>
      </c>
      <c r="F689" s="141">
        <v>39.036923076923102</v>
      </c>
      <c r="G689" s="141">
        <v>22.274999999999999</v>
      </c>
      <c r="H689" s="141">
        <v>37.036363636363603</v>
      </c>
      <c r="I689" s="141">
        <v>6.6113999999999997</v>
      </c>
      <c r="J689" s="141">
        <v>1.43</v>
      </c>
      <c r="K689" s="141">
        <v>19.877777777777801</v>
      </c>
      <c r="L689" s="144"/>
      <c r="M689" s="141">
        <v>3457.25</v>
      </c>
      <c r="N689" s="141">
        <v>5196.2056000000002</v>
      </c>
      <c r="O689" s="144"/>
    </row>
    <row r="690" spans="1:15" ht="14.4" x14ac:dyDescent="0.3">
      <c r="A690" s="143">
        <v>45356.889548611114</v>
      </c>
      <c r="B690" s="46">
        <f t="shared" si="10"/>
        <v>45356.889583333337</v>
      </c>
      <c r="C690" s="141">
        <v>1.9666043478260899</v>
      </c>
      <c r="D690" s="141">
        <v>3.5109090909090902E-2</v>
      </c>
      <c r="E690" s="141">
        <v>1400.29090909091</v>
      </c>
      <c r="F690" s="141">
        <v>38.9433333333333</v>
      </c>
      <c r="G690" s="141">
        <v>22.405000000000001</v>
      </c>
      <c r="H690" s="141">
        <v>37.044285714285699</v>
      </c>
      <c r="I690" s="141">
        <v>6.6154999999999999</v>
      </c>
      <c r="J690" s="141">
        <v>1.4450000000000001</v>
      </c>
      <c r="K690" s="141">
        <v>19.989000000000001</v>
      </c>
      <c r="L690" s="144"/>
      <c r="M690" s="141">
        <v>3496</v>
      </c>
      <c r="N690" s="141">
        <v>5196.2056000000002</v>
      </c>
      <c r="O690" s="144"/>
    </row>
    <row r="691" spans="1:15" ht="14.4" x14ac:dyDescent="0.3">
      <c r="A691" s="143">
        <v>45356.890243055554</v>
      </c>
      <c r="B691" s="46">
        <f t="shared" si="10"/>
        <v>45356.890277777777</v>
      </c>
      <c r="C691" s="141">
        <v>1.96156818181818</v>
      </c>
      <c r="D691" s="141">
        <v>3.8472727272727297E-2</v>
      </c>
      <c r="E691" s="141">
        <v>1399.9761904761899</v>
      </c>
      <c r="F691" s="141">
        <v>38.882727272727301</v>
      </c>
      <c r="G691" s="141">
        <v>22.555</v>
      </c>
      <c r="H691" s="141">
        <v>37.034285714285701</v>
      </c>
      <c r="I691" s="141">
        <v>6.6101000000000001</v>
      </c>
      <c r="J691" s="141">
        <v>1.4450000000000001</v>
      </c>
      <c r="K691" s="141">
        <v>20.1044444444444</v>
      </c>
      <c r="L691" s="144"/>
      <c r="M691" s="141">
        <v>3496</v>
      </c>
      <c r="N691" s="141">
        <v>5196.2056000000002</v>
      </c>
      <c r="O691" s="144"/>
    </row>
    <row r="692" spans="1:15" ht="14.4" x14ac:dyDescent="0.3">
      <c r="A692" s="143">
        <v>45356.8909375</v>
      </c>
      <c r="B692" s="46">
        <f t="shared" si="10"/>
        <v>45356.890972222223</v>
      </c>
      <c r="C692" s="141">
        <v>1.9578521739130399</v>
      </c>
      <c r="D692" s="141">
        <v>4.21086956521739E-2</v>
      </c>
      <c r="E692" s="141">
        <v>1400.01363636364</v>
      </c>
      <c r="F692" s="141">
        <v>38.845999999999997</v>
      </c>
      <c r="G692" s="141">
        <v>22.7</v>
      </c>
      <c r="H692" s="141">
        <v>37.034285714285701</v>
      </c>
      <c r="I692" s="141">
        <v>6.6042500000000004</v>
      </c>
      <c r="J692" s="141">
        <v>1.4650000000000001</v>
      </c>
      <c r="K692" s="141">
        <v>20.221</v>
      </c>
      <c r="L692" s="144"/>
      <c r="M692" s="141">
        <v>3496</v>
      </c>
      <c r="N692" s="141">
        <v>5196.2056000000002</v>
      </c>
      <c r="O692" s="144"/>
    </row>
    <row r="693" spans="1:15" ht="14.4" x14ac:dyDescent="0.3">
      <c r="A693" s="143">
        <v>45356.891631944447</v>
      </c>
      <c r="B693" s="46">
        <f t="shared" si="10"/>
        <v>45356.89166666667</v>
      </c>
      <c r="C693" s="141">
        <v>1.9548818181818199</v>
      </c>
      <c r="D693" s="141">
        <v>4.6038095238095197E-2</v>
      </c>
      <c r="E693" s="141">
        <v>1399.9318181818201</v>
      </c>
      <c r="F693" s="141">
        <v>38.952307692307699</v>
      </c>
      <c r="G693" s="141">
        <v>22.82</v>
      </c>
      <c r="H693" s="141">
        <v>37.045999999999999</v>
      </c>
      <c r="I693" s="141">
        <v>6.6103636363636404</v>
      </c>
      <c r="J693" s="141">
        <v>1.48</v>
      </c>
      <c r="K693" s="141">
        <v>20.329999999999998</v>
      </c>
      <c r="L693" s="144"/>
      <c r="M693" s="141">
        <v>3556.3999999999996</v>
      </c>
      <c r="N693" s="141">
        <v>5196.2056000000002</v>
      </c>
      <c r="O693" s="144"/>
    </row>
    <row r="694" spans="1:15" ht="14.4" x14ac:dyDescent="0.3">
      <c r="A694" s="143">
        <v>45356.892326388886</v>
      </c>
      <c r="B694" s="46">
        <f t="shared" si="10"/>
        <v>45356.892361111109</v>
      </c>
      <c r="C694" s="141">
        <v>1.94866363636364</v>
      </c>
      <c r="D694" s="141">
        <v>4.9904999999999998E-2</v>
      </c>
      <c r="E694" s="141">
        <v>1400.4047619047601</v>
      </c>
      <c r="F694" s="141">
        <v>38.9311111111111</v>
      </c>
      <c r="G694" s="141">
        <v>22.965</v>
      </c>
      <c r="H694" s="141">
        <v>37.049999999999997</v>
      </c>
      <c r="I694" s="141">
        <v>6.6158999999999999</v>
      </c>
      <c r="J694" s="141">
        <v>1.4950000000000001</v>
      </c>
      <c r="K694" s="141">
        <v>20.440000000000001</v>
      </c>
      <c r="L694" s="144"/>
      <c r="M694" s="141">
        <v>3605</v>
      </c>
      <c r="N694" s="141">
        <v>5196.2056000000002</v>
      </c>
      <c r="O694" s="144"/>
    </row>
    <row r="695" spans="1:15" ht="14.4" x14ac:dyDescent="0.3">
      <c r="A695" s="143">
        <v>45356.893020833333</v>
      </c>
      <c r="B695" s="46">
        <f t="shared" si="10"/>
        <v>45356.893055555556</v>
      </c>
      <c r="C695" s="141">
        <v>1.94818260869565</v>
      </c>
      <c r="D695" s="141">
        <v>5.3060869565217397E-2</v>
      </c>
      <c r="E695" s="141">
        <v>1399.71363636364</v>
      </c>
      <c r="F695" s="141">
        <v>38.856999999999999</v>
      </c>
      <c r="G695" s="141">
        <v>23.1</v>
      </c>
      <c r="H695" s="141">
        <v>37.034999999999997</v>
      </c>
      <c r="I695" s="141">
        <v>6.6085000000000003</v>
      </c>
      <c r="J695" s="141">
        <v>1.4950000000000001</v>
      </c>
      <c r="K695" s="141">
        <v>20.566363636363601</v>
      </c>
      <c r="L695" s="144"/>
      <c r="M695" s="141">
        <v>3605</v>
      </c>
      <c r="N695" s="141">
        <v>5196.2056000000002</v>
      </c>
      <c r="O695" s="144"/>
    </row>
    <row r="696" spans="1:15" ht="14.4" x14ac:dyDescent="0.3">
      <c r="A696" s="143">
        <v>45356.89371527778</v>
      </c>
      <c r="B696" s="46">
        <f t="shared" si="10"/>
        <v>45356.893750000003</v>
      </c>
      <c r="C696" s="141">
        <v>1.94531739130435</v>
      </c>
      <c r="D696" s="141">
        <v>5.5822727272727302E-2</v>
      </c>
      <c r="E696" s="141">
        <v>1399.9749999999999</v>
      </c>
      <c r="F696" s="141">
        <v>38.891428571428598</v>
      </c>
      <c r="G696" s="141">
        <v>23.245000000000001</v>
      </c>
      <c r="H696" s="141">
        <v>37.024999999999999</v>
      </c>
      <c r="I696" s="141">
        <v>6.6020833333333302</v>
      </c>
      <c r="J696" s="141">
        <v>1.51</v>
      </c>
      <c r="K696" s="141">
        <v>20.689</v>
      </c>
      <c r="L696" s="144"/>
      <c r="M696" s="141">
        <v>3605</v>
      </c>
      <c r="N696" s="141">
        <v>5196.2056000000002</v>
      </c>
      <c r="O696" s="144"/>
    </row>
    <row r="697" spans="1:15" ht="14.4" x14ac:dyDescent="0.3">
      <c r="A697" s="143">
        <v>45356.894409722219</v>
      </c>
      <c r="B697" s="46">
        <f t="shared" si="10"/>
        <v>45356.89444444445</v>
      </c>
      <c r="C697" s="141">
        <v>1.94087619047619</v>
      </c>
      <c r="D697" s="141">
        <v>5.9380952380952402E-2</v>
      </c>
      <c r="E697" s="141">
        <v>1399.7950000000001</v>
      </c>
      <c r="F697" s="141">
        <v>38.952222222222197</v>
      </c>
      <c r="G697" s="141">
        <v>23.385000000000002</v>
      </c>
      <c r="H697" s="141">
        <v>37.03</v>
      </c>
      <c r="I697" s="141">
        <v>6.6078999999999999</v>
      </c>
      <c r="J697" s="141">
        <v>1.5349999999999999</v>
      </c>
      <c r="K697" s="141">
        <v>20.8</v>
      </c>
      <c r="L697" s="144"/>
      <c r="M697" s="141">
        <v>3663.75</v>
      </c>
      <c r="N697" s="141">
        <v>5196.2056000000002</v>
      </c>
      <c r="O697" s="144"/>
    </row>
    <row r="698" spans="1:15" ht="14.4" x14ac:dyDescent="0.3">
      <c r="A698" s="143">
        <v>45356.895104166666</v>
      </c>
      <c r="B698" s="46">
        <f t="shared" si="10"/>
        <v>45356.895138888889</v>
      </c>
      <c r="C698" s="141">
        <v>1.9366818181818199</v>
      </c>
      <c r="D698" s="141">
        <v>6.3223809523809502E-2</v>
      </c>
      <c r="E698" s="141">
        <v>1399.8571428571399</v>
      </c>
      <c r="F698" s="141">
        <v>38.875</v>
      </c>
      <c r="G698" s="141">
        <v>23.515000000000001</v>
      </c>
      <c r="H698" s="141">
        <v>37.045000000000002</v>
      </c>
      <c r="I698" s="141">
        <v>6.6105999999999998</v>
      </c>
      <c r="J698" s="141">
        <v>1.55</v>
      </c>
      <c r="K698" s="141">
        <v>20.919</v>
      </c>
      <c r="L698" s="144"/>
      <c r="M698" s="141">
        <v>3715</v>
      </c>
      <c r="N698" s="141">
        <v>5196.2056000000002</v>
      </c>
      <c r="O698" s="144"/>
    </row>
    <row r="699" spans="1:15" ht="14.4" x14ac:dyDescent="0.3">
      <c r="A699" s="143">
        <v>45356.895798611113</v>
      </c>
      <c r="B699" s="46">
        <f t="shared" si="10"/>
        <v>45356.895833333336</v>
      </c>
      <c r="C699" s="141">
        <v>1.93116666666667</v>
      </c>
      <c r="D699" s="141">
        <v>6.6809090909090901E-2</v>
      </c>
      <c r="E699" s="141">
        <v>1399.97727272727</v>
      </c>
      <c r="F699" s="141">
        <v>38.838999999999999</v>
      </c>
      <c r="G699" s="141">
        <v>23.66</v>
      </c>
      <c r="H699" s="141">
        <v>37.045000000000002</v>
      </c>
      <c r="I699" s="141">
        <v>6.6036666666666699</v>
      </c>
      <c r="J699" s="141">
        <v>1.56</v>
      </c>
      <c r="K699" s="141">
        <v>21.0409090909091</v>
      </c>
      <c r="L699" s="144"/>
      <c r="M699" s="141">
        <v>3715</v>
      </c>
      <c r="N699" s="141">
        <v>5196.2056000000002</v>
      </c>
      <c r="O699" s="144"/>
    </row>
    <row r="700" spans="1:15" ht="14.4" x14ac:dyDescent="0.3">
      <c r="A700" s="143">
        <v>45356.896493055552</v>
      </c>
      <c r="B700" s="46">
        <f t="shared" si="10"/>
        <v>45356.896527777782</v>
      </c>
      <c r="C700" s="141">
        <v>1.9295181818181799</v>
      </c>
      <c r="D700" s="141">
        <v>6.9986363636363597E-2</v>
      </c>
      <c r="E700" s="141">
        <v>1400.23636363636</v>
      </c>
      <c r="F700" s="141">
        <v>38.78</v>
      </c>
      <c r="G700" s="141">
        <v>23.824999999999999</v>
      </c>
      <c r="H700" s="141">
        <v>37.055</v>
      </c>
      <c r="I700" s="141">
        <v>6.6095833333333296</v>
      </c>
      <c r="J700" s="141">
        <v>1.575</v>
      </c>
      <c r="K700" s="141">
        <v>21.158750000000001</v>
      </c>
      <c r="L700" s="144"/>
      <c r="M700" s="141">
        <v>3774.3999999999996</v>
      </c>
      <c r="N700" s="141">
        <v>5196.2056000000002</v>
      </c>
      <c r="O700" s="144"/>
    </row>
    <row r="701" spans="1:15" ht="14.4" x14ac:dyDescent="0.3">
      <c r="A701" s="143">
        <v>45356.897187499999</v>
      </c>
      <c r="B701" s="46">
        <f t="shared" si="10"/>
        <v>45356.897222222222</v>
      </c>
      <c r="C701" s="141">
        <v>1.92427272727273</v>
      </c>
      <c r="D701" s="141">
        <v>7.4027272727272705E-2</v>
      </c>
      <c r="E701" s="141">
        <v>1399.76363636364</v>
      </c>
      <c r="F701" s="141">
        <v>38.717500000000001</v>
      </c>
      <c r="G701" s="141">
        <v>23.965</v>
      </c>
      <c r="H701" s="141">
        <v>37.055</v>
      </c>
      <c r="I701" s="141">
        <v>6.6139999999999999</v>
      </c>
      <c r="J701" s="141">
        <v>1.595</v>
      </c>
      <c r="K701" s="141">
        <v>21.27</v>
      </c>
      <c r="L701" s="144"/>
      <c r="M701" s="141">
        <v>3824</v>
      </c>
      <c r="N701" s="141">
        <v>5196.2056000000002</v>
      </c>
      <c r="O701" s="144"/>
    </row>
    <row r="702" spans="1:15" ht="14.4" x14ac:dyDescent="0.3">
      <c r="A702" s="143">
        <v>45356.897881944446</v>
      </c>
      <c r="B702" s="46">
        <f t="shared" si="10"/>
        <v>45356.897916666669</v>
      </c>
      <c r="C702" s="141">
        <v>1.9210826086956501</v>
      </c>
      <c r="D702" s="141">
        <v>7.95190476190476E-2</v>
      </c>
      <c r="E702" s="141">
        <v>1400.1666666666699</v>
      </c>
      <c r="F702" s="141">
        <v>38.670999999999999</v>
      </c>
      <c r="G702" s="141">
        <v>24.14</v>
      </c>
      <c r="H702" s="141">
        <v>37.047142857142902</v>
      </c>
      <c r="I702" s="141">
        <v>6.6068888888888901</v>
      </c>
      <c r="J702" s="141">
        <v>1.61</v>
      </c>
      <c r="K702" s="141">
        <v>21.3944444444444</v>
      </c>
      <c r="L702" s="144"/>
      <c r="M702" s="141">
        <v>3824</v>
      </c>
      <c r="N702" s="141">
        <v>5196.2056000000002</v>
      </c>
      <c r="O702" s="144"/>
    </row>
    <row r="703" spans="1:15" ht="14.4" x14ac:dyDescent="0.3">
      <c r="A703" s="143">
        <v>45356.898576388892</v>
      </c>
      <c r="B703" s="46">
        <f t="shared" si="10"/>
        <v>45356.898611111115</v>
      </c>
      <c r="C703" s="141">
        <v>1.9177090909090899</v>
      </c>
      <c r="D703" s="141">
        <v>8.2995454545454497E-2</v>
      </c>
      <c r="E703" s="141">
        <v>1400.05238095238</v>
      </c>
      <c r="F703" s="141">
        <v>38.798749999999998</v>
      </c>
      <c r="G703" s="141">
        <v>24.31</v>
      </c>
      <c r="H703" s="141">
        <v>37.034285714285701</v>
      </c>
      <c r="I703" s="141">
        <v>6.6009000000000002</v>
      </c>
      <c r="J703" s="141">
        <v>1.625</v>
      </c>
      <c r="K703" s="141">
        <v>21.514545454545502</v>
      </c>
      <c r="L703" s="144"/>
      <c r="M703" s="141">
        <v>3834</v>
      </c>
      <c r="N703" s="141">
        <v>5196.2056000000002</v>
      </c>
      <c r="O703" s="144"/>
    </row>
    <row r="704" spans="1:15" ht="14.4" x14ac:dyDescent="0.3">
      <c r="A704" s="143">
        <v>45356.899270833332</v>
      </c>
      <c r="B704" s="46">
        <f t="shared" si="10"/>
        <v>45356.899305555555</v>
      </c>
      <c r="C704" s="141">
        <v>1.9131714285714301</v>
      </c>
      <c r="D704" s="141">
        <v>8.6242857142857093E-2</v>
      </c>
      <c r="E704" s="141">
        <v>1400.3473684210501</v>
      </c>
      <c r="F704" s="141">
        <v>38.869333333333302</v>
      </c>
      <c r="G704" s="141">
        <v>24.434999999999999</v>
      </c>
      <c r="H704" s="141">
        <v>37.0536363636364</v>
      </c>
      <c r="I704" s="141">
        <v>6.6140833333333298</v>
      </c>
      <c r="J704" s="141">
        <v>1.64</v>
      </c>
      <c r="K704" s="141">
        <v>21.651</v>
      </c>
      <c r="L704" s="144"/>
      <c r="M704" s="141">
        <v>3910.3333333333303</v>
      </c>
      <c r="N704" s="141">
        <v>5196.2056000000002</v>
      </c>
      <c r="O704" s="144"/>
    </row>
    <row r="705" spans="1:15" ht="14.4" x14ac:dyDescent="0.3">
      <c r="A705" s="143">
        <v>45356.899965277778</v>
      </c>
      <c r="B705" s="46">
        <f t="shared" si="10"/>
        <v>45356.9</v>
      </c>
      <c r="C705" s="141">
        <v>1.9090727272727299</v>
      </c>
      <c r="D705" s="141">
        <v>8.97380952380952E-2</v>
      </c>
      <c r="E705" s="141">
        <v>1399.8545454545499</v>
      </c>
      <c r="F705" s="141">
        <v>38.7083333333333</v>
      </c>
      <c r="G705" s="141">
        <v>24.605</v>
      </c>
      <c r="H705" s="141">
        <v>37.051428571428602</v>
      </c>
      <c r="I705" s="141">
        <v>6.6122500000000004</v>
      </c>
      <c r="J705" s="141">
        <v>1.655</v>
      </c>
      <c r="K705" s="141">
        <v>21.777999999999999</v>
      </c>
      <c r="L705" s="144"/>
      <c r="M705" s="141">
        <v>3933</v>
      </c>
      <c r="N705" s="141">
        <v>5196.2056000000002</v>
      </c>
      <c r="O705" s="144"/>
    </row>
    <row r="706" spans="1:15" ht="14.4" x14ac:dyDescent="0.3">
      <c r="A706" s="143">
        <v>45356.900659722225</v>
      </c>
      <c r="B706" s="46">
        <f t="shared" si="10"/>
        <v>45356.900694444448</v>
      </c>
      <c r="C706" s="141">
        <v>1.9072272727272701</v>
      </c>
      <c r="D706" s="141">
        <v>9.5345454545454497E-2</v>
      </c>
      <c r="E706" s="141">
        <v>1399.69523809524</v>
      </c>
      <c r="F706" s="141">
        <v>38.696249999999999</v>
      </c>
      <c r="G706" s="141">
        <v>24.774999999999999</v>
      </c>
      <c r="H706" s="141">
        <v>37.043999999999997</v>
      </c>
      <c r="I706" s="141">
        <v>6.6044999999999998</v>
      </c>
      <c r="J706" s="141">
        <v>1.67</v>
      </c>
      <c r="K706" s="141">
        <v>21.905999999999999</v>
      </c>
      <c r="L706" s="144"/>
      <c r="M706" s="141">
        <v>3933</v>
      </c>
      <c r="N706" s="141">
        <v>5196.2056000000002</v>
      </c>
      <c r="O706" s="144"/>
    </row>
    <row r="707" spans="1:15" ht="14.4" x14ac:dyDescent="0.3">
      <c r="A707" s="143">
        <v>45356.901354166665</v>
      </c>
      <c r="B707" s="46">
        <f t="shared" ref="B707:B770" si="11">MROUND(A707,"00:01:00")</f>
        <v>45356.901388888888</v>
      </c>
      <c r="C707" s="141">
        <v>1.90185238095238</v>
      </c>
      <c r="D707" s="141">
        <v>9.8776190476190504E-2</v>
      </c>
      <c r="E707" s="141">
        <v>1400.11578947368</v>
      </c>
      <c r="F707" s="141">
        <v>38.76</v>
      </c>
      <c r="G707" s="141">
        <v>24.93</v>
      </c>
      <c r="H707" s="141">
        <v>37.045000000000002</v>
      </c>
      <c r="I707" s="141">
        <v>6.6115555555555598</v>
      </c>
      <c r="J707" s="141">
        <v>1.69</v>
      </c>
      <c r="K707" s="141">
        <v>22.0422222222222</v>
      </c>
      <c r="L707" s="144"/>
      <c r="M707" s="141">
        <v>4008.75</v>
      </c>
      <c r="N707" s="141">
        <v>5196.2056000000002</v>
      </c>
      <c r="O707" s="144"/>
    </row>
    <row r="708" spans="1:15" ht="14.4" x14ac:dyDescent="0.3">
      <c r="A708" s="143">
        <v>45356.902048611111</v>
      </c>
      <c r="B708" s="46">
        <f t="shared" si="11"/>
        <v>45356.902083333334</v>
      </c>
      <c r="C708" s="141">
        <v>1.8985652173912999</v>
      </c>
      <c r="D708" s="141">
        <v>0.10343913043478301</v>
      </c>
      <c r="E708" s="141">
        <v>1400.1608695652201</v>
      </c>
      <c r="F708" s="141">
        <v>38.772307692307699</v>
      </c>
      <c r="G708" s="141">
        <v>25.09</v>
      </c>
      <c r="H708" s="141">
        <v>37.06</v>
      </c>
      <c r="I708" s="141">
        <v>6.6154999999999999</v>
      </c>
      <c r="J708" s="141">
        <v>1.7</v>
      </c>
      <c r="K708" s="141">
        <v>22.16</v>
      </c>
      <c r="L708" s="144"/>
      <c r="M708" s="141">
        <v>4042</v>
      </c>
      <c r="N708" s="141">
        <v>5196.2056000000002</v>
      </c>
      <c r="O708" s="144"/>
    </row>
    <row r="709" spans="1:15" ht="14.4" x14ac:dyDescent="0.3">
      <c r="A709" s="143">
        <v>45356.902743055558</v>
      </c>
      <c r="B709" s="46">
        <f t="shared" si="11"/>
        <v>45356.902777777781</v>
      </c>
      <c r="C709" s="141">
        <v>1.89262857142857</v>
      </c>
      <c r="D709" s="141">
        <v>0.10627619047619</v>
      </c>
      <c r="E709" s="141">
        <v>1400.1849999999999</v>
      </c>
      <c r="F709" s="141">
        <v>38.541333333333299</v>
      </c>
      <c r="G709" s="141">
        <v>25.25</v>
      </c>
      <c r="H709" s="141">
        <v>37.053333333333299</v>
      </c>
      <c r="I709" s="141">
        <v>6.6079999999999997</v>
      </c>
      <c r="J709" s="141">
        <v>1.7150000000000001</v>
      </c>
      <c r="K709" s="141">
        <v>22.297777777777799</v>
      </c>
      <c r="L709" s="144"/>
      <c r="M709" s="141">
        <v>4042</v>
      </c>
      <c r="N709" s="141">
        <v>5196.2056000000002</v>
      </c>
      <c r="O709" s="144"/>
    </row>
    <row r="710" spans="1:15" ht="14.4" x14ac:dyDescent="0.3">
      <c r="A710" s="143">
        <v>45356.903437499997</v>
      </c>
      <c r="B710" s="46">
        <f t="shared" si="11"/>
        <v>45356.90347222222</v>
      </c>
      <c r="C710" s="141">
        <v>1.88771363636364</v>
      </c>
      <c r="D710" s="141">
        <v>0.111286363636364</v>
      </c>
      <c r="E710" s="141">
        <v>1400.0250000000001</v>
      </c>
      <c r="F710" s="141">
        <v>38.576923076923102</v>
      </c>
      <c r="G710" s="141">
        <v>25.445</v>
      </c>
      <c r="H710" s="141">
        <v>37.049999999999997</v>
      </c>
      <c r="I710" s="141">
        <v>6.6078333333333301</v>
      </c>
      <c r="J710" s="141">
        <v>1.73</v>
      </c>
      <c r="K710" s="141">
        <v>22.411000000000001</v>
      </c>
      <c r="L710" s="141"/>
      <c r="M710" s="141">
        <v>4098</v>
      </c>
      <c r="N710" s="141">
        <v>5196.2056000000002</v>
      </c>
      <c r="O710" s="144"/>
    </row>
    <row r="711" spans="1:15" ht="14.4" x14ac:dyDescent="0.3">
      <c r="A711" s="143">
        <v>45356.904131944444</v>
      </c>
      <c r="B711" s="46">
        <f t="shared" si="11"/>
        <v>45356.904166666667</v>
      </c>
      <c r="C711" s="141">
        <v>1.88462857142857</v>
      </c>
      <c r="D711" s="141">
        <v>0.116209523809524</v>
      </c>
      <c r="E711" s="141">
        <v>1399.98</v>
      </c>
      <c r="F711" s="141">
        <v>38.659285714285701</v>
      </c>
      <c r="G711" s="141">
        <v>25.62</v>
      </c>
      <c r="H711" s="141">
        <v>37.049999999999997</v>
      </c>
      <c r="I711" s="141">
        <v>6.6178888888888903</v>
      </c>
      <c r="J711" s="141">
        <v>1.7450000000000001</v>
      </c>
      <c r="K711" s="141">
        <v>22.545000000000002</v>
      </c>
      <c r="L711" s="144"/>
      <c r="M711" s="141">
        <v>4098</v>
      </c>
      <c r="N711" s="141">
        <v>5196.2056000000002</v>
      </c>
      <c r="O711" s="144"/>
    </row>
    <row r="712" spans="1:15" ht="14.4" x14ac:dyDescent="0.3">
      <c r="A712" s="143">
        <v>45356.904826388891</v>
      </c>
      <c r="B712" s="46">
        <f t="shared" si="11"/>
        <v>45356.904861111114</v>
      </c>
      <c r="C712" s="141">
        <v>1.87727727272727</v>
      </c>
      <c r="D712" s="141">
        <v>0.119977272727273</v>
      </c>
      <c r="E712" s="141">
        <v>1400.2249999999999</v>
      </c>
      <c r="F712" s="141">
        <v>38.5818181818182</v>
      </c>
      <c r="G712" s="141">
        <v>25.79</v>
      </c>
      <c r="H712" s="141">
        <v>37.049999999999997</v>
      </c>
      <c r="I712" s="141">
        <v>6.6102222222222196</v>
      </c>
      <c r="J712" s="141">
        <v>1.7649999999999999</v>
      </c>
      <c r="K712" s="141">
        <v>22.6892307692308</v>
      </c>
      <c r="L712" s="144"/>
      <c r="M712" s="141">
        <v>4149</v>
      </c>
      <c r="N712" s="141">
        <v>5196.2056000000002</v>
      </c>
      <c r="O712" s="144"/>
    </row>
    <row r="713" spans="1:15" ht="14.4" x14ac:dyDescent="0.3">
      <c r="A713" s="143">
        <v>45356.90552083333</v>
      </c>
      <c r="B713" s="46">
        <f t="shared" si="11"/>
        <v>45356.905555555561</v>
      </c>
      <c r="C713" s="141">
        <v>1.8751500000000001</v>
      </c>
      <c r="D713" s="141">
        <v>0.125554545454545</v>
      </c>
      <c r="E713" s="141">
        <v>1400.1619047618999</v>
      </c>
      <c r="F713" s="141">
        <v>38.656666666666702</v>
      </c>
      <c r="G713" s="141">
        <v>25.97</v>
      </c>
      <c r="H713" s="141">
        <v>37.044444444444402</v>
      </c>
      <c r="I713" s="141">
        <v>6.6036666666666699</v>
      </c>
      <c r="J713" s="141">
        <v>1.78</v>
      </c>
      <c r="K713" s="141">
        <v>22.841666666666701</v>
      </c>
      <c r="L713" s="144"/>
      <c r="M713" s="141">
        <v>4149</v>
      </c>
      <c r="N713" s="141">
        <v>5196.2056000000002</v>
      </c>
      <c r="O713" s="144"/>
    </row>
    <row r="714" spans="1:15" ht="14.4" x14ac:dyDescent="0.3">
      <c r="A714" s="143">
        <v>45356.906215277777</v>
      </c>
      <c r="B714" s="46">
        <f t="shared" si="11"/>
        <v>45356.90625</v>
      </c>
      <c r="C714" s="141">
        <v>1.8703714285714299</v>
      </c>
      <c r="D714" s="141">
        <v>0.129440909090909</v>
      </c>
      <c r="E714" s="141">
        <v>1400.1045454545499</v>
      </c>
      <c r="F714" s="141">
        <v>38.696666666666701</v>
      </c>
      <c r="G714" s="141">
        <v>26.13</v>
      </c>
      <c r="H714" s="141">
        <v>37.049999999999997</v>
      </c>
      <c r="I714" s="141">
        <v>6.6080833333333304</v>
      </c>
      <c r="J714" s="141">
        <v>1.8</v>
      </c>
      <c r="K714" s="141">
        <v>22.99</v>
      </c>
      <c r="L714" s="144"/>
      <c r="M714" s="141">
        <v>4203.5</v>
      </c>
      <c r="N714" s="141">
        <v>5196.2056000000002</v>
      </c>
      <c r="O714" s="144"/>
    </row>
    <row r="715" spans="1:15" ht="14.4" x14ac:dyDescent="0.3">
      <c r="A715" s="143">
        <v>45356.906909722224</v>
      </c>
      <c r="B715" s="46">
        <f t="shared" si="11"/>
        <v>45356.906944444447</v>
      </c>
      <c r="C715" s="141">
        <v>1.86652857142857</v>
      </c>
      <c r="D715" s="141">
        <v>0.134461904761905</v>
      </c>
      <c r="E715" s="141">
        <v>1399.9095238095199</v>
      </c>
      <c r="F715" s="141">
        <v>38.562727272727301</v>
      </c>
      <c r="G715" s="141">
        <v>26.3</v>
      </c>
      <c r="H715" s="141">
        <v>37.06</v>
      </c>
      <c r="I715" s="141">
        <v>6.609</v>
      </c>
      <c r="J715" s="141">
        <v>1.825</v>
      </c>
      <c r="K715" s="141">
        <v>23.128</v>
      </c>
      <c r="L715" s="144"/>
      <c r="M715" s="141">
        <v>4259</v>
      </c>
      <c r="N715" s="141">
        <v>5196.2056000000002</v>
      </c>
      <c r="O715" s="144"/>
    </row>
    <row r="716" spans="1:15" ht="14.4" x14ac:dyDescent="0.3">
      <c r="A716" s="143">
        <v>45356.907604166663</v>
      </c>
      <c r="B716" s="46">
        <f t="shared" si="11"/>
        <v>45356.907638888893</v>
      </c>
      <c r="C716" s="141">
        <v>1.8608761904761899</v>
      </c>
      <c r="D716" s="141">
        <v>0.13817499999999999</v>
      </c>
      <c r="E716" s="141">
        <v>1399.8050000000001</v>
      </c>
      <c r="F716" s="141">
        <v>38.524999999999999</v>
      </c>
      <c r="G716" s="141">
        <v>26.495000000000001</v>
      </c>
      <c r="H716" s="141">
        <v>37.053333333333299</v>
      </c>
      <c r="I716" s="141">
        <v>6.6018999999999997</v>
      </c>
      <c r="J716" s="141">
        <v>1.83666666666667</v>
      </c>
      <c r="K716" s="141">
        <v>23.259090909090901</v>
      </c>
      <c r="L716" s="144"/>
      <c r="M716" s="141">
        <v>4266</v>
      </c>
      <c r="N716" s="141">
        <v>5196.2056000000002</v>
      </c>
      <c r="O716" s="144"/>
    </row>
    <row r="717" spans="1:15" ht="14.4" x14ac:dyDescent="0.3">
      <c r="A717" s="143">
        <v>45356.90829861111</v>
      </c>
      <c r="B717" s="46">
        <f t="shared" si="11"/>
        <v>45356.908333333333</v>
      </c>
      <c r="C717" s="141">
        <v>1.85745909090909</v>
      </c>
      <c r="D717" s="141">
        <v>0.141881818181818</v>
      </c>
      <c r="E717" s="141">
        <v>1400.15</v>
      </c>
      <c r="F717" s="141">
        <v>38.599333333333298</v>
      </c>
      <c r="G717" s="141">
        <v>26.67</v>
      </c>
      <c r="H717" s="141">
        <v>37.064999999999998</v>
      </c>
      <c r="I717" s="141">
        <v>6.6152499999999996</v>
      </c>
      <c r="J717" s="141">
        <v>1.855</v>
      </c>
      <c r="K717" s="141">
        <v>23.402000000000001</v>
      </c>
      <c r="L717" s="144"/>
      <c r="M717" s="141">
        <v>4337</v>
      </c>
      <c r="N717" s="141">
        <v>5196.2056000000002</v>
      </c>
      <c r="O717" s="144"/>
    </row>
    <row r="718" spans="1:15" ht="14.4" x14ac:dyDescent="0.3">
      <c r="A718" s="143">
        <v>45356.908993055556</v>
      </c>
      <c r="B718" s="46">
        <f t="shared" si="11"/>
        <v>45356.90902777778</v>
      </c>
      <c r="C718" s="141">
        <v>1.8551272727272701</v>
      </c>
      <c r="D718" s="141">
        <v>0.14736818181818201</v>
      </c>
      <c r="E718" s="141">
        <v>1399.7333333333299</v>
      </c>
      <c r="F718" s="141">
        <v>38.654545454545499</v>
      </c>
      <c r="G718" s="141">
        <v>26.85</v>
      </c>
      <c r="H718" s="141">
        <v>37.063333333333297</v>
      </c>
      <c r="I718" s="141">
        <v>6.6105</v>
      </c>
      <c r="J718" s="141">
        <v>1.87</v>
      </c>
      <c r="K718" s="141">
        <v>23.5566666666667</v>
      </c>
      <c r="L718" s="144"/>
      <c r="M718" s="141">
        <v>4368</v>
      </c>
      <c r="N718" s="141">
        <v>5196.2056000000002</v>
      </c>
      <c r="O718" s="144"/>
    </row>
    <row r="719" spans="1:15" ht="14.4" x14ac:dyDescent="0.3">
      <c r="A719" s="143">
        <v>45356.909687500003</v>
      </c>
      <c r="B719" s="46">
        <f t="shared" si="11"/>
        <v>45356.909722222226</v>
      </c>
      <c r="C719" s="141">
        <v>1.8476565217391301</v>
      </c>
      <c r="D719" s="141">
        <v>0.15250434782608699</v>
      </c>
      <c r="E719" s="141">
        <v>1399.8523809523799</v>
      </c>
      <c r="F719" s="141">
        <v>38.6</v>
      </c>
      <c r="G719" s="141">
        <v>27.01</v>
      </c>
      <c r="H719" s="141">
        <v>37.053333333333299</v>
      </c>
      <c r="I719" s="141">
        <v>6.6021000000000001</v>
      </c>
      <c r="J719" s="141">
        <v>1.88</v>
      </c>
      <c r="K719" s="141">
        <v>23.715454545454499</v>
      </c>
      <c r="L719" s="144"/>
      <c r="M719" s="141">
        <v>4380.5</v>
      </c>
      <c r="N719" s="141">
        <v>5196.2056000000002</v>
      </c>
      <c r="O719" s="144"/>
    </row>
    <row r="720" spans="1:15" ht="14.4" x14ac:dyDescent="0.3">
      <c r="A720" s="143">
        <v>45356.910381944443</v>
      </c>
      <c r="B720" s="46">
        <f t="shared" si="11"/>
        <v>45356.910416666666</v>
      </c>
      <c r="C720" s="141">
        <v>1.8444047619047601</v>
      </c>
      <c r="D720" s="141">
        <v>0.15649523809523799</v>
      </c>
      <c r="E720" s="141">
        <v>1400.0380952380999</v>
      </c>
      <c r="F720" s="141">
        <v>38.517499999999998</v>
      </c>
      <c r="G720" s="141">
        <v>27.204999999999998</v>
      </c>
      <c r="H720" s="141">
        <v>37.064999999999998</v>
      </c>
      <c r="I720" s="141">
        <v>6.61490909090909</v>
      </c>
      <c r="J720" s="141">
        <v>1.9</v>
      </c>
      <c r="K720" s="141">
        <v>23.847272727272699</v>
      </c>
      <c r="L720" s="144"/>
      <c r="M720" s="141">
        <v>4455</v>
      </c>
      <c r="N720" s="141">
        <v>5196.2056000000002</v>
      </c>
      <c r="O720" s="144"/>
    </row>
    <row r="721" spans="1:15" ht="14.4" x14ac:dyDescent="0.3">
      <c r="A721" s="143">
        <v>45356.911076388889</v>
      </c>
      <c r="B721" s="46">
        <f t="shared" si="11"/>
        <v>45356.911111111112</v>
      </c>
      <c r="C721" s="141">
        <v>1.8386590909090901</v>
      </c>
      <c r="D721" s="141">
        <v>0.16036500000000001</v>
      </c>
      <c r="E721" s="141">
        <v>1400.24761904762</v>
      </c>
      <c r="F721" s="141">
        <v>38.524615384615402</v>
      </c>
      <c r="G721" s="141">
        <v>27.4</v>
      </c>
      <c r="H721" s="141">
        <v>37.06</v>
      </c>
      <c r="I721" s="141">
        <v>6.6109999999999998</v>
      </c>
      <c r="J721" s="141">
        <v>1.915</v>
      </c>
      <c r="K721" s="141">
        <v>24.001000000000001</v>
      </c>
      <c r="L721" s="144"/>
      <c r="M721" s="141">
        <v>4476</v>
      </c>
      <c r="N721" s="141">
        <v>5196.2056000000002</v>
      </c>
      <c r="O721" s="144"/>
    </row>
    <row r="722" spans="1:15" ht="14.4" x14ac:dyDescent="0.3">
      <c r="A722" s="143">
        <v>45356.911770833336</v>
      </c>
      <c r="B722" s="46">
        <f t="shared" si="11"/>
        <v>45356.911805555559</v>
      </c>
      <c r="C722" s="141">
        <v>1.8333874999999999</v>
      </c>
      <c r="D722" s="141">
        <v>0.16850625</v>
      </c>
      <c r="E722" s="141">
        <v>1400.26</v>
      </c>
      <c r="F722" s="141">
        <v>38.534285714285701</v>
      </c>
      <c r="G722" s="141">
        <v>27.57</v>
      </c>
      <c r="H722" s="141">
        <v>37.055</v>
      </c>
      <c r="I722" s="141">
        <v>6.6027500000000003</v>
      </c>
      <c r="J722" s="141">
        <v>1.925</v>
      </c>
      <c r="K722" s="141">
        <v>24.161249999999999</v>
      </c>
      <c r="L722" s="144"/>
      <c r="M722" s="141">
        <v>4476</v>
      </c>
      <c r="N722" s="141">
        <v>5196.2056000000002</v>
      </c>
      <c r="O722" s="144"/>
    </row>
    <row r="723" spans="1:15" ht="14.4" x14ac:dyDescent="0.3">
      <c r="A723" s="143">
        <v>45356.912465277775</v>
      </c>
      <c r="B723" s="46">
        <f t="shared" si="11"/>
        <v>45356.912499999999</v>
      </c>
      <c r="C723" s="141">
        <v>1.8298782608695701</v>
      </c>
      <c r="D723" s="141">
        <v>0.172130434782609</v>
      </c>
      <c r="E723" s="141">
        <v>1399.98260869565</v>
      </c>
      <c r="F723" s="141">
        <v>38.500999999999998</v>
      </c>
      <c r="G723" s="141">
        <v>27.765000000000001</v>
      </c>
      <c r="H723" s="141">
        <v>37.064999999999998</v>
      </c>
      <c r="I723" s="141">
        <v>6.6113999999999997</v>
      </c>
      <c r="J723" s="141">
        <v>1.95</v>
      </c>
      <c r="K723" s="141">
        <v>24.3</v>
      </c>
      <c r="L723" s="144"/>
      <c r="M723" s="141">
        <v>4533.8</v>
      </c>
      <c r="N723" s="141">
        <v>5196.2056000000002</v>
      </c>
      <c r="O723" s="144"/>
    </row>
    <row r="724" spans="1:15" ht="14.4" x14ac:dyDescent="0.3">
      <c r="A724" s="143">
        <v>45356.913159722222</v>
      </c>
      <c r="B724" s="46">
        <f t="shared" si="11"/>
        <v>45356.913194444445</v>
      </c>
      <c r="C724" s="141">
        <v>1.8226590909090901</v>
      </c>
      <c r="D724" s="141">
        <v>0.17546190476190501</v>
      </c>
      <c r="E724" s="141">
        <v>1400.06666666667</v>
      </c>
      <c r="F724" s="141">
        <v>38.408124999999998</v>
      </c>
      <c r="G724" s="141">
        <v>27.96</v>
      </c>
      <c r="H724" s="141">
        <v>37.06</v>
      </c>
      <c r="I724" s="141">
        <v>6.6108000000000002</v>
      </c>
      <c r="J724" s="141">
        <v>1.97</v>
      </c>
      <c r="K724" s="141">
        <v>24.443076923076902</v>
      </c>
      <c r="L724" s="144"/>
      <c r="M724" s="141">
        <v>4586</v>
      </c>
      <c r="N724" s="141">
        <v>5196.2056000000002</v>
      </c>
      <c r="O724" s="144"/>
    </row>
    <row r="725" spans="1:15" ht="14.4" x14ac:dyDescent="0.3">
      <c r="A725" s="143">
        <v>45356.913854166669</v>
      </c>
      <c r="B725" s="46">
        <f t="shared" si="11"/>
        <v>45356.913888888892</v>
      </c>
      <c r="C725" s="141">
        <v>1.8186590909090901</v>
      </c>
      <c r="D725" s="141">
        <v>0.18026818181818199</v>
      </c>
      <c r="E725" s="141">
        <v>1399.87142857143</v>
      </c>
      <c r="F725" s="141">
        <v>38.412857142857099</v>
      </c>
      <c r="G725" s="141">
        <v>28.16</v>
      </c>
      <c r="H725" s="141">
        <v>37.053333333333299</v>
      </c>
      <c r="I725" s="141">
        <v>6.6021000000000001</v>
      </c>
      <c r="J725" s="141">
        <v>1.9783333333333299</v>
      </c>
      <c r="K725" s="141">
        <v>24.599090909090901</v>
      </c>
      <c r="L725" s="144"/>
      <c r="M725" s="141">
        <v>4586</v>
      </c>
      <c r="N725" s="141">
        <v>5196.2056000000002</v>
      </c>
      <c r="O725" s="144"/>
    </row>
    <row r="726" spans="1:15" ht="14.4" x14ac:dyDescent="0.3">
      <c r="A726" s="143">
        <v>45356.914548611108</v>
      </c>
      <c r="B726" s="46">
        <f t="shared" si="11"/>
        <v>45356.914583333339</v>
      </c>
      <c r="C726" s="141">
        <v>1.8149391304347799</v>
      </c>
      <c r="D726" s="141">
        <v>0.185463636363636</v>
      </c>
      <c r="E726" s="141">
        <v>1399.6409090909101</v>
      </c>
      <c r="F726" s="141">
        <v>38.389000000000003</v>
      </c>
      <c r="G726" s="141">
        <v>28.35</v>
      </c>
      <c r="H726" s="141">
        <v>37.064999999999998</v>
      </c>
      <c r="I726" s="141">
        <v>6.609</v>
      </c>
      <c r="J726" s="141">
        <v>2</v>
      </c>
      <c r="K726" s="141">
        <v>24.754999999999999</v>
      </c>
      <c r="L726" s="144"/>
      <c r="M726" s="141">
        <v>4644</v>
      </c>
      <c r="N726" s="141">
        <v>5196.2056000000002</v>
      </c>
      <c r="O726" s="144"/>
    </row>
    <row r="727" spans="1:15" ht="14.4" x14ac:dyDescent="0.3">
      <c r="A727" s="143">
        <v>45356.915243055555</v>
      </c>
      <c r="B727" s="46">
        <f t="shared" si="11"/>
        <v>45356.915277777778</v>
      </c>
      <c r="C727" s="141">
        <v>1.8081499999999999</v>
      </c>
      <c r="D727" s="141">
        <v>0.19105909090909101</v>
      </c>
      <c r="E727" s="141">
        <v>1400.1476190476201</v>
      </c>
      <c r="F727" s="141">
        <v>38.395714285714298</v>
      </c>
      <c r="G727" s="141">
        <v>28.57</v>
      </c>
      <c r="H727" s="141">
        <v>37.06</v>
      </c>
      <c r="I727" s="141">
        <v>6.6115000000000004</v>
      </c>
      <c r="J727" s="141">
        <v>2.0139999999999998</v>
      </c>
      <c r="K727" s="141">
        <v>24.904545454545499</v>
      </c>
      <c r="L727" s="144"/>
      <c r="M727" s="141">
        <v>4697</v>
      </c>
      <c r="N727" s="141">
        <v>5196.2056000000002</v>
      </c>
      <c r="O727" s="144"/>
    </row>
    <row r="728" spans="1:15" ht="14.4" x14ac:dyDescent="0.3">
      <c r="A728" s="143">
        <v>45356.915937500002</v>
      </c>
      <c r="B728" s="46">
        <f t="shared" si="11"/>
        <v>45356.915972222225</v>
      </c>
      <c r="C728" s="141">
        <v>1.8043416666666701</v>
      </c>
      <c r="D728" s="141">
        <v>0.194908695652174</v>
      </c>
      <c r="E728" s="141">
        <v>1400.05454545455</v>
      </c>
      <c r="F728" s="141">
        <v>38.473076923076903</v>
      </c>
      <c r="G728" s="141">
        <v>28.77</v>
      </c>
      <c r="H728" s="141">
        <v>37.064999999999998</v>
      </c>
      <c r="I728" s="141">
        <v>6.6041818181818197</v>
      </c>
      <c r="J728" s="141">
        <v>2.0249999999999999</v>
      </c>
      <c r="K728" s="141">
        <v>25.08</v>
      </c>
      <c r="L728" s="144"/>
      <c r="M728" s="141">
        <v>4697</v>
      </c>
      <c r="N728" s="141">
        <v>5196.2056000000002</v>
      </c>
      <c r="O728" s="144"/>
    </row>
    <row r="729" spans="1:15" ht="14.4" x14ac:dyDescent="0.3">
      <c r="A729" s="143">
        <v>45356.916631944441</v>
      </c>
      <c r="B729" s="46">
        <f t="shared" si="11"/>
        <v>45356.916666666672</v>
      </c>
      <c r="C729" s="141">
        <v>1.79961304347826</v>
      </c>
      <c r="D729" s="141">
        <v>0.199304347826087</v>
      </c>
      <c r="E729" s="141">
        <v>1400.21818181818</v>
      </c>
      <c r="F729" s="141">
        <v>38.556363636363599</v>
      </c>
      <c r="G729" s="141">
        <v>28.94</v>
      </c>
      <c r="H729" s="141">
        <v>37.07</v>
      </c>
      <c r="I729" s="141">
        <v>6.6094545454545504</v>
      </c>
      <c r="J729" s="141">
        <v>2.0499999999999998</v>
      </c>
      <c r="K729" s="141">
        <v>25.2558333333333</v>
      </c>
      <c r="L729" s="144"/>
      <c r="M729" s="141">
        <v>4756.3999999999996</v>
      </c>
      <c r="N729" s="141">
        <v>5196.2056000000002</v>
      </c>
      <c r="O729" s="144"/>
    </row>
    <row r="730" spans="1:15" ht="14.4" x14ac:dyDescent="0.3">
      <c r="A730" s="143">
        <v>45356.917326388888</v>
      </c>
      <c r="B730" s="46">
        <f t="shared" si="11"/>
        <v>45356.917361111111</v>
      </c>
      <c r="C730" s="141">
        <v>1.7953545454545501</v>
      </c>
      <c r="D730" s="141">
        <v>0.204618181818182</v>
      </c>
      <c r="E730" s="141">
        <v>1399.8681818181799</v>
      </c>
      <c r="F730" s="141">
        <v>38.396000000000001</v>
      </c>
      <c r="G730" s="141">
        <v>29.13</v>
      </c>
      <c r="H730" s="141">
        <v>37.064999999999998</v>
      </c>
      <c r="I730" s="141">
        <v>6.6124999999999998</v>
      </c>
      <c r="J730" s="141">
        <v>2.0750000000000002</v>
      </c>
      <c r="K730" s="141">
        <v>25.413333333333298</v>
      </c>
      <c r="L730" s="144"/>
      <c r="M730" s="141">
        <v>4807</v>
      </c>
      <c r="N730" s="141">
        <v>5196.2056000000002</v>
      </c>
      <c r="O730" s="144"/>
    </row>
    <row r="731" spans="1:15" ht="14.4" x14ac:dyDescent="0.3">
      <c r="A731" s="143">
        <v>45356.918020833335</v>
      </c>
      <c r="B731" s="46">
        <f t="shared" si="11"/>
        <v>45356.918055555558</v>
      </c>
      <c r="C731" s="141">
        <v>1.79035652173913</v>
      </c>
      <c r="D731" s="141">
        <v>0.21165652173912999</v>
      </c>
      <c r="E731" s="141">
        <v>1399.9090909090901</v>
      </c>
      <c r="F731" s="141">
        <v>38.423888888888897</v>
      </c>
      <c r="G731" s="141">
        <v>29.35</v>
      </c>
      <c r="H731" s="141">
        <v>37.049999999999997</v>
      </c>
      <c r="I731" s="141">
        <v>6.6035454545454497</v>
      </c>
      <c r="J731" s="141">
        <v>2.09</v>
      </c>
      <c r="K731" s="141">
        <v>25.579166666666701</v>
      </c>
      <c r="L731" s="144"/>
      <c r="M731" s="141">
        <v>4807</v>
      </c>
      <c r="N731" s="141">
        <v>5196.2056000000002</v>
      </c>
      <c r="O731" s="144"/>
    </row>
    <row r="732" spans="1:15" ht="14.4" x14ac:dyDescent="0.3">
      <c r="A732" s="143">
        <v>45356.918715277781</v>
      </c>
      <c r="B732" s="46">
        <f t="shared" si="11"/>
        <v>45356.918750000004</v>
      </c>
      <c r="C732" s="141">
        <v>1.78331304347826</v>
      </c>
      <c r="D732" s="141">
        <v>0.215873913043478</v>
      </c>
      <c r="E732" s="141">
        <v>1399.8318181818199</v>
      </c>
      <c r="F732" s="141">
        <v>38.580666666666701</v>
      </c>
      <c r="G732" s="141">
        <v>29.524999999999999</v>
      </c>
      <c r="H732" s="141">
        <v>37.049999999999997</v>
      </c>
      <c r="I732" s="141">
        <v>6.6061249999999996</v>
      </c>
      <c r="J732" s="141">
        <v>2.1</v>
      </c>
      <c r="K732" s="141">
        <v>25.7566666666667</v>
      </c>
      <c r="L732" s="144"/>
      <c r="M732" s="141">
        <v>4860.7999999999993</v>
      </c>
      <c r="N732" s="141">
        <v>5196.2056000000002</v>
      </c>
      <c r="O732" s="144"/>
    </row>
    <row r="733" spans="1:15" ht="14.4" x14ac:dyDescent="0.3">
      <c r="A733" s="143">
        <v>45356.919409722221</v>
      </c>
      <c r="B733" s="46">
        <f t="shared" si="11"/>
        <v>45356.919444444444</v>
      </c>
      <c r="C733" s="141">
        <v>1.7823952380952399</v>
      </c>
      <c r="D733" s="141">
        <v>0.219928571428571</v>
      </c>
      <c r="E733" s="141">
        <v>1399.7850000000001</v>
      </c>
      <c r="F733" s="141">
        <v>38.472499999999997</v>
      </c>
      <c r="G733" s="141">
        <v>29.72</v>
      </c>
      <c r="H733" s="141">
        <v>37.054000000000002</v>
      </c>
      <c r="I733" s="141">
        <v>6.6074999999999999</v>
      </c>
      <c r="J733" s="141">
        <v>2.125</v>
      </c>
      <c r="K733" s="141">
        <v>25.920909090909099</v>
      </c>
      <c r="L733" s="144"/>
      <c r="M733" s="141">
        <v>4915</v>
      </c>
      <c r="N733" s="141">
        <v>5196.2056000000002</v>
      </c>
      <c r="O733" s="144"/>
    </row>
    <row r="734" spans="1:15" ht="14.4" x14ac:dyDescent="0.3">
      <c r="A734" s="143">
        <v>45356.920104166667</v>
      </c>
      <c r="B734" s="46">
        <f t="shared" si="11"/>
        <v>45356.920138888891</v>
      </c>
      <c r="C734" s="141">
        <v>1.7759799999999999</v>
      </c>
      <c r="D734" s="141">
        <v>0.22484761904761899</v>
      </c>
      <c r="E734" s="141">
        <v>1399.8476190476199</v>
      </c>
      <c r="F734" s="141">
        <v>38.347999999999999</v>
      </c>
      <c r="G734" s="141">
        <v>29.93</v>
      </c>
      <c r="H734" s="141">
        <v>37.045000000000002</v>
      </c>
      <c r="I734" s="141">
        <v>6.6025999999999998</v>
      </c>
      <c r="J734" s="141">
        <v>2.15</v>
      </c>
      <c r="K734" s="141">
        <v>26.1145454545455</v>
      </c>
      <c r="L734" s="144"/>
      <c r="M734" s="141">
        <v>4989.25</v>
      </c>
      <c r="N734" s="141">
        <v>5196.2056000000002</v>
      </c>
      <c r="O734" s="144"/>
    </row>
    <row r="735" spans="1:15" ht="14.4" x14ac:dyDescent="0.3">
      <c r="A735" s="143">
        <v>45356.920798611114</v>
      </c>
      <c r="B735" s="46">
        <f t="shared" si="11"/>
        <v>45356.920833333337</v>
      </c>
      <c r="C735" s="141">
        <v>1.7683409090909099</v>
      </c>
      <c r="D735" s="141">
        <v>0.229386363636364</v>
      </c>
      <c r="E735" s="141">
        <v>1400.12857142857</v>
      </c>
      <c r="F735" s="141">
        <v>38.395454545454498</v>
      </c>
      <c r="G735" s="141">
        <v>30.135000000000002</v>
      </c>
      <c r="H735" s="141">
        <v>37.045000000000002</v>
      </c>
      <c r="I735" s="141">
        <v>6.6044999999999998</v>
      </c>
      <c r="J735" s="141">
        <v>2.1749999999999998</v>
      </c>
      <c r="K735" s="141">
        <v>26.277999999999999</v>
      </c>
      <c r="L735" s="144"/>
      <c r="M735" s="141">
        <v>4989.25</v>
      </c>
      <c r="N735" s="141">
        <v>5196.2056000000002</v>
      </c>
      <c r="O735" s="144"/>
    </row>
    <row r="736" spans="1:15" ht="14.4" x14ac:dyDescent="0.3">
      <c r="A736" s="143">
        <v>45356.921493055554</v>
      </c>
      <c r="B736" s="46">
        <f t="shared" si="11"/>
        <v>45356.921527777777</v>
      </c>
      <c r="C736" s="141">
        <v>1.76661904761905</v>
      </c>
      <c r="D736" s="141">
        <v>0.23470952380952401</v>
      </c>
      <c r="E736" s="141">
        <v>1399.9666666666701</v>
      </c>
      <c r="F736" s="141">
        <v>38.462499999999999</v>
      </c>
      <c r="G736" s="141">
        <v>30.33</v>
      </c>
      <c r="H736" s="141">
        <v>37.048000000000002</v>
      </c>
      <c r="I736" s="141">
        <v>6.6082727272727304</v>
      </c>
      <c r="J736" s="141">
        <v>2.1949999999999998</v>
      </c>
      <c r="K736" s="141">
        <v>26.449090909090899</v>
      </c>
      <c r="L736" s="144"/>
      <c r="M736" s="141">
        <v>5071.2000000000007</v>
      </c>
      <c r="N736" s="141">
        <v>5196.2056000000002</v>
      </c>
      <c r="O736" s="144"/>
    </row>
    <row r="737" spans="1:15" ht="14.4" x14ac:dyDescent="0.3">
      <c r="A737" s="143">
        <v>45356.9221875</v>
      </c>
      <c r="B737" s="46">
        <f t="shared" si="11"/>
        <v>45356.922222222223</v>
      </c>
      <c r="C737" s="141">
        <v>1.7585565217391299</v>
      </c>
      <c r="D737" s="141">
        <v>0.2392</v>
      </c>
      <c r="E737" s="141">
        <v>1400.3086956521699</v>
      </c>
      <c r="F737" s="141">
        <v>38.374666666666698</v>
      </c>
      <c r="G737" s="141">
        <v>30.524999999999999</v>
      </c>
      <c r="H737" s="141">
        <v>37.053333333333299</v>
      </c>
      <c r="I737" s="141">
        <v>6.6116923076923104</v>
      </c>
      <c r="J737" s="141">
        <v>2.21</v>
      </c>
      <c r="K737" s="141">
        <v>26.620833333333302</v>
      </c>
      <c r="L737" s="144"/>
      <c r="M737" s="141">
        <v>5133</v>
      </c>
      <c r="N737" s="141">
        <v>5196.2056000000002</v>
      </c>
      <c r="O737" s="144"/>
    </row>
    <row r="738" spans="1:15" ht="14.4" x14ac:dyDescent="0.3">
      <c r="A738" s="143">
        <v>45356.922881944447</v>
      </c>
      <c r="B738" s="46">
        <f t="shared" si="11"/>
        <v>45356.92291666667</v>
      </c>
      <c r="C738" s="141">
        <v>1.75326</v>
      </c>
      <c r="D738" s="141">
        <v>0.246719047619048</v>
      </c>
      <c r="E738" s="141">
        <v>1399.91578947368</v>
      </c>
      <c r="F738" s="141">
        <v>38.263750000000002</v>
      </c>
      <c r="G738" s="141">
        <v>30.745000000000001</v>
      </c>
      <c r="H738" s="141">
        <v>37.043999999999997</v>
      </c>
      <c r="I738" s="141">
        <v>6.6025</v>
      </c>
      <c r="J738" s="141">
        <v>2.2250000000000001</v>
      </c>
      <c r="K738" s="141">
        <v>26.81</v>
      </c>
      <c r="L738" s="144"/>
      <c r="M738" s="141">
        <v>5133</v>
      </c>
      <c r="N738" s="141">
        <v>5196.2056000000002</v>
      </c>
      <c r="O738" s="144"/>
    </row>
    <row r="739" spans="1:15" ht="14.4" x14ac:dyDescent="0.3">
      <c r="A739" s="143">
        <v>45356.923576388886</v>
      </c>
      <c r="B739" s="46">
        <f t="shared" si="11"/>
        <v>45356.923611111109</v>
      </c>
      <c r="C739" s="141">
        <v>1.74919545454545</v>
      </c>
      <c r="D739" s="141">
        <v>0.25067272727272699</v>
      </c>
      <c r="E739" s="141">
        <v>1399.8050000000001</v>
      </c>
      <c r="F739" s="141">
        <v>38.172142857142902</v>
      </c>
      <c r="G739" s="141">
        <v>30.98</v>
      </c>
      <c r="H739" s="141">
        <v>37.055</v>
      </c>
      <c r="I739" s="141">
        <v>6.6131428571428597</v>
      </c>
      <c r="J739" s="141">
        <v>2.2366666666666699</v>
      </c>
      <c r="K739" s="141">
        <v>26.988333333333301</v>
      </c>
      <c r="L739" s="144"/>
      <c r="M739" s="141">
        <v>5206.75</v>
      </c>
      <c r="N739" s="141">
        <v>5196.2056000000002</v>
      </c>
      <c r="O739" s="144"/>
    </row>
    <row r="740" spans="1:15" ht="14.4" x14ac:dyDescent="0.3">
      <c r="A740" s="143">
        <v>45356.924270833333</v>
      </c>
      <c r="B740" s="46">
        <f t="shared" si="11"/>
        <v>45356.924305555556</v>
      </c>
      <c r="C740" s="141">
        <v>1.74205238095238</v>
      </c>
      <c r="D740" s="141">
        <v>0.25907999999999998</v>
      </c>
      <c r="E740" s="141">
        <v>1399.8052631578901</v>
      </c>
      <c r="F740" s="141">
        <v>38.178888888888899</v>
      </c>
      <c r="G740" s="141">
        <v>31.2</v>
      </c>
      <c r="H740" s="141">
        <v>37.054000000000002</v>
      </c>
      <c r="I740" s="141">
        <v>6.609</v>
      </c>
      <c r="J740" s="141">
        <v>2.2599999999999998</v>
      </c>
      <c r="K740" s="141">
        <v>27.165454545454502</v>
      </c>
      <c r="L740" s="144"/>
      <c r="M740" s="141">
        <v>5242</v>
      </c>
      <c r="N740" s="141">
        <v>5196.2056000000002</v>
      </c>
      <c r="O740" s="144"/>
    </row>
    <row r="741" spans="1:15" ht="14.4" x14ac:dyDescent="0.3">
      <c r="A741" s="143">
        <v>45356.92496527778</v>
      </c>
      <c r="B741" s="46">
        <f t="shared" si="11"/>
        <v>45356.925000000003</v>
      </c>
      <c r="C741" s="141">
        <v>1.7374190476190501</v>
      </c>
      <c r="D741" s="141">
        <v>0.26419999999999999</v>
      </c>
      <c r="E741" s="141">
        <v>1399.7950000000001</v>
      </c>
      <c r="F741" s="141">
        <v>38.252727272727299</v>
      </c>
      <c r="G741" s="141">
        <v>31.43</v>
      </c>
      <c r="H741" s="141">
        <v>37.047142857142902</v>
      </c>
      <c r="I741" s="141">
        <v>6.60423076923077</v>
      </c>
      <c r="J741" s="141">
        <v>2.2799999999999998</v>
      </c>
      <c r="K741" s="141">
        <v>27.379000000000001</v>
      </c>
      <c r="L741" s="144"/>
      <c r="M741" s="141">
        <v>5311.5</v>
      </c>
      <c r="N741" s="141">
        <v>5196.2056000000002</v>
      </c>
      <c r="O741" s="144"/>
    </row>
    <row r="742" spans="1:15" ht="14.4" x14ac:dyDescent="0.3">
      <c r="A742" s="143">
        <v>45356.925659722219</v>
      </c>
      <c r="B742" s="46">
        <f t="shared" si="11"/>
        <v>45356.92569444445</v>
      </c>
      <c r="C742" s="141">
        <v>1.7311454545454501</v>
      </c>
      <c r="D742" s="141">
        <v>0.26922727272727298</v>
      </c>
      <c r="E742" s="141">
        <v>1399.7950000000001</v>
      </c>
      <c r="F742" s="141">
        <v>38.192500000000003</v>
      </c>
      <c r="G742" s="141">
        <v>31.65</v>
      </c>
      <c r="H742" s="141">
        <v>37.047142857142902</v>
      </c>
      <c r="I742" s="141">
        <v>6.6150000000000002</v>
      </c>
      <c r="J742" s="141">
        <v>2.2999999999999998</v>
      </c>
      <c r="K742" s="141">
        <v>27.576923076923102</v>
      </c>
      <c r="L742" s="144"/>
      <c r="M742" s="141">
        <v>5311.5</v>
      </c>
      <c r="N742" s="141">
        <v>5196.2056000000002</v>
      </c>
      <c r="O742" s="144"/>
    </row>
    <row r="743" spans="1:15" ht="14.4" x14ac:dyDescent="0.3">
      <c r="A743" s="143">
        <v>45356.926354166666</v>
      </c>
      <c r="B743" s="46">
        <f t="shared" si="11"/>
        <v>45356.926388888889</v>
      </c>
      <c r="C743" s="141">
        <v>1.7237818181818201</v>
      </c>
      <c r="D743" s="141">
        <v>0.27421363636363599</v>
      </c>
      <c r="E743" s="141">
        <v>1400.1545454545501</v>
      </c>
      <c r="F743" s="141">
        <v>38.109411764705897</v>
      </c>
      <c r="G743" s="141">
        <v>31.88</v>
      </c>
      <c r="H743" s="141">
        <v>37.046666666666702</v>
      </c>
      <c r="I743" s="141">
        <v>6.60483333333333</v>
      </c>
      <c r="J743" s="141">
        <v>2.3250000000000002</v>
      </c>
      <c r="K743" s="141">
        <v>27.778461538461499</v>
      </c>
      <c r="L743" s="144"/>
      <c r="M743" s="141">
        <v>5351</v>
      </c>
      <c r="N743" s="141">
        <v>5196.2056000000002</v>
      </c>
      <c r="O743" s="144"/>
    </row>
    <row r="744" spans="1:15" ht="14.4" x14ac:dyDescent="0.3">
      <c r="A744" s="143">
        <v>45356.927048611113</v>
      </c>
      <c r="B744" s="46">
        <f t="shared" si="11"/>
        <v>45356.927083333336</v>
      </c>
      <c r="C744" s="141">
        <v>1.7199</v>
      </c>
      <c r="D744" s="141">
        <v>0.27934545454545501</v>
      </c>
      <c r="E744" s="141">
        <v>1400.02727272727</v>
      </c>
      <c r="F744" s="141">
        <v>38.168571428571397</v>
      </c>
      <c r="G744" s="141">
        <v>32.125</v>
      </c>
      <c r="H744" s="141">
        <v>37.058333333333302</v>
      </c>
      <c r="I744" s="141">
        <v>6.6096000000000004</v>
      </c>
      <c r="J744" s="141">
        <v>2.3450000000000002</v>
      </c>
      <c r="K744" s="141">
        <v>27.974545454545499</v>
      </c>
      <c r="L744" s="144"/>
      <c r="M744" s="141">
        <v>5421</v>
      </c>
      <c r="N744" s="141">
        <v>5196.2056000000002</v>
      </c>
      <c r="O744" s="144"/>
    </row>
    <row r="745" spans="1:15" ht="14.4" x14ac:dyDescent="0.3">
      <c r="A745" s="143">
        <v>45356.927743055552</v>
      </c>
      <c r="B745" s="46">
        <f t="shared" si="11"/>
        <v>45356.927777777782</v>
      </c>
      <c r="C745" s="141">
        <v>1.7144545454545499</v>
      </c>
      <c r="D745" s="141">
        <v>0.28539090909090897</v>
      </c>
      <c r="E745" s="141">
        <v>1400.1</v>
      </c>
      <c r="F745" s="141">
        <v>38.228333333333303</v>
      </c>
      <c r="G745" s="141">
        <v>32.344999999999999</v>
      </c>
      <c r="H745" s="141">
        <v>37.06</v>
      </c>
      <c r="I745" s="141">
        <v>6.61</v>
      </c>
      <c r="J745" s="141">
        <v>2.37</v>
      </c>
      <c r="K745" s="141">
        <v>28.181818181818201</v>
      </c>
      <c r="L745" s="144"/>
      <c r="M745" s="141">
        <v>5461</v>
      </c>
      <c r="N745" s="141">
        <v>5196.2056000000002</v>
      </c>
      <c r="O745" s="144"/>
    </row>
    <row r="746" spans="1:15" ht="14.4" x14ac:dyDescent="0.3">
      <c r="A746" s="143">
        <v>45356.928437499999</v>
      </c>
      <c r="B746" s="46">
        <f t="shared" si="11"/>
        <v>45356.928472222222</v>
      </c>
      <c r="C746" s="141">
        <v>1.7077304347826101</v>
      </c>
      <c r="D746" s="141">
        <v>0.29347391304347797</v>
      </c>
      <c r="E746" s="141">
        <v>1399.6681818181801</v>
      </c>
      <c r="F746" s="141">
        <v>38.021875000000001</v>
      </c>
      <c r="G746" s="141">
        <v>32.590000000000003</v>
      </c>
      <c r="H746" s="141">
        <v>37.049999999999997</v>
      </c>
      <c r="I746" s="141">
        <v>6.6002000000000001</v>
      </c>
      <c r="J746" s="141">
        <v>2.39</v>
      </c>
      <c r="K746" s="141">
        <v>28.38</v>
      </c>
      <c r="L746" s="144"/>
      <c r="M746" s="141">
        <v>5479</v>
      </c>
      <c r="N746" s="141">
        <v>5196.2056000000002</v>
      </c>
      <c r="O746" s="144"/>
    </row>
    <row r="747" spans="1:15" ht="14.4" x14ac:dyDescent="0.3">
      <c r="A747" s="143">
        <v>45356.929131944446</v>
      </c>
      <c r="B747" s="46">
        <f t="shared" si="11"/>
        <v>45356.929166666669</v>
      </c>
      <c r="C747" s="141">
        <v>1.70147727272727</v>
      </c>
      <c r="D747" s="141">
        <v>0.29880909090909102</v>
      </c>
      <c r="E747" s="141">
        <v>1400.24</v>
      </c>
      <c r="F747" s="141">
        <v>38.002000000000002</v>
      </c>
      <c r="G747" s="141">
        <v>32.86</v>
      </c>
      <c r="H747" s="141">
        <v>37.055</v>
      </c>
      <c r="I747" s="141">
        <v>6.6117272727272702</v>
      </c>
      <c r="J747" s="141">
        <v>2.41</v>
      </c>
      <c r="K747" s="141">
        <v>28.572222222222202</v>
      </c>
      <c r="L747" s="144"/>
      <c r="M747" s="141">
        <v>5548.3333333333303</v>
      </c>
      <c r="N747" s="141">
        <v>5196.2056000000002</v>
      </c>
      <c r="O747" s="144"/>
    </row>
    <row r="748" spans="1:15" ht="14.4" x14ac:dyDescent="0.3">
      <c r="A748" s="143">
        <v>45356.929826388892</v>
      </c>
      <c r="B748" s="46">
        <f t="shared" si="11"/>
        <v>45356.929861111115</v>
      </c>
      <c r="C748" s="141">
        <v>1.6951227272727301</v>
      </c>
      <c r="D748" s="141">
        <v>0.30618636363636398</v>
      </c>
      <c r="E748" s="141">
        <v>1400</v>
      </c>
      <c r="F748" s="141">
        <v>38.169285714285699</v>
      </c>
      <c r="G748" s="141">
        <v>33.08</v>
      </c>
      <c r="H748" s="141">
        <v>37.06</v>
      </c>
      <c r="I748" s="141">
        <v>6.6040000000000001</v>
      </c>
      <c r="J748" s="141">
        <v>2.4350000000000001</v>
      </c>
      <c r="K748" s="141">
        <v>28.769230769230798</v>
      </c>
      <c r="L748" s="144"/>
      <c r="M748" s="141">
        <v>5572</v>
      </c>
      <c r="N748" s="141">
        <v>5196.2056000000002</v>
      </c>
      <c r="O748" s="144"/>
    </row>
    <row r="749" spans="1:15" ht="14.4" x14ac:dyDescent="0.3">
      <c r="A749" s="143">
        <v>45356.930520833332</v>
      </c>
      <c r="B749" s="46">
        <f t="shared" si="11"/>
        <v>45356.930555555555</v>
      </c>
      <c r="C749" s="141">
        <v>1.6889272727272699</v>
      </c>
      <c r="D749" s="141">
        <v>0.31081363636363601</v>
      </c>
      <c r="E749" s="141">
        <v>1400.1</v>
      </c>
      <c r="F749" s="141">
        <v>38.175384615384601</v>
      </c>
      <c r="G749" s="141">
        <v>33.299999999999997</v>
      </c>
      <c r="H749" s="141">
        <v>37.058</v>
      </c>
      <c r="I749" s="141">
        <v>6.6079285714285696</v>
      </c>
      <c r="J749" s="141">
        <v>2.4550000000000001</v>
      </c>
      <c r="K749" s="141">
        <v>28.9933333333333</v>
      </c>
      <c r="L749" s="144"/>
      <c r="M749" s="141">
        <v>5646.5</v>
      </c>
      <c r="N749" s="141">
        <v>5196.2056000000002</v>
      </c>
      <c r="O749" s="144"/>
    </row>
    <row r="750" spans="1:15" ht="14.4" x14ac:dyDescent="0.3">
      <c r="A750" s="143">
        <v>45356.931215277778</v>
      </c>
      <c r="B750" s="46">
        <f t="shared" si="11"/>
        <v>45356.931250000001</v>
      </c>
      <c r="C750" s="141">
        <v>1.68363913043478</v>
      </c>
      <c r="D750" s="141">
        <v>0.31594347826086999</v>
      </c>
      <c r="E750" s="141">
        <v>1399.72727272727</v>
      </c>
      <c r="F750" s="141">
        <v>37.9444444444444</v>
      </c>
      <c r="G750" s="141">
        <v>33.555</v>
      </c>
      <c r="H750" s="141">
        <v>37.07</v>
      </c>
      <c r="I750" s="141">
        <v>6.6094999999999997</v>
      </c>
      <c r="J750" s="141">
        <v>2.4733333333333301</v>
      </c>
      <c r="K750" s="141">
        <v>29.198333333333299</v>
      </c>
      <c r="L750" s="144"/>
      <c r="M750" s="141">
        <v>5683</v>
      </c>
      <c r="N750" s="141">
        <v>5196.2056000000002</v>
      </c>
      <c r="O750" s="144"/>
    </row>
    <row r="751" spans="1:15" ht="14.4" x14ac:dyDescent="0.3">
      <c r="A751" s="143">
        <v>45356.931909722225</v>
      </c>
      <c r="B751" s="46">
        <f t="shared" si="11"/>
        <v>45356.931944444448</v>
      </c>
      <c r="C751" s="141">
        <v>1.67699</v>
      </c>
      <c r="D751" s="141">
        <v>0.32363999999999998</v>
      </c>
      <c r="E751" s="141">
        <v>1400.13684210526</v>
      </c>
      <c r="F751" s="141">
        <v>37.826666666666704</v>
      </c>
      <c r="G751" s="141">
        <v>33.835000000000001</v>
      </c>
      <c r="H751" s="141">
        <v>37.067999999999998</v>
      </c>
      <c r="I751" s="141">
        <v>6.60591666666667</v>
      </c>
      <c r="J751" s="141">
        <v>2.484</v>
      </c>
      <c r="K751" s="141">
        <v>29.402727272727301</v>
      </c>
      <c r="L751" s="144"/>
      <c r="M751" s="141">
        <v>5741.5</v>
      </c>
      <c r="N751" s="141">
        <v>5196.2056000000002</v>
      </c>
      <c r="O751" s="144"/>
    </row>
    <row r="752" spans="1:15" ht="14.4" x14ac:dyDescent="0.3">
      <c r="A752" s="143">
        <v>45356.932604166665</v>
      </c>
      <c r="B752" s="46">
        <f t="shared" si="11"/>
        <v>45356.932638888888</v>
      </c>
      <c r="C752" s="141">
        <v>1.66990869565217</v>
      </c>
      <c r="D752" s="141">
        <v>0.33039130434782599</v>
      </c>
      <c r="E752" s="141">
        <v>1400.1565217391301</v>
      </c>
      <c r="F752" s="141">
        <v>37.822666666666699</v>
      </c>
      <c r="G752" s="141">
        <v>34.115000000000002</v>
      </c>
      <c r="H752" s="141">
        <v>37.07</v>
      </c>
      <c r="I752" s="141">
        <v>6.6134000000000004</v>
      </c>
      <c r="J752" s="141">
        <v>2.5133333333333301</v>
      </c>
      <c r="K752" s="141">
        <v>29.615384615384599</v>
      </c>
      <c r="L752" s="144"/>
      <c r="M752" s="141">
        <v>5741.5</v>
      </c>
      <c r="N752" s="141">
        <v>5196.2056000000002</v>
      </c>
      <c r="O752" s="144"/>
    </row>
    <row r="753" spans="1:15" ht="14.4" x14ac:dyDescent="0.3">
      <c r="A753" s="143">
        <v>45356.933298611111</v>
      </c>
      <c r="B753" s="46">
        <f t="shared" si="11"/>
        <v>45356.933333333334</v>
      </c>
      <c r="C753" s="141">
        <v>1.6613238095238101</v>
      </c>
      <c r="D753" s="141">
        <v>0.33801428571428599</v>
      </c>
      <c r="E753" s="141">
        <v>1400.1</v>
      </c>
      <c r="F753" s="141">
        <v>37.881875000000001</v>
      </c>
      <c r="G753" s="141">
        <v>34.395000000000003</v>
      </c>
      <c r="H753" s="141">
        <v>37.067</v>
      </c>
      <c r="I753" s="141">
        <v>6.6025</v>
      </c>
      <c r="J753" s="141">
        <v>2.5350000000000001</v>
      </c>
      <c r="K753" s="141">
        <v>29.844000000000001</v>
      </c>
      <c r="L753" s="144"/>
      <c r="M753" s="141">
        <v>5792</v>
      </c>
      <c r="N753" s="141">
        <v>5196.2056000000002</v>
      </c>
      <c r="O753" s="144"/>
    </row>
    <row r="754" spans="1:15" ht="14.4" x14ac:dyDescent="0.3">
      <c r="A754" s="143">
        <v>45356.933993055558</v>
      </c>
      <c r="B754" s="46">
        <f t="shared" si="11"/>
        <v>45356.934027777781</v>
      </c>
      <c r="C754" s="141">
        <v>1.6566590909090899</v>
      </c>
      <c r="D754" s="141">
        <v>0.34764285714285698</v>
      </c>
      <c r="E754" s="141">
        <v>1400.12</v>
      </c>
      <c r="F754" s="141">
        <v>37.982142857142897</v>
      </c>
      <c r="G754" s="141">
        <v>34.64</v>
      </c>
      <c r="H754" s="141">
        <v>37.07</v>
      </c>
      <c r="I754" s="141">
        <v>6.61133333333333</v>
      </c>
      <c r="J754" s="141">
        <v>2.5649999999999999</v>
      </c>
      <c r="K754" s="141">
        <v>30.072500000000002</v>
      </c>
      <c r="L754" s="144"/>
      <c r="M754" s="141">
        <v>5863.25</v>
      </c>
      <c r="N754" s="141">
        <v>5196.2056000000002</v>
      </c>
      <c r="O754" s="144"/>
    </row>
    <row r="755" spans="1:15" ht="14.4" x14ac:dyDescent="0.3">
      <c r="A755" s="143">
        <v>45356.934687499997</v>
      </c>
      <c r="B755" s="46">
        <f t="shared" si="11"/>
        <v>45356.93472222222</v>
      </c>
      <c r="C755" s="141">
        <v>1.6507590909090899</v>
      </c>
      <c r="D755" s="141">
        <v>0.35282727272727299</v>
      </c>
      <c r="E755" s="141">
        <v>1399.8272727272699</v>
      </c>
      <c r="F755" s="141">
        <v>37.96</v>
      </c>
      <c r="G755" s="141">
        <v>34.895000000000003</v>
      </c>
      <c r="H755" s="141">
        <v>37.073999999999998</v>
      </c>
      <c r="I755" s="141">
        <v>6.6053076923076901</v>
      </c>
      <c r="J755" s="141">
        <v>2.59</v>
      </c>
      <c r="K755" s="141">
        <v>30.291818181818201</v>
      </c>
      <c r="L755" s="144"/>
      <c r="M755" s="141">
        <v>5901</v>
      </c>
      <c r="N755" s="141">
        <v>5196.2056000000002</v>
      </c>
      <c r="O755" s="144"/>
    </row>
    <row r="756" spans="1:15" ht="14.4" x14ac:dyDescent="0.3">
      <c r="A756" s="143">
        <v>45356.935381944444</v>
      </c>
      <c r="B756" s="46">
        <f t="shared" si="11"/>
        <v>45356.935416666667</v>
      </c>
      <c r="C756" s="141">
        <v>1.64375909090909</v>
      </c>
      <c r="D756" s="141">
        <v>0.35762857142857102</v>
      </c>
      <c r="E756" s="141">
        <v>1400.06315789474</v>
      </c>
      <c r="F756" s="141">
        <v>37.854285714285702</v>
      </c>
      <c r="G756" s="141">
        <v>35.164999999999999</v>
      </c>
      <c r="H756" s="141">
        <v>37.085000000000001</v>
      </c>
      <c r="I756" s="141">
        <v>6.6075384615384598</v>
      </c>
      <c r="J756" s="141">
        <v>2.61</v>
      </c>
      <c r="K756" s="141">
        <v>30.509285714285699</v>
      </c>
      <c r="L756" s="144"/>
      <c r="M756" s="141">
        <v>5970</v>
      </c>
      <c r="N756" s="141">
        <v>5196.2056000000002</v>
      </c>
      <c r="O756" s="144"/>
    </row>
    <row r="757" spans="1:15" ht="14.4" x14ac:dyDescent="0.3">
      <c r="A757" s="143">
        <v>45356.936076388891</v>
      </c>
      <c r="B757" s="46">
        <f t="shared" si="11"/>
        <v>45356.936111111114</v>
      </c>
      <c r="C757" s="141">
        <v>1.6349818181818201</v>
      </c>
      <c r="D757" s="141">
        <v>0.36162727272727302</v>
      </c>
      <c r="E757" s="141">
        <v>1400.2850000000001</v>
      </c>
      <c r="F757" s="141">
        <v>37.564</v>
      </c>
      <c r="G757" s="141">
        <v>35.47</v>
      </c>
      <c r="H757" s="141">
        <v>37.084000000000003</v>
      </c>
      <c r="I757" s="141">
        <v>6.6079999999999997</v>
      </c>
      <c r="J757" s="141">
        <v>2.63</v>
      </c>
      <c r="K757" s="141">
        <v>30.711666666666702</v>
      </c>
      <c r="L757" s="144"/>
      <c r="M757" s="141">
        <v>6010</v>
      </c>
      <c r="N757" s="141">
        <v>5196.2056000000002</v>
      </c>
      <c r="O757" s="144"/>
    </row>
    <row r="758" spans="1:15" ht="14.4" x14ac:dyDescent="0.3">
      <c r="A758" s="143">
        <v>45356.93677083333</v>
      </c>
      <c r="B758" s="46">
        <f t="shared" si="11"/>
        <v>45356.936805555561</v>
      </c>
      <c r="C758" s="141">
        <v>1.6258999999999999</v>
      </c>
      <c r="D758" s="141">
        <v>0.37145217391304303</v>
      </c>
      <c r="E758" s="141">
        <v>1399.71818181818</v>
      </c>
      <c r="F758" s="141">
        <v>37.673529411764697</v>
      </c>
      <c r="G758" s="141">
        <v>35.76</v>
      </c>
      <c r="H758" s="141">
        <v>37.08</v>
      </c>
      <c r="I758" s="141">
        <v>6.6036428571428596</v>
      </c>
      <c r="J758" s="141">
        <v>2.6549999999999998</v>
      </c>
      <c r="K758" s="141">
        <v>30.932307692307699</v>
      </c>
      <c r="L758" s="144"/>
      <c r="M758" s="141">
        <v>6070.6</v>
      </c>
      <c r="N758" s="141">
        <v>5196.2056000000002</v>
      </c>
      <c r="O758" s="144"/>
    </row>
    <row r="759" spans="1:15" ht="14.4" x14ac:dyDescent="0.3">
      <c r="A759" s="143">
        <v>45356.937465277777</v>
      </c>
      <c r="B759" s="46">
        <f t="shared" si="11"/>
        <v>45356.9375</v>
      </c>
      <c r="C759" s="141">
        <v>1.61989047619048</v>
      </c>
      <c r="D759" s="141">
        <v>0.37908095238095202</v>
      </c>
      <c r="E759" s="141">
        <v>1400.0285714285701</v>
      </c>
      <c r="F759" s="141">
        <v>37.780769230769202</v>
      </c>
      <c r="G759" s="141">
        <v>36.045000000000002</v>
      </c>
      <c r="H759" s="141">
        <v>37.08</v>
      </c>
      <c r="I759" s="141">
        <v>6.6115000000000004</v>
      </c>
      <c r="J759" s="141">
        <v>2.6850000000000001</v>
      </c>
      <c r="K759" s="141">
        <v>31.17</v>
      </c>
      <c r="L759" s="144"/>
      <c r="M759" s="141">
        <v>6070.6</v>
      </c>
      <c r="N759" s="141">
        <v>5196.2056000000002</v>
      </c>
      <c r="O759" s="144"/>
    </row>
    <row r="760" spans="1:15" ht="14.4" x14ac:dyDescent="0.3">
      <c r="A760" s="143">
        <v>45356.938159722224</v>
      </c>
      <c r="B760" s="46">
        <f t="shared" si="11"/>
        <v>45356.938194444447</v>
      </c>
      <c r="C760" s="141">
        <v>1.6126217391304301</v>
      </c>
      <c r="D760" s="141">
        <v>0.38760869565217398</v>
      </c>
      <c r="E760" s="141">
        <v>1400.19545454545</v>
      </c>
      <c r="F760" s="141">
        <v>37.643999999999998</v>
      </c>
      <c r="G760" s="141">
        <v>36.335000000000001</v>
      </c>
      <c r="H760" s="141">
        <v>37.08</v>
      </c>
      <c r="I760" s="141">
        <v>6.6047500000000001</v>
      </c>
      <c r="J760" s="141">
        <v>2.7050000000000001</v>
      </c>
      <c r="K760" s="141">
        <v>31.4142857142857</v>
      </c>
      <c r="L760" s="144"/>
      <c r="M760" s="141">
        <v>6171.2000000000007</v>
      </c>
      <c r="N760" s="141">
        <v>5196.2056000000002</v>
      </c>
      <c r="O760" s="144"/>
    </row>
    <row r="761" spans="1:15" ht="14.4" x14ac:dyDescent="0.3">
      <c r="A761" s="143">
        <v>45356.938854166663</v>
      </c>
      <c r="B761" s="46">
        <f t="shared" si="11"/>
        <v>45356.938888888893</v>
      </c>
      <c r="C761" s="141">
        <v>1.60627826086957</v>
      </c>
      <c r="D761" s="141">
        <v>0.39561739130434798</v>
      </c>
      <c r="E761" s="141">
        <v>1399.79130434783</v>
      </c>
      <c r="F761" s="141">
        <v>37.6770588235294</v>
      </c>
      <c r="G761" s="141">
        <v>36.630000000000003</v>
      </c>
      <c r="H761" s="141">
        <v>37.084000000000003</v>
      </c>
      <c r="I761" s="141">
        <v>6.61415384615385</v>
      </c>
      <c r="J761" s="141">
        <v>2.7349999999999999</v>
      </c>
      <c r="K761" s="141">
        <v>31.655000000000001</v>
      </c>
      <c r="L761" s="144"/>
      <c r="M761" s="141">
        <v>6171.2000000000007</v>
      </c>
      <c r="N761" s="141">
        <v>5196.2056000000002</v>
      </c>
      <c r="O761" s="144"/>
    </row>
    <row r="762" spans="1:15" ht="14.4" x14ac:dyDescent="0.3">
      <c r="A762" s="143">
        <v>45356.93954861111</v>
      </c>
      <c r="B762" s="46">
        <f t="shared" si="11"/>
        <v>45356.939583333333</v>
      </c>
      <c r="C762" s="141">
        <v>1.6003590909090899</v>
      </c>
      <c r="D762" s="141">
        <v>0.40229999999999999</v>
      </c>
      <c r="E762" s="141">
        <v>1400.1409090909101</v>
      </c>
      <c r="F762" s="141">
        <v>37.865384615384599</v>
      </c>
      <c r="G762" s="141">
        <v>36.909999999999997</v>
      </c>
      <c r="H762" s="141">
        <v>37.073999999999998</v>
      </c>
      <c r="I762" s="141">
        <v>6.6014999999999997</v>
      </c>
      <c r="J762" s="141">
        <v>2.75</v>
      </c>
      <c r="K762" s="141">
        <v>31.8984615384615</v>
      </c>
      <c r="L762" s="144"/>
      <c r="M762" s="141">
        <v>6230.5</v>
      </c>
      <c r="N762" s="141">
        <v>5196.2056000000002</v>
      </c>
      <c r="O762" s="144"/>
    </row>
    <row r="763" spans="1:15" ht="14.4" x14ac:dyDescent="0.3">
      <c r="A763" s="143">
        <v>45356.940243055556</v>
      </c>
      <c r="B763" s="46">
        <f t="shared" si="11"/>
        <v>45356.94027777778</v>
      </c>
      <c r="C763" s="141">
        <v>1.5902217391304301</v>
      </c>
      <c r="D763" s="141">
        <v>0.40921304347826098</v>
      </c>
      <c r="E763" s="141">
        <v>1400.03913043478</v>
      </c>
      <c r="F763" s="141">
        <v>37.75</v>
      </c>
      <c r="G763" s="141">
        <v>37.18</v>
      </c>
      <c r="H763" s="141">
        <v>37.085000000000001</v>
      </c>
      <c r="I763" s="141">
        <v>6.6130000000000004</v>
      </c>
      <c r="J763" s="141">
        <v>2.7749999999999999</v>
      </c>
      <c r="K763" s="141">
        <v>32.1453846153846</v>
      </c>
      <c r="L763" s="144"/>
      <c r="M763" s="141">
        <v>6311.25</v>
      </c>
      <c r="N763" s="141">
        <v>5196.2056000000002</v>
      </c>
      <c r="O763" s="144"/>
    </row>
    <row r="764" spans="1:15" ht="14.4" x14ac:dyDescent="0.3">
      <c r="A764" s="143">
        <v>45356.940937500003</v>
      </c>
      <c r="B764" s="46">
        <f t="shared" si="11"/>
        <v>45356.940972222226</v>
      </c>
      <c r="C764" s="141">
        <v>1.58338181818182</v>
      </c>
      <c r="D764" s="141">
        <v>0.41471818181818199</v>
      </c>
      <c r="E764" s="141">
        <v>1400.1409090909101</v>
      </c>
      <c r="F764" s="141">
        <v>37.664117647058802</v>
      </c>
      <c r="G764" s="141">
        <v>37.484999999999999</v>
      </c>
      <c r="H764" s="141">
        <v>37.08</v>
      </c>
      <c r="I764" s="141">
        <v>6.6036999999999999</v>
      </c>
      <c r="J764" s="141">
        <v>2.7949999999999999</v>
      </c>
      <c r="K764" s="141">
        <v>32.3838461538462</v>
      </c>
      <c r="L764" s="144"/>
      <c r="M764" s="141">
        <v>6340</v>
      </c>
      <c r="N764" s="141">
        <v>5196.2056000000002</v>
      </c>
      <c r="O764" s="144"/>
    </row>
    <row r="765" spans="1:15" ht="14.4" x14ac:dyDescent="0.3">
      <c r="A765" s="143">
        <v>45356.941631944443</v>
      </c>
      <c r="B765" s="46">
        <f t="shared" si="11"/>
        <v>45356.941666666666</v>
      </c>
      <c r="C765" s="141">
        <v>1.57601818181818</v>
      </c>
      <c r="D765" s="141">
        <v>0.42175217391304298</v>
      </c>
      <c r="E765" s="141">
        <v>1399.9434782608701</v>
      </c>
      <c r="F765" s="141">
        <v>37.433636363636403</v>
      </c>
      <c r="G765" s="141">
        <v>37.79</v>
      </c>
      <c r="H765" s="141">
        <v>37.094999999999999</v>
      </c>
      <c r="I765" s="141">
        <v>6.6132499999999999</v>
      </c>
      <c r="J765" s="141">
        <v>2.82</v>
      </c>
      <c r="K765" s="141">
        <v>32.604285714285702</v>
      </c>
      <c r="L765" s="144"/>
      <c r="M765" s="141">
        <v>6413.25</v>
      </c>
      <c r="N765" s="141">
        <v>5196.2056000000002</v>
      </c>
      <c r="O765" s="144"/>
    </row>
    <row r="766" spans="1:15" ht="14.4" x14ac:dyDescent="0.3">
      <c r="A766" s="143">
        <v>45356.942326388889</v>
      </c>
      <c r="B766" s="46">
        <f t="shared" si="11"/>
        <v>45356.942361111112</v>
      </c>
      <c r="C766" s="141">
        <v>1.5680272727272699</v>
      </c>
      <c r="D766" s="141">
        <v>0.43247727272727299</v>
      </c>
      <c r="E766" s="141">
        <v>1400.0863636363599</v>
      </c>
      <c r="F766" s="141">
        <v>37.314761904761902</v>
      </c>
      <c r="G766" s="141">
        <v>38.145000000000003</v>
      </c>
      <c r="H766" s="141">
        <v>37.085000000000001</v>
      </c>
      <c r="I766" s="141">
        <v>6.6055000000000001</v>
      </c>
      <c r="J766" s="141">
        <v>2.85</v>
      </c>
      <c r="K766" s="141">
        <v>32.857272727272701</v>
      </c>
      <c r="L766" s="144"/>
      <c r="M766" s="141">
        <v>6447</v>
      </c>
      <c r="N766" s="141">
        <v>5196.2056000000002</v>
      </c>
      <c r="O766" s="144"/>
    </row>
    <row r="767" spans="1:15" ht="14.4" x14ac:dyDescent="0.3">
      <c r="A767" s="143">
        <v>45356.943020833336</v>
      </c>
      <c r="B767" s="46">
        <f t="shared" si="11"/>
        <v>45356.943055555559</v>
      </c>
      <c r="C767" s="141">
        <v>1.55985217391304</v>
      </c>
      <c r="D767" s="141">
        <v>0.44169090909090902</v>
      </c>
      <c r="E767" s="141">
        <v>1400.1523809523801</v>
      </c>
      <c r="F767" s="141">
        <v>37.696818181818202</v>
      </c>
      <c r="G767" s="141">
        <v>38.435000000000002</v>
      </c>
      <c r="H767" s="141">
        <v>37.090000000000003</v>
      </c>
      <c r="I767" s="141">
        <v>6.6066000000000003</v>
      </c>
      <c r="J767" s="141">
        <v>2.875</v>
      </c>
      <c r="K767" s="141">
        <v>33.111538461538501</v>
      </c>
      <c r="L767" s="144"/>
      <c r="M767" s="141">
        <v>6523</v>
      </c>
      <c r="N767" s="141">
        <v>5196.2056000000002</v>
      </c>
      <c r="O767" s="144"/>
    </row>
    <row r="768" spans="1:15" ht="14.4" x14ac:dyDescent="0.3">
      <c r="A768" s="143">
        <v>45356.943715277775</v>
      </c>
      <c r="B768" s="46">
        <f t="shared" si="11"/>
        <v>45356.943749999999</v>
      </c>
      <c r="C768" s="141">
        <v>1.55429523809524</v>
      </c>
      <c r="D768" s="141">
        <v>0.44790909090909098</v>
      </c>
      <c r="E768" s="141">
        <v>1399.9047619047601</v>
      </c>
      <c r="F768" s="141">
        <v>37.570952380952399</v>
      </c>
      <c r="G768" s="141">
        <v>38.744999999999997</v>
      </c>
      <c r="H768" s="141">
        <v>37.0833333333333</v>
      </c>
      <c r="I768" s="141">
        <v>6.6063076923076904</v>
      </c>
      <c r="J768" s="141">
        <v>2.9049999999999998</v>
      </c>
      <c r="K768" s="141">
        <v>33.392499999999998</v>
      </c>
      <c r="L768" s="144"/>
      <c r="M768" s="141">
        <v>6558</v>
      </c>
      <c r="N768" s="141">
        <v>5196.2056000000002</v>
      </c>
      <c r="O768" s="144"/>
    </row>
    <row r="769" spans="1:15" ht="14.4" x14ac:dyDescent="0.3">
      <c r="A769" s="143">
        <v>45356.944409722222</v>
      </c>
      <c r="B769" s="46">
        <f t="shared" si="11"/>
        <v>45356.944444444445</v>
      </c>
      <c r="C769" s="141">
        <v>1.5467500000000001</v>
      </c>
      <c r="D769" s="141">
        <v>0.45172727272727298</v>
      </c>
      <c r="E769" s="141">
        <v>1400.085</v>
      </c>
      <c r="F769" s="141">
        <v>37.685833333333299</v>
      </c>
      <c r="G769" s="141">
        <v>39.024999999999999</v>
      </c>
      <c r="H769" s="141">
        <v>37.082000000000001</v>
      </c>
      <c r="I769" s="141">
        <v>6.6086363636363599</v>
      </c>
      <c r="J769" s="141">
        <v>2.93</v>
      </c>
      <c r="K769" s="141">
        <v>33.660769230769198</v>
      </c>
      <c r="L769" s="144"/>
      <c r="M769" s="141">
        <v>6632</v>
      </c>
      <c r="N769" s="141">
        <v>5196.2056000000002</v>
      </c>
      <c r="O769" s="144"/>
    </row>
    <row r="770" spans="1:15" ht="14.4" x14ac:dyDescent="0.3">
      <c r="A770" s="143">
        <v>45356.945104166669</v>
      </c>
      <c r="B770" s="46">
        <f t="shared" si="11"/>
        <v>45356.945138888892</v>
      </c>
      <c r="C770" s="141">
        <v>1.5350863636363601</v>
      </c>
      <c r="D770" s="141">
        <v>0.46358181818181798</v>
      </c>
      <c r="E770" s="141">
        <v>1399.8545454545499</v>
      </c>
      <c r="F770" s="141">
        <v>37.5506666666667</v>
      </c>
      <c r="G770" s="141">
        <v>39.340000000000003</v>
      </c>
      <c r="H770" s="141">
        <v>37.084444444444401</v>
      </c>
      <c r="I770" s="141">
        <v>6.6077272727272698</v>
      </c>
      <c r="J770" s="141">
        <v>2.9550000000000001</v>
      </c>
      <c r="K770" s="141">
        <v>33.9184615384615</v>
      </c>
      <c r="L770" s="141"/>
      <c r="M770" s="141">
        <v>6667</v>
      </c>
      <c r="N770" s="141">
        <v>5196.2056000000002</v>
      </c>
      <c r="O770" s="144"/>
    </row>
    <row r="771" spans="1:15" ht="14.4" x14ac:dyDescent="0.3">
      <c r="A771" s="143">
        <v>45356.945798611108</v>
      </c>
      <c r="B771" s="46">
        <f t="shared" ref="B771:B834" si="12">MROUND(A771,"00:01:00")</f>
        <v>45356.945833333339</v>
      </c>
      <c r="C771" s="141">
        <v>1.5299375</v>
      </c>
      <c r="D771" s="141">
        <v>0.470775</v>
      </c>
      <c r="E771" s="141">
        <v>1400.2666666666701</v>
      </c>
      <c r="F771" s="141">
        <v>37.465000000000003</v>
      </c>
      <c r="G771" s="141">
        <v>39.655000000000001</v>
      </c>
      <c r="H771" s="141">
        <v>37.085999999999999</v>
      </c>
      <c r="I771" s="141">
        <v>6.6086428571428604</v>
      </c>
      <c r="J771" s="141">
        <v>2.97</v>
      </c>
      <c r="K771" s="141">
        <v>34.169230769230801</v>
      </c>
      <c r="L771" s="144"/>
      <c r="M771" s="141">
        <v>6739.75</v>
      </c>
      <c r="N771" s="141">
        <v>5196.2056000000002</v>
      </c>
      <c r="O771" s="144"/>
    </row>
    <row r="772" spans="1:15" ht="14.4" x14ac:dyDescent="0.3">
      <c r="A772" s="143">
        <v>45356.946493055555</v>
      </c>
      <c r="B772" s="46">
        <f t="shared" si="12"/>
        <v>45356.946527777778</v>
      </c>
      <c r="C772" s="141">
        <v>1.52173181818182</v>
      </c>
      <c r="D772" s="141">
        <v>0.47707727272727302</v>
      </c>
      <c r="E772" s="141">
        <v>1400.18095238095</v>
      </c>
      <c r="F772" s="141">
        <v>37.484444444444399</v>
      </c>
      <c r="G772" s="141">
        <v>39.975000000000001</v>
      </c>
      <c r="H772" s="141">
        <v>37.084285714285699</v>
      </c>
      <c r="I772" s="141">
        <v>6.6070000000000002</v>
      </c>
      <c r="J772" s="141">
        <v>3</v>
      </c>
      <c r="K772" s="141">
        <v>34.433846153846197</v>
      </c>
      <c r="L772" s="144"/>
      <c r="M772" s="141">
        <v>6776</v>
      </c>
      <c r="N772" s="141">
        <v>5196.2056000000002</v>
      </c>
      <c r="O772" s="144"/>
    </row>
    <row r="773" spans="1:15" ht="14.4" x14ac:dyDescent="0.3">
      <c r="A773" s="143">
        <v>45356.947187500002</v>
      </c>
      <c r="B773" s="46">
        <f t="shared" si="12"/>
        <v>45356.947222222225</v>
      </c>
      <c r="C773" s="141">
        <v>1.51334090909091</v>
      </c>
      <c r="D773" s="141">
        <v>0.48383636363636401</v>
      </c>
      <c r="E773" s="141">
        <v>1400.1090909090899</v>
      </c>
      <c r="F773" s="141">
        <v>37.5253333333333</v>
      </c>
      <c r="G773" s="141">
        <v>40.295000000000002</v>
      </c>
      <c r="H773" s="141">
        <v>37.079000000000001</v>
      </c>
      <c r="I773" s="141">
        <v>6.6083846153846197</v>
      </c>
      <c r="J773" s="141">
        <v>3.03</v>
      </c>
      <c r="K773" s="141">
        <v>34.704166666666701</v>
      </c>
      <c r="L773" s="144"/>
      <c r="M773" s="141">
        <v>6845.25</v>
      </c>
      <c r="N773" s="141">
        <v>5196.2056000000002</v>
      </c>
      <c r="O773" s="144"/>
    </row>
    <row r="774" spans="1:15" ht="14.4" x14ac:dyDescent="0.3">
      <c r="A774" s="143">
        <v>45356.947881944441</v>
      </c>
      <c r="B774" s="46">
        <f t="shared" si="12"/>
        <v>45356.947916666672</v>
      </c>
      <c r="C774" s="141">
        <v>1.5055125</v>
      </c>
      <c r="D774" s="141">
        <v>0.49440000000000001</v>
      </c>
      <c r="E774" s="141">
        <v>1400.0782608695699</v>
      </c>
      <c r="F774" s="141">
        <v>37.140500000000003</v>
      </c>
      <c r="G774" s="141">
        <v>40.645000000000003</v>
      </c>
      <c r="H774" s="141">
        <v>37.074285714285701</v>
      </c>
      <c r="I774" s="141">
        <v>6.6075833333333298</v>
      </c>
      <c r="J774" s="141">
        <v>3.0649999999999999</v>
      </c>
      <c r="K774" s="141">
        <v>34.956153846153803</v>
      </c>
      <c r="L774" s="144"/>
      <c r="M774" s="141">
        <v>6885</v>
      </c>
      <c r="N774" s="141">
        <v>5196.2056000000002</v>
      </c>
      <c r="O774" s="144"/>
    </row>
    <row r="775" spans="1:15" ht="14.4" x14ac:dyDescent="0.3">
      <c r="A775" s="143">
        <v>45356.948576388888</v>
      </c>
      <c r="B775" s="46">
        <f t="shared" si="12"/>
        <v>45356.948611111111</v>
      </c>
      <c r="C775" s="141">
        <v>1.49517272727273</v>
      </c>
      <c r="D775" s="141">
        <v>0.50487391304347795</v>
      </c>
      <c r="E775" s="141">
        <v>1399.79130434783</v>
      </c>
      <c r="F775" s="141">
        <v>37.482631578947398</v>
      </c>
      <c r="G775" s="141">
        <v>40.975000000000001</v>
      </c>
      <c r="H775" s="141">
        <v>37.087142857142901</v>
      </c>
      <c r="I775" s="141">
        <v>6.6079999999999997</v>
      </c>
      <c r="J775" s="141">
        <v>3.0950000000000002</v>
      </c>
      <c r="K775" s="141">
        <v>35.233846153846201</v>
      </c>
      <c r="L775" s="144"/>
      <c r="M775" s="141">
        <v>6952.2000000000007</v>
      </c>
      <c r="N775" s="141">
        <v>5196.2056000000002</v>
      </c>
      <c r="O775" s="144"/>
    </row>
    <row r="776" spans="1:15" ht="14.4" x14ac:dyDescent="0.3">
      <c r="A776" s="143">
        <v>45356.949270833335</v>
      </c>
      <c r="B776" s="46">
        <f t="shared" si="12"/>
        <v>45356.949305555558</v>
      </c>
      <c r="C776" s="141">
        <v>1.48783181818182</v>
      </c>
      <c r="D776" s="141">
        <v>0.51222380952380997</v>
      </c>
      <c r="E776" s="141">
        <v>1400.1136363636399</v>
      </c>
      <c r="F776" s="141">
        <v>37.542727272727298</v>
      </c>
      <c r="G776" s="141">
        <v>41.27</v>
      </c>
      <c r="H776" s="141">
        <v>37.090000000000003</v>
      </c>
      <c r="I776" s="141">
        <v>6.6070000000000002</v>
      </c>
      <c r="J776" s="141">
        <v>3.125</v>
      </c>
      <c r="K776" s="141">
        <v>35.508181818181797</v>
      </c>
      <c r="L776" s="144"/>
      <c r="M776" s="141">
        <v>6995</v>
      </c>
      <c r="N776" s="141">
        <v>5196.2056000000002</v>
      </c>
      <c r="O776" s="144"/>
    </row>
    <row r="777" spans="1:15" ht="14.4" x14ac:dyDescent="0.3">
      <c r="A777" s="143">
        <v>45356.949965277781</v>
      </c>
      <c r="B777" s="46">
        <f t="shared" si="12"/>
        <v>45356.950000000004</v>
      </c>
      <c r="C777" s="141">
        <v>1.4813624999999999</v>
      </c>
      <c r="D777" s="141">
        <v>0.52110000000000001</v>
      </c>
      <c r="E777" s="141">
        <v>1399.95652173913</v>
      </c>
      <c r="F777" s="141">
        <v>37.386000000000003</v>
      </c>
      <c r="G777" s="141">
        <v>41.6</v>
      </c>
      <c r="H777" s="141">
        <v>37.090000000000003</v>
      </c>
      <c r="I777" s="141">
        <v>6.6075333333333299</v>
      </c>
      <c r="J777" s="141">
        <v>3.1466666666666701</v>
      </c>
      <c r="K777" s="141">
        <v>35.816923076923104</v>
      </c>
      <c r="L777" s="144"/>
      <c r="M777" s="141">
        <v>7060.75</v>
      </c>
      <c r="N777" s="141">
        <v>5196.2056000000002</v>
      </c>
      <c r="O777" s="144"/>
    </row>
    <row r="778" spans="1:15" ht="14.4" x14ac:dyDescent="0.3">
      <c r="A778" s="143">
        <v>45356.950659722221</v>
      </c>
      <c r="B778" s="46">
        <f t="shared" si="12"/>
        <v>45356.950694444444</v>
      </c>
      <c r="C778" s="141">
        <v>1.4706909090909099</v>
      </c>
      <c r="D778" s="141">
        <v>0.52764090909090899</v>
      </c>
      <c r="E778" s="141">
        <v>1400.0727272727299</v>
      </c>
      <c r="F778" s="141">
        <v>37.283333333333303</v>
      </c>
      <c r="G778" s="141">
        <v>41.945</v>
      </c>
      <c r="H778" s="141">
        <v>37.088888888888903</v>
      </c>
      <c r="I778" s="141">
        <v>6.6065714285714296</v>
      </c>
      <c r="J778" s="141">
        <v>3.1749999999999998</v>
      </c>
      <c r="K778" s="141">
        <v>36.071666666666701</v>
      </c>
      <c r="L778" s="144"/>
      <c r="M778" s="141">
        <v>7104</v>
      </c>
      <c r="N778" s="141">
        <v>5196.2056000000002</v>
      </c>
      <c r="O778" s="144"/>
    </row>
    <row r="779" spans="1:15" ht="14.4" x14ac:dyDescent="0.3">
      <c r="A779" s="143">
        <v>45356.951354166667</v>
      </c>
      <c r="B779" s="46">
        <f t="shared" si="12"/>
        <v>45356.951388888891</v>
      </c>
      <c r="C779" s="141">
        <v>1.46580909090909</v>
      </c>
      <c r="D779" s="141">
        <v>0.53057826086956505</v>
      </c>
      <c r="E779" s="141">
        <v>1399.8391304347799</v>
      </c>
      <c r="F779" s="141">
        <v>37.158749999999998</v>
      </c>
      <c r="G779" s="141">
        <v>42.295000000000002</v>
      </c>
      <c r="H779" s="141">
        <v>37.094999999999999</v>
      </c>
      <c r="I779" s="141">
        <v>6.6064615384615397</v>
      </c>
      <c r="J779" s="141">
        <v>3.2149999999999999</v>
      </c>
      <c r="K779" s="141">
        <v>36.331666666666699</v>
      </c>
      <c r="L779" s="144"/>
      <c r="M779" s="141">
        <v>7178.25</v>
      </c>
      <c r="N779" s="141">
        <v>5196.2056000000002</v>
      </c>
      <c r="O779" s="144"/>
    </row>
    <row r="780" spans="1:15" ht="14.4" x14ac:dyDescent="0.3">
      <c r="A780" s="143">
        <v>45356.952048611114</v>
      </c>
      <c r="B780" s="46">
        <f t="shared" si="12"/>
        <v>45356.952083333337</v>
      </c>
      <c r="C780" s="141">
        <v>1.45361739130435</v>
      </c>
      <c r="D780" s="141">
        <v>0.54918260869565205</v>
      </c>
      <c r="E780" s="141">
        <v>1400.25238095238</v>
      </c>
      <c r="F780" s="141">
        <v>37.059166666666698</v>
      </c>
      <c r="G780" s="141">
        <v>42.66</v>
      </c>
      <c r="H780" s="141">
        <v>37.090000000000003</v>
      </c>
      <c r="I780" s="141">
        <v>6.6055000000000001</v>
      </c>
      <c r="J780" s="141">
        <v>3.25</v>
      </c>
      <c r="K780" s="141">
        <v>36.613333333333301</v>
      </c>
      <c r="L780" s="144"/>
      <c r="M780" s="141">
        <v>7215</v>
      </c>
      <c r="N780" s="141">
        <v>5196.2056000000002</v>
      </c>
      <c r="O780" s="144"/>
    </row>
    <row r="781" spans="1:15" ht="14.4" x14ac:dyDescent="0.3">
      <c r="A781" s="143">
        <v>45356.952743055554</v>
      </c>
      <c r="B781" s="46">
        <f t="shared" si="12"/>
        <v>45356.952777777777</v>
      </c>
      <c r="C781" s="141">
        <v>1.4473304347826099</v>
      </c>
      <c r="D781" s="141">
        <v>0.55083478260869601</v>
      </c>
      <c r="E781" s="141">
        <v>1400.0347826087</v>
      </c>
      <c r="F781" s="141">
        <v>37.185294117647103</v>
      </c>
      <c r="G781" s="141">
        <v>43.015000000000001</v>
      </c>
      <c r="H781" s="141">
        <v>37.091999999999999</v>
      </c>
      <c r="I781" s="141">
        <v>6.6105384615384599</v>
      </c>
      <c r="J781" s="141">
        <v>3.2749999999999999</v>
      </c>
      <c r="K781" s="141">
        <v>36.909230769230803</v>
      </c>
      <c r="L781" s="144"/>
      <c r="M781" s="141">
        <v>7272</v>
      </c>
      <c r="N781" s="141">
        <v>5196.2056000000002</v>
      </c>
      <c r="O781" s="144"/>
    </row>
    <row r="782" spans="1:15" ht="14.4" x14ac:dyDescent="0.3">
      <c r="A782" s="143">
        <v>45356.9534375</v>
      </c>
      <c r="B782" s="46">
        <f t="shared" si="12"/>
        <v>45356.953472222223</v>
      </c>
      <c r="C782" s="141">
        <v>1.4353652173913001</v>
      </c>
      <c r="D782" s="141">
        <v>0.56226956521739102</v>
      </c>
      <c r="E782" s="141">
        <v>1400.07142857143</v>
      </c>
      <c r="F782" s="141">
        <v>37.098421052631601</v>
      </c>
      <c r="G782" s="141">
        <v>43.395000000000003</v>
      </c>
      <c r="H782" s="141">
        <v>37.088333333333303</v>
      </c>
      <c r="I782" s="141">
        <v>6.60471428571429</v>
      </c>
      <c r="J782" s="141">
        <v>3.298</v>
      </c>
      <c r="K782" s="141">
        <v>37.234999999999999</v>
      </c>
      <c r="L782" s="144"/>
      <c r="M782" s="141">
        <v>7376.6666666667006</v>
      </c>
      <c r="N782" s="141">
        <v>5196.2056000000002</v>
      </c>
      <c r="O782" s="144"/>
    </row>
    <row r="783" spans="1:15" ht="14.4" x14ac:dyDescent="0.3">
      <c r="A783" s="143">
        <v>45356.954131944447</v>
      </c>
      <c r="B783" s="46">
        <f t="shared" si="12"/>
        <v>45356.95416666667</v>
      </c>
      <c r="C783" s="141">
        <v>1.42601363636364</v>
      </c>
      <c r="D783" s="141">
        <v>0.57288181818181805</v>
      </c>
      <c r="E783" s="141">
        <v>1400.03181818182</v>
      </c>
      <c r="F783" s="141">
        <v>37.034999999999997</v>
      </c>
      <c r="G783" s="141">
        <v>43.76</v>
      </c>
      <c r="H783" s="141">
        <v>37.085000000000001</v>
      </c>
      <c r="I783" s="141">
        <v>6.6107857142857096</v>
      </c>
      <c r="J783" s="141">
        <v>3.33</v>
      </c>
      <c r="K783" s="141">
        <v>37.541538461538501</v>
      </c>
      <c r="L783" s="144"/>
      <c r="M783" s="141">
        <v>7376.6666666667006</v>
      </c>
      <c r="N783" s="141">
        <v>5196.2056000000002</v>
      </c>
      <c r="O783" s="144"/>
    </row>
    <row r="784" spans="1:15" ht="14.4" x14ac:dyDescent="0.3">
      <c r="A784" s="143">
        <v>45356.954826388886</v>
      </c>
      <c r="B784" s="46">
        <f t="shared" si="12"/>
        <v>45356.954861111109</v>
      </c>
      <c r="C784" s="141">
        <v>1.41830869565217</v>
      </c>
      <c r="D784" s="141">
        <v>0.58363043478260901</v>
      </c>
      <c r="E784" s="141">
        <v>1399.9714285714299</v>
      </c>
      <c r="F784" s="141">
        <v>37.337000000000003</v>
      </c>
      <c r="G784" s="141">
        <v>44.115000000000002</v>
      </c>
      <c r="H784" s="141">
        <v>37.08</v>
      </c>
      <c r="I784" s="141">
        <v>6.6026249999999997</v>
      </c>
      <c r="J784" s="141">
        <v>3.3650000000000002</v>
      </c>
      <c r="K784" s="141">
        <v>37.853846153846199</v>
      </c>
      <c r="L784" s="144"/>
      <c r="M784" s="141">
        <v>7479.2000000000007</v>
      </c>
      <c r="N784" s="141">
        <v>5196.2056000000002</v>
      </c>
      <c r="O784" s="144"/>
    </row>
    <row r="785" spans="1:15" ht="14.4" x14ac:dyDescent="0.3">
      <c r="A785" s="143">
        <v>45356.955520833333</v>
      </c>
      <c r="B785" s="46">
        <f t="shared" si="12"/>
        <v>45356.955555555556</v>
      </c>
      <c r="C785" s="141">
        <v>1.4081347826087001</v>
      </c>
      <c r="D785" s="141">
        <v>0.59144782608695701</v>
      </c>
      <c r="E785" s="141">
        <v>1399.8782608695701</v>
      </c>
      <c r="F785" s="141">
        <v>37.139444444444401</v>
      </c>
      <c r="G785" s="141">
        <v>44.46</v>
      </c>
      <c r="H785" s="141">
        <v>37.094999999999999</v>
      </c>
      <c r="I785" s="141">
        <v>6.6079230769230799</v>
      </c>
      <c r="J785" s="141">
        <v>3.395</v>
      </c>
      <c r="K785" s="141">
        <v>38.161666666666697</v>
      </c>
      <c r="L785" s="144"/>
      <c r="M785" s="141">
        <v>7479.2000000000007</v>
      </c>
      <c r="N785" s="141">
        <v>5196.2056000000002</v>
      </c>
      <c r="O785" s="144"/>
    </row>
    <row r="786" spans="1:15" ht="14.4" x14ac:dyDescent="0.3">
      <c r="A786" s="143">
        <v>45356.95621527778</v>
      </c>
      <c r="B786" s="46">
        <f t="shared" si="12"/>
        <v>45356.956250000003</v>
      </c>
      <c r="C786" s="141">
        <v>1.4000782608695701</v>
      </c>
      <c r="D786" s="141">
        <v>0.59968260869565204</v>
      </c>
      <c r="E786" s="141">
        <v>1400.1</v>
      </c>
      <c r="F786" s="141">
        <v>36.939333333333302</v>
      </c>
      <c r="G786" s="141">
        <v>44.835000000000001</v>
      </c>
      <c r="H786" s="141">
        <v>37.095999999999997</v>
      </c>
      <c r="I786" s="141">
        <v>6.60676470588235</v>
      </c>
      <c r="J786" s="141">
        <v>3.4249999999999998</v>
      </c>
      <c r="K786" s="141">
        <v>38.458571428571403</v>
      </c>
      <c r="L786" s="144"/>
      <c r="M786" s="141">
        <v>7596.8333333332994</v>
      </c>
      <c r="N786" s="141">
        <v>5196.2056000000002</v>
      </c>
      <c r="O786" s="144"/>
    </row>
    <row r="787" spans="1:15" ht="14.4" x14ac:dyDescent="0.3">
      <c r="A787" s="143">
        <v>45356.956909722219</v>
      </c>
      <c r="B787" s="46">
        <f t="shared" si="12"/>
        <v>45356.95694444445</v>
      </c>
      <c r="C787" s="141">
        <v>1.3882782608695701</v>
      </c>
      <c r="D787" s="141">
        <v>0.61271304347826105</v>
      </c>
      <c r="E787" s="141">
        <v>1399.7333333333299</v>
      </c>
      <c r="F787" s="141">
        <v>36.898666666666699</v>
      </c>
      <c r="G787" s="141">
        <v>45.234999999999999</v>
      </c>
      <c r="H787" s="141">
        <v>37.085000000000001</v>
      </c>
      <c r="I787" s="141">
        <v>6.6040000000000001</v>
      </c>
      <c r="J787" s="141">
        <v>3.4550000000000001</v>
      </c>
      <c r="K787" s="141">
        <v>38.777692307692298</v>
      </c>
      <c r="L787" s="144"/>
      <c r="M787" s="141">
        <v>7650.5</v>
      </c>
      <c r="N787" s="141">
        <v>5196.2056000000002</v>
      </c>
      <c r="O787" s="144"/>
    </row>
    <row r="788" spans="1:15" ht="14.4" x14ac:dyDescent="0.3">
      <c r="A788" s="143">
        <v>45356.957604166666</v>
      </c>
      <c r="B788" s="46">
        <f t="shared" si="12"/>
        <v>45356.957638888889</v>
      </c>
      <c r="C788" s="141">
        <v>1.3768909090909101</v>
      </c>
      <c r="D788" s="141">
        <v>0.62206666666666699</v>
      </c>
      <c r="E788" s="141">
        <v>1399.88095238095</v>
      </c>
      <c r="F788" s="141">
        <v>36.966428571428601</v>
      </c>
      <c r="G788" s="141">
        <v>45.615000000000002</v>
      </c>
      <c r="H788" s="141">
        <v>37.094000000000001</v>
      </c>
      <c r="I788" s="141">
        <v>6.6103333333333296</v>
      </c>
      <c r="J788" s="141">
        <v>3.48</v>
      </c>
      <c r="K788" s="141">
        <v>39.113571428571397</v>
      </c>
      <c r="L788" s="144"/>
      <c r="M788" s="141">
        <v>7730.5</v>
      </c>
      <c r="N788" s="141">
        <v>5196.2056000000002</v>
      </c>
      <c r="O788" s="144"/>
    </row>
    <row r="789" spans="1:15" ht="14.4" x14ac:dyDescent="0.3">
      <c r="A789" s="143">
        <v>45356.958298611113</v>
      </c>
      <c r="B789" s="46">
        <f t="shared" si="12"/>
        <v>45356.958333333336</v>
      </c>
      <c r="C789" s="141">
        <v>1.3696652173913</v>
      </c>
      <c r="D789" s="141">
        <v>0.62660454545454503</v>
      </c>
      <c r="E789" s="141">
        <v>1400.1045454545499</v>
      </c>
      <c r="F789" s="141">
        <v>37.429545454545497</v>
      </c>
      <c r="G789" s="141">
        <v>45.97</v>
      </c>
      <c r="H789" s="141">
        <v>37.088000000000001</v>
      </c>
      <c r="I789" s="141">
        <v>6.6053125000000001</v>
      </c>
      <c r="J789" s="141">
        <v>3.5150000000000001</v>
      </c>
      <c r="K789" s="141">
        <v>39.466666666666697</v>
      </c>
      <c r="L789" s="144"/>
      <c r="M789" s="141">
        <v>7817.2000000000007</v>
      </c>
      <c r="N789" s="141">
        <v>5196.2056000000002</v>
      </c>
      <c r="O789" s="144"/>
    </row>
    <row r="790" spans="1:15" ht="14.4" x14ac:dyDescent="0.3">
      <c r="A790" s="143">
        <v>45356.958993055552</v>
      </c>
      <c r="B790" s="46">
        <f t="shared" si="12"/>
        <v>45356.959027777782</v>
      </c>
      <c r="C790" s="141">
        <v>1.36001666666667</v>
      </c>
      <c r="D790" s="141">
        <v>0.638829166666667</v>
      </c>
      <c r="E790" s="141">
        <v>1400.1565217391301</v>
      </c>
      <c r="F790" s="141">
        <v>36.997500000000002</v>
      </c>
      <c r="G790" s="141">
        <v>46.365000000000002</v>
      </c>
      <c r="H790" s="141">
        <v>37.090000000000003</v>
      </c>
      <c r="I790" s="141">
        <v>6.6103333333333296</v>
      </c>
      <c r="J790" s="141">
        <v>3.55</v>
      </c>
      <c r="K790" s="141">
        <v>39.859230769230798</v>
      </c>
      <c r="L790" s="144"/>
      <c r="M790" s="141">
        <v>7817.2000000000007</v>
      </c>
      <c r="N790" s="141">
        <v>5196.2056000000002</v>
      </c>
      <c r="O790" s="144"/>
    </row>
    <row r="791" spans="1:15" ht="14.4" x14ac:dyDescent="0.3">
      <c r="A791" s="143">
        <v>45356.959687499999</v>
      </c>
      <c r="B791" s="46">
        <f t="shared" si="12"/>
        <v>45356.959722222222</v>
      </c>
      <c r="C791" s="141">
        <v>1.35148260869565</v>
      </c>
      <c r="D791" s="141">
        <v>0.64873043478260894</v>
      </c>
      <c r="E791" s="141">
        <v>1399.8347826086999</v>
      </c>
      <c r="F791" s="141">
        <v>36.9181818181818</v>
      </c>
      <c r="G791" s="141">
        <v>46.73</v>
      </c>
      <c r="H791" s="141">
        <v>37.093333333333298</v>
      </c>
      <c r="I791" s="141">
        <v>6.6091428571428601</v>
      </c>
      <c r="J791" s="141">
        <v>3.58</v>
      </c>
      <c r="K791" s="141">
        <v>40.191666666666698</v>
      </c>
      <c r="L791" s="144"/>
      <c r="M791" s="141">
        <v>7916</v>
      </c>
      <c r="N791" s="141">
        <v>5196.2056000000002</v>
      </c>
      <c r="O791" s="144"/>
    </row>
    <row r="792" spans="1:15" ht="14.4" x14ac:dyDescent="0.3">
      <c r="A792" s="143">
        <v>45356.960381944446</v>
      </c>
      <c r="B792" s="46">
        <f t="shared" si="12"/>
        <v>45356.960416666669</v>
      </c>
      <c r="C792" s="141">
        <v>1.3389863636363599</v>
      </c>
      <c r="D792" s="141">
        <v>0.66357272727272698</v>
      </c>
      <c r="E792" s="141">
        <v>1399.8136363636399</v>
      </c>
      <c r="F792" s="141">
        <v>36.547777777777803</v>
      </c>
      <c r="G792" s="141">
        <v>47.17</v>
      </c>
      <c r="H792" s="141">
        <v>37.091666666666697</v>
      </c>
      <c r="I792" s="141">
        <v>6.6059999999999999</v>
      </c>
      <c r="J792" s="141">
        <v>3.6014285714285701</v>
      </c>
      <c r="K792" s="141">
        <v>40.503076923076897</v>
      </c>
      <c r="L792" s="144"/>
      <c r="M792" s="141">
        <v>7973</v>
      </c>
      <c r="N792" s="141">
        <v>5196.2056000000002</v>
      </c>
      <c r="O792" s="144"/>
    </row>
    <row r="793" spans="1:15" ht="14.4" x14ac:dyDescent="0.3">
      <c r="A793" s="143">
        <v>45356.961076388892</v>
      </c>
      <c r="B793" s="46">
        <f t="shared" si="12"/>
        <v>45356.961111111115</v>
      </c>
      <c r="C793" s="141">
        <v>1.32980869565217</v>
      </c>
      <c r="D793" s="141">
        <v>0.67078695652173903</v>
      </c>
      <c r="E793" s="141">
        <v>1399.96363636364</v>
      </c>
      <c r="F793" s="141">
        <v>36.61</v>
      </c>
      <c r="G793" s="141">
        <v>47.58</v>
      </c>
      <c r="H793" s="141">
        <v>37.090000000000003</v>
      </c>
      <c r="I793" s="141">
        <v>6.6115000000000004</v>
      </c>
      <c r="J793" s="141">
        <v>3.6349999999999998</v>
      </c>
      <c r="K793" s="141">
        <v>40.806923076923098</v>
      </c>
      <c r="L793" s="144"/>
      <c r="M793" s="141">
        <v>8044.25</v>
      </c>
      <c r="N793" s="141">
        <v>5196.2056000000002</v>
      </c>
      <c r="O793" s="144"/>
    </row>
    <row r="794" spans="1:15" ht="14.4" x14ac:dyDescent="0.3">
      <c r="A794" s="143">
        <v>45356.961770833332</v>
      </c>
      <c r="B794" s="46">
        <f t="shared" si="12"/>
        <v>45356.961805555555</v>
      </c>
      <c r="C794" s="141">
        <v>1.31910869565217</v>
      </c>
      <c r="D794" s="141">
        <v>0.68601304347826098</v>
      </c>
      <c r="E794" s="141">
        <v>1399.8272727272699</v>
      </c>
      <c r="F794" s="141">
        <v>36.750714285714302</v>
      </c>
      <c r="G794" s="141">
        <v>48.01</v>
      </c>
      <c r="H794" s="141">
        <v>37.086666666666702</v>
      </c>
      <c r="I794" s="141">
        <v>6.6052499999999998</v>
      </c>
      <c r="J794" s="141">
        <v>3.68</v>
      </c>
      <c r="K794" s="141">
        <v>41.139230769230799</v>
      </c>
      <c r="L794" s="144"/>
      <c r="M794" s="141">
        <v>8128</v>
      </c>
      <c r="N794" s="141">
        <v>5196.2056000000002</v>
      </c>
      <c r="O794" s="144"/>
    </row>
    <row r="795" spans="1:15" ht="14.4" x14ac:dyDescent="0.3">
      <c r="A795" s="143">
        <v>45356.962465277778</v>
      </c>
      <c r="B795" s="46">
        <f t="shared" si="12"/>
        <v>45356.962500000001</v>
      </c>
      <c r="C795" s="141">
        <v>1.3077043478260899</v>
      </c>
      <c r="D795" s="141">
        <v>0.69117391304347797</v>
      </c>
      <c r="E795" s="141">
        <v>1400.1695652173901</v>
      </c>
      <c r="F795" s="141">
        <v>36.669444444444402</v>
      </c>
      <c r="G795" s="141">
        <v>48.424999999999997</v>
      </c>
      <c r="H795" s="141">
        <v>37.093333333333298</v>
      </c>
      <c r="I795" s="141">
        <v>6.6102142857142896</v>
      </c>
      <c r="J795" s="141">
        <v>3.71</v>
      </c>
      <c r="K795" s="141">
        <v>41.497692307692297</v>
      </c>
      <c r="L795" s="144"/>
      <c r="M795" s="141">
        <v>8128</v>
      </c>
      <c r="N795" s="141">
        <v>5196.2056000000002</v>
      </c>
      <c r="O795" s="144"/>
    </row>
    <row r="796" spans="1:15" ht="14.4" x14ac:dyDescent="0.3">
      <c r="A796" s="143">
        <v>45356.963159722225</v>
      </c>
      <c r="B796" s="46">
        <f t="shared" si="12"/>
        <v>45356.963194444448</v>
      </c>
      <c r="C796" s="141">
        <v>1.29651739130435</v>
      </c>
      <c r="D796" s="141">
        <v>0.70098260869565199</v>
      </c>
      <c r="E796" s="141">
        <v>1399.96363636364</v>
      </c>
      <c r="F796" s="141">
        <v>36.586666666666702</v>
      </c>
      <c r="G796" s="141">
        <v>48.85</v>
      </c>
      <c r="H796" s="141">
        <v>37.085000000000001</v>
      </c>
      <c r="I796" s="141">
        <v>6.6067777777777801</v>
      </c>
      <c r="J796" s="141">
        <v>3.7414285714285702</v>
      </c>
      <c r="K796" s="141">
        <v>41.8664285714286</v>
      </c>
      <c r="L796" s="144"/>
      <c r="M796" s="141">
        <v>8241</v>
      </c>
      <c r="N796" s="141">
        <v>5196.2056000000002</v>
      </c>
      <c r="O796" s="144"/>
    </row>
    <row r="797" spans="1:15" ht="14.4" x14ac:dyDescent="0.3">
      <c r="A797" s="143">
        <v>45356.963854166665</v>
      </c>
      <c r="B797" s="46">
        <f t="shared" si="12"/>
        <v>45356.963888888888</v>
      </c>
      <c r="C797" s="141">
        <v>1.2866272727272701</v>
      </c>
      <c r="D797" s="141">
        <v>0.71606363636363601</v>
      </c>
      <c r="E797" s="141">
        <v>1400.0818181818199</v>
      </c>
      <c r="F797" s="141">
        <v>36.334444444444401</v>
      </c>
      <c r="G797" s="141">
        <v>49.314999999999998</v>
      </c>
      <c r="H797" s="141">
        <v>37.0833333333333</v>
      </c>
      <c r="I797" s="141">
        <v>6.6032307692307697</v>
      </c>
      <c r="J797" s="141">
        <v>3.7875000000000001</v>
      </c>
      <c r="K797" s="141">
        <v>42.234615384615402</v>
      </c>
      <c r="L797" s="144"/>
      <c r="M797" s="141">
        <v>8296</v>
      </c>
      <c r="N797" s="141">
        <v>5196.2056000000002</v>
      </c>
      <c r="O797" s="144"/>
    </row>
    <row r="798" spans="1:15" ht="14.4" x14ac:dyDescent="0.3">
      <c r="A798" s="143">
        <v>45356.964548611111</v>
      </c>
      <c r="B798" s="46">
        <f t="shared" si="12"/>
        <v>45356.964583333334</v>
      </c>
      <c r="C798" s="141">
        <v>1.27414583333333</v>
      </c>
      <c r="D798" s="141">
        <v>0.72519999999999996</v>
      </c>
      <c r="E798" s="141">
        <v>1400.1318181818201</v>
      </c>
      <c r="F798" s="141">
        <v>36.393333333333302</v>
      </c>
      <c r="G798" s="141">
        <v>49.77</v>
      </c>
      <c r="H798" s="141">
        <v>37.1</v>
      </c>
      <c r="I798" s="141">
        <v>6.6083888888888902</v>
      </c>
      <c r="J798" s="141">
        <v>3.835</v>
      </c>
      <c r="K798" s="141">
        <v>42.589090909090899</v>
      </c>
      <c r="L798" s="144"/>
      <c r="M798" s="141">
        <v>8359</v>
      </c>
      <c r="N798" s="141">
        <v>5196.2056000000002</v>
      </c>
      <c r="O798" s="144"/>
    </row>
    <row r="799" spans="1:15" ht="14.4" x14ac:dyDescent="0.3">
      <c r="A799" s="143">
        <v>45356.965243055558</v>
      </c>
      <c r="B799" s="46">
        <f t="shared" si="12"/>
        <v>45356.965277777781</v>
      </c>
      <c r="C799" s="141">
        <v>1.2619913043478299</v>
      </c>
      <c r="D799" s="141">
        <v>0.73821739130434805</v>
      </c>
      <c r="E799" s="141">
        <v>1400.02272727273</v>
      </c>
      <c r="F799" s="141">
        <v>36.415999999999997</v>
      </c>
      <c r="G799" s="141">
        <v>50.22</v>
      </c>
      <c r="H799" s="141">
        <v>37.101666666666702</v>
      </c>
      <c r="I799" s="141">
        <v>6.60210526315789</v>
      </c>
      <c r="J799" s="141">
        <v>3.8783333333333299</v>
      </c>
      <c r="K799" s="141">
        <v>43.007857142857098</v>
      </c>
      <c r="L799" s="144"/>
      <c r="M799" s="141">
        <v>8457.2000000000007</v>
      </c>
      <c r="N799" s="141">
        <v>5196.2056000000002</v>
      </c>
      <c r="O799" s="144"/>
    </row>
    <row r="800" spans="1:15" ht="14.4" x14ac:dyDescent="0.3">
      <c r="A800" s="143">
        <v>45356.965937499997</v>
      </c>
      <c r="B800" s="46">
        <f t="shared" si="12"/>
        <v>45356.96597222222</v>
      </c>
      <c r="C800" s="141">
        <v>1.2519</v>
      </c>
      <c r="D800" s="141">
        <v>0.74954166666666699</v>
      </c>
      <c r="E800" s="141">
        <v>1399.88333333333</v>
      </c>
      <c r="F800" s="141">
        <v>36.113999999999997</v>
      </c>
      <c r="G800" s="141">
        <v>50.695</v>
      </c>
      <c r="H800" s="141">
        <v>37.11</v>
      </c>
      <c r="I800" s="141">
        <v>6.6073750000000002</v>
      </c>
      <c r="J800" s="141">
        <v>3.915</v>
      </c>
      <c r="K800" s="141">
        <v>43.382307692307698</v>
      </c>
      <c r="L800" s="144"/>
      <c r="M800" s="141">
        <v>8457.2000000000007</v>
      </c>
      <c r="N800" s="141">
        <v>5196.2056000000002</v>
      </c>
      <c r="O800" s="144"/>
    </row>
    <row r="801" spans="1:15" ht="14.4" x14ac:dyDescent="0.3">
      <c r="A801" s="143">
        <v>45356.966631944444</v>
      </c>
      <c r="B801" s="46">
        <f t="shared" si="12"/>
        <v>45356.966666666667</v>
      </c>
      <c r="C801" s="141">
        <v>1.24055909090909</v>
      </c>
      <c r="D801" s="141">
        <v>0.760831818181818</v>
      </c>
      <c r="E801" s="141">
        <v>1399.99523809524</v>
      </c>
      <c r="F801" s="141">
        <v>36.115000000000002</v>
      </c>
      <c r="G801" s="141">
        <v>51.185000000000002</v>
      </c>
      <c r="H801" s="141">
        <v>37.11</v>
      </c>
      <c r="I801" s="141">
        <v>6.60464705882353</v>
      </c>
      <c r="J801" s="141">
        <v>3.96166666666667</v>
      </c>
      <c r="K801" s="141">
        <v>43.78</v>
      </c>
      <c r="L801" s="144"/>
      <c r="M801" s="141">
        <v>8579.4</v>
      </c>
      <c r="N801" s="141">
        <v>5196.2056000000002</v>
      </c>
      <c r="O801" s="144"/>
    </row>
    <row r="802" spans="1:15" ht="14.4" x14ac:dyDescent="0.3">
      <c r="A802" s="143">
        <v>45356.967326388891</v>
      </c>
      <c r="B802" s="46">
        <f t="shared" si="12"/>
        <v>45356.967361111114</v>
      </c>
      <c r="C802" s="141">
        <v>1.2278347826086999</v>
      </c>
      <c r="D802" s="141">
        <v>0.77453043478260897</v>
      </c>
      <c r="E802" s="141">
        <v>1399.8391304347799</v>
      </c>
      <c r="F802" s="141">
        <v>35.677619047618997</v>
      </c>
      <c r="G802" s="141">
        <v>51.685000000000002</v>
      </c>
      <c r="H802" s="141">
        <v>37.107142857142897</v>
      </c>
      <c r="I802" s="141">
        <v>6.6047222222222199</v>
      </c>
      <c r="J802" s="141">
        <v>3.9916666666666698</v>
      </c>
      <c r="K802" s="141">
        <v>44.175384615384601</v>
      </c>
      <c r="L802" s="144"/>
      <c r="M802" s="141">
        <v>8690.4</v>
      </c>
      <c r="N802" s="141">
        <v>5196.2056000000002</v>
      </c>
      <c r="O802" s="144"/>
    </row>
    <row r="803" spans="1:15" ht="14.4" x14ac:dyDescent="0.3">
      <c r="A803" s="143">
        <v>45356.96802083333</v>
      </c>
      <c r="B803" s="46">
        <f t="shared" si="12"/>
        <v>45356.968055555561</v>
      </c>
      <c r="C803" s="141">
        <v>1.2117</v>
      </c>
      <c r="D803" s="141">
        <v>0.78968260869565199</v>
      </c>
      <c r="E803" s="141">
        <v>1399.7190476190499</v>
      </c>
      <c r="F803" s="141">
        <v>34.176666666666698</v>
      </c>
      <c r="G803" s="141">
        <v>52.414999999999999</v>
      </c>
      <c r="H803" s="141">
        <v>37.113333333333301</v>
      </c>
      <c r="I803" s="141">
        <v>6.6079444444444402</v>
      </c>
      <c r="J803" s="141">
        <v>4.0449999999999999</v>
      </c>
      <c r="K803" s="141">
        <v>44.6338461538462</v>
      </c>
      <c r="L803" s="144"/>
      <c r="M803" s="141">
        <v>8690.4</v>
      </c>
      <c r="N803" s="141">
        <v>5196.2056000000002</v>
      </c>
      <c r="O803" s="144"/>
    </row>
    <row r="804" spans="1:15" ht="14.4" x14ac:dyDescent="0.3">
      <c r="A804" s="143">
        <v>45356.968715277777</v>
      </c>
      <c r="B804" s="46">
        <f t="shared" si="12"/>
        <v>45356.96875</v>
      </c>
      <c r="C804" s="141">
        <v>1.1869608695652201</v>
      </c>
      <c r="D804" s="141">
        <v>0.80845652173912996</v>
      </c>
      <c r="E804" s="141">
        <v>1400.01818181818</v>
      </c>
      <c r="F804" s="141">
        <v>32.454999999999998</v>
      </c>
      <c r="G804" s="141">
        <v>53.284999999999997</v>
      </c>
      <c r="H804" s="141">
        <v>37.132857142857098</v>
      </c>
      <c r="I804" s="141">
        <v>6.6045882352941199</v>
      </c>
      <c r="J804" s="141">
        <v>4.09</v>
      </c>
      <c r="K804" s="141">
        <v>45.041428571428597</v>
      </c>
      <c r="L804" s="144"/>
      <c r="M804" s="141">
        <v>8788.6</v>
      </c>
      <c r="N804" s="141">
        <v>5196.2056000000002</v>
      </c>
      <c r="O804" s="144"/>
    </row>
    <row r="805" spans="1:15" ht="14.4" x14ac:dyDescent="0.3">
      <c r="A805" s="143">
        <v>45356.969409722224</v>
      </c>
      <c r="B805" s="46">
        <f t="shared" si="12"/>
        <v>45356.969444444447</v>
      </c>
      <c r="C805" s="141">
        <v>1.19701818181818</v>
      </c>
      <c r="D805" s="141">
        <v>0.80398181818181802</v>
      </c>
      <c r="E805" s="141">
        <v>1400.0428571428599</v>
      </c>
      <c r="F805" s="141">
        <v>76.286363636363603</v>
      </c>
      <c r="G805" s="141">
        <v>50.66</v>
      </c>
      <c r="H805" s="141">
        <v>37.067500000000003</v>
      </c>
      <c r="I805" s="141">
        <v>6.6041333333333299</v>
      </c>
      <c r="J805" s="141">
        <v>4.1449999999999996</v>
      </c>
      <c r="K805" s="141">
        <v>45.568461538461499</v>
      </c>
      <c r="L805" s="144"/>
      <c r="M805" s="141">
        <v>8850</v>
      </c>
      <c r="N805" s="141">
        <v>5196.2056000000002</v>
      </c>
      <c r="O805" s="144"/>
    </row>
    <row r="806" spans="1:15" ht="14.4" x14ac:dyDescent="0.3">
      <c r="A806" s="143">
        <v>45356.970104166663</v>
      </c>
      <c r="B806" s="46">
        <f t="shared" si="12"/>
        <v>45356.970138888893</v>
      </c>
      <c r="C806" s="141">
        <v>1.8253782608695699</v>
      </c>
      <c r="D806" s="141">
        <v>0.50858260869565197</v>
      </c>
      <c r="E806" s="141">
        <v>1400.4749999999999</v>
      </c>
      <c r="F806" s="141">
        <v>166.95826086956501</v>
      </c>
      <c r="G806" s="141">
        <v>33.94</v>
      </c>
      <c r="H806" s="141">
        <v>36.717826086956499</v>
      </c>
      <c r="I806" s="141">
        <v>6.6179411764705902</v>
      </c>
      <c r="J806" s="141">
        <v>4.1974999999999998</v>
      </c>
      <c r="K806" s="141">
        <v>46.272307692307699</v>
      </c>
      <c r="L806" s="144"/>
      <c r="M806" s="141">
        <v>8850</v>
      </c>
      <c r="N806" s="141">
        <v>5196.1549999999997</v>
      </c>
      <c r="O806" s="144"/>
    </row>
    <row r="807" spans="1:15" ht="14.4" x14ac:dyDescent="0.3">
      <c r="A807" s="143">
        <v>45356.97079861111</v>
      </c>
      <c r="B807" s="46">
        <f t="shared" si="12"/>
        <v>45356.970833333333</v>
      </c>
      <c r="C807" s="141">
        <v>2.8198086956521702</v>
      </c>
      <c r="D807" s="141">
        <v>0.180717391304348</v>
      </c>
      <c r="E807" s="141">
        <v>1399.9260869565201</v>
      </c>
      <c r="F807" s="141">
        <v>114.573913043478</v>
      </c>
      <c r="G807" s="141">
        <v>23.21</v>
      </c>
      <c r="H807" s="141">
        <v>36.312272727272699</v>
      </c>
      <c r="I807" s="141">
        <v>6.6340666666666701</v>
      </c>
      <c r="J807" s="141">
        <v>3.9561538461538501</v>
      </c>
      <c r="K807" s="141">
        <v>43.793846153846097</v>
      </c>
      <c r="L807" s="144"/>
      <c r="M807" s="141">
        <v>8850</v>
      </c>
      <c r="N807" s="141">
        <v>5196.0292499999996</v>
      </c>
      <c r="O807" s="144"/>
    </row>
    <row r="808" spans="1:15" ht="14.4" x14ac:dyDescent="0.3">
      <c r="A808" s="143">
        <v>45356.971493055556</v>
      </c>
      <c r="B808" s="46">
        <f t="shared" si="12"/>
        <v>45356.97152777778</v>
      </c>
      <c r="C808" s="141">
        <v>2.9942782608695699</v>
      </c>
      <c r="D808" s="141">
        <v>1.0904347826086999E-2</v>
      </c>
      <c r="E808" s="141">
        <v>1400.01739130435</v>
      </c>
      <c r="F808" s="141">
        <v>75.681739130434806</v>
      </c>
      <c r="G808" s="141">
        <v>21</v>
      </c>
      <c r="H808" s="141">
        <v>36.08</v>
      </c>
      <c r="I808" s="141">
        <v>6.6459999999999999</v>
      </c>
      <c r="J808" s="141">
        <v>3.2364285714285699</v>
      </c>
      <c r="K808" s="141">
        <v>33.493846153846199</v>
      </c>
      <c r="L808" s="144"/>
      <c r="M808" s="141">
        <v>8850</v>
      </c>
      <c r="N808" s="141">
        <v>5195.8895294117601</v>
      </c>
      <c r="O808" s="144"/>
    </row>
    <row r="809" spans="1:15" ht="14.4" x14ac:dyDescent="0.3">
      <c r="A809" s="143">
        <v>45356.972187500003</v>
      </c>
      <c r="B809" s="46">
        <f t="shared" si="12"/>
        <v>45356.972222222226</v>
      </c>
      <c r="C809" s="141">
        <v>3.0001739130434801</v>
      </c>
      <c r="D809" s="141">
        <v>8.4782608695652204E-4</v>
      </c>
      <c r="E809" s="141">
        <v>1400.01304347826</v>
      </c>
      <c r="F809" s="141">
        <v>69.874090909090896</v>
      </c>
      <c r="G809" s="141">
        <v>21</v>
      </c>
      <c r="H809" s="141">
        <v>35.96</v>
      </c>
      <c r="I809" s="141">
        <v>6.6520000000000001</v>
      </c>
      <c r="J809" s="141">
        <v>2.3116666666666701</v>
      </c>
      <c r="K809" s="141">
        <v>24.333846153846199</v>
      </c>
      <c r="L809" s="144"/>
      <c r="M809" s="141">
        <v>8850</v>
      </c>
      <c r="N809" s="141">
        <v>5195.7374</v>
      </c>
      <c r="O809" s="144"/>
    </row>
    <row r="810" spans="1:15" ht="14.4" x14ac:dyDescent="0.3">
      <c r="A810" s="143">
        <v>45356.972881944443</v>
      </c>
      <c r="B810" s="46">
        <f t="shared" si="12"/>
        <v>45356.972916666666</v>
      </c>
      <c r="C810" s="141">
        <v>3.00014347826087</v>
      </c>
      <c r="D810" s="141">
        <v>7.3333333333333302E-4</v>
      </c>
      <c r="E810" s="141">
        <v>1399.9227272727301</v>
      </c>
      <c r="F810" s="141">
        <v>71.740909090909099</v>
      </c>
      <c r="G810" s="141">
        <v>21</v>
      </c>
      <c r="H810" s="141">
        <v>35.914999999999999</v>
      </c>
      <c r="I810" s="141">
        <v>6.6578333333333299</v>
      </c>
      <c r="J810" s="141">
        <v>1.665</v>
      </c>
      <c r="K810" s="141">
        <v>21.1164285714286</v>
      </c>
      <c r="L810" s="144"/>
      <c r="M810" s="141">
        <v>8850</v>
      </c>
      <c r="N810" s="141">
        <v>5195.5807333333296</v>
      </c>
      <c r="O810" s="144"/>
    </row>
    <row r="811" spans="1:15" ht="14.4" x14ac:dyDescent="0.3">
      <c r="A811" s="143">
        <v>45356.973576388889</v>
      </c>
      <c r="B811" s="46">
        <f t="shared" si="12"/>
        <v>45356.973611111112</v>
      </c>
      <c r="C811" s="141">
        <v>3.00037727272727</v>
      </c>
      <c r="D811" s="141">
        <v>2.8181818181818202E-4</v>
      </c>
      <c r="E811" s="141">
        <v>1399.9391304347801</v>
      </c>
      <c r="F811" s="141">
        <v>73.259545454545503</v>
      </c>
      <c r="G811" s="141">
        <v>21</v>
      </c>
      <c r="H811" s="141">
        <v>35.89</v>
      </c>
      <c r="I811" s="141">
        <v>6.6608888888888904</v>
      </c>
      <c r="J811" s="141">
        <v>1.2076923076923101</v>
      </c>
      <c r="K811" s="141">
        <v>20.468333333333302</v>
      </c>
      <c r="L811" s="144"/>
      <c r="M811" s="141">
        <v>8850</v>
      </c>
      <c r="N811" s="141">
        <v>5195.4313124999999</v>
      </c>
      <c r="O811" s="144"/>
    </row>
    <row r="812" spans="1:15" ht="14.4" x14ac:dyDescent="0.3">
      <c r="A812" s="143">
        <v>45356.974270833336</v>
      </c>
      <c r="B812" s="46">
        <f t="shared" si="12"/>
        <v>45356.974305555559</v>
      </c>
      <c r="C812" s="141">
        <v>3.0001954545454499</v>
      </c>
      <c r="D812" s="141">
        <v>1.3636363636363599E-4</v>
      </c>
      <c r="E812" s="141">
        <v>1400.1260869565201</v>
      </c>
      <c r="F812" s="141">
        <v>74.860952380952398</v>
      </c>
      <c r="G812" s="141">
        <v>21</v>
      </c>
      <c r="H812" s="141">
        <v>35.86</v>
      </c>
      <c r="I812" s="141">
        <v>6.6630000000000003</v>
      </c>
      <c r="J812" s="141">
        <v>0.92666666666666697</v>
      </c>
      <c r="K812" s="141">
        <v>20.38</v>
      </c>
      <c r="L812" s="144"/>
      <c r="M812" s="141">
        <v>8850</v>
      </c>
      <c r="N812" s="141">
        <v>5195.27246666667</v>
      </c>
      <c r="O812" s="144"/>
    </row>
    <row r="813" spans="1:15" ht="14.4" x14ac:dyDescent="0.3">
      <c r="A813" s="143">
        <v>45356.974965277775</v>
      </c>
      <c r="B813" s="46">
        <f t="shared" si="12"/>
        <v>45356.974999999999</v>
      </c>
      <c r="C813" s="141">
        <v>2.9983173913043499</v>
      </c>
      <c r="D813" s="141">
        <v>4.6363636363636399E-4</v>
      </c>
      <c r="E813" s="141">
        <v>1399.97272727273</v>
      </c>
      <c r="F813" s="141">
        <v>76.049565217391304</v>
      </c>
      <c r="G813" s="141">
        <v>21</v>
      </c>
      <c r="H813" s="141">
        <v>35.780999999999999</v>
      </c>
      <c r="I813" s="141">
        <v>6.6646666666666698</v>
      </c>
      <c r="J813" s="141">
        <v>0.74199999999999999</v>
      </c>
      <c r="K813" s="141">
        <v>20.385000000000002</v>
      </c>
      <c r="L813" s="144"/>
      <c r="M813" s="141">
        <v>8850</v>
      </c>
      <c r="N813" s="141">
        <v>5195.1471666666703</v>
      </c>
      <c r="O813" s="144"/>
    </row>
    <row r="814" spans="1:15" ht="14.4" x14ac:dyDescent="0.3">
      <c r="A814" s="143">
        <v>45356.975659722222</v>
      </c>
      <c r="B814" s="46">
        <f t="shared" si="12"/>
        <v>45356.975694444445</v>
      </c>
      <c r="C814" s="141">
        <v>3.0014652173913001</v>
      </c>
      <c r="D814" s="141">
        <v>5.5652173913043495E-4</v>
      </c>
      <c r="E814" s="141">
        <v>1400.05217391304</v>
      </c>
      <c r="F814" s="141">
        <v>77.191428571428602</v>
      </c>
      <c r="G814" s="141">
        <v>21</v>
      </c>
      <c r="H814" s="141">
        <v>35.71</v>
      </c>
      <c r="I814" s="141">
        <v>6.6662499999999998</v>
      </c>
      <c r="J814" s="141">
        <v>0.63500000000000001</v>
      </c>
      <c r="K814" s="141">
        <v>20.399999999999999</v>
      </c>
      <c r="L814" s="144"/>
      <c r="M814" s="141">
        <v>8850</v>
      </c>
      <c r="N814" s="141">
        <v>5194.9608333333299</v>
      </c>
      <c r="O814" s="144"/>
    </row>
    <row r="815" spans="1:15" ht="14.4" x14ac:dyDescent="0.3">
      <c r="A815" s="143">
        <v>45356.976354166669</v>
      </c>
      <c r="B815" s="46">
        <f t="shared" si="12"/>
        <v>45356.976388888892</v>
      </c>
      <c r="C815" s="141">
        <v>3.00066956521739</v>
      </c>
      <c r="D815" s="141">
        <v>8.9999999999999998E-4</v>
      </c>
      <c r="E815" s="141">
        <v>1399.9136363636401</v>
      </c>
      <c r="F815" s="141">
        <v>68.736521739130396</v>
      </c>
      <c r="G815" s="141">
        <v>21</v>
      </c>
      <c r="H815" s="141">
        <v>35.671666666666702</v>
      </c>
      <c r="I815" s="141">
        <v>6.6644285714285703</v>
      </c>
      <c r="J815" s="141">
        <v>0.56499999999999995</v>
      </c>
      <c r="K815" s="141">
        <v>20.39</v>
      </c>
      <c r="L815" s="144"/>
      <c r="M815" s="141">
        <v>8850</v>
      </c>
      <c r="N815" s="141">
        <v>5194.8223333333299</v>
      </c>
      <c r="O815" s="144"/>
    </row>
    <row r="816" spans="1:15" ht="14.4" x14ac:dyDescent="0.3">
      <c r="A816" s="143">
        <v>45356.977048611108</v>
      </c>
      <c r="B816" s="46">
        <f t="shared" si="12"/>
        <v>45356.977083333339</v>
      </c>
      <c r="C816" s="141">
        <v>2.9988173913043501</v>
      </c>
      <c r="D816" s="141">
        <v>4.1818181818181798E-4</v>
      </c>
      <c r="E816" s="141">
        <v>1400.0727272727299</v>
      </c>
      <c r="F816" s="141">
        <v>60.659565217391297</v>
      </c>
      <c r="G816" s="141">
        <v>21</v>
      </c>
      <c r="H816" s="141">
        <v>35.645000000000003</v>
      </c>
      <c r="I816" s="141">
        <v>6.6594444444444401</v>
      </c>
      <c r="J816" s="141">
        <v>0.51500000000000001</v>
      </c>
      <c r="K816" s="141">
        <v>20.322222222222202</v>
      </c>
      <c r="L816" s="144"/>
      <c r="M816" s="141">
        <v>8850</v>
      </c>
      <c r="N816" s="141">
        <v>5194.7109166666696</v>
      </c>
      <c r="O816" s="144"/>
    </row>
    <row r="817" spans="1:15" ht="14.4" x14ac:dyDescent="0.3">
      <c r="A817" s="143">
        <v>45356.977743055555</v>
      </c>
      <c r="B817" s="46">
        <f t="shared" si="12"/>
        <v>45356.977777777778</v>
      </c>
      <c r="C817" s="141">
        <v>2.9999318181818202</v>
      </c>
      <c r="D817" s="141">
        <v>8.9090909090909097E-4</v>
      </c>
      <c r="E817" s="141">
        <v>1399.85</v>
      </c>
      <c r="F817" s="141">
        <v>58.165909090909103</v>
      </c>
      <c r="G817" s="141">
        <v>21</v>
      </c>
      <c r="H817" s="141">
        <v>35.6</v>
      </c>
      <c r="I817" s="141">
        <v>6.6546666666666701</v>
      </c>
      <c r="J817" s="141">
        <v>0.49</v>
      </c>
      <c r="K817" s="141">
        <v>20.199000000000002</v>
      </c>
      <c r="L817" s="144"/>
      <c r="M817" s="141">
        <v>8850</v>
      </c>
      <c r="N817" s="141">
        <v>5194.5479999999998</v>
      </c>
      <c r="O817" s="144"/>
    </row>
    <row r="818" spans="1:15" ht="14.4" x14ac:dyDescent="0.3">
      <c r="A818" s="143">
        <v>45356.978437500002</v>
      </c>
      <c r="B818" s="46">
        <f t="shared" si="12"/>
        <v>45356.978472222225</v>
      </c>
      <c r="C818" s="141">
        <v>3.0002652173912998</v>
      </c>
      <c r="D818" s="141">
        <v>4.9565217391304398E-4</v>
      </c>
      <c r="E818" s="141">
        <v>1399.8913043478301</v>
      </c>
      <c r="F818" s="141">
        <v>55.259090909090901</v>
      </c>
      <c r="G818" s="141">
        <v>21</v>
      </c>
      <c r="H818" s="141">
        <v>35.555</v>
      </c>
      <c r="I818" s="141">
        <v>6.649</v>
      </c>
      <c r="J818" s="141">
        <v>0.5</v>
      </c>
      <c r="K818" s="141">
        <v>20.105</v>
      </c>
      <c r="L818" s="144"/>
      <c r="M818" s="141">
        <v>8850</v>
      </c>
      <c r="N818" s="141">
        <v>5194.4167777777802</v>
      </c>
      <c r="O818" s="144"/>
    </row>
    <row r="819" spans="1:15" ht="14.4" x14ac:dyDescent="0.3">
      <c r="A819" s="143">
        <v>45356.979131944441</v>
      </c>
      <c r="B819" s="46">
        <f t="shared" si="12"/>
        <v>45356.979166666672</v>
      </c>
      <c r="C819" s="141">
        <v>2.9993772727272701</v>
      </c>
      <c r="D819" s="141">
        <v>9.4545454545454501E-4</v>
      </c>
      <c r="E819" s="141">
        <v>1400.00909090909</v>
      </c>
      <c r="F819" s="141">
        <v>55.256842105263203</v>
      </c>
      <c r="G819" s="141">
        <v>21</v>
      </c>
      <c r="H819" s="141">
        <v>35.515000000000001</v>
      </c>
      <c r="I819" s="141">
        <v>6.6444999999999999</v>
      </c>
      <c r="J819" s="141">
        <v>0.51500000000000001</v>
      </c>
      <c r="K819" s="141">
        <v>20.035</v>
      </c>
      <c r="L819" s="144"/>
      <c r="M819" s="141">
        <v>8850</v>
      </c>
      <c r="N819" s="141">
        <v>5194.2302499999996</v>
      </c>
      <c r="O819" s="144"/>
    </row>
    <row r="820" spans="1:15" ht="14.4" x14ac:dyDescent="0.3">
      <c r="A820" s="143">
        <v>45356.979826388888</v>
      </c>
      <c r="B820" s="46">
        <f t="shared" si="12"/>
        <v>45356.979861111111</v>
      </c>
      <c r="C820" s="141">
        <v>2.99864545454545</v>
      </c>
      <c r="D820" s="141">
        <v>4.0952380952380998E-4</v>
      </c>
      <c r="E820" s="141">
        <v>1400.0380952380999</v>
      </c>
      <c r="F820" s="141">
        <v>55.5977777777778</v>
      </c>
      <c r="G820" s="141">
        <v>21</v>
      </c>
      <c r="H820" s="141">
        <v>35.475000000000001</v>
      </c>
      <c r="I820" s="141">
        <v>6.6413333333333302</v>
      </c>
      <c r="J820" s="141">
        <v>0.54</v>
      </c>
      <c r="K820" s="141">
        <v>19.995000000000001</v>
      </c>
      <c r="L820" s="144"/>
      <c r="M820" s="141">
        <v>8850</v>
      </c>
      <c r="N820" s="141">
        <v>5194.0866666666598</v>
      </c>
      <c r="O820" s="144"/>
    </row>
    <row r="821" spans="1:15" ht="14.4" x14ac:dyDescent="0.3">
      <c r="A821" s="143">
        <v>45356.980520833335</v>
      </c>
      <c r="B821" s="46">
        <f t="shared" si="12"/>
        <v>45356.980555555558</v>
      </c>
      <c r="C821" s="141">
        <v>3.0011391304347801</v>
      </c>
      <c r="D821" s="141">
        <v>6.9130434782608695E-4</v>
      </c>
      <c r="E821" s="141">
        <v>1400.1608695652201</v>
      </c>
      <c r="F821" s="141">
        <v>55.522380952380999</v>
      </c>
      <c r="G821" s="141">
        <v>21</v>
      </c>
      <c r="H821" s="141">
        <v>35.435000000000002</v>
      </c>
      <c r="I821" s="141">
        <v>6.6375000000000002</v>
      </c>
      <c r="J821" s="141">
        <v>0.57499999999999996</v>
      </c>
      <c r="K821" s="141">
        <v>19.98</v>
      </c>
      <c r="L821" s="144"/>
      <c r="M821" s="141">
        <v>8850</v>
      </c>
      <c r="N821" s="141">
        <v>5193.9540714285704</v>
      </c>
      <c r="O821" s="144"/>
    </row>
    <row r="822" spans="1:15" ht="14.4" x14ac:dyDescent="0.3">
      <c r="A822" s="143">
        <v>45356.981215277781</v>
      </c>
      <c r="B822" s="46">
        <f t="shared" si="12"/>
        <v>45356.981250000004</v>
      </c>
      <c r="C822" s="141">
        <v>3.0004409090909099</v>
      </c>
      <c r="D822" s="141">
        <v>9.2272727272727298E-4</v>
      </c>
      <c r="E822" s="141">
        <v>1400.03636363636</v>
      </c>
      <c r="F822" s="141">
        <v>53.071904761904797</v>
      </c>
      <c r="G822" s="141">
        <v>21</v>
      </c>
      <c r="H822" s="141">
        <v>35.395000000000003</v>
      </c>
      <c r="I822" s="141">
        <v>6.63418181818182</v>
      </c>
      <c r="J822" s="141">
        <v>0.60499999999999998</v>
      </c>
      <c r="K822" s="141">
        <v>19.96</v>
      </c>
      <c r="L822" s="144"/>
      <c r="M822" s="141">
        <v>8850</v>
      </c>
      <c r="N822" s="141">
        <v>5193.7868461538501</v>
      </c>
      <c r="O822" s="144"/>
    </row>
    <row r="823" spans="1:15" ht="14.4" x14ac:dyDescent="0.3">
      <c r="A823" s="143">
        <v>45356.981909722221</v>
      </c>
      <c r="B823" s="46">
        <f t="shared" si="12"/>
        <v>45356.981944444444</v>
      </c>
      <c r="C823" s="141">
        <v>2.99996818181818</v>
      </c>
      <c r="D823" s="141">
        <v>8.3478260869565199E-4</v>
      </c>
      <c r="E823" s="141">
        <v>1399.98260869565</v>
      </c>
      <c r="F823" s="141">
        <v>53.919565217391302</v>
      </c>
      <c r="G823" s="141">
        <v>21</v>
      </c>
      <c r="H823" s="141">
        <v>35.358333333333299</v>
      </c>
      <c r="I823" s="141">
        <v>6.6318888888888896</v>
      </c>
      <c r="J823" s="141">
        <v>0.625</v>
      </c>
      <c r="K823" s="141">
        <v>19.934999999999999</v>
      </c>
      <c r="L823" s="144"/>
      <c r="M823" s="141">
        <v>8850</v>
      </c>
      <c r="N823" s="141">
        <v>5193.6632499999996</v>
      </c>
      <c r="O823" s="144"/>
    </row>
    <row r="824" spans="1:15" ht="14.4" x14ac:dyDescent="0.3">
      <c r="A824" s="143">
        <v>45356.982604166667</v>
      </c>
      <c r="B824" s="46">
        <f t="shared" si="12"/>
        <v>45356.982638888891</v>
      </c>
      <c r="C824" s="141">
        <v>2.9990227272727301</v>
      </c>
      <c r="D824" s="141">
        <v>5.6086956521739098E-4</v>
      </c>
      <c r="E824" s="141">
        <v>1399.99130434783</v>
      </c>
      <c r="F824" s="141">
        <v>55.28</v>
      </c>
      <c r="G824" s="141">
        <v>21</v>
      </c>
      <c r="H824" s="141">
        <v>35.314999999999998</v>
      </c>
      <c r="I824" s="141">
        <v>6.6295999999999999</v>
      </c>
      <c r="J824" s="141">
        <v>0.64</v>
      </c>
      <c r="K824" s="141">
        <v>19.940000000000001</v>
      </c>
      <c r="L824" s="144"/>
      <c r="M824" s="141">
        <v>8850</v>
      </c>
      <c r="N824" s="141">
        <v>5193.5185384615397</v>
      </c>
      <c r="O824" s="144"/>
    </row>
    <row r="825" spans="1:15" ht="14.4" x14ac:dyDescent="0.3">
      <c r="A825" s="143">
        <v>45356.983298611114</v>
      </c>
      <c r="B825" s="46">
        <f t="shared" si="12"/>
        <v>45356.983333333337</v>
      </c>
      <c r="C825" s="141">
        <v>2.9992523809523801</v>
      </c>
      <c r="D825" s="141">
        <v>7.5500000000000003E-4</v>
      </c>
      <c r="E825" s="141">
        <v>1400.09473684211</v>
      </c>
      <c r="F825" s="141">
        <v>55.533499999999997</v>
      </c>
      <c r="G825" s="141">
        <v>21</v>
      </c>
      <c r="H825" s="141">
        <v>35.281999999999996</v>
      </c>
      <c r="I825" s="141">
        <v>6.6269999999999998</v>
      </c>
      <c r="J825" s="141">
        <v>0.65</v>
      </c>
      <c r="K825" s="141">
        <v>19.934999999999999</v>
      </c>
      <c r="L825" s="144"/>
      <c r="M825" s="141">
        <v>8850</v>
      </c>
      <c r="N825" s="141">
        <v>5193.3077999999996</v>
      </c>
      <c r="O825" s="144"/>
    </row>
    <row r="826" spans="1:15" ht="14.4" x14ac:dyDescent="0.3">
      <c r="A826" s="143">
        <v>45356.983993055554</v>
      </c>
      <c r="B826" s="46">
        <f t="shared" si="12"/>
        <v>45356.984027777777</v>
      </c>
      <c r="C826" s="141">
        <v>2.9988181818181801</v>
      </c>
      <c r="D826" s="141">
        <v>9.36363636363636E-4</v>
      </c>
      <c r="E826" s="141">
        <v>1400.1</v>
      </c>
      <c r="F826" s="141">
        <v>55.157499999999999</v>
      </c>
      <c r="G826" s="141">
        <v>21</v>
      </c>
      <c r="H826" s="141">
        <v>35.247999999999998</v>
      </c>
      <c r="I826" s="141">
        <v>6.6247777777777799</v>
      </c>
      <c r="J826" s="141">
        <v>0.65</v>
      </c>
      <c r="K826" s="141">
        <v>19.93</v>
      </c>
      <c r="L826" s="144"/>
      <c r="M826" s="141">
        <v>8850</v>
      </c>
      <c r="N826" s="141">
        <v>5193.1679090909101</v>
      </c>
      <c r="O826" s="144"/>
    </row>
    <row r="827" spans="1:15" ht="14.4" x14ac:dyDescent="0.3">
      <c r="A827" s="143">
        <v>45356.9846875</v>
      </c>
      <c r="B827" s="46">
        <f t="shared" si="12"/>
        <v>45356.984722222223</v>
      </c>
      <c r="C827" s="141">
        <v>2.9989217391304299</v>
      </c>
      <c r="D827" s="141">
        <v>1.03181818181818E-3</v>
      </c>
      <c r="E827" s="141">
        <v>1400.1863636363601</v>
      </c>
      <c r="F827" s="141">
        <v>55.572631578947401</v>
      </c>
      <c r="G827" s="141">
        <v>21</v>
      </c>
      <c r="H827" s="141">
        <v>35.223333333333301</v>
      </c>
      <c r="I827" s="141">
        <v>6.6219999999999999</v>
      </c>
      <c r="J827" s="141">
        <v>0.66</v>
      </c>
      <c r="K827" s="141">
        <v>19.925000000000001</v>
      </c>
      <c r="L827" s="144"/>
      <c r="M827" s="141">
        <v>8850</v>
      </c>
      <c r="N827" s="141">
        <v>5193.0441818181798</v>
      </c>
      <c r="O827" s="144"/>
    </row>
    <row r="828" spans="1:15" ht="14.4" x14ac:dyDescent="0.3">
      <c r="A828" s="143">
        <v>45356.985381944447</v>
      </c>
      <c r="B828" s="46">
        <f t="shared" si="12"/>
        <v>45356.98541666667</v>
      </c>
      <c r="C828" s="141">
        <v>3.0003913043478301</v>
      </c>
      <c r="D828" s="141">
        <v>8.5652173913043498E-4</v>
      </c>
      <c r="E828" s="141">
        <v>1400.0695652173899</v>
      </c>
      <c r="F828" s="141">
        <v>55.705555555555598</v>
      </c>
      <c r="G828" s="141">
        <v>21</v>
      </c>
      <c r="H828" s="141">
        <v>35.195</v>
      </c>
      <c r="I828" s="141">
        <v>6.6192000000000002</v>
      </c>
      <c r="J828" s="141">
        <v>0.66</v>
      </c>
      <c r="K828" s="141">
        <v>19.920000000000002</v>
      </c>
      <c r="L828" s="144"/>
      <c r="M828" s="141">
        <v>8850</v>
      </c>
      <c r="N828" s="141">
        <v>5192.8678</v>
      </c>
      <c r="O828" s="144"/>
    </row>
    <row r="829" spans="1:15" ht="14.4" x14ac:dyDescent="0.3">
      <c r="A829" s="143">
        <v>45356.986076388886</v>
      </c>
      <c r="B829" s="46">
        <f t="shared" si="12"/>
        <v>45356.986111111109</v>
      </c>
      <c r="C829" s="141">
        <v>3.00058260869565</v>
      </c>
      <c r="D829" s="141">
        <v>6.3181818181818196E-4</v>
      </c>
      <c r="E829" s="141">
        <v>1399.6478260869601</v>
      </c>
      <c r="F829" s="141">
        <v>55.474736842105301</v>
      </c>
      <c r="G829" s="141">
        <v>21</v>
      </c>
      <c r="H829" s="141">
        <v>35.183333333333302</v>
      </c>
      <c r="I829" s="141">
        <v>6.6162000000000001</v>
      </c>
      <c r="J829" s="141">
        <v>0.65333333333333299</v>
      </c>
      <c r="K829" s="141">
        <v>19.920000000000002</v>
      </c>
      <c r="L829" s="144"/>
      <c r="M829" s="141">
        <v>8850</v>
      </c>
      <c r="N829" s="141">
        <v>5192.7620999999999</v>
      </c>
      <c r="O829" s="144"/>
    </row>
    <row r="830" spans="1:15" ht="14.4" x14ac:dyDescent="0.3">
      <c r="A830" s="143">
        <v>45356.986770833333</v>
      </c>
      <c r="B830" s="46">
        <f t="shared" si="12"/>
        <v>45356.986805555556</v>
      </c>
      <c r="C830" s="141">
        <v>2.9997909090909101</v>
      </c>
      <c r="D830" s="141">
        <v>7.7727272727272703E-4</v>
      </c>
      <c r="E830" s="141">
        <v>1399.94761904762</v>
      </c>
      <c r="F830" s="141">
        <v>55.752352941176497</v>
      </c>
      <c r="G830" s="141">
        <v>21</v>
      </c>
      <c r="H830" s="141">
        <v>35.17</v>
      </c>
      <c r="I830" s="141">
        <v>6.6141666666666703</v>
      </c>
      <c r="J830" s="141">
        <v>0.65</v>
      </c>
      <c r="K830" s="141">
        <v>19.91</v>
      </c>
      <c r="L830" s="141"/>
      <c r="M830" s="141">
        <v>8850</v>
      </c>
      <c r="N830" s="141">
        <v>5192.5880833333304</v>
      </c>
      <c r="O830" s="144"/>
    </row>
    <row r="831" spans="1:15" ht="14.4" x14ac:dyDescent="0.3">
      <c r="A831" s="143">
        <v>45356.98746527778</v>
      </c>
      <c r="B831" s="46">
        <f t="shared" si="12"/>
        <v>45356.987500000003</v>
      </c>
      <c r="C831" s="141">
        <v>3.0002434782608698</v>
      </c>
      <c r="D831" s="141">
        <v>7.8636363636363604E-4</v>
      </c>
      <c r="E831" s="141">
        <v>1399.6727272727301</v>
      </c>
      <c r="F831" s="141">
        <v>56.0536363636364</v>
      </c>
      <c r="G831" s="141">
        <v>21</v>
      </c>
      <c r="H831" s="141">
        <v>35.151666666666699</v>
      </c>
      <c r="I831" s="141">
        <v>6.6109999999999998</v>
      </c>
      <c r="J831" s="141">
        <v>0.64333333333333298</v>
      </c>
      <c r="K831" s="141">
        <v>19.920000000000002</v>
      </c>
      <c r="L831" s="144"/>
      <c r="M831" s="141">
        <v>8850</v>
      </c>
      <c r="N831" s="141">
        <v>5192.3810909090898</v>
      </c>
      <c r="O831" s="144"/>
    </row>
    <row r="832" spans="1:15" ht="14.4" x14ac:dyDescent="0.3">
      <c r="A832" s="143">
        <v>45356.988159722219</v>
      </c>
      <c r="B832" s="46">
        <f t="shared" si="12"/>
        <v>45356.98819444445</v>
      </c>
      <c r="C832" s="141">
        <v>3.0015238095238099</v>
      </c>
      <c r="D832" s="141">
        <v>1.0947368421052601E-3</v>
      </c>
      <c r="E832" s="141">
        <v>1399.94736842105</v>
      </c>
      <c r="F832" s="141">
        <v>55.011666666666699</v>
      </c>
      <c r="G832" s="141">
        <v>21</v>
      </c>
      <c r="H832" s="141">
        <v>35.14</v>
      </c>
      <c r="I832" s="141">
        <v>6.6079999999999997</v>
      </c>
      <c r="J832" s="141">
        <v>0.64</v>
      </c>
      <c r="K832" s="141">
        <v>19.905000000000001</v>
      </c>
      <c r="L832" s="141"/>
      <c r="M832" s="141">
        <v>8850</v>
      </c>
      <c r="N832" s="141">
        <v>5192.2631428571403</v>
      </c>
      <c r="O832" s="144"/>
    </row>
    <row r="833" spans="1:15" ht="14.4" x14ac:dyDescent="0.3">
      <c r="A833" s="143">
        <v>45356.988854166666</v>
      </c>
      <c r="B833" s="46">
        <f t="shared" si="12"/>
        <v>45356.988888888889</v>
      </c>
      <c r="C833" s="141">
        <v>2.99934761904762</v>
      </c>
      <c r="D833" s="141">
        <v>5.5714285714285696E-4</v>
      </c>
      <c r="E833" s="141">
        <v>1399.8428571428601</v>
      </c>
      <c r="F833" s="141">
        <v>56.058095238095198</v>
      </c>
      <c r="G833" s="141">
        <v>21</v>
      </c>
      <c r="H833" s="141">
        <v>35.115000000000002</v>
      </c>
      <c r="I833" s="141">
        <v>6.60471428571429</v>
      </c>
      <c r="J833" s="141">
        <v>0.64</v>
      </c>
      <c r="K833" s="141">
        <v>19.91</v>
      </c>
      <c r="L833" s="144"/>
      <c r="M833" s="141">
        <v>8850</v>
      </c>
      <c r="N833" s="141">
        <v>5192.1501818181796</v>
      </c>
      <c r="O833" s="144"/>
    </row>
    <row r="834" spans="1:15" ht="14.4" x14ac:dyDescent="0.3">
      <c r="A834" s="143">
        <v>45356.989548611113</v>
      </c>
      <c r="B834" s="46">
        <f t="shared" si="12"/>
        <v>45356.989583333336</v>
      </c>
      <c r="C834" s="141">
        <v>2.99969565217391</v>
      </c>
      <c r="D834" s="141">
        <v>1.05217391304348E-3</v>
      </c>
      <c r="E834" s="141">
        <v>1400.02608695652</v>
      </c>
      <c r="F834" s="141">
        <v>56.354444444444397</v>
      </c>
      <c r="G834" s="141">
        <v>21</v>
      </c>
      <c r="H834" s="141">
        <v>35.107999999999997</v>
      </c>
      <c r="I834" s="141">
        <v>6.6021111111111104</v>
      </c>
      <c r="J834" s="141">
        <v>0.64</v>
      </c>
      <c r="K834" s="141">
        <v>19.914999999999999</v>
      </c>
      <c r="L834" s="144"/>
      <c r="M834" s="141">
        <v>8850</v>
      </c>
      <c r="N834" s="141">
        <v>5191.9636153846204</v>
      </c>
      <c r="O834" s="144"/>
    </row>
    <row r="835" spans="1:15" ht="14.4" x14ac:dyDescent="0.3">
      <c r="A835" s="143">
        <v>45356.990243055552</v>
      </c>
      <c r="B835" s="46">
        <f t="shared" ref="B835:B898" si="13">MROUND(A835,"00:01:00")</f>
        <v>45356.990277777782</v>
      </c>
      <c r="C835" s="141">
        <v>3.0003000000000002</v>
      </c>
      <c r="D835" s="141">
        <v>8.2272727272727304E-4</v>
      </c>
      <c r="E835" s="141">
        <v>1399.95</v>
      </c>
      <c r="F835" s="141">
        <v>56.954736842105298</v>
      </c>
      <c r="G835" s="141">
        <v>21</v>
      </c>
      <c r="H835" s="141">
        <v>35.097999999999999</v>
      </c>
      <c r="I835" s="141">
        <v>6.6090999999999998</v>
      </c>
      <c r="J835" s="141">
        <v>0.63500000000000001</v>
      </c>
      <c r="K835" s="141">
        <v>19.920000000000002</v>
      </c>
      <c r="L835" s="141"/>
      <c r="M835" s="141">
        <v>8911</v>
      </c>
      <c r="N835" s="141">
        <v>5191.8482999999997</v>
      </c>
      <c r="O835" s="144"/>
    </row>
    <row r="836" spans="1:15" ht="14.4" x14ac:dyDescent="0.3">
      <c r="A836" s="143">
        <v>45356.990937499999</v>
      </c>
      <c r="B836" s="46">
        <f t="shared" si="13"/>
        <v>45356.990972222222</v>
      </c>
      <c r="C836" s="141">
        <v>3.0007347826087001</v>
      </c>
      <c r="D836" s="141">
        <v>9.0869565217391302E-4</v>
      </c>
      <c r="E836" s="141">
        <v>1399.9130434782601</v>
      </c>
      <c r="F836" s="141">
        <v>56.510476190476197</v>
      </c>
      <c r="G836" s="141">
        <v>21</v>
      </c>
      <c r="H836" s="141">
        <v>35.1</v>
      </c>
      <c r="I836" s="141">
        <v>6.6241111111111097</v>
      </c>
      <c r="J836" s="141">
        <v>0.63500000000000001</v>
      </c>
      <c r="K836" s="141">
        <v>19.91</v>
      </c>
      <c r="L836" s="144"/>
      <c r="M836" s="141">
        <v>8911</v>
      </c>
      <c r="N836" s="141">
        <v>5191.6849000000002</v>
      </c>
      <c r="O836" s="144"/>
    </row>
    <row r="837" spans="1:15" ht="14.4" x14ac:dyDescent="0.3">
      <c r="A837" s="143">
        <v>45356.991631944446</v>
      </c>
      <c r="B837" s="46">
        <f t="shared" si="13"/>
        <v>45356.991666666669</v>
      </c>
      <c r="C837" s="141">
        <v>2.9991318181818198</v>
      </c>
      <c r="D837" s="141">
        <v>1.01363636363636E-3</v>
      </c>
      <c r="E837" s="141">
        <v>1400.0818181818199</v>
      </c>
      <c r="F837" s="141">
        <v>56.19</v>
      </c>
      <c r="G837" s="141">
        <v>21</v>
      </c>
      <c r="H837" s="141">
        <v>35.075000000000003</v>
      </c>
      <c r="I837" s="141">
        <v>6.62128571428571</v>
      </c>
      <c r="J837" s="141">
        <v>0.625</v>
      </c>
      <c r="K837" s="141">
        <v>19.91</v>
      </c>
      <c r="L837" s="144"/>
      <c r="M837" s="141">
        <v>8959</v>
      </c>
      <c r="N837" s="141">
        <v>5191.48446153846</v>
      </c>
      <c r="O837" s="144"/>
    </row>
    <row r="838" spans="1:15" ht="14.4" x14ac:dyDescent="0.3">
      <c r="A838" s="143">
        <v>45356.992326388892</v>
      </c>
      <c r="B838" s="46">
        <f t="shared" si="13"/>
        <v>45356.992361111115</v>
      </c>
      <c r="C838" s="141">
        <v>2.99977826086957</v>
      </c>
      <c r="D838" s="141">
        <v>6.4999999999999997E-4</v>
      </c>
      <c r="E838" s="141">
        <v>1399.96086956522</v>
      </c>
      <c r="F838" s="141">
        <v>56.554499999999997</v>
      </c>
      <c r="G838" s="141">
        <v>21</v>
      </c>
      <c r="H838" s="141">
        <v>35.049999999999997</v>
      </c>
      <c r="I838" s="141">
        <v>6.6177999999999999</v>
      </c>
      <c r="J838" s="141">
        <v>0.625</v>
      </c>
      <c r="K838" s="141">
        <v>19.91</v>
      </c>
      <c r="L838" s="141"/>
      <c r="M838" s="141">
        <v>8959</v>
      </c>
      <c r="N838" s="141">
        <v>5191.3326999999999</v>
      </c>
      <c r="O838" s="144"/>
    </row>
    <row r="839" spans="1:15" ht="14.4" x14ac:dyDescent="0.3">
      <c r="A839" s="143">
        <v>45356.993020833332</v>
      </c>
      <c r="B839" s="46">
        <f t="shared" si="13"/>
        <v>45356.993055555555</v>
      </c>
      <c r="C839" s="141">
        <v>3.0002608695652202</v>
      </c>
      <c r="D839" s="141">
        <v>3.7727272727272702E-4</v>
      </c>
      <c r="E839" s="141">
        <v>1400.1869565217401</v>
      </c>
      <c r="F839" s="141">
        <v>56.120476190476197</v>
      </c>
      <c r="G839" s="141">
        <v>21</v>
      </c>
      <c r="H839" s="141">
        <v>35.036999999999999</v>
      </c>
      <c r="I839" s="141">
        <v>6.6153333333333304</v>
      </c>
      <c r="J839" s="141">
        <v>0.625</v>
      </c>
      <c r="K839" s="141">
        <v>19.899999999999999</v>
      </c>
      <c r="L839" s="144"/>
      <c r="M839" s="141">
        <v>8959</v>
      </c>
      <c r="N839" s="141">
        <v>5191.1832727272704</v>
      </c>
      <c r="O839" s="144"/>
    </row>
    <row r="840" spans="1:15" ht="14.4" x14ac:dyDescent="0.3">
      <c r="A840" s="143">
        <v>45356.993715277778</v>
      </c>
      <c r="B840" s="46">
        <f t="shared" si="13"/>
        <v>45356.993750000001</v>
      </c>
      <c r="C840" s="141">
        <v>3.0007956521739101</v>
      </c>
      <c r="D840" s="141">
        <v>6.6521739130434804E-4</v>
      </c>
      <c r="E840" s="141">
        <v>1400.03636363636</v>
      </c>
      <c r="F840" s="141">
        <v>55.227619047619001</v>
      </c>
      <c r="G840" s="141">
        <v>21</v>
      </c>
      <c r="H840" s="141">
        <v>35.033333333333303</v>
      </c>
      <c r="I840" s="141">
        <v>6.6116999999999999</v>
      </c>
      <c r="J840" s="141">
        <v>0.625</v>
      </c>
      <c r="K840" s="141">
        <v>19.89</v>
      </c>
      <c r="L840" s="144"/>
      <c r="M840" s="141">
        <v>8959</v>
      </c>
      <c r="N840" s="141">
        <v>5191.0522499999997</v>
      </c>
      <c r="O840" s="144"/>
    </row>
    <row r="841" spans="1:15" ht="14.4" x14ac:dyDescent="0.3">
      <c r="A841" s="143">
        <v>45356.994409722225</v>
      </c>
      <c r="B841" s="46">
        <f t="shared" si="13"/>
        <v>45356.994444444448</v>
      </c>
      <c r="C841" s="141">
        <v>3.0002045454545501</v>
      </c>
      <c r="D841" s="141">
        <v>8.8571428571428601E-4</v>
      </c>
      <c r="E841" s="141">
        <v>1400.0238095238101</v>
      </c>
      <c r="F841" s="141">
        <v>55.4925</v>
      </c>
      <c r="G841" s="141">
        <v>21</v>
      </c>
      <c r="H841" s="141">
        <v>35.034999999999997</v>
      </c>
      <c r="I841" s="141">
        <v>6.609</v>
      </c>
      <c r="J841" s="141">
        <v>0.63</v>
      </c>
      <c r="K841" s="141">
        <v>19.88</v>
      </c>
      <c r="L841" s="144"/>
      <c r="M841" s="141">
        <v>8959</v>
      </c>
      <c r="N841" s="141">
        <v>5190.8816666666698</v>
      </c>
      <c r="O841" s="144"/>
    </row>
    <row r="842" spans="1:15" ht="14.4" x14ac:dyDescent="0.3">
      <c r="A842" s="143">
        <v>45356.995104166665</v>
      </c>
      <c r="B842" s="46">
        <f t="shared" si="13"/>
        <v>45356.995138888888</v>
      </c>
      <c r="C842" s="141">
        <v>3.00036818181818</v>
      </c>
      <c r="D842" s="141">
        <v>2.7727272727272702E-4</v>
      </c>
      <c r="E842" s="141">
        <v>1399.97727272727</v>
      </c>
      <c r="F842" s="141">
        <v>56.507368421052597</v>
      </c>
      <c r="G842" s="141">
        <v>21</v>
      </c>
      <c r="H842" s="141">
        <v>35.024999999999999</v>
      </c>
      <c r="I842" s="141">
        <v>6.6067499999999999</v>
      </c>
      <c r="J842" s="141">
        <v>0.63</v>
      </c>
      <c r="K842" s="141">
        <v>19.895</v>
      </c>
      <c r="L842" s="141"/>
      <c r="M842" s="141">
        <v>8959</v>
      </c>
      <c r="N842" s="141">
        <v>5190.7316666666702</v>
      </c>
      <c r="O842" s="144"/>
    </row>
    <row r="843" spans="1:15" ht="14.4" x14ac:dyDescent="0.3">
      <c r="A843" s="143">
        <v>45356.995798611111</v>
      </c>
      <c r="B843" s="46">
        <f t="shared" si="13"/>
        <v>45356.995833333334</v>
      </c>
      <c r="C843" s="141">
        <v>2.99996666666667</v>
      </c>
      <c r="D843" s="141">
        <v>6.8999999999999997E-4</v>
      </c>
      <c r="E843" s="141">
        <v>1399.9619047619001</v>
      </c>
      <c r="F843" s="141">
        <v>55.450952380952401</v>
      </c>
      <c r="G843" s="141">
        <v>21</v>
      </c>
      <c r="H843" s="141">
        <v>35.024999999999999</v>
      </c>
      <c r="I843" s="141">
        <v>6.6032000000000002</v>
      </c>
      <c r="J843" s="141">
        <v>0.63</v>
      </c>
      <c r="K843" s="141">
        <v>19.895</v>
      </c>
      <c r="L843" s="144"/>
      <c r="M843" s="141">
        <v>8959</v>
      </c>
      <c r="N843" s="141">
        <v>5190.56116666667</v>
      </c>
      <c r="O843" s="144"/>
    </row>
    <row r="844" spans="1:15" ht="14.4" x14ac:dyDescent="0.3">
      <c r="A844" s="143">
        <v>45356.996493055558</v>
      </c>
      <c r="B844" s="46">
        <f t="shared" si="13"/>
        <v>45356.996527777781</v>
      </c>
      <c r="C844" s="141">
        <v>3.000105</v>
      </c>
      <c r="D844" s="141">
        <v>-1.8571428571428599E-4</v>
      </c>
      <c r="E844" s="141">
        <v>1400.0150000000001</v>
      </c>
      <c r="F844" s="141">
        <v>55.911999999999999</v>
      </c>
      <c r="G844" s="141">
        <v>21</v>
      </c>
      <c r="H844" s="141">
        <v>35.023333333333298</v>
      </c>
      <c r="I844" s="141">
        <v>6.6002857142857101</v>
      </c>
      <c r="J844" s="141">
        <v>0.63500000000000001</v>
      </c>
      <c r="K844" s="141">
        <v>19.8966666666667</v>
      </c>
      <c r="L844" s="144"/>
      <c r="M844" s="141">
        <v>8959</v>
      </c>
      <c r="N844" s="141">
        <v>5190.4276428571402</v>
      </c>
      <c r="O844" s="144"/>
    </row>
    <row r="845" spans="1:15" ht="14.4" x14ac:dyDescent="0.3">
      <c r="A845" s="143">
        <v>45356.997187499997</v>
      </c>
      <c r="B845" s="46">
        <f t="shared" si="13"/>
        <v>45356.99722222222</v>
      </c>
      <c r="C845" s="141">
        <v>3.0016454545454501</v>
      </c>
      <c r="D845" s="141">
        <v>4.0952380952380998E-4</v>
      </c>
      <c r="E845" s="141">
        <v>1400.1619047618999</v>
      </c>
      <c r="F845" s="141">
        <v>55.4955</v>
      </c>
      <c r="G845" s="141">
        <v>21</v>
      </c>
      <c r="H845" s="141">
        <v>35.034999999999997</v>
      </c>
      <c r="I845" s="141">
        <v>6.6154545454545497</v>
      </c>
      <c r="J845" s="141">
        <v>0.63500000000000001</v>
      </c>
      <c r="K845" s="141">
        <v>19.89</v>
      </c>
      <c r="L845" s="141"/>
      <c r="M845" s="141">
        <v>9036</v>
      </c>
      <c r="N845" s="141">
        <v>5190.2542222222201</v>
      </c>
      <c r="O845" s="144"/>
    </row>
    <row r="846" spans="1:15" ht="14.4" x14ac:dyDescent="0.3">
      <c r="A846" s="143">
        <v>45356.997881944444</v>
      </c>
      <c r="B846" s="46">
        <f t="shared" si="13"/>
        <v>45356.997916666667</v>
      </c>
      <c r="C846" s="141">
        <v>3.0003130434782599</v>
      </c>
      <c r="D846" s="141">
        <v>1.2608695652173901E-4</v>
      </c>
      <c r="E846" s="141">
        <v>1400.3086956521699</v>
      </c>
      <c r="F846" s="141">
        <v>54.627619047619</v>
      </c>
      <c r="G846" s="141">
        <v>21</v>
      </c>
      <c r="H846" s="141">
        <v>35.024999999999999</v>
      </c>
      <c r="I846" s="141">
        <v>6.6208461538461503</v>
      </c>
      <c r="J846" s="141">
        <v>0.63500000000000001</v>
      </c>
      <c r="K846" s="141">
        <v>19.875</v>
      </c>
      <c r="L846" s="144"/>
      <c r="M846" s="141">
        <v>9068</v>
      </c>
      <c r="N846" s="141">
        <v>5190.1293571428596</v>
      </c>
      <c r="O846" s="144"/>
    </row>
    <row r="847" spans="1:15" ht="14.4" x14ac:dyDescent="0.3">
      <c r="A847" s="143">
        <v>45356.998576388891</v>
      </c>
      <c r="B847" s="46">
        <f t="shared" si="13"/>
        <v>45356.998611111114</v>
      </c>
      <c r="C847" s="141">
        <v>3.0004409090909099</v>
      </c>
      <c r="D847" s="141">
        <v>1.2272727272727299E-4</v>
      </c>
      <c r="E847" s="141">
        <v>1400.06</v>
      </c>
      <c r="F847" s="141">
        <v>54.575000000000003</v>
      </c>
      <c r="G847" s="141">
        <v>21</v>
      </c>
      <c r="H847" s="141">
        <v>35.01</v>
      </c>
      <c r="I847" s="141">
        <v>6.6176000000000004</v>
      </c>
      <c r="J847" s="141">
        <v>0.63</v>
      </c>
      <c r="K847" s="141">
        <v>19.86</v>
      </c>
      <c r="L847" s="141"/>
      <c r="M847" s="141">
        <v>9068</v>
      </c>
      <c r="N847" s="141">
        <v>5189.9269999999997</v>
      </c>
      <c r="O847" s="144"/>
    </row>
    <row r="848" spans="1:15" ht="14.4" x14ac:dyDescent="0.3">
      <c r="A848" s="143">
        <v>45356.99927083333</v>
      </c>
      <c r="B848" s="46">
        <f t="shared" si="13"/>
        <v>45356.999305555561</v>
      </c>
      <c r="C848" s="141">
        <v>3.00000909090909</v>
      </c>
      <c r="D848" s="141">
        <v>2.72727272727273E-5</v>
      </c>
      <c r="E848" s="141">
        <v>1400.07</v>
      </c>
      <c r="F848" s="141">
        <v>55.324285714285701</v>
      </c>
      <c r="G848" s="141">
        <v>21</v>
      </c>
      <c r="H848" s="141">
        <v>34.9866666666667</v>
      </c>
      <c r="I848" s="141">
        <v>6.6144999999999996</v>
      </c>
      <c r="J848" s="141">
        <v>0.64</v>
      </c>
      <c r="K848" s="141">
        <v>19.87</v>
      </c>
      <c r="L848" s="144"/>
      <c r="M848" s="141">
        <v>9068</v>
      </c>
      <c r="N848" s="141">
        <v>5189.8227368421003</v>
      </c>
      <c r="O848" s="144"/>
    </row>
    <row r="849" spans="1:17" ht="14.4" x14ac:dyDescent="0.3">
      <c r="A849" s="143">
        <v>45356.999965277777</v>
      </c>
      <c r="B849" s="46">
        <f t="shared" si="13"/>
        <v>45357</v>
      </c>
      <c r="C849" s="141">
        <v>3.0002565217391299</v>
      </c>
      <c r="D849" s="141">
        <v>-1.5909090909090899E-4</v>
      </c>
      <c r="E849" s="141">
        <v>1400.27391304348</v>
      </c>
      <c r="F849" s="141">
        <v>55.802</v>
      </c>
      <c r="G849" s="141">
        <v>21</v>
      </c>
      <c r="H849" s="141">
        <v>34.984545454545497</v>
      </c>
      <c r="I849" s="141">
        <v>6.6117999999999997</v>
      </c>
      <c r="J849" s="141">
        <v>0.64</v>
      </c>
      <c r="K849" s="141">
        <v>19.88</v>
      </c>
      <c r="L849" s="141"/>
      <c r="M849" s="141">
        <v>9068</v>
      </c>
      <c r="N849" s="141">
        <v>5189.6014999999998</v>
      </c>
      <c r="O849" s="144"/>
    </row>
    <row r="850" spans="1:17" ht="14.4" x14ac:dyDescent="0.3">
      <c r="A850" s="143">
        <v>45357.000659722224</v>
      </c>
      <c r="B850" s="46">
        <f t="shared" si="13"/>
        <v>45357.000694444447</v>
      </c>
      <c r="C850" s="141">
        <v>3.0010347826086998</v>
      </c>
      <c r="D850" s="141">
        <v>1.5454545454545501E-4</v>
      </c>
      <c r="E850" s="141">
        <v>1399.95</v>
      </c>
      <c r="F850" s="141">
        <v>55.452500000000001</v>
      </c>
      <c r="G850" s="141">
        <v>21</v>
      </c>
      <c r="H850" s="141">
        <v>34.985999999999997</v>
      </c>
      <c r="I850" s="141">
        <v>6.6093333333333302</v>
      </c>
      <c r="J850" s="141">
        <v>0.64</v>
      </c>
      <c r="K850" s="141">
        <v>19.875</v>
      </c>
      <c r="L850" s="144"/>
      <c r="M850" s="141">
        <v>9068</v>
      </c>
      <c r="N850" s="141">
        <v>5189.4520666666704</v>
      </c>
      <c r="O850" s="144"/>
    </row>
    <row r="851" spans="1:17" ht="14.4" x14ac:dyDescent="0.3">
      <c r="A851" s="143">
        <v>45357.001354166663</v>
      </c>
      <c r="B851" s="46">
        <f t="shared" si="13"/>
        <v>45357.001388888893</v>
      </c>
      <c r="C851" s="141">
        <v>3.00095909090909</v>
      </c>
      <c r="D851" s="141">
        <v>-1.3333333333333299E-4</v>
      </c>
      <c r="E851" s="141">
        <v>1399.86666666667</v>
      </c>
      <c r="F851" s="141">
        <v>55.450476190476202</v>
      </c>
      <c r="G851" s="141">
        <v>21</v>
      </c>
      <c r="H851" s="141">
        <v>34.994999999999997</v>
      </c>
      <c r="I851" s="141">
        <v>6.6059999999999999</v>
      </c>
      <c r="J851" s="141">
        <v>0.64</v>
      </c>
      <c r="K851" s="141">
        <v>19.875</v>
      </c>
      <c r="L851" s="141"/>
      <c r="M851" s="141">
        <v>9068</v>
      </c>
      <c r="N851" s="141">
        <v>5189.32705882353</v>
      </c>
      <c r="O851" s="144"/>
    </row>
    <row r="852" spans="1:17" ht="14.4" x14ac:dyDescent="0.3">
      <c r="A852" s="143">
        <v>45357.00204861111</v>
      </c>
      <c r="B852" s="46">
        <f t="shared" si="13"/>
        <v>45357.002083333333</v>
      </c>
      <c r="C852" s="141">
        <v>3.0013227272727301</v>
      </c>
      <c r="D852" s="141">
        <v>-7.1739130434782597E-4</v>
      </c>
      <c r="E852" s="141">
        <v>1399.8954545454501</v>
      </c>
      <c r="F852" s="141">
        <v>54.655294117647102</v>
      </c>
      <c r="G852" s="141">
        <v>21</v>
      </c>
      <c r="H852" s="141">
        <v>34.994999999999997</v>
      </c>
      <c r="I852" s="141">
        <v>6.6025</v>
      </c>
      <c r="J852" s="141">
        <v>0.64</v>
      </c>
      <c r="K852" s="141">
        <v>19.87</v>
      </c>
      <c r="L852" s="144"/>
      <c r="M852" s="141">
        <v>9068</v>
      </c>
      <c r="N852" s="141">
        <v>5189.1952000000001</v>
      </c>
      <c r="O852" s="144"/>
      <c r="Q852" s="20"/>
    </row>
    <row r="853" spans="1:17" ht="14.4" x14ac:dyDescent="0.3">
      <c r="A853" s="143">
        <v>45357.002743055556</v>
      </c>
      <c r="B853" s="46">
        <f t="shared" si="13"/>
        <v>45357.00277777778</v>
      </c>
      <c r="C853" s="141">
        <v>3.00090869565217</v>
      </c>
      <c r="D853" s="141">
        <v>-6.0434782608695696E-4</v>
      </c>
      <c r="E853" s="141">
        <v>1400.02608695652</v>
      </c>
      <c r="F853" s="141">
        <v>55.455909090909103</v>
      </c>
      <c r="G853" s="141">
        <v>21</v>
      </c>
      <c r="H853" s="141">
        <v>35.005000000000003</v>
      </c>
      <c r="I853" s="141">
        <v>6.6062000000000003</v>
      </c>
      <c r="J853" s="141">
        <v>0.64500000000000002</v>
      </c>
      <c r="K853" s="141">
        <v>19.875</v>
      </c>
      <c r="L853" s="141"/>
      <c r="M853" s="141">
        <v>9117.8333333332994</v>
      </c>
      <c r="N853" s="141">
        <v>5189.0060000000003</v>
      </c>
      <c r="O853" s="144"/>
    </row>
    <row r="854" spans="1:17" ht="14.4" x14ac:dyDescent="0.3">
      <c r="A854" s="143">
        <v>45357.003437500003</v>
      </c>
      <c r="B854" s="46">
        <f t="shared" si="13"/>
        <v>45357.003472222226</v>
      </c>
      <c r="C854" s="141">
        <v>2.9991913043478302</v>
      </c>
      <c r="D854" s="141">
        <v>-2.8695652173912998E-4</v>
      </c>
      <c r="E854" s="141">
        <v>1399.7</v>
      </c>
      <c r="F854" s="141">
        <v>56.107894736842098</v>
      </c>
      <c r="G854" s="141">
        <v>21</v>
      </c>
      <c r="H854" s="141">
        <v>35.004444444444403</v>
      </c>
      <c r="I854" s="141">
        <v>6.6224999999999996</v>
      </c>
      <c r="J854" s="141">
        <v>0.64500000000000002</v>
      </c>
      <c r="K854" s="141">
        <v>19.89</v>
      </c>
      <c r="L854" s="144"/>
      <c r="M854" s="141">
        <v>9117.8333333332994</v>
      </c>
      <c r="N854" s="141">
        <v>5188.8710000000001</v>
      </c>
      <c r="O854" s="144"/>
    </row>
    <row r="855" spans="1:17" ht="14.4" x14ac:dyDescent="0.3">
      <c r="A855" s="143">
        <v>45357.004131944443</v>
      </c>
      <c r="B855" s="46">
        <f t="shared" si="13"/>
        <v>45357.004166666666</v>
      </c>
      <c r="C855" s="141">
        <v>3.0010227272727299</v>
      </c>
      <c r="D855" s="141">
        <v>-9.5238095238095197E-6</v>
      </c>
      <c r="E855" s="141">
        <v>1399.80454545455</v>
      </c>
      <c r="F855" s="141">
        <v>53.570952380952399</v>
      </c>
      <c r="G855" s="141">
        <v>21</v>
      </c>
      <c r="H855" s="141">
        <v>35.005000000000003</v>
      </c>
      <c r="I855" s="141">
        <v>6.6195000000000004</v>
      </c>
      <c r="J855" s="141">
        <v>0.64</v>
      </c>
      <c r="K855" s="141">
        <v>19.885000000000002</v>
      </c>
      <c r="L855" s="141"/>
      <c r="M855" s="141">
        <v>9177</v>
      </c>
      <c r="N855" s="141">
        <v>5188.6763571428601</v>
      </c>
      <c r="O855" s="144"/>
    </row>
    <row r="856" spans="1:17" ht="14.4" x14ac:dyDescent="0.3">
      <c r="A856" s="143">
        <v>45357.004826388889</v>
      </c>
      <c r="B856" s="46">
        <f t="shared" si="13"/>
        <v>45357.004861111112</v>
      </c>
      <c r="C856" s="141">
        <v>2.9997909090909101</v>
      </c>
      <c r="D856" s="141">
        <v>-3.0454545454545502E-4</v>
      </c>
      <c r="E856" s="141">
        <v>1400.22727272727</v>
      </c>
      <c r="F856" s="141">
        <v>55.707619047618998</v>
      </c>
      <c r="G856" s="141">
        <v>21</v>
      </c>
      <c r="H856" s="141">
        <v>34.99</v>
      </c>
      <c r="I856" s="141">
        <v>6.6159999999999997</v>
      </c>
      <c r="J856" s="141">
        <v>0.64</v>
      </c>
      <c r="K856" s="141">
        <v>19.873333333333299</v>
      </c>
      <c r="L856" s="144"/>
      <c r="M856" s="141">
        <v>9177</v>
      </c>
      <c r="N856" s="141">
        <v>5188.52909090909</v>
      </c>
      <c r="O856" s="144"/>
    </row>
    <row r="857" spans="1:17" ht="14.4" x14ac:dyDescent="0.3">
      <c r="A857" s="143">
        <v>45357.005520833336</v>
      </c>
      <c r="B857" s="46">
        <f t="shared" si="13"/>
        <v>45357.005555555559</v>
      </c>
      <c r="C857" s="141">
        <v>3.0013652173912999</v>
      </c>
      <c r="D857" s="141">
        <v>-4.3043478260869599E-4</v>
      </c>
      <c r="E857" s="141">
        <v>1400.1545454545501</v>
      </c>
      <c r="F857" s="141">
        <v>55.807826086956503</v>
      </c>
      <c r="G857" s="141">
        <v>21</v>
      </c>
      <c r="H857" s="141">
        <v>34.984000000000002</v>
      </c>
      <c r="I857" s="141">
        <v>6.6124999999999998</v>
      </c>
      <c r="J857" s="141">
        <v>0.64</v>
      </c>
      <c r="K857" s="141">
        <v>19.88</v>
      </c>
      <c r="L857" s="141"/>
      <c r="M857" s="141">
        <v>9177</v>
      </c>
      <c r="N857" s="141">
        <v>5188.363875</v>
      </c>
      <c r="O857" s="144"/>
    </row>
    <row r="858" spans="1:17" ht="14.4" x14ac:dyDescent="0.3">
      <c r="A858" s="143">
        <v>45357.006215277775</v>
      </c>
      <c r="B858" s="46">
        <f t="shared" si="13"/>
        <v>45357.006249999999</v>
      </c>
      <c r="C858" s="141">
        <v>3.00058260869565</v>
      </c>
      <c r="D858" s="141">
        <v>-9.5454545454545502E-5</v>
      </c>
      <c r="E858" s="141">
        <v>1399.9</v>
      </c>
      <c r="F858" s="141">
        <v>55.656315789473702</v>
      </c>
      <c r="G858" s="141">
        <v>21</v>
      </c>
      <c r="H858" s="141">
        <v>34.984999999999999</v>
      </c>
      <c r="I858" s="141">
        <v>6.6102727272727302</v>
      </c>
      <c r="J858" s="141">
        <v>0.64500000000000002</v>
      </c>
      <c r="K858" s="141">
        <v>19.88</v>
      </c>
      <c r="L858" s="144"/>
      <c r="M858" s="141">
        <v>9177</v>
      </c>
      <c r="N858" s="141">
        <v>5188.21</v>
      </c>
      <c r="O858" s="144"/>
    </row>
    <row r="859" spans="1:17" ht="14.4" x14ac:dyDescent="0.3">
      <c r="A859" s="143">
        <v>45357.006909722222</v>
      </c>
      <c r="B859" s="46">
        <f t="shared" si="13"/>
        <v>45357.006944444445</v>
      </c>
      <c r="C859" s="141">
        <v>2.9988695652173898</v>
      </c>
      <c r="D859" s="141">
        <v>-5.7391304347826104E-4</v>
      </c>
      <c r="E859" s="141">
        <v>1400.01363636364</v>
      </c>
      <c r="F859" s="141">
        <v>55.329500000000003</v>
      </c>
      <c r="G859" s="141">
        <v>21</v>
      </c>
      <c r="H859" s="141">
        <v>34.994999999999997</v>
      </c>
      <c r="I859" s="141">
        <v>6.6064999999999996</v>
      </c>
      <c r="J859" s="141">
        <v>0.64500000000000002</v>
      </c>
      <c r="K859" s="141">
        <v>19.88</v>
      </c>
      <c r="L859" s="141"/>
      <c r="M859" s="141">
        <v>9177</v>
      </c>
      <c r="N859" s="141">
        <v>5188.0614999999998</v>
      </c>
      <c r="O859" s="144"/>
    </row>
    <row r="860" spans="1:17" ht="14.4" x14ac:dyDescent="0.3">
      <c r="A860" s="143">
        <v>45357.007604166669</v>
      </c>
      <c r="B860" s="46">
        <f t="shared" si="13"/>
        <v>45357.007638888892</v>
      </c>
      <c r="C860" s="141">
        <v>3.0001086956521701</v>
      </c>
      <c r="D860" s="141">
        <v>-2.69565217391304E-4</v>
      </c>
      <c r="E860" s="141">
        <v>1400.1304347826101</v>
      </c>
      <c r="F860" s="141">
        <v>54.5717391304348</v>
      </c>
      <c r="G860" s="141">
        <v>21</v>
      </c>
      <c r="H860" s="141">
        <v>34.994999999999997</v>
      </c>
      <c r="I860" s="141">
        <v>6.6040000000000001</v>
      </c>
      <c r="J860" s="141">
        <v>0.65</v>
      </c>
      <c r="K860" s="141">
        <v>19.864999999999998</v>
      </c>
      <c r="L860" s="144"/>
      <c r="M860" s="141">
        <v>9177</v>
      </c>
      <c r="N860" s="141">
        <v>5187.8978823529396</v>
      </c>
      <c r="O860" s="144"/>
    </row>
    <row r="861" spans="1:17" ht="14.4" x14ac:dyDescent="0.3">
      <c r="A861" s="143">
        <v>45357.008298611108</v>
      </c>
      <c r="B861" s="46">
        <f t="shared" si="13"/>
        <v>45357.008333333339</v>
      </c>
      <c r="C861" s="141">
        <v>2.9992391304347801</v>
      </c>
      <c r="D861" s="141">
        <v>-9.5238095238095298E-6</v>
      </c>
      <c r="E861" s="141">
        <v>1399.79565217391</v>
      </c>
      <c r="F861" s="141">
        <v>54.431904761904804</v>
      </c>
      <c r="G861" s="141">
        <v>21</v>
      </c>
      <c r="H861" s="141">
        <v>34.994999999999997</v>
      </c>
      <c r="I861" s="141">
        <v>6.601</v>
      </c>
      <c r="J861" s="141">
        <v>0.65</v>
      </c>
      <c r="K861" s="141">
        <v>19.864999999999998</v>
      </c>
      <c r="L861" s="141"/>
      <c r="M861" s="141">
        <v>9177</v>
      </c>
      <c r="N861" s="141">
        <v>5187.7280000000001</v>
      </c>
      <c r="O861" s="144"/>
    </row>
    <row r="862" spans="1:17" ht="14.4" x14ac:dyDescent="0.3">
      <c r="A862" s="143">
        <v>45357.008993055555</v>
      </c>
      <c r="B862" s="46">
        <f t="shared" si="13"/>
        <v>45357.009027777778</v>
      </c>
      <c r="C862" s="141">
        <v>2.9994086956521699</v>
      </c>
      <c r="D862" s="141">
        <v>-3.8695652173913002E-4</v>
      </c>
      <c r="E862" s="141">
        <v>1400.4047619047601</v>
      </c>
      <c r="F862" s="141">
        <v>54.29</v>
      </c>
      <c r="G862" s="141">
        <v>21</v>
      </c>
      <c r="H862" s="141">
        <v>35.005000000000003</v>
      </c>
      <c r="I862" s="141">
        <v>6.6200999999999999</v>
      </c>
      <c r="J862" s="141">
        <v>0.65500000000000003</v>
      </c>
      <c r="K862" s="141">
        <v>19.86</v>
      </c>
      <c r="L862" s="144"/>
      <c r="M862" s="141">
        <v>9235.25</v>
      </c>
      <c r="N862" s="141">
        <v>5187.56858333333</v>
      </c>
      <c r="O862" s="144"/>
    </row>
    <row r="863" spans="1:17" ht="14.4" x14ac:dyDescent="0.3">
      <c r="A863" s="143">
        <v>45357.009687500002</v>
      </c>
      <c r="B863" s="46">
        <f t="shared" si="13"/>
        <v>45357.009722222225</v>
      </c>
      <c r="C863" s="141">
        <v>2.9994666666666698</v>
      </c>
      <c r="D863" s="141">
        <v>-1E-4</v>
      </c>
      <c r="E863" s="141">
        <v>1400.05</v>
      </c>
      <c r="F863" s="141">
        <v>53.878</v>
      </c>
      <c r="G863" s="141">
        <v>21</v>
      </c>
      <c r="H863" s="141">
        <v>35.0133333333333</v>
      </c>
      <c r="I863" s="141">
        <v>6.6204999999999998</v>
      </c>
      <c r="J863" s="141">
        <v>0.65500000000000003</v>
      </c>
      <c r="K863" s="141">
        <v>19.850000000000001</v>
      </c>
      <c r="L863" s="141"/>
      <c r="M863" s="141">
        <v>9286</v>
      </c>
      <c r="N863" s="141">
        <v>5187.4016666666703</v>
      </c>
      <c r="O863" s="144"/>
    </row>
    <row r="864" spans="1:17" ht="14.4" x14ac:dyDescent="0.3">
      <c r="A864" s="143">
        <v>45357.010381944441</v>
      </c>
      <c r="B864" s="46">
        <f t="shared" si="13"/>
        <v>45357.010416666672</v>
      </c>
      <c r="C864" s="141">
        <v>3.0004818181818198</v>
      </c>
      <c r="D864" s="141">
        <v>3.72727272727273E-4</v>
      </c>
      <c r="E864" s="141">
        <v>1399.99565217391</v>
      </c>
      <c r="F864" s="141">
        <v>54.566956521739101</v>
      </c>
      <c r="G864" s="141">
        <v>21</v>
      </c>
      <c r="H864" s="141">
        <v>34.994999999999997</v>
      </c>
      <c r="I864" s="141">
        <v>6.6176000000000004</v>
      </c>
      <c r="J864" s="141">
        <v>0.66</v>
      </c>
      <c r="K864" s="141">
        <v>19.844999999999999</v>
      </c>
      <c r="L864" s="144"/>
      <c r="M864" s="141">
        <v>9286</v>
      </c>
      <c r="N864" s="141">
        <v>5187.1911666666701</v>
      </c>
      <c r="O864" s="144"/>
    </row>
    <row r="865" spans="1:15" ht="14.4" x14ac:dyDescent="0.3">
      <c r="A865" s="143">
        <v>45357.011076388888</v>
      </c>
      <c r="B865" s="46">
        <f t="shared" si="13"/>
        <v>45357.011111111111</v>
      </c>
      <c r="C865" s="141">
        <v>3.00060454545455</v>
      </c>
      <c r="D865" s="141">
        <v>3.8499999999999998E-4</v>
      </c>
      <c r="E865" s="141">
        <v>1400.1523809523801</v>
      </c>
      <c r="F865" s="141">
        <v>54.7494736842105</v>
      </c>
      <c r="G865" s="141">
        <v>21</v>
      </c>
      <c r="H865" s="141">
        <v>34.984999999999999</v>
      </c>
      <c r="I865" s="141">
        <v>6.6139999999999999</v>
      </c>
      <c r="J865" s="141">
        <v>0.66</v>
      </c>
      <c r="K865" s="141">
        <v>19.856666666666701</v>
      </c>
      <c r="L865" s="141"/>
      <c r="M865" s="141">
        <v>9286</v>
      </c>
      <c r="N865" s="141">
        <v>5187.0928125</v>
      </c>
      <c r="O865" s="144"/>
    </row>
    <row r="866" spans="1:15" ht="14.4" x14ac:dyDescent="0.3">
      <c r="A866" s="143">
        <v>45357.011770833335</v>
      </c>
      <c r="B866" s="46">
        <f t="shared" si="13"/>
        <v>45357.011805555558</v>
      </c>
      <c r="C866" s="141">
        <v>3.0014523809523799</v>
      </c>
      <c r="D866" s="141">
        <v>4.0454545454545501E-4</v>
      </c>
      <c r="E866" s="141">
        <v>1399.8571428571399</v>
      </c>
      <c r="F866" s="141">
        <v>54.989090909090898</v>
      </c>
      <c r="G866" s="141">
        <v>21</v>
      </c>
      <c r="H866" s="141">
        <v>34.979999999999997</v>
      </c>
      <c r="I866" s="141">
        <v>6.6120000000000001</v>
      </c>
      <c r="J866" s="141">
        <v>0.66666666666666696</v>
      </c>
      <c r="K866" s="141">
        <v>19.850000000000001</v>
      </c>
      <c r="L866" s="144"/>
      <c r="M866" s="141">
        <v>9286</v>
      </c>
      <c r="N866" s="141">
        <v>5186.8892999999998</v>
      </c>
      <c r="O866" s="144"/>
    </row>
    <row r="867" spans="1:15" ht="14.4" x14ac:dyDescent="0.3">
      <c r="A867" s="143">
        <v>45357.012465277781</v>
      </c>
      <c r="B867" s="46">
        <f t="shared" si="13"/>
        <v>45357.012500000004</v>
      </c>
      <c r="C867" s="141">
        <v>2.9992695652173902</v>
      </c>
      <c r="D867" s="141">
        <v>-5.1739130434782599E-4</v>
      </c>
      <c r="E867" s="141">
        <v>1400.12857142857</v>
      </c>
      <c r="F867" s="141">
        <v>58.220909090909103</v>
      </c>
      <c r="G867" s="141">
        <v>21</v>
      </c>
      <c r="H867" s="141">
        <v>34.975000000000001</v>
      </c>
      <c r="I867" s="141">
        <v>6.6101428571428604</v>
      </c>
      <c r="J867" s="141">
        <v>0.66</v>
      </c>
      <c r="K867" s="141">
        <v>19.875</v>
      </c>
      <c r="L867" s="141"/>
      <c r="M867" s="141">
        <v>9286</v>
      </c>
      <c r="N867" s="141">
        <v>5186.7676470588203</v>
      </c>
      <c r="O867" s="144"/>
    </row>
    <row r="868" spans="1:15" ht="14.4" x14ac:dyDescent="0.3">
      <c r="A868" s="143">
        <v>45357.013159722221</v>
      </c>
      <c r="B868" s="46">
        <f t="shared" si="13"/>
        <v>45357.013194444444</v>
      </c>
      <c r="C868" s="141">
        <v>2.9994666666666698</v>
      </c>
      <c r="D868" s="141">
        <v>-2.82608695652174E-4</v>
      </c>
      <c r="E868" s="141">
        <v>1399.9652173913</v>
      </c>
      <c r="F868" s="141">
        <v>57.3926086956522</v>
      </c>
      <c r="G868" s="141">
        <v>21</v>
      </c>
      <c r="H868" s="141">
        <v>34.99</v>
      </c>
      <c r="I868" s="141">
        <v>6.6072499999999996</v>
      </c>
      <c r="J868" s="141">
        <v>0.66</v>
      </c>
      <c r="K868" s="141">
        <v>19.904</v>
      </c>
      <c r="L868" s="144"/>
      <c r="M868" s="141">
        <v>9286</v>
      </c>
      <c r="N868" s="141">
        <v>5186.5644285714297</v>
      </c>
      <c r="O868" s="144"/>
    </row>
    <row r="869" spans="1:15" ht="14.4" x14ac:dyDescent="0.3">
      <c r="A869" s="143">
        <v>45357.013854166667</v>
      </c>
      <c r="B869" s="46">
        <f t="shared" si="13"/>
        <v>45357.013888888891</v>
      </c>
      <c r="C869" s="141">
        <v>3.0012391304347799</v>
      </c>
      <c r="D869" s="141">
        <v>3.4782608695652198E-5</v>
      </c>
      <c r="E869" s="141">
        <v>1400.0913043478299</v>
      </c>
      <c r="F869" s="141">
        <v>53.77</v>
      </c>
      <c r="G869" s="141">
        <v>21</v>
      </c>
      <c r="H869" s="141">
        <v>35</v>
      </c>
      <c r="I869" s="141">
        <v>6.6031666666666702</v>
      </c>
      <c r="J869" s="141">
        <v>0.65333333333333299</v>
      </c>
      <c r="K869" s="141">
        <v>19.88</v>
      </c>
      <c r="L869" s="144"/>
      <c r="M869" s="141">
        <v>9286</v>
      </c>
      <c r="N869" s="141">
        <v>5186.4296999999997</v>
      </c>
      <c r="O869" s="144"/>
    </row>
    <row r="870" spans="1:15" ht="14.4" x14ac:dyDescent="0.3">
      <c r="A870" s="143">
        <v>45357.014548611114</v>
      </c>
      <c r="B870" s="46">
        <f t="shared" si="13"/>
        <v>45357.014583333337</v>
      </c>
      <c r="C870" s="141">
        <v>3.0004130434782601</v>
      </c>
      <c r="D870" s="141">
        <v>3.9545454545454497E-4</v>
      </c>
      <c r="E870" s="141">
        <v>1400.00869565217</v>
      </c>
      <c r="F870" s="141">
        <v>54.209545454545399</v>
      </c>
      <c r="G870" s="141">
        <v>21</v>
      </c>
      <c r="H870" s="141">
        <v>35.015000000000001</v>
      </c>
      <c r="I870" s="141">
        <v>6.6123000000000003</v>
      </c>
      <c r="J870" s="141">
        <v>0.65333333333333299</v>
      </c>
      <c r="K870" s="141">
        <v>19.86</v>
      </c>
      <c r="L870" s="144"/>
      <c r="M870" s="141">
        <v>9357</v>
      </c>
      <c r="N870" s="141">
        <v>5186.2799000000005</v>
      </c>
      <c r="O870" s="144"/>
    </row>
    <row r="871" spans="1:15" ht="14.4" x14ac:dyDescent="0.3">
      <c r="A871" s="143">
        <v>45357.015243055554</v>
      </c>
      <c r="B871" s="46">
        <f t="shared" si="13"/>
        <v>45357.015277777777</v>
      </c>
      <c r="C871" s="141">
        <v>3.00002272727273</v>
      </c>
      <c r="D871" s="141">
        <v>6.8999999999999997E-4</v>
      </c>
      <c r="E871" s="141">
        <v>1399.6772727272701</v>
      </c>
      <c r="F871" s="141">
        <v>54.238571428571397</v>
      </c>
      <c r="G871" s="141">
        <v>21</v>
      </c>
      <c r="H871" s="141">
        <v>35.01</v>
      </c>
      <c r="I871" s="141">
        <v>6.6241428571428598</v>
      </c>
      <c r="J871" s="141">
        <v>0.65</v>
      </c>
      <c r="K871" s="141">
        <v>19.863333333333301</v>
      </c>
      <c r="L871" s="144"/>
      <c r="M871" s="141">
        <v>9394</v>
      </c>
      <c r="N871" s="141">
        <v>5186.1053636363604</v>
      </c>
      <c r="O871" s="144"/>
    </row>
    <row r="872" spans="1:15" ht="14.4" x14ac:dyDescent="0.3">
      <c r="A872" s="143">
        <v>45357.0159375</v>
      </c>
      <c r="B872" s="46">
        <f t="shared" si="13"/>
        <v>45357.015972222223</v>
      </c>
      <c r="C872" s="141">
        <v>2.99957826086957</v>
      </c>
      <c r="D872" s="141">
        <v>4.90909090909091E-4</v>
      </c>
      <c r="E872" s="141">
        <v>1400.27727272727</v>
      </c>
      <c r="F872" s="141">
        <v>54.533333333333303</v>
      </c>
      <c r="G872" s="141">
        <v>21</v>
      </c>
      <c r="H872" s="141">
        <v>35</v>
      </c>
      <c r="I872" s="141">
        <v>6.6205999999999996</v>
      </c>
      <c r="J872" s="141">
        <v>0.65</v>
      </c>
      <c r="K872" s="141">
        <v>19.864999999999998</v>
      </c>
      <c r="L872" s="144"/>
      <c r="M872" s="141">
        <v>9394</v>
      </c>
      <c r="N872" s="141">
        <v>5185.9536250000001</v>
      </c>
      <c r="O872" s="144"/>
    </row>
    <row r="873" spans="1:15" ht="14.4" x14ac:dyDescent="0.3">
      <c r="A873" s="143">
        <v>45357.016631944447</v>
      </c>
      <c r="B873" s="46">
        <f t="shared" si="13"/>
        <v>45357.01666666667</v>
      </c>
      <c r="C873" s="141">
        <v>2.99945833333333</v>
      </c>
      <c r="D873" s="141">
        <v>5.6521739130434798E-5</v>
      </c>
      <c r="E873" s="141">
        <v>1400.26818181818</v>
      </c>
      <c r="F873" s="141">
        <v>52.752499999999998</v>
      </c>
      <c r="G873" s="141">
        <v>21</v>
      </c>
      <c r="H873" s="141">
        <v>34.994</v>
      </c>
      <c r="I873" s="141">
        <v>6.6165714285714303</v>
      </c>
      <c r="J873" s="141">
        <v>0.65</v>
      </c>
      <c r="K873" s="141">
        <v>19.863333333333301</v>
      </c>
      <c r="L873" s="144"/>
      <c r="M873" s="141">
        <v>9394</v>
      </c>
      <c r="N873" s="141">
        <v>5185.7598181818203</v>
      </c>
      <c r="O873" s="144"/>
    </row>
    <row r="874" spans="1:15" ht="14.4" x14ac:dyDescent="0.3">
      <c r="A874" s="143">
        <v>45357.017326388886</v>
      </c>
      <c r="B874" s="46">
        <f t="shared" si="13"/>
        <v>45357.017361111109</v>
      </c>
      <c r="C874" s="141">
        <v>3.0012818181818202</v>
      </c>
      <c r="D874" s="141">
        <v>8.4545454545454496E-4</v>
      </c>
      <c r="E874" s="141">
        <v>1399.9272727272701</v>
      </c>
      <c r="F874" s="141">
        <v>54.4857894736842</v>
      </c>
      <c r="G874" s="141">
        <v>21</v>
      </c>
      <c r="H874" s="141">
        <v>34.994999999999997</v>
      </c>
      <c r="I874" s="141">
        <v>6.6141818181818204</v>
      </c>
      <c r="J874" s="141">
        <v>0.66</v>
      </c>
      <c r="K874" s="141">
        <v>19.844999999999999</v>
      </c>
      <c r="L874" s="144"/>
      <c r="M874" s="141">
        <v>9394</v>
      </c>
      <c r="N874" s="141">
        <v>5185.6103529411803</v>
      </c>
      <c r="O874" s="144"/>
    </row>
    <row r="875" spans="1:15" ht="14.4" x14ac:dyDescent="0.3">
      <c r="A875" s="143">
        <v>45357.018020833333</v>
      </c>
      <c r="B875" s="46">
        <f t="shared" si="13"/>
        <v>45357.018055555556</v>
      </c>
      <c r="C875" s="141">
        <v>3.0007521739130398</v>
      </c>
      <c r="D875" s="141">
        <v>5.4782608695652202E-4</v>
      </c>
      <c r="E875" s="141">
        <v>1400.1227272727299</v>
      </c>
      <c r="F875" s="141">
        <v>53.712380952380997</v>
      </c>
      <c r="G875" s="141">
        <v>21</v>
      </c>
      <c r="H875" s="141">
        <v>35</v>
      </c>
      <c r="I875" s="141">
        <v>6.6112857142857102</v>
      </c>
      <c r="J875" s="141">
        <v>0.66</v>
      </c>
      <c r="K875" s="141">
        <v>19.84</v>
      </c>
      <c r="L875" s="144"/>
      <c r="M875" s="141">
        <v>9394</v>
      </c>
      <c r="N875" s="141">
        <v>5185.4993636363597</v>
      </c>
      <c r="O875" s="144"/>
    </row>
    <row r="876" spans="1:15" ht="14.4" x14ac:dyDescent="0.3">
      <c r="A876" s="143">
        <v>45357.01871527778</v>
      </c>
      <c r="B876" s="46">
        <f t="shared" si="13"/>
        <v>45357.018750000003</v>
      </c>
      <c r="C876" s="141">
        <v>3.0000652173912998</v>
      </c>
      <c r="D876" s="141">
        <v>6.5909090909090898E-4</v>
      </c>
      <c r="E876" s="141">
        <v>1400.1181818181799</v>
      </c>
      <c r="F876" s="141">
        <v>52.267826086956497</v>
      </c>
      <c r="G876" s="141">
        <v>21</v>
      </c>
      <c r="H876" s="141">
        <v>35.006</v>
      </c>
      <c r="I876" s="141">
        <v>6.6066250000000002</v>
      </c>
      <c r="J876" s="141">
        <v>0.67</v>
      </c>
      <c r="K876" s="141">
        <v>19.82</v>
      </c>
      <c r="L876" s="144"/>
      <c r="M876" s="141">
        <v>9394</v>
      </c>
      <c r="N876" s="141">
        <v>5185.2970833333302</v>
      </c>
      <c r="O876" s="144"/>
    </row>
    <row r="877" spans="1:15" ht="14.4" x14ac:dyDescent="0.3">
      <c r="A877" s="143">
        <v>45357.019409722219</v>
      </c>
      <c r="B877" s="46">
        <f t="shared" si="13"/>
        <v>45357.01944444445</v>
      </c>
      <c r="C877" s="141">
        <v>3.0007799999999998</v>
      </c>
      <c r="D877" s="141">
        <v>4.8571428571428599E-4</v>
      </c>
      <c r="E877" s="141">
        <v>1400.1</v>
      </c>
      <c r="F877" s="141">
        <v>52.7</v>
      </c>
      <c r="G877" s="141">
        <v>21</v>
      </c>
      <c r="H877" s="141">
        <v>35.006</v>
      </c>
      <c r="I877" s="141">
        <v>6.60385714285714</v>
      </c>
      <c r="J877" s="141">
        <v>0.68</v>
      </c>
      <c r="K877" s="141">
        <v>19.803333333333299</v>
      </c>
      <c r="L877" s="144"/>
      <c r="M877" s="141">
        <v>9394</v>
      </c>
      <c r="N877" s="141">
        <v>5185.1040000000003</v>
      </c>
      <c r="O877" s="144"/>
    </row>
    <row r="878" spans="1:15" ht="14.4" x14ac:dyDescent="0.3">
      <c r="A878" s="143">
        <v>45357.020104166666</v>
      </c>
      <c r="B878" s="46">
        <f t="shared" si="13"/>
        <v>45357.020138888889</v>
      </c>
      <c r="C878" s="141">
        <v>3.0017772727272698</v>
      </c>
      <c r="D878" s="141">
        <v>6.8095238095238105E-4</v>
      </c>
      <c r="E878" s="141">
        <v>1399.81052631579</v>
      </c>
      <c r="F878" s="141">
        <v>52.511578947368399</v>
      </c>
      <c r="G878" s="141">
        <v>21</v>
      </c>
      <c r="H878" s="141">
        <v>35.015714285714303</v>
      </c>
      <c r="I878" s="141">
        <v>6.6006</v>
      </c>
      <c r="J878" s="141">
        <v>0.68</v>
      </c>
      <c r="K878" s="141">
        <v>19.805</v>
      </c>
      <c r="L878" s="144"/>
      <c r="M878" s="141">
        <v>9394</v>
      </c>
      <c r="N878" s="141">
        <v>5184.9626363636398</v>
      </c>
      <c r="O878" s="144"/>
    </row>
    <row r="879" spans="1:15" ht="14.4" x14ac:dyDescent="0.3">
      <c r="A879" s="143">
        <v>45357.020798611113</v>
      </c>
      <c r="B879" s="46">
        <f t="shared" si="13"/>
        <v>45357.020833333336</v>
      </c>
      <c r="C879" s="141">
        <v>3.0006086956521698</v>
      </c>
      <c r="D879" s="141">
        <v>8.47619047619048E-4</v>
      </c>
      <c r="E879" s="141">
        <v>1400.04090909091</v>
      </c>
      <c r="F879" s="141">
        <v>52.866363636363602</v>
      </c>
      <c r="G879" s="141">
        <v>21</v>
      </c>
      <c r="H879" s="141">
        <v>35.021999999999998</v>
      </c>
      <c r="I879" s="141">
        <v>6.6192857142857102</v>
      </c>
      <c r="J879" s="141">
        <v>0.69</v>
      </c>
      <c r="K879" s="141">
        <v>19.809999999999999</v>
      </c>
      <c r="L879" s="144"/>
      <c r="M879" s="141">
        <v>9466</v>
      </c>
      <c r="N879" s="141">
        <v>5184.7830000000004</v>
      </c>
      <c r="O879" s="144"/>
    </row>
    <row r="880" spans="1:15" ht="14.4" x14ac:dyDescent="0.3">
      <c r="A880" s="143">
        <v>45357.021493055552</v>
      </c>
      <c r="B880" s="46">
        <f t="shared" si="13"/>
        <v>45357.021527777782</v>
      </c>
      <c r="C880" s="141">
        <v>3.0006909090909102</v>
      </c>
      <c r="D880" s="141">
        <v>4.0909090909090903E-4</v>
      </c>
      <c r="E880" s="141">
        <v>1399.855</v>
      </c>
      <c r="F880" s="141">
        <v>51.853333333333303</v>
      </c>
      <c r="G880" s="141">
        <v>21</v>
      </c>
      <c r="H880" s="141">
        <v>35.020000000000003</v>
      </c>
      <c r="I880" s="141">
        <v>6.6204545454545496</v>
      </c>
      <c r="J880" s="141">
        <v>0.69</v>
      </c>
      <c r="K880" s="141">
        <v>19.823333333333299</v>
      </c>
      <c r="L880" s="141"/>
      <c r="M880" s="141">
        <v>9503</v>
      </c>
      <c r="N880" s="141">
        <v>5184.5662666666703</v>
      </c>
      <c r="O880" s="144"/>
    </row>
    <row r="881" spans="1:16" ht="14.4" x14ac:dyDescent="0.3">
      <c r="A881" s="143">
        <v>45357.022187499999</v>
      </c>
      <c r="B881" s="46">
        <f t="shared" si="13"/>
        <v>45357.022222222222</v>
      </c>
      <c r="C881" s="141">
        <v>3.0005304347826098</v>
      </c>
      <c r="D881" s="141">
        <v>7.9090909090909103E-4</v>
      </c>
      <c r="E881" s="141">
        <v>1399.6421052631599</v>
      </c>
      <c r="F881" s="141">
        <v>52.818095238095196</v>
      </c>
      <c r="G881" s="141">
        <v>21</v>
      </c>
      <c r="H881" s="141">
        <v>34.994999999999997</v>
      </c>
      <c r="I881" s="141">
        <v>6.6174999999999997</v>
      </c>
      <c r="J881" s="141">
        <v>0.68500000000000005</v>
      </c>
      <c r="K881" s="141">
        <v>19.809999999999999</v>
      </c>
      <c r="L881" s="144"/>
      <c r="M881" s="141">
        <v>9503</v>
      </c>
      <c r="N881" s="141">
        <v>5184.3941666666697</v>
      </c>
      <c r="O881" s="144"/>
    </row>
    <row r="882" spans="1:16" ht="14.4" x14ac:dyDescent="0.3">
      <c r="A882" s="143">
        <v>45357.022881944446</v>
      </c>
      <c r="B882" s="46">
        <f t="shared" si="13"/>
        <v>45357.022916666669</v>
      </c>
      <c r="C882" s="141">
        <v>3.0003954545454499</v>
      </c>
      <c r="D882" s="141">
        <v>4.2272727272727302E-4</v>
      </c>
      <c r="E882" s="141">
        <v>1399.97272727273</v>
      </c>
      <c r="F882" s="141">
        <v>53.473636363636402</v>
      </c>
      <c r="G882" s="141">
        <v>21</v>
      </c>
      <c r="H882" s="141">
        <v>34.984999999999999</v>
      </c>
      <c r="I882" s="141">
        <v>6.61455555555556</v>
      </c>
      <c r="J882" s="141">
        <v>0.68500000000000005</v>
      </c>
      <c r="K882" s="141">
        <v>19.809999999999999</v>
      </c>
      <c r="L882" s="144"/>
      <c r="M882" s="141">
        <v>9503</v>
      </c>
      <c r="N882" s="141">
        <v>5184.2269999999999</v>
      </c>
      <c r="O882" s="144"/>
    </row>
    <row r="883" spans="1:16" ht="14.4" x14ac:dyDescent="0.3">
      <c r="A883" s="143">
        <v>45357.023576388892</v>
      </c>
      <c r="B883" s="46">
        <f t="shared" si="13"/>
        <v>45357.023611111115</v>
      </c>
      <c r="C883" s="141">
        <v>2.9997909090909101</v>
      </c>
      <c r="D883" s="141">
        <v>8.7727272727272697E-4</v>
      </c>
      <c r="E883" s="141">
        <v>1400.1454545454501</v>
      </c>
      <c r="F883" s="141">
        <v>52.860454545454601</v>
      </c>
      <c r="G883" s="141">
        <v>21</v>
      </c>
      <c r="H883" s="141">
        <v>34.994999999999997</v>
      </c>
      <c r="I883" s="141">
        <v>6.6115714285714304</v>
      </c>
      <c r="J883" s="141">
        <v>0.69</v>
      </c>
      <c r="K883" s="141">
        <v>19.815000000000001</v>
      </c>
      <c r="L883" s="144"/>
      <c r="M883" s="141">
        <v>9503</v>
      </c>
      <c r="N883" s="141">
        <v>5184.0896153846197</v>
      </c>
      <c r="O883" s="144"/>
    </row>
    <row r="884" spans="1:16" ht="14.4" x14ac:dyDescent="0.3">
      <c r="A884" s="143">
        <v>45357.024270833332</v>
      </c>
      <c r="B884" s="46">
        <f t="shared" si="13"/>
        <v>45357.024305555555</v>
      </c>
      <c r="C884" s="141">
        <v>2.9994272727272699</v>
      </c>
      <c r="D884" s="141">
        <v>4.81818181818182E-4</v>
      </c>
      <c r="E884" s="141">
        <v>1399.94545454545</v>
      </c>
      <c r="F884" s="141">
        <v>50.907272727272698</v>
      </c>
      <c r="G884" s="141">
        <v>21</v>
      </c>
      <c r="H884" s="141">
        <v>35</v>
      </c>
      <c r="I884" s="141">
        <v>6.6074999999999999</v>
      </c>
      <c r="J884" s="141">
        <v>0.69</v>
      </c>
      <c r="K884" s="141">
        <v>19.815000000000001</v>
      </c>
      <c r="L884" s="144"/>
      <c r="M884" s="141">
        <v>9503</v>
      </c>
      <c r="N884" s="141">
        <v>5183.8945999999896</v>
      </c>
      <c r="O884" s="144"/>
    </row>
    <row r="885" spans="1:16" ht="14.4" x14ac:dyDescent="0.3">
      <c r="A885" s="143">
        <v>45357.024965277778</v>
      </c>
      <c r="B885" s="46">
        <f t="shared" si="13"/>
        <v>45357.025000000001</v>
      </c>
      <c r="C885" s="141">
        <v>2.9999095238095199</v>
      </c>
      <c r="D885" s="141">
        <v>9.3181818181818199E-4</v>
      </c>
      <c r="E885" s="141">
        <v>1399.9</v>
      </c>
      <c r="F885" s="141">
        <v>52.540476190476198</v>
      </c>
      <c r="G885" s="141">
        <v>21</v>
      </c>
      <c r="H885" s="141">
        <v>35.005454545454498</v>
      </c>
      <c r="I885" s="141">
        <v>6.6050000000000004</v>
      </c>
      <c r="J885" s="141">
        <v>0.69499999999999995</v>
      </c>
      <c r="K885" s="141">
        <v>19.79</v>
      </c>
      <c r="L885" s="144"/>
      <c r="M885" s="141">
        <v>9503</v>
      </c>
      <c r="N885" s="141">
        <v>5183.7548181818202</v>
      </c>
      <c r="O885" s="144"/>
    </row>
    <row r="886" spans="1:16" ht="14.4" x14ac:dyDescent="0.3">
      <c r="A886" s="143">
        <v>45357.025659722225</v>
      </c>
      <c r="B886" s="46">
        <f t="shared" si="13"/>
        <v>45357.025694444448</v>
      </c>
      <c r="C886" s="141">
        <v>3.0002782608695702</v>
      </c>
      <c r="D886" s="141">
        <v>7.1739130434782597E-4</v>
      </c>
      <c r="E886" s="141">
        <v>1399.8565217391299</v>
      </c>
      <c r="F886" s="141">
        <v>52.3377272727273</v>
      </c>
      <c r="G886" s="141">
        <v>21</v>
      </c>
      <c r="H886" s="141">
        <v>35.005000000000003</v>
      </c>
      <c r="I886" s="141">
        <v>6.6014999999999997</v>
      </c>
      <c r="J886" s="141">
        <v>0.69499999999999995</v>
      </c>
      <c r="K886" s="141">
        <v>19.8</v>
      </c>
      <c r="L886" s="144"/>
      <c r="M886" s="141">
        <v>9503</v>
      </c>
      <c r="N886" s="141">
        <v>5183.58025</v>
      </c>
      <c r="O886" s="144"/>
    </row>
    <row r="887" spans="1:16" ht="14.4" x14ac:dyDescent="0.3">
      <c r="A887" s="143">
        <v>45357.026354166665</v>
      </c>
      <c r="B887" s="46">
        <f t="shared" si="13"/>
        <v>45357.026388888888</v>
      </c>
      <c r="C887" s="141">
        <v>3.0002818181818198</v>
      </c>
      <c r="D887" s="141">
        <v>9.0909090909090898E-4</v>
      </c>
      <c r="E887" s="141">
        <v>1399.96363636364</v>
      </c>
      <c r="F887" s="141">
        <v>51.404000000000003</v>
      </c>
      <c r="G887" s="141">
        <v>21</v>
      </c>
      <c r="H887" s="141">
        <v>35.016666666666701</v>
      </c>
      <c r="I887" s="141">
        <v>6.6151111111111103</v>
      </c>
      <c r="J887" s="141">
        <v>0.7</v>
      </c>
      <c r="K887" s="141">
        <v>19.79</v>
      </c>
      <c r="L887" s="141"/>
      <c r="M887" s="141">
        <v>9575.75</v>
      </c>
      <c r="N887" s="141">
        <v>5183.3665833333298</v>
      </c>
      <c r="O887" s="144"/>
    </row>
    <row r="888" spans="1:16" ht="14.4" x14ac:dyDescent="0.3">
      <c r="A888" s="143">
        <v>45357.027048611111</v>
      </c>
      <c r="B888" s="46">
        <f t="shared" si="13"/>
        <v>45357.027083333334</v>
      </c>
      <c r="C888" s="141">
        <v>3.00017826086957</v>
      </c>
      <c r="D888" s="141">
        <v>1.3347826086956499E-3</v>
      </c>
      <c r="E888" s="141">
        <v>1399.8409090909099</v>
      </c>
      <c r="F888" s="141">
        <v>53.214090909090899</v>
      </c>
      <c r="G888" s="141">
        <v>21</v>
      </c>
      <c r="H888" s="141">
        <v>35.0133333333333</v>
      </c>
      <c r="I888" s="141">
        <v>6.6207500000000001</v>
      </c>
      <c r="J888" s="141">
        <v>0.7</v>
      </c>
      <c r="K888" s="141">
        <v>19.795000000000002</v>
      </c>
      <c r="L888" s="144"/>
      <c r="M888" s="141">
        <v>9612</v>
      </c>
      <c r="N888" s="141">
        <v>5183.1764999999996</v>
      </c>
      <c r="O888" s="144"/>
    </row>
    <row r="889" spans="1:16" ht="14.4" x14ac:dyDescent="0.3">
      <c r="A889" s="143">
        <v>45357.027743055558</v>
      </c>
      <c r="B889" s="46">
        <f t="shared" si="13"/>
        <v>45357.027777777781</v>
      </c>
      <c r="C889" s="141">
        <v>2.9988000000000001</v>
      </c>
      <c r="D889" s="141">
        <v>9.4782608695652198E-4</v>
      </c>
      <c r="E889" s="141">
        <v>1400.30434782609</v>
      </c>
      <c r="F889" s="141">
        <v>51.241999999999997</v>
      </c>
      <c r="G889" s="141">
        <v>21</v>
      </c>
      <c r="H889" s="141">
        <v>35.003999999999998</v>
      </c>
      <c r="I889" s="141">
        <v>6.6175714285714298</v>
      </c>
      <c r="J889" s="141">
        <v>0.69</v>
      </c>
      <c r="K889" s="141">
        <v>19.79</v>
      </c>
      <c r="L889" s="144"/>
      <c r="M889" s="141">
        <v>9612</v>
      </c>
      <c r="N889" s="141">
        <v>5182.9567500000003</v>
      </c>
      <c r="O889" s="144"/>
    </row>
    <row r="890" spans="1:16" ht="14.4" x14ac:dyDescent="0.3">
      <c r="A890" s="143">
        <v>45357.028437499997</v>
      </c>
      <c r="B890" s="46">
        <f t="shared" si="13"/>
        <v>45357.02847222222</v>
      </c>
      <c r="C890" s="141">
        <v>3.0000363636363598</v>
      </c>
      <c r="D890" s="141">
        <v>8.3181818181818205E-4</v>
      </c>
      <c r="E890" s="141">
        <v>1399.9136363636401</v>
      </c>
      <c r="F890" s="141">
        <v>52.280500000000004</v>
      </c>
      <c r="G890" s="141">
        <v>21</v>
      </c>
      <c r="H890" s="141">
        <v>35.003999999999998</v>
      </c>
      <c r="I890" s="141">
        <v>6.6142500000000002</v>
      </c>
      <c r="J890" s="141">
        <v>0.69499999999999995</v>
      </c>
      <c r="K890" s="141">
        <v>19.79</v>
      </c>
      <c r="L890" s="141"/>
      <c r="M890" s="141">
        <v>9612</v>
      </c>
      <c r="N890" s="141">
        <v>5182.7879999999996</v>
      </c>
      <c r="O890" s="144"/>
    </row>
    <row r="891" spans="1:16" ht="14.4" x14ac:dyDescent="0.3">
      <c r="A891" s="143">
        <v>45357.029131944444</v>
      </c>
      <c r="B891" s="46">
        <f t="shared" si="13"/>
        <v>45357.029166666667</v>
      </c>
      <c r="C891" s="141">
        <v>3.0007217391304302</v>
      </c>
      <c r="D891" s="141">
        <v>8.7826086956521699E-4</v>
      </c>
      <c r="E891" s="141">
        <v>1399.95909090909</v>
      </c>
      <c r="F891" s="141">
        <v>51.0339130434783</v>
      </c>
      <c r="G891" s="141">
        <v>21</v>
      </c>
      <c r="H891" s="141">
        <v>35</v>
      </c>
      <c r="I891" s="141">
        <v>6.6105999999999998</v>
      </c>
      <c r="J891" s="141">
        <v>0.69499999999999995</v>
      </c>
      <c r="K891" s="141">
        <v>19.785</v>
      </c>
      <c r="L891" s="144"/>
      <c r="M891" s="141">
        <v>9612</v>
      </c>
      <c r="N891" s="141">
        <v>5182.6368181818198</v>
      </c>
      <c r="O891" s="144"/>
    </row>
    <row r="892" spans="1:16" ht="14.4" x14ac:dyDescent="0.3">
      <c r="A892" s="143">
        <v>45357.029826388891</v>
      </c>
      <c r="B892" s="46">
        <f t="shared" si="13"/>
        <v>45357.029861111114</v>
      </c>
      <c r="C892" s="141">
        <v>3.0004434782608702</v>
      </c>
      <c r="D892" s="141">
        <v>9.3478260869565204E-4</v>
      </c>
      <c r="E892" s="141">
        <v>1399.70869565217</v>
      </c>
      <c r="F892" s="141">
        <v>51.578947368421098</v>
      </c>
      <c r="G892" s="141">
        <v>21</v>
      </c>
      <c r="H892" s="141">
        <v>35.0042857142857</v>
      </c>
      <c r="I892" s="141">
        <v>6.6078571428571404</v>
      </c>
      <c r="J892" s="141">
        <v>0.7</v>
      </c>
      <c r="K892" s="141">
        <v>19.774999999999999</v>
      </c>
      <c r="L892" s="141"/>
      <c r="M892" s="141">
        <v>9612</v>
      </c>
      <c r="N892" s="141">
        <v>5182.4374166666703</v>
      </c>
      <c r="O892" s="144"/>
      <c r="P892" s="78">
        <f>ROUND(A891,0)</f>
        <v>45357</v>
      </c>
    </row>
    <row r="893" spans="1:16" ht="14.4" x14ac:dyDescent="0.3">
      <c r="A893" s="143">
        <v>45357.03052083333</v>
      </c>
      <c r="B893" s="46">
        <f t="shared" si="13"/>
        <v>45357.030555555561</v>
      </c>
      <c r="C893" s="141">
        <v>2.9999521739130399</v>
      </c>
      <c r="D893" s="141">
        <v>8.1739130434782602E-4</v>
      </c>
      <c r="E893" s="141">
        <v>1400.0652173912999</v>
      </c>
      <c r="F893" s="141">
        <v>51.846499999999999</v>
      </c>
      <c r="G893" s="141">
        <v>21</v>
      </c>
      <c r="H893" s="141">
        <v>35.005714285714298</v>
      </c>
      <c r="I893" s="141">
        <v>6.6042857142857097</v>
      </c>
      <c r="J893" s="141">
        <v>0.706666666666667</v>
      </c>
      <c r="K893" s="141">
        <v>19.774999999999999</v>
      </c>
      <c r="L893" s="144"/>
      <c r="M893" s="141">
        <v>9612</v>
      </c>
      <c r="N893" s="141">
        <v>5182.29</v>
      </c>
      <c r="O893" s="144"/>
    </row>
    <row r="894" spans="1:16" ht="14.4" x14ac:dyDescent="0.3">
      <c r="A894" s="143">
        <v>45357.031215277777</v>
      </c>
      <c r="B894" s="46">
        <f t="shared" si="13"/>
        <v>45357.03125</v>
      </c>
      <c r="C894" s="141">
        <v>2.9998695652173901</v>
      </c>
      <c r="D894" s="141">
        <v>1.0818181818181801E-3</v>
      </c>
      <c r="E894" s="141">
        <v>1400.00416666667</v>
      </c>
      <c r="F894" s="141">
        <v>50.261249999999997</v>
      </c>
      <c r="G894" s="141">
        <v>21</v>
      </c>
      <c r="H894" s="141">
        <v>35.016666666666701</v>
      </c>
      <c r="I894" s="141">
        <v>6.6004285714285702</v>
      </c>
      <c r="J894" s="141">
        <v>0.706666666666667</v>
      </c>
      <c r="K894" s="141">
        <v>19.78</v>
      </c>
      <c r="L894" s="144"/>
      <c r="M894" s="141">
        <v>9612</v>
      </c>
      <c r="N894" s="141">
        <v>5182.1030769230802</v>
      </c>
      <c r="O894" s="144"/>
    </row>
    <row r="895" spans="1:16" ht="14.4" x14ac:dyDescent="0.3">
      <c r="A895" s="143">
        <v>45357.031909722224</v>
      </c>
      <c r="B895" s="46">
        <f t="shared" si="13"/>
        <v>45357.031944444447</v>
      </c>
      <c r="C895" s="141">
        <v>3.0006521739130401</v>
      </c>
      <c r="D895" s="141">
        <v>9.1904761904761903E-4</v>
      </c>
      <c r="E895" s="141">
        <v>1400.23043478261</v>
      </c>
      <c r="F895" s="141">
        <v>52.042173913043499</v>
      </c>
      <c r="G895" s="141">
        <v>21</v>
      </c>
      <c r="H895" s="141">
        <v>35.034999999999997</v>
      </c>
      <c r="I895" s="141">
        <v>6.6174999999999997</v>
      </c>
      <c r="J895" s="141">
        <v>0.71333333333333304</v>
      </c>
      <c r="K895" s="141">
        <v>19.766666666666701</v>
      </c>
      <c r="L895" s="144"/>
      <c r="M895" s="141">
        <v>9676.25</v>
      </c>
      <c r="N895" s="141">
        <v>5181.9069090909097</v>
      </c>
      <c r="O895" s="144"/>
    </row>
    <row r="896" spans="1:16" ht="14.4" x14ac:dyDescent="0.3">
      <c r="A896" s="143">
        <v>45357.032604166663</v>
      </c>
      <c r="B896" s="46">
        <f t="shared" si="13"/>
        <v>45357.032638888893</v>
      </c>
      <c r="C896" s="141">
        <v>2.9996363636363599</v>
      </c>
      <c r="D896" s="141">
        <v>1.0428571428571401E-3</v>
      </c>
      <c r="E896" s="141">
        <v>1399.69523809524</v>
      </c>
      <c r="F896" s="141">
        <v>49.143181818181802</v>
      </c>
      <c r="G896" s="141">
        <v>21</v>
      </c>
      <c r="H896" s="141">
        <v>35.031666666666702</v>
      </c>
      <c r="I896" s="141">
        <v>6.6208</v>
      </c>
      <c r="J896" s="141">
        <v>0.71499999999999997</v>
      </c>
      <c r="K896" s="141">
        <v>19.766666666666701</v>
      </c>
      <c r="L896" s="141"/>
      <c r="M896" s="141">
        <v>9721</v>
      </c>
      <c r="N896" s="141">
        <v>5181.7401111111103</v>
      </c>
      <c r="O896" s="144"/>
    </row>
    <row r="897" spans="1:15" ht="14.4" x14ac:dyDescent="0.3">
      <c r="A897" s="143">
        <v>45357.03329861111</v>
      </c>
      <c r="B897" s="46">
        <f t="shared" si="13"/>
        <v>45357.033333333333</v>
      </c>
      <c r="C897" s="141">
        <v>2.9998869565217401</v>
      </c>
      <c r="D897" s="141">
        <v>4.3043478260869599E-4</v>
      </c>
      <c r="E897" s="141">
        <v>1399.95909090909</v>
      </c>
      <c r="F897" s="141">
        <v>51.446086956521697</v>
      </c>
      <c r="G897" s="141">
        <v>21</v>
      </c>
      <c r="H897" s="141">
        <v>35.005000000000003</v>
      </c>
      <c r="I897" s="141">
        <v>6.6176666666666701</v>
      </c>
      <c r="J897" s="141">
        <v>0.71499999999999997</v>
      </c>
      <c r="K897" s="141">
        <v>19.754999999999999</v>
      </c>
      <c r="L897" s="144"/>
      <c r="M897" s="141">
        <v>9721</v>
      </c>
      <c r="N897" s="141">
        <v>5181.5640000000003</v>
      </c>
      <c r="O897" s="144"/>
    </row>
    <row r="898" spans="1:15" ht="14.4" x14ac:dyDescent="0.3">
      <c r="A898" s="143">
        <v>45357.033993055556</v>
      </c>
      <c r="B898" s="46">
        <f t="shared" si="13"/>
        <v>45357.03402777778</v>
      </c>
      <c r="C898" s="141">
        <v>3.0005695652173898</v>
      </c>
      <c r="D898" s="141">
        <v>9.3913043478260905E-4</v>
      </c>
      <c r="E898" s="141">
        <v>1400.1260869565201</v>
      </c>
      <c r="F898" s="141">
        <v>50.328636363636399</v>
      </c>
      <c r="G898" s="141">
        <v>21</v>
      </c>
      <c r="H898" s="141">
        <v>34.994999999999997</v>
      </c>
      <c r="I898" s="141">
        <v>6.6138571428571398</v>
      </c>
      <c r="J898" s="141">
        <v>0.72</v>
      </c>
      <c r="K898" s="141">
        <v>19.77</v>
      </c>
      <c r="L898" s="144"/>
      <c r="M898" s="141">
        <v>9721</v>
      </c>
      <c r="N898" s="141">
        <v>5181.34972727273</v>
      </c>
      <c r="O898" s="144"/>
    </row>
    <row r="899" spans="1:15" ht="14.4" x14ac:dyDescent="0.3">
      <c r="A899" s="143">
        <v>45357.034687500003</v>
      </c>
      <c r="B899" s="46">
        <f t="shared" ref="B899:B962" si="14">MROUND(A899,"00:01:00")</f>
        <v>45357.034722222226</v>
      </c>
      <c r="C899" s="141">
        <v>3.0014217391304401</v>
      </c>
      <c r="D899" s="141">
        <v>1.34347826086957E-3</v>
      </c>
      <c r="E899" s="141">
        <v>1400.00909090909</v>
      </c>
      <c r="F899" s="141">
        <v>49.741304347826102</v>
      </c>
      <c r="G899" s="141">
        <v>21</v>
      </c>
      <c r="H899" s="141">
        <v>34.994999999999997</v>
      </c>
      <c r="I899" s="141">
        <v>6.6105</v>
      </c>
      <c r="J899" s="141">
        <v>0.72</v>
      </c>
      <c r="K899" s="141">
        <v>19.774999999999999</v>
      </c>
      <c r="L899" s="144"/>
      <c r="M899" s="141">
        <v>9721</v>
      </c>
      <c r="N899" s="141">
        <v>5181.1739333333298</v>
      </c>
      <c r="O899" s="144"/>
    </row>
    <row r="900" spans="1:15" ht="14.4" x14ac:dyDescent="0.3">
      <c r="A900" s="143">
        <v>45357.035381944443</v>
      </c>
      <c r="B900" s="46">
        <f t="shared" si="14"/>
        <v>45357.035416666666</v>
      </c>
      <c r="C900" s="141">
        <v>2.99844166666667</v>
      </c>
      <c r="D900" s="141">
        <v>1.5499999999999999E-3</v>
      </c>
      <c r="E900" s="141">
        <v>1400.1409090909101</v>
      </c>
      <c r="F900" s="141">
        <v>50.987916666666699</v>
      </c>
      <c r="G900" s="141">
        <v>21</v>
      </c>
      <c r="H900" s="141">
        <v>35.003333333333302</v>
      </c>
      <c r="I900" s="141">
        <v>6.6069000000000004</v>
      </c>
      <c r="J900" s="141">
        <v>0.72</v>
      </c>
      <c r="K900" s="141">
        <v>19.760000000000002</v>
      </c>
      <c r="L900" s="141"/>
      <c r="M900" s="141">
        <v>9721</v>
      </c>
      <c r="N900" s="141">
        <v>5181.0184285714304</v>
      </c>
      <c r="O900" s="144"/>
    </row>
    <row r="901" spans="1:15" ht="14.4" x14ac:dyDescent="0.3">
      <c r="A901" s="143">
        <v>45357.036076388889</v>
      </c>
      <c r="B901" s="46">
        <f t="shared" si="14"/>
        <v>45357.036111111112</v>
      </c>
      <c r="C901" s="141">
        <v>3.0003695652173898</v>
      </c>
      <c r="D901" s="141">
        <v>1.4363636363636399E-3</v>
      </c>
      <c r="E901" s="141">
        <v>1400.1571428571399</v>
      </c>
      <c r="F901" s="141">
        <v>50.055217391304303</v>
      </c>
      <c r="G901" s="141">
        <v>21</v>
      </c>
      <c r="H901" s="141">
        <v>35.008333333333297</v>
      </c>
      <c r="I901" s="141">
        <v>6.6040000000000001</v>
      </c>
      <c r="J901" s="141">
        <v>0.72</v>
      </c>
      <c r="K901" s="141">
        <v>19.760000000000002</v>
      </c>
      <c r="L901" s="144"/>
      <c r="M901" s="141">
        <v>9721</v>
      </c>
      <c r="N901" s="141">
        <v>5180.8360909090898</v>
      </c>
      <c r="O901" s="144"/>
    </row>
    <row r="902" spans="1:15" ht="14.4" x14ac:dyDescent="0.3">
      <c r="A902" s="143">
        <v>45357.036770833336</v>
      </c>
      <c r="B902" s="46">
        <f t="shared" si="14"/>
        <v>45357.036805555559</v>
      </c>
      <c r="C902" s="141">
        <v>3.0012260869565202</v>
      </c>
      <c r="D902" s="141">
        <v>7.6956521739130401E-4</v>
      </c>
      <c r="E902" s="141">
        <v>1400.1086956521699</v>
      </c>
      <c r="F902" s="141">
        <v>49.442608695652197</v>
      </c>
      <c r="G902" s="141">
        <v>21</v>
      </c>
      <c r="H902" s="141">
        <v>35.0133333333333</v>
      </c>
      <c r="I902" s="141">
        <v>6.6002857142857101</v>
      </c>
      <c r="J902" s="141">
        <v>0.72</v>
      </c>
      <c r="K902" s="141">
        <v>19.75</v>
      </c>
      <c r="L902" s="144"/>
      <c r="M902" s="141">
        <v>9721</v>
      </c>
      <c r="N902" s="141">
        <v>5180.6674999999996</v>
      </c>
      <c r="O902" s="144"/>
    </row>
    <row r="903" spans="1:15" ht="14.4" x14ac:dyDescent="0.3">
      <c r="A903" s="143">
        <v>45357.037465277775</v>
      </c>
      <c r="B903" s="46">
        <f t="shared" si="14"/>
        <v>45357.037499999999</v>
      </c>
      <c r="C903" s="141">
        <v>2.99974761904762</v>
      </c>
      <c r="D903" s="141">
        <v>9.5714285714285704E-4</v>
      </c>
      <c r="E903" s="141">
        <v>1400.04</v>
      </c>
      <c r="F903" s="141">
        <v>48.531999999999996</v>
      </c>
      <c r="G903" s="141">
        <v>21</v>
      </c>
      <c r="H903" s="141">
        <v>35.020000000000003</v>
      </c>
      <c r="I903" s="141">
        <v>6.6148888888888902</v>
      </c>
      <c r="J903" s="141">
        <v>0.73</v>
      </c>
      <c r="K903" s="141">
        <v>19.75</v>
      </c>
      <c r="L903" s="144"/>
      <c r="M903" s="141">
        <v>9786</v>
      </c>
      <c r="N903" s="141">
        <v>5180.5165833333303</v>
      </c>
      <c r="O903" s="144"/>
    </row>
    <row r="904" spans="1:15" ht="14.4" x14ac:dyDescent="0.3">
      <c r="A904" s="143">
        <v>45357.038159722222</v>
      </c>
      <c r="B904" s="46">
        <f t="shared" si="14"/>
        <v>45357.038194444445</v>
      </c>
      <c r="C904" s="141">
        <v>3.00010434782609</v>
      </c>
      <c r="D904" s="141">
        <v>1.1333333333333299E-3</v>
      </c>
      <c r="E904" s="141">
        <v>1400.1666666666699</v>
      </c>
      <c r="F904" s="141">
        <v>49.674761904761901</v>
      </c>
      <c r="G904" s="141">
        <v>21</v>
      </c>
      <c r="H904" s="141">
        <v>35.020000000000003</v>
      </c>
      <c r="I904" s="141">
        <v>6.6189999999999998</v>
      </c>
      <c r="J904" s="141">
        <v>0.73</v>
      </c>
      <c r="K904" s="141">
        <v>19.739999999999998</v>
      </c>
      <c r="L904" s="141"/>
      <c r="M904" s="141">
        <v>9831</v>
      </c>
      <c r="N904" s="141">
        <v>5180.2894444444401</v>
      </c>
      <c r="O904" s="144"/>
    </row>
    <row r="905" spans="1:15" ht="14.4" x14ac:dyDescent="0.3">
      <c r="A905" s="143">
        <v>45357.038854166669</v>
      </c>
      <c r="B905" s="46">
        <f t="shared" si="14"/>
        <v>45357.038888888892</v>
      </c>
      <c r="C905" s="141">
        <v>3.0004695652173901</v>
      </c>
      <c r="D905" s="141">
        <v>1.3090909090909099E-3</v>
      </c>
      <c r="E905" s="141">
        <v>1400.00869565217</v>
      </c>
      <c r="F905" s="141">
        <v>49.420454545454497</v>
      </c>
      <c r="G905" s="141">
        <v>21</v>
      </c>
      <c r="H905" s="141">
        <v>35.006</v>
      </c>
      <c r="I905" s="141">
        <v>6.6151666666666697</v>
      </c>
      <c r="J905" s="141">
        <v>0.73</v>
      </c>
      <c r="K905" s="141">
        <v>19.739999999999998</v>
      </c>
      <c r="L905" s="144"/>
      <c r="M905" s="141">
        <v>9831</v>
      </c>
      <c r="N905" s="141">
        <v>5180.1124</v>
      </c>
      <c r="O905" s="144"/>
    </row>
    <row r="906" spans="1:15" ht="14.4" x14ac:dyDescent="0.3">
      <c r="A906" s="143">
        <v>45357.039548611108</v>
      </c>
      <c r="B906" s="46">
        <f t="shared" si="14"/>
        <v>45357.039583333339</v>
      </c>
      <c r="C906" s="141">
        <v>3.0004249999999999</v>
      </c>
      <c r="D906" s="141">
        <v>1.2583333333333301E-3</v>
      </c>
      <c r="E906" s="141">
        <v>1399.9434782608701</v>
      </c>
      <c r="F906" s="141">
        <v>49.415714285714301</v>
      </c>
      <c r="G906" s="141">
        <v>21</v>
      </c>
      <c r="H906" s="141">
        <v>34.984999999999999</v>
      </c>
      <c r="I906" s="141">
        <v>6.6116000000000001</v>
      </c>
      <c r="J906" s="141">
        <v>0.73499999999999999</v>
      </c>
      <c r="K906" s="141">
        <v>19.73</v>
      </c>
      <c r="L906" s="144"/>
      <c r="M906" s="141">
        <v>9831</v>
      </c>
      <c r="N906" s="141">
        <v>5179.9679999999998</v>
      </c>
      <c r="O906" s="144"/>
    </row>
    <row r="907" spans="1:15" ht="14.4" x14ac:dyDescent="0.3">
      <c r="A907" s="143">
        <v>45357.040243055555</v>
      </c>
      <c r="B907" s="46">
        <f t="shared" si="14"/>
        <v>45357.040277777778</v>
      </c>
      <c r="C907" s="141">
        <v>3.0015130434782602</v>
      </c>
      <c r="D907" s="141">
        <v>1.53478260869565E-3</v>
      </c>
      <c r="E907" s="141">
        <v>1400.19545454545</v>
      </c>
      <c r="F907" s="141">
        <v>49.907391304347797</v>
      </c>
      <c r="G907" s="141">
        <v>21</v>
      </c>
      <c r="H907" s="141">
        <v>34.984999999999999</v>
      </c>
      <c r="I907" s="141">
        <v>6.6082000000000001</v>
      </c>
      <c r="J907" s="141">
        <v>0.73499999999999999</v>
      </c>
      <c r="K907" s="141">
        <v>19.73</v>
      </c>
      <c r="L907" s="144"/>
      <c r="M907" s="141">
        <v>9831</v>
      </c>
      <c r="N907" s="141">
        <v>5179.7920833333301</v>
      </c>
      <c r="O907" s="144"/>
    </row>
    <row r="908" spans="1:15" ht="14.4" x14ac:dyDescent="0.3">
      <c r="A908" s="143">
        <v>45357.040937500002</v>
      </c>
      <c r="B908" s="46">
        <f t="shared" si="14"/>
        <v>45357.040972222225</v>
      </c>
      <c r="C908" s="141">
        <v>2.9992130434782598</v>
      </c>
      <c r="D908" s="141">
        <v>1.20434782608696E-3</v>
      </c>
      <c r="E908" s="141">
        <v>1399.8954545454501</v>
      </c>
      <c r="F908" s="141">
        <v>49.292941176470599</v>
      </c>
      <c r="G908" s="141">
        <v>21</v>
      </c>
      <c r="H908" s="141">
        <v>34.994999999999997</v>
      </c>
      <c r="I908" s="141">
        <v>6.6044999999999998</v>
      </c>
      <c r="J908" s="141">
        <v>0.74</v>
      </c>
      <c r="K908" s="141">
        <v>19.72</v>
      </c>
      <c r="L908" s="141"/>
      <c r="M908" s="141">
        <v>9831</v>
      </c>
      <c r="N908" s="141">
        <v>5179.6026250000004</v>
      </c>
      <c r="O908" s="144"/>
    </row>
    <row r="909" spans="1:15" ht="14.4" x14ac:dyDescent="0.3">
      <c r="A909" s="143">
        <v>45357.041631944441</v>
      </c>
      <c r="B909" s="46">
        <f t="shared" si="14"/>
        <v>45357.041666666672</v>
      </c>
      <c r="C909" s="141">
        <v>3.0010434782608701</v>
      </c>
      <c r="D909" s="141">
        <v>1.1863636363636399E-3</v>
      </c>
      <c r="E909" s="141">
        <v>1400.3952380952401</v>
      </c>
      <c r="F909" s="141">
        <v>49.392105263157902</v>
      </c>
      <c r="G909" s="141">
        <v>21</v>
      </c>
      <c r="H909" s="141">
        <v>35</v>
      </c>
      <c r="I909" s="141">
        <v>6.6008888888888899</v>
      </c>
      <c r="J909" s="141">
        <v>0.75</v>
      </c>
      <c r="K909" s="141">
        <v>19.73</v>
      </c>
      <c r="L909" s="144"/>
      <c r="M909" s="141">
        <v>9831</v>
      </c>
      <c r="N909" s="141">
        <v>5179.3877777777798</v>
      </c>
      <c r="O909" s="144"/>
    </row>
    <row r="910" spans="1:15" ht="14.4" x14ac:dyDescent="0.3">
      <c r="A910" s="143">
        <v>45357.042326388888</v>
      </c>
      <c r="B910" s="46">
        <f t="shared" si="14"/>
        <v>45357.042361111111</v>
      </c>
      <c r="C910" s="141">
        <v>2.9999391304347802</v>
      </c>
      <c r="D910" s="141">
        <v>8.3478260869565199E-4</v>
      </c>
      <c r="E910" s="141">
        <v>1400.19565217391</v>
      </c>
      <c r="F910" s="141">
        <v>49.418421052631601</v>
      </c>
      <c r="G910" s="141">
        <v>21</v>
      </c>
      <c r="H910" s="141">
        <v>35.0075</v>
      </c>
      <c r="I910" s="141">
        <v>6.6140909090909101</v>
      </c>
      <c r="J910" s="141">
        <v>0.74</v>
      </c>
      <c r="K910" s="141">
        <v>19.72</v>
      </c>
      <c r="L910" s="144"/>
      <c r="M910" s="141">
        <v>9883.7999999999993</v>
      </c>
      <c r="N910" s="141">
        <v>5179.2446</v>
      </c>
      <c r="O910" s="144"/>
    </row>
    <row r="911" spans="1:15" ht="14.4" x14ac:dyDescent="0.3">
      <c r="A911" s="143">
        <v>45357.043020833335</v>
      </c>
      <c r="B911" s="46">
        <f t="shared" si="14"/>
        <v>45357.043055555558</v>
      </c>
      <c r="C911" s="141">
        <v>2.9993363636363601</v>
      </c>
      <c r="D911" s="141">
        <v>5.9523809523809497E-4</v>
      </c>
      <c r="E911" s="141">
        <v>1399.99090909091</v>
      </c>
      <c r="F911" s="141">
        <v>49.567619047619097</v>
      </c>
      <c r="G911" s="141">
        <v>21</v>
      </c>
      <c r="H911" s="141">
        <v>35.0133333333333</v>
      </c>
      <c r="I911" s="141">
        <v>6.62116666666667</v>
      </c>
      <c r="J911" s="141">
        <v>0.745</v>
      </c>
      <c r="K911" s="141">
        <v>19.73</v>
      </c>
      <c r="L911" s="144"/>
      <c r="M911" s="141">
        <v>9940</v>
      </c>
      <c r="N911" s="141">
        <v>5179.0860909090898</v>
      </c>
      <c r="O911" s="144"/>
    </row>
    <row r="912" spans="1:15" ht="14.4" x14ac:dyDescent="0.3">
      <c r="A912" s="143">
        <v>45357.043715277781</v>
      </c>
      <c r="B912" s="46">
        <f t="shared" si="14"/>
        <v>45357.043750000004</v>
      </c>
      <c r="C912" s="141">
        <v>2.9992391304347801</v>
      </c>
      <c r="D912" s="141">
        <v>1.7272727272727299E-4</v>
      </c>
      <c r="E912" s="141">
        <v>1399.9391304347801</v>
      </c>
      <c r="F912" s="141">
        <v>48.7395</v>
      </c>
      <c r="G912" s="141">
        <v>21</v>
      </c>
      <c r="H912" s="141">
        <v>34.994999999999997</v>
      </c>
      <c r="I912" s="141">
        <v>6.6174999999999997</v>
      </c>
      <c r="J912" s="141">
        <v>0.745</v>
      </c>
      <c r="K912" s="141">
        <v>19.715</v>
      </c>
      <c r="L912" s="144"/>
      <c r="M912" s="141">
        <v>9940</v>
      </c>
      <c r="N912" s="141">
        <v>5178.9458000000004</v>
      </c>
      <c r="O912" s="144"/>
    </row>
    <row r="913" spans="1:15" ht="14.4" x14ac:dyDescent="0.3">
      <c r="A913" s="143">
        <v>45357.044409722221</v>
      </c>
      <c r="B913" s="46">
        <f t="shared" si="14"/>
        <v>45357.044444444444</v>
      </c>
      <c r="C913" s="141">
        <v>3.0009304347826098</v>
      </c>
      <c r="D913" s="141">
        <v>2.9999999999999997E-4</v>
      </c>
      <c r="E913" s="141">
        <v>1400.1363636363601</v>
      </c>
      <c r="F913" s="141">
        <v>49.508260869565198</v>
      </c>
      <c r="G913" s="141">
        <v>21</v>
      </c>
      <c r="H913" s="141">
        <v>34.984999999999999</v>
      </c>
      <c r="I913" s="141">
        <v>6.6145714285714297</v>
      </c>
      <c r="J913" s="141">
        <v>0.74</v>
      </c>
      <c r="K913" s="141">
        <v>19.72</v>
      </c>
      <c r="L913" s="144"/>
      <c r="M913" s="141">
        <v>9940</v>
      </c>
      <c r="N913" s="141">
        <v>5178.7569999999996</v>
      </c>
      <c r="O913" s="144"/>
    </row>
    <row r="914" spans="1:15" ht="14.4" x14ac:dyDescent="0.3">
      <c r="A914" s="143">
        <v>45357.045104166667</v>
      </c>
      <c r="B914" s="46">
        <f t="shared" si="14"/>
        <v>45357.045138888891</v>
      </c>
      <c r="C914" s="141">
        <v>2.9987499999999998</v>
      </c>
      <c r="D914" s="141">
        <v>2.9047619047619001E-4</v>
      </c>
      <c r="E914" s="141">
        <v>1400.11904761905</v>
      </c>
      <c r="F914" s="141">
        <v>49.561500000000002</v>
      </c>
      <c r="G914" s="141">
        <v>21</v>
      </c>
      <c r="H914" s="141">
        <v>34.984999999999999</v>
      </c>
      <c r="I914" s="141">
        <v>6.6115714285714304</v>
      </c>
      <c r="J914" s="141">
        <v>0.75</v>
      </c>
      <c r="K914" s="141">
        <v>19.725000000000001</v>
      </c>
      <c r="L914" s="144"/>
      <c r="M914" s="141">
        <v>9940</v>
      </c>
      <c r="N914" s="141">
        <v>5178.5919999999996</v>
      </c>
      <c r="O914" s="144"/>
    </row>
    <row r="915" spans="1:15" ht="14.4" x14ac:dyDescent="0.3">
      <c r="A915" s="143">
        <v>45357.045798611114</v>
      </c>
      <c r="B915" s="46">
        <f t="shared" si="14"/>
        <v>45357.045833333337</v>
      </c>
      <c r="C915" s="141">
        <v>2.9998913043478299</v>
      </c>
      <c r="D915" s="141">
        <v>-1.2272727272727299E-4</v>
      </c>
      <c r="E915" s="141">
        <v>1400.3090909090899</v>
      </c>
      <c r="F915" s="141">
        <v>48.353478260869601</v>
      </c>
      <c r="G915" s="141">
        <v>21</v>
      </c>
      <c r="H915" s="141">
        <v>34.994999999999997</v>
      </c>
      <c r="I915" s="141">
        <v>6.6074000000000002</v>
      </c>
      <c r="J915" s="141">
        <v>0.75</v>
      </c>
      <c r="K915" s="141">
        <v>19.733333333333299</v>
      </c>
      <c r="L915" s="144"/>
      <c r="M915" s="141">
        <v>9940</v>
      </c>
      <c r="N915" s="141">
        <v>5178.4033636363602</v>
      </c>
      <c r="O915" s="144"/>
    </row>
    <row r="916" spans="1:15" ht="14.4" x14ac:dyDescent="0.3">
      <c r="A916" s="143">
        <v>45357.046493055554</v>
      </c>
      <c r="B916" s="46">
        <f t="shared" si="14"/>
        <v>45357.046527777777</v>
      </c>
      <c r="C916" s="141">
        <v>2.99982173913043</v>
      </c>
      <c r="D916" s="141">
        <v>-6.0833333333333301E-4</v>
      </c>
      <c r="E916" s="141">
        <v>1399.8583333333299</v>
      </c>
      <c r="F916" s="141">
        <v>49.552916666666697</v>
      </c>
      <c r="G916" s="141">
        <v>21</v>
      </c>
      <c r="H916" s="141">
        <v>34.996666666666698</v>
      </c>
      <c r="I916" s="141">
        <v>6.6044285714285698</v>
      </c>
      <c r="J916" s="141">
        <v>0.75</v>
      </c>
      <c r="K916" s="141">
        <v>19.725000000000001</v>
      </c>
      <c r="L916" s="144"/>
      <c r="M916" s="141">
        <v>9940</v>
      </c>
      <c r="N916" s="141">
        <v>5178.1913333333296</v>
      </c>
      <c r="O916" s="144"/>
    </row>
    <row r="917" spans="1:15" ht="14.4" x14ac:dyDescent="0.3">
      <c r="A917" s="143">
        <v>45357.0471875</v>
      </c>
      <c r="B917" s="46">
        <f t="shared" si="14"/>
        <v>45357.047222222223</v>
      </c>
      <c r="C917" s="141">
        <v>2.9996260869565199</v>
      </c>
      <c r="D917" s="141">
        <v>-4.65217391304348E-4</v>
      </c>
      <c r="E917" s="141">
        <v>1399.8695652173899</v>
      </c>
      <c r="F917" s="141">
        <v>50.2152173913043</v>
      </c>
      <c r="G917" s="141">
        <v>21</v>
      </c>
      <c r="H917" s="141">
        <v>35</v>
      </c>
      <c r="I917" s="141">
        <v>6.6014444444444402</v>
      </c>
      <c r="J917" s="141">
        <v>0.75</v>
      </c>
      <c r="K917" s="141">
        <v>19.725000000000001</v>
      </c>
      <c r="L917" s="144"/>
      <c r="M917" s="141">
        <v>9940</v>
      </c>
      <c r="N917" s="141">
        <v>5178.0027499999997</v>
      </c>
      <c r="O917" s="144"/>
    </row>
    <row r="918" spans="1:15" ht="14.4" x14ac:dyDescent="0.3">
      <c r="A918" s="143">
        <v>45357.047881944447</v>
      </c>
      <c r="B918" s="46">
        <f t="shared" si="14"/>
        <v>45357.04791666667</v>
      </c>
      <c r="C918" s="141">
        <v>3.00042173913043</v>
      </c>
      <c r="D918" s="141">
        <v>2.6086956521739199E-5</v>
      </c>
      <c r="E918" s="141">
        <v>1399.98695652174</v>
      </c>
      <c r="F918" s="141">
        <v>49.818181818181799</v>
      </c>
      <c r="G918" s="141">
        <v>21</v>
      </c>
      <c r="H918" s="141">
        <v>35.011666666666699</v>
      </c>
      <c r="I918" s="141">
        <v>6.6168571428571399</v>
      </c>
      <c r="J918" s="141">
        <v>0.75</v>
      </c>
      <c r="K918" s="141">
        <v>19.739999999999998</v>
      </c>
      <c r="L918" s="144"/>
      <c r="M918" s="141">
        <v>10007.75</v>
      </c>
      <c r="N918" s="141">
        <v>5177.8028999999997</v>
      </c>
      <c r="O918" s="144"/>
    </row>
    <row r="919" spans="1:15" ht="14.4" x14ac:dyDescent="0.3">
      <c r="A919" s="143">
        <v>45357.048576388886</v>
      </c>
      <c r="B919" s="46">
        <f t="shared" si="14"/>
        <v>45357.048611111109</v>
      </c>
      <c r="C919" s="141">
        <v>2.9997363636363601</v>
      </c>
      <c r="D919" s="141">
        <v>-2.8181818181818202E-4</v>
      </c>
      <c r="E919" s="141">
        <v>1399.905</v>
      </c>
      <c r="F919" s="141">
        <v>48.713636363636397</v>
      </c>
      <c r="G919" s="141">
        <v>21</v>
      </c>
      <c r="H919" s="141">
        <v>35.01</v>
      </c>
      <c r="I919" s="141">
        <v>6.6188000000000002</v>
      </c>
      <c r="J919" s="141">
        <v>0.755</v>
      </c>
      <c r="K919" s="141">
        <v>19.73</v>
      </c>
      <c r="L919" s="144"/>
      <c r="M919" s="141">
        <v>10049</v>
      </c>
      <c r="N919" s="141">
        <v>5177.6565555555599</v>
      </c>
      <c r="O919" s="144"/>
    </row>
    <row r="920" spans="1:15" ht="14.4" x14ac:dyDescent="0.3">
      <c r="A920" s="143">
        <v>45357.049270833333</v>
      </c>
      <c r="B920" s="46">
        <f t="shared" si="14"/>
        <v>45357.049305555556</v>
      </c>
      <c r="C920" s="141">
        <v>3.00035909090909</v>
      </c>
      <c r="D920" s="141">
        <v>-2.21739130434783E-4</v>
      </c>
      <c r="E920" s="141">
        <v>1400.1772727272701</v>
      </c>
      <c r="F920" s="141">
        <v>49.068260869565201</v>
      </c>
      <c r="G920" s="141">
        <v>21</v>
      </c>
      <c r="H920" s="141">
        <v>34.994999999999997</v>
      </c>
      <c r="I920" s="141">
        <v>6.6152727272727301</v>
      </c>
      <c r="J920" s="141">
        <v>0.755</v>
      </c>
      <c r="K920" s="141">
        <v>19.726666666666699</v>
      </c>
      <c r="L920" s="144"/>
      <c r="M920" s="141">
        <v>10049</v>
      </c>
      <c r="N920" s="141">
        <v>5177.48113333333</v>
      </c>
      <c r="O920" s="144"/>
    </row>
    <row r="921" spans="1:15" ht="14.4" x14ac:dyDescent="0.3">
      <c r="A921" s="143">
        <v>45357.04996527778</v>
      </c>
      <c r="B921" s="46">
        <f t="shared" si="14"/>
        <v>45357.05</v>
      </c>
      <c r="C921" s="141">
        <v>3.0000086956521699</v>
      </c>
      <c r="D921" s="141">
        <v>-6.0454545454545505E-4</v>
      </c>
      <c r="E921" s="141">
        <v>1400.04545454545</v>
      </c>
      <c r="F921" s="141">
        <v>48.9868421052632</v>
      </c>
      <c r="G921" s="141">
        <v>21</v>
      </c>
      <c r="H921" s="141">
        <v>34.984999999999999</v>
      </c>
      <c r="I921" s="141">
        <v>6.6124545454545496</v>
      </c>
      <c r="J921" s="141">
        <v>0.75</v>
      </c>
      <c r="K921" s="141">
        <v>19.73</v>
      </c>
      <c r="L921" s="144"/>
      <c r="M921" s="141">
        <v>10049</v>
      </c>
      <c r="N921" s="141">
        <v>5177.2915384615399</v>
      </c>
      <c r="O921" s="144"/>
    </row>
    <row r="922" spans="1:15" ht="14.4" x14ac:dyDescent="0.3">
      <c r="A922" s="143">
        <v>45357.050659722219</v>
      </c>
      <c r="B922" s="46">
        <f t="shared" si="14"/>
        <v>45357.05069444445</v>
      </c>
      <c r="C922" s="141">
        <v>3.0004173913043499</v>
      </c>
      <c r="D922" s="141">
        <v>-4.3043478260869599E-4</v>
      </c>
      <c r="E922" s="141">
        <v>1400.19545454545</v>
      </c>
      <c r="F922" s="141">
        <v>48.681904761904804</v>
      </c>
      <c r="G922" s="141">
        <v>21</v>
      </c>
      <c r="H922" s="141">
        <v>34.984285714285697</v>
      </c>
      <c r="I922" s="141">
        <v>6.6078000000000001</v>
      </c>
      <c r="J922" s="141">
        <v>0.755</v>
      </c>
      <c r="K922" s="141">
        <v>19.715</v>
      </c>
      <c r="L922" s="144"/>
      <c r="M922" s="141">
        <v>10049</v>
      </c>
      <c r="N922" s="141">
        <v>5177.0956923076901</v>
      </c>
      <c r="O922" s="144"/>
    </row>
    <row r="923" spans="1:15" ht="14.4" x14ac:dyDescent="0.3">
      <c r="A923" s="143">
        <v>45357.051354166666</v>
      </c>
      <c r="B923" s="46">
        <f t="shared" si="14"/>
        <v>45357.051388888889</v>
      </c>
      <c r="C923" s="141">
        <v>2.9996791666666698</v>
      </c>
      <c r="D923" s="141">
        <v>-1.0874999999999999E-3</v>
      </c>
      <c r="E923" s="141">
        <v>1400.0125</v>
      </c>
      <c r="F923" s="141">
        <v>49.106818181818198</v>
      </c>
      <c r="G923" s="141">
        <v>21</v>
      </c>
      <c r="H923" s="141">
        <v>34.994999999999997</v>
      </c>
      <c r="I923" s="141">
        <v>6.6050000000000004</v>
      </c>
      <c r="J923" s="141">
        <v>0.76</v>
      </c>
      <c r="K923" s="141">
        <v>19.725000000000001</v>
      </c>
      <c r="L923" s="144"/>
      <c r="M923" s="141">
        <v>10049</v>
      </c>
      <c r="N923" s="141">
        <v>5176.8901428571398</v>
      </c>
      <c r="O923" s="144"/>
    </row>
    <row r="924" spans="1:15" ht="14.4" x14ac:dyDescent="0.3">
      <c r="A924" s="143">
        <v>45357.052048611113</v>
      </c>
      <c r="B924" s="46">
        <f t="shared" si="14"/>
        <v>45357.052083333336</v>
      </c>
      <c r="C924" s="141">
        <v>3.0001545454545502</v>
      </c>
      <c r="D924" s="141">
        <v>-3.30434782608696E-4</v>
      </c>
      <c r="E924" s="141">
        <v>1399.99090909091</v>
      </c>
      <c r="F924" s="141">
        <v>48.745909090909102</v>
      </c>
      <c r="G924" s="141">
        <v>21</v>
      </c>
      <c r="H924" s="141">
        <v>34.993333333333297</v>
      </c>
      <c r="I924" s="141">
        <v>6.6012857142857104</v>
      </c>
      <c r="J924" s="141">
        <v>0.77</v>
      </c>
      <c r="K924" s="141">
        <v>19.725000000000001</v>
      </c>
      <c r="L924" s="144"/>
      <c r="M924" s="141">
        <v>10049</v>
      </c>
      <c r="N924" s="141">
        <v>5176.7313846153802</v>
      </c>
      <c r="O924" s="144"/>
    </row>
    <row r="925" spans="1:15" ht="14.4" x14ac:dyDescent="0.3">
      <c r="A925" s="143">
        <v>45357.052743055552</v>
      </c>
      <c r="B925" s="46">
        <f t="shared" si="14"/>
        <v>45357.052777777782</v>
      </c>
      <c r="C925" s="141">
        <v>2.9996521739130402</v>
      </c>
      <c r="D925" s="141">
        <v>-9.63636363636364E-4</v>
      </c>
      <c r="E925" s="141">
        <v>1400</v>
      </c>
      <c r="F925" s="141">
        <v>49.099523809523802</v>
      </c>
      <c r="G925" s="141">
        <v>21</v>
      </c>
      <c r="H925" s="141">
        <v>35</v>
      </c>
      <c r="I925" s="141">
        <v>6.6090769230769197</v>
      </c>
      <c r="J925" s="141">
        <v>0.77</v>
      </c>
      <c r="K925" s="141">
        <v>19.734999999999999</v>
      </c>
      <c r="L925" s="144"/>
      <c r="M925" s="141">
        <v>10096.6</v>
      </c>
      <c r="N925" s="141">
        <v>5176.6007142857097</v>
      </c>
      <c r="O925" s="144"/>
    </row>
    <row r="926" spans="1:15" ht="14.4" x14ac:dyDescent="0.3">
      <c r="A926" s="143">
        <v>45357.053437499999</v>
      </c>
      <c r="B926" s="46">
        <f t="shared" si="14"/>
        <v>45357.053472222222</v>
      </c>
      <c r="C926" s="141">
        <v>3.0000749999999998</v>
      </c>
      <c r="D926" s="141">
        <v>-7.8750000000000001E-4</v>
      </c>
      <c r="E926" s="141">
        <v>1399.80416666667</v>
      </c>
      <c r="F926" s="141">
        <v>48.536190476190498</v>
      </c>
      <c r="G926" s="141">
        <v>21</v>
      </c>
      <c r="H926" s="141">
        <v>35.01</v>
      </c>
      <c r="I926" s="141">
        <v>6.6120000000000001</v>
      </c>
      <c r="J926" s="141">
        <v>0.76500000000000001</v>
      </c>
      <c r="K926" s="141">
        <v>19.739999999999998</v>
      </c>
      <c r="L926" s="144"/>
      <c r="M926" s="141">
        <v>10157</v>
      </c>
      <c r="N926" s="141">
        <v>5176.3428333333304</v>
      </c>
      <c r="O926" s="144"/>
    </row>
    <row r="927" spans="1:15" ht="14.4" x14ac:dyDescent="0.3">
      <c r="A927" s="143">
        <v>45357.054131944446</v>
      </c>
      <c r="B927" s="46">
        <f t="shared" si="14"/>
        <v>45357.054166666669</v>
      </c>
      <c r="C927" s="141">
        <v>2.99862608695652</v>
      </c>
      <c r="D927" s="141">
        <v>-1.48636363636364E-3</v>
      </c>
      <c r="E927" s="141">
        <v>1399.8363636363599</v>
      </c>
      <c r="F927" s="141">
        <v>48.685000000000002</v>
      </c>
      <c r="G927" s="141">
        <v>21</v>
      </c>
      <c r="H927" s="141">
        <v>34.994999999999997</v>
      </c>
      <c r="I927" s="141">
        <v>6.6086</v>
      </c>
      <c r="J927" s="141">
        <v>0.76</v>
      </c>
      <c r="K927" s="141">
        <v>19.739999999999998</v>
      </c>
      <c r="L927" s="144"/>
      <c r="M927" s="141">
        <v>10157</v>
      </c>
      <c r="N927" s="141">
        <v>5176.1687142857099</v>
      </c>
      <c r="O927" s="144"/>
    </row>
    <row r="928" spans="1:15" ht="14.4" x14ac:dyDescent="0.3">
      <c r="A928" s="143">
        <v>45357.054826388892</v>
      </c>
      <c r="B928" s="46">
        <f t="shared" si="14"/>
        <v>45357.054861111115</v>
      </c>
      <c r="C928" s="141">
        <v>3.0003545454545502</v>
      </c>
      <c r="D928" s="141">
        <v>-8.0909090909090904E-4</v>
      </c>
      <c r="E928" s="141">
        <v>1400.06666666667</v>
      </c>
      <c r="F928" s="141">
        <v>49.016666666666701</v>
      </c>
      <c r="G928" s="141">
        <v>21</v>
      </c>
      <c r="H928" s="141">
        <v>34.994999999999997</v>
      </c>
      <c r="I928" s="141">
        <v>6.6044999999999998</v>
      </c>
      <c r="J928" s="141">
        <v>0.76</v>
      </c>
      <c r="K928" s="141">
        <v>19.746666666666702</v>
      </c>
      <c r="L928" s="144"/>
      <c r="M928" s="141">
        <v>10157</v>
      </c>
      <c r="N928" s="141">
        <v>5176.0119999999997</v>
      </c>
      <c r="O928" s="144"/>
    </row>
    <row r="929" spans="1:15" ht="14.4" x14ac:dyDescent="0.3">
      <c r="A929" s="143">
        <v>45357.055520833332</v>
      </c>
      <c r="B929" s="46">
        <f t="shared" si="14"/>
        <v>45357.055555555555</v>
      </c>
      <c r="C929" s="141">
        <v>2.9992347826087</v>
      </c>
      <c r="D929" s="141">
        <v>-5.7619047619047602E-4</v>
      </c>
      <c r="E929" s="141">
        <v>1399.9652173913</v>
      </c>
      <c r="F929" s="141">
        <v>48.523684210526298</v>
      </c>
      <c r="G929" s="141">
        <v>21</v>
      </c>
      <c r="H929" s="141">
        <v>34.995555555555597</v>
      </c>
      <c r="I929" s="141">
        <v>6.6013333333333302</v>
      </c>
      <c r="J929" s="141">
        <v>0.76500000000000001</v>
      </c>
      <c r="K929" s="141">
        <v>19.734999999999999</v>
      </c>
      <c r="L929" s="144"/>
      <c r="M929" s="141">
        <v>10157</v>
      </c>
      <c r="N929" s="141">
        <v>5175.7604545454496</v>
      </c>
      <c r="O929" s="144"/>
    </row>
    <row r="930" spans="1:15" ht="14.4" x14ac:dyDescent="0.3">
      <c r="A930" s="143">
        <v>45357.056215277778</v>
      </c>
      <c r="B930" s="46">
        <f t="shared" si="14"/>
        <v>45357.056250000001</v>
      </c>
      <c r="C930" s="141">
        <v>3.0016304347826099</v>
      </c>
      <c r="D930" s="141">
        <v>-2.0000000000000001E-4</v>
      </c>
      <c r="E930" s="141">
        <v>1399.8173913043499</v>
      </c>
      <c r="F930" s="141">
        <v>48.291363636363599</v>
      </c>
      <c r="G930" s="141">
        <v>21</v>
      </c>
      <c r="H930" s="141">
        <v>35.015000000000001</v>
      </c>
      <c r="I930" s="141">
        <v>6.61415384615385</v>
      </c>
      <c r="J930" s="141">
        <v>0.76500000000000001</v>
      </c>
      <c r="K930" s="141">
        <v>19.734999999999999</v>
      </c>
      <c r="L930" s="144"/>
      <c r="M930" s="141">
        <v>10217.25</v>
      </c>
      <c r="N930" s="141">
        <v>5175.6003076923098</v>
      </c>
      <c r="O930" s="144"/>
    </row>
    <row r="931" spans="1:15" ht="14.4" x14ac:dyDescent="0.3">
      <c r="A931" s="143">
        <v>45357.056909722225</v>
      </c>
      <c r="B931" s="46">
        <f t="shared" si="14"/>
        <v>45357.056944444448</v>
      </c>
      <c r="C931" s="141">
        <v>2.9988227272727301</v>
      </c>
      <c r="D931" s="141">
        <v>-1.8636363636363601E-4</v>
      </c>
      <c r="E931" s="141">
        <v>1399.95789473684</v>
      </c>
      <c r="F931" s="141">
        <v>48.3</v>
      </c>
      <c r="G931" s="141">
        <v>21</v>
      </c>
      <c r="H931" s="141">
        <v>35.014000000000003</v>
      </c>
      <c r="I931" s="141">
        <v>6.6161666666666701</v>
      </c>
      <c r="J931" s="141">
        <v>0.76</v>
      </c>
      <c r="K931" s="141">
        <v>19.725999999999999</v>
      </c>
      <c r="L931" s="144"/>
      <c r="M931" s="141">
        <v>10266</v>
      </c>
      <c r="N931" s="141">
        <v>5175.3739999999998</v>
      </c>
      <c r="O931" s="144"/>
    </row>
    <row r="932" spans="1:15" ht="14.4" x14ac:dyDescent="0.3">
      <c r="A932" s="143">
        <v>45357.057604166665</v>
      </c>
      <c r="B932" s="46">
        <f t="shared" si="14"/>
        <v>45357.057638888888</v>
      </c>
      <c r="C932" s="141">
        <v>2.99965652173913</v>
      </c>
      <c r="D932" s="141">
        <v>-5.2857142857142903E-4</v>
      </c>
      <c r="E932" s="141">
        <v>1399.8090909090899</v>
      </c>
      <c r="F932" s="141">
        <v>48.220952380952397</v>
      </c>
      <c r="G932" s="141">
        <v>21</v>
      </c>
      <c r="H932" s="141">
        <v>35.003333333333302</v>
      </c>
      <c r="I932" s="141">
        <v>6.6115000000000004</v>
      </c>
      <c r="J932" s="141">
        <v>0.76</v>
      </c>
      <c r="K932" s="141">
        <v>19.723333333333301</v>
      </c>
      <c r="L932" s="144"/>
      <c r="M932" s="141">
        <v>10266</v>
      </c>
      <c r="N932" s="141">
        <v>5175.2277999999997</v>
      </c>
      <c r="O932" s="144"/>
    </row>
    <row r="933" spans="1:15" ht="14.4" x14ac:dyDescent="0.3">
      <c r="A933" s="143">
        <v>45357.058298611111</v>
      </c>
      <c r="B933" s="46">
        <f t="shared" si="14"/>
        <v>45357.058333333334</v>
      </c>
      <c r="C933" s="141">
        <v>2.9993478260869599</v>
      </c>
      <c r="D933" s="141">
        <v>3.17391304347826E-4</v>
      </c>
      <c r="E933" s="141">
        <v>1399.9136363636401</v>
      </c>
      <c r="F933" s="141">
        <v>46.976818181818203</v>
      </c>
      <c r="G933" s="141">
        <v>21</v>
      </c>
      <c r="H933" s="141">
        <v>34.994999999999997</v>
      </c>
      <c r="I933" s="141">
        <v>6.6078888888888896</v>
      </c>
      <c r="J933" s="141">
        <v>0.76666666666666705</v>
      </c>
      <c r="K933" s="141">
        <v>19.73</v>
      </c>
      <c r="L933" s="144"/>
      <c r="M933" s="141">
        <v>10266</v>
      </c>
      <c r="N933" s="141">
        <v>5174.9830000000002</v>
      </c>
      <c r="O933" s="144"/>
    </row>
    <row r="934" spans="1:15" ht="14.4" x14ac:dyDescent="0.3">
      <c r="A934" s="143">
        <v>45357.058993055558</v>
      </c>
      <c r="B934" s="46">
        <f t="shared" si="14"/>
        <v>45357.059027777781</v>
      </c>
      <c r="C934" s="141">
        <v>3.0002958333333298</v>
      </c>
      <c r="D934" s="141">
        <v>4.1666666666666699E-5</v>
      </c>
      <c r="E934" s="141">
        <v>1400.0416666666699</v>
      </c>
      <c r="F934" s="141">
        <v>47.673333333333296</v>
      </c>
      <c r="G934" s="141">
        <v>21</v>
      </c>
      <c r="H934" s="141">
        <v>34.994999999999997</v>
      </c>
      <c r="I934" s="141">
        <v>6.6044285714285698</v>
      </c>
      <c r="J934" s="141">
        <v>0.77</v>
      </c>
      <c r="K934" s="141">
        <v>19.715</v>
      </c>
      <c r="L934" s="144"/>
      <c r="M934" s="141">
        <v>10266</v>
      </c>
      <c r="N934" s="141">
        <v>5174.799</v>
      </c>
      <c r="O934" s="144"/>
    </row>
    <row r="935" spans="1:15" ht="14.4" x14ac:dyDescent="0.3">
      <c r="A935" s="143">
        <v>45357.059687499997</v>
      </c>
      <c r="B935" s="46">
        <f t="shared" si="14"/>
        <v>45357.05972222222</v>
      </c>
      <c r="C935" s="141">
        <v>3.0000714285714301</v>
      </c>
      <c r="D935" s="141">
        <v>-2.3809523809523799E-4</v>
      </c>
      <c r="E935" s="141">
        <v>1400.06315789474</v>
      </c>
      <c r="F935" s="141">
        <v>47.794761904761899</v>
      </c>
      <c r="G935" s="141">
        <v>21</v>
      </c>
      <c r="H935" s="141">
        <v>35.005714285714298</v>
      </c>
      <c r="I935" s="141">
        <v>6.6007499999999997</v>
      </c>
      <c r="J935" s="141">
        <v>0.78</v>
      </c>
      <c r="K935" s="141">
        <v>19.71</v>
      </c>
      <c r="L935" s="144"/>
      <c r="M935" s="141">
        <v>10266</v>
      </c>
      <c r="N935" s="141">
        <v>5174.5918666666703</v>
      </c>
      <c r="O935" s="144"/>
    </row>
    <row r="936" spans="1:15" ht="14.4" x14ac:dyDescent="0.3">
      <c r="A936" s="143">
        <v>45357.060381944444</v>
      </c>
      <c r="B936" s="46">
        <f t="shared" si="14"/>
        <v>45357.060416666667</v>
      </c>
      <c r="C936" s="141">
        <v>2.9996416666666699</v>
      </c>
      <c r="D936" s="141">
        <v>1.4583333333333299E-4</v>
      </c>
      <c r="E936" s="141">
        <v>1400.0565217391299</v>
      </c>
      <c r="F936" s="141">
        <v>48.413913043478303</v>
      </c>
      <c r="G936" s="141">
        <v>21</v>
      </c>
      <c r="H936" s="141">
        <v>35.024999999999999</v>
      </c>
      <c r="I936" s="141">
        <v>6.6169090909090897</v>
      </c>
      <c r="J936" s="141">
        <v>0.78</v>
      </c>
      <c r="K936" s="141">
        <v>19.72</v>
      </c>
      <c r="L936" s="144"/>
      <c r="M936" s="141">
        <v>10329</v>
      </c>
      <c r="N936" s="141">
        <v>5174.37</v>
      </c>
      <c r="O936" s="144"/>
    </row>
    <row r="937" spans="1:15" ht="14.4" x14ac:dyDescent="0.3">
      <c r="A937" s="143">
        <v>45357.061076388891</v>
      </c>
      <c r="B937" s="46">
        <f t="shared" si="14"/>
        <v>45357.061111111114</v>
      </c>
      <c r="C937" s="141">
        <v>3.00143043478261</v>
      </c>
      <c r="D937" s="141">
        <v>7.2608695652173901E-4</v>
      </c>
      <c r="E937" s="141">
        <v>1400.0608695652199</v>
      </c>
      <c r="F937" s="141">
        <v>47.754782608695699</v>
      </c>
      <c r="G937" s="141">
        <v>21</v>
      </c>
      <c r="H937" s="141">
        <v>35.020000000000003</v>
      </c>
      <c r="I937" s="141">
        <v>6.61977777777778</v>
      </c>
      <c r="J937" s="141">
        <v>0.78</v>
      </c>
      <c r="K937" s="141">
        <v>19.71</v>
      </c>
      <c r="L937" s="144"/>
      <c r="M937" s="141">
        <v>10375</v>
      </c>
      <c r="N937" s="141">
        <v>5174.1785</v>
      </c>
      <c r="O937" s="144"/>
    </row>
    <row r="938" spans="1:15" ht="14.4" x14ac:dyDescent="0.3">
      <c r="A938" s="143">
        <v>45357.06177083333</v>
      </c>
      <c r="B938" s="46">
        <f t="shared" si="14"/>
        <v>45357.061805555561</v>
      </c>
      <c r="C938" s="141">
        <v>3.00080454545455</v>
      </c>
      <c r="D938" s="141">
        <v>3.0454545454545502E-4</v>
      </c>
      <c r="E938" s="141">
        <v>1399.8681818181799</v>
      </c>
      <c r="F938" s="141">
        <v>47.197000000000003</v>
      </c>
      <c r="G938" s="141">
        <v>21</v>
      </c>
      <c r="H938" s="141">
        <v>35.01</v>
      </c>
      <c r="I938" s="141">
        <v>6.6159999999999997</v>
      </c>
      <c r="J938" s="141">
        <v>0.78</v>
      </c>
      <c r="K938" s="141">
        <v>19.7</v>
      </c>
      <c r="L938" s="144"/>
      <c r="M938" s="141">
        <v>10375</v>
      </c>
      <c r="N938" s="141">
        <v>5174.0429999999997</v>
      </c>
      <c r="O938" s="144"/>
    </row>
    <row r="939" spans="1:15" ht="14.4" x14ac:dyDescent="0.3">
      <c r="A939" s="143">
        <v>45357.062465277777</v>
      </c>
      <c r="B939" s="46">
        <f t="shared" si="14"/>
        <v>45357.0625</v>
      </c>
      <c r="C939" s="141">
        <v>3.00135652173913</v>
      </c>
      <c r="D939" s="141">
        <v>5.8695652173913E-4</v>
      </c>
      <c r="E939" s="141">
        <v>1400.05</v>
      </c>
      <c r="F939" s="141">
        <v>46.827826086956499</v>
      </c>
      <c r="G939" s="141">
        <v>21</v>
      </c>
      <c r="H939" s="141">
        <v>35.005000000000003</v>
      </c>
      <c r="I939" s="141">
        <v>6.6120000000000001</v>
      </c>
      <c r="J939" s="141">
        <v>0.78</v>
      </c>
      <c r="K939" s="141">
        <v>19.690000000000001</v>
      </c>
      <c r="L939" s="144"/>
      <c r="M939" s="141">
        <v>10375</v>
      </c>
      <c r="N939" s="141">
        <v>5173.8444</v>
      </c>
      <c r="O939" s="144"/>
    </row>
    <row r="940" spans="1:15" ht="14.4" x14ac:dyDescent="0.3">
      <c r="A940" s="143">
        <v>45357.063159722224</v>
      </c>
      <c r="B940" s="46">
        <f t="shared" si="14"/>
        <v>45357.063194444447</v>
      </c>
      <c r="C940" s="141">
        <v>3.00037727272727</v>
      </c>
      <c r="D940" s="141">
        <v>1.7272727272727299E-4</v>
      </c>
      <c r="E940" s="141">
        <v>1400.1</v>
      </c>
      <c r="F940" s="141">
        <v>46.46</v>
      </c>
      <c r="G940" s="141">
        <v>21</v>
      </c>
      <c r="H940" s="141">
        <v>35</v>
      </c>
      <c r="I940" s="141">
        <v>6.6078000000000001</v>
      </c>
      <c r="J940" s="141">
        <v>0.78600000000000003</v>
      </c>
      <c r="K940" s="141">
        <v>19.68</v>
      </c>
      <c r="L940" s="144"/>
      <c r="M940" s="141">
        <v>10375</v>
      </c>
      <c r="N940" s="141">
        <v>5173.6262999999999</v>
      </c>
      <c r="O940" s="144"/>
    </row>
    <row r="941" spans="1:15" ht="14.4" x14ac:dyDescent="0.3">
      <c r="A941" s="143">
        <v>45357.063854166663</v>
      </c>
      <c r="B941" s="46">
        <f t="shared" si="14"/>
        <v>45357.063888888893</v>
      </c>
      <c r="C941" s="141">
        <v>3.0007250000000001</v>
      </c>
      <c r="D941" s="141">
        <v>1E-3</v>
      </c>
      <c r="E941" s="141">
        <v>1400</v>
      </c>
      <c r="F941" s="141">
        <v>46.774999999999999</v>
      </c>
      <c r="G941" s="141">
        <v>21</v>
      </c>
      <c r="H941" s="141">
        <v>35.01</v>
      </c>
      <c r="I941" s="141">
        <v>6.6050000000000004</v>
      </c>
      <c r="J941" s="141">
        <v>0.78600000000000003</v>
      </c>
      <c r="K941" s="141">
        <v>19.68</v>
      </c>
      <c r="L941" s="144"/>
      <c r="M941" s="141">
        <v>10375</v>
      </c>
      <c r="N941" s="141">
        <v>5173.4489999999996</v>
      </c>
      <c r="O941" s="144"/>
    </row>
    <row r="942" spans="1:15" ht="14.4" x14ac:dyDescent="0.3">
      <c r="A942" s="143">
        <v>45357.06454861111</v>
      </c>
      <c r="B942" s="46">
        <f t="shared" si="14"/>
        <v>45357.064583333333</v>
      </c>
      <c r="C942" s="141">
        <v>3.0007999999999999</v>
      </c>
      <c r="D942" s="141">
        <v>8.0000000000000004E-4</v>
      </c>
      <c r="E942" s="141">
        <v>1400.0066666666701</v>
      </c>
      <c r="F942" s="141">
        <v>46.724285714285699</v>
      </c>
      <c r="G942" s="141">
        <v>21</v>
      </c>
      <c r="H942" s="141">
        <v>35.015000000000001</v>
      </c>
      <c r="I942" s="141">
        <v>6.6002000000000001</v>
      </c>
      <c r="J942" s="141">
        <v>0.8</v>
      </c>
      <c r="K942" s="141">
        <v>19.68</v>
      </c>
      <c r="L942" s="144"/>
      <c r="M942" s="141">
        <v>10375</v>
      </c>
      <c r="N942" s="141">
        <v>5173.2271000000001</v>
      </c>
      <c r="O942" s="144"/>
    </row>
    <row r="943" spans="1:15" ht="14.4" x14ac:dyDescent="0.3">
      <c r="A943" s="143">
        <v>45357.065243055556</v>
      </c>
      <c r="B943" s="46">
        <f t="shared" si="14"/>
        <v>45357.06527777778</v>
      </c>
      <c r="C943" s="141">
        <v>3.0004565217391299</v>
      </c>
      <c r="D943" s="141">
        <v>5.0909090909090902E-4</v>
      </c>
      <c r="E943" s="141">
        <v>1400.01304347826</v>
      </c>
      <c r="F943" s="141">
        <v>47.108095238095203</v>
      </c>
      <c r="G943" s="141">
        <v>21</v>
      </c>
      <c r="H943" s="141">
        <v>35.024999999999999</v>
      </c>
      <c r="I943" s="141">
        <v>6.6114666666666704</v>
      </c>
      <c r="J943" s="141">
        <v>0.8</v>
      </c>
      <c r="K943" s="141">
        <v>19.68</v>
      </c>
      <c r="L943" s="144"/>
      <c r="M943" s="141">
        <v>10445</v>
      </c>
      <c r="N943" s="141">
        <v>5173.0561818181804</v>
      </c>
      <c r="O943" s="144"/>
    </row>
    <row r="944" spans="1:15" ht="14.4" x14ac:dyDescent="0.3">
      <c r="A944" s="143">
        <v>45357.065937500003</v>
      </c>
      <c r="B944" s="46">
        <f t="shared" si="14"/>
        <v>45357.065972222226</v>
      </c>
      <c r="C944" s="141">
        <v>3.0003500000000001</v>
      </c>
      <c r="D944" s="141">
        <v>5.8E-4</v>
      </c>
      <c r="E944" s="141">
        <v>1399.85</v>
      </c>
      <c r="F944" s="141">
        <v>46.388636363636401</v>
      </c>
      <c r="G944" s="141">
        <v>21</v>
      </c>
      <c r="H944" s="141">
        <v>35.024000000000001</v>
      </c>
      <c r="I944" s="141">
        <v>6.6168333333333296</v>
      </c>
      <c r="J944" s="141">
        <v>0.80500000000000005</v>
      </c>
      <c r="K944" s="141">
        <v>19.68</v>
      </c>
      <c r="L944" s="144"/>
      <c r="M944" s="141">
        <v>10484</v>
      </c>
      <c r="N944" s="141">
        <v>5172.8708571428597</v>
      </c>
      <c r="O944" s="144"/>
    </row>
    <row r="945" spans="1:15" ht="14.4" x14ac:dyDescent="0.3">
      <c r="A945" s="143">
        <v>45357.066631944443</v>
      </c>
      <c r="B945" s="46">
        <f t="shared" si="14"/>
        <v>45357.066666666666</v>
      </c>
      <c r="C945" s="141">
        <v>2.9992217391304301</v>
      </c>
      <c r="D945" s="141">
        <v>1.48260869565217E-3</v>
      </c>
      <c r="E945" s="141">
        <v>1400.22608695652</v>
      </c>
      <c r="F945" s="141">
        <v>46.037368421052598</v>
      </c>
      <c r="G945" s="141">
        <v>21</v>
      </c>
      <c r="H945" s="141">
        <v>35.006666666666703</v>
      </c>
      <c r="I945" s="141">
        <v>6.6124999999999998</v>
      </c>
      <c r="J945" s="141">
        <v>0.8</v>
      </c>
      <c r="K945" s="141">
        <v>19.6666666666667</v>
      </c>
      <c r="L945" s="144"/>
      <c r="M945" s="141">
        <v>10484</v>
      </c>
      <c r="N945" s="141">
        <v>5172.7033076923099</v>
      </c>
      <c r="O945" s="144"/>
    </row>
    <row r="946" spans="1:15" ht="14.4" x14ac:dyDescent="0.3">
      <c r="A946" s="143">
        <v>45357.067326388889</v>
      </c>
      <c r="B946" s="46">
        <f t="shared" si="14"/>
        <v>45357.067361111112</v>
      </c>
      <c r="C946" s="141">
        <v>3.00022173913043</v>
      </c>
      <c r="D946" s="141">
        <v>6.4347826086956505E-4</v>
      </c>
      <c r="E946" s="141">
        <v>1400.1090909090899</v>
      </c>
      <c r="F946" s="141">
        <v>46.187826086956498</v>
      </c>
      <c r="G946" s="141">
        <v>21</v>
      </c>
      <c r="H946" s="141">
        <v>35</v>
      </c>
      <c r="I946" s="141">
        <v>6.6083999999999996</v>
      </c>
      <c r="J946" s="141">
        <v>0.80666666666666698</v>
      </c>
      <c r="K946" s="141">
        <v>19.66</v>
      </c>
      <c r="L946" s="144"/>
      <c r="M946" s="141">
        <v>10484</v>
      </c>
      <c r="N946" s="141">
        <v>5172.4570000000003</v>
      </c>
      <c r="O946" s="144"/>
    </row>
    <row r="947" spans="1:15" ht="14.4" x14ac:dyDescent="0.3">
      <c r="A947" s="143">
        <v>45357.068020833336</v>
      </c>
      <c r="B947" s="46">
        <f t="shared" si="14"/>
        <v>45357.068055555559</v>
      </c>
      <c r="C947" s="141">
        <v>3.0003173913043502</v>
      </c>
      <c r="D947" s="141">
        <v>8.6363636363636395E-4</v>
      </c>
      <c r="E947" s="141">
        <v>1399.95652173913</v>
      </c>
      <c r="F947" s="141">
        <v>46.8230434782609</v>
      </c>
      <c r="G947" s="141">
        <v>21</v>
      </c>
      <c r="H947" s="141">
        <v>35</v>
      </c>
      <c r="I947" s="141">
        <v>6.6052999999999997</v>
      </c>
      <c r="J947" s="141">
        <v>0.80666666666666698</v>
      </c>
      <c r="K947" s="141">
        <v>19.66</v>
      </c>
      <c r="L947" s="144"/>
      <c r="M947" s="141">
        <v>10484</v>
      </c>
      <c r="N947" s="141">
        <v>5172.2824375</v>
      </c>
      <c r="O947" s="144"/>
    </row>
    <row r="948" spans="1:15" ht="14.4" x14ac:dyDescent="0.3">
      <c r="A948" s="143">
        <v>45357.068715277775</v>
      </c>
      <c r="B948" s="46">
        <f t="shared" si="14"/>
        <v>45357.068749999999</v>
      </c>
      <c r="C948" s="141">
        <v>2.9997086956521701</v>
      </c>
      <c r="D948" s="141">
        <v>9.9130434782608709E-4</v>
      </c>
      <c r="E948" s="141">
        <v>1399.9173913043501</v>
      </c>
      <c r="F948" s="141">
        <v>46.900434782608698</v>
      </c>
      <c r="G948" s="141">
        <v>21</v>
      </c>
      <c r="H948" s="141">
        <v>35</v>
      </c>
      <c r="I948" s="141">
        <v>6.60175</v>
      </c>
      <c r="J948" s="141">
        <v>0.81499999999999995</v>
      </c>
      <c r="K948" s="141">
        <v>19.670000000000002</v>
      </c>
      <c r="L948" s="144"/>
      <c r="M948" s="141">
        <v>10484</v>
      </c>
      <c r="N948" s="141">
        <v>5172.0621111111104</v>
      </c>
      <c r="O948" s="144"/>
    </row>
    <row r="949" spans="1:15" ht="14.4" x14ac:dyDescent="0.3">
      <c r="A949" s="143">
        <v>45357.069409722222</v>
      </c>
      <c r="B949" s="46">
        <f t="shared" si="14"/>
        <v>45357.069444444445</v>
      </c>
      <c r="C949" s="141">
        <v>3.0001086956521701</v>
      </c>
      <c r="D949" s="141">
        <v>9.6086956521739095E-4</v>
      </c>
      <c r="E949" s="141">
        <v>1400.0636363636399</v>
      </c>
      <c r="F949" s="141">
        <v>46.427500000000002</v>
      </c>
      <c r="G949" s="141">
        <v>21</v>
      </c>
      <c r="H949" s="141">
        <v>35.020000000000003</v>
      </c>
      <c r="I949" s="141">
        <v>6.6143076923076896</v>
      </c>
      <c r="J949" s="141">
        <v>0.81499999999999995</v>
      </c>
      <c r="K949" s="141">
        <v>19.664999999999999</v>
      </c>
      <c r="L949" s="144"/>
      <c r="M949" s="141">
        <v>10543.6</v>
      </c>
      <c r="N949" s="141">
        <v>5171.8848125000004</v>
      </c>
      <c r="O949" s="144"/>
    </row>
    <row r="950" spans="1:15" ht="14.4" x14ac:dyDescent="0.3">
      <c r="A950" s="143">
        <v>45357.070104166669</v>
      </c>
      <c r="B950" s="46">
        <f t="shared" si="14"/>
        <v>45357.070138888892</v>
      </c>
      <c r="C950" s="141">
        <v>3.0001217391304298</v>
      </c>
      <c r="D950" s="141">
        <v>1.55217391304348E-3</v>
      </c>
      <c r="E950" s="141">
        <v>1400.23913043478</v>
      </c>
      <c r="F950" s="141">
        <v>46.230909090909101</v>
      </c>
      <c r="G950" s="141">
        <v>21</v>
      </c>
      <c r="H950" s="141">
        <v>35.024999999999999</v>
      </c>
      <c r="I950" s="141">
        <v>6.6211000000000002</v>
      </c>
      <c r="J950" s="141">
        <v>0.81499999999999995</v>
      </c>
      <c r="K950" s="141">
        <v>19.66</v>
      </c>
      <c r="L950" s="141"/>
      <c r="M950" s="141">
        <v>10592</v>
      </c>
      <c r="N950" s="141">
        <v>5171.6614166666704</v>
      </c>
      <c r="O950" s="144"/>
    </row>
    <row r="951" spans="1:15" ht="14.4" x14ac:dyDescent="0.3">
      <c r="A951" s="143">
        <v>45357.070798611108</v>
      </c>
      <c r="B951" s="46">
        <f t="shared" si="14"/>
        <v>45357.070833333339</v>
      </c>
      <c r="C951" s="141">
        <v>3.0000478260869601</v>
      </c>
      <c r="D951" s="141">
        <v>1.0681818181818199E-3</v>
      </c>
      <c r="E951" s="141">
        <v>1399.94761904762</v>
      </c>
      <c r="F951" s="141">
        <v>45.806818181818201</v>
      </c>
      <c r="G951" s="141">
        <v>21</v>
      </c>
      <c r="H951" s="141">
        <v>35.005000000000003</v>
      </c>
      <c r="I951" s="141">
        <v>6.6165000000000003</v>
      </c>
      <c r="J951" s="141">
        <v>0.81</v>
      </c>
      <c r="K951" s="141">
        <v>19.655000000000001</v>
      </c>
      <c r="L951" s="144"/>
      <c r="M951" s="141">
        <v>10592</v>
      </c>
      <c r="N951" s="141">
        <v>5171.5074444444399</v>
      </c>
      <c r="O951" s="144"/>
    </row>
    <row r="952" spans="1:15" ht="14.4" x14ac:dyDescent="0.3">
      <c r="A952" s="143">
        <v>45357.071493055555</v>
      </c>
      <c r="B952" s="46">
        <f t="shared" si="14"/>
        <v>45357.071527777778</v>
      </c>
      <c r="C952" s="141">
        <v>3</v>
      </c>
      <c r="D952" s="141">
        <v>1.0818181818181801E-3</v>
      </c>
      <c r="E952" s="141">
        <v>1399.8</v>
      </c>
      <c r="F952" s="141">
        <v>46.503999999999998</v>
      </c>
      <c r="G952" s="141">
        <v>21</v>
      </c>
      <c r="H952" s="141">
        <v>34.993333333333297</v>
      </c>
      <c r="I952" s="141">
        <v>6.6132499999999999</v>
      </c>
      <c r="J952" s="141">
        <v>0.81499999999999995</v>
      </c>
      <c r="K952" s="141">
        <v>19.670000000000002</v>
      </c>
      <c r="L952" s="144"/>
      <c r="M952" s="141">
        <v>10592</v>
      </c>
      <c r="N952" s="141">
        <v>5171.28</v>
      </c>
      <c r="O952" s="144"/>
    </row>
    <row r="953" spans="1:15" ht="14.4" x14ac:dyDescent="0.3">
      <c r="A953" s="143">
        <v>45357.072187500002</v>
      </c>
      <c r="B953" s="46">
        <f t="shared" si="14"/>
        <v>45357.072222222225</v>
      </c>
      <c r="C953" s="141">
        <v>3.0005347826087001</v>
      </c>
      <c r="D953" s="141">
        <v>9.5652173913043502E-4</v>
      </c>
      <c r="E953" s="141">
        <v>1400.2347826087</v>
      </c>
      <c r="F953" s="141">
        <v>46.552380952381</v>
      </c>
      <c r="G953" s="141">
        <v>21</v>
      </c>
      <c r="H953" s="141">
        <v>34.994999999999997</v>
      </c>
      <c r="I953" s="141">
        <v>6.6092857142857104</v>
      </c>
      <c r="J953" s="141">
        <v>0.81499999999999995</v>
      </c>
      <c r="K953" s="141">
        <v>19.670000000000002</v>
      </c>
      <c r="L953" s="144"/>
      <c r="M953" s="141">
        <v>10592</v>
      </c>
      <c r="N953" s="141">
        <v>5171.0609230769196</v>
      </c>
      <c r="O953" s="144"/>
    </row>
    <row r="954" spans="1:15" ht="14.4" x14ac:dyDescent="0.3">
      <c r="A954" s="143">
        <v>45357.072881944441</v>
      </c>
      <c r="B954" s="46">
        <f t="shared" si="14"/>
        <v>45357.072916666672</v>
      </c>
      <c r="C954" s="141">
        <v>3.00042272727273</v>
      </c>
      <c r="D954" s="141">
        <v>1.37272727272727E-3</v>
      </c>
      <c r="E954" s="141">
        <v>1399.9809523809499</v>
      </c>
      <c r="F954" s="141">
        <v>45.8057894736842</v>
      </c>
      <c r="G954" s="141">
        <v>21</v>
      </c>
      <c r="H954" s="141">
        <v>35.005000000000003</v>
      </c>
      <c r="I954" s="141">
        <v>6.60483333333333</v>
      </c>
      <c r="J954" s="141">
        <v>0.81399999999999995</v>
      </c>
      <c r="K954" s="141">
        <v>19.664999999999999</v>
      </c>
      <c r="L954" s="144"/>
      <c r="M954" s="141">
        <v>10592</v>
      </c>
      <c r="N954" s="141">
        <v>5170.8773636363603</v>
      </c>
      <c r="O954" s="144"/>
    </row>
    <row r="955" spans="1:15" ht="14.4" x14ac:dyDescent="0.3">
      <c r="A955" s="143">
        <v>45357.073576388888</v>
      </c>
      <c r="B955" s="46">
        <f t="shared" si="14"/>
        <v>45357.073611111111</v>
      </c>
      <c r="C955" s="141">
        <v>3.0009695652173898</v>
      </c>
      <c r="D955" s="141">
        <v>9.2631578947368395E-4</v>
      </c>
      <c r="E955" s="141">
        <v>1400.0818181818199</v>
      </c>
      <c r="F955" s="141">
        <v>45.572352941176497</v>
      </c>
      <c r="G955" s="141">
        <v>21</v>
      </c>
      <c r="H955" s="141">
        <v>35.01</v>
      </c>
      <c r="I955" s="141">
        <v>6.6017000000000001</v>
      </c>
      <c r="J955" s="141">
        <v>0.82</v>
      </c>
      <c r="K955" s="141">
        <v>19.638000000000002</v>
      </c>
      <c r="L955" s="144"/>
      <c r="M955" s="141">
        <v>10592</v>
      </c>
      <c r="N955" s="141">
        <v>5170.6530000000002</v>
      </c>
      <c r="O955" s="144"/>
    </row>
    <row r="956" spans="1:15" ht="14.4" x14ac:dyDescent="0.3">
      <c r="A956" s="143">
        <v>45357.074270833335</v>
      </c>
      <c r="B956" s="46">
        <f t="shared" si="14"/>
        <v>45357.074305555558</v>
      </c>
      <c r="C956" s="141">
        <v>2.99994347826087</v>
      </c>
      <c r="D956" s="141">
        <v>9.5454545454545499E-4</v>
      </c>
      <c r="E956" s="141">
        <v>1400.22727272727</v>
      </c>
      <c r="F956" s="141">
        <v>46.1404761904762</v>
      </c>
      <c r="G956" s="141">
        <v>21</v>
      </c>
      <c r="H956" s="141">
        <v>35.015999999999998</v>
      </c>
      <c r="I956" s="141">
        <v>6.6067</v>
      </c>
      <c r="J956" s="141">
        <v>0.82</v>
      </c>
      <c r="K956" s="141">
        <v>19.64</v>
      </c>
      <c r="L956" s="144"/>
      <c r="M956" s="141">
        <v>10639.2</v>
      </c>
      <c r="N956" s="141">
        <v>5170.4522666666699</v>
      </c>
      <c r="O956" s="144"/>
    </row>
    <row r="957" spans="1:15" ht="14.4" x14ac:dyDescent="0.3">
      <c r="A957" s="143">
        <v>45357.074965277781</v>
      </c>
      <c r="B957" s="46">
        <f t="shared" si="14"/>
        <v>45357.075000000004</v>
      </c>
      <c r="C957" s="141">
        <v>3.0008956521739099</v>
      </c>
      <c r="D957" s="141">
        <v>1.3047619047618999E-3</v>
      </c>
      <c r="E957" s="141">
        <v>1399.75909090909</v>
      </c>
      <c r="F957" s="141">
        <v>46.091428571428601</v>
      </c>
      <c r="G957" s="141">
        <v>21</v>
      </c>
      <c r="H957" s="141">
        <v>35.020000000000003</v>
      </c>
      <c r="I957" s="141">
        <v>6.6217777777777798</v>
      </c>
      <c r="J957" s="141">
        <v>0.82</v>
      </c>
      <c r="K957" s="141">
        <v>19.645</v>
      </c>
      <c r="L957" s="144"/>
      <c r="M957" s="141">
        <v>10639.2</v>
      </c>
      <c r="N957" s="141">
        <v>5170.2694615384598</v>
      </c>
      <c r="O957" s="144"/>
    </row>
    <row r="958" spans="1:15" ht="14.4" x14ac:dyDescent="0.3">
      <c r="A958" s="143">
        <v>45357.075659722221</v>
      </c>
      <c r="B958" s="46">
        <f t="shared" si="14"/>
        <v>45357.075694444444</v>
      </c>
      <c r="C958" s="141">
        <v>3.0007608695652199</v>
      </c>
      <c r="D958" s="141">
        <v>1.24347826086957E-3</v>
      </c>
      <c r="E958" s="141">
        <v>1399.99565217391</v>
      </c>
      <c r="F958" s="141">
        <v>46.098947368421101</v>
      </c>
      <c r="G958" s="141">
        <v>21</v>
      </c>
      <c r="H958" s="141">
        <v>35.01</v>
      </c>
      <c r="I958" s="141">
        <v>6.617</v>
      </c>
      <c r="J958" s="141">
        <v>0.81499999999999995</v>
      </c>
      <c r="K958" s="141">
        <v>19.649999999999999</v>
      </c>
      <c r="L958" s="144"/>
      <c r="M958" s="141">
        <v>10702</v>
      </c>
      <c r="N958" s="141">
        <v>5170.0523846153801</v>
      </c>
      <c r="O958" s="144"/>
    </row>
    <row r="959" spans="1:15" ht="14.4" x14ac:dyDescent="0.3">
      <c r="A959" s="143">
        <v>45357.076354166667</v>
      </c>
      <c r="B959" s="46">
        <f t="shared" si="14"/>
        <v>45357.076388888891</v>
      </c>
      <c r="C959" s="141">
        <v>2.9989227272727299</v>
      </c>
      <c r="D959" s="141">
        <v>1.5727272727272699E-3</v>
      </c>
      <c r="E959" s="141">
        <v>1400</v>
      </c>
      <c r="F959" s="141">
        <v>45.761499999999998</v>
      </c>
      <c r="G959" s="141">
        <v>21</v>
      </c>
      <c r="H959" s="141">
        <v>35.01</v>
      </c>
      <c r="I959" s="141">
        <v>6.6133333333333297</v>
      </c>
      <c r="J959" s="141">
        <v>0.82</v>
      </c>
      <c r="K959" s="141">
        <v>19.64</v>
      </c>
      <c r="L959" s="141"/>
      <c r="M959" s="141">
        <v>10702</v>
      </c>
      <c r="N959" s="141">
        <v>5169.8623333333298</v>
      </c>
      <c r="O959" s="144"/>
    </row>
    <row r="960" spans="1:15" ht="14.4" x14ac:dyDescent="0.3">
      <c r="A960" s="143">
        <v>45357.077048611114</v>
      </c>
      <c r="B960" s="46">
        <f t="shared" si="14"/>
        <v>45357.077083333337</v>
      </c>
      <c r="C960" s="141">
        <v>3.0003652173913</v>
      </c>
      <c r="D960" s="141">
        <v>1.64347826086957E-3</v>
      </c>
      <c r="E960" s="141">
        <v>1399.6739130434801</v>
      </c>
      <c r="F960" s="141">
        <v>45.512352941176502</v>
      </c>
      <c r="G960" s="141">
        <v>21</v>
      </c>
      <c r="H960" s="141">
        <v>35</v>
      </c>
      <c r="I960" s="141">
        <v>6.6094999999999997</v>
      </c>
      <c r="J960" s="141">
        <v>0.82</v>
      </c>
      <c r="K960" s="141">
        <v>19.64</v>
      </c>
      <c r="L960" s="144"/>
      <c r="M960" s="141">
        <v>10702</v>
      </c>
      <c r="N960" s="141">
        <v>5169.6549000000005</v>
      </c>
      <c r="O960" s="144"/>
    </row>
    <row r="961" spans="1:43" ht="14.4" x14ac:dyDescent="0.3">
      <c r="A961" s="143">
        <v>45357.077743055554</v>
      </c>
      <c r="B961" s="46">
        <f t="shared" si="14"/>
        <v>45357.077777777777</v>
      </c>
      <c r="C961" s="141">
        <v>3.0007999999999999</v>
      </c>
      <c r="D961" s="141">
        <v>1.1130434782608699E-3</v>
      </c>
      <c r="E961" s="141">
        <v>1399.94545454545</v>
      </c>
      <c r="F961" s="141">
        <v>45.799545454545502</v>
      </c>
      <c r="G961" s="141">
        <v>21</v>
      </c>
      <c r="H961" s="141">
        <v>35.005000000000003</v>
      </c>
      <c r="I961" s="141">
        <v>6.6055000000000001</v>
      </c>
      <c r="J961" s="141">
        <v>0.82</v>
      </c>
      <c r="K961" s="141">
        <v>19.635000000000002</v>
      </c>
      <c r="L961" s="144"/>
      <c r="M961" s="141">
        <v>10702</v>
      </c>
      <c r="N961" s="141">
        <v>5169.46635714286</v>
      </c>
      <c r="O961" s="144"/>
    </row>
    <row r="962" spans="1:43" ht="14.4" x14ac:dyDescent="0.3">
      <c r="A962" s="143">
        <v>45357.0784375</v>
      </c>
      <c r="B962" s="46">
        <f t="shared" si="14"/>
        <v>45357.078472222223</v>
      </c>
      <c r="C962" s="141">
        <v>2.9995695652173899</v>
      </c>
      <c r="D962" s="141">
        <v>9.4782608695652198E-4</v>
      </c>
      <c r="E962" s="141">
        <v>1399.8478260869599</v>
      </c>
      <c r="F962" s="141">
        <v>44.638260869565201</v>
      </c>
      <c r="G962" s="141">
        <v>21</v>
      </c>
      <c r="H962" s="141">
        <v>35.005714285714298</v>
      </c>
      <c r="I962" s="141">
        <v>6.6021000000000001</v>
      </c>
      <c r="J962" s="141">
        <v>0.83</v>
      </c>
      <c r="K962" s="141">
        <v>19.63</v>
      </c>
      <c r="L962" s="144"/>
      <c r="M962" s="141">
        <v>10702</v>
      </c>
      <c r="N962" s="141">
        <v>5169.2321666666703</v>
      </c>
      <c r="O962" s="144"/>
    </row>
    <row r="963" spans="1:43" ht="14.4" x14ac:dyDescent="0.3">
      <c r="A963" s="143">
        <v>45357.079131944447</v>
      </c>
      <c r="B963" s="46">
        <f t="shared" ref="B963:B1026" si="15">MROUND(A963,"00:01:00")</f>
        <v>45357.07916666667</v>
      </c>
      <c r="C963" s="141">
        <v>2.9991869565217399</v>
      </c>
      <c r="D963" s="141">
        <v>1.0434782608695699E-3</v>
      </c>
      <c r="E963" s="141">
        <v>1399.76956521739</v>
      </c>
      <c r="F963" s="141">
        <v>44.859047619047601</v>
      </c>
      <c r="G963" s="141">
        <v>21</v>
      </c>
      <c r="H963" s="141">
        <v>35.024999999999999</v>
      </c>
      <c r="I963" s="141">
        <v>6.6133333333333297</v>
      </c>
      <c r="J963" s="141">
        <v>0.83</v>
      </c>
      <c r="K963" s="141">
        <v>19.62</v>
      </c>
      <c r="L963" s="144"/>
      <c r="M963" s="141">
        <v>10764</v>
      </c>
      <c r="N963" s="141">
        <v>5168.9988181818198</v>
      </c>
      <c r="O963" s="144"/>
    </row>
    <row r="964" spans="1:43" ht="14.4" x14ac:dyDescent="0.3">
      <c r="A964" s="143">
        <v>45357.079826388886</v>
      </c>
      <c r="B964" s="46">
        <f t="shared" si="15"/>
        <v>45357.079861111109</v>
      </c>
      <c r="C964" s="141">
        <v>2.99946363636364</v>
      </c>
      <c r="D964" s="141">
        <v>9.59090909090909E-4</v>
      </c>
      <c r="E964" s="141">
        <v>1399.9</v>
      </c>
      <c r="F964" s="141">
        <v>44.498571428571402</v>
      </c>
      <c r="G964" s="141">
        <v>21</v>
      </c>
      <c r="H964" s="141">
        <v>35.020000000000003</v>
      </c>
      <c r="I964" s="141">
        <v>6.61944444444444</v>
      </c>
      <c r="J964" s="141">
        <v>0.83499999999999996</v>
      </c>
      <c r="K964" s="141">
        <v>19.61</v>
      </c>
      <c r="L964" s="144"/>
      <c r="M964" s="141">
        <v>10811</v>
      </c>
      <c r="N964" s="141">
        <v>5168.8076363636401</v>
      </c>
      <c r="O964" s="144"/>
    </row>
    <row r="965" spans="1:43" ht="14.4" x14ac:dyDescent="0.3">
      <c r="A965" s="143">
        <v>45357.080520833333</v>
      </c>
      <c r="B965" s="46">
        <f t="shared" si="15"/>
        <v>45357.080555555556</v>
      </c>
      <c r="C965" s="141">
        <v>3.0018217391304298</v>
      </c>
      <c r="D965" s="141">
        <v>5.6521739130434799E-4</v>
      </c>
      <c r="E965" s="141">
        <v>1399.94782608696</v>
      </c>
      <c r="F965" s="141">
        <v>44.637142857142898</v>
      </c>
      <c r="G965" s="141">
        <v>21</v>
      </c>
      <c r="H965" s="141">
        <v>34.997999999999998</v>
      </c>
      <c r="I965" s="141">
        <v>6.6144999999999996</v>
      </c>
      <c r="J965" s="141">
        <v>0.836666666666667</v>
      </c>
      <c r="K965" s="141">
        <v>19.61</v>
      </c>
      <c r="L965" s="144"/>
      <c r="M965" s="141">
        <v>10811</v>
      </c>
      <c r="N965" s="141">
        <v>5168.5856428571396</v>
      </c>
      <c r="O965" s="144"/>
    </row>
    <row r="966" spans="1:43" ht="14.4" x14ac:dyDescent="0.3">
      <c r="A966" s="143">
        <v>45357.08121527778</v>
      </c>
      <c r="B966" s="46">
        <f t="shared" si="15"/>
        <v>45357.081250000003</v>
      </c>
      <c r="C966" s="141">
        <v>2.9997904761904799</v>
      </c>
      <c r="D966" s="141">
        <v>1.26363636363636E-3</v>
      </c>
      <c r="E966" s="141">
        <v>1399.6863636363601</v>
      </c>
      <c r="F966" s="141">
        <v>45.2072222222222</v>
      </c>
      <c r="G966" s="141">
        <v>21</v>
      </c>
      <c r="H966" s="141">
        <v>34.99</v>
      </c>
      <c r="I966" s="141">
        <v>6.6108333333333302</v>
      </c>
      <c r="J966" s="141">
        <v>0.836666666666667</v>
      </c>
      <c r="K966" s="141">
        <v>19.62</v>
      </c>
      <c r="L966" s="144"/>
      <c r="M966" s="141">
        <v>10811</v>
      </c>
      <c r="N966" s="141">
        <v>5168.38238461538</v>
      </c>
      <c r="O966" s="144"/>
      <c r="AQ966" s="9" t="s">
        <v>61</v>
      </c>
    </row>
    <row r="967" spans="1:43" ht="14.4" x14ac:dyDescent="0.3">
      <c r="A967" s="143">
        <v>45357.081909722219</v>
      </c>
      <c r="B967" s="46">
        <f t="shared" si="15"/>
        <v>45357.08194444445</v>
      </c>
      <c r="C967" s="141">
        <v>2.9974869565217399</v>
      </c>
      <c r="D967" s="141">
        <v>1.4142857142857099E-3</v>
      </c>
      <c r="E967" s="141">
        <v>1400.25454545455</v>
      </c>
      <c r="F967" s="141">
        <v>44.816000000000003</v>
      </c>
      <c r="G967" s="141">
        <v>21</v>
      </c>
      <c r="H967" s="141">
        <v>34.99</v>
      </c>
      <c r="I967" s="141">
        <v>6.6077777777777804</v>
      </c>
      <c r="J967" s="141">
        <v>0.84</v>
      </c>
      <c r="K967" s="141">
        <v>19.625</v>
      </c>
      <c r="L967" s="144"/>
      <c r="M967" s="141">
        <v>10811</v>
      </c>
      <c r="N967" s="141">
        <v>5168.1787857142899</v>
      </c>
      <c r="O967" s="144"/>
    </row>
    <row r="968" spans="1:43" ht="14.4" x14ac:dyDescent="0.3">
      <c r="A968" s="143">
        <v>45357.082604166666</v>
      </c>
      <c r="B968" s="46">
        <f t="shared" si="15"/>
        <v>45357.082638888889</v>
      </c>
      <c r="C968" s="141">
        <v>2.9988045454545502</v>
      </c>
      <c r="D968" s="141">
        <v>1.40909090909091E-3</v>
      </c>
      <c r="E968" s="141">
        <v>1400.155</v>
      </c>
      <c r="F968" s="141">
        <v>44.7633333333333</v>
      </c>
      <c r="G968" s="141">
        <v>21</v>
      </c>
      <c r="H968" s="141">
        <v>34.994999999999997</v>
      </c>
      <c r="I968" s="141">
        <v>6.6035000000000004</v>
      </c>
      <c r="J968" s="141">
        <v>0.84666666666666701</v>
      </c>
      <c r="K968" s="141">
        <v>19.61</v>
      </c>
      <c r="L968" s="144"/>
      <c r="M968" s="141">
        <v>10811</v>
      </c>
      <c r="N968" s="141">
        <v>5167.9935333333297</v>
      </c>
      <c r="O968" s="144"/>
    </row>
    <row r="969" spans="1:43" ht="15" thickBot="1" x14ac:dyDescent="0.35">
      <c r="A969" s="143">
        <v>45357.083298611113</v>
      </c>
      <c r="B969" s="46">
        <f t="shared" si="15"/>
        <v>45357.083333333336</v>
      </c>
      <c r="C969" s="141">
        <v>2.9995869565217399</v>
      </c>
      <c r="D969" s="141">
        <v>9.3478260869565204E-4</v>
      </c>
      <c r="E969" s="141">
        <v>1400</v>
      </c>
      <c r="F969" s="141">
        <v>44.914285714285697</v>
      </c>
      <c r="G969" s="141">
        <v>21</v>
      </c>
      <c r="H969" s="141">
        <v>35.015000000000001</v>
      </c>
      <c r="I969" s="141">
        <v>6.6101818181818199</v>
      </c>
      <c r="J969" s="141">
        <v>0.84666666666666701</v>
      </c>
      <c r="K969" s="141">
        <v>19.61</v>
      </c>
      <c r="L969" s="144"/>
      <c r="M969" s="141">
        <v>10872.5</v>
      </c>
      <c r="N969" s="141">
        <v>5167.7335000000003</v>
      </c>
      <c r="O969" s="144"/>
    </row>
    <row r="970" spans="1:43" s="14" customFormat="1" ht="15" thickBot="1" x14ac:dyDescent="0.35">
      <c r="A970" s="143">
        <v>45357.083993055552</v>
      </c>
      <c r="B970" s="46">
        <f t="shared" si="15"/>
        <v>45357.084027777782</v>
      </c>
      <c r="C970" s="141">
        <v>3.0012565217391298</v>
      </c>
      <c r="D970" s="141">
        <v>1.3227272727272699E-3</v>
      </c>
      <c r="E970" s="141">
        <v>1400.0681818181799</v>
      </c>
      <c r="F970" s="141">
        <v>44.28</v>
      </c>
      <c r="G970" s="141">
        <v>21</v>
      </c>
      <c r="H970" s="141">
        <v>35.024999999999999</v>
      </c>
      <c r="I970" s="141">
        <v>6.6218333333333304</v>
      </c>
      <c r="J970" s="141">
        <v>0.85</v>
      </c>
      <c r="K970" s="141">
        <v>19.605</v>
      </c>
      <c r="L970" s="144"/>
      <c r="M970" s="141">
        <v>10872.5</v>
      </c>
      <c r="N970" s="141">
        <v>5167.5254666666697</v>
      </c>
      <c r="O970" s="144"/>
      <c r="P970" s="9"/>
      <c r="Q970" s="9"/>
      <c r="R970" s="9"/>
      <c r="S970" s="9"/>
    </row>
    <row r="971" spans="1:43" ht="14.4" x14ac:dyDescent="0.3">
      <c r="A971" s="143">
        <v>45357.084687499999</v>
      </c>
      <c r="B971" s="46">
        <f t="shared" si="15"/>
        <v>45357.084722222222</v>
      </c>
      <c r="C971" s="141">
        <v>3.0002173913043499</v>
      </c>
      <c r="D971" s="141">
        <v>1.3913043478260901E-3</v>
      </c>
      <c r="E971" s="141">
        <v>1399.77391304348</v>
      </c>
      <c r="F971" s="141">
        <v>44.3960869565217</v>
      </c>
      <c r="G971" s="141">
        <v>21</v>
      </c>
      <c r="H971" s="141">
        <v>35.0133333333333</v>
      </c>
      <c r="I971" s="141">
        <v>6.61842857142857</v>
      </c>
      <c r="J971" s="141">
        <v>0.85</v>
      </c>
      <c r="K971" s="141">
        <v>19.600000000000001</v>
      </c>
      <c r="L971" s="144"/>
      <c r="M971" s="141">
        <v>10919</v>
      </c>
      <c r="N971" s="141">
        <v>5167.3307692307699</v>
      </c>
      <c r="O971" s="144"/>
    </row>
    <row r="972" spans="1:43" ht="14.4" x14ac:dyDescent="0.3">
      <c r="A972" s="143">
        <v>45357.085381944446</v>
      </c>
      <c r="B972" s="46">
        <f t="shared" si="15"/>
        <v>45357.085416666669</v>
      </c>
      <c r="C972" s="141">
        <v>3.0027391304347799</v>
      </c>
      <c r="D972" s="141">
        <v>9.9565217391304399E-4</v>
      </c>
      <c r="E972" s="141">
        <v>1399.9</v>
      </c>
      <c r="F972" s="141">
        <v>44.311363636363602</v>
      </c>
      <c r="G972" s="141">
        <v>21</v>
      </c>
      <c r="H972" s="141">
        <v>34.994999999999997</v>
      </c>
      <c r="I972" s="141">
        <v>6.61422222222222</v>
      </c>
      <c r="J972" s="141">
        <v>0.85</v>
      </c>
      <c r="K972" s="141">
        <v>19.594999999999999</v>
      </c>
      <c r="L972" s="144"/>
      <c r="M972" s="141">
        <v>10919</v>
      </c>
      <c r="N972" s="141">
        <v>5167.1059090909102</v>
      </c>
      <c r="O972" s="144"/>
    </row>
    <row r="973" spans="1:43" ht="14.4" x14ac:dyDescent="0.3">
      <c r="A973" s="143">
        <v>45357.086076388892</v>
      </c>
      <c r="B973" s="46">
        <f t="shared" si="15"/>
        <v>45357.086111111115</v>
      </c>
      <c r="C973" s="141">
        <v>3.0004913043478298</v>
      </c>
      <c r="D973" s="141">
        <v>1.1681818181818199E-3</v>
      </c>
      <c r="E973" s="141">
        <v>1400.04545454545</v>
      </c>
      <c r="F973" s="141">
        <v>44.175652173913001</v>
      </c>
      <c r="G973" s="141">
        <v>21</v>
      </c>
      <c r="H973" s="141">
        <v>34.99</v>
      </c>
      <c r="I973" s="141">
        <v>6.6097999999999999</v>
      </c>
      <c r="J973" s="141">
        <v>0.86</v>
      </c>
      <c r="K973" s="141">
        <v>19.6033333333333</v>
      </c>
      <c r="L973" s="144"/>
      <c r="M973" s="141">
        <v>10919</v>
      </c>
      <c r="N973" s="141">
        <v>5166.8886428571404</v>
      </c>
      <c r="O973" s="144"/>
    </row>
    <row r="974" spans="1:43" ht="14.4" x14ac:dyDescent="0.3">
      <c r="A974" s="143">
        <v>45357.086770833332</v>
      </c>
      <c r="B974" s="46">
        <f t="shared" si="15"/>
        <v>45357.086805555555</v>
      </c>
      <c r="C974" s="141">
        <v>3.0004347826086999</v>
      </c>
      <c r="D974" s="141">
        <v>1.4608695652173901E-3</v>
      </c>
      <c r="E974" s="141">
        <v>1399.9043478260901</v>
      </c>
      <c r="F974" s="141">
        <v>44.125714285714302</v>
      </c>
      <c r="G974" s="141">
        <v>21</v>
      </c>
      <c r="H974" s="141">
        <v>34.996000000000002</v>
      </c>
      <c r="I974" s="141">
        <v>6.6061666666666703</v>
      </c>
      <c r="J974" s="141">
        <v>0.85499999999999998</v>
      </c>
      <c r="K974" s="141">
        <v>19.6033333333333</v>
      </c>
      <c r="L974" s="144"/>
      <c r="M974" s="141">
        <v>10919</v>
      </c>
      <c r="N974" s="141">
        <v>5166.6857058823498</v>
      </c>
      <c r="O974" s="144"/>
    </row>
    <row r="975" spans="1:43" ht="14.4" x14ac:dyDescent="0.3">
      <c r="A975" s="143">
        <v>45357.087465277778</v>
      </c>
      <c r="B975" s="46">
        <f t="shared" si="15"/>
        <v>45357.087500000001</v>
      </c>
      <c r="C975" s="141">
        <v>2.9998869565217401</v>
      </c>
      <c r="D975" s="141">
        <v>8.9565217391304405E-4</v>
      </c>
      <c r="E975" s="141">
        <v>1399.9409090909101</v>
      </c>
      <c r="F975" s="141">
        <v>44.298999999999999</v>
      </c>
      <c r="G975" s="141">
        <v>21</v>
      </c>
      <c r="H975" s="141">
        <v>34.996000000000002</v>
      </c>
      <c r="I975" s="141">
        <v>6.6029</v>
      </c>
      <c r="J975" s="141">
        <v>0.86666666666666703</v>
      </c>
      <c r="K975" s="141">
        <v>19.596</v>
      </c>
      <c r="L975" s="144"/>
      <c r="M975" s="141">
        <v>10919</v>
      </c>
      <c r="N975" s="141">
        <v>5166.4819333333298</v>
      </c>
      <c r="O975" s="144"/>
    </row>
    <row r="976" spans="1:43" ht="14.4" x14ac:dyDescent="0.3">
      <c r="A976" s="143">
        <v>45357.088159722225</v>
      </c>
      <c r="B976" s="46">
        <f t="shared" si="15"/>
        <v>45357.088194444448</v>
      </c>
      <c r="C976" s="141">
        <v>3.0006913043478298</v>
      </c>
      <c r="D976" s="141">
        <v>6.9090909090909099E-4</v>
      </c>
      <c r="E976" s="141">
        <v>1399.8217391304299</v>
      </c>
      <c r="F976" s="141">
        <v>44.351304347826101</v>
      </c>
      <c r="G976" s="141">
        <v>21</v>
      </c>
      <c r="H976" s="141">
        <v>35.01</v>
      </c>
      <c r="I976" s="141">
        <v>6.6103125</v>
      </c>
      <c r="J976" s="141">
        <v>0.86499999999999999</v>
      </c>
      <c r="K976" s="141">
        <v>19.596</v>
      </c>
      <c r="L976" s="144"/>
      <c r="M976" s="141">
        <v>10975.2</v>
      </c>
      <c r="N976" s="141">
        <v>5166.3013000000001</v>
      </c>
      <c r="O976" s="144"/>
    </row>
    <row r="977" spans="1:42" ht="14.4" x14ac:dyDescent="0.3">
      <c r="A977" s="143">
        <v>45357.088854166665</v>
      </c>
      <c r="B977" s="46">
        <f t="shared" si="15"/>
        <v>45357.088888888888</v>
      </c>
      <c r="C977" s="141">
        <v>3.0009874999999999</v>
      </c>
      <c r="D977" s="141">
        <v>4.7083333333333298E-4</v>
      </c>
      <c r="E977" s="141">
        <v>1399.57083333333</v>
      </c>
      <c r="F977" s="141">
        <v>43.450434782608703</v>
      </c>
      <c r="G977" s="141">
        <v>21</v>
      </c>
      <c r="H977" s="141">
        <v>35.01</v>
      </c>
      <c r="I977" s="141">
        <v>6.6208571428571403</v>
      </c>
      <c r="J977" s="141">
        <v>0.86499999999999999</v>
      </c>
      <c r="K977" s="141">
        <v>19.59</v>
      </c>
      <c r="L977" s="144"/>
      <c r="M977" s="141">
        <v>10975.2</v>
      </c>
      <c r="N977" s="141">
        <v>5166.09268421053</v>
      </c>
      <c r="O977" s="144"/>
      <c r="AP977" s="10"/>
    </row>
    <row r="978" spans="1:42" ht="14.4" x14ac:dyDescent="0.3">
      <c r="A978" s="143">
        <v>45357.089548611111</v>
      </c>
      <c r="B978" s="46">
        <f t="shared" si="15"/>
        <v>45357.089583333334</v>
      </c>
      <c r="C978" s="141">
        <v>2.9999869565217399</v>
      </c>
      <c r="D978" s="141">
        <v>2.0434782608695699E-4</v>
      </c>
      <c r="E978" s="141">
        <v>1400.20909090909</v>
      </c>
      <c r="F978" s="141">
        <v>43.198571428571398</v>
      </c>
      <c r="G978" s="141">
        <v>21</v>
      </c>
      <c r="H978" s="141">
        <v>35.003333333333302</v>
      </c>
      <c r="I978" s="141">
        <v>6.61775</v>
      </c>
      <c r="J978" s="141">
        <v>0.86333333333333295</v>
      </c>
      <c r="K978" s="141">
        <v>19.59</v>
      </c>
      <c r="L978" s="144"/>
      <c r="M978" s="141">
        <v>11027</v>
      </c>
      <c r="N978" s="141">
        <v>5165.8633749999999</v>
      </c>
      <c r="O978" s="144"/>
    </row>
    <row r="979" spans="1:42" ht="14.4" x14ac:dyDescent="0.3">
      <c r="A979" s="143">
        <v>45357.090243055558</v>
      </c>
      <c r="B979" s="46">
        <f t="shared" si="15"/>
        <v>45357.090277777781</v>
      </c>
      <c r="C979" s="141">
        <v>2.99936956521739</v>
      </c>
      <c r="D979" s="141">
        <v>2.82608695652174E-4</v>
      </c>
      <c r="E979" s="141">
        <v>1400.1090909090899</v>
      </c>
      <c r="F979" s="141">
        <v>43.772727272727302</v>
      </c>
      <c r="G979" s="141">
        <v>21</v>
      </c>
      <c r="H979" s="141">
        <v>34.99</v>
      </c>
      <c r="I979" s="141">
        <v>6.6135454545454504</v>
      </c>
      <c r="J979" s="141">
        <v>0.86499999999999999</v>
      </c>
      <c r="K979" s="141">
        <v>19.594999999999999</v>
      </c>
      <c r="L979" s="144"/>
      <c r="M979" s="141">
        <v>11027</v>
      </c>
      <c r="N979" s="141">
        <v>5165.6941538461497</v>
      </c>
      <c r="O979" s="144"/>
    </row>
    <row r="980" spans="1:42" ht="14.4" x14ac:dyDescent="0.3">
      <c r="A980" s="143">
        <v>45357.090937499997</v>
      </c>
      <c r="B980" s="46">
        <f t="shared" si="15"/>
        <v>45357.09097222222</v>
      </c>
      <c r="C980" s="141">
        <v>2.9992863636363598</v>
      </c>
      <c r="D980" s="141">
        <v>5.9090909090909105E-4</v>
      </c>
      <c r="E980" s="141">
        <v>1400.0727272727299</v>
      </c>
      <c r="F980" s="141">
        <v>44.357619047619004</v>
      </c>
      <c r="G980" s="141">
        <v>21</v>
      </c>
      <c r="H980" s="141">
        <v>34.99</v>
      </c>
      <c r="I980" s="141">
        <v>6.6094999999999997</v>
      </c>
      <c r="J980" s="141">
        <v>0.86666666666666703</v>
      </c>
      <c r="K980" s="141">
        <v>19.614999999999998</v>
      </c>
      <c r="L980" s="144"/>
      <c r="M980" s="141">
        <v>11027</v>
      </c>
      <c r="N980" s="141">
        <v>5165.4743333333299</v>
      </c>
      <c r="O980" s="144"/>
    </row>
    <row r="981" spans="1:42" ht="14.4" x14ac:dyDescent="0.3">
      <c r="A981" s="143">
        <v>45357.091631944444</v>
      </c>
      <c r="B981" s="46">
        <f t="shared" si="15"/>
        <v>45357.091666666667</v>
      </c>
      <c r="C981" s="141">
        <v>2.9988652173913</v>
      </c>
      <c r="D981" s="141">
        <v>3.85714285714286E-4</v>
      </c>
      <c r="E981" s="141">
        <v>1399.8739130434799</v>
      </c>
      <c r="F981" s="141">
        <v>42.847826086956502</v>
      </c>
      <c r="G981" s="141">
        <v>21</v>
      </c>
      <c r="H981" s="141">
        <v>34.984999999999999</v>
      </c>
      <c r="I981" s="141">
        <v>6.6055000000000001</v>
      </c>
      <c r="J981" s="141">
        <v>0.86333333333333295</v>
      </c>
      <c r="K981" s="141">
        <v>19.605</v>
      </c>
      <c r="L981" s="144"/>
      <c r="M981" s="141">
        <v>11027</v>
      </c>
      <c r="N981" s="141">
        <v>5165.27276470588</v>
      </c>
      <c r="O981" s="144"/>
    </row>
    <row r="982" spans="1:42" ht="14.4" x14ac:dyDescent="0.3">
      <c r="A982" s="143">
        <v>45357.092326388891</v>
      </c>
      <c r="B982" s="46">
        <f t="shared" si="15"/>
        <v>45357.092361111114</v>
      </c>
      <c r="C982" s="141">
        <v>3.0005782608695699</v>
      </c>
      <c r="D982" s="141">
        <v>6.1304347826087E-4</v>
      </c>
      <c r="E982" s="141">
        <v>1399.8818181818201</v>
      </c>
      <c r="F982" s="141">
        <v>42.94</v>
      </c>
      <c r="G982" s="141">
        <v>21</v>
      </c>
      <c r="H982" s="141">
        <v>34.996000000000002</v>
      </c>
      <c r="I982" s="141">
        <v>6.6021666666666698</v>
      </c>
      <c r="J982" s="141">
        <v>0.86666666666666703</v>
      </c>
      <c r="K982" s="141">
        <v>19.585000000000001</v>
      </c>
      <c r="L982" s="144"/>
      <c r="M982" s="141">
        <v>11027</v>
      </c>
      <c r="N982" s="141">
        <v>5165.0304999999998</v>
      </c>
      <c r="O982" s="144"/>
    </row>
    <row r="983" spans="1:42" ht="14.4" x14ac:dyDescent="0.3">
      <c r="A983" s="143">
        <v>45357.09302083333</v>
      </c>
      <c r="B983" s="46">
        <f t="shared" si="15"/>
        <v>45357.093055555561</v>
      </c>
      <c r="C983" s="141">
        <v>2.9992999999999999</v>
      </c>
      <c r="D983" s="141">
        <v>8.1818181818181802E-5</v>
      </c>
      <c r="E983" s="141">
        <v>1400.1545454545501</v>
      </c>
      <c r="F983" s="141">
        <v>43.870909090909102</v>
      </c>
      <c r="G983" s="141">
        <v>21</v>
      </c>
      <c r="H983" s="141">
        <v>35.015000000000001</v>
      </c>
      <c r="I983" s="141">
        <v>6.60741666666667</v>
      </c>
      <c r="J983" s="141">
        <v>0.86666666666666703</v>
      </c>
      <c r="K983" s="141">
        <v>19.594999999999999</v>
      </c>
      <c r="L983" s="144"/>
      <c r="M983" s="141">
        <v>11083</v>
      </c>
      <c r="N983" s="141">
        <v>5164.80242857143</v>
      </c>
      <c r="O983" s="144"/>
    </row>
    <row r="984" spans="1:42" ht="14.4" x14ac:dyDescent="0.3">
      <c r="A984" s="143">
        <v>45357.093715277777</v>
      </c>
      <c r="B984" s="46">
        <f t="shared" si="15"/>
        <v>45357.09375</v>
      </c>
      <c r="C984" s="141">
        <v>3.00070434782609</v>
      </c>
      <c r="D984" s="141">
        <v>-3.8695652173913002E-4</v>
      </c>
      <c r="E984" s="141">
        <v>1399.8173913043499</v>
      </c>
      <c r="F984" s="141">
        <v>42.343043478260903</v>
      </c>
      <c r="G984" s="141">
        <v>21</v>
      </c>
      <c r="H984" s="141">
        <v>35.024999999999999</v>
      </c>
      <c r="I984" s="141">
        <v>6.6204999999999998</v>
      </c>
      <c r="J984" s="141">
        <v>0.87</v>
      </c>
      <c r="K984" s="141">
        <v>19.59</v>
      </c>
      <c r="L984" s="144"/>
      <c r="M984" s="141">
        <v>11083</v>
      </c>
      <c r="N984" s="141">
        <v>5164.62182352941</v>
      </c>
      <c r="O984" s="144"/>
    </row>
    <row r="985" spans="1:42" ht="14.4" x14ac:dyDescent="0.3">
      <c r="A985" s="143">
        <v>45357.094409722224</v>
      </c>
      <c r="B985" s="46">
        <f t="shared" si="15"/>
        <v>45357.094444444447</v>
      </c>
      <c r="C985" s="141">
        <v>3.00137083333333</v>
      </c>
      <c r="D985" s="141">
        <v>-6.0833333333333301E-4</v>
      </c>
      <c r="E985" s="141">
        <v>1400.0250000000001</v>
      </c>
      <c r="F985" s="141">
        <v>42.690952380952403</v>
      </c>
      <c r="G985" s="141">
        <v>21</v>
      </c>
      <c r="H985" s="141">
        <v>35.005000000000003</v>
      </c>
      <c r="I985" s="141">
        <v>6.6174999999999997</v>
      </c>
      <c r="J985" s="141">
        <v>0.87</v>
      </c>
      <c r="K985" s="141">
        <v>19.579999999999998</v>
      </c>
      <c r="L985" s="144"/>
      <c r="M985" s="141">
        <v>11137</v>
      </c>
      <c r="N985" s="141">
        <v>5164.3785454545496</v>
      </c>
      <c r="O985" s="144"/>
    </row>
    <row r="986" spans="1:42" ht="14.4" x14ac:dyDescent="0.3">
      <c r="A986" s="143">
        <v>45357.095104166663</v>
      </c>
      <c r="B986" s="46">
        <f t="shared" si="15"/>
        <v>45357.095138888893</v>
      </c>
      <c r="C986" s="141">
        <v>3</v>
      </c>
      <c r="D986" s="141">
        <v>-9.1304347826086894E-5</v>
      </c>
      <c r="E986" s="141">
        <v>1399.97727272727</v>
      </c>
      <c r="F986" s="141">
        <v>42.174782608695701</v>
      </c>
      <c r="G986" s="141">
        <v>21</v>
      </c>
      <c r="H986" s="141">
        <v>34.9866666666667</v>
      </c>
      <c r="I986" s="141">
        <v>6.6124285714285698</v>
      </c>
      <c r="J986" s="141">
        <v>0.87</v>
      </c>
      <c r="K986" s="141">
        <v>19.579999999999998</v>
      </c>
      <c r="L986" s="144"/>
      <c r="M986" s="141">
        <v>11137</v>
      </c>
      <c r="N986" s="141">
        <v>5164.2260714285703</v>
      </c>
      <c r="O986" s="144"/>
    </row>
    <row r="987" spans="1:42" ht="14.4" x14ac:dyDescent="0.3">
      <c r="A987" s="143">
        <v>45357.09579861111</v>
      </c>
      <c r="B987" s="46">
        <f t="shared" si="15"/>
        <v>45357.095833333333</v>
      </c>
      <c r="C987" s="141">
        <v>3.0004727272727298</v>
      </c>
      <c r="D987" s="141">
        <v>-4.0909090909090903E-4</v>
      </c>
      <c r="E987" s="141">
        <v>1400.0333333333299</v>
      </c>
      <c r="F987" s="141">
        <v>43.332272727272702</v>
      </c>
      <c r="G987" s="141">
        <v>21</v>
      </c>
      <c r="H987" s="141">
        <v>34.984000000000002</v>
      </c>
      <c r="I987" s="141">
        <v>6.6088571428571399</v>
      </c>
      <c r="J987" s="141">
        <v>0.87</v>
      </c>
      <c r="K987" s="141">
        <v>19.574999999999999</v>
      </c>
      <c r="L987" s="144"/>
      <c r="M987" s="141">
        <v>11137</v>
      </c>
      <c r="N987" s="141">
        <v>5163.97166666667</v>
      </c>
      <c r="O987" s="144"/>
    </row>
    <row r="988" spans="1:42" ht="14.4" x14ac:dyDescent="0.3">
      <c r="A988" s="143">
        <v>45357.096493055556</v>
      </c>
      <c r="B988" s="46">
        <f t="shared" si="15"/>
        <v>45357.09652777778</v>
      </c>
      <c r="C988" s="141">
        <v>3.0008318181818199</v>
      </c>
      <c r="D988" s="141">
        <v>5.2173913043478202E-5</v>
      </c>
      <c r="E988" s="141">
        <v>1399.70454545455</v>
      </c>
      <c r="F988" s="141">
        <v>42.489047619047597</v>
      </c>
      <c r="G988" s="141">
        <v>21</v>
      </c>
      <c r="H988" s="141">
        <v>34.9866666666667</v>
      </c>
      <c r="I988" s="141">
        <v>6.6044285714285698</v>
      </c>
      <c r="J988" s="141">
        <v>0.875</v>
      </c>
      <c r="K988" s="141">
        <v>19.59</v>
      </c>
      <c r="L988" s="144"/>
      <c r="M988" s="141">
        <v>11137</v>
      </c>
      <c r="N988" s="141">
        <v>5163.7738461538502</v>
      </c>
      <c r="O988" s="144"/>
    </row>
    <row r="989" spans="1:42" ht="14.4" x14ac:dyDescent="0.3">
      <c r="A989" s="143">
        <v>45357.097187500003</v>
      </c>
      <c r="B989" s="46">
        <f t="shared" si="15"/>
        <v>45357.097222222226</v>
      </c>
      <c r="C989" s="141">
        <v>2.99957727272727</v>
      </c>
      <c r="D989" s="141">
        <v>-1.2727272727272701E-4</v>
      </c>
      <c r="E989" s="141">
        <v>1400</v>
      </c>
      <c r="F989" s="141">
        <v>42.105499999999999</v>
      </c>
      <c r="G989" s="141">
        <v>21</v>
      </c>
      <c r="H989" s="141">
        <v>34.996000000000002</v>
      </c>
      <c r="I989" s="141">
        <v>6.601</v>
      </c>
      <c r="J989" s="141">
        <v>0.89</v>
      </c>
      <c r="K989" s="141">
        <v>19.574999999999999</v>
      </c>
      <c r="L989" s="144"/>
      <c r="M989" s="141">
        <v>11137</v>
      </c>
      <c r="N989" s="141">
        <v>5163.5613999999996</v>
      </c>
      <c r="O989" s="144"/>
    </row>
    <row r="990" spans="1:42" ht="14.4" x14ac:dyDescent="0.3">
      <c r="A990" s="143">
        <v>45357.097881944443</v>
      </c>
      <c r="B990" s="46">
        <f t="shared" si="15"/>
        <v>45357.097916666666</v>
      </c>
      <c r="C990" s="141">
        <v>2.9997217391304298</v>
      </c>
      <c r="D990" s="141">
        <v>-2.21739130434783E-4</v>
      </c>
      <c r="E990" s="141">
        <v>1400.1</v>
      </c>
      <c r="F990" s="141">
        <v>42.0284210526316</v>
      </c>
      <c r="G990" s="141">
        <v>21</v>
      </c>
      <c r="H990" s="141">
        <v>35.020000000000003</v>
      </c>
      <c r="I990" s="141">
        <v>6.6105833333333299</v>
      </c>
      <c r="J990" s="141">
        <v>0.88500000000000001</v>
      </c>
      <c r="K990" s="141">
        <v>19.574999999999999</v>
      </c>
      <c r="L990" s="144"/>
      <c r="M990" s="141">
        <v>11199</v>
      </c>
      <c r="N990" s="141">
        <v>5163.3318888888898</v>
      </c>
      <c r="O990" s="144"/>
    </row>
    <row r="991" spans="1:42" ht="14.4" x14ac:dyDescent="0.3">
      <c r="A991" s="143">
        <v>45357.098576388889</v>
      </c>
      <c r="B991" s="46">
        <f t="shared" si="15"/>
        <v>45357.098611111112</v>
      </c>
      <c r="C991" s="141">
        <v>2.99887272727273</v>
      </c>
      <c r="D991" s="141">
        <v>-6.36363636363636E-5</v>
      </c>
      <c r="E991" s="141">
        <v>1400.1391304347801</v>
      </c>
      <c r="F991" s="141">
        <v>42.1666666666667</v>
      </c>
      <c r="G991" s="141">
        <v>21</v>
      </c>
      <c r="H991" s="141">
        <v>35.020000000000003</v>
      </c>
      <c r="I991" s="141">
        <v>6.6210000000000004</v>
      </c>
      <c r="J991" s="141">
        <v>0.89</v>
      </c>
      <c r="K991" s="141">
        <v>19.57</v>
      </c>
      <c r="L991" s="144"/>
      <c r="M991" s="141">
        <v>11247</v>
      </c>
      <c r="N991" s="141">
        <v>5163.1916428571403</v>
      </c>
      <c r="O991" s="144"/>
    </row>
    <row r="992" spans="1:42" ht="14.4" x14ac:dyDescent="0.3">
      <c r="A992" s="143">
        <v>45357.099270833336</v>
      </c>
      <c r="B992" s="46">
        <f t="shared" si="15"/>
        <v>45357.099305555559</v>
      </c>
      <c r="C992" s="141">
        <v>2.9991681818181801</v>
      </c>
      <c r="D992" s="141">
        <v>-4.4347826086956502E-4</v>
      </c>
      <c r="E992" s="141">
        <v>1400.05238095238</v>
      </c>
      <c r="F992" s="141">
        <v>42.383684210526297</v>
      </c>
      <c r="G992" s="141">
        <v>21</v>
      </c>
      <c r="H992" s="141">
        <v>35</v>
      </c>
      <c r="I992" s="141">
        <v>6.6174999999999997</v>
      </c>
      <c r="J992" s="141">
        <v>0.89</v>
      </c>
      <c r="K992" s="141">
        <v>19.573333333333299</v>
      </c>
      <c r="L992" s="144"/>
      <c r="M992" s="141">
        <v>11247</v>
      </c>
      <c r="N992" s="141">
        <v>5162.9565000000002</v>
      </c>
      <c r="O992" s="144"/>
    </row>
    <row r="993" spans="1:15" ht="14.4" x14ac:dyDescent="0.3">
      <c r="A993" s="143">
        <v>45357.099965277775</v>
      </c>
      <c r="B993" s="46">
        <f t="shared" si="15"/>
        <v>45357.1</v>
      </c>
      <c r="C993" s="141">
        <v>2.9996260869565199</v>
      </c>
      <c r="D993" s="141">
        <v>-6.1739130434782603E-4</v>
      </c>
      <c r="E993" s="141">
        <v>1399.8952380952401</v>
      </c>
      <c r="F993" s="141">
        <v>42.149545454545503</v>
      </c>
      <c r="G993" s="141">
        <v>21</v>
      </c>
      <c r="H993" s="141">
        <v>34.994</v>
      </c>
      <c r="I993" s="141">
        <v>6.6124999999999998</v>
      </c>
      <c r="J993" s="141">
        <v>0.89500000000000002</v>
      </c>
      <c r="K993" s="141">
        <v>19.573333333333299</v>
      </c>
      <c r="L993" s="144"/>
      <c r="M993" s="141">
        <v>11247</v>
      </c>
      <c r="N993" s="141">
        <v>5162.7260666666698</v>
      </c>
      <c r="O993" s="144"/>
    </row>
    <row r="994" spans="1:15" ht="14.4" x14ac:dyDescent="0.3">
      <c r="A994" s="143">
        <v>45357.100659722222</v>
      </c>
      <c r="B994" s="46">
        <f t="shared" si="15"/>
        <v>45357.100694444445</v>
      </c>
      <c r="C994" s="141">
        <v>2.99994347826087</v>
      </c>
      <c r="D994" s="141">
        <v>-4.04347826086956E-4</v>
      </c>
      <c r="E994" s="141">
        <v>1400.00909090909</v>
      </c>
      <c r="F994" s="141">
        <v>42.031500000000001</v>
      </c>
      <c r="G994" s="141">
        <v>21</v>
      </c>
      <c r="H994" s="141">
        <v>34.996000000000002</v>
      </c>
      <c r="I994" s="141">
        <v>6.609</v>
      </c>
      <c r="J994" s="141">
        <v>0.89</v>
      </c>
      <c r="K994" s="141">
        <v>19.57</v>
      </c>
      <c r="L994" s="144"/>
      <c r="M994" s="141">
        <v>11247</v>
      </c>
      <c r="N994" s="141">
        <v>5162.4643333333297</v>
      </c>
      <c r="O994" s="144"/>
    </row>
    <row r="995" spans="1:15" ht="14.4" x14ac:dyDescent="0.3">
      <c r="A995" s="143">
        <v>45357.101354166669</v>
      </c>
      <c r="B995" s="46">
        <f t="shared" si="15"/>
        <v>45357.101388888892</v>
      </c>
      <c r="C995" s="141">
        <v>3.0002521739130401</v>
      </c>
      <c r="D995" s="141">
        <v>5.9090909090909097E-5</v>
      </c>
      <c r="E995" s="141">
        <v>1399.7857142857099</v>
      </c>
      <c r="F995" s="141">
        <v>42.301428571428602</v>
      </c>
      <c r="G995" s="141">
        <v>21</v>
      </c>
      <c r="H995" s="141">
        <v>35.006</v>
      </c>
      <c r="I995" s="141">
        <v>6.6050000000000004</v>
      </c>
      <c r="J995" s="141">
        <v>0.9</v>
      </c>
      <c r="K995" s="141">
        <v>19.565000000000001</v>
      </c>
      <c r="L995" s="144"/>
      <c r="M995" s="141">
        <v>11247</v>
      </c>
      <c r="N995" s="141">
        <v>5162.2923636363603</v>
      </c>
      <c r="O995" s="144"/>
    </row>
    <row r="996" spans="1:15" ht="14.4" x14ac:dyDescent="0.3">
      <c r="A996" s="143">
        <v>45357.102048611108</v>
      </c>
      <c r="B996" s="46">
        <f t="shared" si="15"/>
        <v>45357.102083333339</v>
      </c>
      <c r="C996" s="141">
        <v>2.9994391304347801</v>
      </c>
      <c r="D996" s="141">
        <v>1.04545454545455E-4</v>
      </c>
      <c r="E996" s="141">
        <v>1400.1045454545499</v>
      </c>
      <c r="F996" s="141">
        <v>42.150869565217398</v>
      </c>
      <c r="G996" s="141">
        <v>21</v>
      </c>
      <c r="H996" s="141">
        <v>35.015999999999998</v>
      </c>
      <c r="I996" s="141">
        <v>6.6008181818181804</v>
      </c>
      <c r="J996" s="141">
        <v>0.9</v>
      </c>
      <c r="K996" s="141">
        <v>19.57</v>
      </c>
      <c r="L996" s="144"/>
      <c r="M996" s="141">
        <v>11291</v>
      </c>
      <c r="N996" s="141">
        <v>5162.0177142857101</v>
      </c>
      <c r="O996" s="144"/>
    </row>
    <row r="997" spans="1:15" ht="14.4" x14ac:dyDescent="0.3">
      <c r="A997" s="143">
        <v>45357.102743055555</v>
      </c>
      <c r="B997" s="46">
        <f t="shared" si="15"/>
        <v>45357.102777777778</v>
      </c>
      <c r="C997" s="141">
        <v>3.0000478260869601</v>
      </c>
      <c r="D997" s="141">
        <v>8.2608695652173906E-5</v>
      </c>
      <c r="E997" s="141">
        <v>1399.8434782608699</v>
      </c>
      <c r="F997" s="141">
        <v>41.561052631578903</v>
      </c>
      <c r="G997" s="141">
        <v>21</v>
      </c>
      <c r="H997" s="141">
        <v>35.033999999999999</v>
      </c>
      <c r="I997" s="141">
        <v>6.62</v>
      </c>
      <c r="J997" s="141">
        <v>0.90500000000000003</v>
      </c>
      <c r="K997" s="141">
        <v>19.555</v>
      </c>
      <c r="L997" s="144"/>
      <c r="M997" s="141">
        <v>11356</v>
      </c>
      <c r="N997" s="141">
        <v>5161.8026923076904</v>
      </c>
      <c r="O997" s="144"/>
    </row>
    <row r="998" spans="1:15" ht="14.4" x14ac:dyDescent="0.3">
      <c r="A998" s="143">
        <v>45357.103437500002</v>
      </c>
      <c r="B998" s="46">
        <f t="shared" si="15"/>
        <v>45357.103472222225</v>
      </c>
      <c r="C998" s="141">
        <v>3.0011130434782598</v>
      </c>
      <c r="D998" s="141">
        <v>-2.9130434782608699E-4</v>
      </c>
      <c r="E998" s="141">
        <v>1399.8434782608699</v>
      </c>
      <c r="F998" s="141">
        <v>41.6</v>
      </c>
      <c r="G998" s="141">
        <v>21</v>
      </c>
      <c r="H998" s="141">
        <v>35.018333333333302</v>
      </c>
      <c r="I998" s="141">
        <v>6.6191666666666702</v>
      </c>
      <c r="J998" s="141">
        <v>0.91</v>
      </c>
      <c r="K998" s="141">
        <v>19.555</v>
      </c>
      <c r="L998" s="144"/>
      <c r="M998" s="141">
        <v>11356</v>
      </c>
      <c r="N998" s="141">
        <v>5161.6001428571399</v>
      </c>
      <c r="O998" s="144"/>
    </row>
    <row r="999" spans="1:15" ht="14.4" x14ac:dyDescent="0.3">
      <c r="A999" s="143">
        <v>45357.104131944441</v>
      </c>
      <c r="B999" s="46">
        <f t="shared" si="15"/>
        <v>45357.104166666672</v>
      </c>
      <c r="C999" s="141">
        <v>3.0000380952381001</v>
      </c>
      <c r="D999" s="141">
        <v>5.4782608695652202E-4</v>
      </c>
      <c r="E999" s="141">
        <v>1400.02173913043</v>
      </c>
      <c r="F999" s="141">
        <v>41.469411764705903</v>
      </c>
      <c r="G999" s="141">
        <v>21</v>
      </c>
      <c r="H999" s="141">
        <v>35.008000000000003</v>
      </c>
      <c r="I999" s="141">
        <v>6.6151</v>
      </c>
      <c r="J999" s="141">
        <v>0.90666666666666695</v>
      </c>
      <c r="K999" s="141">
        <v>19.555</v>
      </c>
      <c r="L999" s="144"/>
      <c r="M999" s="141">
        <v>11356</v>
      </c>
      <c r="N999" s="141">
        <v>5161.3392307692302</v>
      </c>
      <c r="O999" s="144"/>
    </row>
    <row r="1000" spans="1:15" ht="14.4" x14ac:dyDescent="0.3">
      <c r="A1000" s="143">
        <v>45357.104826388888</v>
      </c>
      <c r="B1000" s="46">
        <f t="shared" si="15"/>
        <v>45357.104861111111</v>
      </c>
      <c r="C1000" s="141">
        <v>3.0001173913043502</v>
      </c>
      <c r="D1000" s="141">
        <v>2.69565217391304E-4</v>
      </c>
      <c r="E1000" s="141">
        <v>1400.02727272727</v>
      </c>
      <c r="F1000" s="141">
        <v>41.380526315789503</v>
      </c>
      <c r="G1000" s="141">
        <v>21</v>
      </c>
      <c r="H1000" s="141">
        <v>35.008000000000003</v>
      </c>
      <c r="I1000" s="141">
        <v>6.6104545454545498</v>
      </c>
      <c r="J1000" s="141">
        <v>0.90666666666666695</v>
      </c>
      <c r="K1000" s="141">
        <v>19.55</v>
      </c>
      <c r="L1000" s="144"/>
      <c r="M1000" s="141">
        <v>11356</v>
      </c>
      <c r="N1000" s="141">
        <v>5161.0607499999996</v>
      </c>
      <c r="O1000" s="144"/>
    </row>
    <row r="1001" spans="1:15" ht="14.4" x14ac:dyDescent="0.3">
      <c r="A1001" s="143">
        <v>45357.105520833335</v>
      </c>
      <c r="B1001" s="46">
        <f t="shared" si="15"/>
        <v>45357.105555555558</v>
      </c>
      <c r="C1001" s="141">
        <v>2.9993608695652201</v>
      </c>
      <c r="D1001" s="141">
        <v>3.7826086956521698E-4</v>
      </c>
      <c r="E1001" s="141">
        <v>1400.01363636364</v>
      </c>
      <c r="F1001" s="141">
        <v>41.112727272727298</v>
      </c>
      <c r="G1001" s="141">
        <v>21</v>
      </c>
      <c r="H1001" s="141">
        <v>35.01</v>
      </c>
      <c r="I1001" s="141">
        <v>6.6057499999999996</v>
      </c>
      <c r="J1001" s="141">
        <v>0.91500000000000004</v>
      </c>
      <c r="K1001" s="141">
        <v>19.545000000000002</v>
      </c>
      <c r="L1001" s="144"/>
      <c r="M1001" s="141">
        <v>11356</v>
      </c>
      <c r="N1001" s="141">
        <v>5160.8684999999996</v>
      </c>
      <c r="O1001" s="144"/>
    </row>
    <row r="1002" spans="1:15" ht="14.4" x14ac:dyDescent="0.3">
      <c r="A1002" s="143">
        <v>45357.106215277781</v>
      </c>
      <c r="B1002" s="46">
        <f t="shared" si="15"/>
        <v>45357.106250000004</v>
      </c>
      <c r="C1002" s="141">
        <v>3.0009130434782598</v>
      </c>
      <c r="D1002" s="141">
        <v>7.6363636363636401E-4</v>
      </c>
      <c r="E1002" s="141">
        <v>1399.9434782608701</v>
      </c>
      <c r="F1002" s="141">
        <v>40.810454545454498</v>
      </c>
      <c r="G1002" s="141">
        <v>21</v>
      </c>
      <c r="H1002" s="141">
        <v>35.015714285714303</v>
      </c>
      <c r="I1002" s="141">
        <v>6.6014999999999997</v>
      </c>
      <c r="J1002" s="141">
        <v>0.91500000000000004</v>
      </c>
      <c r="K1002" s="141">
        <v>19.53</v>
      </c>
      <c r="L1002" s="144"/>
      <c r="M1002" s="141">
        <v>11356</v>
      </c>
      <c r="N1002" s="141">
        <v>5160.6439285714296</v>
      </c>
      <c r="O1002" s="144"/>
    </row>
    <row r="1003" spans="1:15" ht="14.4" x14ac:dyDescent="0.3">
      <c r="A1003" s="143">
        <v>45357.106909722221</v>
      </c>
      <c r="B1003" s="46">
        <f t="shared" si="15"/>
        <v>45357.106944444444</v>
      </c>
      <c r="C1003" s="141">
        <v>3.0011260869565199</v>
      </c>
      <c r="D1003" s="141">
        <v>8.6086956521739101E-4</v>
      </c>
      <c r="E1003" s="141">
        <v>1399.9409090909101</v>
      </c>
      <c r="F1003" s="141">
        <v>41.038571428571402</v>
      </c>
      <c r="G1003" s="141">
        <v>21</v>
      </c>
      <c r="H1003" s="141">
        <v>35.0171428571429</v>
      </c>
      <c r="I1003" s="141">
        <v>6.6081250000000002</v>
      </c>
      <c r="J1003" s="141">
        <v>0.92500000000000004</v>
      </c>
      <c r="K1003" s="141">
        <v>19.535</v>
      </c>
      <c r="L1003" s="144"/>
      <c r="M1003" s="141">
        <v>11417</v>
      </c>
      <c r="N1003" s="141">
        <v>5160.44333333333</v>
      </c>
      <c r="O1003" s="144"/>
    </row>
    <row r="1004" spans="1:15" ht="14.4" x14ac:dyDescent="0.3">
      <c r="A1004" s="143">
        <v>45357.107604166667</v>
      </c>
      <c r="B1004" s="46">
        <f t="shared" si="15"/>
        <v>45357.107638888891</v>
      </c>
      <c r="C1004" s="141">
        <v>2.99865909090909</v>
      </c>
      <c r="D1004" s="141">
        <v>6.9523809523809501E-4</v>
      </c>
      <c r="E1004" s="141">
        <v>1400.3409090909099</v>
      </c>
      <c r="F1004" s="141">
        <v>41.100499999999997</v>
      </c>
      <c r="G1004" s="141">
        <v>21</v>
      </c>
      <c r="H1004" s="141">
        <v>35.020000000000003</v>
      </c>
      <c r="I1004" s="141">
        <v>6.6091666666666704</v>
      </c>
      <c r="J1004" s="141">
        <v>0.93</v>
      </c>
      <c r="K1004" s="141">
        <v>19.536666666666701</v>
      </c>
      <c r="L1004" s="144"/>
      <c r="M1004" s="141">
        <v>11464</v>
      </c>
      <c r="N1004" s="141">
        <v>5160.2321250000005</v>
      </c>
      <c r="O1004" s="144"/>
    </row>
    <row r="1005" spans="1:15" ht="14.4" x14ac:dyDescent="0.3">
      <c r="A1005" s="143">
        <v>45357.108298611114</v>
      </c>
      <c r="B1005" s="46">
        <f t="shared" si="15"/>
        <v>45357.108333333337</v>
      </c>
      <c r="C1005" s="141">
        <v>3.00050434782609</v>
      </c>
      <c r="D1005" s="141">
        <v>1.4E-3</v>
      </c>
      <c r="E1005" s="141">
        <v>1400.0350000000001</v>
      </c>
      <c r="F1005" s="141">
        <v>41.347999999999999</v>
      </c>
      <c r="G1005" s="141">
        <v>21</v>
      </c>
      <c r="H1005" s="141">
        <v>35.003999999999998</v>
      </c>
      <c r="I1005" s="141">
        <v>6.6055000000000001</v>
      </c>
      <c r="J1005" s="141">
        <v>0.92500000000000004</v>
      </c>
      <c r="K1005" s="141">
        <v>19.54</v>
      </c>
      <c r="L1005" s="144"/>
      <c r="M1005" s="141">
        <v>11464</v>
      </c>
      <c r="N1005" s="141">
        <v>5160.0041052631605</v>
      </c>
      <c r="O1005" s="144"/>
    </row>
    <row r="1006" spans="1:15" ht="14.4" x14ac:dyDescent="0.3">
      <c r="A1006" s="143">
        <v>45357.108993055554</v>
      </c>
      <c r="B1006" s="46">
        <f t="shared" si="15"/>
        <v>45357.109027777777</v>
      </c>
      <c r="C1006" s="141">
        <v>2.9998521739130402</v>
      </c>
      <c r="D1006" s="141">
        <v>7.45454545454546E-4</v>
      </c>
      <c r="E1006" s="141">
        <v>1399.95909090909</v>
      </c>
      <c r="F1006" s="141">
        <v>41.481111111111098</v>
      </c>
      <c r="G1006" s="141">
        <v>21</v>
      </c>
      <c r="H1006" s="141">
        <v>34.994999999999997</v>
      </c>
      <c r="I1006" s="141">
        <v>6.6018333333333299</v>
      </c>
      <c r="J1006" s="141">
        <v>0.92</v>
      </c>
      <c r="K1006" s="141">
        <v>19.54</v>
      </c>
      <c r="L1006" s="144"/>
      <c r="M1006" s="141">
        <v>11464</v>
      </c>
      <c r="N1006" s="141">
        <v>5159.7568000000001</v>
      </c>
      <c r="O1006" s="144"/>
    </row>
    <row r="1007" spans="1:15" ht="14.4" x14ac:dyDescent="0.3">
      <c r="A1007" s="143">
        <v>45357.1096875</v>
      </c>
      <c r="B1007" s="46">
        <f t="shared" si="15"/>
        <v>45357.109722222223</v>
      </c>
      <c r="C1007" s="141">
        <v>3.0003391304347802</v>
      </c>
      <c r="D1007" s="141">
        <v>3.9565217391304301E-4</v>
      </c>
      <c r="E1007" s="141">
        <v>1399.94782608696</v>
      </c>
      <c r="F1007" s="141">
        <v>40.965000000000003</v>
      </c>
      <c r="G1007" s="141">
        <v>21</v>
      </c>
      <c r="H1007" s="141">
        <v>35.015000000000001</v>
      </c>
      <c r="I1007" s="141">
        <v>6.6105</v>
      </c>
      <c r="J1007" s="141">
        <v>0.92</v>
      </c>
      <c r="K1007" s="141">
        <v>19.545000000000002</v>
      </c>
      <c r="L1007" s="144"/>
      <c r="M1007" s="141">
        <v>11531.5</v>
      </c>
      <c r="N1007" s="141">
        <v>5159.5469230769204</v>
      </c>
      <c r="O1007" s="144"/>
    </row>
    <row r="1008" spans="1:15" ht="14.4" x14ac:dyDescent="0.3">
      <c r="A1008" s="143">
        <v>45357.110381944447</v>
      </c>
      <c r="B1008" s="46">
        <f t="shared" si="15"/>
        <v>45357.11041666667</v>
      </c>
      <c r="C1008" s="141">
        <v>3.0000434782608698</v>
      </c>
      <c r="D1008" s="141">
        <v>9.9130434782608709E-4</v>
      </c>
      <c r="E1008" s="141">
        <v>1400.01363636364</v>
      </c>
      <c r="F1008" s="141">
        <v>40.552631578947398</v>
      </c>
      <c r="G1008" s="141">
        <v>21</v>
      </c>
      <c r="H1008" s="141">
        <v>35.015000000000001</v>
      </c>
      <c r="I1008" s="141">
        <v>6.6201666666666696</v>
      </c>
      <c r="J1008" s="141">
        <v>0.92</v>
      </c>
      <c r="K1008" s="141">
        <v>19.53</v>
      </c>
      <c r="L1008" s="144"/>
      <c r="M1008" s="141">
        <v>11573</v>
      </c>
      <c r="N1008" s="141">
        <v>5159.3318461538502</v>
      </c>
      <c r="O1008" s="144"/>
    </row>
    <row r="1009" spans="1:15" ht="14.4" x14ac:dyDescent="0.3">
      <c r="A1009" s="143">
        <v>45357.111076388886</v>
      </c>
      <c r="B1009" s="46">
        <f t="shared" si="15"/>
        <v>45357.111111111109</v>
      </c>
      <c r="C1009" s="141">
        <v>2.9991565217391298</v>
      </c>
      <c r="D1009" s="141">
        <v>4.0000000000000002E-4</v>
      </c>
      <c r="E1009" s="141">
        <v>1400.0863636363599</v>
      </c>
      <c r="F1009" s="141">
        <v>40.714500000000001</v>
      </c>
      <c r="G1009" s="141">
        <v>21</v>
      </c>
      <c r="H1009" s="141">
        <v>35.01</v>
      </c>
      <c r="I1009" s="141">
        <v>6.6155555555555603</v>
      </c>
      <c r="J1009" s="141">
        <v>0.92</v>
      </c>
      <c r="K1009" s="141">
        <v>19.524999999999999</v>
      </c>
      <c r="L1009" s="144"/>
      <c r="M1009" s="141">
        <v>11573</v>
      </c>
      <c r="N1009" s="141">
        <v>5159.1283333333304</v>
      </c>
      <c r="O1009" s="144"/>
    </row>
    <row r="1010" spans="1:15" ht="14.4" x14ac:dyDescent="0.3">
      <c r="A1010" s="143">
        <v>45357.111770833333</v>
      </c>
      <c r="B1010" s="46">
        <f t="shared" si="15"/>
        <v>45357.111805555556</v>
      </c>
      <c r="C1010" s="141">
        <v>3.0003583333333301</v>
      </c>
      <c r="D1010" s="141">
        <v>9.0416666666666705E-4</v>
      </c>
      <c r="E1010" s="141">
        <v>1399.8375000000001</v>
      </c>
      <c r="F1010" s="141">
        <v>40.616190476190503</v>
      </c>
      <c r="G1010" s="141">
        <v>21</v>
      </c>
      <c r="H1010" s="141">
        <v>34.994999999999997</v>
      </c>
      <c r="I1010" s="141">
        <v>6.6109999999999998</v>
      </c>
      <c r="J1010" s="141">
        <v>0.92</v>
      </c>
      <c r="K1010" s="141">
        <v>19.52</v>
      </c>
      <c r="L1010" s="141"/>
      <c r="M1010" s="141">
        <v>11573</v>
      </c>
      <c r="N1010" s="141">
        <v>5158.9026666666696</v>
      </c>
      <c r="O1010" s="144"/>
    </row>
    <row r="1011" spans="1:15" ht="14.4" x14ac:dyDescent="0.3">
      <c r="A1011" s="143">
        <v>45357.11246527778</v>
      </c>
      <c r="B1011" s="46">
        <f t="shared" si="15"/>
        <v>45357.112500000003</v>
      </c>
      <c r="C1011" s="141">
        <v>2.9993043478260901</v>
      </c>
      <c r="D1011" s="141">
        <v>8.0000000000000004E-4</v>
      </c>
      <c r="E1011" s="141">
        <v>1400.2347826087</v>
      </c>
      <c r="F1011" s="141">
        <v>41.370526315789498</v>
      </c>
      <c r="G1011" s="141">
        <v>21</v>
      </c>
      <c r="H1011" s="141">
        <v>34.996666666666698</v>
      </c>
      <c r="I1011" s="141">
        <v>6.6074285714285699</v>
      </c>
      <c r="J1011" s="141">
        <v>0.92666666666666697</v>
      </c>
      <c r="K1011" s="141">
        <v>19.523333333333301</v>
      </c>
      <c r="L1011" s="144"/>
      <c r="M1011" s="141">
        <v>11573</v>
      </c>
      <c r="N1011" s="141">
        <v>5158.6535999999996</v>
      </c>
      <c r="O1011" s="144"/>
    </row>
    <row r="1012" spans="1:15" ht="14.4" x14ac:dyDescent="0.3">
      <c r="A1012" s="143">
        <v>45357.113159722219</v>
      </c>
      <c r="B1012" s="46">
        <f t="shared" si="15"/>
        <v>45357.11319444445</v>
      </c>
      <c r="C1012" s="141">
        <v>2.9988478260869602</v>
      </c>
      <c r="D1012" s="141">
        <v>8.6818181818181797E-4</v>
      </c>
      <c r="E1012" s="141">
        <v>1400.04782608696</v>
      </c>
      <c r="F1012" s="141">
        <v>41.254375000000003</v>
      </c>
      <c r="G1012" s="141">
        <v>21</v>
      </c>
      <c r="H1012" s="141">
        <v>35.003333333333302</v>
      </c>
      <c r="I1012" s="141">
        <v>6.6032500000000001</v>
      </c>
      <c r="J1012" s="141">
        <v>0.93500000000000005</v>
      </c>
      <c r="K1012" s="141">
        <v>19.53</v>
      </c>
      <c r="L1012" s="144"/>
      <c r="M1012" s="141">
        <v>11573</v>
      </c>
      <c r="N1012" s="141">
        <v>5158.4259333333302</v>
      </c>
      <c r="O1012" s="144"/>
    </row>
    <row r="1013" spans="1:15" ht="14.4" x14ac:dyDescent="0.3">
      <c r="A1013" s="143">
        <v>45357.113854166666</v>
      </c>
      <c r="B1013" s="46">
        <f t="shared" si="15"/>
        <v>45357.113888888889</v>
      </c>
      <c r="C1013" s="141">
        <v>3.0020695652173899</v>
      </c>
      <c r="D1013" s="141">
        <v>1.4350000000000001E-3</v>
      </c>
      <c r="E1013" s="141">
        <v>1399.76956521739</v>
      </c>
      <c r="F1013" s="141">
        <v>40.529090909090897</v>
      </c>
      <c r="G1013" s="141">
        <v>21</v>
      </c>
      <c r="H1013" s="141">
        <v>35.014285714285698</v>
      </c>
      <c r="I1013" s="141">
        <v>6.6080833333333304</v>
      </c>
      <c r="J1013" s="141">
        <v>0.93</v>
      </c>
      <c r="K1013" s="141">
        <v>19.52</v>
      </c>
      <c r="L1013" s="144"/>
      <c r="M1013" s="141">
        <v>11641.8</v>
      </c>
      <c r="N1013" s="141">
        <v>5158.1918181818201</v>
      </c>
      <c r="O1013" s="144"/>
    </row>
    <row r="1014" spans="1:15" ht="14.4" x14ac:dyDescent="0.3">
      <c r="A1014" s="143">
        <v>45357.114548611113</v>
      </c>
      <c r="B1014" s="46">
        <f t="shared" si="15"/>
        <v>45357.114583333336</v>
      </c>
      <c r="C1014" s="141">
        <v>2.9992695652173902</v>
      </c>
      <c r="D1014" s="141">
        <v>4.4999999999999999E-4</v>
      </c>
      <c r="E1014" s="141">
        <v>1399.9304347826101</v>
      </c>
      <c r="F1014" s="141">
        <v>39.8333333333333</v>
      </c>
      <c r="G1014" s="141">
        <v>21.015000000000001</v>
      </c>
      <c r="H1014" s="141">
        <v>35.020000000000003</v>
      </c>
      <c r="I1014" s="141">
        <v>6.6215000000000002</v>
      </c>
      <c r="J1014" s="141">
        <v>0.94</v>
      </c>
      <c r="K1014" s="141">
        <v>19.510000000000002</v>
      </c>
      <c r="L1014" s="144"/>
      <c r="M1014" s="141">
        <v>11641.8</v>
      </c>
      <c r="N1014" s="141">
        <v>5157.9655333333303</v>
      </c>
      <c r="O1014" s="144"/>
    </row>
    <row r="1015" spans="1:15" ht="14.4" x14ac:dyDescent="0.3">
      <c r="A1015" s="143">
        <v>45357.115243055552</v>
      </c>
      <c r="B1015" s="46">
        <f t="shared" si="15"/>
        <v>45357.115277777782</v>
      </c>
      <c r="C1015" s="141">
        <v>2.9989260869565202</v>
      </c>
      <c r="D1015" s="141">
        <v>2.7619047619047599E-4</v>
      </c>
      <c r="E1015" s="141">
        <v>1400.04090909091</v>
      </c>
      <c r="F1015" s="141">
        <v>39.914285714285697</v>
      </c>
      <c r="G1015" s="141">
        <v>21.015000000000001</v>
      </c>
      <c r="H1015" s="141">
        <v>35.005000000000003</v>
      </c>
      <c r="I1015" s="141">
        <v>6.6167499999999997</v>
      </c>
      <c r="J1015" s="141">
        <v>0.93500000000000005</v>
      </c>
      <c r="K1015" s="141">
        <v>19.5</v>
      </c>
      <c r="L1015" s="144"/>
      <c r="M1015" s="141">
        <v>11682</v>
      </c>
      <c r="N1015" s="141">
        <v>5157.7191538461502</v>
      </c>
      <c r="O1015" s="144"/>
    </row>
    <row r="1016" spans="1:15" ht="14.4" x14ac:dyDescent="0.3">
      <c r="A1016" s="143">
        <v>45357.115937499999</v>
      </c>
      <c r="B1016" s="46">
        <f t="shared" si="15"/>
        <v>45357.115972222222</v>
      </c>
      <c r="C1016" s="141">
        <v>3.00017727272727</v>
      </c>
      <c r="D1016" s="141">
        <v>1.24545454545455E-3</v>
      </c>
      <c r="E1016" s="141">
        <v>1399.6826086956501</v>
      </c>
      <c r="F1016" s="141">
        <v>40.451176470588202</v>
      </c>
      <c r="G1016" s="141">
        <v>21.015000000000001</v>
      </c>
      <c r="H1016" s="141">
        <v>34.993333333333297</v>
      </c>
      <c r="I1016" s="141">
        <v>6.6124999999999998</v>
      </c>
      <c r="J1016" s="141">
        <v>0.93</v>
      </c>
      <c r="K1016" s="141">
        <v>19.504999999999999</v>
      </c>
      <c r="L1016" s="144"/>
      <c r="M1016" s="141">
        <v>11682</v>
      </c>
      <c r="N1016" s="141">
        <v>5157.4786000000004</v>
      </c>
      <c r="O1016" s="144"/>
    </row>
    <row r="1017" spans="1:15" ht="14.4" x14ac:dyDescent="0.3">
      <c r="A1017" s="143">
        <v>45357.116631944446</v>
      </c>
      <c r="B1017" s="46">
        <f t="shared" si="15"/>
        <v>45357.116666666669</v>
      </c>
      <c r="C1017" s="141">
        <v>3.00038260869565</v>
      </c>
      <c r="D1017" s="141">
        <v>1.5304347826087001E-3</v>
      </c>
      <c r="E1017" s="141">
        <v>1399.8695652173899</v>
      </c>
      <c r="F1017" s="141">
        <v>41.025238095238102</v>
      </c>
      <c r="G1017" s="141">
        <v>21</v>
      </c>
      <c r="H1017" s="141">
        <v>34.984999999999999</v>
      </c>
      <c r="I1017" s="141">
        <v>6.609</v>
      </c>
      <c r="J1017" s="141">
        <v>0.94499999999999995</v>
      </c>
      <c r="K1017" s="141">
        <v>19.513999999999999</v>
      </c>
      <c r="L1017" s="144"/>
      <c r="M1017" s="141">
        <v>11682</v>
      </c>
      <c r="N1017" s="141">
        <v>5157.2421428571397</v>
      </c>
      <c r="O1017" s="144"/>
    </row>
    <row r="1018" spans="1:15" ht="14.4" x14ac:dyDescent="0.3">
      <c r="A1018" s="143">
        <v>45357.117326388892</v>
      </c>
      <c r="B1018" s="46">
        <f t="shared" si="15"/>
        <v>45357.117361111115</v>
      </c>
      <c r="C1018" s="141">
        <v>3.0003391304347802</v>
      </c>
      <c r="D1018" s="141">
        <v>1.0772727272727301E-3</v>
      </c>
      <c r="E1018" s="141">
        <v>1399.99090909091</v>
      </c>
      <c r="F1018" s="141">
        <v>40.504782608695699</v>
      </c>
      <c r="G1018" s="141">
        <v>21.03</v>
      </c>
      <c r="H1018" s="141">
        <v>34.996666666666698</v>
      </c>
      <c r="I1018" s="141">
        <v>6.6047000000000002</v>
      </c>
      <c r="J1018" s="141">
        <v>0.94333333333333302</v>
      </c>
      <c r="K1018" s="141">
        <v>19.54</v>
      </c>
      <c r="L1018" s="144"/>
      <c r="M1018" s="141">
        <v>11682</v>
      </c>
      <c r="N1018" s="141">
        <v>5157.0478000000003</v>
      </c>
      <c r="O1018" s="144"/>
    </row>
    <row r="1019" spans="1:15" ht="14.4" x14ac:dyDescent="0.3">
      <c r="A1019" s="143">
        <v>45357.118020833332</v>
      </c>
      <c r="B1019" s="46">
        <f t="shared" si="15"/>
        <v>45357.118055555555</v>
      </c>
      <c r="C1019" s="141">
        <v>2.9979130434782602</v>
      </c>
      <c r="D1019" s="141">
        <v>4.0000000000000002E-4</v>
      </c>
      <c r="E1019" s="141">
        <v>1400.03</v>
      </c>
      <c r="F1019" s="141">
        <v>40.671363636363601</v>
      </c>
      <c r="G1019" s="141">
        <v>21</v>
      </c>
      <c r="H1019" s="141">
        <v>35</v>
      </c>
      <c r="I1019" s="141">
        <v>6.6007499999999997</v>
      </c>
      <c r="J1019" s="141">
        <v>0.95</v>
      </c>
      <c r="K1019" s="141">
        <v>19.524999999999999</v>
      </c>
      <c r="L1019" s="144"/>
      <c r="M1019" s="141">
        <v>11717.25</v>
      </c>
      <c r="N1019" s="141">
        <v>5156.7991818181799</v>
      </c>
      <c r="O1019" s="144"/>
    </row>
    <row r="1020" spans="1:15" ht="14.4" x14ac:dyDescent="0.3">
      <c r="A1020" s="143">
        <v>45357.118715277778</v>
      </c>
      <c r="B1020" s="46">
        <f t="shared" si="15"/>
        <v>45357.118750000001</v>
      </c>
      <c r="C1020" s="141">
        <v>2.9999260869565201</v>
      </c>
      <c r="D1020" s="141">
        <v>1.1434782608695699E-3</v>
      </c>
      <c r="E1020" s="141">
        <v>1399.9380952381</v>
      </c>
      <c r="F1020" s="141">
        <v>40.3095454545455</v>
      </c>
      <c r="G1020" s="141">
        <v>21</v>
      </c>
      <c r="H1020" s="141">
        <v>35.014285714285698</v>
      </c>
      <c r="I1020" s="141">
        <v>6.6189999999999998</v>
      </c>
      <c r="J1020" s="141">
        <v>0.95</v>
      </c>
      <c r="K1020" s="141">
        <v>19.526</v>
      </c>
      <c r="L1020" s="144"/>
      <c r="M1020" s="141">
        <v>11790</v>
      </c>
      <c r="N1020" s="141">
        <v>5156.5877</v>
      </c>
      <c r="O1020" s="144"/>
    </row>
    <row r="1021" spans="1:15" ht="14.4" x14ac:dyDescent="0.3">
      <c r="A1021" s="143">
        <v>45357.119409722225</v>
      </c>
      <c r="B1021" s="46">
        <f t="shared" si="15"/>
        <v>45357.119444444448</v>
      </c>
      <c r="C1021" s="141">
        <v>3.00206086956522</v>
      </c>
      <c r="D1021" s="141">
        <v>5.0434782608695604E-4</v>
      </c>
      <c r="E1021" s="141">
        <v>1400.22173913043</v>
      </c>
      <c r="F1021" s="141">
        <v>40.392631578947402</v>
      </c>
      <c r="G1021" s="141">
        <v>21</v>
      </c>
      <c r="H1021" s="141">
        <v>35.015000000000001</v>
      </c>
      <c r="I1021" s="141">
        <v>6.6152222222222203</v>
      </c>
      <c r="J1021" s="141">
        <v>0.94499999999999995</v>
      </c>
      <c r="K1021" s="141">
        <v>19.52</v>
      </c>
      <c r="L1021" s="144"/>
      <c r="M1021" s="141">
        <v>11790</v>
      </c>
      <c r="N1021" s="141">
        <v>5156.3316666666697</v>
      </c>
      <c r="O1021" s="144"/>
    </row>
    <row r="1022" spans="1:15" ht="14.4" x14ac:dyDescent="0.3">
      <c r="A1022" s="143">
        <v>45357.120104166665</v>
      </c>
      <c r="B1022" s="46">
        <f t="shared" si="15"/>
        <v>45357.120138888888</v>
      </c>
      <c r="C1022" s="141">
        <v>2.9990826086956499</v>
      </c>
      <c r="D1022" s="141">
        <v>1.4217391304347799E-3</v>
      </c>
      <c r="E1022" s="141">
        <v>1400.1714285714299</v>
      </c>
      <c r="F1022" s="141">
        <v>40.058333333333302</v>
      </c>
      <c r="G1022" s="141">
        <v>21</v>
      </c>
      <c r="H1022" s="141">
        <v>35.005000000000003</v>
      </c>
      <c r="I1022" s="141">
        <v>6.6112500000000001</v>
      </c>
      <c r="J1022" s="141">
        <v>0.95</v>
      </c>
      <c r="K1022" s="141">
        <v>19.515000000000001</v>
      </c>
      <c r="L1022" s="144"/>
      <c r="M1022" s="141">
        <v>11790</v>
      </c>
      <c r="N1022" s="141">
        <v>5156.1444000000001</v>
      </c>
      <c r="O1022" s="144"/>
    </row>
    <row r="1023" spans="1:15" ht="14.4" x14ac:dyDescent="0.3">
      <c r="A1023" s="143">
        <v>45357.120798611111</v>
      </c>
      <c r="B1023" s="46">
        <f t="shared" si="15"/>
        <v>45357.120833333334</v>
      </c>
      <c r="C1023" s="141">
        <v>2.9979695652173901</v>
      </c>
      <c r="D1023" s="141">
        <v>8.4347826086956504E-4</v>
      </c>
      <c r="E1023" s="141">
        <v>1400.1652173913001</v>
      </c>
      <c r="F1023" s="141">
        <v>39.601999999999997</v>
      </c>
      <c r="G1023" s="141">
        <v>21.05</v>
      </c>
      <c r="H1023" s="141">
        <v>35.005000000000003</v>
      </c>
      <c r="I1023" s="141">
        <v>6.6059999999999999</v>
      </c>
      <c r="J1023" s="141">
        <v>0.94499999999999995</v>
      </c>
      <c r="K1023" s="141">
        <v>19.503333333333298</v>
      </c>
      <c r="L1023" s="144"/>
      <c r="M1023" s="141">
        <v>11790</v>
      </c>
      <c r="N1023" s="141">
        <v>5155.8826923076904</v>
      </c>
      <c r="O1023" s="144"/>
    </row>
    <row r="1024" spans="1:15" ht="14.4" x14ac:dyDescent="0.3">
      <c r="A1024" s="143">
        <v>45357.121493055558</v>
      </c>
      <c r="B1024" s="46">
        <f t="shared" si="15"/>
        <v>45357.121527777781</v>
      </c>
      <c r="C1024" s="141">
        <v>2.9963045454545498</v>
      </c>
      <c r="D1024" s="141">
        <v>5.5909090909090904E-4</v>
      </c>
      <c r="E1024" s="141">
        <v>1400.1521739130401</v>
      </c>
      <c r="F1024" s="141">
        <v>39.5571428571429</v>
      </c>
      <c r="G1024" s="141">
        <v>21.11</v>
      </c>
      <c r="H1024" s="141">
        <v>35.0042857142857</v>
      </c>
      <c r="I1024" s="141">
        <v>6.6022499999999997</v>
      </c>
      <c r="J1024" s="141">
        <v>0.95499999999999996</v>
      </c>
      <c r="K1024" s="141">
        <v>19.5</v>
      </c>
      <c r="L1024" s="144"/>
      <c r="M1024" s="141">
        <v>11790</v>
      </c>
      <c r="N1024" s="141">
        <v>5155.6168749999997</v>
      </c>
      <c r="O1024" s="144"/>
    </row>
    <row r="1025" spans="1:15" ht="14.4" x14ac:dyDescent="0.3">
      <c r="A1025" s="143">
        <v>45357.122187499997</v>
      </c>
      <c r="B1025" s="46">
        <f t="shared" si="15"/>
        <v>45357.12222222222</v>
      </c>
      <c r="C1025" s="141">
        <v>2.99412173913043</v>
      </c>
      <c r="D1025" s="141">
        <v>1.1347826086956501E-3</v>
      </c>
      <c r="E1025" s="141">
        <v>1400.1304347826101</v>
      </c>
      <c r="F1025" s="141">
        <v>39.470555555555599</v>
      </c>
      <c r="G1025" s="141">
        <v>21.175000000000001</v>
      </c>
      <c r="H1025" s="141">
        <v>35.018888888888902</v>
      </c>
      <c r="I1025" s="141">
        <v>6.6138750000000002</v>
      </c>
      <c r="J1025" s="141">
        <v>0.95499999999999996</v>
      </c>
      <c r="K1025" s="141">
        <v>19.4933333333333</v>
      </c>
      <c r="L1025" s="144"/>
      <c r="M1025" s="141">
        <v>11863.75</v>
      </c>
      <c r="N1025" s="141">
        <v>5155.34807692308</v>
      </c>
      <c r="O1025" s="144"/>
    </row>
    <row r="1026" spans="1:15" ht="14.4" x14ac:dyDescent="0.3">
      <c r="A1026" s="143">
        <v>45357.122881944444</v>
      </c>
      <c r="B1026" s="46">
        <f t="shared" si="15"/>
        <v>45357.122916666667</v>
      </c>
      <c r="C1026" s="141">
        <v>2.9919363636363601</v>
      </c>
      <c r="D1026" s="141">
        <v>4.9545454545454502E-4</v>
      </c>
      <c r="E1026" s="141">
        <v>1399.8727272727299</v>
      </c>
      <c r="F1026" s="141">
        <v>39.561875000000001</v>
      </c>
      <c r="G1026" s="141">
        <v>21.234999999999999</v>
      </c>
      <c r="H1026" s="141">
        <v>35.020000000000003</v>
      </c>
      <c r="I1026" s="141">
        <v>6.62</v>
      </c>
      <c r="J1026" s="141">
        <v>0.96333333333333304</v>
      </c>
      <c r="K1026" s="141">
        <v>19.483333333333299</v>
      </c>
      <c r="L1026" s="144"/>
      <c r="M1026" s="141">
        <v>11899</v>
      </c>
      <c r="N1026" s="141">
        <v>5155.1886428571397</v>
      </c>
      <c r="O1026" s="144"/>
    </row>
    <row r="1027" spans="1:15" ht="14.4" x14ac:dyDescent="0.3">
      <c r="A1027" s="143">
        <v>45357.123576388891</v>
      </c>
      <c r="B1027" s="46">
        <f t="shared" ref="B1027:B1090" si="16">MROUND(A1027,"00:01:00")</f>
        <v>45357.123611111114</v>
      </c>
      <c r="C1027" s="141">
        <v>2.9897521739130402</v>
      </c>
      <c r="D1027" s="141">
        <v>7.7826086956521705E-4</v>
      </c>
      <c r="E1027" s="141">
        <v>1400.1409090909101</v>
      </c>
      <c r="F1027" s="141">
        <v>39.531666666666702</v>
      </c>
      <c r="G1027" s="141">
        <v>21.28</v>
      </c>
      <c r="H1027" s="141">
        <v>35.005000000000003</v>
      </c>
      <c r="I1027" s="141">
        <v>6.6158333333333301</v>
      </c>
      <c r="J1027" s="141">
        <v>0.96499999999999997</v>
      </c>
      <c r="K1027" s="141">
        <v>19.489999999999998</v>
      </c>
      <c r="L1027" s="144"/>
      <c r="M1027" s="141">
        <v>11899</v>
      </c>
      <c r="N1027" s="141">
        <v>5154.9485000000004</v>
      </c>
      <c r="O1027" s="144"/>
    </row>
    <row r="1028" spans="1:15" ht="14.4" x14ac:dyDescent="0.3">
      <c r="A1028" s="143">
        <v>45357.12427083333</v>
      </c>
      <c r="B1028" s="46">
        <f t="shared" si="16"/>
        <v>45357.124305555561</v>
      </c>
      <c r="C1028" s="141">
        <v>2.9887739130434801</v>
      </c>
      <c r="D1028" s="141">
        <v>1.06666666666667E-3</v>
      </c>
      <c r="E1028" s="141">
        <v>1400.04347826087</v>
      </c>
      <c r="F1028" s="141">
        <v>39.7441176470588</v>
      </c>
      <c r="G1028" s="141">
        <v>21.32</v>
      </c>
      <c r="H1028" s="141">
        <v>34.994999999999997</v>
      </c>
      <c r="I1028" s="141">
        <v>6.6122500000000004</v>
      </c>
      <c r="J1028" s="141">
        <v>0.96499999999999997</v>
      </c>
      <c r="K1028" s="141">
        <v>19.489999999999998</v>
      </c>
      <c r="L1028" s="144"/>
      <c r="M1028" s="141">
        <v>11899</v>
      </c>
      <c r="N1028" s="141">
        <v>5154.7197999999999</v>
      </c>
      <c r="O1028" s="144"/>
    </row>
    <row r="1029" spans="1:15" ht="14.4" x14ac:dyDescent="0.3">
      <c r="A1029" s="143">
        <v>45357.124965277777</v>
      </c>
      <c r="B1029" s="46">
        <f t="shared" si="16"/>
        <v>45357.125</v>
      </c>
      <c r="C1029" s="141">
        <v>2.9875043478260901</v>
      </c>
      <c r="D1029" s="141">
        <v>1.25909090909091E-3</v>
      </c>
      <c r="E1029" s="141">
        <v>1400.48636363636</v>
      </c>
      <c r="F1029" s="141">
        <v>39.363</v>
      </c>
      <c r="G1029" s="141">
        <v>21.38</v>
      </c>
      <c r="H1029" s="141">
        <v>34.996000000000002</v>
      </c>
      <c r="I1029" s="141">
        <v>6.60764285714286</v>
      </c>
      <c r="J1029" s="141">
        <v>0.97</v>
      </c>
      <c r="K1029" s="141">
        <v>19.489999999999998</v>
      </c>
      <c r="L1029" s="144"/>
      <c r="M1029" s="141">
        <v>11899</v>
      </c>
      <c r="N1029" s="141">
        <v>5154.4408823529402</v>
      </c>
      <c r="O1029" s="144"/>
    </row>
    <row r="1030" spans="1:15" ht="14.4" x14ac:dyDescent="0.3">
      <c r="A1030" s="143">
        <v>45357.125659722224</v>
      </c>
      <c r="B1030" s="46">
        <f t="shared" si="16"/>
        <v>45357.125694444447</v>
      </c>
      <c r="C1030" s="141">
        <v>2.98187826086957</v>
      </c>
      <c r="D1030" s="141">
        <v>7.0434782608695603E-4</v>
      </c>
      <c r="E1030" s="141">
        <v>1400.05</v>
      </c>
      <c r="F1030" s="141">
        <v>38.407142857142901</v>
      </c>
      <c r="G1030" s="141">
        <v>21.574999999999999</v>
      </c>
      <c r="H1030" s="141">
        <v>35.01</v>
      </c>
      <c r="I1030" s="141">
        <v>6.6029999999999998</v>
      </c>
      <c r="J1030" s="141">
        <v>0.98</v>
      </c>
      <c r="K1030" s="141">
        <v>19.475000000000001</v>
      </c>
      <c r="L1030" s="144"/>
      <c r="M1030" s="141">
        <v>11899</v>
      </c>
      <c r="N1030" s="141">
        <v>5154.1786249999996</v>
      </c>
      <c r="O1030" s="144"/>
    </row>
    <row r="1031" spans="1:15" ht="14.4" x14ac:dyDescent="0.3">
      <c r="A1031" s="143">
        <v>45357.126354166663</v>
      </c>
      <c r="B1031" s="46">
        <f t="shared" si="16"/>
        <v>45357.126388888893</v>
      </c>
      <c r="C1031" s="141">
        <v>2.9725157894736798</v>
      </c>
      <c r="D1031" s="141">
        <v>1.1999999999999999E-3</v>
      </c>
      <c r="E1031" s="141">
        <v>1400.0904761904801</v>
      </c>
      <c r="F1031" s="141">
        <v>38.085238095238097</v>
      </c>
      <c r="G1031" s="141">
        <v>21.82</v>
      </c>
      <c r="H1031" s="141">
        <v>35.03</v>
      </c>
      <c r="I1031" s="141">
        <v>6.6080833333333304</v>
      </c>
      <c r="J1031" s="141">
        <v>0.98499999999999999</v>
      </c>
      <c r="K1031" s="141">
        <v>19.46</v>
      </c>
      <c r="L1031" s="144"/>
      <c r="M1031" s="141">
        <v>11957.75</v>
      </c>
      <c r="N1031" s="141">
        <v>5153.9481999999998</v>
      </c>
      <c r="O1031" s="144"/>
    </row>
    <row r="1032" spans="1:15" ht="14.4" x14ac:dyDescent="0.3">
      <c r="A1032" s="143">
        <v>45357.12704861111</v>
      </c>
      <c r="B1032" s="46">
        <f t="shared" si="16"/>
        <v>45357.127083333333</v>
      </c>
      <c r="C1032" s="141">
        <v>2.96535652173913</v>
      </c>
      <c r="D1032" s="141">
        <v>1.6108695652173901E-2</v>
      </c>
      <c r="E1032" s="141">
        <v>1400.06666666667</v>
      </c>
      <c r="F1032" s="141">
        <v>40.163043478260903</v>
      </c>
      <c r="G1032" s="141">
        <v>21.78</v>
      </c>
      <c r="H1032" s="141">
        <v>35.026000000000003</v>
      </c>
      <c r="I1032" s="141">
        <v>6.6208</v>
      </c>
      <c r="J1032" s="141">
        <v>0.98499999999999999</v>
      </c>
      <c r="K1032" s="141">
        <v>19.46</v>
      </c>
      <c r="L1032" s="144"/>
      <c r="M1032" s="141">
        <v>11957.75</v>
      </c>
      <c r="N1032" s="141">
        <v>5153.7112857142902</v>
      </c>
      <c r="O1032" s="144"/>
    </row>
    <row r="1033" spans="1:15" ht="14.4" x14ac:dyDescent="0.3">
      <c r="A1033" s="143">
        <v>45357.127743055556</v>
      </c>
      <c r="B1033" s="46">
        <f t="shared" si="16"/>
        <v>45357.12777777778</v>
      </c>
      <c r="C1033" s="141">
        <v>2.9901409090909099</v>
      </c>
      <c r="D1033" s="141">
        <v>1.44695652173913E-2</v>
      </c>
      <c r="E1033" s="141">
        <v>1399.99545454545</v>
      </c>
      <c r="F1033" s="141">
        <v>52.228695652173897</v>
      </c>
      <c r="G1033" s="141">
        <v>21</v>
      </c>
      <c r="H1033" s="141">
        <v>34.965000000000003</v>
      </c>
      <c r="I1033" s="141">
        <v>6.6201111111111102</v>
      </c>
      <c r="J1033" s="141">
        <v>0.98499999999999999</v>
      </c>
      <c r="K1033" s="141">
        <v>19.5981818181818</v>
      </c>
      <c r="L1033" s="144"/>
      <c r="M1033" s="141">
        <v>12008</v>
      </c>
      <c r="N1033" s="141">
        <v>5153.4627777777796</v>
      </c>
      <c r="O1033" s="144"/>
    </row>
    <row r="1034" spans="1:15" ht="14.4" x14ac:dyDescent="0.3">
      <c r="A1034" s="143">
        <v>45357.128437500003</v>
      </c>
      <c r="B1034" s="46">
        <f t="shared" si="16"/>
        <v>45357.128472222226</v>
      </c>
      <c r="C1034" s="141">
        <v>2.9993086956521702</v>
      </c>
      <c r="D1034" s="141">
        <v>2.4826086956521698E-3</v>
      </c>
      <c r="E1034" s="141">
        <v>1399.77826086957</v>
      </c>
      <c r="F1034" s="141">
        <v>46.026086956521702</v>
      </c>
      <c r="G1034" s="141">
        <v>21.06</v>
      </c>
      <c r="H1034" s="141">
        <v>34.938333333333297</v>
      </c>
      <c r="I1034" s="141">
        <v>6.6171111111111101</v>
      </c>
      <c r="J1034" s="141">
        <v>0.95499999999999996</v>
      </c>
      <c r="K1034" s="141">
        <v>19.955454545454501</v>
      </c>
      <c r="L1034" s="144"/>
      <c r="M1034" s="141">
        <v>12008</v>
      </c>
      <c r="N1034" s="141">
        <v>5153.1886666666696</v>
      </c>
      <c r="O1034" s="144"/>
    </row>
    <row r="1035" spans="1:15" ht="14.4" x14ac:dyDescent="0.3">
      <c r="A1035" s="143">
        <v>45357.129131944443</v>
      </c>
      <c r="B1035" s="46">
        <f t="shared" si="16"/>
        <v>45357.129166666666</v>
      </c>
      <c r="C1035" s="141">
        <v>2.9851217391304301</v>
      </c>
      <c r="D1035" s="141">
        <v>9.6565217391304404E-3</v>
      </c>
      <c r="E1035" s="141">
        <v>1400.3090909090899</v>
      </c>
      <c r="F1035" s="141">
        <v>33.9227272727273</v>
      </c>
      <c r="G1035" s="141">
        <v>21.795000000000002</v>
      </c>
      <c r="H1035" s="141">
        <v>34.984999999999999</v>
      </c>
      <c r="I1035" s="141">
        <v>6.61</v>
      </c>
      <c r="J1035" s="141">
        <v>0.92500000000000004</v>
      </c>
      <c r="K1035" s="141">
        <v>19.795384615384599</v>
      </c>
      <c r="L1035" s="144"/>
      <c r="M1035" s="141">
        <v>12008</v>
      </c>
      <c r="N1035" s="141">
        <v>5152.93</v>
      </c>
      <c r="O1035" s="144"/>
    </row>
    <row r="1036" spans="1:15" ht="14.4" x14ac:dyDescent="0.3">
      <c r="A1036" s="143">
        <v>45357.129826388889</v>
      </c>
      <c r="B1036" s="46">
        <f t="shared" si="16"/>
        <v>45357.129861111112</v>
      </c>
      <c r="C1036" s="141">
        <v>2.9535434782608698</v>
      </c>
      <c r="D1036" s="141">
        <v>4.6722727272727298E-2</v>
      </c>
      <c r="E1036" s="141">
        <v>1400.01818181818</v>
      </c>
      <c r="F1036" s="141">
        <v>34.255000000000003</v>
      </c>
      <c r="G1036" s="141">
        <v>22.54</v>
      </c>
      <c r="H1036" s="141">
        <v>35.024999999999999</v>
      </c>
      <c r="I1036" s="141">
        <v>6.6025</v>
      </c>
      <c r="J1036" s="141">
        <v>0.93</v>
      </c>
      <c r="K1036" s="141">
        <v>19.5566666666667</v>
      </c>
      <c r="L1036" s="144"/>
      <c r="M1036" s="141">
        <v>12008</v>
      </c>
      <c r="N1036" s="141">
        <v>5152.7045454545496</v>
      </c>
      <c r="O1036" s="144"/>
    </row>
    <row r="1037" spans="1:15" ht="14.4" x14ac:dyDescent="0.3">
      <c r="A1037" s="143">
        <v>45357.130520833336</v>
      </c>
      <c r="B1037" s="46">
        <f t="shared" si="16"/>
        <v>45357.130555555559</v>
      </c>
      <c r="C1037" s="141">
        <v>2.9360318181818199</v>
      </c>
      <c r="D1037" s="141">
        <v>6.4990909090909099E-2</v>
      </c>
      <c r="E1037" s="141">
        <v>1399.9809523809499</v>
      </c>
      <c r="F1037" s="141">
        <v>38.03</v>
      </c>
      <c r="G1037" s="141">
        <v>22.76</v>
      </c>
      <c r="H1037" s="141">
        <v>35.038571428571402</v>
      </c>
      <c r="I1037" s="141">
        <v>6.6127000000000002</v>
      </c>
      <c r="J1037" s="141">
        <v>0.95</v>
      </c>
      <c r="K1037" s="141">
        <v>19.894615384615399</v>
      </c>
      <c r="L1037" s="144"/>
      <c r="M1037" s="141">
        <v>12069</v>
      </c>
      <c r="N1037" s="141">
        <v>5152.4729090909104</v>
      </c>
      <c r="O1037" s="144"/>
    </row>
    <row r="1038" spans="1:15" ht="14.4" x14ac:dyDescent="0.3">
      <c r="A1038" s="143">
        <v>45357.131215277775</v>
      </c>
      <c r="B1038" s="46">
        <f t="shared" si="16"/>
        <v>45357.131249999999</v>
      </c>
      <c r="C1038" s="141">
        <v>2.9297695652173901</v>
      </c>
      <c r="D1038" s="141">
        <v>7.0431818181818207E-2</v>
      </c>
      <c r="E1038" s="141">
        <v>1399.76818181818</v>
      </c>
      <c r="F1038" s="141">
        <v>39.31</v>
      </c>
      <c r="G1038" s="141">
        <v>22.844999999999999</v>
      </c>
      <c r="H1038" s="141">
        <v>35.037999999999997</v>
      </c>
      <c r="I1038" s="141">
        <v>6.6174444444444402</v>
      </c>
      <c r="J1038" s="141">
        <v>0.98499999999999999</v>
      </c>
      <c r="K1038" s="141">
        <v>20.551538461538499</v>
      </c>
      <c r="L1038" s="144"/>
      <c r="M1038" s="141">
        <v>12118</v>
      </c>
      <c r="N1038" s="141">
        <v>5152.2626428571402</v>
      </c>
      <c r="O1038" s="144"/>
    </row>
    <row r="1039" spans="1:15" ht="14.4" x14ac:dyDescent="0.3">
      <c r="A1039" s="143">
        <v>45357.131909722222</v>
      </c>
      <c r="B1039" s="46">
        <f t="shared" si="16"/>
        <v>45357.131944444445</v>
      </c>
      <c r="C1039" s="141">
        <v>2.93451304347826</v>
      </c>
      <c r="D1039" s="141">
        <v>6.5221739130434803E-2</v>
      </c>
      <c r="E1039" s="141">
        <v>1400.1086956521699</v>
      </c>
      <c r="F1039" s="141">
        <v>42.155454545454504</v>
      </c>
      <c r="G1039" s="141">
        <v>22.54</v>
      </c>
      <c r="H1039" s="141">
        <v>35.020000000000003</v>
      </c>
      <c r="I1039" s="141">
        <v>6.6139000000000001</v>
      </c>
      <c r="J1039" s="141">
        <v>1.02</v>
      </c>
      <c r="K1039" s="141">
        <v>20.893846153846201</v>
      </c>
      <c r="L1039" s="144"/>
      <c r="M1039" s="141">
        <v>12118</v>
      </c>
      <c r="N1039" s="141">
        <v>5151.9612222222204</v>
      </c>
      <c r="O1039" s="144"/>
    </row>
    <row r="1040" spans="1:15" ht="14.4" x14ac:dyDescent="0.3">
      <c r="A1040" s="143">
        <v>45357.132604166669</v>
      </c>
      <c r="B1040" s="46">
        <f t="shared" si="16"/>
        <v>45357.132638888892</v>
      </c>
      <c r="C1040" s="141">
        <v>2.9456913043478301</v>
      </c>
      <c r="D1040" s="141">
        <v>5.5260869565217398E-2</v>
      </c>
      <c r="E1040" s="141">
        <v>1399.99565217391</v>
      </c>
      <c r="F1040" s="141">
        <v>41.686363636363602</v>
      </c>
      <c r="G1040" s="141">
        <v>22.305</v>
      </c>
      <c r="H1040" s="141">
        <v>35.006666666666703</v>
      </c>
      <c r="I1040" s="141">
        <v>6.6096153846153802</v>
      </c>
      <c r="J1040" s="141">
        <v>1.05</v>
      </c>
      <c r="K1040" s="141">
        <v>21.02</v>
      </c>
      <c r="L1040" s="144"/>
      <c r="M1040" s="141">
        <v>12118</v>
      </c>
      <c r="N1040" s="141">
        <v>5151.7276250000004</v>
      </c>
      <c r="O1040" s="144"/>
    </row>
    <row r="1041" spans="1:15" ht="14.4" x14ac:dyDescent="0.3">
      <c r="A1041" s="143">
        <v>45357.133298611108</v>
      </c>
      <c r="B1041" s="46">
        <f t="shared" si="16"/>
        <v>45357.133333333339</v>
      </c>
      <c r="C1041" s="141">
        <v>2.95517727272727</v>
      </c>
      <c r="D1041" s="141">
        <v>4.4731818181818199E-2</v>
      </c>
      <c r="E1041" s="141">
        <v>1400</v>
      </c>
      <c r="F1041" s="141">
        <v>41.902173913043498</v>
      </c>
      <c r="G1041" s="141">
        <v>22.074999999999999</v>
      </c>
      <c r="H1041" s="141">
        <v>35.005000000000003</v>
      </c>
      <c r="I1041" s="141">
        <v>6.6064999999999996</v>
      </c>
      <c r="J1041" s="141">
        <v>1.075</v>
      </c>
      <c r="K1041" s="141">
        <v>20.893846153846201</v>
      </c>
      <c r="L1041" s="144"/>
      <c r="M1041" s="141">
        <v>12118</v>
      </c>
      <c r="N1041" s="141">
        <v>5151.5308823529404</v>
      </c>
      <c r="O1041" s="144"/>
    </row>
    <row r="1042" spans="1:15" ht="14.4" x14ac:dyDescent="0.3">
      <c r="A1042" s="143">
        <v>45357.133993055555</v>
      </c>
      <c r="B1042" s="46">
        <f t="shared" si="16"/>
        <v>45357.134027777778</v>
      </c>
      <c r="C1042" s="141">
        <v>2.9610391304347798</v>
      </c>
      <c r="D1042" s="141">
        <v>3.9691304347826098E-2</v>
      </c>
      <c r="E1042" s="141">
        <v>1399.8428571428601</v>
      </c>
      <c r="F1042" s="141">
        <v>40.423809523809503</v>
      </c>
      <c r="G1042" s="141">
        <v>22.03</v>
      </c>
      <c r="H1042" s="141">
        <v>35.015999999999998</v>
      </c>
      <c r="I1042" s="141">
        <v>6.6018571428571402</v>
      </c>
      <c r="J1042" s="141">
        <v>1.0900000000000001</v>
      </c>
      <c r="K1042" s="141">
        <v>20.6630769230769</v>
      </c>
      <c r="L1042" s="144"/>
      <c r="M1042" s="141">
        <v>12118</v>
      </c>
      <c r="N1042" s="141">
        <v>5151.2371999999996</v>
      </c>
      <c r="O1042" s="144"/>
    </row>
    <row r="1043" spans="1:15" ht="14.4" x14ac:dyDescent="0.3">
      <c r="A1043" s="143">
        <v>45357.134687500002</v>
      </c>
      <c r="B1043" s="46">
        <f t="shared" si="16"/>
        <v>45357.134722222225</v>
      </c>
      <c r="C1043" s="141">
        <v>2.9633260869565201</v>
      </c>
      <c r="D1043" s="141">
        <v>3.8073913043478298E-2</v>
      </c>
      <c r="E1043" s="141">
        <v>1399.8695652173899</v>
      </c>
      <c r="F1043" s="141">
        <v>40.817826086956501</v>
      </c>
      <c r="G1043" s="141">
        <v>21.93</v>
      </c>
      <c r="H1043" s="141">
        <v>35.034999999999997</v>
      </c>
      <c r="I1043" s="141">
        <v>6.6056666666666697</v>
      </c>
      <c r="J1043" s="141">
        <v>1.08</v>
      </c>
      <c r="K1043" s="141">
        <v>20.475000000000001</v>
      </c>
      <c r="L1043" s="144"/>
      <c r="M1043" s="141">
        <v>12175.25</v>
      </c>
      <c r="N1043" s="141">
        <v>5151.0372500000003</v>
      </c>
      <c r="O1043" s="144"/>
    </row>
    <row r="1044" spans="1:15" ht="14.4" x14ac:dyDescent="0.3">
      <c r="A1044" s="143">
        <v>45357.135381944441</v>
      </c>
      <c r="B1044" s="46">
        <f t="shared" si="16"/>
        <v>45357.135416666672</v>
      </c>
      <c r="C1044" s="141">
        <v>2.96796086956522</v>
      </c>
      <c r="D1044" s="141">
        <v>3.3677272727272702E-2</v>
      </c>
      <c r="E1044" s="141">
        <v>1399.99565217391</v>
      </c>
      <c r="F1044" s="141">
        <v>40.258636363636398</v>
      </c>
      <c r="G1044" s="141">
        <v>21.89</v>
      </c>
      <c r="H1044" s="141">
        <v>35.031666666666702</v>
      </c>
      <c r="I1044" s="141">
        <v>6.6205714285714299</v>
      </c>
      <c r="J1044" s="141">
        <v>1.0649999999999999</v>
      </c>
      <c r="K1044" s="141">
        <v>20.37</v>
      </c>
      <c r="L1044" s="144"/>
      <c r="M1044" s="141">
        <v>12175.25</v>
      </c>
      <c r="N1044" s="141">
        <v>5150.7636153846197</v>
      </c>
      <c r="O1044" s="144"/>
    </row>
    <row r="1045" spans="1:15" ht="14.4" x14ac:dyDescent="0.3">
      <c r="A1045" s="143">
        <v>45357.136076388888</v>
      </c>
      <c r="B1045" s="46">
        <f t="shared" si="16"/>
        <v>45357.136111111111</v>
      </c>
      <c r="C1045" s="141">
        <v>2.9633739130434802</v>
      </c>
      <c r="D1045" s="141">
        <v>3.6759090909090901E-2</v>
      </c>
      <c r="E1045" s="141">
        <v>1399.8954545454501</v>
      </c>
      <c r="F1045" s="141">
        <v>39.503478260869599</v>
      </c>
      <c r="G1045" s="141">
        <v>21.99</v>
      </c>
      <c r="H1045" s="141">
        <v>35.01</v>
      </c>
      <c r="I1045" s="141">
        <v>6.6161666666666701</v>
      </c>
      <c r="J1045" s="141">
        <v>1.05</v>
      </c>
      <c r="K1045" s="141">
        <v>20.295000000000002</v>
      </c>
      <c r="L1045" s="144"/>
      <c r="M1045" s="141">
        <v>12227</v>
      </c>
      <c r="N1045" s="141">
        <v>5150.5132222222201</v>
      </c>
      <c r="O1045" s="144"/>
    </row>
    <row r="1046" spans="1:15" ht="14.4" x14ac:dyDescent="0.3">
      <c r="A1046" s="143">
        <v>45357.136770833335</v>
      </c>
      <c r="B1046" s="46">
        <f t="shared" si="16"/>
        <v>45357.136805555558</v>
      </c>
      <c r="C1046" s="141">
        <v>2.9620869565217398</v>
      </c>
      <c r="D1046" s="141">
        <v>3.6530434782608701E-2</v>
      </c>
      <c r="E1046" s="141">
        <v>1400.1652173913001</v>
      </c>
      <c r="F1046" s="141">
        <v>40.736363636363599</v>
      </c>
      <c r="G1046" s="141">
        <v>21.89</v>
      </c>
      <c r="H1046" s="141">
        <v>34.994</v>
      </c>
      <c r="I1046" s="141">
        <v>6.6120000000000001</v>
      </c>
      <c r="J1046" s="141">
        <v>1.0449999999999999</v>
      </c>
      <c r="K1046" s="141">
        <v>20.260000000000002</v>
      </c>
      <c r="L1046" s="144"/>
      <c r="M1046" s="141">
        <v>12227</v>
      </c>
      <c r="N1046" s="141">
        <v>5150.2780666666704</v>
      </c>
      <c r="O1046" s="144"/>
    </row>
    <row r="1047" spans="1:15" ht="14.4" x14ac:dyDescent="0.3">
      <c r="A1047" s="143">
        <v>45357.137465277781</v>
      </c>
      <c r="B1047" s="46">
        <f t="shared" si="16"/>
        <v>45357.137500000004</v>
      </c>
      <c r="C1047" s="141">
        <v>2.9672454545454499</v>
      </c>
      <c r="D1047" s="141">
        <v>3.39045454545455E-2</v>
      </c>
      <c r="E1047" s="141">
        <v>1400</v>
      </c>
      <c r="F1047" s="141">
        <v>40.475000000000001</v>
      </c>
      <c r="G1047" s="141">
        <v>21.844999999999999</v>
      </c>
      <c r="H1047" s="141">
        <v>34.994999999999997</v>
      </c>
      <c r="I1047" s="141">
        <v>6.6074285714285699</v>
      </c>
      <c r="J1047" s="141">
        <v>1.0449999999999999</v>
      </c>
      <c r="K1047" s="141">
        <v>20.29</v>
      </c>
      <c r="L1047" s="144"/>
      <c r="M1047" s="141">
        <v>12227</v>
      </c>
      <c r="N1047" s="141">
        <v>5150.0575625000001</v>
      </c>
      <c r="O1047" s="144"/>
    </row>
    <row r="1048" spans="1:15" ht="14.4" x14ac:dyDescent="0.3">
      <c r="A1048" s="143">
        <v>45357.138159722221</v>
      </c>
      <c r="B1048" s="46">
        <f t="shared" si="16"/>
        <v>45357.138194444444</v>
      </c>
      <c r="C1048" s="141">
        <v>2.9680478260869601</v>
      </c>
      <c r="D1048" s="141">
        <v>3.1104545454545499E-2</v>
      </c>
      <c r="E1048" s="141">
        <v>1399.8304347826099</v>
      </c>
      <c r="F1048" s="141">
        <v>42.4119047619048</v>
      </c>
      <c r="G1048" s="141">
        <v>21.625</v>
      </c>
      <c r="H1048" s="141">
        <v>34.993333333333297</v>
      </c>
      <c r="I1048" s="141">
        <v>6.6031666666666702</v>
      </c>
      <c r="J1048" s="141">
        <v>1.04</v>
      </c>
      <c r="K1048" s="141">
        <v>20.260000000000002</v>
      </c>
      <c r="L1048" s="144"/>
      <c r="M1048" s="141">
        <v>12227</v>
      </c>
      <c r="N1048" s="141">
        <v>5149.7675555555597</v>
      </c>
      <c r="O1048" s="144"/>
    </row>
    <row r="1049" spans="1:15" ht="14.4" x14ac:dyDescent="0.3">
      <c r="A1049" s="143">
        <v>45357.138854166667</v>
      </c>
      <c r="B1049" s="46">
        <f t="shared" si="16"/>
        <v>45357.138888888891</v>
      </c>
      <c r="C1049" s="141">
        <v>2.9863086956521698</v>
      </c>
      <c r="D1049" s="141">
        <v>1.5782608695652199E-2</v>
      </c>
      <c r="E1049" s="141">
        <v>1400.01818181818</v>
      </c>
      <c r="F1049" s="141">
        <v>42.053913043478303</v>
      </c>
      <c r="G1049" s="141">
        <v>21.33</v>
      </c>
      <c r="H1049" s="141">
        <v>34.996666666666698</v>
      </c>
      <c r="I1049" s="141">
        <v>6.59957142857143</v>
      </c>
      <c r="J1049" s="141">
        <v>1.0449999999999999</v>
      </c>
      <c r="K1049" s="141">
        <v>20.22</v>
      </c>
      <c r="L1049" s="144"/>
      <c r="M1049" s="141">
        <v>12251</v>
      </c>
      <c r="N1049" s="141">
        <v>5149.5763333333298</v>
      </c>
      <c r="O1049" s="144"/>
    </row>
    <row r="1050" spans="1:15" ht="14.4" x14ac:dyDescent="0.3">
      <c r="A1050" s="143">
        <v>45357.139548611114</v>
      </c>
      <c r="B1050" s="46">
        <f t="shared" si="16"/>
        <v>45357.139583333337</v>
      </c>
      <c r="C1050" s="141">
        <v>2.9824095238095198</v>
      </c>
      <c r="D1050" s="141">
        <v>1.5956521739130401E-2</v>
      </c>
      <c r="E1050" s="141">
        <v>1399.73913043478</v>
      </c>
      <c r="F1050" s="141">
        <v>38.383478260869602</v>
      </c>
      <c r="G1050" s="141">
        <v>21.55</v>
      </c>
      <c r="H1050" s="141">
        <v>35.015000000000001</v>
      </c>
      <c r="I1050" s="141">
        <v>6.6187142857142902</v>
      </c>
      <c r="J1050" s="141">
        <v>1.0333333333333301</v>
      </c>
      <c r="K1050" s="141">
        <v>20.069230769230799</v>
      </c>
      <c r="L1050" s="144"/>
      <c r="M1050" s="141">
        <v>12330.5</v>
      </c>
      <c r="N1050" s="141">
        <v>5149.3130000000001</v>
      </c>
      <c r="O1050" s="144"/>
    </row>
    <row r="1051" spans="1:15" ht="14.4" x14ac:dyDescent="0.3">
      <c r="A1051" s="143">
        <v>45357.140243055554</v>
      </c>
      <c r="B1051" s="46">
        <f t="shared" si="16"/>
        <v>45357.140277777777</v>
      </c>
      <c r="C1051" s="141">
        <v>2.9737181818181799</v>
      </c>
      <c r="D1051" s="141">
        <v>2.4636363636363599E-2</v>
      </c>
      <c r="E1051" s="141">
        <v>1399.77272727273</v>
      </c>
      <c r="F1051" s="141">
        <v>39.186818181818197</v>
      </c>
      <c r="G1051" s="141">
        <v>21.66</v>
      </c>
      <c r="H1051" s="141">
        <v>35.005000000000003</v>
      </c>
      <c r="I1051" s="141">
        <v>6.6174999999999997</v>
      </c>
      <c r="J1051" s="141">
        <v>1.0166666666666699</v>
      </c>
      <c r="K1051" s="141">
        <v>19.863333333333301</v>
      </c>
      <c r="L1051" s="144"/>
      <c r="M1051" s="141">
        <v>12336</v>
      </c>
      <c r="N1051" s="141">
        <v>5149.0317222222202</v>
      </c>
      <c r="O1051" s="144"/>
    </row>
    <row r="1052" spans="1:15" ht="14.4" x14ac:dyDescent="0.3">
      <c r="A1052" s="143">
        <v>45357.1409375</v>
      </c>
      <c r="B1052" s="46">
        <f t="shared" si="16"/>
        <v>45357.140972222223</v>
      </c>
      <c r="C1052" s="141">
        <v>2.9757458333333302</v>
      </c>
      <c r="D1052" s="141">
        <v>2.4095833333333299E-2</v>
      </c>
      <c r="E1052" s="141">
        <v>1400.2750000000001</v>
      </c>
      <c r="F1052" s="141">
        <v>40.532173913043501</v>
      </c>
      <c r="G1052" s="141">
        <v>21.59</v>
      </c>
      <c r="H1052" s="141">
        <v>34.99</v>
      </c>
      <c r="I1052" s="141">
        <v>6.61271428571429</v>
      </c>
      <c r="J1052" s="141">
        <v>1.0166666666666699</v>
      </c>
      <c r="K1052" s="141">
        <v>19.902727272727301</v>
      </c>
      <c r="L1052" s="144"/>
      <c r="M1052" s="141">
        <v>12336</v>
      </c>
      <c r="N1052" s="141">
        <v>5148.8231999999998</v>
      </c>
      <c r="O1052" s="144"/>
    </row>
    <row r="1053" spans="1:15" ht="14.4" x14ac:dyDescent="0.3">
      <c r="A1053" s="143">
        <v>45357.141631944447</v>
      </c>
      <c r="B1053" s="46">
        <f t="shared" si="16"/>
        <v>45357.14166666667</v>
      </c>
      <c r="C1053" s="141">
        <v>2.9761000000000002</v>
      </c>
      <c r="D1053" s="141">
        <v>2.37521739130435E-2</v>
      </c>
      <c r="E1053" s="141">
        <v>1400.1272727272701</v>
      </c>
      <c r="F1053" s="141">
        <v>39.173043478260901</v>
      </c>
      <c r="G1053" s="141">
        <v>21.7</v>
      </c>
      <c r="H1053" s="141">
        <v>34.979999999999997</v>
      </c>
      <c r="I1053" s="141">
        <v>6.60825</v>
      </c>
      <c r="J1053" s="141">
        <v>1.02</v>
      </c>
      <c r="K1053" s="141">
        <v>20.006</v>
      </c>
      <c r="L1053" s="144"/>
      <c r="M1053" s="141">
        <v>12336</v>
      </c>
      <c r="N1053" s="141">
        <v>5148.5741818181796</v>
      </c>
      <c r="O1053" s="144"/>
    </row>
    <row r="1054" spans="1:15" ht="14.4" x14ac:dyDescent="0.3">
      <c r="A1054" s="143">
        <v>45357.142326388886</v>
      </c>
      <c r="B1054" s="46">
        <f t="shared" si="16"/>
        <v>45357.142361111109</v>
      </c>
      <c r="C1054" s="141">
        <v>2.9736173913043502</v>
      </c>
      <c r="D1054" s="141">
        <v>2.6473913043478299E-2</v>
      </c>
      <c r="E1054" s="141">
        <v>1400.02272727273</v>
      </c>
      <c r="F1054" s="141">
        <v>40.441304347826097</v>
      </c>
      <c r="G1054" s="141">
        <v>21.64</v>
      </c>
      <c r="H1054" s="141">
        <v>34.984999999999999</v>
      </c>
      <c r="I1054" s="141">
        <v>6.6035000000000004</v>
      </c>
      <c r="J1054" s="141">
        <v>1.03</v>
      </c>
      <c r="K1054" s="141">
        <v>20.004000000000001</v>
      </c>
      <c r="L1054" s="144"/>
      <c r="M1054" s="141">
        <v>12336</v>
      </c>
      <c r="N1054" s="141">
        <v>5148.3198181818198</v>
      </c>
      <c r="O1054" s="144"/>
    </row>
    <row r="1055" spans="1:15" ht="14.4" x14ac:dyDescent="0.3">
      <c r="A1055" s="143">
        <v>45357.143020833333</v>
      </c>
      <c r="B1055" s="46">
        <f t="shared" si="16"/>
        <v>45357.143055555556</v>
      </c>
      <c r="C1055" s="141">
        <v>2.9778375000000001</v>
      </c>
      <c r="D1055" s="141">
        <v>2.2304166666666701E-2</v>
      </c>
      <c r="E1055" s="141">
        <v>1400.0125</v>
      </c>
      <c r="F1055" s="141">
        <v>40.167916666666699</v>
      </c>
      <c r="G1055" s="141">
        <v>21.6</v>
      </c>
      <c r="H1055" s="141">
        <v>34.994999999999997</v>
      </c>
      <c r="I1055" s="141">
        <v>6.5997142857142901</v>
      </c>
      <c r="J1055" s="141">
        <v>1.03</v>
      </c>
      <c r="K1055" s="141">
        <v>20.05</v>
      </c>
      <c r="L1055" s="144"/>
      <c r="M1055" s="141">
        <v>12373.75</v>
      </c>
      <c r="N1055" s="141">
        <v>5148.0465000000004</v>
      </c>
      <c r="O1055" s="144"/>
    </row>
    <row r="1056" spans="1:15" ht="14.4" x14ac:dyDescent="0.3">
      <c r="A1056" s="143">
        <v>45357.14371527778</v>
      </c>
      <c r="B1056" s="46">
        <f t="shared" si="16"/>
        <v>45357.143750000003</v>
      </c>
      <c r="C1056" s="141">
        <v>2.9733695652173902</v>
      </c>
      <c r="D1056" s="141">
        <v>2.7104545454545499E-2</v>
      </c>
      <c r="E1056" s="141">
        <v>1399.8652173912999</v>
      </c>
      <c r="F1056" s="141">
        <v>38.978000000000002</v>
      </c>
      <c r="G1056" s="141">
        <v>21.745000000000001</v>
      </c>
      <c r="H1056" s="141">
        <v>35.020000000000003</v>
      </c>
      <c r="I1056" s="141">
        <v>6.6197142857142897</v>
      </c>
      <c r="J1056" s="141">
        <v>1.03</v>
      </c>
      <c r="K1056" s="141">
        <v>20.045000000000002</v>
      </c>
      <c r="L1056" s="144"/>
      <c r="M1056" s="141">
        <v>12446</v>
      </c>
      <c r="N1056" s="141">
        <v>5147.8051428571398</v>
      </c>
      <c r="O1056" s="144"/>
    </row>
    <row r="1057" spans="1:15" ht="14.4" x14ac:dyDescent="0.3">
      <c r="A1057" s="143">
        <v>45357.144409722219</v>
      </c>
      <c r="B1057" s="46">
        <f t="shared" si="16"/>
        <v>45357.14444444445</v>
      </c>
      <c r="C1057" s="141">
        <v>2.9814761904761902</v>
      </c>
      <c r="D1057" s="141">
        <v>2.06904761904762E-2</v>
      </c>
      <c r="E1057" s="141">
        <v>1400.05714285714</v>
      </c>
      <c r="F1057" s="141">
        <v>45.7280952380952</v>
      </c>
      <c r="G1057" s="141">
        <v>21.16</v>
      </c>
      <c r="H1057" s="141">
        <v>34.99</v>
      </c>
      <c r="I1057" s="141">
        <v>6.6185</v>
      </c>
      <c r="J1057" s="141">
        <v>1.03</v>
      </c>
      <c r="K1057" s="141">
        <v>20.05</v>
      </c>
      <c r="L1057" s="144"/>
      <c r="M1057" s="141">
        <v>12446</v>
      </c>
      <c r="N1057" s="141">
        <v>5147.5708888888903</v>
      </c>
      <c r="O1057" s="144"/>
    </row>
    <row r="1058" spans="1:15" ht="14.4" x14ac:dyDescent="0.3">
      <c r="A1058" s="143">
        <v>45357.145104166666</v>
      </c>
      <c r="B1058" s="46">
        <f t="shared" si="16"/>
        <v>45357.145138888889</v>
      </c>
      <c r="C1058" s="141">
        <v>2.9997347826087002</v>
      </c>
      <c r="D1058" s="141">
        <v>4.4000000000000003E-3</v>
      </c>
      <c r="E1058" s="141">
        <v>1400.1454545454501</v>
      </c>
      <c r="F1058" s="141">
        <v>50.523478260869602</v>
      </c>
      <c r="G1058" s="141">
        <v>21.16</v>
      </c>
      <c r="H1058" s="141">
        <v>34.948333333333302</v>
      </c>
      <c r="I1058" s="141">
        <v>6.6174285714285697</v>
      </c>
      <c r="J1058" s="141">
        <v>1.0149999999999999</v>
      </c>
      <c r="K1058" s="141">
        <v>20.1271428571429</v>
      </c>
      <c r="L1058" s="144"/>
      <c r="M1058" s="141">
        <v>12446</v>
      </c>
      <c r="N1058" s="141">
        <v>5147.3046000000004</v>
      </c>
      <c r="O1058" s="144"/>
    </row>
    <row r="1059" spans="1:15" ht="14.4" x14ac:dyDescent="0.3">
      <c r="A1059" s="143">
        <v>45357.145798611113</v>
      </c>
      <c r="B1059" s="46">
        <f t="shared" si="16"/>
        <v>45357.145833333336</v>
      </c>
      <c r="C1059" s="141">
        <v>2.99946363636364</v>
      </c>
      <c r="D1059" s="141">
        <v>1.2217391304347801E-3</v>
      </c>
      <c r="E1059" s="141">
        <v>1399.8636363636399</v>
      </c>
      <c r="F1059" s="141">
        <v>39.774347826087002</v>
      </c>
      <c r="G1059" s="141">
        <v>21.035</v>
      </c>
      <c r="H1059" s="141">
        <v>34.952857142857098</v>
      </c>
      <c r="I1059" s="141">
        <v>6.61177777777778</v>
      </c>
      <c r="J1059" s="141">
        <v>0.98499999999999999</v>
      </c>
      <c r="K1059" s="141">
        <v>19.978461538461499</v>
      </c>
      <c r="L1059" s="144"/>
      <c r="M1059" s="141">
        <v>12446</v>
      </c>
      <c r="N1059" s="141">
        <v>5147.0634736842103</v>
      </c>
      <c r="O1059" s="144"/>
    </row>
    <row r="1060" spans="1:15" ht="14.4" x14ac:dyDescent="0.3">
      <c r="A1060" s="143">
        <v>45357.146493055552</v>
      </c>
      <c r="B1060" s="46">
        <f t="shared" si="16"/>
        <v>45357.146527777782</v>
      </c>
      <c r="C1060" s="141">
        <v>2.99334583333333</v>
      </c>
      <c r="D1060" s="141">
        <v>3.5434782608695699E-3</v>
      </c>
      <c r="E1060" s="141">
        <v>1400.0125</v>
      </c>
      <c r="F1060" s="141">
        <v>38.019166666666699</v>
      </c>
      <c r="G1060" s="141">
        <v>21.305</v>
      </c>
      <c r="H1060" s="141">
        <v>34.973999999999997</v>
      </c>
      <c r="I1060" s="141">
        <v>6.6064999999999996</v>
      </c>
      <c r="J1060" s="141">
        <v>0.96</v>
      </c>
      <c r="K1060" s="141">
        <v>19.667692307692299</v>
      </c>
      <c r="L1060" s="144"/>
      <c r="M1060" s="141">
        <v>12446</v>
      </c>
      <c r="N1060" s="141">
        <v>5146.8158333333304</v>
      </c>
      <c r="O1060" s="144"/>
    </row>
    <row r="1061" spans="1:15" ht="14.4" x14ac:dyDescent="0.3">
      <c r="A1061" s="143">
        <v>45357.147187499999</v>
      </c>
      <c r="B1061" s="46">
        <f t="shared" si="16"/>
        <v>45357.147222222222</v>
      </c>
      <c r="C1061" s="141">
        <v>2.9812454545454501</v>
      </c>
      <c r="D1061" s="141">
        <v>1.78130434782609E-2</v>
      </c>
      <c r="E1061" s="141">
        <v>1400.00454545455</v>
      </c>
      <c r="F1061" s="141">
        <v>37.595217391304303</v>
      </c>
      <c r="G1061" s="141">
        <v>21.625</v>
      </c>
      <c r="H1061" s="141">
        <v>35.003999999999998</v>
      </c>
      <c r="I1061" s="141">
        <v>6.6005714285714303</v>
      </c>
      <c r="J1061" s="141">
        <v>0.95499999999999996</v>
      </c>
      <c r="K1061" s="141">
        <v>19.553999999999998</v>
      </c>
      <c r="L1061" s="144"/>
      <c r="M1061" s="141">
        <v>12480.333333333299</v>
      </c>
      <c r="N1061" s="141">
        <v>5146.55263636364</v>
      </c>
      <c r="O1061" s="144"/>
    </row>
    <row r="1062" spans="1:15" ht="14.4" x14ac:dyDescent="0.3">
      <c r="A1062" s="143">
        <v>45357.147881944446</v>
      </c>
      <c r="B1062" s="46">
        <f t="shared" si="16"/>
        <v>45357.147916666669</v>
      </c>
      <c r="C1062" s="141">
        <v>2.9720636363636399</v>
      </c>
      <c r="D1062" s="141">
        <v>2.8071428571428601E-2</v>
      </c>
      <c r="E1062" s="141">
        <v>1400.1086956521699</v>
      </c>
      <c r="F1062" s="141">
        <v>38.262105263157899</v>
      </c>
      <c r="G1062" s="141">
        <v>21.84</v>
      </c>
      <c r="H1062" s="141">
        <v>35.021666666666697</v>
      </c>
      <c r="I1062" s="141">
        <v>6.6188571428571397</v>
      </c>
      <c r="J1062" s="141">
        <v>0.97</v>
      </c>
      <c r="K1062" s="141">
        <v>19.676666666666701</v>
      </c>
      <c r="L1062" s="144"/>
      <c r="M1062" s="141">
        <v>12549</v>
      </c>
      <c r="N1062" s="141">
        <v>5146.3381176470602</v>
      </c>
      <c r="O1062" s="144"/>
    </row>
    <row r="1063" spans="1:15" ht="14.4" x14ac:dyDescent="0.3">
      <c r="A1063" s="143">
        <v>45357.148576388892</v>
      </c>
      <c r="B1063" s="46">
        <f t="shared" si="16"/>
        <v>45357.148611111115</v>
      </c>
      <c r="C1063" s="141">
        <v>2.9642304347826101</v>
      </c>
      <c r="D1063" s="141">
        <v>3.51130434782609E-2</v>
      </c>
      <c r="E1063" s="141">
        <v>1399.97391304348</v>
      </c>
      <c r="F1063" s="141">
        <v>38.703043478260902</v>
      </c>
      <c r="G1063" s="141">
        <v>22.004999999999999</v>
      </c>
      <c r="H1063" s="141">
        <v>35.0133333333333</v>
      </c>
      <c r="I1063" s="141">
        <v>6.6169000000000002</v>
      </c>
      <c r="J1063" s="141">
        <v>0.98499999999999999</v>
      </c>
      <c r="K1063" s="141">
        <v>19.937857142857101</v>
      </c>
      <c r="L1063" s="144"/>
      <c r="M1063" s="141">
        <v>12554</v>
      </c>
      <c r="N1063" s="141">
        <v>5146.0343636363596</v>
      </c>
      <c r="O1063" s="144"/>
    </row>
    <row r="1064" spans="1:15" ht="14.4" x14ac:dyDescent="0.3">
      <c r="A1064" s="143">
        <v>45357.149270833332</v>
      </c>
      <c r="B1064" s="46">
        <f t="shared" si="16"/>
        <v>45357.149305555555</v>
      </c>
      <c r="C1064" s="141">
        <v>2.9601714285714298</v>
      </c>
      <c r="D1064" s="141">
        <v>4.0099999999999997E-2</v>
      </c>
      <c r="E1064" s="141">
        <v>1399.9409090909101</v>
      </c>
      <c r="F1064" s="141">
        <v>39.352380952380997</v>
      </c>
      <c r="G1064" s="141">
        <v>22.09</v>
      </c>
      <c r="H1064" s="141">
        <v>35</v>
      </c>
      <c r="I1064" s="141">
        <v>6.6115000000000004</v>
      </c>
      <c r="J1064" s="141">
        <v>1.0049999999999999</v>
      </c>
      <c r="K1064" s="141">
        <v>20.1675</v>
      </c>
      <c r="L1064" s="144"/>
      <c r="M1064" s="141">
        <v>12554</v>
      </c>
      <c r="N1064" s="141">
        <v>5145.7752857142896</v>
      </c>
      <c r="O1064" s="144"/>
    </row>
    <row r="1065" spans="1:15" ht="14.4" x14ac:dyDescent="0.3">
      <c r="A1065" s="143">
        <v>45357.149965277778</v>
      </c>
      <c r="B1065" s="46">
        <f t="shared" si="16"/>
        <v>45357.15</v>
      </c>
      <c r="C1065" s="141">
        <v>2.9564347826086999</v>
      </c>
      <c r="D1065" s="141">
        <v>4.4595652173913002E-2</v>
      </c>
      <c r="E1065" s="141">
        <v>1399.91</v>
      </c>
      <c r="F1065" s="141">
        <v>37.171578947368403</v>
      </c>
      <c r="G1065" s="141">
        <v>22.355</v>
      </c>
      <c r="H1065" s="141">
        <v>35.008000000000003</v>
      </c>
      <c r="I1065" s="141">
        <v>6.6067499999999999</v>
      </c>
      <c r="J1065" s="141">
        <v>1.03</v>
      </c>
      <c r="K1065" s="141">
        <v>20.332999999999998</v>
      </c>
      <c r="L1065" s="144"/>
      <c r="M1065" s="141">
        <v>12554</v>
      </c>
      <c r="N1065" s="141">
        <v>5145.5721000000003</v>
      </c>
      <c r="O1065" s="144"/>
    </row>
    <row r="1066" spans="1:15" ht="14.4" x14ac:dyDescent="0.3">
      <c r="A1066" s="143">
        <v>45357.150659722225</v>
      </c>
      <c r="B1066" s="46">
        <f t="shared" si="16"/>
        <v>45357.150694444448</v>
      </c>
      <c r="C1066" s="141">
        <v>2.9312869565217401</v>
      </c>
      <c r="D1066" s="141">
        <v>6.8143478260869597E-2</v>
      </c>
      <c r="E1066" s="141">
        <v>1400.1590909090901</v>
      </c>
      <c r="F1066" s="141">
        <v>34.221904761904803</v>
      </c>
      <c r="G1066" s="141">
        <v>23.16</v>
      </c>
      <c r="H1066" s="141">
        <v>35.034999999999997</v>
      </c>
      <c r="I1066" s="141">
        <v>6.6012222222222201</v>
      </c>
      <c r="J1066" s="141">
        <v>1.0549999999999999</v>
      </c>
      <c r="K1066" s="141">
        <v>20.414999999999999</v>
      </c>
      <c r="L1066" s="144"/>
      <c r="M1066" s="141">
        <v>12589.25</v>
      </c>
      <c r="N1066" s="141">
        <v>5145.2899090909104</v>
      </c>
      <c r="O1066" s="144"/>
    </row>
    <row r="1067" spans="1:15" ht="14.4" x14ac:dyDescent="0.3">
      <c r="A1067" s="143">
        <v>45357.151354166665</v>
      </c>
      <c r="B1067" s="46">
        <f t="shared" si="16"/>
        <v>45357.151388888888</v>
      </c>
      <c r="C1067" s="141">
        <v>2.90773636363636</v>
      </c>
      <c r="D1067" s="141">
        <v>9.1040909090909103E-2</v>
      </c>
      <c r="E1067" s="141">
        <v>1400.0238095238101</v>
      </c>
      <c r="F1067" s="141">
        <v>37.039047619047601</v>
      </c>
      <c r="G1067" s="141">
        <v>23.504999999999999</v>
      </c>
      <c r="H1067" s="141">
        <v>35.06</v>
      </c>
      <c r="I1067" s="141">
        <v>6.6195454545454497</v>
      </c>
      <c r="J1067" s="141">
        <v>1.08</v>
      </c>
      <c r="K1067" s="141">
        <v>20.607500000000002</v>
      </c>
      <c r="L1067" s="144"/>
      <c r="M1067" s="141">
        <v>12663</v>
      </c>
      <c r="N1067" s="141">
        <v>5145.0319</v>
      </c>
      <c r="O1067" s="144"/>
    </row>
    <row r="1068" spans="1:15" ht="14.4" x14ac:dyDescent="0.3">
      <c r="A1068" s="143">
        <v>45357.152048611111</v>
      </c>
      <c r="B1068" s="46">
        <f t="shared" si="16"/>
        <v>45357.152083333334</v>
      </c>
      <c r="C1068" s="141">
        <v>2.8963904761904802</v>
      </c>
      <c r="D1068" s="141">
        <v>0.103836363636364</v>
      </c>
      <c r="E1068" s="141">
        <v>1400.32105263158</v>
      </c>
      <c r="F1068" s="141">
        <v>36.6518181818182</v>
      </c>
      <c r="G1068" s="141">
        <v>23.93</v>
      </c>
      <c r="H1068" s="141">
        <v>35.045000000000002</v>
      </c>
      <c r="I1068" s="141">
        <v>6.6139230769230801</v>
      </c>
      <c r="J1068" s="141">
        <v>1.1100000000000001</v>
      </c>
      <c r="K1068" s="141">
        <v>21.1116666666667</v>
      </c>
      <c r="L1068" s="144"/>
      <c r="M1068" s="141">
        <v>12663</v>
      </c>
      <c r="N1068" s="141">
        <v>5144.75766666667</v>
      </c>
      <c r="O1068" s="144"/>
    </row>
    <row r="1069" spans="1:15" ht="14.4" x14ac:dyDescent="0.3">
      <c r="A1069" s="143">
        <v>45357.152743055558</v>
      </c>
      <c r="B1069" s="46">
        <f t="shared" si="16"/>
        <v>45357.152777777781</v>
      </c>
      <c r="C1069" s="141">
        <v>2.8873000000000002</v>
      </c>
      <c r="D1069" s="141">
        <v>0.113265217391304</v>
      </c>
      <c r="E1069" s="141">
        <v>1399.57</v>
      </c>
      <c r="F1069" s="141">
        <v>39.835652173912997</v>
      </c>
      <c r="G1069" s="141">
        <v>23.92</v>
      </c>
      <c r="H1069" s="141">
        <v>35.033333333333303</v>
      </c>
      <c r="I1069" s="141">
        <v>6.6081428571428598</v>
      </c>
      <c r="J1069" s="141">
        <v>1.135</v>
      </c>
      <c r="K1069" s="141">
        <v>21.546666666666699</v>
      </c>
      <c r="L1069" s="144"/>
      <c r="M1069" s="141">
        <v>12663</v>
      </c>
      <c r="N1069" s="141">
        <v>5144.4540909090902</v>
      </c>
      <c r="O1069" s="144"/>
    </row>
    <row r="1070" spans="1:15" ht="14.4" x14ac:dyDescent="0.3">
      <c r="A1070" s="143">
        <v>45357.153437499997</v>
      </c>
      <c r="B1070" s="46">
        <f t="shared" si="16"/>
        <v>45357.15347222222</v>
      </c>
      <c r="C1070" s="141">
        <v>2.8935434782608702</v>
      </c>
      <c r="D1070" s="141">
        <v>0.10787826086956501</v>
      </c>
      <c r="E1070" s="141">
        <v>1400.3217391304299</v>
      </c>
      <c r="F1070" s="141">
        <v>42.384500000000003</v>
      </c>
      <c r="G1070" s="141">
        <v>23.664999999999999</v>
      </c>
      <c r="H1070" s="141">
        <v>35.018571428571398</v>
      </c>
      <c r="I1070" s="141">
        <v>6.6032999999999999</v>
      </c>
      <c r="J1070" s="141">
        <v>1.1599999999999999</v>
      </c>
      <c r="K1070" s="141">
        <v>21.904166666666701</v>
      </c>
      <c r="L1070" s="141"/>
      <c r="M1070" s="141">
        <v>12663</v>
      </c>
      <c r="N1070" s="141">
        <v>5144.2235714285698</v>
      </c>
      <c r="O1070" s="144"/>
    </row>
    <row r="1071" spans="1:15" ht="14.4" x14ac:dyDescent="0.3">
      <c r="A1071" s="143">
        <v>45357.154131944444</v>
      </c>
      <c r="B1071" s="46">
        <f t="shared" si="16"/>
        <v>45357.154166666667</v>
      </c>
      <c r="C1071" s="141">
        <v>2.9063857142857099</v>
      </c>
      <c r="D1071" s="141">
        <v>9.3168181818181803E-2</v>
      </c>
      <c r="E1071" s="141">
        <v>1400.0190476190501</v>
      </c>
      <c r="F1071" s="141">
        <v>43.36</v>
      </c>
      <c r="G1071" s="141">
        <v>23.225000000000001</v>
      </c>
      <c r="H1071" s="141">
        <v>35.018000000000001</v>
      </c>
      <c r="I1071" s="141">
        <v>6.6109999999999998</v>
      </c>
      <c r="J1071" s="141">
        <v>1.18</v>
      </c>
      <c r="K1071" s="141">
        <v>22.004000000000001</v>
      </c>
      <c r="L1071" s="144"/>
      <c r="M1071" s="141">
        <v>12717.333333333299</v>
      </c>
      <c r="N1071" s="141">
        <v>5143.9404000000004</v>
      </c>
      <c r="O1071" s="144"/>
    </row>
    <row r="1072" spans="1:15" ht="14.4" x14ac:dyDescent="0.3">
      <c r="A1072" s="143">
        <v>45357.154826388891</v>
      </c>
      <c r="B1072" s="46">
        <f t="shared" si="16"/>
        <v>45357.154861111114</v>
      </c>
      <c r="C1072" s="141">
        <v>2.9201521739130398</v>
      </c>
      <c r="D1072" s="141">
        <v>7.98875E-2</v>
      </c>
      <c r="E1072" s="141">
        <v>1400.0347826087</v>
      </c>
      <c r="F1072" s="141">
        <v>41.723500000000001</v>
      </c>
      <c r="G1072" s="141">
        <v>23.015000000000001</v>
      </c>
      <c r="H1072" s="141">
        <v>35.024000000000001</v>
      </c>
      <c r="I1072" s="141">
        <v>6.6219999999999999</v>
      </c>
      <c r="J1072" s="141">
        <v>1.18</v>
      </c>
      <c r="K1072" s="141">
        <v>21.8616666666667</v>
      </c>
      <c r="L1072" s="144"/>
      <c r="M1072" s="141">
        <v>12717.333333333299</v>
      </c>
      <c r="N1072" s="141">
        <v>5143.6761999999999</v>
      </c>
      <c r="O1072" s="144"/>
    </row>
    <row r="1073" spans="1:15" ht="14.4" x14ac:dyDescent="0.3">
      <c r="A1073" s="143">
        <v>45357.15552083333</v>
      </c>
      <c r="B1073" s="46">
        <f t="shared" si="16"/>
        <v>45357.155555555561</v>
      </c>
      <c r="C1073" s="141">
        <v>2.92531739130435</v>
      </c>
      <c r="D1073" s="141">
        <v>7.3734782608695607E-2</v>
      </c>
      <c r="E1073" s="141">
        <v>1400.00909090909</v>
      </c>
      <c r="F1073" s="141">
        <v>41.141578947368401</v>
      </c>
      <c r="G1073" s="141">
        <v>22.87</v>
      </c>
      <c r="H1073" s="141">
        <v>35.0133333333333</v>
      </c>
      <c r="I1073" s="141">
        <v>6.6175555555555601</v>
      </c>
      <c r="J1073" s="141">
        <v>1.165</v>
      </c>
      <c r="K1073" s="141">
        <v>21.546666666666699</v>
      </c>
      <c r="L1073" s="144"/>
      <c r="M1073" s="141">
        <v>12772</v>
      </c>
      <c r="N1073" s="141">
        <v>5143.3801111111097</v>
      </c>
      <c r="O1073" s="144"/>
    </row>
    <row r="1074" spans="1:15" ht="14.4" x14ac:dyDescent="0.3">
      <c r="A1074" s="143">
        <v>45357.156215277777</v>
      </c>
      <c r="B1074" s="46">
        <f t="shared" si="16"/>
        <v>45357.15625</v>
      </c>
      <c r="C1074" s="141">
        <v>2.9333045454545501</v>
      </c>
      <c r="D1074" s="141">
        <v>6.9554545454545494E-2</v>
      </c>
      <c r="E1074" s="141">
        <v>1400.62857142857</v>
      </c>
      <c r="F1074" s="141">
        <v>41.126153846153798</v>
      </c>
      <c r="G1074" s="141">
        <v>22.734999999999999</v>
      </c>
      <c r="H1074" s="141">
        <v>35.01</v>
      </c>
      <c r="I1074" s="141">
        <v>6.6130000000000004</v>
      </c>
      <c r="J1074" s="141">
        <v>1.1499999999999999</v>
      </c>
      <c r="K1074" s="141">
        <v>21.3036363636364</v>
      </c>
      <c r="L1074" s="144"/>
      <c r="M1074" s="141">
        <v>12772</v>
      </c>
      <c r="N1074" s="141">
        <v>5143.17611111111</v>
      </c>
      <c r="O1074" s="144"/>
    </row>
    <row r="1075" spans="1:15" ht="14.4" x14ac:dyDescent="0.3">
      <c r="A1075" s="143">
        <v>45357.156909722224</v>
      </c>
      <c r="B1075" s="46">
        <f t="shared" si="16"/>
        <v>45357.156944444447</v>
      </c>
      <c r="C1075" s="141">
        <v>2.9355304347826099</v>
      </c>
      <c r="D1075" s="141">
        <v>6.3365217391304393E-2</v>
      </c>
      <c r="E1075" s="141">
        <v>1400.09</v>
      </c>
      <c r="F1075" s="141">
        <v>40.872999999999998</v>
      </c>
      <c r="G1075" s="141">
        <v>22.625</v>
      </c>
      <c r="H1075" s="141">
        <v>35.005000000000003</v>
      </c>
      <c r="I1075" s="141">
        <v>6.6088571428571399</v>
      </c>
      <c r="J1075" s="141">
        <v>1.1499999999999999</v>
      </c>
      <c r="K1075" s="141">
        <v>21.169</v>
      </c>
      <c r="L1075" s="144"/>
      <c r="M1075" s="141">
        <v>12772</v>
      </c>
      <c r="N1075" s="141">
        <v>5142.9308461538503</v>
      </c>
      <c r="O1075" s="144"/>
    </row>
    <row r="1076" spans="1:15" ht="14.4" x14ac:dyDescent="0.3">
      <c r="A1076" s="143">
        <v>45357.157604166663</v>
      </c>
      <c r="B1076" s="46">
        <f t="shared" si="16"/>
        <v>45357.157638888893</v>
      </c>
      <c r="C1076" s="141">
        <v>2.93944583333333</v>
      </c>
      <c r="D1076" s="141">
        <v>5.9862499999999999E-2</v>
      </c>
      <c r="E1076" s="141">
        <v>1400.2208333333299</v>
      </c>
      <c r="F1076" s="141">
        <v>40.577826086956499</v>
      </c>
      <c r="G1076" s="141">
        <v>22.55</v>
      </c>
      <c r="H1076" s="141">
        <v>35.01</v>
      </c>
      <c r="I1076" s="141">
        <v>6.6040000000000001</v>
      </c>
      <c r="J1076" s="141">
        <v>1.14333333333333</v>
      </c>
      <c r="K1076" s="141">
        <v>21.035833333333301</v>
      </c>
      <c r="L1076" s="144"/>
      <c r="M1076" s="141">
        <v>12772</v>
      </c>
      <c r="N1076" s="141">
        <v>5142.6615333333302</v>
      </c>
      <c r="O1076" s="144"/>
    </row>
    <row r="1077" spans="1:15" ht="14.4" x14ac:dyDescent="0.3">
      <c r="A1077" s="143">
        <v>45357.15829861111</v>
      </c>
      <c r="B1077" s="46">
        <f t="shared" si="16"/>
        <v>45357.158333333333</v>
      </c>
      <c r="C1077" s="141">
        <v>2.9389565217391298</v>
      </c>
      <c r="D1077" s="141">
        <v>6.1268181818181798E-2</v>
      </c>
      <c r="E1077" s="141">
        <v>1399.9260869565201</v>
      </c>
      <c r="F1077" s="141">
        <v>39.429047619047601</v>
      </c>
      <c r="G1077" s="141">
        <v>22.64</v>
      </c>
      <c r="H1077" s="141">
        <v>35.03</v>
      </c>
      <c r="I1077" s="141">
        <v>6.6090909090909102</v>
      </c>
      <c r="J1077" s="141">
        <v>1.135</v>
      </c>
      <c r="K1077" s="141">
        <v>20.9166666666667</v>
      </c>
      <c r="L1077" s="144"/>
      <c r="M1077" s="141">
        <v>12824.333333333299</v>
      </c>
      <c r="N1077" s="141">
        <v>5142.3288333333303</v>
      </c>
      <c r="O1077" s="144"/>
    </row>
    <row r="1078" spans="1:15" ht="14.4" x14ac:dyDescent="0.3">
      <c r="A1078" s="143">
        <v>45357.158993055556</v>
      </c>
      <c r="B1078" s="46">
        <f t="shared" si="16"/>
        <v>45357.15902777778</v>
      </c>
      <c r="C1078" s="141">
        <v>2.9358454545454502</v>
      </c>
      <c r="D1078" s="141">
        <v>6.2557142857142894E-2</v>
      </c>
      <c r="E1078" s="141">
        <v>1399.8428571428601</v>
      </c>
      <c r="F1078" s="141">
        <v>40.382380952380899</v>
      </c>
      <c r="G1078" s="141">
        <v>22.6</v>
      </c>
      <c r="H1078" s="141">
        <v>35.023333333333298</v>
      </c>
      <c r="I1078" s="141">
        <v>6.6224285714285704</v>
      </c>
      <c r="J1078" s="141">
        <v>1.135</v>
      </c>
      <c r="K1078" s="141">
        <v>20.85</v>
      </c>
      <c r="L1078" s="144"/>
      <c r="M1078" s="141">
        <v>12824.333333333299</v>
      </c>
      <c r="N1078" s="141">
        <v>5142.1436999999996</v>
      </c>
      <c r="O1078" s="144"/>
    </row>
    <row r="1079" spans="1:15" ht="14.4" x14ac:dyDescent="0.3">
      <c r="A1079" s="143">
        <v>45357.159687500003</v>
      </c>
      <c r="B1079" s="46">
        <f t="shared" si="16"/>
        <v>45357.159722222226</v>
      </c>
      <c r="C1079" s="141">
        <v>2.9410173913043498</v>
      </c>
      <c r="D1079" s="141">
        <v>5.9178260869565201E-2</v>
      </c>
      <c r="E1079" s="141">
        <v>1400.0727272727299</v>
      </c>
      <c r="F1079" s="141">
        <v>40.357500000000002</v>
      </c>
      <c r="G1079" s="141">
        <v>22.54</v>
      </c>
      <c r="H1079" s="141">
        <v>35.01</v>
      </c>
      <c r="I1079" s="141">
        <v>6.6172000000000004</v>
      </c>
      <c r="J1079" s="141">
        <v>1.125</v>
      </c>
      <c r="K1079" s="141">
        <v>20.87</v>
      </c>
      <c r="L1079" s="144"/>
      <c r="M1079" s="141">
        <v>12881</v>
      </c>
      <c r="N1079" s="141">
        <v>5141.8381818181797</v>
      </c>
      <c r="O1079" s="144"/>
    </row>
    <row r="1080" spans="1:15" ht="14.4" x14ac:dyDescent="0.3">
      <c r="A1080" s="143">
        <v>45357.160381944443</v>
      </c>
      <c r="B1080" s="46">
        <f t="shared" si="16"/>
        <v>45357.160416666666</v>
      </c>
      <c r="C1080" s="141">
        <v>2.9410695652173899</v>
      </c>
      <c r="D1080" s="141">
        <v>5.96695652173913E-2</v>
      </c>
      <c r="E1080" s="141">
        <v>1400.2</v>
      </c>
      <c r="F1080" s="141">
        <v>39.674782608695701</v>
      </c>
      <c r="G1080" s="141">
        <v>22.59</v>
      </c>
      <c r="H1080" s="141">
        <v>35</v>
      </c>
      <c r="I1080" s="141">
        <v>6.6120000000000001</v>
      </c>
      <c r="J1080" s="141">
        <v>1.125</v>
      </c>
      <c r="K1080" s="141">
        <v>20.855</v>
      </c>
      <c r="L1080" s="144"/>
      <c r="M1080" s="141">
        <v>12881</v>
      </c>
      <c r="N1080" s="141">
        <v>5141.55083333333</v>
      </c>
      <c r="O1080" s="144"/>
    </row>
    <row r="1081" spans="1:15" ht="14.4" x14ac:dyDescent="0.3">
      <c r="A1081" s="143">
        <v>45357.161076388889</v>
      </c>
      <c r="B1081" s="46">
        <f t="shared" si="16"/>
        <v>45357.161111111112</v>
      </c>
      <c r="C1081" s="141">
        <v>2.9387681818181801</v>
      </c>
      <c r="D1081" s="141">
        <v>6.0686363636363601E-2</v>
      </c>
      <c r="E1081" s="141">
        <v>1400.2761904761901</v>
      </c>
      <c r="F1081" s="141">
        <v>40.044499999999999</v>
      </c>
      <c r="G1081" s="141">
        <v>22.574999999999999</v>
      </c>
      <c r="H1081" s="141">
        <v>35.003333333333302</v>
      </c>
      <c r="I1081" s="141">
        <v>6.6078333333333301</v>
      </c>
      <c r="J1081" s="141">
        <v>1.1200000000000001</v>
      </c>
      <c r="K1081" s="141">
        <v>20.8266666666667</v>
      </c>
      <c r="L1081" s="144"/>
      <c r="M1081" s="141">
        <v>12881</v>
      </c>
      <c r="N1081" s="141">
        <v>5141.3332857142896</v>
      </c>
      <c r="O1081" s="144"/>
    </row>
    <row r="1082" spans="1:15" ht="14.4" x14ac:dyDescent="0.3">
      <c r="A1082" s="143">
        <v>45357.161770833336</v>
      </c>
      <c r="B1082" s="46">
        <f t="shared" si="16"/>
        <v>45357.161805555559</v>
      </c>
      <c r="C1082" s="141">
        <v>2.9399181818181801</v>
      </c>
      <c r="D1082" s="141">
        <v>5.9017391304347799E-2</v>
      </c>
      <c r="E1082" s="141">
        <v>1400.30454545455</v>
      </c>
      <c r="F1082" s="141">
        <v>40.251176470588199</v>
      </c>
      <c r="G1082" s="141">
        <v>22.54</v>
      </c>
      <c r="H1082" s="141">
        <v>35.006666666666703</v>
      </c>
      <c r="I1082" s="141">
        <v>6.6029999999999998</v>
      </c>
      <c r="J1082" s="141">
        <v>1.1200000000000001</v>
      </c>
      <c r="K1082" s="141">
        <v>20.8266666666667</v>
      </c>
      <c r="L1082" s="144"/>
      <c r="M1082" s="141">
        <v>12881</v>
      </c>
      <c r="N1082" s="141">
        <v>5141.0312727272703</v>
      </c>
      <c r="O1082" s="144"/>
    </row>
    <row r="1083" spans="1:15" ht="14.4" x14ac:dyDescent="0.3">
      <c r="A1083" s="143">
        <v>45357.162465277775</v>
      </c>
      <c r="B1083" s="46">
        <f t="shared" si="16"/>
        <v>45357.162499999999</v>
      </c>
      <c r="C1083" s="141">
        <v>2.9400260869565198</v>
      </c>
      <c r="D1083" s="141">
        <v>5.8686956521739102E-2</v>
      </c>
      <c r="E1083" s="141">
        <v>1400.27826086957</v>
      </c>
      <c r="F1083" s="141">
        <v>40.047272727272698</v>
      </c>
      <c r="G1083" s="141">
        <v>22.54</v>
      </c>
      <c r="H1083" s="141">
        <v>35.017499999999998</v>
      </c>
      <c r="I1083" s="141">
        <v>6.6103333333333296</v>
      </c>
      <c r="J1083" s="141">
        <v>1.1299999999999999</v>
      </c>
      <c r="K1083" s="141">
        <v>20.82</v>
      </c>
      <c r="L1083" s="144"/>
      <c r="M1083" s="141">
        <v>12934.166666666701</v>
      </c>
      <c r="N1083" s="141">
        <v>5140.7267142857099</v>
      </c>
      <c r="O1083" s="144"/>
    </row>
    <row r="1084" spans="1:15" ht="14.4" x14ac:dyDescent="0.3">
      <c r="A1084" s="143">
        <v>45357.163159722222</v>
      </c>
      <c r="B1084" s="46">
        <f t="shared" si="16"/>
        <v>45357.163194444445</v>
      </c>
      <c r="C1084" s="141">
        <v>2.9462772727272699</v>
      </c>
      <c r="D1084" s="141">
        <v>5.5322727272727301E-2</v>
      </c>
      <c r="E1084" s="141">
        <v>1400.3181818181799</v>
      </c>
      <c r="F1084" s="141">
        <v>42.065909090909102</v>
      </c>
      <c r="G1084" s="141">
        <v>22.3533333333333</v>
      </c>
      <c r="H1084" s="141">
        <v>35.015000000000001</v>
      </c>
      <c r="I1084" s="141">
        <v>6.6230000000000002</v>
      </c>
      <c r="J1084" s="141">
        <v>1.125</v>
      </c>
      <c r="K1084" s="141">
        <v>20.805</v>
      </c>
      <c r="L1084" s="144"/>
      <c r="M1084" s="141">
        <v>12934.166666666701</v>
      </c>
      <c r="N1084" s="141">
        <v>5140.5236428571397</v>
      </c>
      <c r="O1084" s="144"/>
    </row>
    <row r="1085" spans="1:15" ht="14.4" x14ac:dyDescent="0.3">
      <c r="A1085" s="143">
        <v>45357.163854166669</v>
      </c>
      <c r="B1085" s="46">
        <f t="shared" si="16"/>
        <v>45357.163888888892</v>
      </c>
      <c r="C1085" s="141">
        <v>2.9548130434782598</v>
      </c>
      <c r="D1085" s="141">
        <v>4.6300000000000001E-2</v>
      </c>
      <c r="E1085" s="141">
        <v>1399.9434782608701</v>
      </c>
      <c r="F1085" s="141">
        <v>40.323913043478299</v>
      </c>
      <c r="G1085" s="141">
        <v>22.234999999999999</v>
      </c>
      <c r="H1085" s="141">
        <v>35.003333333333302</v>
      </c>
      <c r="I1085" s="141">
        <v>6.6189999999999998</v>
      </c>
      <c r="J1085" s="141">
        <v>1.1100000000000001</v>
      </c>
      <c r="K1085" s="141">
        <v>20.774000000000001</v>
      </c>
      <c r="L1085" s="144"/>
      <c r="M1085" s="141">
        <v>12990</v>
      </c>
      <c r="N1085" s="141">
        <v>5140.2169230769196</v>
      </c>
      <c r="O1085" s="144"/>
    </row>
    <row r="1086" spans="1:15" ht="14.4" x14ac:dyDescent="0.3">
      <c r="A1086" s="143">
        <v>45357.164548611108</v>
      </c>
      <c r="B1086" s="46">
        <f t="shared" si="16"/>
        <v>45357.164583333339</v>
      </c>
      <c r="C1086" s="141">
        <v>2.9473428571428602</v>
      </c>
      <c r="D1086" s="141">
        <v>5.2484999999999997E-2</v>
      </c>
      <c r="E1086" s="141">
        <v>1400.2210526315801</v>
      </c>
      <c r="F1086" s="141">
        <v>37.716666666666697</v>
      </c>
      <c r="G1086" s="141">
        <v>22.524999999999999</v>
      </c>
      <c r="H1086" s="141">
        <v>35.01</v>
      </c>
      <c r="I1086" s="141">
        <v>6.6130000000000004</v>
      </c>
      <c r="J1086" s="141">
        <v>1.1000000000000001</v>
      </c>
      <c r="K1086" s="141">
        <v>20.655999999999999</v>
      </c>
      <c r="L1086" s="144"/>
      <c r="M1086" s="141">
        <v>12990</v>
      </c>
      <c r="N1086" s="141">
        <v>5139.9538461538496</v>
      </c>
      <c r="O1086" s="144"/>
    </row>
    <row r="1087" spans="1:15" ht="14.4" x14ac:dyDescent="0.3">
      <c r="A1087" s="143">
        <v>45357.165243055555</v>
      </c>
      <c r="B1087" s="46">
        <f t="shared" si="16"/>
        <v>45357.165277777778</v>
      </c>
      <c r="C1087" s="141">
        <v>2.9390826086956499</v>
      </c>
      <c r="D1087" s="141">
        <v>6.0891304347826102E-2</v>
      </c>
      <c r="E1087" s="141">
        <v>1400.20909090909</v>
      </c>
      <c r="F1087" s="141">
        <v>39.167272727272703</v>
      </c>
      <c r="G1087" s="141">
        <v>22.64</v>
      </c>
      <c r="H1087" s="141">
        <v>35.0042857142857</v>
      </c>
      <c r="I1087" s="141">
        <v>6.6074999999999999</v>
      </c>
      <c r="J1087" s="141">
        <v>1.1000000000000001</v>
      </c>
      <c r="K1087" s="141">
        <v>20.571428571428601</v>
      </c>
      <c r="L1087" s="144"/>
      <c r="M1087" s="141">
        <v>12990</v>
      </c>
      <c r="N1087" s="141">
        <v>5139.6786153846197</v>
      </c>
      <c r="O1087" s="144"/>
    </row>
    <row r="1088" spans="1:15" ht="14.4" x14ac:dyDescent="0.3">
      <c r="A1088" s="143">
        <v>45357.165937500002</v>
      </c>
      <c r="B1088" s="46">
        <f t="shared" si="16"/>
        <v>45357.165972222225</v>
      </c>
      <c r="C1088" s="141">
        <v>2.9387318181818198</v>
      </c>
      <c r="D1088" s="141">
        <v>6.1518181818181798E-2</v>
      </c>
      <c r="E1088" s="141">
        <v>1399.8318181818199</v>
      </c>
      <c r="F1088" s="141">
        <v>40.1754545454545</v>
      </c>
      <c r="G1088" s="141">
        <v>22.6</v>
      </c>
      <c r="H1088" s="141">
        <v>35.01</v>
      </c>
      <c r="I1088" s="141">
        <v>6.6025</v>
      </c>
      <c r="J1088" s="141">
        <v>1.1100000000000001</v>
      </c>
      <c r="K1088" s="141">
        <v>20.7136363636364</v>
      </c>
      <c r="L1088" s="144"/>
      <c r="M1088" s="141">
        <v>12990</v>
      </c>
      <c r="N1088" s="141">
        <v>5139.43546153846</v>
      </c>
      <c r="O1088" s="144"/>
    </row>
    <row r="1089" spans="1:15" ht="14.4" x14ac:dyDescent="0.3">
      <c r="A1089" s="143">
        <v>45357.166631944441</v>
      </c>
      <c r="B1089" s="46">
        <f t="shared" si="16"/>
        <v>45357.166666666672</v>
      </c>
      <c r="C1089" s="141">
        <v>2.9377181818181799</v>
      </c>
      <c r="D1089" s="141">
        <v>6.1368181818181801E-2</v>
      </c>
      <c r="E1089" s="141">
        <v>1399.9857142857099</v>
      </c>
      <c r="F1089" s="141">
        <v>39.914999999999999</v>
      </c>
      <c r="G1089" s="141">
        <v>22.6</v>
      </c>
      <c r="H1089" s="141">
        <v>35.024285714285703</v>
      </c>
      <c r="I1089" s="141">
        <v>6.61227272727273</v>
      </c>
      <c r="J1089" s="141">
        <v>1.1200000000000001</v>
      </c>
      <c r="K1089" s="141">
        <v>20.815000000000001</v>
      </c>
      <c r="L1089" s="144"/>
      <c r="M1089" s="141">
        <v>13061</v>
      </c>
      <c r="N1089" s="141">
        <v>5139.1631538461497</v>
      </c>
      <c r="O1089" s="144"/>
    </row>
    <row r="1090" spans="1:15" ht="14.4" x14ac:dyDescent="0.3">
      <c r="A1090" s="143">
        <v>45357.167326388888</v>
      </c>
      <c r="B1090" s="46">
        <f t="shared" si="16"/>
        <v>45357.167361111111</v>
      </c>
      <c r="C1090" s="141">
        <v>2.9387380952380999</v>
      </c>
      <c r="D1090" s="141">
        <v>6.1352380952380901E-2</v>
      </c>
      <c r="E1090" s="141">
        <v>1400.01818181818</v>
      </c>
      <c r="F1090" s="141">
        <v>40.289000000000001</v>
      </c>
      <c r="G1090" s="141">
        <v>22.586666666666702</v>
      </c>
      <c r="H1090" s="141">
        <v>35.020000000000003</v>
      </c>
      <c r="I1090" s="141">
        <v>6.61977777777778</v>
      </c>
      <c r="J1090" s="141">
        <v>1.1100000000000001</v>
      </c>
      <c r="K1090" s="141">
        <v>20.844999999999999</v>
      </c>
      <c r="L1090" s="144"/>
      <c r="M1090" s="141">
        <v>13099</v>
      </c>
      <c r="N1090" s="141">
        <v>5138.8848333333299</v>
      </c>
      <c r="O1090" s="144"/>
    </row>
    <row r="1091" spans="1:15" ht="14.4" x14ac:dyDescent="0.3">
      <c r="A1091" s="143">
        <v>45357.168020833335</v>
      </c>
      <c r="B1091" s="46">
        <f t="shared" ref="B1091:B1154" si="17">MROUND(A1091,"00:01:00")</f>
        <v>45357.168055555558</v>
      </c>
      <c r="C1091" s="141">
        <v>2.9400565217391299</v>
      </c>
      <c r="D1091" s="141">
        <v>5.9540909090909103E-2</v>
      </c>
      <c r="E1091" s="141">
        <v>1400.1909090909101</v>
      </c>
      <c r="F1091" s="141">
        <v>40.612666666666698</v>
      </c>
      <c r="G1091" s="141">
        <v>22.515000000000001</v>
      </c>
      <c r="H1091" s="141">
        <v>35.001666666666701</v>
      </c>
      <c r="I1091" s="141">
        <v>6.6150000000000002</v>
      </c>
      <c r="J1091" s="141">
        <v>1.115</v>
      </c>
      <c r="K1091" s="141">
        <v>20.844999999999999</v>
      </c>
      <c r="L1091" s="144"/>
      <c r="M1091" s="141">
        <v>13099</v>
      </c>
      <c r="N1091" s="141">
        <v>5138.6020833333296</v>
      </c>
      <c r="O1091" s="144"/>
    </row>
    <row r="1092" spans="1:15" ht="14.4" x14ac:dyDescent="0.3">
      <c r="A1092" s="143">
        <v>45357.168715277781</v>
      </c>
      <c r="B1092" s="46">
        <f t="shared" si="17"/>
        <v>45357.168750000004</v>
      </c>
      <c r="C1092" s="141">
        <v>2.9515318181818202</v>
      </c>
      <c r="D1092" s="141">
        <v>4.895E-2</v>
      </c>
      <c r="E1092" s="141">
        <v>1400.0952380952399</v>
      </c>
      <c r="F1092" s="141">
        <v>47.104545454545502</v>
      </c>
      <c r="G1092" s="141">
        <v>21.61</v>
      </c>
      <c r="H1092" s="141">
        <v>34.97</v>
      </c>
      <c r="I1092" s="141">
        <v>6.6135000000000002</v>
      </c>
      <c r="J1092" s="141">
        <v>1.115</v>
      </c>
      <c r="K1092" s="141">
        <v>20.836666666666702</v>
      </c>
      <c r="L1092" s="144"/>
      <c r="M1092" s="141">
        <v>13099</v>
      </c>
      <c r="N1092" s="141">
        <v>5138.3595384615401</v>
      </c>
      <c r="O1092" s="144"/>
    </row>
    <row r="1093" spans="1:15" ht="14.4" x14ac:dyDescent="0.3">
      <c r="A1093" s="143">
        <v>45357.169409722221</v>
      </c>
      <c r="B1093" s="46">
        <f t="shared" si="17"/>
        <v>45357.169444444444</v>
      </c>
      <c r="C1093" s="141">
        <v>2.9961045454545499</v>
      </c>
      <c r="D1093" s="141">
        <v>8.3863636363636397E-3</v>
      </c>
      <c r="E1093" s="141">
        <v>1399.74</v>
      </c>
      <c r="F1093" s="141">
        <v>44.290909090909103</v>
      </c>
      <c r="G1093" s="141">
        <v>21.11</v>
      </c>
      <c r="H1093" s="141">
        <v>34.97</v>
      </c>
      <c r="I1093" s="141">
        <v>6.6109999999999998</v>
      </c>
      <c r="J1093" s="141">
        <v>1.095</v>
      </c>
      <c r="K1093" s="141">
        <v>20.814285714285699</v>
      </c>
      <c r="L1093" s="144"/>
      <c r="M1093" s="141">
        <v>13099</v>
      </c>
      <c r="N1093" s="141">
        <v>5138.0595999999996</v>
      </c>
      <c r="O1093" s="144"/>
    </row>
    <row r="1094" spans="1:15" ht="14.4" x14ac:dyDescent="0.3">
      <c r="A1094" s="143">
        <v>45357.170104166667</v>
      </c>
      <c r="B1094" s="46">
        <f t="shared" si="17"/>
        <v>45357.170138888891</v>
      </c>
      <c r="C1094" s="141">
        <v>2.9819863636363602</v>
      </c>
      <c r="D1094" s="141">
        <v>1.25047619047619E-2</v>
      </c>
      <c r="E1094" s="141">
        <v>1399.9380952381</v>
      </c>
      <c r="F1094" s="141">
        <v>35.268636363636404</v>
      </c>
      <c r="G1094" s="141">
        <v>21.71</v>
      </c>
      <c r="H1094" s="141">
        <v>34.9866666666667</v>
      </c>
      <c r="I1094" s="141">
        <v>6.6043333333333303</v>
      </c>
      <c r="J1094" s="141">
        <v>1.0649999999999999</v>
      </c>
      <c r="K1094" s="141">
        <v>20.251666666666701</v>
      </c>
      <c r="L1094" s="144"/>
      <c r="M1094" s="141">
        <v>13099</v>
      </c>
      <c r="N1094" s="141">
        <v>5137.7622222222199</v>
      </c>
      <c r="O1094" s="144"/>
    </row>
    <row r="1095" spans="1:15" ht="14.4" x14ac:dyDescent="0.3">
      <c r="A1095" s="143">
        <v>45357.170798611114</v>
      </c>
      <c r="B1095" s="46">
        <f t="shared" si="17"/>
        <v>45357.170833333337</v>
      </c>
      <c r="C1095" s="141">
        <v>2.9617681818181798</v>
      </c>
      <c r="D1095" s="141">
        <v>3.7761904761904802E-2</v>
      </c>
      <c r="E1095" s="141">
        <v>1400.28181818182</v>
      </c>
      <c r="F1095" s="141">
        <v>35.655909090909098</v>
      </c>
      <c r="G1095" s="141">
        <v>22.26</v>
      </c>
      <c r="H1095" s="141">
        <v>35.01</v>
      </c>
      <c r="I1095" s="141">
        <v>6.6015833333333296</v>
      </c>
      <c r="J1095" s="141">
        <v>1.05</v>
      </c>
      <c r="K1095" s="141">
        <v>19.71</v>
      </c>
      <c r="L1095" s="144"/>
      <c r="M1095" s="141">
        <v>13162.2</v>
      </c>
      <c r="N1095" s="141">
        <v>5137.5150000000003</v>
      </c>
      <c r="O1095" s="144"/>
    </row>
    <row r="1096" spans="1:15" ht="14.4" x14ac:dyDescent="0.3">
      <c r="A1096" s="143">
        <v>45357.171493055554</v>
      </c>
      <c r="B1096" s="46">
        <f t="shared" si="17"/>
        <v>45357.171527777777</v>
      </c>
      <c r="C1096" s="141">
        <v>2.9447043478260899</v>
      </c>
      <c r="D1096" s="141">
        <v>5.425E-2</v>
      </c>
      <c r="E1096" s="141">
        <v>1400.1913043478301</v>
      </c>
      <c r="F1096" s="141">
        <v>37.2455</v>
      </c>
      <c r="G1096" s="141">
        <v>22.6</v>
      </c>
      <c r="H1096" s="141">
        <v>35.015000000000001</v>
      </c>
      <c r="I1096" s="141">
        <v>6.6029999999999998</v>
      </c>
      <c r="J1096" s="141">
        <v>1.0649999999999999</v>
      </c>
      <c r="K1096" s="141">
        <v>19.887857142857101</v>
      </c>
      <c r="L1096" s="144"/>
      <c r="M1096" s="141">
        <v>13162.2</v>
      </c>
      <c r="N1096" s="141">
        <v>5137.241</v>
      </c>
      <c r="O1096" s="144"/>
    </row>
    <row r="1097" spans="1:15" ht="14.4" x14ac:dyDescent="0.3">
      <c r="A1097" s="143">
        <v>45357.1721875</v>
      </c>
      <c r="B1097" s="46">
        <f t="shared" si="17"/>
        <v>45357.172222222223</v>
      </c>
      <c r="C1097" s="141">
        <v>2.9344772727272699</v>
      </c>
      <c r="D1097" s="141">
        <v>6.4372727272727304E-2</v>
      </c>
      <c r="E1097" s="141">
        <v>1400.1045454545499</v>
      </c>
      <c r="F1097" s="141">
        <v>38.202500000000001</v>
      </c>
      <c r="G1097" s="141">
        <v>22.81</v>
      </c>
      <c r="H1097" s="141">
        <v>35.024285714285703</v>
      </c>
      <c r="I1097" s="141">
        <v>6.6139999999999999</v>
      </c>
      <c r="J1097" s="141">
        <v>1.08</v>
      </c>
      <c r="K1097" s="141">
        <v>20.321818181818202</v>
      </c>
      <c r="L1097" s="144"/>
      <c r="M1097" s="141">
        <v>13262.5</v>
      </c>
      <c r="N1097" s="141">
        <v>5136.9612222222204</v>
      </c>
      <c r="O1097" s="144"/>
    </row>
    <row r="1098" spans="1:15" ht="14.4" x14ac:dyDescent="0.3">
      <c r="A1098" s="143">
        <v>45357.172881944447</v>
      </c>
      <c r="B1098" s="46">
        <f t="shared" si="17"/>
        <v>45357.17291666667</v>
      </c>
      <c r="C1098" s="141">
        <v>2.9259826086956502</v>
      </c>
      <c r="D1098" s="141">
        <v>7.2765217391304302E-2</v>
      </c>
      <c r="E1098" s="141">
        <v>1399.9652173913</v>
      </c>
      <c r="F1098" s="141">
        <v>38.613157894736801</v>
      </c>
      <c r="G1098" s="141">
        <v>22.99</v>
      </c>
      <c r="H1098" s="141">
        <v>35.024999999999999</v>
      </c>
      <c r="I1098" s="141">
        <v>6.6173636363636401</v>
      </c>
      <c r="J1098" s="141">
        <v>1.095</v>
      </c>
      <c r="K1098" s="141">
        <v>20.6821428571429</v>
      </c>
      <c r="L1098" s="144"/>
      <c r="M1098" s="141">
        <v>13316</v>
      </c>
      <c r="N1098" s="141">
        <v>5136.6737999999996</v>
      </c>
      <c r="O1098" s="144"/>
    </row>
    <row r="1099" spans="1:15" ht="14.4" x14ac:dyDescent="0.3">
      <c r="A1099" s="143">
        <v>45357.173576388886</v>
      </c>
      <c r="B1099" s="46">
        <f t="shared" si="17"/>
        <v>45357.173611111109</v>
      </c>
      <c r="C1099" s="141">
        <v>2.9214318181818202</v>
      </c>
      <c r="D1099" s="141">
        <v>7.8640909090909095E-2</v>
      </c>
      <c r="E1099" s="141">
        <v>1399.94761904762</v>
      </c>
      <c r="F1099" s="141">
        <v>39.227368421052603</v>
      </c>
      <c r="G1099" s="141">
        <v>23.09</v>
      </c>
      <c r="H1099" s="141">
        <v>35.015000000000001</v>
      </c>
      <c r="I1099" s="141">
        <v>6.6131000000000002</v>
      </c>
      <c r="J1099" s="141">
        <v>1.115</v>
      </c>
      <c r="K1099" s="141">
        <v>20.934999999999999</v>
      </c>
      <c r="L1099" s="144"/>
      <c r="M1099" s="141">
        <v>13316</v>
      </c>
      <c r="N1099" s="141">
        <v>5136.4123076923097</v>
      </c>
      <c r="O1099" s="144"/>
    </row>
    <row r="1100" spans="1:15" ht="14.4" x14ac:dyDescent="0.3">
      <c r="A1100" s="143">
        <v>45357.174270833333</v>
      </c>
      <c r="B1100" s="46">
        <f t="shared" si="17"/>
        <v>45357.174305555556</v>
      </c>
      <c r="C1100" s="141">
        <v>2.9132521739130399</v>
      </c>
      <c r="D1100" s="141">
        <v>8.6869565217391295E-2</v>
      </c>
      <c r="E1100" s="141">
        <v>1399.71739130435</v>
      </c>
      <c r="F1100" s="141">
        <v>35.960454545454503</v>
      </c>
      <c r="G1100" s="141">
        <v>23.625</v>
      </c>
      <c r="H1100" s="141">
        <v>35.026666666666699</v>
      </c>
      <c r="I1100" s="141">
        <v>6.6061111111111099</v>
      </c>
      <c r="J1100" s="141">
        <v>1.135</v>
      </c>
      <c r="K1100" s="141">
        <v>21.084</v>
      </c>
      <c r="L1100" s="144"/>
      <c r="M1100" s="141">
        <v>13316</v>
      </c>
      <c r="N1100" s="141">
        <v>5136.1392857142901</v>
      </c>
      <c r="O1100" s="144"/>
    </row>
    <row r="1101" spans="1:15" ht="14.4" x14ac:dyDescent="0.3">
      <c r="A1101" s="143">
        <v>45357.17496527778</v>
      </c>
      <c r="B1101" s="46">
        <f t="shared" si="17"/>
        <v>45357.175000000003</v>
      </c>
      <c r="C1101" s="141">
        <v>2.8915772727272699</v>
      </c>
      <c r="D1101" s="141">
        <v>0.109036363636364</v>
      </c>
      <c r="E1101" s="141">
        <v>1400.0263157894699</v>
      </c>
      <c r="F1101" s="141">
        <v>37.452727272727302</v>
      </c>
      <c r="G1101" s="141">
        <v>23.93</v>
      </c>
      <c r="H1101" s="141">
        <v>35.034999999999997</v>
      </c>
      <c r="I1101" s="141">
        <v>6.6005000000000003</v>
      </c>
      <c r="J1101" s="141">
        <v>1.155</v>
      </c>
      <c r="K1101" s="141">
        <v>21.223636363636398</v>
      </c>
      <c r="L1101" s="144"/>
      <c r="M1101" s="141">
        <v>13341</v>
      </c>
      <c r="N1101" s="141">
        <v>5135.85964285714</v>
      </c>
      <c r="O1101" s="144"/>
    </row>
    <row r="1102" spans="1:15" ht="14.4" x14ac:dyDescent="0.3">
      <c r="A1102" s="143">
        <v>45357.175659722219</v>
      </c>
      <c r="B1102" s="46">
        <f t="shared" si="17"/>
        <v>45357.17569444445</v>
      </c>
      <c r="C1102" s="141">
        <v>2.8853272727272699</v>
      </c>
      <c r="D1102" s="141">
        <v>0.114854545454545</v>
      </c>
      <c r="E1102" s="141">
        <v>1400.06666666667</v>
      </c>
      <c r="F1102" s="141">
        <v>38.614761904761899</v>
      </c>
      <c r="G1102" s="141">
        <v>24.1</v>
      </c>
      <c r="H1102" s="141">
        <v>35.045000000000002</v>
      </c>
      <c r="I1102" s="141">
        <v>6.6175555555555601</v>
      </c>
      <c r="J1102" s="141">
        <v>1.1850000000000001</v>
      </c>
      <c r="K1102" s="141">
        <v>21.532499999999999</v>
      </c>
      <c r="L1102" s="144"/>
      <c r="M1102" s="141">
        <v>13419</v>
      </c>
      <c r="N1102" s="141">
        <v>5135.5541999999996</v>
      </c>
      <c r="O1102" s="144"/>
    </row>
    <row r="1103" spans="1:15" ht="14.4" x14ac:dyDescent="0.3">
      <c r="A1103" s="143">
        <v>45357.176354166666</v>
      </c>
      <c r="B1103" s="46">
        <f t="shared" si="17"/>
        <v>45357.176388888889</v>
      </c>
      <c r="C1103" s="141">
        <v>2.8806173913043498</v>
      </c>
      <c r="D1103" s="141">
        <v>0.120304347826087</v>
      </c>
      <c r="E1103" s="141">
        <v>1399.94761904762</v>
      </c>
      <c r="F1103" s="141">
        <v>38.700434782608703</v>
      </c>
      <c r="G1103" s="141">
        <v>24.4</v>
      </c>
      <c r="H1103" s="141">
        <v>35.034999999999997</v>
      </c>
      <c r="I1103" s="141">
        <v>6.6154999999999999</v>
      </c>
      <c r="J1103" s="141">
        <v>1.1850000000000001</v>
      </c>
      <c r="K1103" s="141">
        <v>21.850909090909099</v>
      </c>
      <c r="L1103" s="144"/>
      <c r="M1103" s="141">
        <v>13426</v>
      </c>
      <c r="N1103" s="141">
        <v>5135.2680666666702</v>
      </c>
      <c r="O1103" s="144"/>
    </row>
    <row r="1104" spans="1:15" ht="14.4" x14ac:dyDescent="0.3">
      <c r="A1104" s="143">
        <v>45357.177048611113</v>
      </c>
      <c r="B1104" s="46">
        <f t="shared" si="17"/>
        <v>45357.177083333336</v>
      </c>
      <c r="C1104" s="141">
        <v>2.8673999999999999</v>
      </c>
      <c r="D1104" s="141">
        <v>0.133154545454545</v>
      </c>
      <c r="E1104" s="141">
        <v>1400.0904761904801</v>
      </c>
      <c r="F1104" s="141">
        <v>37.2414285714286</v>
      </c>
      <c r="G1104" s="141">
        <v>24.63</v>
      </c>
      <c r="H1104" s="141">
        <v>35.024000000000001</v>
      </c>
      <c r="I1104" s="141">
        <v>6.6085000000000003</v>
      </c>
      <c r="J1104" s="141">
        <v>1.22</v>
      </c>
      <c r="K1104" s="141">
        <v>22.024444444444399</v>
      </c>
      <c r="L1104" s="144"/>
      <c r="M1104" s="141">
        <v>13426</v>
      </c>
      <c r="N1104" s="141">
        <v>5135.0127857142897</v>
      </c>
      <c r="O1104" s="144"/>
    </row>
    <row r="1105" spans="1:15" ht="14.4" x14ac:dyDescent="0.3">
      <c r="A1105" s="143">
        <v>45357.177743055552</v>
      </c>
      <c r="B1105" s="46">
        <f t="shared" si="17"/>
        <v>45357.177777777782</v>
      </c>
      <c r="C1105" s="141">
        <v>2.8578521739130398</v>
      </c>
      <c r="D1105" s="141">
        <v>0.14180869565217399</v>
      </c>
      <c r="E1105" s="141">
        <v>1399.87142857143</v>
      </c>
      <c r="F1105" s="141">
        <v>39.031739130434801</v>
      </c>
      <c r="G1105" s="141">
        <v>24.74</v>
      </c>
      <c r="H1105" s="141">
        <v>35.024999999999999</v>
      </c>
      <c r="I1105" s="141">
        <v>6.60175</v>
      </c>
      <c r="J1105" s="141">
        <v>1.25</v>
      </c>
      <c r="K1105" s="141">
        <v>22.184999999999999</v>
      </c>
      <c r="L1105" s="144"/>
      <c r="M1105" s="141">
        <v>13426</v>
      </c>
      <c r="N1105" s="141">
        <v>5134.7547857142899</v>
      </c>
      <c r="O1105" s="144"/>
    </row>
    <row r="1106" spans="1:15" ht="14.4" x14ac:dyDescent="0.3">
      <c r="A1106" s="143">
        <v>45357.178437499999</v>
      </c>
      <c r="B1106" s="46">
        <f t="shared" si="17"/>
        <v>45357.178472222222</v>
      </c>
      <c r="C1106" s="141">
        <v>2.8615086956521698</v>
      </c>
      <c r="D1106" s="141">
        <v>0.137352173913043</v>
      </c>
      <c r="E1106" s="141">
        <v>1400.1260869565201</v>
      </c>
      <c r="F1106" s="141">
        <v>41.9021052631579</v>
      </c>
      <c r="G1106" s="141">
        <v>24.47</v>
      </c>
      <c r="H1106" s="141">
        <v>35.034999999999997</v>
      </c>
      <c r="I1106" s="141">
        <v>6.6117999999999997</v>
      </c>
      <c r="J1106" s="141">
        <v>1.27</v>
      </c>
      <c r="K1106" s="141">
        <v>22.435384615384599</v>
      </c>
      <c r="L1106" s="144"/>
      <c r="M1106" s="141">
        <v>13477.2</v>
      </c>
      <c r="N1106" s="141">
        <v>5134.4108571428596</v>
      </c>
      <c r="O1106" s="144"/>
    </row>
    <row r="1107" spans="1:15" ht="14.4" x14ac:dyDescent="0.3">
      <c r="A1107" s="143">
        <v>45357.179131944446</v>
      </c>
      <c r="B1107" s="46">
        <f t="shared" si="17"/>
        <v>45357.179166666669</v>
      </c>
      <c r="C1107" s="141">
        <v>2.8727818181818199</v>
      </c>
      <c r="D1107" s="141">
        <v>0.12702727272727299</v>
      </c>
      <c r="E1107" s="141">
        <v>1399.85263157895</v>
      </c>
      <c r="F1107" s="141">
        <v>42.135624999999997</v>
      </c>
      <c r="G1107" s="141">
        <v>24.2</v>
      </c>
      <c r="H1107" s="141">
        <v>35.03</v>
      </c>
      <c r="I1107" s="141">
        <v>6.6192222222222199</v>
      </c>
      <c r="J1107" s="141">
        <v>1.27</v>
      </c>
      <c r="K1107" s="141">
        <v>22.582857142857101</v>
      </c>
      <c r="L1107" s="144"/>
      <c r="M1107" s="141">
        <v>13535</v>
      </c>
      <c r="N1107" s="141">
        <v>5134.1457499999997</v>
      </c>
      <c r="O1107" s="144"/>
    </row>
    <row r="1108" spans="1:15" ht="14.4" x14ac:dyDescent="0.3">
      <c r="A1108" s="143">
        <v>45357.179826388892</v>
      </c>
      <c r="B1108" s="46">
        <f t="shared" si="17"/>
        <v>45357.179861111115</v>
      </c>
      <c r="C1108" s="141">
        <v>2.8838739130434798</v>
      </c>
      <c r="D1108" s="141">
        <v>0.117795652173913</v>
      </c>
      <c r="E1108" s="141">
        <v>1399.9409090909101</v>
      </c>
      <c r="F1108" s="141">
        <v>42.16</v>
      </c>
      <c r="G1108" s="141">
        <v>23.93</v>
      </c>
      <c r="H1108" s="141">
        <v>35.012222222222199</v>
      </c>
      <c r="I1108" s="141">
        <v>6.6139999999999999</v>
      </c>
      <c r="J1108" s="141">
        <v>1.27</v>
      </c>
      <c r="K1108" s="141">
        <v>22.483333333333299</v>
      </c>
      <c r="L1108" s="144"/>
      <c r="M1108" s="141">
        <v>13535</v>
      </c>
      <c r="N1108" s="141">
        <v>5133.8515555555596</v>
      </c>
      <c r="O1108" s="144"/>
    </row>
    <row r="1109" spans="1:15" ht="14.4" x14ac:dyDescent="0.3">
      <c r="A1109" s="143">
        <v>45357.180520833332</v>
      </c>
      <c r="B1109" s="46">
        <f t="shared" si="17"/>
        <v>45357.180555555555</v>
      </c>
      <c r="C1109" s="141">
        <v>2.8927826086956498</v>
      </c>
      <c r="D1109" s="141">
        <v>0.107282608695652</v>
      </c>
      <c r="E1109" s="141">
        <v>1399.96086956522</v>
      </c>
      <c r="F1109" s="141">
        <v>41.998235294117599</v>
      </c>
      <c r="G1109" s="141">
        <v>23.675000000000001</v>
      </c>
      <c r="H1109" s="141">
        <v>35.003333333333302</v>
      </c>
      <c r="I1109" s="141">
        <v>6.6101666666666699</v>
      </c>
      <c r="J1109" s="141">
        <v>1.2649999999999999</v>
      </c>
      <c r="K1109" s="141">
        <v>22.277692307692298</v>
      </c>
      <c r="L1109" s="144"/>
      <c r="M1109" s="141">
        <v>13535</v>
      </c>
      <c r="N1109" s="141">
        <v>5133.56746666667</v>
      </c>
      <c r="O1109" s="144"/>
    </row>
    <row r="1110" spans="1:15" ht="14.4" x14ac:dyDescent="0.3">
      <c r="A1110" s="143">
        <v>45357.181215277778</v>
      </c>
      <c r="B1110" s="46">
        <f t="shared" si="17"/>
        <v>45357.181250000001</v>
      </c>
      <c r="C1110" s="141">
        <v>2.9007909090909099</v>
      </c>
      <c r="D1110" s="141">
        <v>9.8913636363636398E-2</v>
      </c>
      <c r="E1110" s="141">
        <v>1400.01363636364</v>
      </c>
      <c r="F1110" s="141">
        <v>40.810454545454498</v>
      </c>
      <c r="G1110" s="141">
        <v>23.59</v>
      </c>
      <c r="H1110" s="141">
        <v>35.005000000000003</v>
      </c>
      <c r="I1110" s="141">
        <v>6.6052222222222197</v>
      </c>
      <c r="J1110" s="141">
        <v>1.2649999999999999</v>
      </c>
      <c r="K1110" s="141">
        <v>22.04</v>
      </c>
      <c r="L1110" s="144"/>
      <c r="M1110" s="141">
        <v>13535</v>
      </c>
      <c r="N1110" s="141">
        <v>5133.2433571428601</v>
      </c>
      <c r="O1110" s="144"/>
    </row>
    <row r="1111" spans="1:15" ht="14.4" x14ac:dyDescent="0.3">
      <c r="A1111" s="143">
        <v>45357.181909722225</v>
      </c>
      <c r="B1111" s="46">
        <f t="shared" si="17"/>
        <v>45357.181944444448</v>
      </c>
      <c r="C1111" s="141">
        <v>2.90188260869565</v>
      </c>
      <c r="D1111" s="141">
        <v>9.9191304347826095E-2</v>
      </c>
      <c r="E1111" s="141">
        <v>1400.25217391304</v>
      </c>
      <c r="F1111" s="141">
        <v>40.364736842105302</v>
      </c>
      <c r="G1111" s="141">
        <v>23.555</v>
      </c>
      <c r="H1111" s="141">
        <v>35.005000000000003</v>
      </c>
      <c r="I1111" s="141">
        <v>6.6001428571428598</v>
      </c>
      <c r="J1111" s="141">
        <v>1.2549999999999999</v>
      </c>
      <c r="K1111" s="141">
        <v>21.8169230769231</v>
      </c>
      <c r="L1111" s="144"/>
      <c r="M1111" s="141">
        <v>13560</v>
      </c>
      <c r="N1111" s="141">
        <v>5132.9697999999999</v>
      </c>
      <c r="O1111" s="144"/>
    </row>
    <row r="1112" spans="1:15" ht="14.4" x14ac:dyDescent="0.3">
      <c r="A1112" s="143">
        <v>45357.182604166665</v>
      </c>
      <c r="B1112" s="46">
        <f t="shared" si="17"/>
        <v>45357.182638888888</v>
      </c>
      <c r="C1112" s="141">
        <v>2.9035782608695699</v>
      </c>
      <c r="D1112" s="141">
        <v>9.6382608695652197E-2</v>
      </c>
      <c r="E1112" s="141">
        <v>1400.02173913043</v>
      </c>
      <c r="F1112" s="141">
        <v>40.327500000000001</v>
      </c>
      <c r="G1112" s="141">
        <v>23.504999999999999</v>
      </c>
      <c r="H1112" s="141">
        <v>35.023333333333298</v>
      </c>
      <c r="I1112" s="141">
        <v>6.6200666666666699</v>
      </c>
      <c r="J1112" s="141">
        <v>1.24</v>
      </c>
      <c r="K1112" s="141">
        <v>21.704999999999998</v>
      </c>
      <c r="L1112" s="144"/>
      <c r="M1112" s="141">
        <v>13633</v>
      </c>
      <c r="N1112" s="141">
        <v>5132.65390909091</v>
      </c>
      <c r="O1112" s="144"/>
    </row>
    <row r="1113" spans="1:15" ht="14.4" x14ac:dyDescent="0.3">
      <c r="A1113" s="143">
        <v>45357.183298611111</v>
      </c>
      <c r="B1113" s="46">
        <f t="shared" si="17"/>
        <v>45357.183333333334</v>
      </c>
      <c r="C1113" s="141">
        <v>2.9039173913043501</v>
      </c>
      <c r="D1113" s="141">
        <v>9.4521739130434795E-2</v>
      </c>
      <c r="E1113" s="141">
        <v>1399.8956521739101</v>
      </c>
      <c r="F1113" s="141">
        <v>40.210588235294097</v>
      </c>
      <c r="G1113" s="141">
        <v>23.504999999999999</v>
      </c>
      <c r="H1113" s="141">
        <v>35.005000000000003</v>
      </c>
      <c r="I1113" s="141">
        <v>6.6159999999999997</v>
      </c>
      <c r="J1113" s="141">
        <v>1.2333333333333301</v>
      </c>
      <c r="K1113" s="141">
        <v>21.655000000000001</v>
      </c>
      <c r="L1113" s="144"/>
      <c r="M1113" s="141">
        <v>13644</v>
      </c>
      <c r="N1113" s="141">
        <v>5132.3804</v>
      </c>
      <c r="O1113" s="144"/>
    </row>
    <row r="1114" spans="1:15" ht="14.4" x14ac:dyDescent="0.3">
      <c r="A1114" s="143">
        <v>45357.183993055558</v>
      </c>
      <c r="B1114" s="46">
        <f t="shared" si="17"/>
        <v>45357.184027777781</v>
      </c>
      <c r="C1114" s="141">
        <v>2.9046086956521702</v>
      </c>
      <c r="D1114" s="141">
        <v>9.4121739130434798E-2</v>
      </c>
      <c r="E1114" s="141">
        <v>1400.1045454545499</v>
      </c>
      <c r="F1114" s="141">
        <v>40.046250000000001</v>
      </c>
      <c r="G1114" s="141">
        <v>23.49</v>
      </c>
      <c r="H1114" s="141">
        <v>35.005000000000003</v>
      </c>
      <c r="I1114" s="141">
        <v>6.6109999999999998</v>
      </c>
      <c r="J1114" s="141">
        <v>1.22</v>
      </c>
      <c r="K1114" s="141">
        <v>21.62</v>
      </c>
      <c r="L1114" s="144"/>
      <c r="M1114" s="141">
        <v>13644</v>
      </c>
      <c r="N1114" s="141">
        <v>5132.1185624999998</v>
      </c>
      <c r="O1114" s="144"/>
    </row>
    <row r="1115" spans="1:15" ht="14.4" x14ac:dyDescent="0.3">
      <c r="A1115" s="143">
        <v>45357.184687499997</v>
      </c>
      <c r="B1115" s="46">
        <f t="shared" si="17"/>
        <v>45357.18472222222</v>
      </c>
      <c r="C1115" s="141">
        <v>2.9044636363636398</v>
      </c>
      <c r="D1115" s="141">
        <v>9.5559090909090899E-2</v>
      </c>
      <c r="E1115" s="141">
        <v>1400.02272727273</v>
      </c>
      <c r="F1115" s="141">
        <v>39.793333333333301</v>
      </c>
      <c r="G1115" s="141">
        <v>23.52</v>
      </c>
      <c r="H1115" s="141">
        <v>35</v>
      </c>
      <c r="I1115" s="141">
        <v>6.6055000000000001</v>
      </c>
      <c r="J1115" s="141">
        <v>1.2150000000000001</v>
      </c>
      <c r="K1115" s="141">
        <v>21.585000000000001</v>
      </c>
      <c r="L1115" s="144"/>
      <c r="M1115" s="141">
        <v>13644</v>
      </c>
      <c r="N1115" s="141">
        <v>5131.8465333333297</v>
      </c>
      <c r="O1115" s="144"/>
    </row>
    <row r="1116" spans="1:15" ht="14.4" x14ac:dyDescent="0.3">
      <c r="A1116" s="143">
        <v>45357.185381944444</v>
      </c>
      <c r="B1116" s="46">
        <f t="shared" si="17"/>
        <v>45357.185416666667</v>
      </c>
      <c r="C1116" s="141">
        <v>2.90459523809524</v>
      </c>
      <c r="D1116" s="141">
        <v>9.4352173913043499E-2</v>
      </c>
      <c r="E1116" s="141">
        <v>1399.80434782609</v>
      </c>
      <c r="F1116" s="141">
        <v>41.468695652173899</v>
      </c>
      <c r="G1116" s="141">
        <v>23.32</v>
      </c>
      <c r="H1116" s="141">
        <v>35.005000000000003</v>
      </c>
      <c r="I1116" s="141">
        <v>6.6008333333333304</v>
      </c>
      <c r="J1116" s="141">
        <v>1.22</v>
      </c>
      <c r="K1116" s="141">
        <v>21.58</v>
      </c>
      <c r="L1116" s="144"/>
      <c r="M1116" s="141">
        <v>13644</v>
      </c>
      <c r="N1116" s="141">
        <v>5131.4865555555598</v>
      </c>
      <c r="O1116" s="144"/>
    </row>
    <row r="1117" spans="1:15" ht="14.4" x14ac:dyDescent="0.3">
      <c r="A1117" s="143">
        <v>45357.186076388891</v>
      </c>
      <c r="B1117" s="46">
        <f t="shared" si="17"/>
        <v>45357.186111111114</v>
      </c>
      <c r="C1117" s="141">
        <v>2.91731739130435</v>
      </c>
      <c r="D1117" s="141">
        <v>8.3495652173912999E-2</v>
      </c>
      <c r="E1117" s="141">
        <v>1399.6772727272701</v>
      </c>
      <c r="F1117" s="141">
        <v>40.772608695652202</v>
      </c>
      <c r="G1117" s="141">
        <v>23.3</v>
      </c>
      <c r="H1117" s="141">
        <v>35.015000000000001</v>
      </c>
      <c r="I1117" s="141">
        <v>6.6131250000000001</v>
      </c>
      <c r="J1117" s="141">
        <v>1.22</v>
      </c>
      <c r="K1117" s="141">
        <v>21.605</v>
      </c>
      <c r="L1117" s="144"/>
      <c r="M1117" s="141">
        <v>13716</v>
      </c>
      <c r="N1117" s="141">
        <v>5131.2125384615401</v>
      </c>
      <c r="O1117" s="144"/>
    </row>
    <row r="1118" spans="1:15" ht="14.4" x14ac:dyDescent="0.3">
      <c r="A1118" s="143">
        <v>45357.18677083333</v>
      </c>
      <c r="B1118" s="46">
        <f t="shared" si="17"/>
        <v>45357.186805555561</v>
      </c>
      <c r="C1118" s="141">
        <v>2.91158260869565</v>
      </c>
      <c r="D1118" s="141">
        <v>8.8183333333333294E-2</v>
      </c>
      <c r="E1118" s="141">
        <v>1399.8333333333301</v>
      </c>
      <c r="F1118" s="141">
        <v>39.134761904761902</v>
      </c>
      <c r="G1118" s="141">
        <v>23.36</v>
      </c>
      <c r="H1118" s="141">
        <v>35.018000000000001</v>
      </c>
      <c r="I1118" s="141">
        <v>6.6185</v>
      </c>
      <c r="J1118" s="141">
        <v>1.2</v>
      </c>
      <c r="K1118" s="141">
        <v>21.484999999999999</v>
      </c>
      <c r="L1118" s="144"/>
      <c r="M1118" s="141">
        <v>13754</v>
      </c>
      <c r="N1118" s="141">
        <v>5130.92478571429</v>
      </c>
      <c r="O1118" s="144"/>
    </row>
    <row r="1119" spans="1:15" ht="14.4" x14ac:dyDescent="0.3">
      <c r="A1119" s="143">
        <v>45357.187465277777</v>
      </c>
      <c r="B1119" s="46">
        <f t="shared" si="17"/>
        <v>45357.1875</v>
      </c>
      <c r="C1119" s="141">
        <v>2.9092363636363601</v>
      </c>
      <c r="D1119" s="141">
        <v>9.0754545454545393E-2</v>
      </c>
      <c r="E1119" s="141">
        <v>1400.1727272727301</v>
      </c>
      <c r="F1119" s="141">
        <v>39.234499999999997</v>
      </c>
      <c r="G1119" s="141">
        <v>23.445</v>
      </c>
      <c r="H1119" s="141">
        <v>34.994999999999997</v>
      </c>
      <c r="I1119" s="141">
        <v>6.6124999999999998</v>
      </c>
      <c r="J1119" s="141">
        <v>1.19</v>
      </c>
      <c r="K1119" s="141">
        <v>21.382000000000001</v>
      </c>
      <c r="L1119" s="144"/>
      <c r="M1119" s="141">
        <v>13754</v>
      </c>
      <c r="N1119" s="141">
        <v>5130.6530909090898</v>
      </c>
      <c r="O1119" s="144"/>
    </row>
    <row r="1120" spans="1:15" ht="14.4" x14ac:dyDescent="0.3">
      <c r="A1120" s="143">
        <v>45357.188159722224</v>
      </c>
      <c r="B1120" s="46">
        <f t="shared" si="17"/>
        <v>45357.188194444447</v>
      </c>
      <c r="C1120" s="141">
        <v>2.9048434782608701</v>
      </c>
      <c r="D1120" s="141">
        <v>9.4665217391304304E-2</v>
      </c>
      <c r="E1120" s="141">
        <v>1400.0681818181799</v>
      </c>
      <c r="F1120" s="141">
        <v>39.580454545454501</v>
      </c>
      <c r="G1120" s="141">
        <v>23.52</v>
      </c>
      <c r="H1120" s="141">
        <v>34.984999999999999</v>
      </c>
      <c r="I1120" s="141">
        <v>6.6070000000000002</v>
      </c>
      <c r="J1120" s="141">
        <v>1.2</v>
      </c>
      <c r="K1120" s="141">
        <v>21.434999999999999</v>
      </c>
      <c r="L1120" s="144"/>
      <c r="M1120" s="141">
        <v>13754</v>
      </c>
      <c r="N1120" s="141">
        <v>5130.3102500000005</v>
      </c>
      <c r="O1120" s="144"/>
    </row>
    <row r="1121" spans="1:15" ht="14.4" x14ac:dyDescent="0.3">
      <c r="A1121" s="143">
        <v>45357.188854166663</v>
      </c>
      <c r="B1121" s="46">
        <f t="shared" si="17"/>
        <v>45357.188888888893</v>
      </c>
      <c r="C1121" s="141">
        <v>2.9046416666666701</v>
      </c>
      <c r="D1121" s="141">
        <v>9.5829166666666701E-2</v>
      </c>
      <c r="E1121" s="141">
        <v>1400.07083333333</v>
      </c>
      <c r="F1121" s="141">
        <v>39.714374999999997</v>
      </c>
      <c r="G1121" s="141">
        <v>23.54</v>
      </c>
      <c r="H1121" s="141">
        <v>34.984999999999999</v>
      </c>
      <c r="I1121" s="141">
        <v>6.6023636363636404</v>
      </c>
      <c r="J1121" s="141">
        <v>1.2</v>
      </c>
      <c r="K1121" s="141">
        <v>21.51</v>
      </c>
      <c r="L1121" s="144"/>
      <c r="M1121" s="141">
        <v>13754</v>
      </c>
      <c r="N1121" s="141">
        <v>5130.05666666667</v>
      </c>
      <c r="O1121" s="144"/>
    </row>
    <row r="1122" spans="1:15" ht="14.4" x14ac:dyDescent="0.3">
      <c r="A1122" s="143">
        <v>45357.18954861111</v>
      </c>
      <c r="B1122" s="46">
        <f t="shared" si="17"/>
        <v>45357.189583333333</v>
      </c>
      <c r="C1122" s="141">
        <v>2.9026045454545502</v>
      </c>
      <c r="D1122" s="141">
        <v>9.5868181818181797E-2</v>
      </c>
      <c r="E1122" s="141">
        <v>1400.2</v>
      </c>
      <c r="F1122" s="141">
        <v>40.499047619047602</v>
      </c>
      <c r="G1122" s="141">
        <v>23.454999999999998</v>
      </c>
      <c r="H1122" s="141">
        <v>35.012857142857101</v>
      </c>
      <c r="I1122" s="141">
        <v>6.6154444444444396</v>
      </c>
      <c r="J1122" s="141">
        <v>1.2150000000000001</v>
      </c>
      <c r="K1122" s="141">
        <v>21.57</v>
      </c>
      <c r="L1122" s="144"/>
      <c r="M1122" s="141">
        <v>13818.8</v>
      </c>
      <c r="N1122" s="141">
        <v>5129.7595000000001</v>
      </c>
      <c r="O1122" s="144"/>
    </row>
    <row r="1123" spans="1:15" ht="14.4" x14ac:dyDescent="0.3">
      <c r="A1123" s="143">
        <v>45357.190243055556</v>
      </c>
      <c r="B1123" s="46">
        <f t="shared" si="17"/>
        <v>45357.19027777778</v>
      </c>
      <c r="C1123" s="141">
        <v>2.9079173913043501</v>
      </c>
      <c r="D1123" s="141">
        <v>9.2739130434782602E-2</v>
      </c>
      <c r="E1123" s="141">
        <v>1400.23043478261</v>
      </c>
      <c r="F1123" s="141">
        <v>40.766500000000001</v>
      </c>
      <c r="G1123" s="141">
        <v>23.37</v>
      </c>
      <c r="H1123" s="141">
        <v>35</v>
      </c>
      <c r="I1123" s="141">
        <v>6.6197499999999998</v>
      </c>
      <c r="J1123" s="141">
        <v>1.21</v>
      </c>
      <c r="K1123" s="141">
        <v>21.605</v>
      </c>
      <c r="L1123" s="144"/>
      <c r="M1123" s="141">
        <v>13862</v>
      </c>
      <c r="N1123" s="141">
        <v>5129.4959166666704</v>
      </c>
      <c r="O1123" s="144"/>
    </row>
    <row r="1124" spans="1:15" ht="14.4" x14ac:dyDescent="0.3">
      <c r="A1124" s="143">
        <v>45357.190937500003</v>
      </c>
      <c r="B1124" s="46">
        <f t="shared" si="17"/>
        <v>45357.190972222226</v>
      </c>
      <c r="C1124" s="141">
        <v>2.9208909090909101</v>
      </c>
      <c r="D1124" s="141">
        <v>7.9219999999999999E-2</v>
      </c>
      <c r="E1124" s="141">
        <v>1400.0190476190501</v>
      </c>
      <c r="F1124" s="141">
        <v>47.872272727272701</v>
      </c>
      <c r="G1124" s="141">
        <v>22.305</v>
      </c>
      <c r="H1124" s="141">
        <v>34.96</v>
      </c>
      <c r="I1124" s="141">
        <v>6.6163999999999996</v>
      </c>
      <c r="J1124" s="141">
        <v>1.2</v>
      </c>
      <c r="K1124" s="141">
        <v>21.59</v>
      </c>
      <c r="L1124" s="144"/>
      <c r="M1124" s="141">
        <v>13862</v>
      </c>
      <c r="N1124" s="141">
        <v>5129.2052307692302</v>
      </c>
      <c r="O1124" s="144"/>
    </row>
    <row r="1125" spans="1:15" ht="14.4" x14ac:dyDescent="0.3">
      <c r="A1125" s="143">
        <v>45357.191631944443</v>
      </c>
      <c r="B1125" s="46">
        <f t="shared" si="17"/>
        <v>45357.191666666666</v>
      </c>
      <c r="C1125" s="141">
        <v>2.96743913043478</v>
      </c>
      <c r="D1125" s="141">
        <v>3.48869565217391E-2</v>
      </c>
      <c r="E1125" s="141">
        <v>1400.3545454545499</v>
      </c>
      <c r="F1125" s="141">
        <v>43.111304347826099</v>
      </c>
      <c r="G1125" s="141">
        <v>21.95</v>
      </c>
      <c r="H1125" s="141">
        <v>34.946666666666701</v>
      </c>
      <c r="I1125" s="141">
        <v>6.6122500000000004</v>
      </c>
      <c r="J1125" s="141">
        <v>1.1850000000000001</v>
      </c>
      <c r="K1125" s="141">
        <v>21.475000000000001</v>
      </c>
      <c r="L1125" s="144"/>
      <c r="M1125" s="141">
        <v>13862</v>
      </c>
      <c r="N1125" s="141">
        <v>5128.9065000000001</v>
      </c>
      <c r="O1125" s="144"/>
    </row>
    <row r="1126" spans="1:15" ht="14.4" x14ac:dyDescent="0.3">
      <c r="A1126" s="143">
        <v>45357.192326388889</v>
      </c>
      <c r="B1126" s="46">
        <f t="shared" si="17"/>
        <v>45357.192361111112</v>
      </c>
      <c r="C1126" s="141">
        <v>2.9502380952381002</v>
      </c>
      <c r="D1126" s="141">
        <v>4.8980952380952403E-2</v>
      </c>
      <c r="E1126" s="141">
        <v>1400.0333333333299</v>
      </c>
      <c r="F1126" s="141">
        <v>35.343000000000004</v>
      </c>
      <c r="G1126" s="141">
        <v>22.635000000000002</v>
      </c>
      <c r="H1126" s="141">
        <v>34.963999999999999</v>
      </c>
      <c r="I1126" s="141">
        <v>6.60622222222222</v>
      </c>
      <c r="J1126" s="141">
        <v>1.17333333333333</v>
      </c>
      <c r="K1126" s="141">
        <v>20.8776923076923</v>
      </c>
      <c r="L1126" s="144"/>
      <c r="M1126" s="141">
        <v>13862</v>
      </c>
      <c r="N1126" s="141">
        <v>5128.5760909090905</v>
      </c>
      <c r="O1126" s="144"/>
    </row>
    <row r="1127" spans="1:15" ht="14.4" x14ac:dyDescent="0.3">
      <c r="A1127" s="143">
        <v>45357.193020833336</v>
      </c>
      <c r="B1127" s="46">
        <f t="shared" si="17"/>
        <v>45357.193055555559</v>
      </c>
      <c r="C1127" s="141">
        <v>2.9256000000000002</v>
      </c>
      <c r="D1127" s="141">
        <v>7.3177272727272702E-2</v>
      </c>
      <c r="E1127" s="141">
        <v>1399.96086956522</v>
      </c>
      <c r="F1127" s="141">
        <v>35.264347826086997</v>
      </c>
      <c r="G1127" s="141">
        <v>23.225000000000001</v>
      </c>
      <c r="H1127" s="141">
        <v>34.994999999999997</v>
      </c>
      <c r="I1127" s="141">
        <v>6.6010999999999997</v>
      </c>
      <c r="J1127" s="141">
        <v>1.1599999999999999</v>
      </c>
      <c r="K1127" s="141">
        <v>20.412222222222201</v>
      </c>
      <c r="L1127" s="144"/>
      <c r="M1127" s="141">
        <v>13898.5</v>
      </c>
      <c r="N1127" s="141">
        <v>5128.2991333333302</v>
      </c>
      <c r="O1127" s="144"/>
    </row>
    <row r="1128" spans="1:15" ht="14.4" x14ac:dyDescent="0.3">
      <c r="A1128" s="143">
        <v>45357.193715277775</v>
      </c>
      <c r="B1128" s="46">
        <f t="shared" si="17"/>
        <v>45357.193749999999</v>
      </c>
      <c r="C1128" s="141">
        <v>2.9094791666666699</v>
      </c>
      <c r="D1128" s="141">
        <v>9.0133333333333301E-2</v>
      </c>
      <c r="E1128" s="141">
        <v>1399.7375</v>
      </c>
      <c r="F1128" s="141">
        <v>37.698333333333302</v>
      </c>
      <c r="G1128" s="141">
        <v>23.504999999999999</v>
      </c>
      <c r="H1128" s="141">
        <v>35.0133333333333</v>
      </c>
      <c r="I1128" s="141">
        <v>6.6184000000000003</v>
      </c>
      <c r="J1128" s="141">
        <v>1.17333333333333</v>
      </c>
      <c r="K1128" s="141">
        <v>20.669230769230801</v>
      </c>
      <c r="L1128" s="144"/>
      <c r="M1128" s="141">
        <v>13959</v>
      </c>
      <c r="N1128" s="141">
        <v>5128.0270625000003</v>
      </c>
      <c r="O1128" s="144"/>
    </row>
    <row r="1129" spans="1:15" ht="14.4" x14ac:dyDescent="0.3">
      <c r="A1129" s="143">
        <v>45357.194409722222</v>
      </c>
      <c r="B1129" s="46">
        <f t="shared" si="17"/>
        <v>45357.194444444445</v>
      </c>
      <c r="C1129" s="141">
        <v>2.9006363636363601</v>
      </c>
      <c r="D1129" s="141">
        <v>9.8380952380952402E-2</v>
      </c>
      <c r="E1129" s="141">
        <v>1399.95909090909</v>
      </c>
      <c r="F1129" s="141">
        <v>38.322857142857103</v>
      </c>
      <c r="G1129" s="141">
        <v>23.69</v>
      </c>
      <c r="H1129" s="141">
        <v>35.008000000000003</v>
      </c>
      <c r="I1129" s="141">
        <v>6.6158999999999999</v>
      </c>
      <c r="J1129" s="141">
        <v>1.1766666666666701</v>
      </c>
      <c r="K1129" s="141">
        <v>21.183333333333302</v>
      </c>
      <c r="L1129" s="144"/>
      <c r="M1129" s="141">
        <v>13972</v>
      </c>
      <c r="N1129" s="141">
        <v>5127.7362000000003</v>
      </c>
      <c r="O1129" s="144"/>
    </row>
    <row r="1130" spans="1:15" ht="14.4" x14ac:dyDescent="0.3">
      <c r="A1130" s="143">
        <v>45357.195104166669</v>
      </c>
      <c r="B1130" s="46">
        <f t="shared" si="17"/>
        <v>45357.195138888892</v>
      </c>
      <c r="C1130" s="141">
        <v>2.8938565217391301</v>
      </c>
      <c r="D1130" s="141">
        <v>0.106227272727273</v>
      </c>
      <c r="E1130" s="141">
        <v>1399.9045454545501</v>
      </c>
      <c r="F1130" s="141">
        <v>38.832173913043498</v>
      </c>
      <c r="G1130" s="141">
        <v>23.835000000000001</v>
      </c>
      <c r="H1130" s="141">
        <v>34.994999999999997</v>
      </c>
      <c r="I1130" s="141">
        <v>6.6094999999999997</v>
      </c>
      <c r="J1130" s="141">
        <v>1.1950000000000001</v>
      </c>
      <c r="K1130" s="141">
        <v>21.467500000000001</v>
      </c>
      <c r="L1130" s="141"/>
      <c r="M1130" s="141">
        <v>13972</v>
      </c>
      <c r="N1130" s="141">
        <v>5127.4124000000002</v>
      </c>
      <c r="O1130" s="144"/>
    </row>
    <row r="1131" spans="1:15" ht="14.4" x14ac:dyDescent="0.3">
      <c r="A1131" s="143">
        <v>45357.195798611108</v>
      </c>
      <c r="B1131" s="46">
        <f t="shared" si="17"/>
        <v>45357.195833333339</v>
      </c>
      <c r="C1131" s="141">
        <v>2.8896727272727301</v>
      </c>
      <c r="D1131" s="141">
        <v>0.109109523809524</v>
      </c>
      <c r="E1131" s="141">
        <v>1400.1863636363601</v>
      </c>
      <c r="F1131" s="141">
        <v>39.643333333333302</v>
      </c>
      <c r="G1131" s="141">
        <v>23.91</v>
      </c>
      <c r="H1131" s="141">
        <v>34.994999999999997</v>
      </c>
      <c r="I1131" s="141">
        <v>6.6046666666666702</v>
      </c>
      <c r="J1131" s="141">
        <v>1.2150000000000001</v>
      </c>
      <c r="K1131" s="141">
        <v>21.6963636363636</v>
      </c>
      <c r="L1131" s="144"/>
      <c r="M1131" s="141">
        <v>13972</v>
      </c>
      <c r="N1131" s="141">
        <v>5127.1709090909098</v>
      </c>
      <c r="O1131" s="144"/>
    </row>
    <row r="1132" spans="1:15" ht="14.4" x14ac:dyDescent="0.3">
      <c r="A1132" s="143">
        <v>45357.196493055555</v>
      </c>
      <c r="B1132" s="46">
        <f t="shared" si="17"/>
        <v>45357.196527777778</v>
      </c>
      <c r="C1132" s="141">
        <v>2.8889434782608698</v>
      </c>
      <c r="D1132" s="141">
        <v>0.111</v>
      </c>
      <c r="E1132" s="141">
        <v>1400.23913043478</v>
      </c>
      <c r="F1132" s="141">
        <v>39.345333333333301</v>
      </c>
      <c r="G1132" s="141">
        <v>23.98</v>
      </c>
      <c r="H1132" s="141">
        <v>35.014000000000003</v>
      </c>
      <c r="I1132" s="141">
        <v>6.6062500000000002</v>
      </c>
      <c r="J1132" s="141">
        <v>1.2350000000000001</v>
      </c>
      <c r="K1132" s="141">
        <v>21.83</v>
      </c>
      <c r="L1132" s="144"/>
      <c r="M1132" s="141">
        <v>14030</v>
      </c>
      <c r="N1132" s="141">
        <v>5126.8154666666696</v>
      </c>
      <c r="O1132" s="144"/>
    </row>
    <row r="1133" spans="1:15" ht="14.4" x14ac:dyDescent="0.3">
      <c r="A1133" s="143">
        <v>45357.197187500002</v>
      </c>
      <c r="B1133" s="46">
        <f t="shared" si="17"/>
        <v>45357.197222222225</v>
      </c>
      <c r="C1133" s="141">
        <v>2.8849304347826101</v>
      </c>
      <c r="D1133" s="141">
        <v>0.115117391304348</v>
      </c>
      <c r="E1133" s="141">
        <v>1399.95454545455</v>
      </c>
      <c r="F1133" s="141">
        <v>39.259</v>
      </c>
      <c r="G1133" s="141">
        <v>24.065000000000001</v>
      </c>
      <c r="H1133" s="141">
        <v>35.015000000000001</v>
      </c>
      <c r="I1133" s="141">
        <v>6.6210000000000004</v>
      </c>
      <c r="J1133" s="141">
        <v>1.25</v>
      </c>
      <c r="K1133" s="141">
        <v>21.9</v>
      </c>
      <c r="L1133" s="144"/>
      <c r="M1133" s="141">
        <v>14030</v>
      </c>
      <c r="N1133" s="141">
        <v>5126.51346666667</v>
      </c>
      <c r="O1133" s="144"/>
    </row>
    <row r="1134" spans="1:15" ht="14.4" x14ac:dyDescent="0.3">
      <c r="A1134" s="143">
        <v>45357.197881944441</v>
      </c>
      <c r="B1134" s="46">
        <f t="shared" si="17"/>
        <v>45357.197916666672</v>
      </c>
      <c r="C1134" s="141">
        <v>2.8824086956521699</v>
      </c>
      <c r="D1134" s="141">
        <v>0.117631818181818</v>
      </c>
      <c r="E1134" s="141">
        <v>1399.8391304347799</v>
      </c>
      <c r="F1134" s="141">
        <v>39.819090909090903</v>
      </c>
      <c r="G1134" s="141">
        <v>24.09</v>
      </c>
      <c r="H1134" s="141">
        <v>35.003999999999998</v>
      </c>
      <c r="I1134" s="141">
        <v>6.6154999999999999</v>
      </c>
      <c r="J1134" s="141">
        <v>1.2549999999999999</v>
      </c>
      <c r="K1134" s="141">
        <v>21.985555555555599</v>
      </c>
      <c r="L1134" s="144"/>
      <c r="M1134" s="141">
        <v>14082</v>
      </c>
      <c r="N1134" s="141">
        <v>5126.2252941176503</v>
      </c>
      <c r="O1134" s="144"/>
    </row>
    <row r="1135" spans="1:15" ht="14.4" x14ac:dyDescent="0.3">
      <c r="A1135" s="143">
        <v>45357.198576388888</v>
      </c>
      <c r="B1135" s="46">
        <f t="shared" si="17"/>
        <v>45357.198611111111</v>
      </c>
      <c r="C1135" s="141">
        <v>2.8847954545454502</v>
      </c>
      <c r="D1135" s="141">
        <v>0.118190909090909</v>
      </c>
      <c r="E1135" s="141">
        <v>1399.93333333333</v>
      </c>
      <c r="F1135" s="141">
        <v>40.034210526315803</v>
      </c>
      <c r="G1135" s="141">
        <v>24.09</v>
      </c>
      <c r="H1135" s="141">
        <v>34.994999999999997</v>
      </c>
      <c r="I1135" s="141">
        <v>6.6094999999999997</v>
      </c>
      <c r="J1135" s="141">
        <v>1.2549999999999999</v>
      </c>
      <c r="K1135" s="141">
        <v>22.06</v>
      </c>
      <c r="L1135" s="144"/>
      <c r="M1135" s="141">
        <v>14082</v>
      </c>
      <c r="N1135" s="141">
        <v>5125.95578571429</v>
      </c>
      <c r="O1135" s="144"/>
    </row>
    <row r="1136" spans="1:15" ht="14.4" x14ac:dyDescent="0.3">
      <c r="A1136" s="143">
        <v>45357.199270833335</v>
      </c>
      <c r="B1136" s="46">
        <f t="shared" si="17"/>
        <v>45357.199305555558</v>
      </c>
      <c r="C1136" s="141">
        <v>2.8805217391304301</v>
      </c>
      <c r="D1136" s="141">
        <v>0.117208695652174</v>
      </c>
      <c r="E1136" s="141">
        <v>1400.03043478261</v>
      </c>
      <c r="F1136" s="141">
        <v>39.811818181818197</v>
      </c>
      <c r="G1136" s="141">
        <v>24.125</v>
      </c>
      <c r="H1136" s="141">
        <v>34.994999999999997</v>
      </c>
      <c r="I1136" s="141">
        <v>6.6041428571428602</v>
      </c>
      <c r="J1136" s="141">
        <v>1.27</v>
      </c>
      <c r="K1136" s="141">
        <v>22.105</v>
      </c>
      <c r="L1136" s="144"/>
      <c r="M1136" s="141">
        <v>14082</v>
      </c>
      <c r="N1136" s="141">
        <v>5125.6466428571403</v>
      </c>
      <c r="O1136" s="144"/>
    </row>
    <row r="1137" spans="1:15" ht="14.4" x14ac:dyDescent="0.3">
      <c r="A1137" s="143">
        <v>45357.199965277781</v>
      </c>
      <c r="B1137" s="46">
        <f t="shared" si="17"/>
        <v>45357.200000000004</v>
      </c>
      <c r="C1137" s="141">
        <v>2.8803782608695698</v>
      </c>
      <c r="D1137" s="141">
        <v>0.119208695652174</v>
      </c>
      <c r="E1137" s="141">
        <v>1400.1347826087001</v>
      </c>
      <c r="F1137" s="141">
        <v>39.5</v>
      </c>
      <c r="G1137" s="141">
        <v>24.2</v>
      </c>
      <c r="H1137" s="141">
        <v>35.014000000000003</v>
      </c>
      <c r="I1137" s="141">
        <v>6.6081000000000003</v>
      </c>
      <c r="J1137" s="141">
        <v>1.27</v>
      </c>
      <c r="K1137" s="141">
        <v>22.11</v>
      </c>
      <c r="L1137" s="144"/>
      <c r="M1137" s="141">
        <v>14138.5</v>
      </c>
      <c r="N1137" s="141">
        <v>5125.3710769230802</v>
      </c>
      <c r="O1137" s="144"/>
    </row>
    <row r="1138" spans="1:15" ht="14.4" x14ac:dyDescent="0.3">
      <c r="A1138" s="143">
        <v>45357.200659722221</v>
      </c>
      <c r="B1138" s="46">
        <f t="shared" si="17"/>
        <v>45357.200694444444</v>
      </c>
      <c r="C1138" s="141">
        <v>2.8773043478260898</v>
      </c>
      <c r="D1138" s="141">
        <v>0.121747826086957</v>
      </c>
      <c r="E1138" s="141">
        <v>1400.02608695652</v>
      </c>
      <c r="F1138" s="141">
        <v>39.65625</v>
      </c>
      <c r="G1138" s="141">
        <v>24.22</v>
      </c>
      <c r="H1138" s="141">
        <v>35.023333333333298</v>
      </c>
      <c r="I1138" s="141">
        <v>6.6154999999999999</v>
      </c>
      <c r="J1138" s="141">
        <v>1.2849999999999999</v>
      </c>
      <c r="K1138" s="141">
        <v>22.13</v>
      </c>
      <c r="L1138" s="144"/>
      <c r="M1138" s="141">
        <v>14138.5</v>
      </c>
      <c r="N1138" s="141">
        <v>5125.0196999999998</v>
      </c>
      <c r="O1138" s="144"/>
    </row>
    <row r="1139" spans="1:15" ht="14.4" x14ac:dyDescent="0.3">
      <c r="A1139" s="143">
        <v>45357.201354166667</v>
      </c>
      <c r="B1139" s="46">
        <f t="shared" si="17"/>
        <v>45357.201388888891</v>
      </c>
      <c r="C1139" s="141">
        <v>2.8747347826087002</v>
      </c>
      <c r="D1139" s="141">
        <v>0.123069565217391</v>
      </c>
      <c r="E1139" s="141">
        <v>1399.8</v>
      </c>
      <c r="F1139" s="141">
        <v>40.037222222222198</v>
      </c>
      <c r="G1139" s="141">
        <v>24.21</v>
      </c>
      <c r="H1139" s="141">
        <v>35.015000000000001</v>
      </c>
      <c r="I1139" s="141">
        <v>6.6106666666666696</v>
      </c>
      <c r="J1139" s="141">
        <v>1.28</v>
      </c>
      <c r="K1139" s="141">
        <v>22.18</v>
      </c>
      <c r="L1139" s="144"/>
      <c r="M1139" s="141">
        <v>14191</v>
      </c>
      <c r="N1139" s="141">
        <v>5124.7382307692296</v>
      </c>
      <c r="O1139" s="144"/>
    </row>
    <row r="1140" spans="1:15" ht="14.4" x14ac:dyDescent="0.3">
      <c r="A1140" s="143">
        <v>45357.202048611114</v>
      </c>
      <c r="B1140" s="46">
        <f t="shared" si="17"/>
        <v>45357.202083333337</v>
      </c>
      <c r="C1140" s="141">
        <v>2.8762333333333299</v>
      </c>
      <c r="D1140" s="141">
        <v>0.12207619047619001</v>
      </c>
      <c r="E1140" s="141">
        <v>1400.0333333333299</v>
      </c>
      <c r="F1140" s="141">
        <v>40.11</v>
      </c>
      <c r="G1140" s="141">
        <v>24.21</v>
      </c>
      <c r="H1140" s="141">
        <v>35.006666666666703</v>
      </c>
      <c r="I1140" s="141">
        <v>6.60388888888889</v>
      </c>
      <c r="J1140" s="141">
        <v>1.28</v>
      </c>
      <c r="K1140" s="141">
        <v>22.23</v>
      </c>
      <c r="L1140" s="144"/>
      <c r="M1140" s="141">
        <v>14191</v>
      </c>
      <c r="N1140" s="141">
        <v>5124.4013636363597</v>
      </c>
      <c r="O1140" s="144"/>
    </row>
    <row r="1141" spans="1:15" ht="14.4" x14ac:dyDescent="0.3">
      <c r="A1141" s="143">
        <v>45357.202743055554</v>
      </c>
      <c r="B1141" s="46">
        <f t="shared" si="17"/>
        <v>45357.202777777777</v>
      </c>
      <c r="C1141" s="141">
        <v>2.8753652173913</v>
      </c>
      <c r="D1141" s="141">
        <v>0.121569565217391</v>
      </c>
      <c r="E1141" s="141">
        <v>1400.1090909090899</v>
      </c>
      <c r="F1141" s="141">
        <v>39.85</v>
      </c>
      <c r="G1141" s="141">
        <v>24.21</v>
      </c>
      <c r="H1141" s="141">
        <v>35.024999999999999</v>
      </c>
      <c r="I1141" s="141">
        <v>6.6066000000000003</v>
      </c>
      <c r="J1141" s="141">
        <v>1.2849999999999999</v>
      </c>
      <c r="K1141" s="141">
        <v>22.22</v>
      </c>
      <c r="L1141" s="144"/>
      <c r="M1141" s="141">
        <v>14272.75</v>
      </c>
      <c r="N1141" s="141">
        <v>5124.1022499999999</v>
      </c>
      <c r="O1141" s="144"/>
    </row>
    <row r="1142" spans="1:15" ht="14.4" x14ac:dyDescent="0.3">
      <c r="A1142" s="143">
        <v>45357.2034375</v>
      </c>
      <c r="B1142" s="46">
        <f t="shared" si="17"/>
        <v>45357.203472222223</v>
      </c>
      <c r="C1142" s="141">
        <v>2.8749227272727298</v>
      </c>
      <c r="D1142" s="141">
        <v>0.122786363636364</v>
      </c>
      <c r="E1142" s="141">
        <v>1400.085</v>
      </c>
      <c r="F1142" s="141">
        <v>39.869999999999997</v>
      </c>
      <c r="G1142" s="141">
        <v>24.234999999999999</v>
      </c>
      <c r="H1142" s="141">
        <v>35.020000000000003</v>
      </c>
      <c r="I1142" s="141">
        <v>6.6188181818181802</v>
      </c>
      <c r="J1142" s="141">
        <v>1.2849999999999999</v>
      </c>
      <c r="K1142" s="141">
        <v>22.2</v>
      </c>
      <c r="L1142" s="144"/>
      <c r="M1142" s="141">
        <v>14272.75</v>
      </c>
      <c r="N1142" s="141">
        <v>5123.8002666666698</v>
      </c>
      <c r="O1142" s="144"/>
    </row>
    <row r="1143" spans="1:15" ht="14.4" x14ac:dyDescent="0.3">
      <c r="A1143" s="143">
        <v>45357.204131944447</v>
      </c>
      <c r="B1143" s="46">
        <f t="shared" si="17"/>
        <v>45357.20416666667</v>
      </c>
      <c r="C1143" s="141">
        <v>2.8758782608695701</v>
      </c>
      <c r="D1143" s="141">
        <v>0.122286363636364</v>
      </c>
      <c r="E1143" s="141">
        <v>1400.3272727272699</v>
      </c>
      <c r="F1143" s="141">
        <v>39.529545454545499</v>
      </c>
      <c r="G1143" s="141">
        <v>24.31</v>
      </c>
      <c r="H1143" s="141">
        <v>35.01</v>
      </c>
      <c r="I1143" s="141">
        <v>6.6128888888888904</v>
      </c>
      <c r="J1143" s="141">
        <v>1.2849999999999999</v>
      </c>
      <c r="K1143" s="141">
        <v>22.215</v>
      </c>
      <c r="L1143" s="144"/>
      <c r="M1143" s="141">
        <v>14300</v>
      </c>
      <c r="N1143" s="141">
        <v>5123.4858000000004</v>
      </c>
      <c r="O1143" s="144"/>
    </row>
    <row r="1144" spans="1:15" ht="14.4" x14ac:dyDescent="0.3">
      <c r="A1144" s="143">
        <v>45357.204826388886</v>
      </c>
      <c r="B1144" s="46">
        <f t="shared" si="17"/>
        <v>45357.204861111109</v>
      </c>
      <c r="C1144" s="141">
        <v>2.8705500000000002</v>
      </c>
      <c r="D1144" s="141">
        <v>0.12970000000000001</v>
      </c>
      <c r="E1144" s="141">
        <v>1399.8090909090899</v>
      </c>
      <c r="F1144" s="141">
        <v>38.7931818181818</v>
      </c>
      <c r="G1144" s="141">
        <v>24.47</v>
      </c>
      <c r="H1144" s="141">
        <v>35.015000000000001</v>
      </c>
      <c r="I1144" s="141">
        <v>6.6064999999999996</v>
      </c>
      <c r="J1144" s="141">
        <v>1.28</v>
      </c>
      <c r="K1144" s="141">
        <v>22.23</v>
      </c>
      <c r="L1144" s="144"/>
      <c r="M1144" s="141">
        <v>14300</v>
      </c>
      <c r="N1144" s="141">
        <v>5123.2198823529397</v>
      </c>
      <c r="O1144" s="144"/>
    </row>
    <row r="1145" spans="1:15" ht="14.4" x14ac:dyDescent="0.3">
      <c r="A1145" s="143">
        <v>45357.205520833333</v>
      </c>
      <c r="B1145" s="46">
        <f t="shared" si="17"/>
        <v>45357.205555555556</v>
      </c>
      <c r="C1145" s="141">
        <v>2.8667333333333298</v>
      </c>
      <c r="D1145" s="141">
        <v>0.13399166666666701</v>
      </c>
      <c r="E1145" s="141">
        <v>1400.1727272727301</v>
      </c>
      <c r="F1145" s="141">
        <v>39.345555555555599</v>
      </c>
      <c r="G1145" s="141">
        <v>24.545000000000002</v>
      </c>
      <c r="H1145" s="141">
        <v>35.021428571428601</v>
      </c>
      <c r="I1145" s="141">
        <v>6.6087142857142904</v>
      </c>
      <c r="J1145" s="141">
        <v>1.29</v>
      </c>
      <c r="K1145" s="141">
        <v>22.28125</v>
      </c>
      <c r="L1145" s="144"/>
      <c r="M1145" s="141">
        <v>14368.75</v>
      </c>
      <c r="N1145" s="141">
        <v>5122.8746000000001</v>
      </c>
      <c r="O1145" s="144"/>
    </row>
    <row r="1146" spans="1:15" ht="14.4" x14ac:dyDescent="0.3">
      <c r="A1146" s="143">
        <v>45357.20621527778</v>
      </c>
      <c r="B1146" s="46">
        <f t="shared" si="17"/>
        <v>45357.206250000003</v>
      </c>
      <c r="C1146" s="141">
        <v>2.86766956521739</v>
      </c>
      <c r="D1146" s="141">
        <v>0.13227272727272699</v>
      </c>
      <c r="E1146" s="141">
        <v>1400.0739130434799</v>
      </c>
      <c r="F1146" s="141">
        <v>41.521739130434803</v>
      </c>
      <c r="G1146" s="141">
        <v>24.385000000000002</v>
      </c>
      <c r="H1146" s="141">
        <v>35.024999999999999</v>
      </c>
      <c r="I1146" s="141">
        <v>6.6215000000000002</v>
      </c>
      <c r="J1146" s="141">
        <v>1.3049999999999999</v>
      </c>
      <c r="K1146" s="141">
        <v>22.375</v>
      </c>
      <c r="L1146" s="144"/>
      <c r="M1146" s="141">
        <v>14368.75</v>
      </c>
      <c r="N1146" s="141">
        <v>5122.5562</v>
      </c>
      <c r="O1146" s="144"/>
    </row>
    <row r="1147" spans="1:15" ht="14.4" x14ac:dyDescent="0.3">
      <c r="A1147" s="143">
        <v>45357.206909722219</v>
      </c>
      <c r="B1147" s="46">
        <f t="shared" si="17"/>
        <v>45357.20694444445</v>
      </c>
      <c r="C1147" s="141">
        <v>2.8721043478260899</v>
      </c>
      <c r="D1147" s="141">
        <v>0.12856956521739099</v>
      </c>
      <c r="E1147" s="141">
        <v>1400.00909090909</v>
      </c>
      <c r="F1147" s="141">
        <v>40.113636363636402</v>
      </c>
      <c r="G1147" s="141">
        <v>24.36</v>
      </c>
      <c r="H1147" s="141">
        <v>35.018000000000001</v>
      </c>
      <c r="I1147" s="141">
        <v>6.6159999999999997</v>
      </c>
      <c r="J1147" s="141">
        <v>1.3</v>
      </c>
      <c r="K1147" s="141">
        <v>22.434999999999999</v>
      </c>
      <c r="L1147" s="144"/>
      <c r="M1147" s="141">
        <v>14408</v>
      </c>
      <c r="N1147" s="141">
        <v>5122.2897999999996</v>
      </c>
      <c r="O1147" s="144"/>
    </row>
    <row r="1148" spans="1:15" ht="14.4" x14ac:dyDescent="0.3">
      <c r="A1148" s="143">
        <v>45357.207604166666</v>
      </c>
      <c r="B1148" s="46">
        <f t="shared" si="17"/>
        <v>45357.207638888889</v>
      </c>
      <c r="C1148" s="141">
        <v>2.8750826086956498</v>
      </c>
      <c r="D1148" s="141">
        <v>0.12574545454545499</v>
      </c>
      <c r="E1148" s="141">
        <v>1399.6863636363601</v>
      </c>
      <c r="F1148" s="141">
        <v>40.363500000000002</v>
      </c>
      <c r="G1148" s="141">
        <v>24.31</v>
      </c>
      <c r="H1148" s="141">
        <v>35.005000000000003</v>
      </c>
      <c r="I1148" s="141">
        <v>6.6094999999999997</v>
      </c>
      <c r="J1148" s="141">
        <v>1.3</v>
      </c>
      <c r="K1148" s="141">
        <v>22.39</v>
      </c>
      <c r="L1148" s="144"/>
      <c r="M1148" s="141">
        <v>14408</v>
      </c>
      <c r="N1148" s="141">
        <v>5121.9768000000004</v>
      </c>
      <c r="O1148" s="144"/>
    </row>
    <row r="1149" spans="1:15" ht="14.4" x14ac:dyDescent="0.3">
      <c r="A1149" s="143">
        <v>45357.208298611113</v>
      </c>
      <c r="B1149" s="46">
        <f t="shared" si="17"/>
        <v>45357.208333333336</v>
      </c>
      <c r="C1149" s="141">
        <v>2.8703571428571402</v>
      </c>
      <c r="D1149" s="141">
        <v>0.12669</v>
      </c>
      <c r="E1149" s="141">
        <v>1399.99444444444</v>
      </c>
      <c r="F1149" s="141">
        <v>39.087222222222202</v>
      </c>
      <c r="G1149" s="141">
        <v>24.445</v>
      </c>
      <c r="H1149" s="141">
        <v>35.012</v>
      </c>
      <c r="I1149" s="141">
        <v>6.6044285714285698</v>
      </c>
      <c r="J1149" s="141">
        <v>1.31</v>
      </c>
      <c r="K1149" s="141">
        <v>22.324999999999999</v>
      </c>
      <c r="L1149" s="144"/>
      <c r="M1149" s="141">
        <v>14408</v>
      </c>
      <c r="N1149" s="141">
        <v>5121.6595454545504</v>
      </c>
      <c r="O1149" s="144"/>
    </row>
    <row r="1150" spans="1:15" ht="14.4" x14ac:dyDescent="0.3">
      <c r="A1150" s="143">
        <v>45357.208993055552</v>
      </c>
      <c r="B1150" s="46">
        <f t="shared" si="17"/>
        <v>45357.209027777782</v>
      </c>
      <c r="C1150" s="141">
        <v>2.8665590909090901</v>
      </c>
      <c r="D1150" s="141">
        <v>0.13398636363636399</v>
      </c>
      <c r="E1150" s="141">
        <v>1399.6666666666699</v>
      </c>
      <c r="F1150" s="141">
        <v>39.2216666666667</v>
      </c>
      <c r="G1150" s="141">
        <v>24.545000000000002</v>
      </c>
      <c r="H1150" s="141">
        <v>35.03</v>
      </c>
      <c r="I1150" s="141">
        <v>6.6075454545454502</v>
      </c>
      <c r="J1150" s="141">
        <v>1.31</v>
      </c>
      <c r="K1150" s="141">
        <v>22.29</v>
      </c>
      <c r="L1150" s="144"/>
      <c r="M1150" s="141">
        <v>14474.25</v>
      </c>
      <c r="N1150" s="141">
        <v>5121.2882727272699</v>
      </c>
      <c r="O1150" s="144"/>
    </row>
    <row r="1151" spans="1:15" ht="14.4" x14ac:dyDescent="0.3">
      <c r="A1151" s="143">
        <v>45357.209687499999</v>
      </c>
      <c r="B1151" s="46">
        <f t="shared" si="17"/>
        <v>45357.209722222222</v>
      </c>
      <c r="C1151" s="141">
        <v>2.8639999999999999</v>
      </c>
      <c r="D1151" s="141">
        <v>0.13516500000000001</v>
      </c>
      <c r="E1151" s="141">
        <v>1399.7238095238099</v>
      </c>
      <c r="F1151" s="141">
        <v>39.5147368421053</v>
      </c>
      <c r="G1151" s="141">
        <v>24.59</v>
      </c>
      <c r="H1151" s="141">
        <v>35.03</v>
      </c>
      <c r="I1151" s="141">
        <v>6.6204545454545496</v>
      </c>
      <c r="J1151" s="141">
        <v>1.32</v>
      </c>
      <c r="K1151" s="141">
        <v>22.344999999999999</v>
      </c>
      <c r="L1151" s="144"/>
      <c r="M1151" s="141">
        <v>14474.25</v>
      </c>
      <c r="N1151" s="141">
        <v>5121.03311111111</v>
      </c>
      <c r="O1151" s="144"/>
    </row>
    <row r="1152" spans="1:15" ht="14.4" x14ac:dyDescent="0.3">
      <c r="A1152" s="143">
        <v>45357.210381944446</v>
      </c>
      <c r="B1152" s="46">
        <f t="shared" si="17"/>
        <v>45357.210416666669</v>
      </c>
      <c r="C1152" s="141">
        <v>2.8621409090909098</v>
      </c>
      <c r="D1152" s="141">
        <v>0.13705000000000001</v>
      </c>
      <c r="E1152" s="141">
        <v>1400.1619047618999</v>
      </c>
      <c r="F1152" s="141">
        <v>39.713684210526303</v>
      </c>
      <c r="G1152" s="141">
        <v>24.63</v>
      </c>
      <c r="H1152" s="141">
        <v>35.018000000000001</v>
      </c>
      <c r="I1152" s="141">
        <v>6.6139999999999999</v>
      </c>
      <c r="J1152" s="141">
        <v>1.31</v>
      </c>
      <c r="K1152" s="141">
        <v>22.425000000000001</v>
      </c>
      <c r="L1152" s="144"/>
      <c r="M1152" s="141">
        <v>14517</v>
      </c>
      <c r="N1152" s="141">
        <v>5120.6957272727304</v>
      </c>
      <c r="O1152" s="144"/>
    </row>
    <row r="1153" spans="1:15" ht="14.4" x14ac:dyDescent="0.3">
      <c r="A1153" s="143">
        <v>45357.211076388892</v>
      </c>
      <c r="B1153" s="46">
        <f t="shared" si="17"/>
        <v>45357.211111111115</v>
      </c>
      <c r="C1153" s="141">
        <v>2.8596454545454502</v>
      </c>
      <c r="D1153" s="141">
        <v>0.14149545454545501</v>
      </c>
      <c r="E1153" s="141">
        <v>1399.96470588235</v>
      </c>
      <c r="F1153" s="141">
        <v>38.330476190476197</v>
      </c>
      <c r="G1153" s="141">
        <v>24.885000000000002</v>
      </c>
      <c r="H1153" s="141">
        <v>35.015999999999998</v>
      </c>
      <c r="I1153" s="141">
        <v>6.60825</v>
      </c>
      <c r="J1153" s="141">
        <v>1.3149999999999999</v>
      </c>
      <c r="K1153" s="141">
        <v>22.48</v>
      </c>
      <c r="L1153" s="144"/>
      <c r="M1153" s="141">
        <v>14517</v>
      </c>
      <c r="N1153" s="141">
        <v>5120.3753076923103</v>
      </c>
      <c r="O1153" s="144"/>
    </row>
    <row r="1154" spans="1:15" ht="14.4" x14ac:dyDescent="0.3">
      <c r="A1154" s="143">
        <v>45357.211770833332</v>
      </c>
      <c r="B1154" s="46">
        <f t="shared" si="17"/>
        <v>45357.211805555555</v>
      </c>
      <c r="C1154" s="141">
        <v>2.8483095238095202</v>
      </c>
      <c r="D1154" s="141">
        <v>0.15098095238095199</v>
      </c>
      <c r="E1154" s="141">
        <v>1400.1714285714299</v>
      </c>
      <c r="F1154" s="141">
        <v>38.510476190476197</v>
      </c>
      <c r="G1154" s="141">
        <v>25.04</v>
      </c>
      <c r="H1154" s="141">
        <v>35.015000000000001</v>
      </c>
      <c r="I1154" s="141">
        <v>6.6010999999999997</v>
      </c>
      <c r="J1154" s="141">
        <v>1.33</v>
      </c>
      <c r="K1154" s="141">
        <v>22.524999999999999</v>
      </c>
      <c r="L1154" s="144"/>
      <c r="M1154" s="141">
        <v>14541</v>
      </c>
      <c r="N1154" s="141">
        <v>5120.0509375000001</v>
      </c>
      <c r="O1154" s="144"/>
    </row>
    <row r="1155" spans="1:15" ht="14.4" x14ac:dyDescent="0.3">
      <c r="A1155" s="143">
        <v>45357.212465277778</v>
      </c>
      <c r="B1155" s="46">
        <f t="shared" ref="B1155:B1218" si="18">MROUND(A1155,"00:01:00")</f>
        <v>45357.212500000001</v>
      </c>
      <c r="C1155" s="141">
        <v>2.8484227272727298</v>
      </c>
      <c r="D1155" s="141">
        <v>0.15158181818181801</v>
      </c>
      <c r="E1155" s="141">
        <v>1400.0238095238101</v>
      </c>
      <c r="F1155" s="141">
        <v>40.545909090909099</v>
      </c>
      <c r="G1155" s="141">
        <v>24.945</v>
      </c>
      <c r="H1155" s="141">
        <v>35.03</v>
      </c>
      <c r="I1155" s="141">
        <v>6.6185555555555604</v>
      </c>
      <c r="J1155" s="141">
        <v>1.35</v>
      </c>
      <c r="K1155" s="141">
        <v>22.656666666666698</v>
      </c>
      <c r="L1155" s="144"/>
      <c r="M1155" s="141">
        <v>14611</v>
      </c>
      <c r="N1155" s="141">
        <v>5119.7525454545503</v>
      </c>
      <c r="O1155" s="144"/>
    </row>
    <row r="1156" spans="1:15" ht="14.4" x14ac:dyDescent="0.3">
      <c r="A1156" s="143">
        <v>45357.213159722225</v>
      </c>
      <c r="B1156" s="46">
        <f t="shared" si="18"/>
        <v>45357.213194444448</v>
      </c>
      <c r="C1156" s="141">
        <v>2.84761363636364</v>
      </c>
      <c r="D1156" s="141">
        <v>0.15383181818181799</v>
      </c>
      <c r="E1156" s="141">
        <v>1400.07142857143</v>
      </c>
      <c r="F1156" s="141">
        <v>39.439523809523799</v>
      </c>
      <c r="G1156" s="141">
        <v>25.02</v>
      </c>
      <c r="H1156" s="141">
        <v>35.024000000000001</v>
      </c>
      <c r="I1156" s="141">
        <v>6.6168888888888899</v>
      </c>
      <c r="J1156" s="141">
        <v>1.345</v>
      </c>
      <c r="K1156" s="141">
        <v>22.79</v>
      </c>
      <c r="L1156" s="144"/>
      <c r="M1156" s="141">
        <v>14626</v>
      </c>
      <c r="N1156" s="141">
        <v>5119.4383333333299</v>
      </c>
      <c r="O1156" s="144"/>
    </row>
    <row r="1157" spans="1:15" ht="14.4" x14ac:dyDescent="0.3">
      <c r="A1157" s="143">
        <v>45357.213854166665</v>
      </c>
      <c r="B1157" s="46">
        <f t="shared" si="18"/>
        <v>45357.213888888888</v>
      </c>
      <c r="C1157" s="141">
        <v>2.8474272727272698</v>
      </c>
      <c r="D1157" s="141">
        <v>0.15213636363636401</v>
      </c>
      <c r="E1157" s="141">
        <v>1399.9736842105301</v>
      </c>
      <c r="F1157" s="141">
        <v>40.1533333333333</v>
      </c>
      <c r="G1157" s="141">
        <v>25.004999999999999</v>
      </c>
      <c r="H1157" s="141">
        <v>35.014000000000003</v>
      </c>
      <c r="I1157" s="141">
        <v>6.6098749999999997</v>
      </c>
      <c r="J1157" s="141">
        <v>1.345</v>
      </c>
      <c r="K1157" s="141">
        <v>22.824999999999999</v>
      </c>
      <c r="L1157" s="144"/>
      <c r="M1157" s="141">
        <v>14626</v>
      </c>
      <c r="N1157" s="141">
        <v>5119.0815833333299</v>
      </c>
      <c r="O1157" s="144"/>
    </row>
    <row r="1158" spans="1:15" ht="14.4" x14ac:dyDescent="0.3">
      <c r="A1158" s="143">
        <v>45357.214548611111</v>
      </c>
      <c r="B1158" s="46">
        <f t="shared" si="18"/>
        <v>45357.214583333334</v>
      </c>
      <c r="C1158" s="141">
        <v>2.8453818181818198</v>
      </c>
      <c r="D1158" s="141">
        <v>0.15495238095238101</v>
      </c>
      <c r="E1158" s="141">
        <v>1400.00909090909</v>
      </c>
      <c r="F1158" s="141">
        <v>38.981052631578898</v>
      </c>
      <c r="G1158" s="141">
        <v>25.155000000000001</v>
      </c>
      <c r="H1158" s="141">
        <v>35.015714285714303</v>
      </c>
      <c r="I1158" s="141">
        <v>6.6042500000000004</v>
      </c>
      <c r="J1158" s="141">
        <v>1.36</v>
      </c>
      <c r="K1158" s="141">
        <v>22.835000000000001</v>
      </c>
      <c r="L1158" s="144"/>
      <c r="M1158" s="141">
        <v>14626</v>
      </c>
      <c r="N1158" s="141">
        <v>5118.7839999999997</v>
      </c>
      <c r="O1158" s="144"/>
    </row>
    <row r="1159" spans="1:15" ht="14.4" x14ac:dyDescent="0.3">
      <c r="A1159" s="143">
        <v>45357.215243055558</v>
      </c>
      <c r="B1159" s="46">
        <f t="shared" si="18"/>
        <v>45357.215277777781</v>
      </c>
      <c r="C1159" s="141">
        <v>2.84120869565217</v>
      </c>
      <c r="D1159" s="141">
        <v>0.160191304347826</v>
      </c>
      <c r="E1159" s="141">
        <v>1399.9318181818201</v>
      </c>
      <c r="F1159" s="141">
        <v>39.031999999999996</v>
      </c>
      <c r="G1159" s="141">
        <v>25.26</v>
      </c>
      <c r="H1159" s="141">
        <v>35.033333333333303</v>
      </c>
      <c r="I1159" s="141">
        <v>6.6151999999999997</v>
      </c>
      <c r="J1159" s="141">
        <v>1.37</v>
      </c>
      <c r="K1159" s="141">
        <v>22.855</v>
      </c>
      <c r="L1159" s="144"/>
      <c r="M1159" s="141">
        <v>14689.8</v>
      </c>
      <c r="N1159" s="141">
        <v>5118.4546666666702</v>
      </c>
      <c r="O1159" s="144"/>
    </row>
    <row r="1160" spans="1:15" ht="14.4" x14ac:dyDescent="0.3">
      <c r="A1160" s="143">
        <v>45357.215937499997</v>
      </c>
      <c r="B1160" s="46">
        <f t="shared" si="18"/>
        <v>45357.21597222222</v>
      </c>
      <c r="C1160" s="141">
        <v>2.8376999999999999</v>
      </c>
      <c r="D1160" s="141">
        <v>0.161926086956522</v>
      </c>
      <c r="E1160" s="141">
        <v>1400.12857142857</v>
      </c>
      <c r="F1160" s="141">
        <v>40.639565217391301</v>
      </c>
      <c r="G1160" s="141">
        <v>25.19</v>
      </c>
      <c r="H1160" s="141">
        <v>35.020000000000003</v>
      </c>
      <c r="I1160" s="141">
        <v>6.6195000000000004</v>
      </c>
      <c r="J1160" s="141">
        <v>1.375</v>
      </c>
      <c r="K1160" s="141">
        <v>22.924444444444401</v>
      </c>
      <c r="L1160" s="144"/>
      <c r="M1160" s="141">
        <v>14734</v>
      </c>
      <c r="N1160" s="141">
        <v>5118.1444166666697</v>
      </c>
      <c r="O1160" s="144"/>
    </row>
    <row r="1161" spans="1:15" ht="14.4" x14ac:dyDescent="0.3">
      <c r="A1161" s="143">
        <v>45357.216631944444</v>
      </c>
      <c r="B1161" s="46">
        <f t="shared" si="18"/>
        <v>45357.216666666667</v>
      </c>
      <c r="C1161" s="141">
        <v>2.8506043478260898</v>
      </c>
      <c r="D1161" s="141">
        <v>0.14950434782608699</v>
      </c>
      <c r="E1161" s="141">
        <v>1400.1304347826101</v>
      </c>
      <c r="F1161" s="141">
        <v>45.96</v>
      </c>
      <c r="G1161" s="141">
        <v>24.21</v>
      </c>
      <c r="H1161" s="141">
        <v>35.001666666666701</v>
      </c>
      <c r="I1161" s="141">
        <v>6.6148999999999996</v>
      </c>
      <c r="J1161" s="141">
        <v>1.375</v>
      </c>
      <c r="K1161" s="141">
        <v>23.023333333333301</v>
      </c>
      <c r="L1161" s="144"/>
      <c r="M1161" s="141">
        <v>14734</v>
      </c>
      <c r="N1161" s="141">
        <v>5117.8630000000003</v>
      </c>
      <c r="O1161" s="144"/>
    </row>
    <row r="1162" spans="1:15" ht="14.4" x14ac:dyDescent="0.3">
      <c r="A1162" s="143">
        <v>45357.217326388891</v>
      </c>
      <c r="B1162" s="46">
        <f t="shared" si="18"/>
        <v>45357.217361111114</v>
      </c>
      <c r="C1162" s="141">
        <v>2.8916391304347799</v>
      </c>
      <c r="D1162" s="141">
        <v>0.10980869565217399</v>
      </c>
      <c r="E1162" s="141">
        <v>1400.1695652173901</v>
      </c>
      <c r="F1162" s="141">
        <v>43.3595652173913</v>
      </c>
      <c r="G1162" s="141">
        <v>23.92</v>
      </c>
      <c r="H1162" s="141">
        <v>34.985384615384604</v>
      </c>
      <c r="I1162" s="141">
        <v>6.61133333333333</v>
      </c>
      <c r="J1162" s="141">
        <v>1.365</v>
      </c>
      <c r="K1162" s="141">
        <v>22.983333333333299</v>
      </c>
      <c r="L1162" s="144"/>
      <c r="M1162" s="141">
        <v>14734</v>
      </c>
      <c r="N1162" s="141">
        <v>5117.4669285714299</v>
      </c>
      <c r="O1162" s="144"/>
    </row>
    <row r="1163" spans="1:15" ht="14.4" x14ac:dyDescent="0.3">
      <c r="A1163" s="143">
        <v>45357.21802083333</v>
      </c>
      <c r="B1163" s="46">
        <f t="shared" si="18"/>
        <v>45357.218055555561</v>
      </c>
      <c r="C1163" s="141">
        <v>2.87960454545455</v>
      </c>
      <c r="D1163" s="141">
        <v>0.121204545454545</v>
      </c>
      <c r="E1163" s="141">
        <v>1400.1727272727301</v>
      </c>
      <c r="F1163" s="141">
        <v>36.840000000000003</v>
      </c>
      <c r="G1163" s="141">
        <v>24.385000000000002</v>
      </c>
      <c r="H1163" s="141">
        <v>34.996666666666698</v>
      </c>
      <c r="I1163" s="141">
        <v>6.60388888888889</v>
      </c>
      <c r="J1163" s="141">
        <v>1.345</v>
      </c>
      <c r="K1163" s="141">
        <v>22.456666666666699</v>
      </c>
      <c r="L1163" s="144"/>
      <c r="M1163" s="141">
        <v>14734</v>
      </c>
      <c r="N1163" s="141">
        <v>5117.1607857142899</v>
      </c>
      <c r="O1163" s="144"/>
    </row>
    <row r="1164" spans="1:15" ht="14.4" x14ac:dyDescent="0.3">
      <c r="A1164" s="143">
        <v>45357.218715277777</v>
      </c>
      <c r="B1164" s="46">
        <f t="shared" si="18"/>
        <v>45357.21875</v>
      </c>
      <c r="C1164" s="141">
        <v>2.8659476190476201</v>
      </c>
      <c r="D1164" s="141">
        <v>0.13364347826087</v>
      </c>
      <c r="E1164" s="141">
        <v>1399.8217391304299</v>
      </c>
      <c r="F1164" s="141">
        <v>37.693478260869597</v>
      </c>
      <c r="G1164" s="141">
        <v>24.664999999999999</v>
      </c>
      <c r="H1164" s="141">
        <v>35.014000000000003</v>
      </c>
      <c r="I1164" s="141">
        <v>6.6081818181818202</v>
      </c>
      <c r="J1164" s="141">
        <v>1.345</v>
      </c>
      <c r="K1164" s="141">
        <v>22.044444444444402</v>
      </c>
      <c r="L1164" s="144"/>
      <c r="M1164" s="141">
        <v>14801.400000000001</v>
      </c>
      <c r="N1164" s="141">
        <v>5116.8294166666701</v>
      </c>
      <c r="O1164" s="144"/>
    </row>
    <row r="1165" spans="1:15" ht="14.4" x14ac:dyDescent="0.3">
      <c r="A1165" s="143">
        <v>45357.219409722224</v>
      </c>
      <c r="B1165" s="46">
        <f t="shared" si="18"/>
        <v>45357.219444444447</v>
      </c>
      <c r="C1165" s="141">
        <v>2.8563772727272698</v>
      </c>
      <c r="D1165" s="141">
        <v>0.14266190476190499</v>
      </c>
      <c r="E1165" s="141">
        <v>1400</v>
      </c>
      <c r="F1165" s="141">
        <v>38.608571428571402</v>
      </c>
      <c r="G1165" s="141">
        <v>24.815000000000001</v>
      </c>
      <c r="H1165" s="141">
        <v>35.020000000000003</v>
      </c>
      <c r="I1165" s="141">
        <v>6.6195000000000004</v>
      </c>
      <c r="J1165" s="141">
        <v>1.35</v>
      </c>
      <c r="K1165" s="141">
        <v>22.169166666666701</v>
      </c>
      <c r="L1165" s="144"/>
      <c r="M1165" s="141">
        <v>14801.400000000001</v>
      </c>
      <c r="N1165" s="141">
        <v>5116.5198181818196</v>
      </c>
      <c r="O1165" s="144"/>
    </row>
    <row r="1166" spans="1:15" ht="14.4" x14ac:dyDescent="0.3">
      <c r="A1166" s="143">
        <v>45357.220104166663</v>
      </c>
      <c r="B1166" s="46">
        <f t="shared" si="18"/>
        <v>45357.220138888893</v>
      </c>
      <c r="C1166" s="141">
        <v>2.8525434782608698</v>
      </c>
      <c r="D1166" s="141">
        <v>0.14744090909090901</v>
      </c>
      <c r="E1166" s="141">
        <v>1400.1695652173901</v>
      </c>
      <c r="F1166" s="141">
        <v>39.073333333333302</v>
      </c>
      <c r="G1166" s="141">
        <v>24.934999999999999</v>
      </c>
      <c r="H1166" s="141">
        <v>35.0075</v>
      </c>
      <c r="I1166" s="141">
        <v>6.6133333333333297</v>
      </c>
      <c r="J1166" s="141">
        <v>1.345</v>
      </c>
      <c r="K1166" s="141">
        <v>22.427272727272701</v>
      </c>
      <c r="L1166" s="144"/>
      <c r="M1166" s="141">
        <v>14843</v>
      </c>
      <c r="N1166" s="141">
        <v>5116.1939230769203</v>
      </c>
      <c r="O1166" s="144"/>
    </row>
    <row r="1167" spans="1:15" ht="14.4" x14ac:dyDescent="0.3">
      <c r="A1167" s="143">
        <v>45357.22079861111</v>
      </c>
      <c r="B1167" s="46">
        <f t="shared" si="18"/>
        <v>45357.220833333333</v>
      </c>
      <c r="C1167" s="141">
        <v>2.8491739130434799</v>
      </c>
      <c r="D1167" s="141">
        <v>0.14988260869565201</v>
      </c>
      <c r="E1167" s="141">
        <v>1399.9409090909101</v>
      </c>
      <c r="F1167" s="141">
        <v>39.238</v>
      </c>
      <c r="G1167" s="141">
        <v>25.03</v>
      </c>
      <c r="H1167" s="141">
        <v>35.0075</v>
      </c>
      <c r="I1167" s="141">
        <v>6.6064999999999996</v>
      </c>
      <c r="J1167" s="141">
        <v>1.345</v>
      </c>
      <c r="K1167" s="141">
        <v>22.6138461538462</v>
      </c>
      <c r="L1167" s="144"/>
      <c r="M1167" s="141">
        <v>14843</v>
      </c>
      <c r="N1167" s="141">
        <v>5115.8290833333303</v>
      </c>
      <c r="O1167" s="144"/>
    </row>
    <row r="1168" spans="1:15" ht="14.4" x14ac:dyDescent="0.3">
      <c r="A1168" s="143">
        <v>45357.221493055556</v>
      </c>
      <c r="B1168" s="46">
        <f t="shared" si="18"/>
        <v>45357.22152777778</v>
      </c>
      <c r="C1168" s="141">
        <v>2.8471000000000002</v>
      </c>
      <c r="D1168" s="141">
        <v>0.15329090909090901</v>
      </c>
      <c r="E1168" s="141">
        <v>1400.1909090909101</v>
      </c>
      <c r="F1168" s="141">
        <v>39.3958823529412</v>
      </c>
      <c r="G1168" s="141">
        <v>25.09</v>
      </c>
      <c r="H1168" s="141">
        <v>35</v>
      </c>
      <c r="I1168" s="141">
        <v>6.6005000000000003</v>
      </c>
      <c r="J1168" s="141">
        <v>1.36</v>
      </c>
      <c r="K1168" s="141">
        <v>22.73</v>
      </c>
      <c r="L1168" s="144"/>
      <c r="M1168" s="141">
        <v>14854.333333333299</v>
      </c>
      <c r="N1168" s="141">
        <v>5115.5420999999997</v>
      </c>
      <c r="O1168" s="144"/>
    </row>
    <row r="1169" spans="1:15" ht="14.4" x14ac:dyDescent="0.3">
      <c r="A1169" s="143">
        <v>45357.222187500003</v>
      </c>
      <c r="B1169" s="46">
        <f t="shared" si="18"/>
        <v>45357.222222222226</v>
      </c>
      <c r="C1169" s="141">
        <v>2.8432347826086999</v>
      </c>
      <c r="D1169" s="141">
        <v>0.15620869565217399</v>
      </c>
      <c r="E1169" s="141">
        <v>1399.96</v>
      </c>
      <c r="F1169" s="141">
        <v>39.562352941176499</v>
      </c>
      <c r="G1169" s="141">
        <v>25.164999999999999</v>
      </c>
      <c r="H1169" s="141">
        <v>35.022500000000001</v>
      </c>
      <c r="I1169" s="141">
        <v>6.6185</v>
      </c>
      <c r="J1169" s="141">
        <v>1.37333333333333</v>
      </c>
      <c r="K1169" s="141">
        <v>22.8</v>
      </c>
      <c r="L1169" s="144"/>
      <c r="M1169" s="141">
        <v>14933.333333333299</v>
      </c>
      <c r="N1169" s="141">
        <v>5115.2521818181804</v>
      </c>
      <c r="O1169" s="144"/>
    </row>
    <row r="1170" spans="1:15" ht="14.4" x14ac:dyDescent="0.3">
      <c r="A1170" s="143">
        <v>45357.222881944443</v>
      </c>
      <c r="B1170" s="46">
        <f t="shared" si="18"/>
        <v>45357.222916666666</v>
      </c>
      <c r="C1170" s="141">
        <v>2.8420999999999998</v>
      </c>
      <c r="D1170" s="141">
        <v>0.15861249999999999</v>
      </c>
      <c r="E1170" s="141">
        <v>1400.0416666666699</v>
      </c>
      <c r="F1170" s="141">
        <v>39.710999999999999</v>
      </c>
      <c r="G1170" s="141">
        <v>25.2</v>
      </c>
      <c r="H1170" s="141">
        <v>35.01</v>
      </c>
      <c r="I1170" s="141">
        <v>6.6148999999999996</v>
      </c>
      <c r="J1170" s="141">
        <v>1.375</v>
      </c>
      <c r="K1170" s="141">
        <v>22.875</v>
      </c>
      <c r="L1170" s="144"/>
      <c r="M1170" s="141">
        <v>14953</v>
      </c>
      <c r="N1170" s="141">
        <v>5114.8832666666704</v>
      </c>
      <c r="O1170" s="144"/>
    </row>
    <row r="1171" spans="1:15" ht="14.4" x14ac:dyDescent="0.3">
      <c r="A1171" s="143">
        <v>45357.223576388889</v>
      </c>
      <c r="B1171" s="46">
        <f t="shared" si="18"/>
        <v>45357.223611111112</v>
      </c>
      <c r="C1171" s="141">
        <v>2.8381260869565201</v>
      </c>
      <c r="D1171" s="141">
        <v>0.16184347826087001</v>
      </c>
      <c r="E1171" s="141">
        <v>1399.9095238095199</v>
      </c>
      <c r="F1171" s="141">
        <v>38.858181818181798</v>
      </c>
      <c r="G1171" s="141">
        <v>25.344999999999999</v>
      </c>
      <c r="H1171" s="141">
        <v>35.015000000000001</v>
      </c>
      <c r="I1171" s="141">
        <v>6.6097999999999999</v>
      </c>
      <c r="J1171" s="141">
        <v>1.375</v>
      </c>
      <c r="K1171" s="141">
        <v>22.934999999999999</v>
      </c>
      <c r="L1171" s="144"/>
      <c r="M1171" s="141">
        <v>14953</v>
      </c>
      <c r="N1171" s="141">
        <v>5114.5569999999998</v>
      </c>
      <c r="O1171" s="144"/>
    </row>
    <row r="1172" spans="1:15" ht="14.4" x14ac:dyDescent="0.3">
      <c r="A1172" s="143">
        <v>45357.224270833336</v>
      </c>
      <c r="B1172" s="46">
        <f t="shared" si="18"/>
        <v>45357.224305555559</v>
      </c>
      <c r="C1172" s="141">
        <v>2.8316391304347799</v>
      </c>
      <c r="D1172" s="141">
        <v>0.16978260869565201</v>
      </c>
      <c r="E1172" s="141">
        <v>1399.8428571428601</v>
      </c>
      <c r="F1172" s="141">
        <v>38.494545454545502</v>
      </c>
      <c r="G1172" s="141">
        <v>25.54</v>
      </c>
      <c r="H1172" s="141">
        <v>35.016666666666701</v>
      </c>
      <c r="I1172" s="141">
        <v>6.6025555555555604</v>
      </c>
      <c r="J1172" s="141">
        <v>1.38</v>
      </c>
      <c r="K1172" s="141">
        <v>22.98</v>
      </c>
      <c r="L1172" s="144"/>
      <c r="M1172" s="141">
        <v>14953</v>
      </c>
      <c r="N1172" s="141">
        <v>5114.2522499999995</v>
      </c>
      <c r="O1172" s="144"/>
    </row>
    <row r="1173" spans="1:15" ht="14.4" x14ac:dyDescent="0.3">
      <c r="A1173" s="143">
        <v>45357.224965277775</v>
      </c>
      <c r="B1173" s="46">
        <f t="shared" si="18"/>
        <v>45357.224999999999</v>
      </c>
      <c r="C1173" s="141">
        <v>2.8269181818181801</v>
      </c>
      <c r="D1173" s="141">
        <v>0.17241363636363599</v>
      </c>
      <c r="E1173" s="141">
        <v>1400</v>
      </c>
      <c r="F1173" s="141">
        <v>40.144090909090899</v>
      </c>
      <c r="G1173" s="141">
        <v>25.504999999999999</v>
      </c>
      <c r="H1173" s="141">
        <v>35.018000000000001</v>
      </c>
      <c r="I1173" s="141">
        <v>6.6125999999999996</v>
      </c>
      <c r="J1173" s="141">
        <v>1.405</v>
      </c>
      <c r="K1173" s="141">
        <v>23.065555555555601</v>
      </c>
      <c r="L1173" s="144"/>
      <c r="M1173" s="141">
        <v>15005.5</v>
      </c>
      <c r="N1173" s="141">
        <v>5113.8851428571397</v>
      </c>
      <c r="O1173" s="144"/>
    </row>
    <row r="1174" spans="1:15" ht="14.4" x14ac:dyDescent="0.3">
      <c r="A1174" s="143">
        <v>45357.225659722222</v>
      </c>
      <c r="B1174" s="46">
        <f t="shared" si="18"/>
        <v>45357.225694444445</v>
      </c>
      <c r="C1174" s="141">
        <v>2.8280173913043498</v>
      </c>
      <c r="D1174" s="141">
        <v>0.17183043478260901</v>
      </c>
      <c r="E1174" s="141">
        <v>1400.3409090909099</v>
      </c>
      <c r="F1174" s="141">
        <v>40.203333333333298</v>
      </c>
      <c r="G1174" s="141">
        <v>25.48</v>
      </c>
      <c r="H1174" s="141">
        <v>35.024000000000001</v>
      </c>
      <c r="I1174" s="141">
        <v>6.6182999999999996</v>
      </c>
      <c r="J1174" s="141">
        <v>1.405</v>
      </c>
      <c r="K1174" s="141">
        <v>23.1933333333333</v>
      </c>
      <c r="L1174" s="144"/>
      <c r="M1174" s="141">
        <v>15063</v>
      </c>
      <c r="N1174" s="141">
        <v>5113.5959999999995</v>
      </c>
      <c r="O1174" s="144"/>
    </row>
    <row r="1175" spans="1:15" ht="14.4" x14ac:dyDescent="0.3">
      <c r="A1175" s="143">
        <v>45357.226354166669</v>
      </c>
      <c r="B1175" s="46">
        <f t="shared" si="18"/>
        <v>45357.226388888892</v>
      </c>
      <c r="C1175" s="141">
        <v>2.82731666666667</v>
      </c>
      <c r="D1175" s="141">
        <v>0.17150416666666701</v>
      </c>
      <c r="E1175" s="141">
        <v>1400.1095238095199</v>
      </c>
      <c r="F1175" s="141">
        <v>39.295416666666704</v>
      </c>
      <c r="G1175" s="141">
        <v>25.565000000000001</v>
      </c>
      <c r="H1175" s="141">
        <v>35.0133333333333</v>
      </c>
      <c r="I1175" s="141">
        <v>6.6115000000000004</v>
      </c>
      <c r="J1175" s="141">
        <v>1.405</v>
      </c>
      <c r="K1175" s="141">
        <v>23.23</v>
      </c>
      <c r="L1175" s="144"/>
      <c r="M1175" s="141">
        <v>15063</v>
      </c>
      <c r="N1175" s="141">
        <v>5113.2067500000003</v>
      </c>
      <c r="O1175" s="144"/>
    </row>
    <row r="1176" spans="1:15" ht="14.4" x14ac:dyDescent="0.3">
      <c r="A1176" s="143">
        <v>45357.227048611108</v>
      </c>
      <c r="B1176" s="46">
        <f t="shared" si="18"/>
        <v>45357.227083333339</v>
      </c>
      <c r="C1176" s="141">
        <v>2.8261727272727302</v>
      </c>
      <c r="D1176" s="141">
        <v>0.174882608695652</v>
      </c>
      <c r="E1176" s="141">
        <v>1399.68095238095</v>
      </c>
      <c r="F1176" s="141">
        <v>40.116190476190503</v>
      </c>
      <c r="G1176" s="141">
        <v>25.555</v>
      </c>
      <c r="H1176" s="141">
        <v>35.0133333333333</v>
      </c>
      <c r="I1176" s="141">
        <v>6.6050000000000004</v>
      </c>
      <c r="J1176" s="141">
        <v>1.405</v>
      </c>
      <c r="K1176" s="141">
        <v>23.23</v>
      </c>
      <c r="L1176" s="144"/>
      <c r="M1176" s="141">
        <v>15063</v>
      </c>
      <c r="N1176" s="141">
        <v>5112.88452941176</v>
      </c>
      <c r="O1176" s="144"/>
    </row>
    <row r="1177" spans="1:15" ht="14.4" x14ac:dyDescent="0.3">
      <c r="A1177" s="143">
        <v>45357.227743055555</v>
      </c>
      <c r="B1177" s="46">
        <f t="shared" si="18"/>
        <v>45357.227777777778</v>
      </c>
      <c r="C1177" s="141">
        <v>2.82740454545455</v>
      </c>
      <c r="D1177" s="141">
        <v>0.17268181818181799</v>
      </c>
      <c r="E1177" s="141">
        <v>1400.1681818181801</v>
      </c>
      <c r="F1177" s="141">
        <v>40.49</v>
      </c>
      <c r="G1177" s="141">
        <v>25.504999999999999</v>
      </c>
      <c r="H1177" s="141">
        <v>35.020000000000003</v>
      </c>
      <c r="I1177" s="141">
        <v>6.6073333333333304</v>
      </c>
      <c r="J1177" s="141">
        <v>1.425</v>
      </c>
      <c r="K1177" s="141">
        <v>23.265000000000001</v>
      </c>
      <c r="L1177" s="144"/>
      <c r="M1177" s="141">
        <v>15115</v>
      </c>
      <c r="N1177" s="141">
        <v>5112.5955384615399</v>
      </c>
      <c r="O1177" s="144"/>
    </row>
    <row r="1178" spans="1:15" ht="14.4" x14ac:dyDescent="0.3">
      <c r="A1178" s="143">
        <v>45357.228437500002</v>
      </c>
      <c r="B1178" s="46">
        <f t="shared" si="18"/>
        <v>45357.228472222225</v>
      </c>
      <c r="C1178" s="141">
        <v>2.8286047619047601</v>
      </c>
      <c r="D1178" s="141">
        <v>0.17069545454545501</v>
      </c>
      <c r="E1178" s="141">
        <v>1400.1136363636399</v>
      </c>
      <c r="F1178" s="141">
        <v>40.093529411764699</v>
      </c>
      <c r="G1178" s="141">
        <v>25.48</v>
      </c>
      <c r="H1178" s="141">
        <v>35.024999999999999</v>
      </c>
      <c r="I1178" s="141">
        <v>6.6210000000000004</v>
      </c>
      <c r="J1178" s="141">
        <v>1.425</v>
      </c>
      <c r="K1178" s="141">
        <v>23.265000000000001</v>
      </c>
      <c r="L1178" s="144"/>
      <c r="M1178" s="141">
        <v>15115</v>
      </c>
      <c r="N1178" s="141">
        <v>5112.2352000000001</v>
      </c>
      <c r="O1178" s="144"/>
    </row>
    <row r="1179" spans="1:15" ht="14.4" x14ac:dyDescent="0.3">
      <c r="A1179" s="143">
        <v>45357.229131944441</v>
      </c>
      <c r="B1179" s="46">
        <f t="shared" si="18"/>
        <v>45357.229166666672</v>
      </c>
      <c r="C1179" s="141">
        <v>2.8286318181818202</v>
      </c>
      <c r="D1179" s="141">
        <v>0.17135</v>
      </c>
      <c r="E1179" s="141">
        <v>1399.9857142857099</v>
      </c>
      <c r="F1179" s="141">
        <v>39.727777777777803</v>
      </c>
      <c r="G1179" s="141">
        <v>25.555</v>
      </c>
      <c r="H1179" s="141">
        <v>35.015000000000001</v>
      </c>
      <c r="I1179" s="141">
        <v>6.6144999999999996</v>
      </c>
      <c r="J1179" s="141">
        <v>1.42</v>
      </c>
      <c r="K1179" s="141">
        <v>23.24</v>
      </c>
      <c r="L1179" s="144"/>
      <c r="M1179" s="141">
        <v>15172</v>
      </c>
      <c r="N1179" s="141">
        <v>5111.9280833333296</v>
      </c>
      <c r="O1179" s="144"/>
    </row>
    <row r="1180" spans="1:15" ht="14.4" x14ac:dyDescent="0.3">
      <c r="A1180" s="143">
        <v>45357.229826388888</v>
      </c>
      <c r="B1180" s="46">
        <f t="shared" si="18"/>
        <v>45357.229861111111</v>
      </c>
      <c r="C1180" s="141">
        <v>2.8242272727272701</v>
      </c>
      <c r="D1180" s="141">
        <v>0.17633684210526299</v>
      </c>
      <c r="E1180" s="141">
        <v>1400.15882352941</v>
      </c>
      <c r="F1180" s="141">
        <v>38.464545454545501</v>
      </c>
      <c r="G1180" s="141">
        <v>25.734999999999999</v>
      </c>
      <c r="H1180" s="141">
        <v>35.015000000000001</v>
      </c>
      <c r="I1180" s="141">
        <v>6.6079999999999997</v>
      </c>
      <c r="J1180" s="141">
        <v>1.42</v>
      </c>
      <c r="K1180" s="141">
        <v>23.23</v>
      </c>
      <c r="L1180" s="144"/>
      <c r="M1180" s="141">
        <v>15172</v>
      </c>
      <c r="N1180" s="141">
        <v>5111.5818823529398</v>
      </c>
      <c r="O1180" s="144"/>
    </row>
    <row r="1181" spans="1:15" ht="14.4" x14ac:dyDescent="0.3">
      <c r="A1181" s="143">
        <v>45357.230520833335</v>
      </c>
      <c r="B1181" s="46">
        <f t="shared" si="18"/>
        <v>45357.230555555558</v>
      </c>
      <c r="C1181" s="141">
        <v>2.8185590909090901</v>
      </c>
      <c r="D1181" s="141">
        <v>0.181147619047619</v>
      </c>
      <c r="E1181" s="141">
        <v>1400.37142857143</v>
      </c>
      <c r="F1181" s="141">
        <v>39.833636363636401</v>
      </c>
      <c r="G1181" s="141">
        <v>25.69</v>
      </c>
      <c r="H1181" s="141">
        <v>35.015000000000001</v>
      </c>
      <c r="I1181" s="141">
        <v>6.6012500000000003</v>
      </c>
      <c r="J1181" s="141">
        <v>1.4350000000000001</v>
      </c>
      <c r="K1181" s="141">
        <v>23.265000000000001</v>
      </c>
      <c r="L1181" s="144"/>
      <c r="M1181" s="141">
        <v>15195.5</v>
      </c>
      <c r="N1181" s="141">
        <v>5111.2754444444399</v>
      </c>
      <c r="O1181" s="144"/>
    </row>
    <row r="1182" spans="1:15" ht="14.4" x14ac:dyDescent="0.3">
      <c r="A1182" s="143">
        <v>45357.231215277781</v>
      </c>
      <c r="B1182" s="46">
        <f t="shared" si="18"/>
        <v>45357.231250000004</v>
      </c>
      <c r="C1182" s="141">
        <v>2.8214173913043501</v>
      </c>
      <c r="D1182" s="141">
        <v>0.17874999999999999</v>
      </c>
      <c r="E1182" s="141">
        <v>1400.20909090909</v>
      </c>
      <c r="F1182" s="141">
        <v>40.257272727272699</v>
      </c>
      <c r="G1182" s="141">
        <v>25.7</v>
      </c>
      <c r="H1182" s="141">
        <v>35.03</v>
      </c>
      <c r="I1182" s="141">
        <v>6.6195000000000004</v>
      </c>
      <c r="J1182" s="141">
        <v>1.4350000000000001</v>
      </c>
      <c r="K1182" s="141">
        <v>23.36</v>
      </c>
      <c r="L1182" s="144"/>
      <c r="M1182" s="141">
        <v>15267.666666666701</v>
      </c>
      <c r="N1182" s="141">
        <v>5110.9277499999998</v>
      </c>
      <c r="O1182" s="144"/>
    </row>
    <row r="1183" spans="1:15" ht="14.4" x14ac:dyDescent="0.3">
      <c r="A1183" s="143">
        <v>45357.231909722221</v>
      </c>
      <c r="B1183" s="46">
        <f t="shared" si="18"/>
        <v>45357.231944444444</v>
      </c>
      <c r="C1183" s="141">
        <v>2.8181304347826099</v>
      </c>
      <c r="D1183" s="141">
        <v>0.18224347826087001</v>
      </c>
      <c r="E1183" s="141">
        <v>1399.74285714286</v>
      </c>
      <c r="F1183" s="141">
        <v>38.995652173913001</v>
      </c>
      <c r="G1183" s="141">
        <v>25.84</v>
      </c>
      <c r="H1183" s="141">
        <v>35.020000000000003</v>
      </c>
      <c r="I1183" s="141">
        <v>6.6172222222222201</v>
      </c>
      <c r="J1183" s="141">
        <v>1.44333333333333</v>
      </c>
      <c r="K1183" s="141">
        <v>23.411666666666701</v>
      </c>
      <c r="L1183" s="144"/>
      <c r="M1183" s="141">
        <v>15280</v>
      </c>
      <c r="N1183" s="141">
        <v>5110.5520588235304</v>
      </c>
      <c r="O1183" s="144"/>
    </row>
    <row r="1184" spans="1:15" ht="14.4" x14ac:dyDescent="0.3">
      <c r="A1184" s="143">
        <v>45357.232604166667</v>
      </c>
      <c r="B1184" s="46">
        <f t="shared" si="18"/>
        <v>45357.232638888891</v>
      </c>
      <c r="C1184" s="141">
        <v>2.8164545454545502</v>
      </c>
      <c r="D1184" s="141">
        <v>0.18397727272727299</v>
      </c>
      <c r="E1184" s="141">
        <v>1400.03</v>
      </c>
      <c r="F1184" s="141">
        <v>39.5431818181818</v>
      </c>
      <c r="G1184" s="141">
        <v>25.86</v>
      </c>
      <c r="H1184" s="141">
        <v>35.014000000000003</v>
      </c>
      <c r="I1184" s="141">
        <v>6.6107777777777796</v>
      </c>
      <c r="J1184" s="141">
        <v>1.45</v>
      </c>
      <c r="K1184" s="141">
        <v>23.42</v>
      </c>
      <c r="L1184" s="144"/>
      <c r="M1184" s="141">
        <v>15280</v>
      </c>
      <c r="N1184" s="141">
        <v>5110.1692499999999</v>
      </c>
      <c r="O1184" s="144"/>
    </row>
    <row r="1185" spans="1:15" ht="14.4" x14ac:dyDescent="0.3">
      <c r="A1185" s="143">
        <v>45357.233298611114</v>
      </c>
      <c r="B1185" s="46">
        <f t="shared" si="18"/>
        <v>45357.233333333337</v>
      </c>
      <c r="C1185" s="141">
        <v>2.8122090909090902</v>
      </c>
      <c r="D1185" s="141">
        <v>0.18585238095238099</v>
      </c>
      <c r="E1185" s="141">
        <v>1399.9272727272701</v>
      </c>
      <c r="F1185" s="141">
        <v>39.661818181818198</v>
      </c>
      <c r="G1185" s="141">
        <v>25.89</v>
      </c>
      <c r="H1185" s="141">
        <v>35.005000000000003</v>
      </c>
      <c r="I1185" s="141">
        <v>6.6035000000000004</v>
      </c>
      <c r="J1185" s="141">
        <v>1.45</v>
      </c>
      <c r="K1185" s="141">
        <v>23.46</v>
      </c>
      <c r="L1185" s="144"/>
      <c r="M1185" s="141">
        <v>15280</v>
      </c>
      <c r="N1185" s="141">
        <v>5109.86441666667</v>
      </c>
      <c r="O1185" s="144"/>
    </row>
    <row r="1186" spans="1:15" ht="14.4" x14ac:dyDescent="0.3">
      <c r="A1186" s="143">
        <v>45357.233993055554</v>
      </c>
      <c r="B1186" s="46">
        <f t="shared" si="18"/>
        <v>45357.234027777777</v>
      </c>
      <c r="C1186" s="141">
        <v>2.8155347826087</v>
      </c>
      <c r="D1186" s="141">
        <v>0.185186956521739</v>
      </c>
      <c r="E1186" s="141">
        <v>1400.1227272727299</v>
      </c>
      <c r="F1186" s="141">
        <v>42.062380952380899</v>
      </c>
      <c r="G1186" s="141">
        <v>25.52</v>
      </c>
      <c r="H1186" s="141">
        <v>35.023333333333298</v>
      </c>
      <c r="I1186" s="141">
        <v>6.61188888888889</v>
      </c>
      <c r="J1186" s="141">
        <v>1.4650000000000001</v>
      </c>
      <c r="K1186" s="141">
        <v>23.504999999999999</v>
      </c>
      <c r="L1186" s="144"/>
      <c r="M1186" s="141">
        <v>15330.400000000001</v>
      </c>
      <c r="N1186" s="141">
        <v>5109.5303750000003</v>
      </c>
      <c r="O1186" s="144"/>
    </row>
    <row r="1187" spans="1:15" ht="14.4" x14ac:dyDescent="0.3">
      <c r="A1187" s="143">
        <v>45357.2346875</v>
      </c>
      <c r="B1187" s="46">
        <f t="shared" si="18"/>
        <v>45357.234722222223</v>
      </c>
      <c r="C1187" s="141">
        <v>2.8485913043478299</v>
      </c>
      <c r="D1187" s="141">
        <v>0.14997727272727299</v>
      </c>
      <c r="E1187" s="141">
        <v>1399.77826086957</v>
      </c>
      <c r="F1187" s="141">
        <v>48.578260869565199</v>
      </c>
      <c r="G1187" s="141">
        <v>24.48</v>
      </c>
      <c r="H1187" s="141">
        <v>35</v>
      </c>
      <c r="I1187" s="141">
        <v>6.62128571428571</v>
      </c>
      <c r="J1187" s="141">
        <v>1.4550000000000001</v>
      </c>
      <c r="K1187" s="141">
        <v>23.556000000000001</v>
      </c>
      <c r="L1187" s="144"/>
      <c r="M1187" s="141">
        <v>15389</v>
      </c>
      <c r="N1187" s="141">
        <v>5109.11772727273</v>
      </c>
      <c r="O1187" s="144"/>
    </row>
    <row r="1188" spans="1:15" ht="14.4" x14ac:dyDescent="0.3">
      <c r="A1188" s="143">
        <v>45357.235381944447</v>
      </c>
      <c r="B1188" s="46">
        <f t="shared" si="18"/>
        <v>45357.23541666667</v>
      </c>
      <c r="C1188" s="141">
        <v>2.8609636363636399</v>
      </c>
      <c r="D1188" s="141">
        <v>0.13907826086956501</v>
      </c>
      <c r="E1188" s="141">
        <v>1399.9318181818201</v>
      </c>
      <c r="F1188" s="141">
        <v>37.411818181818198</v>
      </c>
      <c r="G1188" s="141">
        <v>24.93</v>
      </c>
      <c r="H1188" s="141">
        <v>34.984999999999999</v>
      </c>
      <c r="I1188" s="141">
        <v>6.6157000000000004</v>
      </c>
      <c r="J1188" s="141">
        <v>1.43</v>
      </c>
      <c r="K1188" s="141">
        <v>23.316666666666698</v>
      </c>
      <c r="L1188" s="144"/>
      <c r="M1188" s="141">
        <v>15389</v>
      </c>
      <c r="N1188" s="141">
        <v>5108.8274375000001</v>
      </c>
      <c r="O1188" s="144"/>
    </row>
    <row r="1189" spans="1:15" ht="14.4" x14ac:dyDescent="0.3">
      <c r="A1189" s="143">
        <v>45357.236076388886</v>
      </c>
      <c r="B1189" s="46">
        <f t="shared" si="18"/>
        <v>45357.236111111109</v>
      </c>
      <c r="C1189" s="141">
        <v>2.8437782608695601</v>
      </c>
      <c r="D1189" s="141">
        <v>0.15679999999999999</v>
      </c>
      <c r="E1189" s="141">
        <v>1399.8739130434799</v>
      </c>
      <c r="F1189" s="141">
        <v>36.784999999999997</v>
      </c>
      <c r="G1189" s="141">
        <v>25.335000000000001</v>
      </c>
      <c r="H1189" s="141">
        <v>34.996666666666698</v>
      </c>
      <c r="I1189" s="141">
        <v>6.6081818181818202</v>
      </c>
      <c r="J1189" s="141">
        <v>1.43</v>
      </c>
      <c r="K1189" s="141">
        <v>22.708181818181799</v>
      </c>
      <c r="L1189" s="144"/>
      <c r="M1189" s="141">
        <v>15389</v>
      </c>
      <c r="N1189" s="141">
        <v>5108.50078571429</v>
      </c>
      <c r="O1189" s="144"/>
    </row>
    <row r="1190" spans="1:15" ht="14.4" x14ac:dyDescent="0.3">
      <c r="A1190" s="143">
        <v>45357.236770833333</v>
      </c>
      <c r="B1190" s="46">
        <f t="shared" si="18"/>
        <v>45357.236805555556</v>
      </c>
      <c r="C1190" s="141">
        <v>2.8289954545454501</v>
      </c>
      <c r="D1190" s="141">
        <v>0.17112608695652201</v>
      </c>
      <c r="E1190" s="141">
        <v>1400.25</v>
      </c>
      <c r="F1190" s="141">
        <v>37.490476190476201</v>
      </c>
      <c r="G1190" s="141">
        <v>25.64</v>
      </c>
      <c r="H1190" s="141">
        <v>35.01</v>
      </c>
      <c r="I1190" s="141">
        <v>6.6013000000000002</v>
      </c>
      <c r="J1190" s="141">
        <v>1.43</v>
      </c>
      <c r="K1190" s="141">
        <v>22.657272727272701</v>
      </c>
      <c r="L1190" s="141"/>
      <c r="M1190" s="141">
        <v>15409.666666666701</v>
      </c>
      <c r="N1190" s="141">
        <v>5108.1409090909101</v>
      </c>
      <c r="O1190" s="144"/>
    </row>
    <row r="1191" spans="1:15" ht="14.4" x14ac:dyDescent="0.3">
      <c r="A1191" s="143">
        <v>45357.23746527778</v>
      </c>
      <c r="B1191" s="46">
        <f t="shared" si="18"/>
        <v>45357.237500000003</v>
      </c>
      <c r="C1191" s="141">
        <v>2.8215818181818202</v>
      </c>
      <c r="D1191" s="141">
        <v>0.17849999999999999</v>
      </c>
      <c r="E1191" s="141">
        <v>1400.21739130435</v>
      </c>
      <c r="F1191" s="141">
        <v>39.176086956521701</v>
      </c>
      <c r="G1191" s="141">
        <v>25.76</v>
      </c>
      <c r="H1191" s="141">
        <v>35.024285714285703</v>
      </c>
      <c r="I1191" s="141">
        <v>6.6123333333333303</v>
      </c>
      <c r="J1191" s="141">
        <v>1.4350000000000001</v>
      </c>
      <c r="K1191" s="141">
        <v>22.934999999999999</v>
      </c>
      <c r="L1191" s="144"/>
      <c r="M1191" s="141">
        <v>15482</v>
      </c>
      <c r="N1191" s="141">
        <v>5107.7935555555596</v>
      </c>
      <c r="O1191" s="144"/>
    </row>
    <row r="1192" spans="1:15" ht="14.4" x14ac:dyDescent="0.3">
      <c r="A1192" s="143">
        <v>45357.238159722219</v>
      </c>
      <c r="B1192" s="46">
        <f t="shared" si="18"/>
        <v>45357.23819444445</v>
      </c>
      <c r="C1192" s="141">
        <v>2.8173090909090899</v>
      </c>
      <c r="D1192" s="141">
        <v>0.181559090909091</v>
      </c>
      <c r="E1192" s="141">
        <v>1400.1210526315799</v>
      </c>
      <c r="F1192" s="141">
        <v>39.3028571428571</v>
      </c>
      <c r="G1192" s="141">
        <v>25.815000000000001</v>
      </c>
      <c r="H1192" s="141">
        <v>35.01</v>
      </c>
      <c r="I1192" s="141">
        <v>6.609</v>
      </c>
      <c r="J1192" s="141">
        <v>1.4350000000000001</v>
      </c>
      <c r="K1192" s="141">
        <v>23.218181818181801</v>
      </c>
      <c r="L1192" s="144"/>
      <c r="M1192" s="141">
        <v>15498</v>
      </c>
      <c r="N1192" s="141">
        <v>5107.4009999999998</v>
      </c>
      <c r="O1192" s="144"/>
    </row>
    <row r="1193" spans="1:15" ht="14.4" x14ac:dyDescent="0.3">
      <c r="A1193" s="143">
        <v>45357.238854166666</v>
      </c>
      <c r="B1193" s="46">
        <f t="shared" si="18"/>
        <v>45357.238888888889</v>
      </c>
      <c r="C1193" s="141">
        <v>2.8186</v>
      </c>
      <c r="D1193" s="141">
        <v>0.18164347826086999</v>
      </c>
      <c r="E1193" s="141">
        <v>1399.9347826087001</v>
      </c>
      <c r="F1193" s="141">
        <v>40.591818181818198</v>
      </c>
      <c r="G1193" s="141">
        <v>25.69</v>
      </c>
      <c r="H1193" s="141">
        <v>34.994999999999997</v>
      </c>
      <c r="I1193" s="141">
        <v>6.6023636363636404</v>
      </c>
      <c r="J1193" s="141">
        <v>1.45</v>
      </c>
      <c r="K1193" s="141">
        <v>23.369</v>
      </c>
      <c r="L1193" s="144"/>
      <c r="M1193" s="141">
        <v>15498</v>
      </c>
      <c r="N1193" s="141">
        <v>5107.0537333333295</v>
      </c>
      <c r="O1193" s="144"/>
    </row>
    <row r="1194" spans="1:15" ht="14.4" x14ac:dyDescent="0.3">
      <c r="A1194" s="143">
        <v>45357.239548611113</v>
      </c>
      <c r="B1194" s="46">
        <f t="shared" si="18"/>
        <v>45357.239583333336</v>
      </c>
      <c r="C1194" s="141">
        <v>2.81935714285714</v>
      </c>
      <c r="D1194" s="141">
        <v>0.17978181818181799</v>
      </c>
      <c r="E1194" s="141">
        <v>1400.0954545454499</v>
      </c>
      <c r="F1194" s="141">
        <v>39.259545454545503</v>
      </c>
      <c r="G1194" s="141">
        <v>25.76</v>
      </c>
      <c r="H1194" s="141">
        <v>35.001666666666701</v>
      </c>
      <c r="I1194" s="141">
        <v>6.6180000000000003</v>
      </c>
      <c r="J1194" s="141">
        <v>1.4550000000000001</v>
      </c>
      <c r="K1194" s="141">
        <v>23.446666666666701</v>
      </c>
      <c r="L1194" s="144"/>
      <c r="M1194" s="141">
        <v>15557.8</v>
      </c>
      <c r="N1194" s="141">
        <v>5106.7772000000004</v>
      </c>
      <c r="O1194" s="144"/>
    </row>
    <row r="1195" spans="1:15" ht="14.4" x14ac:dyDescent="0.3">
      <c r="A1195" s="143">
        <v>45357.240243055552</v>
      </c>
      <c r="B1195" s="46">
        <f t="shared" si="18"/>
        <v>45357.240277777782</v>
      </c>
      <c r="C1195" s="141">
        <v>2.8135782608695701</v>
      </c>
      <c r="D1195" s="141">
        <v>0.186404347826087</v>
      </c>
      <c r="E1195" s="141">
        <v>1399.8590909090899</v>
      </c>
      <c r="F1195" s="141">
        <v>39.090434782608703</v>
      </c>
      <c r="G1195" s="141">
        <v>25.91</v>
      </c>
      <c r="H1195" s="141">
        <v>35.020000000000003</v>
      </c>
      <c r="I1195" s="141">
        <v>6.6178888888888903</v>
      </c>
      <c r="J1195" s="141">
        <v>1.4550000000000001</v>
      </c>
      <c r="K1195" s="141">
        <v>23.43</v>
      </c>
      <c r="L1195" s="144"/>
      <c r="M1195" s="141">
        <v>15608</v>
      </c>
      <c r="N1195" s="141">
        <v>5106.4612727272697</v>
      </c>
      <c r="O1195" s="144"/>
    </row>
    <row r="1196" spans="1:15" ht="14.4" x14ac:dyDescent="0.3">
      <c r="A1196" s="143">
        <v>45357.240937499999</v>
      </c>
      <c r="B1196" s="46">
        <f t="shared" si="18"/>
        <v>45357.240972222222</v>
      </c>
      <c r="C1196" s="141">
        <v>2.8117608695652199</v>
      </c>
      <c r="D1196" s="141">
        <v>0.18850909090909099</v>
      </c>
      <c r="E1196" s="141">
        <v>1399.9947368421099</v>
      </c>
      <c r="F1196" s="141">
        <v>39.100454545454497</v>
      </c>
      <c r="G1196" s="141">
        <v>26.035</v>
      </c>
      <c r="H1196" s="141">
        <v>35.01</v>
      </c>
      <c r="I1196" s="141">
        <v>6.6120000000000001</v>
      </c>
      <c r="J1196" s="141">
        <v>1.46</v>
      </c>
      <c r="K1196" s="141">
        <v>23.46125</v>
      </c>
      <c r="L1196" s="144"/>
      <c r="M1196" s="141">
        <v>15608</v>
      </c>
      <c r="N1196" s="141">
        <v>5106.05428571429</v>
      </c>
      <c r="O1196" s="144"/>
    </row>
    <row r="1197" spans="1:15" ht="14.4" x14ac:dyDescent="0.3">
      <c r="A1197" s="143">
        <v>45357.241631944446</v>
      </c>
      <c r="B1197" s="46">
        <f t="shared" si="18"/>
        <v>45357.241666666669</v>
      </c>
      <c r="C1197" s="141">
        <v>2.80867826086957</v>
      </c>
      <c r="D1197" s="141">
        <v>0.19240434782608701</v>
      </c>
      <c r="E1197" s="141">
        <v>1400</v>
      </c>
      <c r="F1197" s="141">
        <v>39.692608695652197</v>
      </c>
      <c r="G1197" s="141">
        <v>26.07</v>
      </c>
      <c r="H1197" s="141">
        <v>35.006666666666703</v>
      </c>
      <c r="I1197" s="141">
        <v>6.6047000000000002</v>
      </c>
      <c r="J1197" s="141">
        <v>1.4650000000000001</v>
      </c>
      <c r="K1197" s="141">
        <v>23.54</v>
      </c>
      <c r="L1197" s="144"/>
      <c r="M1197" s="141">
        <v>15608</v>
      </c>
      <c r="N1197" s="141">
        <v>5105.7296999999999</v>
      </c>
      <c r="O1197" s="144"/>
    </row>
    <row r="1198" spans="1:15" ht="14.4" x14ac:dyDescent="0.3">
      <c r="A1198" s="143">
        <v>45357.242326388892</v>
      </c>
      <c r="B1198" s="46">
        <f t="shared" si="18"/>
        <v>45357.242361111115</v>
      </c>
      <c r="C1198" s="141">
        <v>2.8060136363636401</v>
      </c>
      <c r="D1198" s="141">
        <v>0.19448181818181801</v>
      </c>
      <c r="E1198" s="141">
        <v>1400.0476190476199</v>
      </c>
      <c r="F1198" s="141">
        <v>39.57</v>
      </c>
      <c r="G1198" s="141">
        <v>26.13</v>
      </c>
      <c r="H1198" s="141">
        <v>35.031999999999996</v>
      </c>
      <c r="I1198" s="141">
        <v>6.6128888888888904</v>
      </c>
      <c r="J1198" s="141">
        <v>1.48</v>
      </c>
      <c r="K1198" s="141">
        <v>23.61</v>
      </c>
      <c r="L1198" s="144"/>
      <c r="M1198" s="141">
        <v>15673.75</v>
      </c>
      <c r="N1198" s="141">
        <v>5105.3854285714297</v>
      </c>
      <c r="O1198" s="144"/>
    </row>
    <row r="1199" spans="1:15" ht="14.4" x14ac:dyDescent="0.3">
      <c r="A1199" s="143">
        <v>45357.243020833332</v>
      </c>
      <c r="B1199" s="46">
        <f t="shared" si="18"/>
        <v>45357.243055555555</v>
      </c>
      <c r="C1199" s="141">
        <v>2.8051416666666702</v>
      </c>
      <c r="D1199" s="141">
        <v>0.194160869565217</v>
      </c>
      <c r="E1199" s="141">
        <v>1399.93333333333</v>
      </c>
      <c r="F1199" s="141">
        <v>39.619999999999997</v>
      </c>
      <c r="G1199" s="141">
        <v>26.175000000000001</v>
      </c>
      <c r="H1199" s="141">
        <v>35.026000000000003</v>
      </c>
      <c r="I1199" s="141">
        <v>6.6186923076923101</v>
      </c>
      <c r="J1199" s="141">
        <v>1.4850000000000001</v>
      </c>
      <c r="K1199" s="141">
        <v>23.68</v>
      </c>
      <c r="L1199" s="144"/>
      <c r="M1199" s="141">
        <v>15715</v>
      </c>
      <c r="N1199" s="141">
        <v>5105.0029411764699</v>
      </c>
      <c r="O1199" s="144"/>
    </row>
    <row r="1200" spans="1:15" ht="14.4" x14ac:dyDescent="0.3">
      <c r="A1200" s="143">
        <v>45357.243715277778</v>
      </c>
      <c r="B1200" s="46">
        <f t="shared" si="18"/>
        <v>45357.243750000001</v>
      </c>
      <c r="C1200" s="141">
        <v>2.8019086956521702</v>
      </c>
      <c r="D1200" s="141">
        <v>0.198304347826087</v>
      </c>
      <c r="E1200" s="141">
        <v>1399.88421052632</v>
      </c>
      <c r="F1200" s="141">
        <v>39.767894736842102</v>
      </c>
      <c r="G1200" s="141">
        <v>26.23</v>
      </c>
      <c r="H1200" s="141">
        <v>35.003999999999998</v>
      </c>
      <c r="I1200" s="141">
        <v>6.6122500000000004</v>
      </c>
      <c r="J1200" s="141">
        <v>1.4850000000000001</v>
      </c>
      <c r="K1200" s="141">
        <v>23.734999999999999</v>
      </c>
      <c r="L1200" s="144"/>
      <c r="M1200" s="141">
        <v>15715</v>
      </c>
      <c r="N1200" s="141">
        <v>5104.6736363636401</v>
      </c>
      <c r="O1200" s="144"/>
    </row>
    <row r="1201" spans="1:15" ht="14.4" x14ac:dyDescent="0.3">
      <c r="A1201" s="143">
        <v>45357.244409722225</v>
      </c>
      <c r="B1201" s="46">
        <f t="shared" si="18"/>
        <v>45357.244444444448</v>
      </c>
      <c r="C1201" s="141">
        <v>2.8010999999999999</v>
      </c>
      <c r="D1201" s="141">
        <v>0.19914090909090901</v>
      </c>
      <c r="E1201" s="141">
        <v>1399.9363636363601</v>
      </c>
      <c r="F1201" s="141">
        <v>39.582857142857101</v>
      </c>
      <c r="G1201" s="141">
        <v>26.254999999999999</v>
      </c>
      <c r="H1201" s="141">
        <v>35.005000000000003</v>
      </c>
      <c r="I1201" s="141">
        <v>6.6046666666666702</v>
      </c>
      <c r="J1201" s="141">
        <v>1.49</v>
      </c>
      <c r="K1201" s="141">
        <v>23.765000000000001</v>
      </c>
      <c r="L1201" s="144"/>
      <c r="M1201" s="141">
        <v>15715</v>
      </c>
      <c r="N1201" s="141">
        <v>5104.3098</v>
      </c>
      <c r="O1201" s="144"/>
    </row>
    <row r="1202" spans="1:15" ht="14.4" x14ac:dyDescent="0.3">
      <c r="A1202" s="143">
        <v>45357.245104166665</v>
      </c>
      <c r="B1202" s="46">
        <f t="shared" si="18"/>
        <v>45357.245138888888</v>
      </c>
      <c r="C1202" s="141">
        <v>2.8009826086956502</v>
      </c>
      <c r="D1202" s="141">
        <v>0.19716521739130399</v>
      </c>
      <c r="E1202" s="141">
        <v>1400.3409090909099</v>
      </c>
      <c r="F1202" s="141">
        <v>40.567272727272702</v>
      </c>
      <c r="G1202" s="141">
        <v>26.18</v>
      </c>
      <c r="H1202" s="141">
        <v>35.01</v>
      </c>
      <c r="I1202" s="141">
        <v>6.6075555555555496</v>
      </c>
      <c r="J1202" s="141">
        <v>1.49</v>
      </c>
      <c r="K1202" s="141">
        <v>23.792857142857098</v>
      </c>
      <c r="L1202" s="144"/>
      <c r="M1202" s="141">
        <v>15774.2</v>
      </c>
      <c r="N1202" s="141">
        <v>5103.9379499999995</v>
      </c>
      <c r="O1202" s="144"/>
    </row>
    <row r="1203" spans="1:15" ht="14.4" x14ac:dyDescent="0.3">
      <c r="A1203" s="143">
        <v>45357.245798611111</v>
      </c>
      <c r="B1203" s="46">
        <f t="shared" si="18"/>
        <v>45357.245833333334</v>
      </c>
      <c r="C1203" s="141">
        <v>2.8010409090909101</v>
      </c>
      <c r="D1203" s="141">
        <v>0.19787272727272701</v>
      </c>
      <c r="E1203" s="141">
        <v>1400.0368421052599</v>
      </c>
      <c r="F1203" s="141">
        <v>39.1204545454545</v>
      </c>
      <c r="G1203" s="141">
        <v>26.31</v>
      </c>
      <c r="H1203" s="141">
        <v>35.015000000000001</v>
      </c>
      <c r="I1203" s="141">
        <v>6.6196999999999999</v>
      </c>
      <c r="J1203" s="141">
        <v>1.5049999999999999</v>
      </c>
      <c r="K1203" s="141">
        <v>23.82</v>
      </c>
      <c r="L1203" s="144"/>
      <c r="M1203" s="141">
        <v>15774.2</v>
      </c>
      <c r="N1203" s="141">
        <v>5103.5866666666598</v>
      </c>
      <c r="O1203" s="144"/>
    </row>
    <row r="1204" spans="1:15" ht="14.4" x14ac:dyDescent="0.3">
      <c r="A1204" s="143">
        <v>45357.246493055558</v>
      </c>
      <c r="B1204" s="46">
        <f t="shared" si="18"/>
        <v>45357.246527777781</v>
      </c>
      <c r="C1204" s="141">
        <v>2.7968478260869598</v>
      </c>
      <c r="D1204" s="141">
        <v>0.203491304347826</v>
      </c>
      <c r="E1204" s="141">
        <v>1400.0826086956499</v>
      </c>
      <c r="F1204" s="141">
        <v>39.938181818181803</v>
      </c>
      <c r="G1204" s="141">
        <v>26.31</v>
      </c>
      <c r="H1204" s="141">
        <v>35.005000000000003</v>
      </c>
      <c r="I1204" s="141">
        <v>6.6130000000000004</v>
      </c>
      <c r="J1204" s="141">
        <v>1.5049999999999999</v>
      </c>
      <c r="K1204" s="141">
        <v>23.81</v>
      </c>
      <c r="L1204" s="144"/>
      <c r="M1204" s="141">
        <v>15825</v>
      </c>
      <c r="N1204" s="141">
        <v>5103.2933333333303</v>
      </c>
      <c r="O1204" s="144"/>
    </row>
    <row r="1205" spans="1:15" ht="14.4" x14ac:dyDescent="0.3">
      <c r="A1205" s="143">
        <v>45357.247187499997</v>
      </c>
      <c r="B1205" s="46">
        <f t="shared" si="18"/>
        <v>45357.24722222222</v>
      </c>
      <c r="C1205" s="141">
        <v>2.7962727272727301</v>
      </c>
      <c r="D1205" s="141">
        <v>0.20499999999999999</v>
      </c>
      <c r="E1205" s="141">
        <v>1400.08</v>
      </c>
      <c r="F1205" s="141">
        <v>39.847391304347802</v>
      </c>
      <c r="G1205" s="141">
        <v>26.3466666666667</v>
      </c>
      <c r="H1205" s="141">
        <v>34.994</v>
      </c>
      <c r="I1205" s="141">
        <v>6.6052727272727303</v>
      </c>
      <c r="J1205" s="141">
        <v>1.5</v>
      </c>
      <c r="K1205" s="141">
        <v>23.855</v>
      </c>
      <c r="L1205" s="144"/>
      <c r="M1205" s="141">
        <v>15825</v>
      </c>
      <c r="N1205" s="141">
        <v>5102.9314285714299</v>
      </c>
      <c r="O1205" s="144"/>
    </row>
    <row r="1206" spans="1:15" ht="14.4" x14ac:dyDescent="0.3">
      <c r="A1206" s="143">
        <v>45357.247881944444</v>
      </c>
      <c r="B1206" s="46">
        <f t="shared" si="18"/>
        <v>45357.247916666667</v>
      </c>
      <c r="C1206" s="141">
        <v>2.79595652173913</v>
      </c>
      <c r="D1206" s="141">
        <v>0.20401304347826099</v>
      </c>
      <c r="E1206" s="141">
        <v>1400.1391304347801</v>
      </c>
      <c r="F1206" s="141">
        <v>39.725909090909099</v>
      </c>
      <c r="G1206" s="141">
        <v>26.385000000000002</v>
      </c>
      <c r="H1206" s="141">
        <v>35.005000000000003</v>
      </c>
      <c r="I1206" s="141">
        <v>6.6070833333333301</v>
      </c>
      <c r="J1206" s="141">
        <v>1.5133333333333301</v>
      </c>
      <c r="K1206" s="141">
        <v>23.905000000000001</v>
      </c>
      <c r="L1206" s="144"/>
      <c r="M1206" s="141">
        <v>15898</v>
      </c>
      <c r="N1206" s="141">
        <v>5102.5876153846102</v>
      </c>
      <c r="O1206" s="144"/>
    </row>
    <row r="1207" spans="1:15" ht="14.4" x14ac:dyDescent="0.3">
      <c r="A1207" s="143">
        <v>45357.248576388891</v>
      </c>
      <c r="B1207" s="46">
        <f t="shared" si="18"/>
        <v>45357.248611111114</v>
      </c>
      <c r="C1207" s="141">
        <v>2.7955521739130398</v>
      </c>
      <c r="D1207" s="141">
        <v>0.20501304347826099</v>
      </c>
      <c r="E1207" s="141">
        <v>1399.8173913043499</v>
      </c>
      <c r="F1207" s="141">
        <v>39.9031578947368</v>
      </c>
      <c r="G1207" s="141">
        <v>26.385000000000002</v>
      </c>
      <c r="H1207" s="141">
        <v>35.015000000000001</v>
      </c>
      <c r="I1207" s="141">
        <v>6.617</v>
      </c>
      <c r="J1207" s="141">
        <v>1.5249999999999999</v>
      </c>
      <c r="K1207" s="141">
        <v>23.934999999999999</v>
      </c>
      <c r="L1207" s="144"/>
      <c r="M1207" s="141">
        <v>15898</v>
      </c>
      <c r="N1207" s="141">
        <v>5102.2313076923101</v>
      </c>
      <c r="O1207" s="144"/>
    </row>
    <row r="1208" spans="1:15" ht="14.4" x14ac:dyDescent="0.3">
      <c r="A1208" s="143">
        <v>45357.24927083333</v>
      </c>
      <c r="B1208" s="46">
        <f t="shared" si="18"/>
        <v>45357.249305555561</v>
      </c>
      <c r="C1208" s="141">
        <v>2.7935652173913001</v>
      </c>
      <c r="D1208" s="141">
        <v>0.203213043478261</v>
      </c>
      <c r="E1208" s="141">
        <v>1399.95217391304</v>
      </c>
      <c r="F1208" s="141">
        <v>39.873333333333299</v>
      </c>
      <c r="G1208" s="141">
        <v>26.41</v>
      </c>
      <c r="H1208" s="141">
        <v>35.003999999999998</v>
      </c>
      <c r="I1208" s="141">
        <v>6.61</v>
      </c>
      <c r="J1208" s="141">
        <v>1.52</v>
      </c>
      <c r="K1208" s="141">
        <v>23.96</v>
      </c>
      <c r="L1208" s="144"/>
      <c r="M1208" s="141">
        <v>15933</v>
      </c>
      <c r="N1208" s="141">
        <v>5101.9107222222201</v>
      </c>
      <c r="O1208" s="144"/>
    </row>
    <row r="1209" spans="1:15" ht="14.4" x14ac:dyDescent="0.3">
      <c r="A1209" s="143">
        <v>45357.249965277777</v>
      </c>
      <c r="B1209" s="46">
        <f t="shared" si="18"/>
        <v>45357.25</v>
      </c>
      <c r="C1209" s="141">
        <v>2.7935913043478302</v>
      </c>
      <c r="D1209" s="141">
        <v>0.20601304347826099</v>
      </c>
      <c r="E1209" s="141">
        <v>1400.1478260869601</v>
      </c>
      <c r="F1209" s="141">
        <v>39.58</v>
      </c>
      <c r="G1209" s="141">
        <v>26.475000000000001</v>
      </c>
      <c r="H1209" s="141">
        <v>35</v>
      </c>
      <c r="I1209" s="141">
        <v>6.6029999999999998</v>
      </c>
      <c r="J1209" s="141">
        <v>1.5266666666666699</v>
      </c>
      <c r="K1209" s="141">
        <v>23.984999999999999</v>
      </c>
      <c r="L1209" s="144"/>
      <c r="M1209" s="141">
        <v>15933</v>
      </c>
      <c r="N1209" s="141">
        <v>5101.5097999999998</v>
      </c>
      <c r="O1209" s="144"/>
    </row>
    <row r="1210" spans="1:15" ht="14.4" x14ac:dyDescent="0.3">
      <c r="A1210" s="143">
        <v>45357.250659722224</v>
      </c>
      <c r="B1210" s="46">
        <f t="shared" si="18"/>
        <v>45357.250694444447</v>
      </c>
      <c r="C1210" s="141">
        <v>2.7916045454545499</v>
      </c>
      <c r="D1210" s="141">
        <v>0.209809090909091</v>
      </c>
      <c r="E1210" s="141">
        <v>1400.05238095238</v>
      </c>
      <c r="F1210" s="141">
        <v>39.706499999999998</v>
      </c>
      <c r="G1210" s="141">
        <v>26.54</v>
      </c>
      <c r="H1210" s="141">
        <v>35.015000000000001</v>
      </c>
      <c r="I1210" s="141">
        <v>6.6139999999999999</v>
      </c>
      <c r="J1210" s="141">
        <v>1.54</v>
      </c>
      <c r="K1210" s="141">
        <v>24.01</v>
      </c>
      <c r="L1210" s="144"/>
      <c r="M1210" s="141">
        <v>15998.599999999999</v>
      </c>
      <c r="N1210" s="141">
        <v>5101.1475</v>
      </c>
      <c r="O1210" s="144"/>
    </row>
    <row r="1211" spans="1:15" ht="14.4" x14ac:dyDescent="0.3">
      <c r="A1211" s="143">
        <v>45357.251354166663</v>
      </c>
      <c r="B1211" s="46">
        <f t="shared" si="18"/>
        <v>45357.251388888893</v>
      </c>
      <c r="C1211" s="141">
        <v>2.78779130434783</v>
      </c>
      <c r="D1211" s="141">
        <v>0.21036086956521699</v>
      </c>
      <c r="E1211" s="141">
        <v>1400.0550000000001</v>
      </c>
      <c r="F1211" s="141">
        <v>39.217619047619003</v>
      </c>
      <c r="G1211" s="141">
        <v>26.63</v>
      </c>
      <c r="H1211" s="141">
        <v>35.0133333333333</v>
      </c>
      <c r="I1211" s="141">
        <v>6.6180000000000003</v>
      </c>
      <c r="J1211" s="141">
        <v>1.54</v>
      </c>
      <c r="K1211" s="141">
        <v>24.05</v>
      </c>
      <c r="L1211" s="144"/>
      <c r="M1211" s="141">
        <v>16042</v>
      </c>
      <c r="N1211" s="141">
        <v>5100.7919090909099</v>
      </c>
      <c r="O1211" s="144"/>
    </row>
    <row r="1212" spans="1:15" ht="14.4" x14ac:dyDescent="0.3">
      <c r="A1212" s="143">
        <v>45357.25204861111</v>
      </c>
      <c r="B1212" s="46">
        <f t="shared" si="18"/>
        <v>45357.252083333333</v>
      </c>
      <c r="C1212" s="141">
        <v>2.7864826086956498</v>
      </c>
      <c r="D1212" s="141">
        <v>0.21284347826086999</v>
      </c>
      <c r="E1212" s="141">
        <v>1400.1</v>
      </c>
      <c r="F1212" s="141">
        <v>40.243636363636398</v>
      </c>
      <c r="G1212" s="141">
        <v>26.594999999999999</v>
      </c>
      <c r="H1212" s="141">
        <v>35</v>
      </c>
      <c r="I1212" s="141">
        <v>6.6106153846153903</v>
      </c>
      <c r="J1212" s="141">
        <v>1.5349999999999999</v>
      </c>
      <c r="K1212" s="141">
        <v>24.11</v>
      </c>
      <c r="L1212" s="144"/>
      <c r="M1212" s="141">
        <v>16042</v>
      </c>
      <c r="N1212" s="141">
        <v>5100.4679999999998</v>
      </c>
      <c r="O1212" s="144"/>
    </row>
    <row r="1213" spans="1:15" ht="14.4" x14ac:dyDescent="0.3">
      <c r="A1213" s="143">
        <v>45357.252743055556</v>
      </c>
      <c r="B1213" s="46">
        <f t="shared" si="18"/>
        <v>45357.25277777778</v>
      </c>
      <c r="C1213" s="141">
        <v>2.7846954545454499</v>
      </c>
      <c r="D1213" s="141">
        <v>0.21461818181818201</v>
      </c>
      <c r="E1213" s="141">
        <v>1399.96818181818</v>
      </c>
      <c r="F1213" s="141">
        <v>39.996666666666698</v>
      </c>
      <c r="G1213" s="141">
        <v>26.594999999999999</v>
      </c>
      <c r="H1213" s="141">
        <v>35</v>
      </c>
      <c r="I1213" s="141">
        <v>6.6040000000000001</v>
      </c>
      <c r="J1213" s="141">
        <v>1.54</v>
      </c>
      <c r="K1213" s="141">
        <v>24.164999999999999</v>
      </c>
      <c r="L1213" s="144"/>
      <c r="M1213" s="141">
        <v>16042</v>
      </c>
      <c r="N1213" s="141">
        <v>5100.1081818181801</v>
      </c>
      <c r="O1213" s="144"/>
    </row>
    <row r="1214" spans="1:15" ht="14.4" x14ac:dyDescent="0.3">
      <c r="A1214" s="143">
        <v>45357.253437500003</v>
      </c>
      <c r="B1214" s="46">
        <f t="shared" si="18"/>
        <v>45357.253472222226</v>
      </c>
      <c r="C1214" s="141">
        <v>2.7853956521739098</v>
      </c>
      <c r="D1214" s="141">
        <v>0.21323913043478299</v>
      </c>
      <c r="E1214" s="141">
        <v>1400.1347826087001</v>
      </c>
      <c r="F1214" s="141">
        <v>39.022608695652202</v>
      </c>
      <c r="G1214" s="141">
        <v>26.68</v>
      </c>
      <c r="H1214" s="141">
        <v>35.021999999999998</v>
      </c>
      <c r="I1214" s="141">
        <v>6.6113999999999997</v>
      </c>
      <c r="J1214" s="141">
        <v>1.5549999999999999</v>
      </c>
      <c r="K1214" s="141">
        <v>24.19</v>
      </c>
      <c r="L1214" s="144"/>
      <c r="M1214" s="141">
        <v>16120.25</v>
      </c>
      <c r="N1214" s="141">
        <v>5099.7068666666701</v>
      </c>
      <c r="O1214" s="144"/>
    </row>
    <row r="1215" spans="1:15" ht="14.4" x14ac:dyDescent="0.3">
      <c r="A1215" s="143">
        <v>45357.254131944443</v>
      </c>
      <c r="B1215" s="46">
        <f t="shared" si="18"/>
        <v>45357.254166666666</v>
      </c>
      <c r="C1215" s="141">
        <v>2.7804086956521701</v>
      </c>
      <c r="D1215" s="141">
        <v>0.22162727272727301</v>
      </c>
      <c r="E1215" s="141">
        <v>1399.9090909090901</v>
      </c>
      <c r="F1215" s="141">
        <v>41.413478260869603</v>
      </c>
      <c r="G1215" s="141">
        <v>26.13</v>
      </c>
      <c r="H1215" s="141">
        <v>35.015999999999998</v>
      </c>
      <c r="I1215" s="141">
        <v>6.6189999999999998</v>
      </c>
      <c r="J1215" s="141">
        <v>1.5549999999999999</v>
      </c>
      <c r="K1215" s="141">
        <v>24.204999999999998</v>
      </c>
      <c r="L1215" s="144"/>
      <c r="M1215" s="141">
        <v>16151</v>
      </c>
      <c r="N1215" s="141">
        <v>5099.3850909090897</v>
      </c>
      <c r="O1215" s="144"/>
    </row>
    <row r="1216" spans="1:15" ht="14.4" x14ac:dyDescent="0.3">
      <c r="A1216" s="143">
        <v>45357.254826388889</v>
      </c>
      <c r="B1216" s="46">
        <f t="shared" si="18"/>
        <v>45357.254861111112</v>
      </c>
      <c r="C1216" s="141">
        <v>2.8148545454545499</v>
      </c>
      <c r="D1216" s="141">
        <v>0.18720952380952399</v>
      </c>
      <c r="E1216" s="141">
        <v>1400.07619047619</v>
      </c>
      <c r="F1216" s="141">
        <v>47.505000000000003</v>
      </c>
      <c r="G1216" s="141">
        <v>25.42</v>
      </c>
      <c r="H1216" s="141">
        <v>34.976999999999997</v>
      </c>
      <c r="I1216" s="141">
        <v>6.6141111111111099</v>
      </c>
      <c r="J1216" s="141">
        <v>1.54666666666667</v>
      </c>
      <c r="K1216" s="141">
        <v>24.283636363636401</v>
      </c>
      <c r="L1216" s="144"/>
      <c r="M1216" s="141">
        <v>16151</v>
      </c>
      <c r="N1216" s="141">
        <v>5099.0114545454599</v>
      </c>
      <c r="O1216" s="144"/>
    </row>
    <row r="1217" spans="1:15" ht="14.4" x14ac:dyDescent="0.3">
      <c r="A1217" s="143">
        <v>45357.255520833336</v>
      </c>
      <c r="B1217" s="46">
        <f t="shared" si="18"/>
        <v>45357.255555555559</v>
      </c>
      <c r="C1217" s="141">
        <v>2.8240478260869599</v>
      </c>
      <c r="D1217" s="141">
        <v>0.17658260869565201</v>
      </c>
      <c r="E1217" s="141">
        <v>1400.04782608696</v>
      </c>
      <c r="F1217" s="141">
        <v>37.650869565217398</v>
      </c>
      <c r="G1217" s="141">
        <v>25.786666666666701</v>
      </c>
      <c r="H1217" s="141">
        <v>34.978333333333303</v>
      </c>
      <c r="I1217" s="141">
        <v>6.6070000000000002</v>
      </c>
      <c r="J1217" s="141">
        <v>1.5349999999999999</v>
      </c>
      <c r="K1217" s="141">
        <v>24.1309090909091</v>
      </c>
      <c r="L1217" s="144"/>
      <c r="M1217" s="141">
        <v>16151</v>
      </c>
      <c r="N1217" s="141">
        <v>5098.6778823529403</v>
      </c>
      <c r="O1217" s="144"/>
    </row>
    <row r="1218" spans="1:15" ht="14.4" x14ac:dyDescent="0.3">
      <c r="A1218" s="143">
        <v>45357.256215277775</v>
      </c>
      <c r="B1218" s="46">
        <f t="shared" si="18"/>
        <v>45357.256249999999</v>
      </c>
      <c r="C1218" s="141">
        <v>2.8076391304347799</v>
      </c>
      <c r="D1218" s="141">
        <v>0.19159130434782601</v>
      </c>
      <c r="E1218" s="141">
        <v>1400.0956521739099</v>
      </c>
      <c r="F1218" s="141">
        <v>37.490434782608702</v>
      </c>
      <c r="G1218" s="141">
        <v>26.204999999999998</v>
      </c>
      <c r="H1218" s="141">
        <v>35.005000000000003</v>
      </c>
      <c r="I1218" s="141">
        <v>6.6089090909090897</v>
      </c>
      <c r="J1218" s="141">
        <v>1.54</v>
      </c>
      <c r="K1218" s="141">
        <v>23.565833333333298</v>
      </c>
      <c r="L1218" s="144"/>
      <c r="M1218" s="141">
        <v>16207.599999999999</v>
      </c>
      <c r="N1218" s="141">
        <v>5098.2638749999996</v>
      </c>
      <c r="O1218" s="144"/>
    </row>
    <row r="1219" spans="1:15" ht="14.4" x14ac:dyDescent="0.3">
      <c r="A1219" s="143">
        <v>45357.256909722222</v>
      </c>
      <c r="B1219" s="46">
        <f t="shared" ref="B1219:B1282" si="19">MROUND(A1219,"00:01:00")</f>
        <v>45357.256944444445</v>
      </c>
      <c r="C1219" s="141">
        <v>2.7976000000000001</v>
      </c>
      <c r="D1219" s="141">
        <v>0.202454545454545</v>
      </c>
      <c r="E1219" s="141">
        <v>1399.6863636363601</v>
      </c>
      <c r="F1219" s="141">
        <v>37.979473684210497</v>
      </c>
      <c r="G1219" s="141">
        <v>26.4</v>
      </c>
      <c r="H1219" s="141">
        <v>35.024999999999999</v>
      </c>
      <c r="I1219" s="141">
        <v>6.62</v>
      </c>
      <c r="J1219" s="141">
        <v>1.53</v>
      </c>
      <c r="K1219" s="141">
        <v>23.504999999999999</v>
      </c>
      <c r="L1219" s="144"/>
      <c r="M1219" s="141">
        <v>16207.599999999999</v>
      </c>
      <c r="N1219" s="141">
        <v>5097.9123076923097</v>
      </c>
      <c r="O1219" s="144"/>
    </row>
    <row r="1220" spans="1:15" ht="14.4" x14ac:dyDescent="0.3">
      <c r="A1220" s="143">
        <v>45357.257604166669</v>
      </c>
      <c r="B1220" s="46">
        <f t="shared" si="19"/>
        <v>45357.257638888892</v>
      </c>
      <c r="C1220" s="141">
        <v>2.7903130434782599</v>
      </c>
      <c r="D1220" s="141">
        <v>0.20952173913043501</v>
      </c>
      <c r="E1220" s="141">
        <v>1400.3217391304299</v>
      </c>
      <c r="F1220" s="141">
        <v>39.086500000000001</v>
      </c>
      <c r="G1220" s="141">
        <v>26.51</v>
      </c>
      <c r="H1220" s="141">
        <v>35.01</v>
      </c>
      <c r="I1220" s="141">
        <v>6.61318181818182</v>
      </c>
      <c r="J1220" s="141">
        <v>1.54</v>
      </c>
      <c r="K1220" s="141">
        <v>23.733571428571398</v>
      </c>
      <c r="L1220" s="144"/>
      <c r="M1220" s="141">
        <v>16259</v>
      </c>
      <c r="N1220" s="141">
        <v>5097.5307692307697</v>
      </c>
      <c r="O1220" s="144"/>
    </row>
    <row r="1221" spans="1:15" ht="14.4" x14ac:dyDescent="0.3">
      <c r="A1221" s="143">
        <v>45357.258298611108</v>
      </c>
      <c r="B1221" s="46">
        <f t="shared" si="19"/>
        <v>45357.258333333339</v>
      </c>
      <c r="C1221" s="141">
        <v>2.7868380952381</v>
      </c>
      <c r="D1221" s="141">
        <v>0.21191904761904801</v>
      </c>
      <c r="E1221" s="141">
        <v>1399.8476190476199</v>
      </c>
      <c r="F1221" s="141">
        <v>39.320588235294103</v>
      </c>
      <c r="G1221" s="141">
        <v>26.58</v>
      </c>
      <c r="H1221" s="141">
        <v>35.005714285714298</v>
      </c>
      <c r="I1221" s="141">
        <v>6.60655555555556</v>
      </c>
      <c r="J1221" s="141">
        <v>1.54</v>
      </c>
      <c r="K1221" s="141">
        <v>23.958181818181799</v>
      </c>
      <c r="L1221" s="144"/>
      <c r="M1221" s="141">
        <v>16259</v>
      </c>
      <c r="N1221" s="141">
        <v>5097.1734999999999</v>
      </c>
      <c r="O1221" s="144"/>
    </row>
    <row r="1222" spans="1:15" ht="14.4" x14ac:dyDescent="0.3">
      <c r="A1222" s="143">
        <v>45357.258993055555</v>
      </c>
      <c r="B1222" s="46">
        <f t="shared" si="19"/>
        <v>45357.259027777778</v>
      </c>
      <c r="C1222" s="141">
        <v>2.7836086956521702</v>
      </c>
      <c r="D1222" s="141">
        <v>0.215163636363636</v>
      </c>
      <c r="E1222" s="141">
        <v>1400.1363636363601</v>
      </c>
      <c r="F1222" s="141">
        <v>39.433333333333302</v>
      </c>
      <c r="G1222" s="141">
        <v>26.655000000000001</v>
      </c>
      <c r="H1222" s="141">
        <v>35.020000000000003</v>
      </c>
      <c r="I1222" s="141">
        <v>6.60769230769231</v>
      </c>
      <c r="J1222" s="141">
        <v>1.55</v>
      </c>
      <c r="K1222" s="141">
        <v>24.0966666666667</v>
      </c>
      <c r="L1222" s="144"/>
      <c r="M1222" s="141">
        <v>16324.400000000001</v>
      </c>
      <c r="N1222" s="141">
        <v>5096.7549090909097</v>
      </c>
      <c r="O1222" s="144"/>
    </row>
    <row r="1223" spans="1:15" ht="14.4" x14ac:dyDescent="0.3">
      <c r="A1223" s="143">
        <v>45357.259687500002</v>
      </c>
      <c r="B1223" s="46">
        <f t="shared" si="19"/>
        <v>45357.259722222225</v>
      </c>
      <c r="C1223" s="141">
        <v>2.7804217391304298</v>
      </c>
      <c r="D1223" s="141">
        <v>0.21805652173913001</v>
      </c>
      <c r="E1223" s="141">
        <v>1400.0150000000001</v>
      </c>
      <c r="F1223" s="141">
        <v>39.542857142857102</v>
      </c>
      <c r="G1223" s="141">
        <v>26.73</v>
      </c>
      <c r="H1223" s="141">
        <v>35.023333333333298</v>
      </c>
      <c r="I1223" s="141">
        <v>6.6201111111111102</v>
      </c>
      <c r="J1223" s="141">
        <v>1.5640000000000001</v>
      </c>
      <c r="K1223" s="141">
        <v>24.175000000000001</v>
      </c>
      <c r="L1223" s="144"/>
      <c r="M1223" s="141">
        <v>16324.400000000001</v>
      </c>
      <c r="N1223" s="141">
        <v>5096.4077058823495</v>
      </c>
      <c r="O1223" s="144"/>
    </row>
    <row r="1224" spans="1:15" ht="14.4" x14ac:dyDescent="0.3">
      <c r="A1224" s="143">
        <v>45357.260381944441</v>
      </c>
      <c r="B1224" s="46">
        <f t="shared" si="19"/>
        <v>45357.260416666672</v>
      </c>
      <c r="C1224" s="141">
        <v>2.78209565217391</v>
      </c>
      <c r="D1224" s="141">
        <v>0.21908571428571399</v>
      </c>
      <c r="E1224" s="141">
        <v>1400.19565217391</v>
      </c>
      <c r="F1224" s="141">
        <v>39.838823529411798</v>
      </c>
      <c r="G1224" s="141">
        <v>26.76</v>
      </c>
      <c r="H1224" s="141">
        <v>35.0133333333333</v>
      </c>
      <c r="I1224" s="141">
        <v>6.6130000000000004</v>
      </c>
      <c r="J1224" s="141">
        <v>1.5640000000000001</v>
      </c>
      <c r="K1224" s="141">
        <v>24.234999999999999</v>
      </c>
      <c r="L1224" s="144"/>
      <c r="M1224" s="141">
        <v>16369</v>
      </c>
      <c r="N1224" s="141">
        <v>5095.9754999999996</v>
      </c>
      <c r="O1224" s="144"/>
    </row>
    <row r="1225" spans="1:15" ht="14.4" x14ac:dyDescent="0.3">
      <c r="A1225" s="143">
        <v>45357.261076388888</v>
      </c>
      <c r="B1225" s="46">
        <f t="shared" si="19"/>
        <v>45357.261111111111</v>
      </c>
      <c r="C1225" s="141">
        <v>2.78146363636364</v>
      </c>
      <c r="D1225" s="141">
        <v>0.217357142857143</v>
      </c>
      <c r="E1225" s="141">
        <v>1399.8545454545499</v>
      </c>
      <c r="F1225" s="141">
        <v>39.764666666666699</v>
      </c>
      <c r="G1225" s="141">
        <v>26.76</v>
      </c>
      <c r="H1225" s="141">
        <v>35.0133333333333</v>
      </c>
      <c r="I1225" s="141">
        <v>6.60655555555556</v>
      </c>
      <c r="J1225" s="141">
        <v>1.5633333333333299</v>
      </c>
      <c r="K1225" s="141">
        <v>24.28</v>
      </c>
      <c r="L1225" s="144"/>
      <c r="M1225" s="141">
        <v>16369</v>
      </c>
      <c r="N1225" s="141">
        <v>5095.6328571428603</v>
      </c>
      <c r="O1225" s="144"/>
    </row>
    <row r="1226" spans="1:15" ht="14.4" x14ac:dyDescent="0.3">
      <c r="A1226" s="143">
        <v>45357.261770833335</v>
      </c>
      <c r="B1226" s="46">
        <f t="shared" si="19"/>
        <v>45357.261805555558</v>
      </c>
      <c r="C1226" s="141">
        <v>2.7796826086956501</v>
      </c>
      <c r="D1226" s="141">
        <v>0.22145454545454499</v>
      </c>
      <c r="E1226" s="141">
        <v>1399.9090909090901</v>
      </c>
      <c r="F1226" s="141">
        <v>39.5223529411765</v>
      </c>
      <c r="G1226" s="141">
        <v>26.824999999999999</v>
      </c>
      <c r="H1226" s="141">
        <v>35.021666666666697</v>
      </c>
      <c r="I1226" s="141">
        <v>6.6085000000000003</v>
      </c>
      <c r="J1226" s="141">
        <v>1.575</v>
      </c>
      <c r="K1226" s="141">
        <v>24.303333333333299</v>
      </c>
      <c r="L1226" s="144"/>
      <c r="M1226" s="141">
        <v>16435.25</v>
      </c>
      <c r="N1226" s="141">
        <v>5095.2705999999998</v>
      </c>
      <c r="O1226" s="144"/>
    </row>
    <row r="1227" spans="1:15" ht="14.4" x14ac:dyDescent="0.3">
      <c r="A1227" s="143">
        <v>45357.262465277781</v>
      </c>
      <c r="B1227" s="46">
        <f t="shared" si="19"/>
        <v>45357.262500000004</v>
      </c>
      <c r="C1227" s="141">
        <v>2.7760304347826099</v>
      </c>
      <c r="D1227" s="141">
        <v>0.22311739130434799</v>
      </c>
      <c r="E1227" s="141">
        <v>1399.70869565217</v>
      </c>
      <c r="F1227" s="141">
        <v>39.393157894736802</v>
      </c>
      <c r="G1227" s="141">
        <v>26.913333333333298</v>
      </c>
      <c r="H1227" s="141">
        <v>35.031666666666702</v>
      </c>
      <c r="I1227" s="141">
        <v>6.6208</v>
      </c>
      <c r="J1227" s="141">
        <v>1.58666666666667</v>
      </c>
      <c r="K1227" s="141">
        <v>24.32</v>
      </c>
      <c r="L1227" s="144"/>
      <c r="M1227" s="141">
        <v>16435.25</v>
      </c>
      <c r="N1227" s="141">
        <v>5094.8632500000003</v>
      </c>
      <c r="O1227" s="144"/>
    </row>
    <row r="1228" spans="1:15" ht="14.4" x14ac:dyDescent="0.3">
      <c r="A1228" s="143">
        <v>45357.263159722221</v>
      </c>
      <c r="B1228" s="46">
        <f t="shared" si="19"/>
        <v>45357.263194444444</v>
      </c>
      <c r="C1228" s="141">
        <v>2.7732363636363599</v>
      </c>
      <c r="D1228" s="141">
        <v>0.22629047619047599</v>
      </c>
      <c r="E1228" s="141">
        <v>1400.1545454545501</v>
      </c>
      <c r="F1228" s="141">
        <v>39.838421052631602</v>
      </c>
      <c r="G1228" s="141">
        <v>26.913333333333298</v>
      </c>
      <c r="H1228" s="141">
        <v>35.018000000000001</v>
      </c>
      <c r="I1228" s="141">
        <v>6.6135000000000002</v>
      </c>
      <c r="J1228" s="141">
        <v>1.58</v>
      </c>
      <c r="K1228" s="141">
        <v>24.36</v>
      </c>
      <c r="L1228" s="144"/>
      <c r="M1228" s="141">
        <v>16478</v>
      </c>
      <c r="N1228" s="141">
        <v>5094.4791818181802</v>
      </c>
      <c r="O1228" s="144"/>
    </row>
    <row r="1229" spans="1:15" ht="14.4" x14ac:dyDescent="0.3">
      <c r="A1229" s="143">
        <v>45357.263854166667</v>
      </c>
      <c r="B1229" s="46">
        <f t="shared" si="19"/>
        <v>45357.263888888891</v>
      </c>
      <c r="C1229" s="141">
        <v>2.7757727272727299</v>
      </c>
      <c r="D1229" s="141">
        <v>0.22484090909090901</v>
      </c>
      <c r="E1229" s="141">
        <v>1399.8090909090899</v>
      </c>
      <c r="F1229" s="141">
        <v>39.951875000000001</v>
      </c>
      <c r="G1229" s="141">
        <v>26.95</v>
      </c>
      <c r="H1229" s="141">
        <v>35.005000000000003</v>
      </c>
      <c r="I1229" s="141">
        <v>6.6064999999999996</v>
      </c>
      <c r="J1229" s="141">
        <v>1.58</v>
      </c>
      <c r="K1229" s="141">
        <v>24.41</v>
      </c>
      <c r="L1229" s="144"/>
      <c r="M1229" s="141">
        <v>16478</v>
      </c>
      <c r="N1229" s="141">
        <v>5094.0609999999997</v>
      </c>
      <c r="O1229" s="144"/>
    </row>
    <row r="1230" spans="1:15" ht="14.4" x14ac:dyDescent="0.3">
      <c r="A1230" s="143">
        <v>45357.264548611114</v>
      </c>
      <c r="B1230" s="46">
        <f t="shared" si="19"/>
        <v>45357.264583333337</v>
      </c>
      <c r="C1230" s="141">
        <v>2.7737047619047601</v>
      </c>
      <c r="D1230" s="141">
        <v>0.22692499999999999</v>
      </c>
      <c r="E1230" s="141">
        <v>1400.0650000000001</v>
      </c>
      <c r="F1230" s="141">
        <v>39.722142857142899</v>
      </c>
      <c r="G1230" s="141">
        <v>26.95</v>
      </c>
      <c r="H1230" s="141">
        <v>35.024999999999999</v>
      </c>
      <c r="I1230" s="141">
        <v>6.6101999999999999</v>
      </c>
      <c r="J1230" s="141">
        <v>1.595</v>
      </c>
      <c r="K1230" s="141">
        <v>24.41</v>
      </c>
      <c r="L1230" s="144"/>
      <c r="M1230" s="141">
        <v>16553</v>
      </c>
      <c r="N1230" s="141">
        <v>5093.7504285714303</v>
      </c>
      <c r="O1230" s="144"/>
    </row>
    <row r="1231" spans="1:15" ht="14.4" x14ac:dyDescent="0.3">
      <c r="A1231" s="143">
        <v>45357.265243055554</v>
      </c>
      <c r="B1231" s="46">
        <f t="shared" si="19"/>
        <v>45357.265277777777</v>
      </c>
      <c r="C1231" s="141">
        <v>2.7728952380952401</v>
      </c>
      <c r="D1231" s="141">
        <v>0.228331818181818</v>
      </c>
      <c r="E1231" s="141">
        <v>1400.16</v>
      </c>
      <c r="F1231" s="141">
        <v>39.647500000000001</v>
      </c>
      <c r="G1231" s="141">
        <v>26.995000000000001</v>
      </c>
      <c r="H1231" s="141">
        <v>35.034999999999997</v>
      </c>
      <c r="I1231" s="141">
        <v>6.6217499999999996</v>
      </c>
      <c r="J1231" s="141">
        <v>1.605</v>
      </c>
      <c r="K1231" s="141">
        <v>24.44</v>
      </c>
      <c r="L1231" s="144"/>
      <c r="M1231" s="141">
        <v>16553</v>
      </c>
      <c r="N1231" s="141">
        <v>5093.3968888888903</v>
      </c>
      <c r="O1231" s="144"/>
    </row>
    <row r="1232" spans="1:15" ht="14.4" x14ac:dyDescent="0.3">
      <c r="A1232" s="143">
        <v>45357.2659375</v>
      </c>
      <c r="B1232" s="46">
        <f t="shared" si="19"/>
        <v>45357.265972222223</v>
      </c>
      <c r="C1232" s="141">
        <v>2.7688045454545498</v>
      </c>
      <c r="D1232" s="141">
        <v>0.229831818181818</v>
      </c>
      <c r="E1232" s="141">
        <v>1399.74</v>
      </c>
      <c r="F1232" s="141">
        <v>39.827500000000001</v>
      </c>
      <c r="G1232" s="141">
        <v>27.045000000000002</v>
      </c>
      <c r="H1232" s="141">
        <v>35.015000000000001</v>
      </c>
      <c r="I1232" s="141">
        <v>6.6151</v>
      </c>
      <c r="J1232" s="141">
        <v>1.605</v>
      </c>
      <c r="K1232" s="141">
        <v>24.46</v>
      </c>
      <c r="L1232" s="144"/>
      <c r="M1232" s="141">
        <v>16586</v>
      </c>
      <c r="N1232" s="141">
        <v>5093.0140000000001</v>
      </c>
      <c r="O1232" s="144"/>
    </row>
    <row r="1233" spans="1:15" ht="14.4" x14ac:dyDescent="0.3">
      <c r="A1233" s="143">
        <v>45357.266631944447</v>
      </c>
      <c r="B1233" s="46">
        <f t="shared" si="19"/>
        <v>45357.26666666667</v>
      </c>
      <c r="C1233" s="141">
        <v>2.7709636363636401</v>
      </c>
      <c r="D1233" s="141">
        <v>0.22986363636363599</v>
      </c>
      <c r="E1233" s="141">
        <v>1400.2</v>
      </c>
      <c r="F1233" s="141">
        <v>40.036666666666697</v>
      </c>
      <c r="G1233" s="141">
        <v>27.03</v>
      </c>
      <c r="H1233" s="141">
        <v>35.005000000000003</v>
      </c>
      <c r="I1233" s="141">
        <v>6.6071111111111103</v>
      </c>
      <c r="J1233" s="141">
        <v>1.6</v>
      </c>
      <c r="K1233" s="141">
        <v>24.5</v>
      </c>
      <c r="L1233" s="144"/>
      <c r="M1233" s="141">
        <v>16586</v>
      </c>
      <c r="N1233" s="141">
        <v>5092.5999090909099</v>
      </c>
      <c r="O1233" s="144"/>
    </row>
    <row r="1234" spans="1:15" ht="14.4" x14ac:dyDescent="0.3">
      <c r="A1234" s="143">
        <v>45357.267326388886</v>
      </c>
      <c r="B1234" s="46">
        <f t="shared" si="19"/>
        <v>45357.267361111109</v>
      </c>
      <c r="C1234" s="141">
        <v>2.7689571428571398</v>
      </c>
      <c r="D1234" s="141">
        <v>0.22932380952381001</v>
      </c>
      <c r="E1234" s="141">
        <v>1400.095</v>
      </c>
      <c r="F1234" s="141">
        <v>39.734285714285697</v>
      </c>
      <c r="G1234" s="141">
        <v>27.045000000000002</v>
      </c>
      <c r="H1234" s="141">
        <v>35.015000000000001</v>
      </c>
      <c r="I1234" s="141">
        <v>6.6081428571428598</v>
      </c>
      <c r="J1234" s="141">
        <v>1.605</v>
      </c>
      <c r="K1234" s="141">
        <v>24.524999999999999</v>
      </c>
      <c r="L1234" s="144"/>
      <c r="M1234" s="141">
        <v>16659.75</v>
      </c>
      <c r="N1234" s="141">
        <v>5092.2551874999999</v>
      </c>
      <c r="O1234" s="144"/>
    </row>
    <row r="1235" spans="1:15" ht="14.4" x14ac:dyDescent="0.3">
      <c r="A1235" s="143">
        <v>45357.268020833333</v>
      </c>
      <c r="B1235" s="46">
        <f t="shared" si="19"/>
        <v>45357.268055555556</v>
      </c>
      <c r="C1235" s="141">
        <v>2.7670043478260902</v>
      </c>
      <c r="D1235" s="141">
        <v>0.23426086956521699</v>
      </c>
      <c r="E1235" s="141">
        <v>1400.05454545455</v>
      </c>
      <c r="F1235" s="141">
        <v>39.395499999999998</v>
      </c>
      <c r="G1235" s="141">
        <v>27.15</v>
      </c>
      <c r="H1235" s="141">
        <v>35.024000000000001</v>
      </c>
      <c r="I1235" s="141">
        <v>6.6203333333333303</v>
      </c>
      <c r="J1235" s="141">
        <v>1.615</v>
      </c>
      <c r="K1235" s="141">
        <v>24.515000000000001</v>
      </c>
      <c r="L1235" s="144"/>
      <c r="M1235" s="141">
        <v>16659.75</v>
      </c>
      <c r="N1235" s="141">
        <v>5091.86227777778</v>
      </c>
      <c r="O1235" s="144"/>
    </row>
    <row r="1236" spans="1:15" ht="14.4" x14ac:dyDescent="0.3">
      <c r="A1236" s="143">
        <v>45357.26871527778</v>
      </c>
      <c r="B1236" s="46">
        <f t="shared" si="19"/>
        <v>45357.268750000003</v>
      </c>
      <c r="C1236" s="141">
        <v>2.7627652173913</v>
      </c>
      <c r="D1236" s="141">
        <v>0.23655217391304301</v>
      </c>
      <c r="E1236" s="141">
        <v>1400.21304347826</v>
      </c>
      <c r="F1236" s="141">
        <v>39.710999999999999</v>
      </c>
      <c r="G1236" s="141">
        <v>27.15</v>
      </c>
      <c r="H1236" s="141">
        <v>35.01</v>
      </c>
      <c r="I1236" s="141">
        <v>6.6120000000000001</v>
      </c>
      <c r="J1236" s="141">
        <v>1.62</v>
      </c>
      <c r="K1236" s="141">
        <v>24.54</v>
      </c>
      <c r="L1236" s="144"/>
      <c r="M1236" s="141">
        <v>16694</v>
      </c>
      <c r="N1236" s="141">
        <v>5091.5137142857102</v>
      </c>
      <c r="O1236" s="144"/>
    </row>
    <row r="1237" spans="1:15" ht="14.4" x14ac:dyDescent="0.3">
      <c r="A1237" s="143">
        <v>45357.269409722219</v>
      </c>
      <c r="B1237" s="46">
        <f t="shared" si="19"/>
        <v>45357.26944444445</v>
      </c>
      <c r="C1237" s="141">
        <v>2.7668772727272701</v>
      </c>
      <c r="D1237" s="141">
        <v>0.23478181818181801</v>
      </c>
      <c r="E1237" s="141">
        <v>1399.87142857143</v>
      </c>
      <c r="F1237" s="141">
        <v>39.971333333333298</v>
      </c>
      <c r="G1237" s="141">
        <v>27.18</v>
      </c>
      <c r="H1237" s="141">
        <v>35.0042857142857</v>
      </c>
      <c r="I1237" s="141">
        <v>6.6048888888888904</v>
      </c>
      <c r="J1237" s="141">
        <v>1.62</v>
      </c>
      <c r="K1237" s="141">
        <v>24.585000000000001</v>
      </c>
      <c r="L1237" s="144"/>
      <c r="M1237" s="141">
        <v>16694</v>
      </c>
      <c r="N1237" s="141">
        <v>5091.1275294117604</v>
      </c>
      <c r="O1237" s="144"/>
    </row>
    <row r="1238" spans="1:15" ht="14.4" x14ac:dyDescent="0.3">
      <c r="A1238" s="143">
        <v>45357.270104166666</v>
      </c>
      <c r="B1238" s="46">
        <f t="shared" si="19"/>
        <v>45357.270138888889</v>
      </c>
      <c r="C1238" s="141">
        <v>2.7653565217391298</v>
      </c>
      <c r="D1238" s="141">
        <v>0.23706086956521699</v>
      </c>
      <c r="E1238" s="141">
        <v>1400.03913043478</v>
      </c>
      <c r="F1238" s="141">
        <v>39.79</v>
      </c>
      <c r="G1238" s="141">
        <v>27.2</v>
      </c>
      <c r="H1238" s="141">
        <v>35.020000000000003</v>
      </c>
      <c r="I1238" s="141">
        <v>6.6044999999999998</v>
      </c>
      <c r="J1238" s="141">
        <v>1.625</v>
      </c>
      <c r="K1238" s="141">
        <v>24.625</v>
      </c>
      <c r="L1238" s="144"/>
      <c r="M1238" s="141">
        <v>16759.5</v>
      </c>
      <c r="N1238" s="141">
        <v>5090.7350526315804</v>
      </c>
      <c r="O1238" s="144"/>
    </row>
    <row r="1239" spans="1:15" ht="14.4" x14ac:dyDescent="0.3">
      <c r="A1239" s="143">
        <v>45357.270798611113</v>
      </c>
      <c r="B1239" s="46">
        <f t="shared" si="19"/>
        <v>45357.270833333336</v>
      </c>
      <c r="C1239" s="141">
        <v>2.7598333333333298</v>
      </c>
      <c r="D1239" s="141">
        <v>0.23600499999999999</v>
      </c>
      <c r="E1239" s="141">
        <v>1399.99</v>
      </c>
      <c r="F1239" s="141">
        <v>39.628124999999997</v>
      </c>
      <c r="G1239" s="141">
        <v>27.24</v>
      </c>
      <c r="H1239" s="141">
        <v>35.023333333333298</v>
      </c>
      <c r="I1239" s="141">
        <v>6.6139999999999999</v>
      </c>
      <c r="J1239" s="141">
        <v>1.64</v>
      </c>
      <c r="K1239" s="141">
        <v>24.625</v>
      </c>
      <c r="L1239" s="144"/>
      <c r="M1239" s="141">
        <v>16759.5</v>
      </c>
      <c r="N1239" s="141">
        <v>5090.3731333333299</v>
      </c>
      <c r="O1239" s="144"/>
    </row>
    <row r="1240" spans="1:15" ht="14.4" x14ac:dyDescent="0.3">
      <c r="A1240" s="143">
        <v>45357.271493055552</v>
      </c>
      <c r="B1240" s="46">
        <f t="shared" si="19"/>
        <v>45357.271527777782</v>
      </c>
      <c r="C1240" s="141">
        <v>2.76146363636364</v>
      </c>
      <c r="D1240" s="141">
        <v>0.23907272727272699</v>
      </c>
      <c r="E1240" s="141">
        <v>1399.9227272727301</v>
      </c>
      <c r="F1240" s="141">
        <v>39.770000000000003</v>
      </c>
      <c r="G1240" s="141">
        <v>27.29</v>
      </c>
      <c r="H1240" s="141">
        <v>35.018333333333302</v>
      </c>
      <c r="I1240" s="141">
        <v>6.6060999999999996</v>
      </c>
      <c r="J1240" s="141">
        <v>1.635</v>
      </c>
      <c r="K1240" s="141">
        <v>24.65</v>
      </c>
      <c r="L1240" s="144"/>
      <c r="M1240" s="141">
        <v>16805</v>
      </c>
      <c r="N1240" s="141">
        <v>5089.9823157894698</v>
      </c>
      <c r="O1240" s="144"/>
    </row>
    <row r="1241" spans="1:15" ht="14.4" x14ac:dyDescent="0.3">
      <c r="A1241" s="143">
        <v>45357.272187499999</v>
      </c>
      <c r="B1241" s="46">
        <f t="shared" si="19"/>
        <v>45357.272222222222</v>
      </c>
      <c r="C1241" s="141">
        <v>2.7612909090909099</v>
      </c>
      <c r="D1241" s="141">
        <v>0.24026363636363601</v>
      </c>
      <c r="E1241" s="141">
        <v>1400.22272727273</v>
      </c>
      <c r="F1241" s="141">
        <v>39.825000000000003</v>
      </c>
      <c r="G1241" s="141">
        <v>27.3</v>
      </c>
      <c r="H1241" s="141">
        <v>35.018000000000001</v>
      </c>
      <c r="I1241" s="141">
        <v>6.6079090909090903</v>
      </c>
      <c r="J1241" s="141">
        <v>1.635</v>
      </c>
      <c r="K1241" s="141">
        <v>24.684999999999999</v>
      </c>
      <c r="L1241" s="144"/>
      <c r="M1241" s="141">
        <v>16874.400000000001</v>
      </c>
      <c r="N1241" s="141">
        <v>5089.6057000000001</v>
      </c>
      <c r="O1241" s="144"/>
    </row>
    <row r="1242" spans="1:15" ht="14.4" x14ac:dyDescent="0.3">
      <c r="A1242" s="143">
        <v>45357.272881944446</v>
      </c>
      <c r="B1242" s="46">
        <f t="shared" si="19"/>
        <v>45357.272916666669</v>
      </c>
      <c r="C1242" s="141">
        <v>2.7583227272727302</v>
      </c>
      <c r="D1242" s="141">
        <v>0.24120909090909101</v>
      </c>
      <c r="E1242" s="141">
        <v>1400.06</v>
      </c>
      <c r="F1242" s="141">
        <v>39.685333333333297</v>
      </c>
      <c r="G1242" s="141">
        <v>27.34</v>
      </c>
      <c r="H1242" s="141">
        <v>35.024999999999999</v>
      </c>
      <c r="I1242" s="141">
        <v>6.6171111111111101</v>
      </c>
      <c r="J1242" s="141">
        <v>1.64333333333333</v>
      </c>
      <c r="K1242" s="141">
        <v>24.72</v>
      </c>
      <c r="L1242" s="144"/>
      <c r="M1242" s="141">
        <v>16874.400000000001</v>
      </c>
      <c r="N1242" s="141">
        <v>5089.17133333333</v>
      </c>
      <c r="O1242" s="144"/>
    </row>
    <row r="1243" spans="1:15" ht="14.4" x14ac:dyDescent="0.3">
      <c r="A1243" s="143">
        <v>45357.273576388892</v>
      </c>
      <c r="B1243" s="46">
        <f t="shared" si="19"/>
        <v>45357.273611111115</v>
      </c>
      <c r="C1243" s="141">
        <v>2.7584521739130401</v>
      </c>
      <c r="D1243" s="141">
        <v>0.24274090909090901</v>
      </c>
      <c r="E1243" s="141">
        <v>1399.8818181818201</v>
      </c>
      <c r="F1243" s="141">
        <v>39.9509090909091</v>
      </c>
      <c r="G1243" s="141">
        <v>27.37</v>
      </c>
      <c r="H1243" s="141">
        <v>35.015000000000001</v>
      </c>
      <c r="I1243" s="141">
        <v>6.610125</v>
      </c>
      <c r="J1243" s="141">
        <v>1.65</v>
      </c>
      <c r="K1243" s="141">
        <v>24.745000000000001</v>
      </c>
      <c r="L1243" s="144"/>
      <c r="M1243" s="141">
        <v>16914</v>
      </c>
      <c r="N1243" s="141">
        <v>5088.7910000000002</v>
      </c>
      <c r="O1243" s="144"/>
    </row>
    <row r="1244" spans="1:15" ht="14.4" x14ac:dyDescent="0.3">
      <c r="A1244" s="143">
        <v>45357.274270833332</v>
      </c>
      <c r="B1244" s="46">
        <f t="shared" si="19"/>
        <v>45357.274305555555</v>
      </c>
      <c r="C1244" s="141">
        <v>2.7557869565217401</v>
      </c>
      <c r="D1244" s="141">
        <v>0.24217272727272701</v>
      </c>
      <c r="E1244" s="141">
        <v>1399.8363636363599</v>
      </c>
      <c r="F1244" s="141">
        <v>39.919499999999999</v>
      </c>
      <c r="G1244" s="141">
        <v>27.35</v>
      </c>
      <c r="H1244" s="141">
        <v>35.015714285714303</v>
      </c>
      <c r="I1244" s="141">
        <v>6.6025</v>
      </c>
      <c r="J1244" s="141">
        <v>1.655</v>
      </c>
      <c r="K1244" s="141">
        <v>24.77</v>
      </c>
      <c r="L1244" s="144"/>
      <c r="M1244" s="141">
        <v>16926</v>
      </c>
      <c r="N1244" s="141">
        <v>5088.4117333333297</v>
      </c>
      <c r="O1244" s="144"/>
    </row>
    <row r="1245" spans="1:15" ht="14.4" x14ac:dyDescent="0.3">
      <c r="A1245" s="143">
        <v>45357.274965277778</v>
      </c>
      <c r="B1245" s="46">
        <f t="shared" si="19"/>
        <v>45357.275000000001</v>
      </c>
      <c r="C1245" s="141">
        <v>2.7562181818181801</v>
      </c>
      <c r="D1245" s="141">
        <v>0.244468181818182</v>
      </c>
      <c r="E1245" s="141">
        <v>1399.8090909090899</v>
      </c>
      <c r="F1245" s="141">
        <v>39.664999999999999</v>
      </c>
      <c r="G1245" s="141">
        <v>27.42</v>
      </c>
      <c r="H1245" s="141">
        <v>35.03</v>
      </c>
      <c r="I1245" s="141">
        <v>6.6199000000000003</v>
      </c>
      <c r="J1245" s="141">
        <v>1.66</v>
      </c>
      <c r="K1245" s="141">
        <v>24.77</v>
      </c>
      <c r="L1245" s="144"/>
      <c r="M1245" s="141">
        <v>17001.333333333299</v>
      </c>
      <c r="N1245" s="141">
        <v>5088.0869230769204</v>
      </c>
      <c r="O1245" s="144"/>
    </row>
    <row r="1246" spans="1:15" ht="14.4" x14ac:dyDescent="0.3">
      <c r="A1246" s="143">
        <v>45357.275659722225</v>
      </c>
      <c r="B1246" s="46">
        <f t="shared" si="19"/>
        <v>45357.275694444448</v>
      </c>
      <c r="C1246" s="141">
        <v>2.7549999999999999</v>
      </c>
      <c r="D1246" s="141">
        <v>0.24497826086956501</v>
      </c>
      <c r="E1246" s="141">
        <v>1399.9571428571401</v>
      </c>
      <c r="F1246" s="141">
        <v>39.742272727272699</v>
      </c>
      <c r="G1246" s="141">
        <v>27.45</v>
      </c>
      <c r="H1246" s="141">
        <v>35.020000000000003</v>
      </c>
      <c r="I1246" s="141">
        <v>6.6151</v>
      </c>
      <c r="J1246" s="141">
        <v>1.66</v>
      </c>
      <c r="K1246" s="141">
        <v>24.79</v>
      </c>
      <c r="L1246" s="144"/>
      <c r="M1246" s="141">
        <v>17023</v>
      </c>
      <c r="N1246" s="141">
        <v>5087.6983076923098</v>
      </c>
      <c r="O1246" s="144"/>
    </row>
    <row r="1247" spans="1:15" ht="14.4" x14ac:dyDescent="0.3">
      <c r="A1247" s="143">
        <v>45357.276354166665</v>
      </c>
      <c r="B1247" s="46">
        <f t="shared" si="19"/>
        <v>45357.276388888888</v>
      </c>
      <c r="C1247" s="141">
        <v>2.7544130434782601</v>
      </c>
      <c r="D1247" s="141">
        <v>0.24602173913043501</v>
      </c>
      <c r="E1247" s="141">
        <v>1400.30454545455</v>
      </c>
      <c r="F1247" s="141">
        <v>39.861363636363599</v>
      </c>
      <c r="G1247" s="141">
        <v>27.47</v>
      </c>
      <c r="H1247" s="141">
        <v>35.003333333333302</v>
      </c>
      <c r="I1247" s="141">
        <v>6.6077000000000004</v>
      </c>
      <c r="J1247" s="141">
        <v>1.66</v>
      </c>
      <c r="K1247" s="141">
        <v>24.824999999999999</v>
      </c>
      <c r="L1247" s="144"/>
      <c r="M1247" s="141">
        <v>17023</v>
      </c>
      <c r="N1247" s="141">
        <v>5087.2567894736803</v>
      </c>
      <c r="O1247" s="144"/>
    </row>
    <row r="1248" spans="1:15" ht="14.4" x14ac:dyDescent="0.3">
      <c r="A1248" s="143">
        <v>45357.277048611111</v>
      </c>
      <c r="B1248" s="46">
        <f t="shared" si="19"/>
        <v>45357.277083333334</v>
      </c>
      <c r="C1248" s="141">
        <v>2.75341739130435</v>
      </c>
      <c r="D1248" s="141">
        <v>0.24832173913043501</v>
      </c>
      <c r="E1248" s="141">
        <v>1399.9272727272701</v>
      </c>
      <c r="F1248" s="141">
        <v>39.926315789473698</v>
      </c>
      <c r="G1248" s="141">
        <v>27.484999999999999</v>
      </c>
      <c r="H1248" s="141">
        <v>35.005000000000003</v>
      </c>
      <c r="I1248" s="141">
        <v>6.6</v>
      </c>
      <c r="J1248" s="141">
        <v>1.67</v>
      </c>
      <c r="K1248" s="141">
        <v>24.86</v>
      </c>
      <c r="L1248" s="144"/>
      <c r="M1248" s="141">
        <v>17043</v>
      </c>
      <c r="N1248" s="141">
        <v>5086.8572352941201</v>
      </c>
      <c r="O1248" s="144"/>
    </row>
    <row r="1249" spans="1:15" ht="14.4" x14ac:dyDescent="0.3">
      <c r="A1249" s="143">
        <v>45357.277743055558</v>
      </c>
      <c r="B1249" s="46">
        <f t="shared" si="19"/>
        <v>45357.277777777781</v>
      </c>
      <c r="C1249" s="141">
        <v>2.7533681818181801</v>
      </c>
      <c r="D1249" s="141">
        <v>0.247181818181818</v>
      </c>
      <c r="E1249" s="141">
        <v>1399.9619047619001</v>
      </c>
      <c r="F1249" s="141">
        <v>39.577894736842097</v>
      </c>
      <c r="G1249" s="141">
        <v>27.5</v>
      </c>
      <c r="H1249" s="141">
        <v>35.023000000000003</v>
      </c>
      <c r="I1249" s="141">
        <v>6.6185454545454503</v>
      </c>
      <c r="J1249" s="141">
        <v>1.675</v>
      </c>
      <c r="K1249" s="141">
        <v>24.885000000000002</v>
      </c>
      <c r="L1249" s="144"/>
      <c r="M1249" s="141">
        <v>17118.666666666701</v>
      </c>
      <c r="N1249" s="141">
        <v>5086.4896363636399</v>
      </c>
      <c r="O1249" s="144"/>
    </row>
    <row r="1250" spans="1:15" ht="14.4" x14ac:dyDescent="0.3">
      <c r="A1250" s="143">
        <v>45357.278437499997</v>
      </c>
      <c r="B1250" s="46">
        <f t="shared" si="19"/>
        <v>45357.27847222222</v>
      </c>
      <c r="C1250" s="141">
        <v>2.7513000000000001</v>
      </c>
      <c r="D1250" s="141">
        <v>0.24950454545454501</v>
      </c>
      <c r="E1250" s="141">
        <v>1400.1</v>
      </c>
      <c r="F1250" s="141">
        <v>39.662500000000001</v>
      </c>
      <c r="G1250" s="141">
        <v>27.57</v>
      </c>
      <c r="H1250" s="141">
        <v>35.0133333333333</v>
      </c>
      <c r="I1250" s="141">
        <v>6.6150000000000002</v>
      </c>
      <c r="J1250" s="141">
        <v>1.67</v>
      </c>
      <c r="K1250" s="141">
        <v>24.876666666666701</v>
      </c>
      <c r="L1250" s="141"/>
      <c r="M1250" s="141">
        <v>17133</v>
      </c>
      <c r="N1250" s="141">
        <v>5086.0811176470597</v>
      </c>
      <c r="O1250" s="144"/>
    </row>
    <row r="1251" spans="1:15" ht="14.4" x14ac:dyDescent="0.3">
      <c r="A1251" s="143">
        <v>45357.279131944444</v>
      </c>
      <c r="B1251" s="46">
        <f t="shared" si="19"/>
        <v>45357.279166666667</v>
      </c>
      <c r="C1251" s="141">
        <v>2.7507347826087001</v>
      </c>
      <c r="D1251" s="141">
        <v>0.24794782608695701</v>
      </c>
      <c r="E1251" s="141">
        <v>1400.1714285714299</v>
      </c>
      <c r="F1251" s="141">
        <v>39.865263157894702</v>
      </c>
      <c r="G1251" s="141">
        <v>27.57</v>
      </c>
      <c r="H1251" s="141">
        <v>35.005000000000003</v>
      </c>
      <c r="I1251" s="141">
        <v>6.6071</v>
      </c>
      <c r="J1251" s="141">
        <v>1.67</v>
      </c>
      <c r="K1251" s="141">
        <v>24.905000000000001</v>
      </c>
      <c r="L1251" s="144"/>
      <c r="M1251" s="141">
        <v>17133</v>
      </c>
      <c r="N1251" s="141">
        <v>5085.6918571428596</v>
      </c>
      <c r="O1251" s="144"/>
    </row>
    <row r="1252" spans="1:15" ht="14.4" x14ac:dyDescent="0.3">
      <c r="A1252" s="143">
        <v>45357.279826388891</v>
      </c>
      <c r="B1252" s="46">
        <f t="shared" si="19"/>
        <v>45357.279861111114</v>
      </c>
      <c r="C1252" s="141">
        <v>2.7488000000000001</v>
      </c>
      <c r="D1252" s="141">
        <v>0.250357142857143</v>
      </c>
      <c r="E1252" s="141">
        <v>1400.02</v>
      </c>
      <c r="F1252" s="141">
        <v>39.722142857142899</v>
      </c>
      <c r="G1252" s="141">
        <v>27.605</v>
      </c>
      <c r="H1252" s="141">
        <v>35.008000000000003</v>
      </c>
      <c r="I1252" s="141">
        <v>6.6069230769230796</v>
      </c>
      <c r="J1252" s="141">
        <v>1.68</v>
      </c>
      <c r="K1252" s="141">
        <v>24.934999999999999</v>
      </c>
      <c r="L1252" s="144"/>
      <c r="M1252" s="141">
        <v>17198.75</v>
      </c>
      <c r="N1252" s="141">
        <v>5085.2666875000004</v>
      </c>
      <c r="O1252" s="144"/>
    </row>
    <row r="1253" spans="1:15" ht="14.4" x14ac:dyDescent="0.3">
      <c r="A1253" s="143">
        <v>45357.28052083333</v>
      </c>
      <c r="B1253" s="46">
        <f t="shared" si="19"/>
        <v>45357.280555555561</v>
      </c>
      <c r="C1253" s="141">
        <v>2.7475478260869601</v>
      </c>
      <c r="D1253" s="141">
        <v>0.25283478260869602</v>
      </c>
      <c r="E1253" s="141">
        <v>1399.8818181818201</v>
      </c>
      <c r="F1253" s="141">
        <v>39.587368421052602</v>
      </c>
      <c r="G1253" s="141">
        <v>27.655000000000001</v>
      </c>
      <c r="H1253" s="141">
        <v>35.024999999999999</v>
      </c>
      <c r="I1253" s="141">
        <v>6.6203636363636402</v>
      </c>
      <c r="J1253" s="141">
        <v>1.68</v>
      </c>
      <c r="K1253" s="141">
        <v>24.954999999999998</v>
      </c>
      <c r="L1253" s="144"/>
      <c r="M1253" s="141">
        <v>17198.75</v>
      </c>
      <c r="N1253" s="141">
        <v>5084.8775500000002</v>
      </c>
      <c r="O1253" s="144"/>
    </row>
    <row r="1254" spans="1:15" ht="14.4" x14ac:dyDescent="0.3">
      <c r="A1254" s="143">
        <v>45357.281215277777</v>
      </c>
      <c r="B1254" s="46">
        <f t="shared" si="19"/>
        <v>45357.28125</v>
      </c>
      <c r="C1254" s="141">
        <v>2.7458952380952399</v>
      </c>
      <c r="D1254" s="141">
        <v>0.25568636363636399</v>
      </c>
      <c r="E1254" s="141">
        <v>1399.9619047619001</v>
      </c>
      <c r="F1254" s="141">
        <v>39.700555555555603</v>
      </c>
      <c r="G1254" s="141">
        <v>27.704999999999998</v>
      </c>
      <c r="H1254" s="141">
        <v>35.01</v>
      </c>
      <c r="I1254" s="141">
        <v>6.6127777777777803</v>
      </c>
      <c r="J1254" s="141">
        <v>1.68</v>
      </c>
      <c r="K1254" s="141">
        <v>24.98</v>
      </c>
      <c r="L1254" s="144"/>
      <c r="M1254" s="141">
        <v>17242</v>
      </c>
      <c r="N1254" s="141">
        <v>5084.5029090909102</v>
      </c>
      <c r="O1254" s="144"/>
    </row>
    <row r="1255" spans="1:15" ht="14.4" x14ac:dyDescent="0.3">
      <c r="A1255" s="143">
        <v>45357.281909722224</v>
      </c>
      <c r="B1255" s="46">
        <f t="shared" si="19"/>
        <v>45357.281944444447</v>
      </c>
      <c r="C1255" s="141">
        <v>2.7435043478260899</v>
      </c>
      <c r="D1255" s="141">
        <v>0.254313043478261</v>
      </c>
      <c r="E1255" s="141">
        <v>1400.23043478261</v>
      </c>
      <c r="F1255" s="141">
        <v>39.884</v>
      </c>
      <c r="G1255" s="141">
        <v>27.72</v>
      </c>
      <c r="H1255" s="141">
        <v>35.015714285714303</v>
      </c>
      <c r="I1255" s="141">
        <v>6.6044999999999998</v>
      </c>
      <c r="J1255" s="141">
        <v>1.68</v>
      </c>
      <c r="K1255" s="141">
        <v>25.02</v>
      </c>
      <c r="L1255" s="144"/>
      <c r="M1255" s="141">
        <v>17242</v>
      </c>
      <c r="N1255" s="141">
        <v>5084.1148823529402</v>
      </c>
      <c r="O1255" s="144"/>
    </row>
    <row r="1256" spans="1:15" ht="14.4" x14ac:dyDescent="0.3">
      <c r="A1256" s="143">
        <v>45357.282604166663</v>
      </c>
      <c r="B1256" s="46">
        <f t="shared" si="19"/>
        <v>45357.282638888893</v>
      </c>
      <c r="C1256" s="141">
        <v>2.7446565217391301</v>
      </c>
      <c r="D1256" s="141">
        <v>0.25602173913043502</v>
      </c>
      <c r="E1256" s="141">
        <v>1399.76956521739</v>
      </c>
      <c r="F1256" s="141">
        <v>39.696521739130397</v>
      </c>
      <c r="G1256" s="141">
        <v>27.74</v>
      </c>
      <c r="H1256" s="141">
        <v>35.0171428571429</v>
      </c>
      <c r="I1256" s="141">
        <v>6.6138000000000003</v>
      </c>
      <c r="J1256" s="141">
        <v>1.69</v>
      </c>
      <c r="K1256" s="141">
        <v>25.045999999999999</v>
      </c>
      <c r="L1256" s="144"/>
      <c r="M1256" s="141">
        <v>17315.25</v>
      </c>
      <c r="N1256" s="141">
        <v>5083.7235882352898</v>
      </c>
      <c r="O1256" s="144"/>
    </row>
    <row r="1257" spans="1:15" ht="14.4" x14ac:dyDescent="0.3">
      <c r="A1257" s="143">
        <v>45357.28329861111</v>
      </c>
      <c r="B1257" s="46">
        <f t="shared" si="19"/>
        <v>45357.283333333333</v>
      </c>
      <c r="C1257" s="141">
        <v>2.7420652173912998</v>
      </c>
      <c r="D1257" s="141">
        <v>0.259709090909091</v>
      </c>
      <c r="E1257" s="141">
        <v>1400.3090909090899</v>
      </c>
      <c r="F1257" s="141">
        <v>39.4957142857143</v>
      </c>
      <c r="G1257" s="141">
        <v>27.824999999999999</v>
      </c>
      <c r="H1257" s="141">
        <v>35.021428571428601</v>
      </c>
      <c r="I1257" s="141">
        <v>6.6180000000000003</v>
      </c>
      <c r="J1257" s="141">
        <v>1.6950000000000001</v>
      </c>
      <c r="K1257" s="141">
        <v>25.065000000000001</v>
      </c>
      <c r="L1257" s="144"/>
      <c r="M1257" s="141">
        <v>17350</v>
      </c>
      <c r="N1257" s="141">
        <v>5083.3</v>
      </c>
      <c r="O1257" s="144"/>
    </row>
    <row r="1258" spans="1:15" ht="14.4" x14ac:dyDescent="0.3">
      <c r="A1258" s="143">
        <v>45357.283993055556</v>
      </c>
      <c r="B1258" s="46">
        <f t="shared" si="19"/>
        <v>45357.28402777778</v>
      </c>
      <c r="C1258" s="141">
        <v>2.7392909090909101</v>
      </c>
      <c r="D1258" s="141">
        <v>0.258160869565217</v>
      </c>
      <c r="E1258" s="141">
        <v>1400.04545454545</v>
      </c>
      <c r="F1258" s="141">
        <v>40.058421052631601</v>
      </c>
      <c r="G1258" s="141">
        <v>27.84</v>
      </c>
      <c r="H1258" s="141">
        <v>35.005000000000003</v>
      </c>
      <c r="I1258" s="141">
        <v>6.61</v>
      </c>
      <c r="J1258" s="141">
        <v>1.7</v>
      </c>
      <c r="K1258" s="141">
        <v>25.1</v>
      </c>
      <c r="L1258" s="144"/>
      <c r="M1258" s="141">
        <v>17350</v>
      </c>
      <c r="N1258" s="141">
        <v>5082.8944117647097</v>
      </c>
      <c r="O1258" s="144"/>
    </row>
    <row r="1259" spans="1:15" ht="14.4" x14ac:dyDescent="0.3">
      <c r="A1259" s="143">
        <v>45357.284687500003</v>
      </c>
      <c r="B1259" s="46">
        <f t="shared" si="19"/>
        <v>45357.284722222226</v>
      </c>
      <c r="C1259" s="141">
        <v>2.7402954545454499</v>
      </c>
      <c r="D1259" s="141">
        <v>0.25971818181818201</v>
      </c>
      <c r="E1259" s="141">
        <v>1400.0578947368399</v>
      </c>
      <c r="F1259" s="141">
        <v>40.032499999999999</v>
      </c>
      <c r="G1259" s="141">
        <v>27.81</v>
      </c>
      <c r="H1259" s="141">
        <v>35.006</v>
      </c>
      <c r="I1259" s="141">
        <v>6.6020000000000003</v>
      </c>
      <c r="J1259" s="141">
        <v>1.71</v>
      </c>
      <c r="K1259" s="141">
        <v>25.145</v>
      </c>
      <c r="L1259" s="144"/>
      <c r="M1259" s="141">
        <v>17350.5</v>
      </c>
      <c r="N1259" s="141">
        <v>5082.4939230769196</v>
      </c>
      <c r="O1259" s="144"/>
    </row>
    <row r="1260" spans="1:15" ht="14.4" x14ac:dyDescent="0.3">
      <c r="A1260" s="143">
        <v>45357.285381944443</v>
      </c>
      <c r="B1260" s="46">
        <f t="shared" si="19"/>
        <v>45357.285416666666</v>
      </c>
      <c r="C1260" s="141">
        <v>2.7394500000000002</v>
      </c>
      <c r="D1260" s="141">
        <v>0.26053636363636401</v>
      </c>
      <c r="E1260" s="141">
        <v>1400.3904761904801</v>
      </c>
      <c r="F1260" s="141">
        <v>39.766249999999999</v>
      </c>
      <c r="G1260" s="141">
        <v>27.84</v>
      </c>
      <c r="H1260" s="141">
        <v>35.024999999999999</v>
      </c>
      <c r="I1260" s="141">
        <v>6.6185999999999998</v>
      </c>
      <c r="J1260" s="141">
        <v>1.71</v>
      </c>
      <c r="K1260" s="141">
        <v>25.15</v>
      </c>
      <c r="L1260" s="144"/>
      <c r="M1260" s="141">
        <v>17425.75</v>
      </c>
      <c r="N1260" s="141">
        <v>5082.0831875000003</v>
      </c>
      <c r="O1260" s="144"/>
    </row>
    <row r="1261" spans="1:15" ht="14.4" x14ac:dyDescent="0.3">
      <c r="A1261" s="143">
        <v>45357.286076388889</v>
      </c>
      <c r="B1261" s="46">
        <f t="shared" si="19"/>
        <v>45357.286111111112</v>
      </c>
      <c r="C1261" s="141">
        <v>2.7377045454545499</v>
      </c>
      <c r="D1261" s="141">
        <v>0.26293181818181799</v>
      </c>
      <c r="E1261" s="141">
        <v>1400.00952380952</v>
      </c>
      <c r="F1261" s="141">
        <v>39.647058823529399</v>
      </c>
      <c r="G1261" s="141">
        <v>27.875</v>
      </c>
      <c r="H1261" s="141">
        <v>35.015000000000001</v>
      </c>
      <c r="I1261" s="141">
        <v>6.6157000000000004</v>
      </c>
      <c r="J1261" s="141">
        <v>1.7150000000000001</v>
      </c>
      <c r="K1261" s="141">
        <v>25.155000000000001</v>
      </c>
      <c r="L1261" s="144"/>
      <c r="M1261" s="141">
        <v>17458</v>
      </c>
      <c r="N1261" s="141">
        <v>5081.7031875000002</v>
      </c>
      <c r="O1261" s="144"/>
    </row>
    <row r="1262" spans="1:15" ht="14.4" x14ac:dyDescent="0.3">
      <c r="A1262" s="143">
        <v>45357.286770833336</v>
      </c>
      <c r="B1262" s="46">
        <f t="shared" si="19"/>
        <v>45357.286805555559</v>
      </c>
      <c r="C1262" s="141">
        <v>2.7367909090909102</v>
      </c>
      <c r="D1262" s="141">
        <v>0.262918181818182</v>
      </c>
      <c r="E1262" s="141">
        <v>1400.0238095238101</v>
      </c>
      <c r="F1262" s="141">
        <v>39.860666666666702</v>
      </c>
      <c r="G1262" s="141">
        <v>27.91</v>
      </c>
      <c r="H1262" s="141">
        <v>35</v>
      </c>
      <c r="I1262" s="141">
        <v>6.6079999999999997</v>
      </c>
      <c r="J1262" s="141">
        <v>1.71</v>
      </c>
      <c r="K1262" s="141">
        <v>25.18</v>
      </c>
      <c r="L1262" s="144"/>
      <c r="M1262" s="141">
        <v>17458</v>
      </c>
      <c r="N1262" s="141">
        <v>5081.2679285714303</v>
      </c>
      <c r="O1262" s="144"/>
    </row>
    <row r="1263" spans="1:15" ht="14.4" x14ac:dyDescent="0.3">
      <c r="A1263" s="143">
        <v>45357.287465277775</v>
      </c>
      <c r="B1263" s="46">
        <f t="shared" si="19"/>
        <v>45357.287499999999</v>
      </c>
      <c r="C1263" s="141">
        <v>2.7362869565217398</v>
      </c>
      <c r="D1263" s="141">
        <v>0.26486086956521698</v>
      </c>
      <c r="E1263" s="141">
        <v>1400.1826086956501</v>
      </c>
      <c r="F1263" s="141">
        <v>39.756666666666703</v>
      </c>
      <c r="G1263" s="141">
        <v>27.925000000000001</v>
      </c>
      <c r="H1263" s="141">
        <v>35.01</v>
      </c>
      <c r="I1263" s="141">
        <v>6.6006666666666698</v>
      </c>
      <c r="J1263" s="141">
        <v>1.72</v>
      </c>
      <c r="K1263" s="141">
        <v>25.21</v>
      </c>
      <c r="L1263" s="144"/>
      <c r="M1263" s="141">
        <v>17478</v>
      </c>
      <c r="N1263" s="141">
        <v>5080.8433076923102</v>
      </c>
      <c r="O1263" s="144"/>
    </row>
    <row r="1264" spans="1:15" ht="14.4" x14ac:dyDescent="0.3">
      <c r="A1264" s="143">
        <v>45357.288159722222</v>
      </c>
      <c r="B1264" s="46">
        <f t="shared" si="19"/>
        <v>45357.288194444445</v>
      </c>
      <c r="C1264" s="141">
        <v>2.7342565217391299</v>
      </c>
      <c r="D1264" s="141">
        <v>0.26604782608695599</v>
      </c>
      <c r="E1264" s="141">
        <v>1400.2</v>
      </c>
      <c r="F1264" s="141">
        <v>39.29</v>
      </c>
      <c r="G1264" s="141">
        <v>28.01</v>
      </c>
      <c r="H1264" s="141">
        <v>35.03</v>
      </c>
      <c r="I1264" s="141">
        <v>6.6181999999999999</v>
      </c>
      <c r="J1264" s="141">
        <v>1.73</v>
      </c>
      <c r="K1264" s="141">
        <v>25.23</v>
      </c>
      <c r="L1264" s="144"/>
      <c r="M1264" s="141">
        <v>17541.333333333299</v>
      </c>
      <c r="N1264" s="141">
        <v>5080.4610000000002</v>
      </c>
      <c r="O1264" s="144"/>
    </row>
    <row r="1265" spans="1:15" ht="14.4" x14ac:dyDescent="0.3">
      <c r="A1265" s="143">
        <v>45357.288854166669</v>
      </c>
      <c r="B1265" s="46">
        <f t="shared" si="19"/>
        <v>45357.288888888892</v>
      </c>
      <c r="C1265" s="141">
        <v>2.7309681818181799</v>
      </c>
      <c r="D1265" s="141">
        <v>0.270468181818182</v>
      </c>
      <c r="E1265" s="141">
        <v>1400.0681818181799</v>
      </c>
      <c r="F1265" s="141">
        <v>39.689</v>
      </c>
      <c r="G1265" s="141">
        <v>28.07</v>
      </c>
      <c r="H1265" s="141">
        <v>35.024000000000001</v>
      </c>
      <c r="I1265" s="141">
        <v>6.6135454545454504</v>
      </c>
      <c r="J1265" s="141">
        <v>1.7350000000000001</v>
      </c>
      <c r="K1265" s="141">
        <v>25.25</v>
      </c>
      <c r="L1265" s="144"/>
      <c r="M1265" s="141">
        <v>17569</v>
      </c>
      <c r="N1265" s="141">
        <v>5080.0011428571397</v>
      </c>
      <c r="O1265" s="144"/>
    </row>
    <row r="1266" spans="1:15" ht="14.4" x14ac:dyDescent="0.3">
      <c r="A1266" s="143">
        <v>45357.289548611108</v>
      </c>
      <c r="B1266" s="46">
        <f t="shared" si="19"/>
        <v>45357.289583333339</v>
      </c>
      <c r="C1266" s="141">
        <v>2.73229090909091</v>
      </c>
      <c r="D1266" s="141">
        <v>0.26685652173912999</v>
      </c>
      <c r="E1266" s="141">
        <v>1400.20454545455</v>
      </c>
      <c r="F1266" s="141">
        <v>40.004782608695699</v>
      </c>
      <c r="G1266" s="141">
        <v>28.03</v>
      </c>
      <c r="H1266" s="141">
        <v>35.01</v>
      </c>
      <c r="I1266" s="141">
        <v>6.6059999999999999</v>
      </c>
      <c r="J1266" s="141">
        <v>1.7350000000000001</v>
      </c>
      <c r="K1266" s="141">
        <v>25.315000000000001</v>
      </c>
      <c r="L1266" s="144"/>
      <c r="M1266" s="141">
        <v>17569</v>
      </c>
      <c r="N1266" s="141">
        <v>5079.6076666666704</v>
      </c>
      <c r="O1266" s="144"/>
    </row>
    <row r="1267" spans="1:15" ht="14.4" x14ac:dyDescent="0.3">
      <c r="A1267" s="143">
        <v>45357.290243055555</v>
      </c>
      <c r="B1267" s="46">
        <f t="shared" si="19"/>
        <v>45357.290277777778</v>
      </c>
      <c r="C1267" s="141">
        <v>2.7314363636363601</v>
      </c>
      <c r="D1267" s="141">
        <v>0.26958636363636401</v>
      </c>
      <c r="E1267" s="141">
        <v>1400.15</v>
      </c>
      <c r="F1267" s="141">
        <v>39.909999999999997</v>
      </c>
      <c r="G1267" s="141">
        <v>28.055</v>
      </c>
      <c r="H1267" s="141">
        <v>35.015000000000001</v>
      </c>
      <c r="I1267" s="141">
        <v>6.6068181818181797</v>
      </c>
      <c r="J1267" s="141">
        <v>1.74</v>
      </c>
      <c r="K1267" s="141">
        <v>25.315000000000001</v>
      </c>
      <c r="L1267" s="144"/>
      <c r="M1267" s="141">
        <v>17635.400000000001</v>
      </c>
      <c r="N1267" s="141">
        <v>5079.1672142857096</v>
      </c>
      <c r="O1267" s="144"/>
    </row>
    <row r="1268" spans="1:15" ht="14.4" x14ac:dyDescent="0.3">
      <c r="A1268" s="143">
        <v>45357.290937500002</v>
      </c>
      <c r="B1268" s="46">
        <f t="shared" si="19"/>
        <v>45357.290972222225</v>
      </c>
      <c r="C1268" s="141">
        <v>2.7320727272727301</v>
      </c>
      <c r="D1268" s="141">
        <v>0.27020909090909101</v>
      </c>
      <c r="E1268" s="141">
        <v>1400.0476190476199</v>
      </c>
      <c r="F1268" s="141">
        <v>39.582000000000001</v>
      </c>
      <c r="G1268" s="141">
        <v>28.085000000000001</v>
      </c>
      <c r="H1268" s="141">
        <v>35.023333333333298</v>
      </c>
      <c r="I1268" s="141">
        <v>6.6207777777777803</v>
      </c>
      <c r="J1268" s="141">
        <v>1.74</v>
      </c>
      <c r="K1268" s="141">
        <v>25.34</v>
      </c>
      <c r="L1268" s="144"/>
      <c r="M1268" s="141">
        <v>17635.400000000001</v>
      </c>
      <c r="N1268" s="141">
        <v>5078.8026153846104</v>
      </c>
      <c r="O1268" s="144"/>
    </row>
    <row r="1269" spans="1:15" ht="14.4" x14ac:dyDescent="0.3">
      <c r="A1269" s="143">
        <v>45357.291631944441</v>
      </c>
      <c r="B1269" s="46">
        <f t="shared" si="19"/>
        <v>45357.291666666672</v>
      </c>
      <c r="C1269" s="141">
        <v>2.7290043478260899</v>
      </c>
      <c r="D1269" s="141">
        <v>0.270604347826087</v>
      </c>
      <c r="E1269" s="141">
        <v>1400.0590909090899</v>
      </c>
      <c r="F1269" s="141">
        <v>39.664117647058802</v>
      </c>
      <c r="G1269" s="141">
        <v>28.145</v>
      </c>
      <c r="H1269" s="141">
        <v>35.014000000000003</v>
      </c>
      <c r="I1269" s="141">
        <v>6.6120000000000001</v>
      </c>
      <c r="J1269" s="141">
        <v>1.7450000000000001</v>
      </c>
      <c r="K1269" s="141">
        <v>25.335000000000001</v>
      </c>
      <c r="L1269" s="144"/>
      <c r="M1269" s="141">
        <v>17679</v>
      </c>
      <c r="N1269" s="141">
        <v>5078.4005294117596</v>
      </c>
      <c r="O1269" s="144"/>
    </row>
    <row r="1270" spans="1:15" ht="14.4" x14ac:dyDescent="0.3">
      <c r="A1270" s="143">
        <v>45357.292326388888</v>
      </c>
      <c r="B1270" s="46">
        <f t="shared" si="19"/>
        <v>45357.292361111111</v>
      </c>
      <c r="C1270" s="141">
        <v>2.7277476190476202</v>
      </c>
      <c r="D1270" s="141">
        <v>0.27122380952380898</v>
      </c>
      <c r="E1270" s="141">
        <v>1400.03</v>
      </c>
      <c r="F1270" s="141">
        <v>40.053157894736799</v>
      </c>
      <c r="G1270" s="141">
        <v>28.13</v>
      </c>
      <c r="H1270" s="141">
        <v>35.003999999999998</v>
      </c>
      <c r="I1270" s="141">
        <v>6.60363636363636</v>
      </c>
      <c r="J1270" s="141">
        <v>1.75</v>
      </c>
      <c r="K1270" s="141">
        <v>25.37</v>
      </c>
      <c r="L1270" s="144"/>
      <c r="M1270" s="141">
        <v>17679</v>
      </c>
      <c r="N1270" s="141">
        <v>5077.9886923076901</v>
      </c>
      <c r="O1270" s="144"/>
    </row>
    <row r="1271" spans="1:15" ht="14.4" x14ac:dyDescent="0.3">
      <c r="A1271" s="143">
        <v>45357.293020833335</v>
      </c>
      <c r="B1271" s="46">
        <f t="shared" si="19"/>
        <v>45357.293055555558</v>
      </c>
      <c r="C1271" s="141">
        <v>2.72775454545455</v>
      </c>
      <c r="D1271" s="141">
        <v>0.27187391304347802</v>
      </c>
      <c r="E1271" s="141">
        <v>1400.0913043478299</v>
      </c>
      <c r="F1271" s="141">
        <v>39.571249999999999</v>
      </c>
      <c r="G1271" s="141">
        <v>28.16</v>
      </c>
      <c r="H1271" s="141">
        <v>35.014444444444401</v>
      </c>
      <c r="I1271" s="141">
        <v>6.6119090909090898</v>
      </c>
      <c r="J1271" s="141">
        <v>1.76</v>
      </c>
      <c r="K1271" s="141">
        <v>25.4033333333333</v>
      </c>
      <c r="L1271" s="144"/>
      <c r="M1271" s="141">
        <v>17739.5</v>
      </c>
      <c r="N1271" s="141">
        <v>5077.5515454545503</v>
      </c>
      <c r="O1271" s="144"/>
    </row>
    <row r="1272" spans="1:15" ht="14.4" x14ac:dyDescent="0.3">
      <c r="A1272" s="143">
        <v>45357.293715277781</v>
      </c>
      <c r="B1272" s="46">
        <f t="shared" si="19"/>
        <v>45357.293750000004</v>
      </c>
      <c r="C1272" s="141">
        <v>2.7245952380952398</v>
      </c>
      <c r="D1272" s="141">
        <v>0.27690952380952399</v>
      </c>
      <c r="E1272" s="141">
        <v>1400.0450000000001</v>
      </c>
      <c r="F1272" s="141">
        <v>39.311</v>
      </c>
      <c r="G1272" s="141">
        <v>28.29</v>
      </c>
      <c r="H1272" s="141">
        <v>35.021666666666697</v>
      </c>
      <c r="I1272" s="141">
        <v>6.6170999999999998</v>
      </c>
      <c r="J1272" s="141">
        <v>1.7649999999999999</v>
      </c>
      <c r="K1272" s="141">
        <v>25.406666666666698</v>
      </c>
      <c r="L1272" s="144"/>
      <c r="M1272" s="141">
        <v>17789</v>
      </c>
      <c r="N1272" s="141">
        <v>5077.1310666666704</v>
      </c>
      <c r="O1272" s="144"/>
    </row>
    <row r="1273" spans="1:15" ht="14.4" x14ac:dyDescent="0.3">
      <c r="A1273" s="143">
        <v>45357.294409722221</v>
      </c>
      <c r="B1273" s="46">
        <f t="shared" si="19"/>
        <v>45357.294444444444</v>
      </c>
      <c r="C1273" s="141">
        <v>2.72462608695652</v>
      </c>
      <c r="D1273" s="141">
        <v>0.27675217391304302</v>
      </c>
      <c r="E1273" s="141">
        <v>1400.04090909091</v>
      </c>
      <c r="F1273" s="141">
        <v>40.448999999999998</v>
      </c>
      <c r="G1273" s="141">
        <v>28.24</v>
      </c>
      <c r="H1273" s="141">
        <v>35.003333333333302</v>
      </c>
      <c r="I1273" s="141">
        <v>6.6085000000000003</v>
      </c>
      <c r="J1273" s="141">
        <v>1.7649999999999999</v>
      </c>
      <c r="K1273" s="141">
        <v>25.4542857142857</v>
      </c>
      <c r="L1273" s="144"/>
      <c r="M1273" s="141">
        <v>17789</v>
      </c>
      <c r="N1273" s="141">
        <v>5076.7833124999997</v>
      </c>
      <c r="O1273" s="144"/>
    </row>
    <row r="1274" spans="1:15" ht="14.4" x14ac:dyDescent="0.3">
      <c r="A1274" s="143">
        <v>45357.295104166667</v>
      </c>
      <c r="B1274" s="46">
        <f t="shared" si="19"/>
        <v>45357.295138888891</v>
      </c>
      <c r="C1274" s="141">
        <v>2.7261954545454499</v>
      </c>
      <c r="D1274" s="141">
        <v>0.27622272727272701</v>
      </c>
      <c r="E1274" s="141">
        <v>1399.98636363636</v>
      </c>
      <c r="F1274" s="141">
        <v>40.28</v>
      </c>
      <c r="G1274" s="141">
        <v>28.195</v>
      </c>
      <c r="H1274" s="141">
        <v>35</v>
      </c>
      <c r="I1274" s="141">
        <v>6.6006666666666698</v>
      </c>
      <c r="J1274" s="141">
        <v>1.77</v>
      </c>
      <c r="K1274" s="141">
        <v>25.504999999999999</v>
      </c>
      <c r="L1274" s="144"/>
      <c r="M1274" s="141">
        <v>17801.5</v>
      </c>
      <c r="N1274" s="141">
        <v>5076.3334705882398</v>
      </c>
      <c r="O1274" s="144"/>
    </row>
    <row r="1275" spans="1:15" ht="14.4" x14ac:dyDescent="0.3">
      <c r="A1275" s="143">
        <v>45357.295798611114</v>
      </c>
      <c r="B1275" s="46">
        <f t="shared" si="19"/>
        <v>45357.295833333337</v>
      </c>
      <c r="C1275" s="141">
        <v>2.72596818181818</v>
      </c>
      <c r="D1275" s="141">
        <v>0.27221818181818203</v>
      </c>
      <c r="E1275" s="141">
        <v>1399.9523809523801</v>
      </c>
      <c r="F1275" s="141">
        <v>39.791904761904803</v>
      </c>
      <c r="G1275" s="141">
        <v>28.21</v>
      </c>
      <c r="H1275" s="141">
        <v>35.015000000000001</v>
      </c>
      <c r="I1275" s="141">
        <v>6.6162999999999998</v>
      </c>
      <c r="J1275" s="141">
        <v>1.77</v>
      </c>
      <c r="K1275" s="141">
        <v>25.484999999999999</v>
      </c>
      <c r="L1275" s="144"/>
      <c r="M1275" s="141">
        <v>17877.333333333299</v>
      </c>
      <c r="N1275" s="141">
        <v>5075.9421764705903</v>
      </c>
      <c r="O1275" s="144"/>
    </row>
    <row r="1276" spans="1:15" ht="14.4" x14ac:dyDescent="0.3">
      <c r="A1276" s="143">
        <v>45357.296493055554</v>
      </c>
      <c r="B1276" s="46">
        <f t="shared" si="19"/>
        <v>45357.296527777777</v>
      </c>
      <c r="C1276" s="141">
        <v>2.7231454545454499</v>
      </c>
      <c r="D1276" s="141">
        <v>0.27472727272727299</v>
      </c>
      <c r="E1276" s="141">
        <v>1400.00476190476</v>
      </c>
      <c r="F1276" s="141">
        <v>39.542000000000002</v>
      </c>
      <c r="G1276" s="141">
        <v>28.265000000000001</v>
      </c>
      <c r="H1276" s="141">
        <v>35.0133333333333</v>
      </c>
      <c r="I1276" s="141">
        <v>6.6144999999999996</v>
      </c>
      <c r="J1276" s="141">
        <v>1.77</v>
      </c>
      <c r="K1276" s="141">
        <v>25.465</v>
      </c>
      <c r="L1276" s="144"/>
      <c r="M1276" s="141">
        <v>17899</v>
      </c>
      <c r="N1276" s="141">
        <v>5075.5047500000001</v>
      </c>
      <c r="O1276" s="144"/>
    </row>
    <row r="1277" spans="1:15" ht="14.4" x14ac:dyDescent="0.3">
      <c r="A1277" s="143">
        <v>45357.2971875</v>
      </c>
      <c r="B1277" s="46">
        <f t="shared" si="19"/>
        <v>45357.297222222223</v>
      </c>
      <c r="C1277" s="141">
        <v>2.7235260869565199</v>
      </c>
      <c r="D1277" s="141">
        <v>0.27745652173912999</v>
      </c>
      <c r="E1277" s="141">
        <v>1400.1869565217401</v>
      </c>
      <c r="F1277" s="141">
        <v>39.757857142857098</v>
      </c>
      <c r="G1277" s="141">
        <v>28.3</v>
      </c>
      <c r="H1277" s="141">
        <v>35.003333333333302</v>
      </c>
      <c r="I1277" s="141">
        <v>6.6059999999999999</v>
      </c>
      <c r="J1277" s="141">
        <v>1.77</v>
      </c>
      <c r="K1277" s="141">
        <v>25.49</v>
      </c>
      <c r="L1277" s="144"/>
      <c r="M1277" s="141">
        <v>17899</v>
      </c>
      <c r="N1277" s="141">
        <v>5075.0749999999998</v>
      </c>
      <c r="O1277" s="144"/>
    </row>
    <row r="1278" spans="1:15" ht="14.4" x14ac:dyDescent="0.3">
      <c r="A1278" s="143">
        <v>45357.297881944447</v>
      </c>
      <c r="B1278" s="46">
        <f t="shared" si="19"/>
        <v>45357.29791666667</v>
      </c>
      <c r="C1278" s="141">
        <v>2.72233636363636</v>
      </c>
      <c r="D1278" s="141">
        <v>0.27834545454545501</v>
      </c>
      <c r="E1278" s="141">
        <v>1400.03636363636</v>
      </c>
      <c r="F1278" s="141">
        <v>39.657857142857097</v>
      </c>
      <c r="G1278" s="141">
        <v>28.34</v>
      </c>
      <c r="H1278" s="141">
        <v>35.011428571428603</v>
      </c>
      <c r="I1278" s="141">
        <v>6.61188888888889</v>
      </c>
      <c r="J1278" s="141">
        <v>1.77</v>
      </c>
      <c r="K1278" s="141">
        <v>25.52</v>
      </c>
      <c r="L1278" s="144"/>
      <c r="M1278" s="141">
        <v>17965.2</v>
      </c>
      <c r="N1278" s="141">
        <v>5074.6339285714303</v>
      </c>
      <c r="O1278" s="144"/>
    </row>
    <row r="1279" spans="1:15" ht="14.4" x14ac:dyDescent="0.3">
      <c r="A1279" s="143">
        <v>45357.298576388886</v>
      </c>
      <c r="B1279" s="46">
        <f t="shared" si="19"/>
        <v>45357.298611111109</v>
      </c>
      <c r="C1279" s="141">
        <v>2.7193190476190501</v>
      </c>
      <c r="D1279" s="141">
        <v>0.27993043478260898</v>
      </c>
      <c r="E1279" s="141">
        <v>1399.98260869565</v>
      </c>
      <c r="F1279" s="141">
        <v>39.68</v>
      </c>
      <c r="G1279" s="141">
        <v>28.38</v>
      </c>
      <c r="H1279" s="141">
        <v>35.018333333333302</v>
      </c>
      <c r="I1279" s="141">
        <v>6.6180000000000003</v>
      </c>
      <c r="J1279" s="141">
        <v>1.77</v>
      </c>
      <c r="K1279" s="141">
        <v>25.55</v>
      </c>
      <c r="L1279" s="144"/>
      <c r="M1279" s="141">
        <v>18007</v>
      </c>
      <c r="N1279" s="141">
        <v>5074.2133076923101</v>
      </c>
      <c r="O1279" s="144"/>
    </row>
    <row r="1280" spans="1:15" ht="14.4" x14ac:dyDescent="0.3">
      <c r="A1280" s="143">
        <v>45357.299270833333</v>
      </c>
      <c r="B1280" s="46">
        <f t="shared" si="19"/>
        <v>45357.299305555556</v>
      </c>
      <c r="C1280" s="141">
        <v>2.7180550000000001</v>
      </c>
      <c r="D1280" s="141">
        <v>0.28029523809523799</v>
      </c>
      <c r="E1280" s="141">
        <v>1399.9666666666701</v>
      </c>
      <c r="F1280" s="141">
        <v>39.833125000000003</v>
      </c>
      <c r="G1280" s="141">
        <v>28.4</v>
      </c>
      <c r="H1280" s="141">
        <v>35</v>
      </c>
      <c r="I1280" s="141">
        <v>6.6096363636363602</v>
      </c>
      <c r="J1280" s="141">
        <v>1.78</v>
      </c>
      <c r="K1280" s="141">
        <v>25.59</v>
      </c>
      <c r="L1280" s="144"/>
      <c r="M1280" s="141">
        <v>18007</v>
      </c>
      <c r="N1280" s="141">
        <v>5073.8327368421096</v>
      </c>
      <c r="O1280" s="144"/>
    </row>
    <row r="1281" spans="1:15" ht="14.4" x14ac:dyDescent="0.3">
      <c r="A1281" s="143">
        <v>45357.29996527778</v>
      </c>
      <c r="B1281" s="46">
        <f t="shared" si="19"/>
        <v>45357.3</v>
      </c>
      <c r="C1281" s="141">
        <v>2.7176818181818199</v>
      </c>
      <c r="D1281" s="141">
        <v>0.28160000000000002</v>
      </c>
      <c r="E1281" s="141">
        <v>1400.0150000000001</v>
      </c>
      <c r="F1281" s="141">
        <v>39.6995454545455</v>
      </c>
      <c r="G1281" s="141">
        <v>28.434999999999999</v>
      </c>
      <c r="H1281" s="141">
        <v>35</v>
      </c>
      <c r="I1281" s="141">
        <v>6.6015555555555601</v>
      </c>
      <c r="J1281" s="141">
        <v>1.7849999999999999</v>
      </c>
      <c r="K1281" s="141">
        <v>25.625</v>
      </c>
      <c r="L1281" s="144"/>
      <c r="M1281" s="141">
        <v>18021.5</v>
      </c>
      <c r="N1281" s="141">
        <v>5073.3896666666697</v>
      </c>
      <c r="O1281" s="144"/>
    </row>
    <row r="1282" spans="1:15" ht="14.4" x14ac:dyDescent="0.3">
      <c r="A1282" s="143">
        <v>45357.300659722219</v>
      </c>
      <c r="B1282" s="46">
        <f t="shared" si="19"/>
        <v>45357.30069444445</v>
      </c>
      <c r="C1282" s="141">
        <v>2.7148590909090902</v>
      </c>
      <c r="D1282" s="141">
        <v>0.28574545454545502</v>
      </c>
      <c r="E1282" s="141">
        <v>1399.98181818182</v>
      </c>
      <c r="F1282" s="141">
        <v>39.431052631579</v>
      </c>
      <c r="G1282" s="141">
        <v>28.484999999999999</v>
      </c>
      <c r="H1282" s="141">
        <v>35.015000000000001</v>
      </c>
      <c r="I1282" s="141">
        <v>6.6177272727272696</v>
      </c>
      <c r="J1282" s="141">
        <v>1.796</v>
      </c>
      <c r="K1282" s="141">
        <v>25.65</v>
      </c>
      <c r="L1282" s="144"/>
      <c r="M1282" s="141">
        <v>18095.666666666701</v>
      </c>
      <c r="N1282" s="141">
        <v>5072.99445454545</v>
      </c>
      <c r="O1282" s="144"/>
    </row>
    <row r="1283" spans="1:15" ht="14.4" x14ac:dyDescent="0.3">
      <c r="A1283" s="143">
        <v>45357.301354166666</v>
      </c>
      <c r="B1283" s="46">
        <f t="shared" ref="B1283:B1346" si="20">MROUND(A1283,"00:01:00")</f>
        <v>45357.301388888889</v>
      </c>
      <c r="C1283" s="141">
        <v>2.7122227272727302</v>
      </c>
      <c r="D1283" s="141">
        <v>0.28847272727272699</v>
      </c>
      <c r="E1283" s="141">
        <v>1399.77727272727</v>
      </c>
      <c r="F1283" s="141">
        <v>39.588500000000003</v>
      </c>
      <c r="G1283" s="141">
        <v>28.56</v>
      </c>
      <c r="H1283" s="141">
        <v>35.0133333333333</v>
      </c>
      <c r="I1283" s="141">
        <v>6.6144999999999996</v>
      </c>
      <c r="J1283" s="141">
        <v>1.7949999999999999</v>
      </c>
      <c r="K1283" s="141">
        <v>25.69</v>
      </c>
      <c r="L1283" s="144"/>
      <c r="M1283" s="141">
        <v>18117</v>
      </c>
      <c r="N1283" s="141">
        <v>5072.5725000000002</v>
      </c>
      <c r="O1283" s="144"/>
    </row>
    <row r="1284" spans="1:15" ht="14.4" x14ac:dyDescent="0.3">
      <c r="A1284" s="143">
        <v>45357.302048611113</v>
      </c>
      <c r="B1284" s="46">
        <f t="shared" si="20"/>
        <v>45357.302083333336</v>
      </c>
      <c r="C1284" s="141">
        <v>2.7117681818181798</v>
      </c>
      <c r="D1284" s="141">
        <v>0.28930434782608699</v>
      </c>
      <c r="E1284" s="141">
        <v>1399.8608695652199</v>
      </c>
      <c r="F1284" s="141">
        <v>39.949444444444403</v>
      </c>
      <c r="G1284" s="141">
        <v>28.57</v>
      </c>
      <c r="H1284" s="141">
        <v>35.003333333333302</v>
      </c>
      <c r="I1284" s="141">
        <v>6.6060909090909101</v>
      </c>
      <c r="J1284" s="141">
        <v>1.7949999999999999</v>
      </c>
      <c r="K1284" s="141">
        <v>25.74</v>
      </c>
      <c r="L1284" s="144"/>
      <c r="M1284" s="141">
        <v>18117</v>
      </c>
      <c r="N1284" s="141">
        <v>5072.1304</v>
      </c>
      <c r="O1284" s="144"/>
    </row>
    <row r="1285" spans="1:15" ht="14.4" x14ac:dyDescent="0.3">
      <c r="A1285" s="143">
        <v>45357.302743055552</v>
      </c>
      <c r="B1285" s="46">
        <f t="shared" si="20"/>
        <v>45357.302777777782</v>
      </c>
      <c r="C1285" s="141">
        <v>2.7114565217391302</v>
      </c>
      <c r="D1285" s="141">
        <v>0.28864782608695599</v>
      </c>
      <c r="E1285" s="141">
        <v>1400.0590909090899</v>
      </c>
      <c r="F1285" s="141">
        <v>39.876874999999998</v>
      </c>
      <c r="G1285" s="141">
        <v>28.6</v>
      </c>
      <c r="H1285" s="141">
        <v>35.01</v>
      </c>
      <c r="I1285" s="141">
        <v>6.6048999999999998</v>
      </c>
      <c r="J1285" s="141">
        <v>1.80666666666667</v>
      </c>
      <c r="K1285" s="141">
        <v>25.78</v>
      </c>
      <c r="L1285" s="144"/>
      <c r="M1285" s="141">
        <v>18184.75</v>
      </c>
      <c r="N1285" s="141">
        <v>5071.6944999999996</v>
      </c>
      <c r="O1285" s="144"/>
    </row>
    <row r="1286" spans="1:15" ht="14.4" x14ac:dyDescent="0.3">
      <c r="A1286" s="143">
        <v>45357.303437499999</v>
      </c>
      <c r="B1286" s="46">
        <f t="shared" si="20"/>
        <v>45357.303472222222</v>
      </c>
      <c r="C1286" s="141">
        <v>2.71155454545455</v>
      </c>
      <c r="D1286" s="141">
        <v>0.286690909090909</v>
      </c>
      <c r="E1286" s="141">
        <v>1400.03</v>
      </c>
      <c r="F1286" s="141">
        <v>39.903076923076902</v>
      </c>
      <c r="G1286" s="141">
        <v>28.62</v>
      </c>
      <c r="H1286" s="141">
        <v>35.01</v>
      </c>
      <c r="I1286" s="141">
        <v>6.6180000000000003</v>
      </c>
      <c r="J1286" s="141">
        <v>1.8149999999999999</v>
      </c>
      <c r="K1286" s="141">
        <v>25.805</v>
      </c>
      <c r="L1286" s="144"/>
      <c r="M1286" s="141">
        <v>18184.75</v>
      </c>
      <c r="N1286" s="141">
        <v>5071.3215833333297</v>
      </c>
      <c r="O1286" s="144"/>
    </row>
    <row r="1287" spans="1:15" ht="14.4" x14ac:dyDescent="0.3">
      <c r="A1287" s="143">
        <v>45357.304131944446</v>
      </c>
      <c r="B1287" s="46">
        <f t="shared" si="20"/>
        <v>45357.304166666669</v>
      </c>
      <c r="C1287" s="141">
        <v>2.71070869565217</v>
      </c>
      <c r="D1287" s="141">
        <v>0.28880869565217399</v>
      </c>
      <c r="E1287" s="141">
        <v>1399.97391304348</v>
      </c>
      <c r="F1287" s="141">
        <v>39.815333333333299</v>
      </c>
      <c r="G1287" s="141">
        <v>28.62</v>
      </c>
      <c r="H1287" s="141">
        <v>35.015000000000001</v>
      </c>
      <c r="I1287" s="141">
        <v>6.6094999999999997</v>
      </c>
      <c r="J1287" s="141">
        <v>1.8149999999999999</v>
      </c>
      <c r="K1287" s="141">
        <v>25.82</v>
      </c>
      <c r="L1287" s="144"/>
      <c r="M1287" s="141">
        <v>18227</v>
      </c>
      <c r="N1287" s="141">
        <v>5070.9132105263197</v>
      </c>
      <c r="O1287" s="144"/>
    </row>
    <row r="1288" spans="1:15" ht="14.4" x14ac:dyDescent="0.3">
      <c r="A1288" s="143">
        <v>45357.304826388892</v>
      </c>
      <c r="B1288" s="46">
        <f t="shared" si="20"/>
        <v>45357.304861111115</v>
      </c>
      <c r="C1288" s="141">
        <v>2.7083739130434799</v>
      </c>
      <c r="D1288" s="141">
        <v>0.289426086956522</v>
      </c>
      <c r="E1288" s="141">
        <v>1399.7</v>
      </c>
      <c r="F1288" s="141">
        <v>39.978823529411798</v>
      </c>
      <c r="G1288" s="141">
        <v>28.64</v>
      </c>
      <c r="H1288" s="141">
        <v>35.015000000000001</v>
      </c>
      <c r="I1288" s="141">
        <v>6.6014999999999997</v>
      </c>
      <c r="J1288" s="141">
        <v>1.81666666666667</v>
      </c>
      <c r="K1288" s="141">
        <v>25.8266666666667</v>
      </c>
      <c r="L1288" s="144"/>
      <c r="M1288" s="141">
        <v>18232</v>
      </c>
      <c r="N1288" s="141">
        <v>5070.4910666666701</v>
      </c>
      <c r="O1288" s="144"/>
    </row>
    <row r="1289" spans="1:15" ht="14.4" x14ac:dyDescent="0.3">
      <c r="A1289" s="143">
        <v>45357.305520833332</v>
      </c>
      <c r="B1289" s="46">
        <f t="shared" si="20"/>
        <v>45357.305555555555</v>
      </c>
      <c r="C1289" s="141">
        <v>2.7106952380952398</v>
      </c>
      <c r="D1289" s="141">
        <v>0.288657142857143</v>
      </c>
      <c r="E1289" s="141">
        <v>1399.7952380952399</v>
      </c>
      <c r="F1289" s="141">
        <v>40.199285714285701</v>
      </c>
      <c r="G1289" s="141">
        <v>28.61</v>
      </c>
      <c r="H1289" s="141">
        <v>35.024545454545503</v>
      </c>
      <c r="I1289" s="141">
        <v>6.6203333333333303</v>
      </c>
      <c r="J1289" s="141">
        <v>1.83</v>
      </c>
      <c r="K1289" s="141">
        <v>25.844999999999999</v>
      </c>
      <c r="L1289" s="144"/>
      <c r="M1289" s="141">
        <v>18332</v>
      </c>
      <c r="N1289" s="141">
        <v>5070.027</v>
      </c>
      <c r="O1289" s="144"/>
    </row>
    <row r="1290" spans="1:15" ht="14.4" x14ac:dyDescent="0.3">
      <c r="A1290" s="143">
        <v>45357.306215277778</v>
      </c>
      <c r="B1290" s="46">
        <f t="shared" si="20"/>
        <v>45357.306250000001</v>
      </c>
      <c r="C1290" s="141">
        <v>2.709355</v>
      </c>
      <c r="D1290" s="141">
        <v>0.28992857142857098</v>
      </c>
      <c r="E1290" s="141">
        <v>1399.92857142857</v>
      </c>
      <c r="F1290" s="141">
        <v>39.9455555555556</v>
      </c>
      <c r="G1290" s="141">
        <v>28.62</v>
      </c>
      <c r="H1290" s="141">
        <v>35.018000000000001</v>
      </c>
      <c r="I1290" s="141">
        <v>6.6136999999999997</v>
      </c>
      <c r="J1290" s="141">
        <v>1.8233333333333299</v>
      </c>
      <c r="K1290" s="141">
        <v>25.844999999999999</v>
      </c>
      <c r="L1290" s="144"/>
      <c r="M1290" s="141">
        <v>18337</v>
      </c>
      <c r="N1290" s="141">
        <v>5069.6175384615399</v>
      </c>
      <c r="O1290" s="144"/>
    </row>
    <row r="1291" spans="1:15" ht="14.4" x14ac:dyDescent="0.3">
      <c r="A1291" s="143">
        <v>45357.306909722225</v>
      </c>
      <c r="B1291" s="46">
        <f t="shared" si="20"/>
        <v>45357.306944444448</v>
      </c>
      <c r="C1291" s="141">
        <v>2.7093565217391302</v>
      </c>
      <c r="D1291" s="141">
        <v>0.29143043478260899</v>
      </c>
      <c r="E1291" s="141">
        <v>1400.1545454545501</v>
      </c>
      <c r="F1291" s="141">
        <v>39.510666666666701</v>
      </c>
      <c r="G1291" s="141">
        <v>28.64</v>
      </c>
      <c r="H1291" s="141">
        <v>35.005000000000003</v>
      </c>
      <c r="I1291" s="141">
        <v>6.6059999999999999</v>
      </c>
      <c r="J1291" s="141">
        <v>1.82</v>
      </c>
      <c r="K1291" s="141">
        <v>25.844999999999999</v>
      </c>
      <c r="L1291" s="144"/>
      <c r="M1291" s="141">
        <v>18337</v>
      </c>
      <c r="N1291" s="141">
        <v>5069.1859375000004</v>
      </c>
      <c r="O1291" s="144"/>
    </row>
    <row r="1292" spans="1:15" ht="14.4" x14ac:dyDescent="0.3">
      <c r="A1292" s="143">
        <v>45357.307604166665</v>
      </c>
      <c r="B1292" s="46">
        <f t="shared" si="20"/>
        <v>45357.307638888888</v>
      </c>
      <c r="C1292" s="141">
        <v>2.7058652173912998</v>
      </c>
      <c r="D1292" s="141">
        <v>0.294834782608696</v>
      </c>
      <c r="E1292" s="141">
        <v>1400.00869565217</v>
      </c>
      <c r="F1292" s="141">
        <v>39.273809523809497</v>
      </c>
      <c r="G1292" s="141">
        <v>28.765000000000001</v>
      </c>
      <c r="H1292" s="141">
        <v>35.024999999999999</v>
      </c>
      <c r="I1292" s="141">
        <v>6.6118823529411799</v>
      </c>
      <c r="J1292" s="141">
        <v>1.8333333333333299</v>
      </c>
      <c r="K1292" s="141">
        <v>25.84</v>
      </c>
      <c r="L1292" s="144"/>
      <c r="M1292" s="141">
        <v>18399.25</v>
      </c>
      <c r="N1292" s="141">
        <v>5068.7314444444401</v>
      </c>
      <c r="O1292" s="144"/>
    </row>
    <row r="1293" spans="1:15" ht="14.4" x14ac:dyDescent="0.3">
      <c r="A1293" s="143">
        <v>45357.308298611111</v>
      </c>
      <c r="B1293" s="46">
        <f t="shared" si="20"/>
        <v>45357.308333333334</v>
      </c>
      <c r="C1293" s="141">
        <v>2.7040727272727301</v>
      </c>
      <c r="D1293" s="141">
        <v>0.29588571428571397</v>
      </c>
      <c r="E1293" s="141">
        <v>1400.28636363636</v>
      </c>
      <c r="F1293" s="141">
        <v>39.784500000000001</v>
      </c>
      <c r="G1293" s="141">
        <v>28.82</v>
      </c>
      <c r="H1293" s="141">
        <v>35.024000000000001</v>
      </c>
      <c r="I1293" s="141">
        <v>6.6174999999999997</v>
      </c>
      <c r="J1293" s="141">
        <v>1.83666666666667</v>
      </c>
      <c r="K1293" s="141">
        <v>25.885000000000002</v>
      </c>
      <c r="L1293" s="144"/>
      <c r="M1293" s="141">
        <v>18445</v>
      </c>
      <c r="N1293" s="141">
        <v>5068.3212666666705</v>
      </c>
      <c r="O1293" s="144"/>
    </row>
    <row r="1294" spans="1:15" ht="14.4" x14ac:dyDescent="0.3">
      <c r="A1294" s="143">
        <v>45357.308993055558</v>
      </c>
      <c r="B1294" s="46">
        <f t="shared" si="20"/>
        <v>45357.309027777781</v>
      </c>
      <c r="C1294" s="141">
        <v>2.7027652173912999</v>
      </c>
      <c r="D1294" s="141">
        <v>0.29765454545454501</v>
      </c>
      <c r="E1294" s="141">
        <v>1400.0818181818199</v>
      </c>
      <c r="F1294" s="141">
        <v>40.03</v>
      </c>
      <c r="G1294" s="141">
        <v>28.79</v>
      </c>
      <c r="H1294" s="141">
        <v>35.011666666666699</v>
      </c>
      <c r="I1294" s="141">
        <v>6.609</v>
      </c>
      <c r="J1294" s="141">
        <v>1.835</v>
      </c>
      <c r="K1294" s="141">
        <v>25.954999999999998</v>
      </c>
      <c r="L1294" s="144"/>
      <c r="M1294" s="141">
        <v>18445</v>
      </c>
      <c r="N1294" s="141">
        <v>5067.8761249999998</v>
      </c>
      <c r="O1294" s="144"/>
    </row>
    <row r="1295" spans="1:15" ht="14.4" x14ac:dyDescent="0.3">
      <c r="A1295" s="143">
        <v>45357.309687499997</v>
      </c>
      <c r="B1295" s="46">
        <f t="shared" si="20"/>
        <v>45357.30972222222</v>
      </c>
      <c r="C1295" s="141">
        <v>2.7048391304347801</v>
      </c>
      <c r="D1295" s="141">
        <v>0.29426521739130401</v>
      </c>
      <c r="E1295" s="141">
        <v>1399.8727272727299</v>
      </c>
      <c r="F1295" s="141">
        <v>39.946666666666701</v>
      </c>
      <c r="G1295" s="141">
        <v>28.79</v>
      </c>
      <c r="H1295" s="141">
        <v>35.014000000000003</v>
      </c>
      <c r="I1295" s="141">
        <v>6.6102499999999997</v>
      </c>
      <c r="J1295" s="141">
        <v>1.85</v>
      </c>
      <c r="K1295" s="141">
        <v>25.995000000000001</v>
      </c>
      <c r="L1295" s="144"/>
      <c r="M1295" s="141">
        <v>18493.2</v>
      </c>
      <c r="N1295" s="141">
        <v>5067.4508421052597</v>
      </c>
      <c r="O1295" s="144"/>
    </row>
    <row r="1296" spans="1:15" ht="14.4" x14ac:dyDescent="0.3">
      <c r="A1296" s="143">
        <v>45357.310381944444</v>
      </c>
      <c r="B1296" s="46">
        <f t="shared" si="20"/>
        <v>45357.310416666667</v>
      </c>
      <c r="C1296" s="141">
        <v>2.7008318181818201</v>
      </c>
      <c r="D1296" s="141">
        <v>0.29668636363636403</v>
      </c>
      <c r="E1296" s="141">
        <v>1400.29545454545</v>
      </c>
      <c r="F1296" s="141">
        <v>39.8369230769231</v>
      </c>
      <c r="G1296" s="141">
        <v>28.83</v>
      </c>
      <c r="H1296" s="141">
        <v>35.024285714285703</v>
      </c>
      <c r="I1296" s="141">
        <v>6.6195000000000004</v>
      </c>
      <c r="J1296" s="141">
        <v>1.86</v>
      </c>
      <c r="K1296" s="141">
        <v>25.99</v>
      </c>
      <c r="L1296" s="144"/>
      <c r="M1296" s="141">
        <v>18493.2</v>
      </c>
      <c r="N1296" s="141">
        <v>5066.9723333333304</v>
      </c>
      <c r="O1296" s="144"/>
    </row>
    <row r="1297" spans="1:15" ht="14.4" x14ac:dyDescent="0.3">
      <c r="A1297" s="143">
        <v>45357.311076388891</v>
      </c>
      <c r="B1297" s="46">
        <f t="shared" si="20"/>
        <v>45357.311111111114</v>
      </c>
      <c r="C1297" s="141">
        <v>2.7036950000000002</v>
      </c>
      <c r="D1297" s="141">
        <v>0.29529047619047599</v>
      </c>
      <c r="E1297" s="141">
        <v>1400.5263157894699</v>
      </c>
      <c r="F1297" s="141">
        <v>40.026249999999997</v>
      </c>
      <c r="G1297" s="141">
        <v>28.82</v>
      </c>
      <c r="H1297" s="141">
        <v>35.0133333333333</v>
      </c>
      <c r="I1297" s="141">
        <v>6.6115000000000004</v>
      </c>
      <c r="J1297" s="141">
        <v>1.85666666666667</v>
      </c>
      <c r="K1297" s="141">
        <v>26</v>
      </c>
      <c r="L1297" s="144"/>
      <c r="M1297" s="141">
        <v>18553</v>
      </c>
      <c r="N1297" s="141">
        <v>5066.5388333333303</v>
      </c>
      <c r="O1297" s="144"/>
    </row>
    <row r="1298" spans="1:15" ht="14.4" x14ac:dyDescent="0.3">
      <c r="A1298" s="143">
        <v>45357.31177083333</v>
      </c>
      <c r="B1298" s="46">
        <f t="shared" si="20"/>
        <v>45357.311805555561</v>
      </c>
      <c r="C1298" s="141">
        <v>2.7029809523809498</v>
      </c>
      <c r="D1298" s="141">
        <v>0.29651428571428601</v>
      </c>
      <c r="E1298" s="141">
        <v>1400.12857142857</v>
      </c>
      <c r="F1298" s="141">
        <v>39.758235294117597</v>
      </c>
      <c r="G1298" s="141">
        <v>28.83</v>
      </c>
      <c r="H1298" s="141">
        <v>35.003999999999998</v>
      </c>
      <c r="I1298" s="141">
        <v>6.60309090909091</v>
      </c>
      <c r="J1298" s="141">
        <v>1.86666666666667</v>
      </c>
      <c r="K1298" s="141">
        <v>26</v>
      </c>
      <c r="L1298" s="144"/>
      <c r="M1298" s="141">
        <v>18553.5</v>
      </c>
      <c r="N1298" s="141">
        <v>5066.1076923076898</v>
      </c>
      <c r="O1298" s="144"/>
    </row>
    <row r="1299" spans="1:15" ht="14.4" x14ac:dyDescent="0.3">
      <c r="A1299" s="143">
        <v>45357.312465277777</v>
      </c>
      <c r="B1299" s="46">
        <f t="shared" si="20"/>
        <v>45357.3125</v>
      </c>
      <c r="C1299" s="141">
        <v>2.7005826086956501</v>
      </c>
      <c r="D1299" s="141">
        <v>0.29973478260869602</v>
      </c>
      <c r="E1299" s="141">
        <v>1400.1173913043499</v>
      </c>
      <c r="F1299" s="141">
        <v>39.639499999999998</v>
      </c>
      <c r="G1299" s="141">
        <v>28.875</v>
      </c>
      <c r="H1299" s="141">
        <v>35.021999999999998</v>
      </c>
      <c r="I1299" s="141">
        <v>6.6200714285714302</v>
      </c>
      <c r="J1299" s="141">
        <v>1.865</v>
      </c>
      <c r="K1299" s="141">
        <v>25.99</v>
      </c>
      <c r="L1299" s="144"/>
      <c r="M1299" s="141">
        <v>18628</v>
      </c>
      <c r="N1299" s="141">
        <v>5065.6224166666698</v>
      </c>
      <c r="O1299" s="144"/>
    </row>
    <row r="1300" spans="1:15" ht="14.4" x14ac:dyDescent="0.3">
      <c r="A1300" s="143">
        <v>45357.313159722224</v>
      </c>
      <c r="B1300" s="46">
        <f t="shared" si="20"/>
        <v>45357.313194444447</v>
      </c>
      <c r="C1300" s="141">
        <v>2.6988636363636398</v>
      </c>
      <c r="D1300" s="141">
        <v>0.3014</v>
      </c>
      <c r="E1300" s="141">
        <v>1399.8909090909101</v>
      </c>
      <c r="F1300" s="141">
        <v>39.636499999999998</v>
      </c>
      <c r="G1300" s="141">
        <v>28.925000000000001</v>
      </c>
      <c r="H1300" s="141">
        <v>35.020000000000003</v>
      </c>
      <c r="I1300" s="141">
        <v>6.6144444444444401</v>
      </c>
      <c r="J1300" s="141">
        <v>1.87</v>
      </c>
      <c r="K1300" s="141">
        <v>26.01</v>
      </c>
      <c r="L1300" s="144"/>
      <c r="M1300" s="141">
        <v>18661</v>
      </c>
      <c r="N1300" s="141">
        <v>5065.2457058823502</v>
      </c>
      <c r="O1300" s="144"/>
    </row>
    <row r="1301" spans="1:15" ht="14.4" x14ac:dyDescent="0.3">
      <c r="A1301" s="143">
        <v>45357.313854166663</v>
      </c>
      <c r="B1301" s="46">
        <f t="shared" si="20"/>
        <v>45357.313888888893</v>
      </c>
      <c r="C1301" s="141">
        <v>2.6970000000000001</v>
      </c>
      <c r="D1301" s="141">
        <v>0.30255238095238102</v>
      </c>
      <c r="E1301" s="141">
        <v>1399.9842105263201</v>
      </c>
      <c r="F1301" s="141">
        <v>39.983684210526299</v>
      </c>
      <c r="G1301" s="141">
        <v>28.925000000000001</v>
      </c>
      <c r="H1301" s="141">
        <v>35.015000000000001</v>
      </c>
      <c r="I1301" s="141">
        <v>6.6063999999999998</v>
      </c>
      <c r="J1301" s="141">
        <v>1.865</v>
      </c>
      <c r="K1301" s="141">
        <v>26.045000000000002</v>
      </c>
      <c r="L1301" s="144"/>
      <c r="M1301" s="141">
        <v>18661</v>
      </c>
      <c r="N1301" s="141">
        <v>5064.8051176470599</v>
      </c>
      <c r="O1301" s="144"/>
    </row>
    <row r="1302" spans="1:15" ht="14.4" x14ac:dyDescent="0.3">
      <c r="A1302" s="143">
        <v>45357.31454861111</v>
      </c>
      <c r="B1302" s="46">
        <f t="shared" si="20"/>
        <v>45357.314583333333</v>
      </c>
      <c r="C1302" s="141">
        <v>2.6983409090909101</v>
      </c>
      <c r="D1302" s="141">
        <v>0.30062380952381001</v>
      </c>
      <c r="E1302" s="141">
        <v>1399.8909090909101</v>
      </c>
      <c r="F1302" s="141">
        <v>43.005238095238099</v>
      </c>
      <c r="G1302" s="141">
        <v>28.94</v>
      </c>
      <c r="H1302" s="141">
        <v>35.045000000000002</v>
      </c>
      <c r="I1302" s="141">
        <v>6.61271428571429</v>
      </c>
      <c r="J1302" s="141">
        <v>1.885</v>
      </c>
      <c r="K1302" s="141">
        <v>26.073333333333299</v>
      </c>
      <c r="L1302" s="144"/>
      <c r="M1302" s="141">
        <v>18719.5</v>
      </c>
      <c r="N1302" s="141">
        <v>5064.3595714285702</v>
      </c>
      <c r="O1302" s="144"/>
    </row>
    <row r="1303" spans="1:15" ht="14.4" x14ac:dyDescent="0.3">
      <c r="A1303" s="143">
        <v>45357.315243055556</v>
      </c>
      <c r="B1303" s="46">
        <f t="shared" si="20"/>
        <v>45357.31527777778</v>
      </c>
      <c r="C1303" s="141">
        <v>2.73631363636364</v>
      </c>
      <c r="D1303" s="141">
        <v>0.26264090909090898</v>
      </c>
      <c r="E1303" s="141">
        <v>1399.8636363636399</v>
      </c>
      <c r="F1303" s="141">
        <v>50.699047619047597</v>
      </c>
      <c r="G1303" s="141">
        <v>27.655000000000001</v>
      </c>
      <c r="H1303" s="141">
        <v>35.094999999999999</v>
      </c>
      <c r="I1303" s="141">
        <v>6.6195000000000004</v>
      </c>
      <c r="J1303" s="141">
        <v>1.9</v>
      </c>
      <c r="K1303" s="141">
        <v>26.0625</v>
      </c>
      <c r="L1303" s="144"/>
      <c r="M1303" s="141">
        <v>18719.5</v>
      </c>
      <c r="N1303" s="141">
        <v>5063.9006499999996</v>
      </c>
      <c r="O1303" s="144"/>
    </row>
    <row r="1304" spans="1:15" ht="14.4" x14ac:dyDescent="0.3">
      <c r="A1304" s="143">
        <v>45357.315937500003</v>
      </c>
      <c r="B1304" s="46">
        <f t="shared" si="20"/>
        <v>45357.315972222226</v>
      </c>
      <c r="C1304" s="141">
        <v>2.7797217391304301</v>
      </c>
      <c r="D1304" s="141">
        <v>0.22166521739130399</v>
      </c>
      <c r="E1304" s="141">
        <v>1399.98260869565</v>
      </c>
      <c r="F1304" s="141">
        <v>45.77</v>
      </c>
      <c r="G1304" s="141">
        <v>26.715</v>
      </c>
      <c r="H1304" s="141">
        <v>35.115000000000002</v>
      </c>
      <c r="I1304" s="141">
        <v>6.6109999999999998</v>
      </c>
      <c r="J1304" s="141">
        <v>1.915</v>
      </c>
      <c r="K1304" s="141">
        <v>25.743846153846199</v>
      </c>
      <c r="L1304" s="144"/>
      <c r="M1304" s="141">
        <v>18769</v>
      </c>
      <c r="N1304" s="141">
        <v>5063.4664375000002</v>
      </c>
      <c r="O1304" s="144"/>
    </row>
    <row r="1305" spans="1:15" ht="14.4" x14ac:dyDescent="0.3">
      <c r="A1305" s="143">
        <v>45357.316631944443</v>
      </c>
      <c r="B1305" s="46">
        <f t="shared" si="20"/>
        <v>45357.316666666666</v>
      </c>
      <c r="C1305" s="141">
        <v>2.79545217391304</v>
      </c>
      <c r="D1305" s="141">
        <v>0.20451363636363601</v>
      </c>
      <c r="E1305" s="141">
        <v>1400.1521739130401</v>
      </c>
      <c r="F1305" s="141">
        <v>41.99</v>
      </c>
      <c r="G1305" s="141">
        <v>26.37</v>
      </c>
      <c r="H1305" s="141">
        <v>35.104285714285702</v>
      </c>
      <c r="I1305" s="141">
        <v>6.6022999999999996</v>
      </c>
      <c r="J1305" s="141">
        <v>1.91</v>
      </c>
      <c r="K1305" s="141">
        <v>24.748461538461498</v>
      </c>
      <c r="L1305" s="144"/>
      <c r="M1305" s="141">
        <v>18769</v>
      </c>
      <c r="N1305" s="141">
        <v>5063.0079999999998</v>
      </c>
      <c r="O1305" s="144"/>
    </row>
    <row r="1306" spans="1:15" ht="14.4" x14ac:dyDescent="0.3">
      <c r="A1306" s="143">
        <v>45357.317326388889</v>
      </c>
      <c r="B1306" s="46">
        <f t="shared" si="20"/>
        <v>45357.317361111112</v>
      </c>
      <c r="C1306" s="141">
        <v>2.7977909090909101</v>
      </c>
      <c r="D1306" s="141">
        <v>0.20276818181818199</v>
      </c>
      <c r="E1306" s="141">
        <v>1400.13333333333</v>
      </c>
      <c r="F1306" s="141">
        <v>40.407777777777802</v>
      </c>
      <c r="G1306" s="141">
        <v>26.3</v>
      </c>
      <c r="H1306" s="141">
        <v>35.11</v>
      </c>
      <c r="I1306" s="141">
        <v>6.6187500000000004</v>
      </c>
      <c r="J1306" s="141">
        <v>1.915</v>
      </c>
      <c r="K1306" s="141">
        <v>23.9591666666667</v>
      </c>
      <c r="L1306" s="144"/>
      <c r="M1306" s="141">
        <v>18838.5</v>
      </c>
      <c r="N1306" s="141">
        <v>5062.5259999999998</v>
      </c>
      <c r="O1306" s="144"/>
    </row>
    <row r="1307" spans="1:15" ht="14.4" x14ac:dyDescent="0.3">
      <c r="A1307" s="143">
        <v>45357.318020833336</v>
      </c>
      <c r="B1307" s="46">
        <f t="shared" si="20"/>
        <v>45357.318055555559</v>
      </c>
      <c r="C1307" s="141">
        <v>2.79862173913043</v>
      </c>
      <c r="D1307" s="141">
        <v>0.200160869565217</v>
      </c>
      <c r="E1307" s="141">
        <v>1399.9523809523801</v>
      </c>
      <c r="F1307" s="141">
        <v>40.209444444444401</v>
      </c>
      <c r="G1307" s="141">
        <v>26.28</v>
      </c>
      <c r="H1307" s="141">
        <v>35.1</v>
      </c>
      <c r="I1307" s="141">
        <v>6.6137499999999996</v>
      </c>
      <c r="J1307" s="141">
        <v>1.90333333333333</v>
      </c>
      <c r="K1307" s="141">
        <v>23.629230769230801</v>
      </c>
      <c r="L1307" s="144"/>
      <c r="M1307" s="141">
        <v>18877</v>
      </c>
      <c r="N1307" s="141">
        <v>5062.1235294117696</v>
      </c>
      <c r="O1307" s="144"/>
    </row>
    <row r="1308" spans="1:15" ht="14.4" x14ac:dyDescent="0.3">
      <c r="A1308" s="143">
        <v>45357.318715277775</v>
      </c>
      <c r="B1308" s="46">
        <f t="shared" si="20"/>
        <v>45357.318749999999</v>
      </c>
      <c r="C1308" s="141">
        <v>2.79938181818182</v>
      </c>
      <c r="D1308" s="141">
        <v>0.19980454545454501</v>
      </c>
      <c r="E1308" s="141">
        <v>1399.9349999999999</v>
      </c>
      <c r="F1308" s="141">
        <v>40.148571428571401</v>
      </c>
      <c r="G1308" s="141">
        <v>26.25</v>
      </c>
      <c r="H1308" s="141">
        <v>35.08</v>
      </c>
      <c r="I1308" s="141">
        <v>6.6047272727272697</v>
      </c>
      <c r="J1308" s="141">
        <v>1.89333333333333</v>
      </c>
      <c r="K1308" s="141">
        <v>23.515000000000001</v>
      </c>
      <c r="L1308" s="144"/>
      <c r="M1308" s="141">
        <v>18877</v>
      </c>
      <c r="N1308" s="141">
        <v>5061.6410666666698</v>
      </c>
      <c r="O1308" s="144"/>
    </row>
    <row r="1309" spans="1:15" ht="14.4" x14ac:dyDescent="0.3">
      <c r="A1309" s="143">
        <v>45357.319409722222</v>
      </c>
      <c r="B1309" s="46">
        <f t="shared" si="20"/>
        <v>45357.319444444445</v>
      </c>
      <c r="C1309" s="141">
        <v>2.8002347826087002</v>
      </c>
      <c r="D1309" s="141">
        <v>0.20045652173913001</v>
      </c>
      <c r="E1309" s="141">
        <v>1399.865</v>
      </c>
      <c r="F1309" s="141">
        <v>39.9658823529412</v>
      </c>
      <c r="G1309" s="141">
        <v>26.25</v>
      </c>
      <c r="H1309" s="141">
        <v>35.090000000000003</v>
      </c>
      <c r="I1309" s="141">
        <v>6.6130000000000004</v>
      </c>
      <c r="J1309" s="141">
        <v>1.9</v>
      </c>
      <c r="K1309" s="141">
        <v>23.48</v>
      </c>
      <c r="L1309" s="144"/>
      <c r="M1309" s="141">
        <v>18942.25</v>
      </c>
      <c r="N1309" s="141">
        <v>5061.2116666666598</v>
      </c>
      <c r="O1309" s="144"/>
    </row>
    <row r="1310" spans="1:15" ht="14.4" x14ac:dyDescent="0.3">
      <c r="A1310" s="143">
        <v>45357.320104166669</v>
      </c>
      <c r="B1310" s="46">
        <f t="shared" si="20"/>
        <v>45357.320138888892</v>
      </c>
      <c r="C1310" s="141">
        <v>2.80088181818182</v>
      </c>
      <c r="D1310" s="141">
        <v>0.200261904761905</v>
      </c>
      <c r="E1310" s="141">
        <v>1399.73636363636</v>
      </c>
      <c r="F1310" s="141">
        <v>39.845999999999997</v>
      </c>
      <c r="G1310" s="141">
        <v>26.28</v>
      </c>
      <c r="H1310" s="141">
        <v>35.085000000000001</v>
      </c>
      <c r="I1310" s="141">
        <v>6.617</v>
      </c>
      <c r="J1310" s="141">
        <v>1.9</v>
      </c>
      <c r="K1310" s="141">
        <v>23.45</v>
      </c>
      <c r="L1310" s="141"/>
      <c r="M1310" s="141">
        <v>18986</v>
      </c>
      <c r="N1310" s="141">
        <v>5060.7687142857103</v>
      </c>
      <c r="O1310" s="144"/>
    </row>
    <row r="1311" spans="1:15" ht="14.4" x14ac:dyDescent="0.3">
      <c r="A1311" s="143">
        <v>45357.320798611108</v>
      </c>
      <c r="B1311" s="46">
        <f t="shared" si="20"/>
        <v>45357.320833333339</v>
      </c>
      <c r="C1311" s="141">
        <v>2.79894545454545</v>
      </c>
      <c r="D1311" s="141">
        <v>0.201347619047619</v>
      </c>
      <c r="E1311" s="141">
        <v>1400.325</v>
      </c>
      <c r="F1311" s="141">
        <v>39.93</v>
      </c>
      <c r="G1311" s="141">
        <v>26.29</v>
      </c>
      <c r="H1311" s="141">
        <v>35.073999999999998</v>
      </c>
      <c r="I1311" s="141">
        <v>6.6079999999999997</v>
      </c>
      <c r="J1311" s="141">
        <v>1.905</v>
      </c>
      <c r="K1311" s="141">
        <v>23.445</v>
      </c>
      <c r="L1311" s="144"/>
      <c r="M1311" s="141">
        <v>18986</v>
      </c>
      <c r="N1311" s="141">
        <v>5060.3342857142898</v>
      </c>
      <c r="O1311" s="144"/>
    </row>
    <row r="1312" spans="1:15" ht="14.4" x14ac:dyDescent="0.3">
      <c r="A1312" s="143">
        <v>45357.321493055555</v>
      </c>
      <c r="B1312" s="46">
        <f t="shared" si="20"/>
        <v>45357.321527777778</v>
      </c>
      <c r="C1312" s="141">
        <v>2.8001681818181798</v>
      </c>
      <c r="D1312" s="141">
        <v>0.202863636363636</v>
      </c>
      <c r="E1312" s="141">
        <v>1400.07619047619</v>
      </c>
      <c r="F1312" s="141">
        <v>40.116470588235302</v>
      </c>
      <c r="G1312" s="141">
        <v>26.265000000000001</v>
      </c>
      <c r="H1312" s="141">
        <v>35.07</v>
      </c>
      <c r="I1312" s="141">
        <v>6.6046923076923099</v>
      </c>
      <c r="J1312" s="141">
        <v>1.91</v>
      </c>
      <c r="K1312" s="141">
        <v>23.45</v>
      </c>
      <c r="L1312" s="144"/>
      <c r="M1312" s="141">
        <v>19032</v>
      </c>
      <c r="N1312" s="141">
        <v>5059.8750555555598</v>
      </c>
      <c r="O1312" s="144"/>
    </row>
    <row r="1313" spans="1:15" ht="14.4" x14ac:dyDescent="0.3">
      <c r="A1313" s="143">
        <v>45357.322187500002</v>
      </c>
      <c r="B1313" s="46">
        <f t="shared" si="20"/>
        <v>45357.322222222225</v>
      </c>
      <c r="C1313" s="141">
        <v>2.8000217391304298</v>
      </c>
      <c r="D1313" s="141">
        <v>0.20056521739130401</v>
      </c>
      <c r="E1313" s="141">
        <v>1399.8260869565199</v>
      </c>
      <c r="F1313" s="141">
        <v>39.89</v>
      </c>
      <c r="G1313" s="141">
        <v>26.28</v>
      </c>
      <c r="H1313" s="141">
        <v>35.073333333333302</v>
      </c>
      <c r="I1313" s="141">
        <v>6.6195384615384603</v>
      </c>
      <c r="J1313" s="141">
        <v>1.92</v>
      </c>
      <c r="K1313" s="141">
        <v>23.44</v>
      </c>
      <c r="L1313" s="144"/>
      <c r="M1313" s="141">
        <v>19032</v>
      </c>
      <c r="N1313" s="141">
        <v>5059.4099166666701</v>
      </c>
      <c r="O1313" s="144"/>
    </row>
    <row r="1314" spans="1:15" ht="14.4" x14ac:dyDescent="0.3">
      <c r="A1314" s="143">
        <v>45357.322881944441</v>
      </c>
      <c r="B1314" s="46">
        <f t="shared" si="20"/>
        <v>45357.322916666672</v>
      </c>
      <c r="C1314" s="141">
        <v>2.79838636363636</v>
      </c>
      <c r="D1314" s="141">
        <v>0.20185454545454501</v>
      </c>
      <c r="E1314" s="141">
        <v>1400.1428571428601</v>
      </c>
      <c r="F1314" s="141">
        <v>39.785333333333298</v>
      </c>
      <c r="G1314" s="141">
        <v>26.3</v>
      </c>
      <c r="H1314" s="141">
        <v>35.06</v>
      </c>
      <c r="I1314" s="141">
        <v>6.6094444444444402</v>
      </c>
      <c r="J1314" s="141">
        <v>1.91</v>
      </c>
      <c r="K1314" s="141">
        <v>23.434999999999999</v>
      </c>
      <c r="L1314" s="144"/>
      <c r="M1314" s="141">
        <v>19096</v>
      </c>
      <c r="N1314" s="141">
        <v>5058.9664285714298</v>
      </c>
      <c r="O1314" s="144"/>
    </row>
    <row r="1315" spans="1:15" ht="14.4" x14ac:dyDescent="0.3">
      <c r="A1315" s="143">
        <v>45357.323576388888</v>
      </c>
      <c r="B1315" s="46">
        <f t="shared" si="20"/>
        <v>45357.323611111111</v>
      </c>
      <c r="C1315" s="141">
        <v>2.79721818181818</v>
      </c>
      <c r="D1315" s="141">
        <v>0.20137727272727299</v>
      </c>
      <c r="E1315" s="141">
        <v>1400.0428571428599</v>
      </c>
      <c r="F1315" s="141">
        <v>39.796363636363601</v>
      </c>
      <c r="G1315" s="141">
        <v>26.32</v>
      </c>
      <c r="H1315" s="141">
        <v>35.053333333333299</v>
      </c>
      <c r="I1315" s="141">
        <v>6.6015454545454597</v>
      </c>
      <c r="J1315" s="141">
        <v>1.92</v>
      </c>
      <c r="K1315" s="141">
        <v>23.445</v>
      </c>
      <c r="L1315" s="144"/>
      <c r="M1315" s="141">
        <v>19096</v>
      </c>
      <c r="N1315" s="141">
        <v>5058.5034166666701</v>
      </c>
      <c r="O1315" s="144"/>
    </row>
    <row r="1316" spans="1:15" ht="14.4" x14ac:dyDescent="0.3">
      <c r="A1316" s="143">
        <v>45357.324270833335</v>
      </c>
      <c r="B1316" s="46">
        <f t="shared" si="20"/>
        <v>45357.324305555558</v>
      </c>
      <c r="C1316" s="141">
        <v>2.7956869565217399</v>
      </c>
      <c r="D1316" s="141">
        <v>0.20482608695652199</v>
      </c>
      <c r="E1316" s="141">
        <v>1399.925</v>
      </c>
      <c r="F1316" s="141">
        <v>39.578125</v>
      </c>
      <c r="G1316" s="141">
        <v>26.375</v>
      </c>
      <c r="H1316" s="141">
        <v>35.064999999999998</v>
      </c>
      <c r="I1316" s="141">
        <v>6.6139333333333301</v>
      </c>
      <c r="J1316" s="141">
        <v>1.93</v>
      </c>
      <c r="K1316" s="141">
        <v>23.45</v>
      </c>
      <c r="L1316" s="144"/>
      <c r="M1316" s="141">
        <v>19159.5</v>
      </c>
      <c r="N1316" s="141">
        <v>5057.9966875</v>
      </c>
      <c r="O1316" s="144"/>
    </row>
    <row r="1317" spans="1:15" ht="14.4" x14ac:dyDescent="0.3">
      <c r="A1317" s="143">
        <v>45357.324965277781</v>
      </c>
      <c r="B1317" s="46">
        <f t="shared" si="20"/>
        <v>45357.325000000004</v>
      </c>
      <c r="C1317" s="141">
        <v>2.7928380952380998</v>
      </c>
      <c r="D1317" s="141">
        <v>0.20536521739130401</v>
      </c>
      <c r="E1317" s="141">
        <v>1399.99090909091</v>
      </c>
      <c r="F1317" s="141">
        <v>39.762105263157899</v>
      </c>
      <c r="G1317" s="141">
        <v>26.41</v>
      </c>
      <c r="H1317" s="141">
        <v>35.055</v>
      </c>
      <c r="I1317" s="141">
        <v>6.609</v>
      </c>
      <c r="J1317" s="141">
        <v>1.9350000000000001</v>
      </c>
      <c r="K1317" s="141">
        <v>23.47</v>
      </c>
      <c r="L1317" s="144"/>
      <c r="M1317" s="141">
        <v>19206</v>
      </c>
      <c r="N1317" s="141">
        <v>5057.5428666666703</v>
      </c>
      <c r="O1317" s="144"/>
    </row>
    <row r="1318" spans="1:15" ht="14.4" x14ac:dyDescent="0.3">
      <c r="A1318" s="143">
        <v>45357.325659722221</v>
      </c>
      <c r="B1318" s="46">
        <f t="shared" si="20"/>
        <v>45357.325694444444</v>
      </c>
      <c r="C1318" s="141">
        <v>2.7933714285714299</v>
      </c>
      <c r="D1318" s="141">
        <v>0.20585238095238101</v>
      </c>
      <c r="E1318" s="141">
        <v>1399.88571428571</v>
      </c>
      <c r="F1318" s="141">
        <v>39.763571428571403</v>
      </c>
      <c r="G1318" s="141">
        <v>26.434999999999999</v>
      </c>
      <c r="H1318" s="141">
        <v>35.047142857142902</v>
      </c>
      <c r="I1318" s="141">
        <v>6.6050833333333303</v>
      </c>
      <c r="J1318" s="141">
        <v>1.93</v>
      </c>
      <c r="K1318" s="141">
        <v>23.5</v>
      </c>
      <c r="L1318" s="144"/>
      <c r="M1318" s="141">
        <v>19267</v>
      </c>
      <c r="N1318" s="141">
        <v>5057.1460666666699</v>
      </c>
      <c r="O1318" s="144"/>
    </row>
    <row r="1319" spans="1:15" ht="14.4" x14ac:dyDescent="0.3">
      <c r="A1319" s="143">
        <v>45357.326354166667</v>
      </c>
      <c r="B1319" s="46">
        <f t="shared" si="20"/>
        <v>45357.326388888891</v>
      </c>
      <c r="C1319" s="141">
        <v>2.7921782608695702</v>
      </c>
      <c r="D1319" s="141">
        <v>0.20835000000000001</v>
      </c>
      <c r="E1319" s="141">
        <v>1400.19523809524</v>
      </c>
      <c r="F1319" s="141">
        <v>39.6207142857143</v>
      </c>
      <c r="G1319" s="141">
        <v>26.5</v>
      </c>
      <c r="H1319" s="141">
        <v>35.054000000000002</v>
      </c>
      <c r="I1319" s="141">
        <v>6.6113846153846199</v>
      </c>
      <c r="J1319" s="141">
        <v>1.94</v>
      </c>
      <c r="K1319" s="141">
        <v>23.5</v>
      </c>
      <c r="L1319" s="144"/>
      <c r="M1319" s="141">
        <v>19267</v>
      </c>
      <c r="N1319" s="141">
        <v>5056.6603529411796</v>
      </c>
      <c r="O1319" s="144"/>
    </row>
    <row r="1320" spans="1:15" ht="14.4" x14ac:dyDescent="0.3">
      <c r="A1320" s="143">
        <v>45357.327048611114</v>
      </c>
      <c r="B1320" s="46">
        <f t="shared" si="20"/>
        <v>45357.327083333337</v>
      </c>
      <c r="C1320" s="141">
        <v>2.7891619047619001</v>
      </c>
      <c r="D1320" s="141">
        <v>0.20971428571428599</v>
      </c>
      <c r="E1320" s="141">
        <v>1399.87619047619</v>
      </c>
      <c r="F1320" s="141">
        <v>39.767777777777802</v>
      </c>
      <c r="G1320" s="141">
        <v>26.52</v>
      </c>
      <c r="H1320" s="141">
        <v>35.044545454545499</v>
      </c>
      <c r="I1320" s="141">
        <v>6.6009285714285699</v>
      </c>
      <c r="J1320" s="141">
        <v>1.94</v>
      </c>
      <c r="K1320" s="141">
        <v>23.524999999999999</v>
      </c>
      <c r="L1320" s="144"/>
      <c r="M1320" s="141">
        <v>19314</v>
      </c>
      <c r="N1320" s="141">
        <v>5056.1660666666703</v>
      </c>
      <c r="O1320" s="144"/>
    </row>
    <row r="1321" spans="1:15" ht="14.4" x14ac:dyDescent="0.3">
      <c r="A1321" s="143">
        <v>45357.327743055554</v>
      </c>
      <c r="B1321" s="46">
        <f t="shared" si="20"/>
        <v>45357.327777777777</v>
      </c>
      <c r="C1321" s="141">
        <v>2.7904409090909099</v>
      </c>
      <c r="D1321" s="141">
        <v>0.21005454545454499</v>
      </c>
      <c r="E1321" s="141">
        <v>1399.8380952381001</v>
      </c>
      <c r="F1321" s="141">
        <v>39.829166666666701</v>
      </c>
      <c r="G1321" s="141">
        <v>26.54</v>
      </c>
      <c r="H1321" s="141">
        <v>35.055</v>
      </c>
      <c r="I1321" s="141">
        <v>6.6138461538461497</v>
      </c>
      <c r="J1321" s="141">
        <v>1.95333333333333</v>
      </c>
      <c r="K1321" s="141">
        <v>23.565000000000001</v>
      </c>
      <c r="L1321" s="144"/>
      <c r="M1321" s="141">
        <v>19377.75</v>
      </c>
      <c r="N1321" s="141">
        <v>5055.7097857142899</v>
      </c>
      <c r="O1321" s="144"/>
    </row>
    <row r="1322" spans="1:15" ht="14.4" x14ac:dyDescent="0.3">
      <c r="A1322" s="143">
        <v>45357.3284375</v>
      </c>
      <c r="B1322" s="46">
        <f t="shared" si="20"/>
        <v>45357.328472222223</v>
      </c>
      <c r="C1322" s="141">
        <v>2.7892000000000001</v>
      </c>
      <c r="D1322" s="141">
        <v>0.21124999999999999</v>
      </c>
      <c r="E1322" s="141">
        <v>1400.2947368421101</v>
      </c>
      <c r="F1322" s="141">
        <v>39.742857142857098</v>
      </c>
      <c r="G1322" s="141">
        <v>26.57</v>
      </c>
      <c r="H1322" s="141">
        <v>35.049999999999997</v>
      </c>
      <c r="I1322" s="141">
        <v>6.6122500000000004</v>
      </c>
      <c r="J1322" s="141">
        <v>1.9550000000000001</v>
      </c>
      <c r="K1322" s="141">
        <v>23.585000000000001</v>
      </c>
      <c r="L1322" s="144"/>
      <c r="M1322" s="141">
        <v>19425</v>
      </c>
      <c r="N1322" s="141">
        <v>5055.2556666666696</v>
      </c>
      <c r="O1322" s="144"/>
    </row>
    <row r="1323" spans="1:15" ht="14.4" x14ac:dyDescent="0.3">
      <c r="A1323" s="143">
        <v>45357.329131944447</v>
      </c>
      <c r="B1323" s="46">
        <f t="shared" si="20"/>
        <v>45357.32916666667</v>
      </c>
      <c r="C1323" s="141">
        <v>2.78929130434783</v>
      </c>
      <c r="D1323" s="141">
        <v>0.212004545454545</v>
      </c>
      <c r="E1323" s="141">
        <v>1400.0608695652199</v>
      </c>
      <c r="F1323" s="141">
        <v>39.814285714285703</v>
      </c>
      <c r="G1323" s="141">
        <v>26.59</v>
      </c>
      <c r="H1323" s="141">
        <v>35.033333333333303</v>
      </c>
      <c r="I1323" s="141">
        <v>6.6022727272727302</v>
      </c>
      <c r="J1323" s="141">
        <v>1.9550000000000001</v>
      </c>
      <c r="K1323" s="141">
        <v>23.6</v>
      </c>
      <c r="L1323" s="144"/>
      <c r="M1323" s="141">
        <v>19425</v>
      </c>
      <c r="N1323" s="141">
        <v>5054.7528333333303</v>
      </c>
      <c r="O1323" s="144"/>
    </row>
    <row r="1324" spans="1:15" ht="14.4" x14ac:dyDescent="0.3">
      <c r="A1324" s="143">
        <v>45357.329826388886</v>
      </c>
      <c r="B1324" s="46">
        <f t="shared" si="20"/>
        <v>45357.329861111109</v>
      </c>
      <c r="C1324" s="141">
        <v>2.7877863636363598</v>
      </c>
      <c r="D1324" s="141">
        <v>0.21251363636363599</v>
      </c>
      <c r="E1324" s="141">
        <v>1399.8545454545499</v>
      </c>
      <c r="F1324" s="141">
        <v>39.756470588235302</v>
      </c>
      <c r="G1324" s="141">
        <v>26.62</v>
      </c>
      <c r="H1324" s="141">
        <v>35.0416666666667</v>
      </c>
      <c r="I1324" s="141">
        <v>6.61490909090909</v>
      </c>
      <c r="J1324" s="141">
        <v>1.96</v>
      </c>
      <c r="K1324" s="141">
        <v>23.625</v>
      </c>
      <c r="L1324" s="144"/>
      <c r="M1324" s="141">
        <v>19479.8</v>
      </c>
      <c r="N1324" s="141">
        <v>5054.2917647058803</v>
      </c>
      <c r="O1324" s="144"/>
    </row>
    <row r="1325" spans="1:15" ht="14.4" x14ac:dyDescent="0.3">
      <c r="A1325" s="143">
        <v>45357.330520833333</v>
      </c>
      <c r="B1325" s="46">
        <f t="shared" si="20"/>
        <v>45357.330555555556</v>
      </c>
      <c r="C1325" s="141">
        <v>2.7861727272727301</v>
      </c>
      <c r="D1325" s="141">
        <v>0.214933333333333</v>
      </c>
      <c r="E1325" s="141">
        <v>1400.3590909090899</v>
      </c>
      <c r="F1325" s="141">
        <v>40.1580952380952</v>
      </c>
      <c r="G1325" s="141">
        <v>26.59</v>
      </c>
      <c r="H1325" s="141">
        <v>35.043999999999997</v>
      </c>
      <c r="I1325" s="141">
        <v>6.6133636363636397</v>
      </c>
      <c r="J1325" s="141">
        <v>1.96</v>
      </c>
      <c r="K1325" s="141">
        <v>23.65</v>
      </c>
      <c r="L1325" s="144"/>
      <c r="M1325" s="141">
        <v>19533</v>
      </c>
      <c r="N1325" s="141">
        <v>5053.7855</v>
      </c>
      <c r="O1325" s="144"/>
    </row>
    <row r="1326" spans="1:15" ht="14.4" x14ac:dyDescent="0.3">
      <c r="A1326" s="143">
        <v>45357.33121527778</v>
      </c>
      <c r="B1326" s="46">
        <f t="shared" si="20"/>
        <v>45357.331250000003</v>
      </c>
      <c r="C1326" s="141">
        <v>2.7869285714285699</v>
      </c>
      <c r="D1326" s="141">
        <v>0.21196190476190499</v>
      </c>
      <c r="E1326" s="141">
        <v>1400.3380952381001</v>
      </c>
      <c r="F1326" s="141">
        <v>39.850499999999997</v>
      </c>
      <c r="G1326" s="141">
        <v>26.62</v>
      </c>
      <c r="H1326" s="141">
        <v>35.033333333333303</v>
      </c>
      <c r="I1326" s="141">
        <v>6.60516666666667</v>
      </c>
      <c r="J1326" s="141">
        <v>1.962</v>
      </c>
      <c r="K1326" s="141">
        <v>23.67</v>
      </c>
      <c r="L1326" s="144"/>
      <c r="M1326" s="141">
        <v>19533</v>
      </c>
      <c r="N1326" s="141">
        <v>5053.3692857142896</v>
      </c>
      <c r="O1326" s="144"/>
    </row>
    <row r="1327" spans="1:15" ht="14.4" x14ac:dyDescent="0.3">
      <c r="A1327" s="143">
        <v>45357.331909722219</v>
      </c>
      <c r="B1327" s="46">
        <f t="shared" si="20"/>
        <v>45357.33194444445</v>
      </c>
      <c r="C1327" s="141">
        <v>2.78563181818182</v>
      </c>
      <c r="D1327" s="141">
        <v>0.214826086956522</v>
      </c>
      <c r="E1327" s="141">
        <v>1399.8826086956501</v>
      </c>
      <c r="F1327" s="141">
        <v>39.690666666666701</v>
      </c>
      <c r="G1327" s="141">
        <v>26.655000000000001</v>
      </c>
      <c r="H1327" s="141">
        <v>35.045000000000002</v>
      </c>
      <c r="I1327" s="141">
        <v>6.6089230769230802</v>
      </c>
      <c r="J1327" s="141">
        <v>1.98</v>
      </c>
      <c r="K1327" s="141">
        <v>23.655000000000001</v>
      </c>
      <c r="L1327" s="144"/>
      <c r="M1327" s="141">
        <v>19589.400000000001</v>
      </c>
      <c r="N1327" s="141">
        <v>5052.91525</v>
      </c>
      <c r="O1327" s="144"/>
    </row>
    <row r="1328" spans="1:15" ht="14.4" x14ac:dyDescent="0.3">
      <c r="A1328" s="143">
        <v>45357.332604166666</v>
      </c>
      <c r="B1328" s="46">
        <f t="shared" si="20"/>
        <v>45357.332638888889</v>
      </c>
      <c r="C1328" s="141">
        <v>2.7834565217391298</v>
      </c>
      <c r="D1328" s="141">
        <v>0.21629130434782601</v>
      </c>
      <c r="E1328" s="141">
        <v>1399.77391304348</v>
      </c>
      <c r="F1328" s="141">
        <v>39.488235294117601</v>
      </c>
      <c r="G1328" s="141">
        <v>26.704999999999998</v>
      </c>
      <c r="H1328" s="141">
        <v>35.043999999999997</v>
      </c>
      <c r="I1328" s="141">
        <v>6.6159999999999997</v>
      </c>
      <c r="J1328" s="141">
        <v>1.9850000000000001</v>
      </c>
      <c r="K1328" s="141">
        <v>23.66</v>
      </c>
      <c r="L1328" s="144"/>
      <c r="M1328" s="141">
        <v>19644</v>
      </c>
      <c r="N1328" s="141">
        <v>5052.4185625</v>
      </c>
      <c r="O1328" s="144"/>
    </row>
    <row r="1329" spans="1:15" ht="14.4" x14ac:dyDescent="0.3">
      <c r="A1329" s="143">
        <v>45357.333298611113</v>
      </c>
      <c r="B1329" s="46">
        <f t="shared" si="20"/>
        <v>45357.333333333336</v>
      </c>
      <c r="C1329" s="141">
        <v>2.7818909090909099</v>
      </c>
      <c r="D1329" s="141">
        <v>0.218340909090909</v>
      </c>
      <c r="E1329" s="141">
        <v>1400.1047619047599</v>
      </c>
      <c r="F1329" s="141">
        <v>39.6964705882353</v>
      </c>
      <c r="G1329" s="141">
        <v>26.75</v>
      </c>
      <c r="H1329" s="141">
        <v>35.033333333333303</v>
      </c>
      <c r="I1329" s="141">
        <v>6.6064999999999996</v>
      </c>
      <c r="J1329" s="141">
        <v>1.9850000000000001</v>
      </c>
      <c r="K1329" s="141">
        <v>23.69</v>
      </c>
      <c r="L1329" s="144"/>
      <c r="M1329" s="141">
        <v>19644</v>
      </c>
      <c r="N1329" s="141">
        <v>5051.9415294117598</v>
      </c>
      <c r="O1329" s="144"/>
    </row>
    <row r="1330" spans="1:15" ht="14.4" x14ac:dyDescent="0.3">
      <c r="A1330" s="143">
        <v>45357.333993055552</v>
      </c>
      <c r="B1330" s="46">
        <f t="shared" si="20"/>
        <v>45357.334027777782</v>
      </c>
      <c r="C1330" s="141">
        <v>2.78217826086957</v>
      </c>
      <c r="D1330" s="141">
        <v>0.22047391304347799</v>
      </c>
      <c r="E1330" s="141">
        <v>1400.1043478260899</v>
      </c>
      <c r="F1330" s="141">
        <v>39.881250000000001</v>
      </c>
      <c r="G1330" s="141">
        <v>26.79</v>
      </c>
      <c r="H1330" s="141">
        <v>35.027142857142898</v>
      </c>
      <c r="I1330" s="141">
        <v>6.6072499999999996</v>
      </c>
      <c r="J1330" s="141">
        <v>1.98</v>
      </c>
      <c r="K1330" s="141">
        <v>23.745000000000001</v>
      </c>
      <c r="L1330" s="144"/>
      <c r="M1330" s="141">
        <v>19690.2</v>
      </c>
      <c r="N1330" s="141">
        <v>5051.4787857142901</v>
      </c>
      <c r="O1330" s="144"/>
    </row>
    <row r="1331" spans="1:15" ht="14.4" x14ac:dyDescent="0.3">
      <c r="A1331" s="143">
        <v>45357.334687499999</v>
      </c>
      <c r="B1331" s="46">
        <f t="shared" si="20"/>
        <v>45357.334722222222</v>
      </c>
      <c r="C1331" s="141">
        <v>2.7816695652173902</v>
      </c>
      <c r="D1331" s="141">
        <v>0.22159999999999999</v>
      </c>
      <c r="E1331" s="141">
        <v>1399.79545454545</v>
      </c>
      <c r="F1331" s="141">
        <v>39.804666666666698</v>
      </c>
      <c r="G1331" s="141">
        <v>26.81</v>
      </c>
      <c r="H1331" s="141">
        <v>35.03</v>
      </c>
      <c r="I1331" s="141">
        <v>6.617</v>
      </c>
      <c r="J1331" s="141">
        <v>1.9850000000000001</v>
      </c>
      <c r="K1331" s="141">
        <v>23.79</v>
      </c>
      <c r="L1331" s="144"/>
      <c r="M1331" s="141">
        <v>19753</v>
      </c>
      <c r="N1331" s="141">
        <v>5051.0116875000003</v>
      </c>
      <c r="O1331" s="144"/>
    </row>
    <row r="1332" spans="1:15" ht="14.4" x14ac:dyDescent="0.3">
      <c r="A1332" s="143">
        <v>45357.335381944446</v>
      </c>
      <c r="B1332" s="46">
        <f t="shared" si="20"/>
        <v>45357.335416666669</v>
      </c>
      <c r="C1332" s="141">
        <v>2.7788086956521698</v>
      </c>
      <c r="D1332" s="141">
        <v>0.22229130434782601</v>
      </c>
      <c r="E1332" s="141">
        <v>1399.7380952381</v>
      </c>
      <c r="F1332" s="141">
        <v>39.859333333333304</v>
      </c>
      <c r="G1332" s="141">
        <v>26.81</v>
      </c>
      <c r="H1332" s="141">
        <v>35.024285714285703</v>
      </c>
      <c r="I1332" s="141">
        <v>6.6074999999999999</v>
      </c>
      <c r="J1332" s="141">
        <v>1.9850000000000001</v>
      </c>
      <c r="K1332" s="141">
        <v>23.81</v>
      </c>
      <c r="L1332" s="144"/>
      <c r="M1332" s="141">
        <v>19753</v>
      </c>
      <c r="N1332" s="141">
        <v>5050.5210666666699</v>
      </c>
      <c r="O1332" s="144"/>
    </row>
    <row r="1333" spans="1:15" ht="14.4" x14ac:dyDescent="0.3">
      <c r="A1333" s="143">
        <v>45357.336076388892</v>
      </c>
      <c r="B1333" s="46">
        <f t="shared" si="20"/>
        <v>45357.336111111115</v>
      </c>
      <c r="C1333" s="141">
        <v>2.7766727272727301</v>
      </c>
      <c r="D1333" s="141">
        <v>0.220231818181818</v>
      </c>
      <c r="E1333" s="141">
        <v>1399.98181818182</v>
      </c>
      <c r="F1333" s="141">
        <v>39.830909090909103</v>
      </c>
      <c r="G1333" s="141">
        <v>26.84</v>
      </c>
      <c r="H1333" s="141">
        <v>35.033333333333303</v>
      </c>
      <c r="I1333" s="141">
        <v>6.6082666666666698</v>
      </c>
      <c r="J1333" s="141">
        <v>1.9850000000000001</v>
      </c>
      <c r="K1333" s="141">
        <v>23.83</v>
      </c>
      <c r="L1333" s="144"/>
      <c r="M1333" s="141">
        <v>19807.5</v>
      </c>
      <c r="N1333" s="141">
        <v>5050.0214999999998</v>
      </c>
      <c r="O1333" s="144"/>
    </row>
    <row r="1334" spans="1:15" ht="14.4" x14ac:dyDescent="0.3">
      <c r="A1334" s="143">
        <v>45357.336770833332</v>
      </c>
      <c r="B1334" s="46">
        <f t="shared" si="20"/>
        <v>45357.336805555555</v>
      </c>
      <c r="C1334" s="141">
        <v>2.7791217391304399</v>
      </c>
      <c r="D1334" s="141">
        <v>0.22356086956521701</v>
      </c>
      <c r="E1334" s="141">
        <v>1400.0826086956499</v>
      </c>
      <c r="F1334" s="141">
        <v>39.69</v>
      </c>
      <c r="G1334" s="141">
        <v>26.875</v>
      </c>
      <c r="H1334" s="141">
        <v>35.031666666666702</v>
      </c>
      <c r="I1334" s="141">
        <v>6.6187777777777796</v>
      </c>
      <c r="J1334" s="141">
        <v>2</v>
      </c>
      <c r="K1334" s="141">
        <v>23.83</v>
      </c>
      <c r="L1334" s="144"/>
      <c r="M1334" s="141">
        <v>19807.5</v>
      </c>
      <c r="N1334" s="141">
        <v>5049.56488235294</v>
      </c>
      <c r="O1334" s="144"/>
    </row>
    <row r="1335" spans="1:15" ht="14.4" x14ac:dyDescent="0.3">
      <c r="A1335" s="143">
        <v>45357.337465277778</v>
      </c>
      <c r="B1335" s="46">
        <f t="shared" si="20"/>
        <v>45357.337500000001</v>
      </c>
      <c r="C1335" s="141">
        <v>2.77713043478261</v>
      </c>
      <c r="D1335" s="141">
        <v>0.22441739130434801</v>
      </c>
      <c r="E1335" s="141">
        <v>1400.03181818182</v>
      </c>
      <c r="F1335" s="141">
        <v>39.787777777777798</v>
      </c>
      <c r="G1335" s="141">
        <v>26.91</v>
      </c>
      <c r="H1335" s="141">
        <v>35.023333333333298</v>
      </c>
      <c r="I1335" s="141">
        <v>6.6079999999999997</v>
      </c>
      <c r="J1335" s="141">
        <v>1.99</v>
      </c>
      <c r="K1335" s="141">
        <v>23.855</v>
      </c>
      <c r="L1335" s="144"/>
      <c r="M1335" s="141">
        <v>19860</v>
      </c>
      <c r="N1335" s="141">
        <v>5049.1059999999998</v>
      </c>
      <c r="O1335" s="144"/>
    </row>
    <row r="1336" spans="1:15" ht="14.4" x14ac:dyDescent="0.3">
      <c r="A1336" s="143">
        <v>45357.338159722225</v>
      </c>
      <c r="B1336" s="46">
        <f t="shared" si="20"/>
        <v>45357.338194444448</v>
      </c>
      <c r="C1336" s="141">
        <v>2.7732173913043501</v>
      </c>
      <c r="D1336" s="141">
        <v>0.22484347826087001</v>
      </c>
      <c r="E1336" s="141">
        <v>1400.03636363636</v>
      </c>
      <c r="F1336" s="141">
        <v>39.746153846153902</v>
      </c>
      <c r="G1336" s="141">
        <v>26.94</v>
      </c>
      <c r="H1336" s="141">
        <v>35.024999999999999</v>
      </c>
      <c r="I1336" s="141">
        <v>6.601</v>
      </c>
      <c r="J1336" s="141">
        <v>1.9950000000000001</v>
      </c>
      <c r="K1336" s="141">
        <v>23.89</v>
      </c>
      <c r="L1336" s="144"/>
      <c r="M1336" s="141">
        <v>19914.333333333299</v>
      </c>
      <c r="N1336" s="141">
        <v>5048.6220000000003</v>
      </c>
      <c r="O1336" s="144"/>
    </row>
    <row r="1337" spans="1:15" ht="14.4" x14ac:dyDescent="0.3">
      <c r="A1337" s="143">
        <v>45357.338854166665</v>
      </c>
      <c r="B1337" s="46">
        <f t="shared" si="20"/>
        <v>45357.338888888888</v>
      </c>
      <c r="C1337" s="141">
        <v>2.77359545454545</v>
      </c>
      <c r="D1337" s="141">
        <v>0.22885454545454501</v>
      </c>
      <c r="E1337" s="141">
        <v>1400.01363636364</v>
      </c>
      <c r="F1337" s="141">
        <v>39.568125000000002</v>
      </c>
      <c r="G1337" s="141">
        <v>26.97</v>
      </c>
      <c r="H1337" s="141">
        <v>35.024444444444399</v>
      </c>
      <c r="I1337" s="141">
        <v>6.6197999999999997</v>
      </c>
      <c r="J1337" s="141">
        <v>2.0099999999999998</v>
      </c>
      <c r="K1337" s="141">
        <v>23.9057142857143</v>
      </c>
      <c r="L1337" s="144"/>
      <c r="M1337" s="141">
        <v>19914.333333333299</v>
      </c>
      <c r="N1337" s="141">
        <v>5048.1647647058799</v>
      </c>
      <c r="O1337" s="144"/>
    </row>
    <row r="1338" spans="1:15" ht="14.4" x14ac:dyDescent="0.3">
      <c r="A1338" s="143">
        <v>45357.339548611111</v>
      </c>
      <c r="B1338" s="46">
        <f t="shared" si="20"/>
        <v>45357.339583333334</v>
      </c>
      <c r="C1338" s="141">
        <v>2.77071666666667</v>
      </c>
      <c r="D1338" s="141">
        <v>0.22841249999999999</v>
      </c>
      <c r="E1338" s="141">
        <v>1399.9181818181801</v>
      </c>
      <c r="F1338" s="141">
        <v>39.621666666666698</v>
      </c>
      <c r="G1338" s="141">
        <v>27.045000000000002</v>
      </c>
      <c r="H1338" s="141">
        <v>35.018000000000001</v>
      </c>
      <c r="I1338" s="141">
        <v>6.6086</v>
      </c>
      <c r="J1338" s="141">
        <v>2.0099999999999998</v>
      </c>
      <c r="K1338" s="141">
        <v>23.93</v>
      </c>
      <c r="L1338" s="144"/>
      <c r="M1338" s="141">
        <v>19971</v>
      </c>
      <c r="N1338" s="141">
        <v>5047.6667857142802</v>
      </c>
      <c r="O1338" s="144"/>
    </row>
    <row r="1339" spans="1:15" ht="14.4" x14ac:dyDescent="0.3">
      <c r="A1339" s="143">
        <v>45357.340243055558</v>
      </c>
      <c r="B1339" s="46">
        <f t="shared" si="20"/>
        <v>45357.340277777781</v>
      </c>
      <c r="C1339" s="141">
        <v>2.7706285714285701</v>
      </c>
      <c r="D1339" s="141">
        <v>0.22967000000000001</v>
      </c>
      <c r="E1339" s="141">
        <v>1400.15789473684</v>
      </c>
      <c r="F1339" s="141">
        <v>39.838333333333303</v>
      </c>
      <c r="G1339" s="141">
        <v>27.06</v>
      </c>
      <c r="H1339" s="141">
        <v>35.016666666666701</v>
      </c>
      <c r="I1339" s="141">
        <v>6.6007499999999997</v>
      </c>
      <c r="J1339" s="141">
        <v>2.02</v>
      </c>
      <c r="K1339" s="141">
        <v>23.97</v>
      </c>
      <c r="L1339" s="144"/>
      <c r="M1339" s="141">
        <v>20023</v>
      </c>
      <c r="N1339" s="141">
        <v>5047.2194705882403</v>
      </c>
      <c r="O1339" s="144"/>
    </row>
    <row r="1340" spans="1:15" ht="14.4" x14ac:dyDescent="0.3">
      <c r="A1340" s="143">
        <v>45357.340937499997</v>
      </c>
      <c r="B1340" s="46">
        <f t="shared" si="20"/>
        <v>45357.34097222222</v>
      </c>
      <c r="C1340" s="141">
        <v>2.7676956521739098</v>
      </c>
      <c r="D1340" s="141">
        <v>0.23216363636363599</v>
      </c>
      <c r="E1340" s="141">
        <v>1400.1347826087001</v>
      </c>
      <c r="F1340" s="141">
        <v>39.653529411764701</v>
      </c>
      <c r="G1340" s="141">
        <v>27.094999999999999</v>
      </c>
      <c r="H1340" s="141">
        <v>35.025714285714301</v>
      </c>
      <c r="I1340" s="141">
        <v>6.6179090909090901</v>
      </c>
      <c r="J1340" s="141">
        <v>2.0150000000000001</v>
      </c>
      <c r="K1340" s="141">
        <v>24.015000000000001</v>
      </c>
      <c r="L1340" s="144"/>
      <c r="M1340" s="141">
        <v>20023</v>
      </c>
      <c r="N1340" s="141">
        <v>5046.6414615384601</v>
      </c>
      <c r="O1340" s="144"/>
    </row>
    <row r="1341" spans="1:15" ht="14.4" x14ac:dyDescent="0.3">
      <c r="A1341" s="143">
        <v>45357.341631944444</v>
      </c>
      <c r="B1341" s="46">
        <f t="shared" si="20"/>
        <v>45357.341666666667</v>
      </c>
      <c r="C1341" s="141">
        <v>2.76695</v>
      </c>
      <c r="D1341" s="141">
        <v>0.233865217391304</v>
      </c>
      <c r="E1341" s="141">
        <v>1400.25217391304</v>
      </c>
      <c r="F1341" s="141">
        <v>39.7636842105263</v>
      </c>
      <c r="G1341" s="141">
        <v>27.13</v>
      </c>
      <c r="H1341" s="141">
        <v>35.024000000000001</v>
      </c>
      <c r="I1341" s="141">
        <v>6.6074999999999999</v>
      </c>
      <c r="J1341" s="141">
        <v>2.0249999999999999</v>
      </c>
      <c r="K1341" s="141">
        <v>24.05</v>
      </c>
      <c r="L1341" s="144"/>
      <c r="M1341" s="141">
        <v>20080</v>
      </c>
      <c r="N1341" s="141">
        <v>5046.2729285714304</v>
      </c>
      <c r="O1341" s="144"/>
    </row>
    <row r="1342" spans="1:15" ht="14.4" x14ac:dyDescent="0.3">
      <c r="A1342" s="143">
        <v>45357.342326388891</v>
      </c>
      <c r="B1342" s="46">
        <f t="shared" si="20"/>
        <v>45357.342361111114</v>
      </c>
      <c r="C1342" s="141">
        <v>2.7655043478260901</v>
      </c>
      <c r="D1342" s="141">
        <v>0.23401363636363601</v>
      </c>
      <c r="E1342" s="141">
        <v>1400.2047619047601</v>
      </c>
      <c r="F1342" s="141">
        <v>39.860769230769201</v>
      </c>
      <c r="G1342" s="141">
        <v>27.145</v>
      </c>
      <c r="H1342" s="141">
        <v>35.018000000000001</v>
      </c>
      <c r="I1342" s="141">
        <v>6.6088461538461498</v>
      </c>
      <c r="J1342" s="141">
        <v>2.0249999999999999</v>
      </c>
      <c r="K1342" s="141">
        <v>24.09</v>
      </c>
      <c r="L1342" s="144"/>
      <c r="M1342" s="141">
        <v>20142.8</v>
      </c>
      <c r="N1342" s="141">
        <v>5045.7575999999999</v>
      </c>
      <c r="O1342" s="144"/>
    </row>
    <row r="1343" spans="1:15" ht="14.4" x14ac:dyDescent="0.3">
      <c r="A1343" s="143">
        <v>45357.34302083333</v>
      </c>
      <c r="B1343" s="46">
        <f t="shared" si="20"/>
        <v>45357.343055555561</v>
      </c>
      <c r="C1343" s="141">
        <v>2.76563181818182</v>
      </c>
      <c r="D1343" s="141">
        <v>0.23524545454545501</v>
      </c>
      <c r="E1343" s="141">
        <v>1399.8818181818201</v>
      </c>
      <c r="F1343" s="141">
        <v>39.71875</v>
      </c>
      <c r="G1343" s="141">
        <v>27.18</v>
      </c>
      <c r="H1343" s="141">
        <v>35.024285714285703</v>
      </c>
      <c r="I1343" s="141">
        <v>6.617</v>
      </c>
      <c r="J1343" s="141">
        <v>2.0350000000000001</v>
      </c>
      <c r="K1343" s="141">
        <v>24.09</v>
      </c>
      <c r="L1343" s="144"/>
      <c r="M1343" s="141">
        <v>20142.8</v>
      </c>
      <c r="N1343" s="141">
        <v>5045.29344444444</v>
      </c>
      <c r="O1343" s="144"/>
    </row>
    <row r="1344" spans="1:15" ht="14.4" x14ac:dyDescent="0.3">
      <c r="A1344" s="143">
        <v>45357.343715277777</v>
      </c>
      <c r="B1344" s="46">
        <f t="shared" si="20"/>
        <v>45357.34375</v>
      </c>
      <c r="C1344" s="141">
        <v>2.7655681818181801</v>
      </c>
      <c r="D1344" s="141">
        <v>0.23691999999999999</v>
      </c>
      <c r="E1344" s="141">
        <v>1399.9849999999999</v>
      </c>
      <c r="F1344" s="141">
        <v>39.831874999999997</v>
      </c>
      <c r="G1344" s="141">
        <v>27.2</v>
      </c>
      <c r="H1344" s="141">
        <v>35.015000000000001</v>
      </c>
      <c r="I1344" s="141">
        <v>6.6064999999999996</v>
      </c>
      <c r="J1344" s="141">
        <v>2.04</v>
      </c>
      <c r="K1344" s="141">
        <v>24.13</v>
      </c>
      <c r="L1344" s="144"/>
      <c r="M1344" s="141">
        <v>20188</v>
      </c>
      <c r="N1344" s="141">
        <v>5044.8077692307697</v>
      </c>
      <c r="O1344" s="144"/>
    </row>
    <row r="1345" spans="1:15" ht="14.4" x14ac:dyDescent="0.3">
      <c r="A1345" s="143">
        <v>45357.344409722224</v>
      </c>
      <c r="B1345" s="46">
        <f t="shared" si="20"/>
        <v>45357.344444444447</v>
      </c>
      <c r="C1345" s="141">
        <v>2.7639782608695702</v>
      </c>
      <c r="D1345" s="141">
        <v>0.23606521739130401</v>
      </c>
      <c r="E1345" s="141">
        <v>1399.5652173912999</v>
      </c>
      <c r="F1345" s="141">
        <v>39.8552380952381</v>
      </c>
      <c r="G1345" s="141">
        <v>27.215</v>
      </c>
      <c r="H1345" s="141">
        <v>35.020000000000003</v>
      </c>
      <c r="I1345" s="141">
        <v>6.6092307692307699</v>
      </c>
      <c r="J1345" s="141">
        <v>2.0350000000000001</v>
      </c>
      <c r="K1345" s="141">
        <v>24.16</v>
      </c>
      <c r="L1345" s="144"/>
      <c r="M1345" s="141">
        <v>20238</v>
      </c>
      <c r="N1345" s="141">
        <v>5044.3624285714304</v>
      </c>
      <c r="O1345" s="144"/>
    </row>
    <row r="1346" spans="1:15" ht="14.4" x14ac:dyDescent="0.3">
      <c r="A1346" s="143">
        <v>45357.345104166663</v>
      </c>
      <c r="B1346" s="46">
        <f t="shared" si="20"/>
        <v>45357.345138888893</v>
      </c>
      <c r="C1346" s="141">
        <v>2.7619434782608701</v>
      </c>
      <c r="D1346" s="141">
        <v>0.23855454545454499</v>
      </c>
      <c r="E1346" s="141">
        <v>1400.1782608695701</v>
      </c>
      <c r="F1346" s="141">
        <v>39.596874999999997</v>
      </c>
      <c r="G1346" s="141">
        <v>27.265000000000001</v>
      </c>
      <c r="H1346" s="141">
        <v>35.024000000000001</v>
      </c>
      <c r="I1346" s="141">
        <v>6.6159999999999997</v>
      </c>
      <c r="J1346" s="141">
        <v>2.0533333333333301</v>
      </c>
      <c r="K1346" s="141">
        <v>24.184999999999999</v>
      </c>
      <c r="L1346" s="144"/>
      <c r="M1346" s="141">
        <v>20297</v>
      </c>
      <c r="N1346" s="141">
        <v>5043.8271333333296</v>
      </c>
      <c r="O1346" s="144"/>
    </row>
    <row r="1347" spans="1:15" ht="14.4" x14ac:dyDescent="0.3">
      <c r="A1347" s="143">
        <v>45357.34579861111</v>
      </c>
      <c r="B1347" s="46">
        <f t="shared" ref="B1347:B1410" si="21">MROUND(A1347,"00:01:00")</f>
        <v>45357.345833333333</v>
      </c>
      <c r="C1347" s="141">
        <v>2.7589565217391301</v>
      </c>
      <c r="D1347" s="141">
        <v>0.238040909090909</v>
      </c>
      <c r="E1347" s="141">
        <v>1399.6521739130401</v>
      </c>
      <c r="F1347" s="141">
        <v>39.746666666666698</v>
      </c>
      <c r="G1347" s="141">
        <v>27.3</v>
      </c>
      <c r="H1347" s="141">
        <v>35.024000000000001</v>
      </c>
      <c r="I1347" s="141">
        <v>6.6064999999999996</v>
      </c>
      <c r="J1347" s="141">
        <v>2.06</v>
      </c>
      <c r="K1347" s="141">
        <v>24.21</v>
      </c>
      <c r="L1347" s="144"/>
      <c r="M1347" s="141">
        <v>20297</v>
      </c>
      <c r="N1347" s="141">
        <v>5043.3996470588199</v>
      </c>
      <c r="O1347" s="144"/>
    </row>
    <row r="1348" spans="1:15" ht="14.4" x14ac:dyDescent="0.3">
      <c r="A1348" s="143">
        <v>45357.346493055556</v>
      </c>
      <c r="B1348" s="46">
        <f t="shared" si="21"/>
        <v>45357.34652777778</v>
      </c>
      <c r="C1348" s="141">
        <v>2.76130454545455</v>
      </c>
      <c r="D1348" s="141">
        <v>0.24072727272727301</v>
      </c>
      <c r="E1348" s="141">
        <v>1399.9523809523801</v>
      </c>
      <c r="F1348" s="141">
        <v>39.767333333333298</v>
      </c>
      <c r="G1348" s="141">
        <v>27.33</v>
      </c>
      <c r="H1348" s="141">
        <v>35.016666666666701</v>
      </c>
      <c r="I1348" s="141">
        <v>6.6071249999999999</v>
      </c>
      <c r="J1348" s="141">
        <v>2.0550000000000002</v>
      </c>
      <c r="K1348" s="141">
        <v>24.24</v>
      </c>
      <c r="L1348" s="144"/>
      <c r="M1348" s="141">
        <v>20349</v>
      </c>
      <c r="N1348" s="141">
        <v>5042.8342307692301</v>
      </c>
      <c r="O1348" s="144"/>
    </row>
    <row r="1349" spans="1:15" ht="14.4" x14ac:dyDescent="0.3">
      <c r="A1349" s="143">
        <v>45357.347187500003</v>
      </c>
      <c r="B1349" s="46">
        <f t="shared" si="21"/>
        <v>45357.347222222226</v>
      </c>
      <c r="C1349" s="141">
        <v>2.75772857142857</v>
      </c>
      <c r="D1349" s="141">
        <v>0.24290952380952399</v>
      </c>
      <c r="E1349" s="141">
        <v>1400.11904761905</v>
      </c>
      <c r="F1349" s="141">
        <v>39.662222222222198</v>
      </c>
      <c r="G1349" s="141">
        <v>27.36</v>
      </c>
      <c r="H1349" s="141">
        <v>35.024999999999999</v>
      </c>
      <c r="I1349" s="141">
        <v>6.6165555555555597</v>
      </c>
      <c r="J1349" s="141">
        <v>2.0699999999999998</v>
      </c>
      <c r="K1349" s="141">
        <v>24.27</v>
      </c>
      <c r="L1349" s="144"/>
      <c r="M1349" s="141">
        <v>20349</v>
      </c>
      <c r="N1349" s="141">
        <v>5042.3709411764703</v>
      </c>
      <c r="O1349" s="144"/>
    </row>
    <row r="1350" spans="1:15" ht="14.4" x14ac:dyDescent="0.3">
      <c r="A1350" s="143">
        <v>45357.347881944443</v>
      </c>
      <c r="B1350" s="46">
        <f t="shared" si="21"/>
        <v>45357.347916666666</v>
      </c>
      <c r="C1350" s="141">
        <v>2.7579391304347798</v>
      </c>
      <c r="D1350" s="141">
        <v>0.24402173913043501</v>
      </c>
      <c r="E1350" s="141">
        <v>1400.21363636364</v>
      </c>
      <c r="F1350" s="141">
        <v>39.743749999999999</v>
      </c>
      <c r="G1350" s="141">
        <v>27.41</v>
      </c>
      <c r="H1350" s="141">
        <v>35.015000000000001</v>
      </c>
      <c r="I1350" s="141">
        <v>6.6063846153846102</v>
      </c>
      <c r="J1350" s="141">
        <v>2.06</v>
      </c>
      <c r="K1350" s="141">
        <v>24.302</v>
      </c>
      <c r="L1350" s="144"/>
      <c r="M1350" s="141">
        <v>20406</v>
      </c>
      <c r="N1350" s="141">
        <v>5041.88611764706</v>
      </c>
      <c r="O1350" s="144"/>
    </row>
    <row r="1351" spans="1:15" ht="14.4" x14ac:dyDescent="0.3">
      <c r="A1351" s="143">
        <v>45357.348576388889</v>
      </c>
      <c r="B1351" s="46">
        <f t="shared" si="21"/>
        <v>45357.348611111112</v>
      </c>
      <c r="C1351" s="141">
        <v>2.7563565217391299</v>
      </c>
      <c r="D1351" s="141">
        <v>0.243030434782609</v>
      </c>
      <c r="E1351" s="141">
        <v>1400.26818181818</v>
      </c>
      <c r="F1351" s="141">
        <v>39.841333333333303</v>
      </c>
      <c r="G1351" s="141">
        <v>27.42</v>
      </c>
      <c r="H1351" s="141">
        <v>35.020000000000003</v>
      </c>
      <c r="I1351" s="141">
        <v>6.6109999999999998</v>
      </c>
      <c r="J1351" s="141">
        <v>2.0750000000000002</v>
      </c>
      <c r="K1351" s="141">
        <v>24.33</v>
      </c>
      <c r="L1351" s="144"/>
      <c r="M1351" s="141">
        <v>20457.2</v>
      </c>
      <c r="N1351" s="141">
        <v>5041.4242222222201</v>
      </c>
      <c r="O1351" s="144"/>
    </row>
    <row r="1352" spans="1:15" ht="14.4" x14ac:dyDescent="0.3">
      <c r="A1352" s="143">
        <v>45357.349270833336</v>
      </c>
      <c r="B1352" s="46">
        <f t="shared" si="21"/>
        <v>45357.349305555559</v>
      </c>
      <c r="C1352" s="141">
        <v>2.7551090909090901</v>
      </c>
      <c r="D1352" s="141">
        <v>0.24453478260869599</v>
      </c>
      <c r="E1352" s="141">
        <v>1400.29090909091</v>
      </c>
      <c r="F1352" s="141">
        <v>39.637500000000003</v>
      </c>
      <c r="G1352" s="141">
        <v>27.46</v>
      </c>
      <c r="H1352" s="141">
        <v>35.034999999999997</v>
      </c>
      <c r="I1352" s="141">
        <v>6.6163333333333298</v>
      </c>
      <c r="J1352" s="141">
        <v>2.0750000000000002</v>
      </c>
      <c r="K1352" s="141">
        <v>24.355</v>
      </c>
      <c r="L1352" s="144"/>
      <c r="M1352" s="141">
        <v>20515</v>
      </c>
      <c r="N1352" s="141">
        <v>5040.8642777777804</v>
      </c>
      <c r="O1352" s="144"/>
    </row>
    <row r="1353" spans="1:15" ht="14.4" x14ac:dyDescent="0.3">
      <c r="A1353" s="143">
        <v>45357.349965277775</v>
      </c>
      <c r="B1353" s="46">
        <f t="shared" si="21"/>
        <v>45357.35</v>
      </c>
      <c r="C1353" s="141">
        <v>2.7535045454545499</v>
      </c>
      <c r="D1353" s="141">
        <v>0.24480434782608701</v>
      </c>
      <c r="E1353" s="141">
        <v>1399.96818181818</v>
      </c>
      <c r="F1353" s="141">
        <v>39.642000000000003</v>
      </c>
      <c r="G1353" s="141">
        <v>27.51</v>
      </c>
      <c r="H1353" s="141">
        <v>35.024999999999999</v>
      </c>
      <c r="I1353" s="141">
        <v>6.6056666666666697</v>
      </c>
      <c r="J1353" s="141">
        <v>2.08</v>
      </c>
      <c r="K1353" s="141">
        <v>24.38</v>
      </c>
      <c r="L1353" s="144"/>
      <c r="M1353" s="141">
        <v>20515</v>
      </c>
      <c r="N1353" s="141">
        <v>5040.3342941176497</v>
      </c>
      <c r="O1353" s="144"/>
    </row>
    <row r="1354" spans="1:15" ht="14.4" x14ac:dyDescent="0.3">
      <c r="A1354" s="143">
        <v>45357.350659722222</v>
      </c>
      <c r="B1354" s="46">
        <f t="shared" si="21"/>
        <v>45357.350694444445</v>
      </c>
      <c r="C1354" s="141">
        <v>2.7520347826087002</v>
      </c>
      <c r="D1354" s="141">
        <v>0.24817391304347799</v>
      </c>
      <c r="E1354" s="141">
        <v>1399.8130434782599</v>
      </c>
      <c r="F1354" s="141">
        <v>39.721538461538501</v>
      </c>
      <c r="G1354" s="141">
        <v>27.55</v>
      </c>
      <c r="H1354" s="141">
        <v>35.031999999999996</v>
      </c>
      <c r="I1354" s="141">
        <v>6.6080769230769203</v>
      </c>
      <c r="J1354" s="141">
        <v>2.09</v>
      </c>
      <c r="K1354" s="141">
        <v>24.41</v>
      </c>
      <c r="L1354" s="144"/>
      <c r="M1354" s="141">
        <v>20573.599999999999</v>
      </c>
      <c r="N1354" s="141">
        <v>5039.8296250000003</v>
      </c>
      <c r="O1354" s="144"/>
    </row>
    <row r="1355" spans="1:15" ht="14.4" x14ac:dyDescent="0.3">
      <c r="A1355" s="143">
        <v>45357.351354166669</v>
      </c>
      <c r="B1355" s="46">
        <f t="shared" si="21"/>
        <v>45357.351388888892</v>
      </c>
      <c r="C1355" s="141">
        <v>2.75132727272727</v>
      </c>
      <c r="D1355" s="141">
        <v>0.25039545454545498</v>
      </c>
      <c r="E1355" s="141">
        <v>1400.1363636363601</v>
      </c>
      <c r="F1355" s="141">
        <v>39.677368421052599</v>
      </c>
      <c r="G1355" s="141">
        <v>27.58</v>
      </c>
      <c r="H1355" s="141">
        <v>35.026666666666699</v>
      </c>
      <c r="I1355" s="141">
        <v>6.6165000000000003</v>
      </c>
      <c r="J1355" s="141">
        <v>2.0950000000000002</v>
      </c>
      <c r="K1355" s="141">
        <v>24.44</v>
      </c>
      <c r="L1355" s="144"/>
      <c r="M1355" s="141">
        <v>20573.599999999999</v>
      </c>
      <c r="N1355" s="141">
        <v>5039.3420833333303</v>
      </c>
      <c r="O1355" s="144"/>
    </row>
    <row r="1356" spans="1:15" ht="14.4" x14ac:dyDescent="0.3">
      <c r="A1356" s="143">
        <v>45357.352048611108</v>
      </c>
      <c r="B1356" s="46">
        <f t="shared" si="21"/>
        <v>45357.352083333339</v>
      </c>
      <c r="C1356" s="141">
        <v>2.7502454545454502</v>
      </c>
      <c r="D1356" s="141">
        <v>0.25278636363636398</v>
      </c>
      <c r="E1356" s="141">
        <v>1400.0952380952399</v>
      </c>
      <c r="F1356" s="141">
        <v>39.738181818181801</v>
      </c>
      <c r="G1356" s="141">
        <v>27.62</v>
      </c>
      <c r="H1356" s="141">
        <v>35.020000000000003</v>
      </c>
      <c r="I1356" s="141">
        <v>6.6063749999999999</v>
      </c>
      <c r="J1356" s="141">
        <v>2.0933333333333302</v>
      </c>
      <c r="K1356" s="141">
        <v>24.475000000000001</v>
      </c>
      <c r="L1356" s="144"/>
      <c r="M1356" s="141">
        <v>20625</v>
      </c>
      <c r="N1356" s="141">
        <v>5038.8603888888902</v>
      </c>
      <c r="O1356" s="144"/>
    </row>
    <row r="1357" spans="1:15" ht="14.4" x14ac:dyDescent="0.3">
      <c r="A1357" s="143">
        <v>45357.352743055555</v>
      </c>
      <c r="B1357" s="46">
        <f t="shared" si="21"/>
        <v>45357.352777777778</v>
      </c>
      <c r="C1357" s="141">
        <v>2.7476173913043498</v>
      </c>
      <c r="D1357" s="141">
        <v>0.252586363636364</v>
      </c>
      <c r="E1357" s="141">
        <v>1400.13333333333</v>
      </c>
      <c r="F1357" s="141">
        <v>39.878333333333302</v>
      </c>
      <c r="G1357" s="141">
        <v>27.64</v>
      </c>
      <c r="H1357" s="141">
        <v>35.018333333333302</v>
      </c>
      <c r="I1357" s="141">
        <v>6.6086363636363599</v>
      </c>
      <c r="J1357" s="141">
        <v>2.1</v>
      </c>
      <c r="K1357" s="141">
        <v>24.51</v>
      </c>
      <c r="L1357" s="144"/>
      <c r="M1357" s="141">
        <v>20673.400000000001</v>
      </c>
      <c r="N1357" s="141">
        <v>5038.3561499999996</v>
      </c>
      <c r="O1357" s="144"/>
    </row>
    <row r="1358" spans="1:15" ht="14.4" x14ac:dyDescent="0.3">
      <c r="A1358" s="143">
        <v>45357.353437500002</v>
      </c>
      <c r="B1358" s="46">
        <f t="shared" si="21"/>
        <v>45357.353472222225</v>
      </c>
      <c r="C1358" s="141">
        <v>2.7483590909090898</v>
      </c>
      <c r="D1358" s="141">
        <v>0.254660869565217</v>
      </c>
      <c r="E1358" s="141">
        <v>1399.7</v>
      </c>
      <c r="F1358" s="141">
        <v>39.903076923076902</v>
      </c>
      <c r="G1358" s="141">
        <v>27.64</v>
      </c>
      <c r="H1358" s="141">
        <v>35.034999999999997</v>
      </c>
      <c r="I1358" s="141">
        <v>6.6164166666666704</v>
      </c>
      <c r="J1358" s="141">
        <v>2.11</v>
      </c>
      <c r="K1358" s="141">
        <v>24.54</v>
      </c>
      <c r="L1358" s="144"/>
      <c r="M1358" s="141">
        <v>20734</v>
      </c>
      <c r="N1358" s="141">
        <v>5037.8671999999997</v>
      </c>
      <c r="O1358" s="144"/>
    </row>
    <row r="1359" spans="1:15" ht="14.4" x14ac:dyDescent="0.3">
      <c r="A1359" s="143">
        <v>45357.354131944441</v>
      </c>
      <c r="B1359" s="46">
        <f t="shared" si="21"/>
        <v>45357.354166666672</v>
      </c>
      <c r="C1359" s="141">
        <v>2.74478695652174</v>
      </c>
      <c r="D1359" s="141">
        <v>0.25513043478260899</v>
      </c>
      <c r="E1359" s="141">
        <v>1399.8782608695701</v>
      </c>
      <c r="F1359" s="141">
        <v>39.755000000000003</v>
      </c>
      <c r="G1359" s="141">
        <v>27.67</v>
      </c>
      <c r="H1359" s="141">
        <v>35.016666666666701</v>
      </c>
      <c r="I1359" s="141">
        <v>6.6055000000000001</v>
      </c>
      <c r="J1359" s="141">
        <v>2.11</v>
      </c>
      <c r="K1359" s="141">
        <v>24.54</v>
      </c>
      <c r="L1359" s="144"/>
      <c r="M1359" s="141">
        <v>20734</v>
      </c>
      <c r="N1359" s="141">
        <v>5037.3686875000003</v>
      </c>
      <c r="O1359" s="144"/>
    </row>
    <row r="1360" spans="1:15" ht="14.4" x14ac:dyDescent="0.3">
      <c r="A1360" s="143">
        <v>45357.354826388888</v>
      </c>
      <c r="B1360" s="46">
        <f t="shared" si="21"/>
        <v>45357.354861111111</v>
      </c>
      <c r="C1360" s="141">
        <v>2.7445090909090899</v>
      </c>
      <c r="D1360" s="141">
        <v>0.254857142857143</v>
      </c>
      <c r="E1360" s="141">
        <v>1400.11428571429</v>
      </c>
      <c r="F1360" s="141">
        <v>39.635294117647099</v>
      </c>
      <c r="G1360" s="141">
        <v>27.704999999999998</v>
      </c>
      <c r="H1360" s="141">
        <v>35.03</v>
      </c>
      <c r="I1360" s="141">
        <v>6.6079999999999997</v>
      </c>
      <c r="J1360" s="141">
        <v>2.1150000000000002</v>
      </c>
      <c r="K1360" s="141">
        <v>24.546666666666699</v>
      </c>
      <c r="L1360" s="144"/>
      <c r="M1360" s="141">
        <v>20790.666666666701</v>
      </c>
      <c r="N1360" s="141">
        <v>5036.85926666667</v>
      </c>
      <c r="O1360" s="144"/>
    </row>
    <row r="1361" spans="1:15" ht="14.4" x14ac:dyDescent="0.3">
      <c r="A1361" s="143">
        <v>45357.355520833335</v>
      </c>
      <c r="B1361" s="46">
        <f t="shared" si="21"/>
        <v>45357.355555555558</v>
      </c>
      <c r="C1361" s="141">
        <v>2.74329545454545</v>
      </c>
      <c r="D1361" s="141">
        <v>0.25732272727272698</v>
      </c>
      <c r="E1361" s="141">
        <v>1400.22727272727</v>
      </c>
      <c r="F1361" s="141">
        <v>39.480769230769198</v>
      </c>
      <c r="G1361" s="141">
        <v>27.78</v>
      </c>
      <c r="H1361" s="141">
        <v>35.034999999999997</v>
      </c>
      <c r="I1361" s="141">
        <v>6.6154999999999999</v>
      </c>
      <c r="J1361" s="141">
        <v>2.1150000000000002</v>
      </c>
      <c r="K1361" s="141">
        <v>24.574999999999999</v>
      </c>
      <c r="L1361" s="144"/>
      <c r="M1361" s="141">
        <v>20790.666666666701</v>
      </c>
      <c r="N1361" s="141">
        <v>5036.3366315789499</v>
      </c>
      <c r="O1361" s="144"/>
    </row>
    <row r="1362" spans="1:15" ht="14.4" x14ac:dyDescent="0.3">
      <c r="A1362" s="143">
        <v>45357.356215277781</v>
      </c>
      <c r="B1362" s="46">
        <f t="shared" si="21"/>
        <v>45357.356250000004</v>
      </c>
      <c r="C1362" s="141">
        <v>2.7413636363636402</v>
      </c>
      <c r="D1362" s="141">
        <v>0.258709523809524</v>
      </c>
      <c r="E1362" s="141">
        <v>1400.1047619047599</v>
      </c>
      <c r="F1362" s="141">
        <v>39.609411764705897</v>
      </c>
      <c r="G1362" s="141">
        <v>27.824999999999999</v>
      </c>
      <c r="H1362" s="141">
        <v>35.024000000000001</v>
      </c>
      <c r="I1362" s="141">
        <v>6.6055000000000001</v>
      </c>
      <c r="J1362" s="141">
        <v>2.12</v>
      </c>
      <c r="K1362" s="141">
        <v>24.614999999999998</v>
      </c>
      <c r="L1362" s="144"/>
      <c r="M1362" s="141">
        <v>20844</v>
      </c>
      <c r="N1362" s="141">
        <v>5035.8422142857098</v>
      </c>
      <c r="O1362" s="144"/>
    </row>
    <row r="1363" spans="1:15" ht="14.4" x14ac:dyDescent="0.3">
      <c r="A1363" s="143">
        <v>45357.356909722221</v>
      </c>
      <c r="B1363" s="46">
        <f t="shared" si="21"/>
        <v>45357.356944444444</v>
      </c>
      <c r="C1363" s="141">
        <v>2.7397304347826101</v>
      </c>
      <c r="D1363" s="141">
        <v>0.26070869565217403</v>
      </c>
      <c r="E1363" s="141">
        <v>1400.3</v>
      </c>
      <c r="F1363" s="141">
        <v>39.78125</v>
      </c>
      <c r="G1363" s="141">
        <v>27.86</v>
      </c>
      <c r="H1363" s="141">
        <v>35.034999999999997</v>
      </c>
      <c r="I1363" s="141">
        <v>6.6079999999999997</v>
      </c>
      <c r="J1363" s="141">
        <v>2.125</v>
      </c>
      <c r="K1363" s="141">
        <v>24.65</v>
      </c>
      <c r="L1363" s="144"/>
      <c r="M1363" s="141">
        <v>20890</v>
      </c>
      <c r="N1363" s="141">
        <v>5035.2926875000003</v>
      </c>
      <c r="O1363" s="144"/>
    </row>
    <row r="1364" spans="1:15" ht="14.4" x14ac:dyDescent="0.3">
      <c r="A1364" s="143">
        <v>45357.357604166667</v>
      </c>
      <c r="B1364" s="46">
        <f t="shared" si="21"/>
        <v>45357.357638888891</v>
      </c>
      <c r="C1364" s="141">
        <v>2.7375909090909101</v>
      </c>
      <c r="D1364" s="141">
        <v>0.26203181818181798</v>
      </c>
      <c r="E1364" s="141">
        <v>1399.83</v>
      </c>
      <c r="F1364" s="141">
        <v>39.631666666666703</v>
      </c>
      <c r="G1364" s="141">
        <v>27.9</v>
      </c>
      <c r="H1364" s="141">
        <v>35.03</v>
      </c>
      <c r="I1364" s="141">
        <v>6.6148999999999996</v>
      </c>
      <c r="J1364" s="141">
        <v>2.14</v>
      </c>
      <c r="K1364" s="141">
        <v>24.684999999999999</v>
      </c>
      <c r="L1364" s="144"/>
      <c r="M1364" s="141">
        <v>20890</v>
      </c>
      <c r="N1364" s="141">
        <v>5034.8179411764704</v>
      </c>
      <c r="O1364" s="144"/>
    </row>
    <row r="1365" spans="1:15" ht="14.4" x14ac:dyDescent="0.3">
      <c r="A1365" s="143">
        <v>45357.358298611114</v>
      </c>
      <c r="B1365" s="46">
        <f t="shared" si="21"/>
        <v>45357.358333333337</v>
      </c>
      <c r="C1365" s="141">
        <v>2.7361272727272699</v>
      </c>
      <c r="D1365" s="141">
        <v>0.26308181818181797</v>
      </c>
      <c r="E1365" s="141">
        <v>1399.9761904761899</v>
      </c>
      <c r="F1365" s="141">
        <v>39.729333333333301</v>
      </c>
      <c r="G1365" s="141">
        <v>27.95</v>
      </c>
      <c r="H1365" s="141">
        <v>35.016666666666701</v>
      </c>
      <c r="I1365" s="141">
        <v>6.6045999999999996</v>
      </c>
      <c r="J1365" s="141">
        <v>2.1349999999999998</v>
      </c>
      <c r="K1365" s="141">
        <v>24.72</v>
      </c>
      <c r="L1365" s="144"/>
      <c r="M1365" s="141">
        <v>20954</v>
      </c>
      <c r="N1365" s="141">
        <v>5034.2724117647103</v>
      </c>
      <c r="O1365" s="144"/>
    </row>
    <row r="1366" spans="1:15" ht="14.4" x14ac:dyDescent="0.3">
      <c r="A1366" s="143">
        <v>45357.358993055554</v>
      </c>
      <c r="B1366" s="46">
        <f t="shared" si="21"/>
        <v>45357.359027777777</v>
      </c>
      <c r="C1366" s="141">
        <v>2.7356181818181802</v>
      </c>
      <c r="D1366" s="141">
        <v>0.26518181818181802</v>
      </c>
      <c r="E1366" s="141">
        <v>1399.8</v>
      </c>
      <c r="F1366" s="141">
        <v>39.696111111111101</v>
      </c>
      <c r="G1366" s="141">
        <v>27.99</v>
      </c>
      <c r="H1366" s="141">
        <v>35.018333333333302</v>
      </c>
      <c r="I1366" s="141">
        <v>6.6157500000000002</v>
      </c>
      <c r="J1366" s="141">
        <v>2.1349999999999998</v>
      </c>
      <c r="K1366" s="141">
        <v>24.754999999999999</v>
      </c>
      <c r="L1366" s="144"/>
      <c r="M1366" s="141">
        <v>21014.75</v>
      </c>
      <c r="N1366" s="141">
        <v>5033.7312499999998</v>
      </c>
      <c r="O1366" s="144"/>
    </row>
    <row r="1367" spans="1:15" ht="14.4" x14ac:dyDescent="0.3">
      <c r="A1367" s="143">
        <v>45357.3596875</v>
      </c>
      <c r="B1367" s="46">
        <f t="shared" si="21"/>
        <v>45357.359722222223</v>
      </c>
      <c r="C1367" s="141">
        <v>2.7339181818181801</v>
      </c>
      <c r="D1367" s="141">
        <v>0.26742727272727301</v>
      </c>
      <c r="E1367" s="141">
        <v>1399.9</v>
      </c>
      <c r="F1367" s="141">
        <v>39.491333333333301</v>
      </c>
      <c r="G1367" s="141">
        <v>28.045000000000002</v>
      </c>
      <c r="H1367" s="141">
        <v>35.024999999999999</v>
      </c>
      <c r="I1367" s="141">
        <v>6.6130000000000004</v>
      </c>
      <c r="J1367" s="141">
        <v>2.14333333333333</v>
      </c>
      <c r="K1367" s="141">
        <v>24.785</v>
      </c>
      <c r="L1367" s="144"/>
      <c r="M1367" s="141">
        <v>21062</v>
      </c>
      <c r="N1367" s="141">
        <v>5033.2414615384596</v>
      </c>
      <c r="O1367" s="144"/>
    </row>
    <row r="1368" spans="1:15" ht="14.4" x14ac:dyDescent="0.3">
      <c r="A1368" s="143">
        <v>45357.360381944447</v>
      </c>
      <c r="B1368" s="46">
        <f t="shared" si="21"/>
        <v>45357.36041666667</v>
      </c>
      <c r="C1368" s="141">
        <v>2.7304954545454501</v>
      </c>
      <c r="D1368" s="141">
        <v>0.26863181818181803</v>
      </c>
      <c r="E1368" s="141">
        <v>1400.5909090909099</v>
      </c>
      <c r="F1368" s="141">
        <v>39.697333333333297</v>
      </c>
      <c r="G1368" s="141">
        <v>28.08</v>
      </c>
      <c r="H1368" s="141">
        <v>35.016666666666701</v>
      </c>
      <c r="I1368" s="141">
        <v>6.6025</v>
      </c>
      <c r="J1368" s="141">
        <v>2.15</v>
      </c>
      <c r="K1368" s="141">
        <v>24.815000000000001</v>
      </c>
      <c r="L1368" s="144"/>
      <c r="M1368" s="141">
        <v>21062</v>
      </c>
      <c r="N1368" s="141">
        <v>5032.721125</v>
      </c>
      <c r="O1368" s="144"/>
    </row>
    <row r="1369" spans="1:15" ht="14.4" x14ac:dyDescent="0.3">
      <c r="A1369" s="143">
        <v>45357.361076388886</v>
      </c>
      <c r="B1369" s="46">
        <f t="shared" si="21"/>
        <v>45357.361111111109</v>
      </c>
      <c r="C1369" s="141">
        <v>2.7295590909090901</v>
      </c>
      <c r="D1369" s="141">
        <v>0.27026818181818202</v>
      </c>
      <c r="E1369" s="141">
        <v>1399.79090909091</v>
      </c>
      <c r="F1369" s="141">
        <v>39.653076923076902</v>
      </c>
      <c r="G1369" s="141">
        <v>28.12</v>
      </c>
      <c r="H1369" s="141">
        <v>35.020000000000003</v>
      </c>
      <c r="I1369" s="141">
        <v>6.6156666666666704</v>
      </c>
      <c r="J1369" s="141">
        <v>2.1566666666666698</v>
      </c>
      <c r="K1369" s="141">
        <v>24.85</v>
      </c>
      <c r="L1369" s="144"/>
      <c r="M1369" s="141">
        <v>21116.400000000001</v>
      </c>
      <c r="N1369" s="141">
        <v>5032.2131578947401</v>
      </c>
      <c r="O1369" s="144"/>
    </row>
    <row r="1370" spans="1:15" ht="14.4" x14ac:dyDescent="0.3">
      <c r="A1370" s="143">
        <v>45357.361770833333</v>
      </c>
      <c r="B1370" s="46">
        <f t="shared" si="21"/>
        <v>45357.361805555556</v>
      </c>
      <c r="C1370" s="141">
        <v>2.7271045454545502</v>
      </c>
      <c r="D1370" s="141">
        <v>0.273554545454545</v>
      </c>
      <c r="E1370" s="141">
        <v>1400.0578947368399</v>
      </c>
      <c r="F1370" s="141">
        <v>39.731999999999999</v>
      </c>
      <c r="G1370" s="141">
        <v>28.17</v>
      </c>
      <c r="H1370" s="141">
        <v>35.024285714285703</v>
      </c>
      <c r="I1370" s="141">
        <v>6.6130000000000004</v>
      </c>
      <c r="J1370" s="141">
        <v>2.1549999999999998</v>
      </c>
      <c r="K1370" s="141">
        <v>24.885000000000002</v>
      </c>
      <c r="L1370" s="141"/>
      <c r="M1370" s="141">
        <v>21171</v>
      </c>
      <c r="N1370" s="141">
        <v>5031.7394285714299</v>
      </c>
      <c r="O1370" s="144"/>
    </row>
    <row r="1371" spans="1:15" ht="14.4" x14ac:dyDescent="0.3">
      <c r="A1371" s="143">
        <v>45357.36246527778</v>
      </c>
      <c r="B1371" s="46">
        <f t="shared" si="21"/>
        <v>45357.362500000003</v>
      </c>
      <c r="C1371" s="141">
        <v>2.7278590909090901</v>
      </c>
      <c r="D1371" s="141">
        <v>0.27521363636363599</v>
      </c>
      <c r="E1371" s="141">
        <v>1399.9409090909101</v>
      </c>
      <c r="F1371" s="141">
        <v>39.906363636363601</v>
      </c>
      <c r="G1371" s="141">
        <v>28.17</v>
      </c>
      <c r="H1371" s="141">
        <v>35.0133333333333</v>
      </c>
      <c r="I1371" s="141">
        <v>6.6014999999999997</v>
      </c>
      <c r="J1371" s="141">
        <v>2.17</v>
      </c>
      <c r="K1371" s="141">
        <v>24.92</v>
      </c>
      <c r="L1371" s="144"/>
      <c r="M1371" s="141">
        <v>21171</v>
      </c>
      <c r="N1371" s="141">
        <v>5031.2374374999999</v>
      </c>
      <c r="O1371" s="144"/>
    </row>
    <row r="1372" spans="1:15" ht="14.4" x14ac:dyDescent="0.3">
      <c r="A1372" s="143">
        <v>45357.363159722219</v>
      </c>
      <c r="B1372" s="46">
        <f t="shared" si="21"/>
        <v>45357.36319444445</v>
      </c>
      <c r="C1372" s="141">
        <v>2.7255173913043498</v>
      </c>
      <c r="D1372" s="141">
        <v>0.273604347826087</v>
      </c>
      <c r="E1372" s="141">
        <v>1399.8869565217401</v>
      </c>
      <c r="F1372" s="141">
        <v>39.705263157894699</v>
      </c>
      <c r="G1372" s="141">
        <v>28.195</v>
      </c>
      <c r="H1372" s="141">
        <v>35.020000000000003</v>
      </c>
      <c r="I1372" s="141">
        <v>6.6113636363636399</v>
      </c>
      <c r="J1372" s="141">
        <v>2.1800000000000002</v>
      </c>
      <c r="K1372" s="141">
        <v>24.945</v>
      </c>
      <c r="L1372" s="144"/>
      <c r="M1372" s="141">
        <v>21226.2</v>
      </c>
      <c r="N1372" s="141">
        <v>5030.6383750000005</v>
      </c>
      <c r="O1372" s="144"/>
    </row>
    <row r="1373" spans="1:15" ht="14.4" x14ac:dyDescent="0.3">
      <c r="A1373" s="143">
        <v>45357.363854166666</v>
      </c>
      <c r="B1373" s="46">
        <f t="shared" si="21"/>
        <v>45357.363888888889</v>
      </c>
      <c r="C1373" s="141">
        <v>2.7238913043478301</v>
      </c>
      <c r="D1373" s="141">
        <v>0.27540909090909099</v>
      </c>
      <c r="E1373" s="141">
        <v>1400.0347826087</v>
      </c>
      <c r="F1373" s="141">
        <v>39.521538461538498</v>
      </c>
      <c r="G1373" s="141">
        <v>28.265000000000001</v>
      </c>
      <c r="H1373" s="141">
        <v>35.023333333333298</v>
      </c>
      <c r="I1373" s="141">
        <v>6.6123000000000003</v>
      </c>
      <c r="J1373" s="141">
        <v>2.1800000000000002</v>
      </c>
      <c r="K1373" s="141">
        <v>24.945</v>
      </c>
      <c r="L1373" s="144"/>
      <c r="M1373" s="141">
        <v>21282</v>
      </c>
      <c r="N1373" s="141">
        <v>5030.1138000000001</v>
      </c>
      <c r="O1373" s="144"/>
    </row>
    <row r="1374" spans="1:15" ht="14.4" x14ac:dyDescent="0.3">
      <c r="A1374" s="143">
        <v>45357.364548611113</v>
      </c>
      <c r="B1374" s="46">
        <f t="shared" si="21"/>
        <v>45357.364583333336</v>
      </c>
      <c r="C1374" s="141">
        <v>2.7224285714285701</v>
      </c>
      <c r="D1374" s="141">
        <v>0.278360869565217</v>
      </c>
      <c r="E1374" s="141">
        <v>1400.1782608695701</v>
      </c>
      <c r="F1374" s="141">
        <v>39.708125000000003</v>
      </c>
      <c r="G1374" s="141">
        <v>28.315000000000001</v>
      </c>
      <c r="H1374" s="141">
        <v>35.025714285714301</v>
      </c>
      <c r="I1374" s="141">
        <v>6.6026923076923101</v>
      </c>
      <c r="J1374" s="141">
        <v>2.1800000000000002</v>
      </c>
      <c r="K1374" s="141">
        <v>24.98</v>
      </c>
      <c r="L1374" s="144"/>
      <c r="M1374" s="141">
        <v>21352.75</v>
      </c>
      <c r="N1374" s="141">
        <v>5029.6200588235297</v>
      </c>
      <c r="O1374" s="144"/>
    </row>
    <row r="1375" spans="1:15" ht="14.4" x14ac:dyDescent="0.3">
      <c r="A1375" s="143">
        <v>45357.365243055552</v>
      </c>
      <c r="B1375" s="46">
        <f t="shared" si="21"/>
        <v>45357.365277777782</v>
      </c>
      <c r="C1375" s="141">
        <v>2.7204739130434801</v>
      </c>
      <c r="D1375" s="141">
        <v>0.27806818181818199</v>
      </c>
      <c r="E1375" s="141">
        <v>1400.36666666667</v>
      </c>
      <c r="F1375" s="141">
        <v>39.648571428571401</v>
      </c>
      <c r="G1375" s="141">
        <v>28.35</v>
      </c>
      <c r="H1375" s="141">
        <v>35.036000000000001</v>
      </c>
      <c r="I1375" s="141">
        <v>6.6211818181818201</v>
      </c>
      <c r="J1375" s="141">
        <v>2.1933333333333298</v>
      </c>
      <c r="K1375" s="141">
        <v>25.024999999999999</v>
      </c>
      <c r="L1375" s="144"/>
      <c r="M1375" s="141">
        <v>21352.75</v>
      </c>
      <c r="N1375" s="141">
        <v>5029.1063529411804</v>
      </c>
      <c r="O1375" s="144"/>
    </row>
    <row r="1376" spans="1:15" ht="14.4" x14ac:dyDescent="0.3">
      <c r="A1376" s="143">
        <v>45357.365937499999</v>
      </c>
      <c r="B1376" s="46">
        <f t="shared" si="21"/>
        <v>45357.365972222222</v>
      </c>
      <c r="C1376" s="141">
        <v>2.7185000000000001</v>
      </c>
      <c r="D1376" s="141">
        <v>0.27847272727272698</v>
      </c>
      <c r="E1376" s="141">
        <v>1399.88095238095</v>
      </c>
      <c r="F1376" s="141">
        <v>39.470714285714301</v>
      </c>
      <c r="G1376" s="141">
        <v>28.41</v>
      </c>
      <c r="H1376" s="141">
        <v>35.024999999999999</v>
      </c>
      <c r="I1376" s="141">
        <v>6.61</v>
      </c>
      <c r="J1376" s="141">
        <v>2.1960000000000002</v>
      </c>
      <c r="K1376" s="141">
        <v>25.045000000000002</v>
      </c>
      <c r="L1376" s="144"/>
      <c r="M1376" s="141">
        <v>21391</v>
      </c>
      <c r="N1376" s="141">
        <v>5028.5568571428603</v>
      </c>
      <c r="O1376" s="144"/>
    </row>
    <row r="1377" spans="1:15" ht="14.4" x14ac:dyDescent="0.3">
      <c r="A1377" s="143">
        <v>45357.366631944446</v>
      </c>
      <c r="B1377" s="46">
        <f t="shared" si="21"/>
        <v>45357.366666666669</v>
      </c>
      <c r="C1377" s="141">
        <v>2.71721818181818</v>
      </c>
      <c r="D1377" s="141">
        <v>0.28499999999999998</v>
      </c>
      <c r="E1377" s="141">
        <v>1400.02272727273</v>
      </c>
      <c r="F1377" s="141">
        <v>39.810526315789502</v>
      </c>
      <c r="G1377" s="141">
        <v>28.46</v>
      </c>
      <c r="H1377" s="141">
        <v>35.015000000000001</v>
      </c>
      <c r="I1377" s="141">
        <v>6.6003333333333298</v>
      </c>
      <c r="J1377" s="141">
        <v>2.1960000000000002</v>
      </c>
      <c r="K1377" s="141">
        <v>25.074999999999999</v>
      </c>
      <c r="L1377" s="144"/>
      <c r="M1377" s="141">
        <v>21445.599999999999</v>
      </c>
      <c r="N1377" s="141">
        <v>5028.011375</v>
      </c>
      <c r="O1377" s="144"/>
    </row>
    <row r="1378" spans="1:15" ht="14.4" x14ac:dyDescent="0.3">
      <c r="A1378" s="143">
        <v>45357.367326388892</v>
      </c>
      <c r="B1378" s="46">
        <f t="shared" si="21"/>
        <v>45357.367361111115</v>
      </c>
      <c r="C1378" s="141">
        <v>2.7137347826087002</v>
      </c>
      <c r="D1378" s="141">
        <v>0.28638181818181802</v>
      </c>
      <c r="E1378" s="141">
        <v>1399.97727272727</v>
      </c>
      <c r="F1378" s="141">
        <v>39.688461538461503</v>
      </c>
      <c r="G1378" s="141">
        <v>28.5</v>
      </c>
      <c r="H1378" s="141">
        <v>35.033333333333303</v>
      </c>
      <c r="I1378" s="141">
        <v>6.6189090909090904</v>
      </c>
      <c r="J1378" s="141">
        <v>2.21</v>
      </c>
      <c r="K1378" s="141">
        <v>25.13</v>
      </c>
      <c r="L1378" s="144"/>
      <c r="M1378" s="141">
        <v>21445.599999999999</v>
      </c>
      <c r="N1378" s="141">
        <v>5027.5037894736797</v>
      </c>
      <c r="O1378" s="144"/>
    </row>
    <row r="1379" spans="1:15" ht="14.4" x14ac:dyDescent="0.3">
      <c r="A1379" s="143">
        <v>45357.368020833332</v>
      </c>
      <c r="B1379" s="46">
        <f t="shared" si="21"/>
        <v>45357.368055555555</v>
      </c>
      <c r="C1379" s="141">
        <v>2.7134200000000002</v>
      </c>
      <c r="D1379" s="141">
        <v>0.28527727272727299</v>
      </c>
      <c r="E1379" s="141">
        <v>1400.00454545455</v>
      </c>
      <c r="F1379" s="141">
        <v>39.7561538461539</v>
      </c>
      <c r="G1379" s="141">
        <v>28.52</v>
      </c>
      <c r="H1379" s="141">
        <v>35.020000000000003</v>
      </c>
      <c r="I1379" s="141">
        <v>6.6079999999999997</v>
      </c>
      <c r="J1379" s="141">
        <v>2.2066666666666701</v>
      </c>
      <c r="K1379" s="141">
        <v>25.175000000000001</v>
      </c>
      <c r="L1379" s="144"/>
      <c r="M1379" s="141">
        <v>21501</v>
      </c>
      <c r="N1379" s="141">
        <v>5026.9734444444402</v>
      </c>
      <c r="O1379" s="144"/>
    </row>
    <row r="1380" spans="1:15" ht="14.4" x14ac:dyDescent="0.3">
      <c r="A1380" s="143">
        <v>45357.368715277778</v>
      </c>
      <c r="B1380" s="46">
        <f t="shared" si="21"/>
        <v>45357.368750000001</v>
      </c>
      <c r="C1380" s="141">
        <v>2.7135217391304298</v>
      </c>
      <c r="D1380" s="141">
        <v>0.28716086956521703</v>
      </c>
      <c r="E1380" s="141">
        <v>1399.8173913043499</v>
      </c>
      <c r="F1380" s="141">
        <v>39.731428571428602</v>
      </c>
      <c r="G1380" s="141">
        <v>28.56</v>
      </c>
      <c r="H1380" s="141">
        <v>35.024999999999999</v>
      </c>
      <c r="I1380" s="141">
        <v>6.6102142857142896</v>
      </c>
      <c r="J1380" s="141">
        <v>2.2050000000000001</v>
      </c>
      <c r="K1380" s="141">
        <v>25.2</v>
      </c>
      <c r="L1380" s="144"/>
      <c r="M1380" s="141">
        <v>21569.599999999999</v>
      </c>
      <c r="N1380" s="141">
        <v>5026.3789999999999</v>
      </c>
      <c r="O1380" s="144"/>
    </row>
    <row r="1381" spans="1:15" ht="14.4" x14ac:dyDescent="0.3">
      <c r="A1381" s="143">
        <v>45357.369409722225</v>
      </c>
      <c r="B1381" s="46">
        <f t="shared" si="21"/>
        <v>45357.369444444448</v>
      </c>
      <c r="C1381" s="141">
        <v>2.7109857142857101</v>
      </c>
      <c r="D1381" s="141">
        <v>0.28881000000000001</v>
      </c>
      <c r="E1381" s="141">
        <v>1399.86666666667</v>
      </c>
      <c r="F1381" s="141">
        <v>39.590769230769197</v>
      </c>
      <c r="G1381" s="141">
        <v>28.61</v>
      </c>
      <c r="H1381" s="141">
        <v>35.024999999999999</v>
      </c>
      <c r="I1381" s="141">
        <v>6.6159999999999997</v>
      </c>
      <c r="J1381" s="141">
        <v>2.2250000000000001</v>
      </c>
      <c r="K1381" s="141">
        <v>25.22</v>
      </c>
      <c r="L1381" s="144"/>
      <c r="M1381" s="141">
        <v>21569.599999999999</v>
      </c>
      <c r="N1381" s="141">
        <v>5025.8751111111096</v>
      </c>
      <c r="O1381" s="144"/>
    </row>
    <row r="1382" spans="1:15" ht="14.4" x14ac:dyDescent="0.3">
      <c r="A1382" s="143">
        <v>45357.370104166665</v>
      </c>
      <c r="B1382" s="46">
        <f t="shared" si="21"/>
        <v>45357.370138888888</v>
      </c>
      <c r="C1382" s="141">
        <v>2.7097363636363601</v>
      </c>
      <c r="D1382" s="141">
        <v>0.29068181818181799</v>
      </c>
      <c r="E1382" s="141">
        <v>1400.30952380952</v>
      </c>
      <c r="F1382" s="141">
        <v>39.670666666666698</v>
      </c>
      <c r="G1382" s="141">
        <v>28.655000000000001</v>
      </c>
      <c r="H1382" s="141">
        <v>35.020000000000003</v>
      </c>
      <c r="I1382" s="141">
        <v>6.60572727272727</v>
      </c>
      <c r="J1382" s="141">
        <v>2.2250000000000001</v>
      </c>
      <c r="K1382" s="141">
        <v>25.25</v>
      </c>
      <c r="L1382" s="144"/>
      <c r="M1382" s="141">
        <v>21609</v>
      </c>
      <c r="N1382" s="141">
        <v>5025.393</v>
      </c>
      <c r="O1382" s="144"/>
    </row>
    <row r="1383" spans="1:15" ht="14.4" x14ac:dyDescent="0.3">
      <c r="A1383" s="143">
        <v>45357.370798611111</v>
      </c>
      <c r="B1383" s="46">
        <f t="shared" si="21"/>
        <v>45357.370833333334</v>
      </c>
      <c r="C1383" s="141">
        <v>2.70664782608696</v>
      </c>
      <c r="D1383" s="141">
        <v>0.29239130434782601</v>
      </c>
      <c r="E1383" s="141">
        <v>1399.9391304347801</v>
      </c>
      <c r="F1383" s="141">
        <v>39.615294117647103</v>
      </c>
      <c r="G1383" s="141">
        <v>28.72</v>
      </c>
      <c r="H1383" s="141">
        <v>35.017000000000003</v>
      </c>
      <c r="I1383" s="141">
        <v>6.6072307692307701</v>
      </c>
      <c r="J1383" s="141">
        <v>2.2349999999999999</v>
      </c>
      <c r="K1383" s="141">
        <v>25.285</v>
      </c>
      <c r="L1383" s="144"/>
      <c r="M1383" s="141">
        <v>21675.75</v>
      </c>
      <c r="N1383" s="141">
        <v>5024.8186666666697</v>
      </c>
      <c r="O1383" s="144"/>
    </row>
    <row r="1384" spans="1:15" ht="14.4" x14ac:dyDescent="0.3">
      <c r="A1384" s="143">
        <v>45357.371493055558</v>
      </c>
      <c r="B1384" s="46">
        <f t="shared" si="21"/>
        <v>45357.371527777781</v>
      </c>
      <c r="C1384" s="141">
        <v>2.7050782608695698</v>
      </c>
      <c r="D1384" s="141">
        <v>0.29553913043478303</v>
      </c>
      <c r="E1384" s="141">
        <v>1400.2111111111101</v>
      </c>
      <c r="F1384" s="141">
        <v>39.538095238095202</v>
      </c>
      <c r="G1384" s="141">
        <v>28.754999999999999</v>
      </c>
      <c r="H1384" s="141">
        <v>35.020000000000003</v>
      </c>
      <c r="I1384" s="141">
        <v>6.6144999999999996</v>
      </c>
      <c r="J1384" s="141">
        <v>2.25</v>
      </c>
      <c r="K1384" s="141">
        <v>25.305</v>
      </c>
      <c r="L1384" s="144"/>
      <c r="M1384" s="141">
        <v>21720</v>
      </c>
      <c r="N1384" s="141">
        <v>5024.30535714286</v>
      </c>
      <c r="O1384" s="144"/>
    </row>
    <row r="1385" spans="1:15" ht="14.4" x14ac:dyDescent="0.3">
      <c r="A1385" s="143">
        <v>45357.372187499997</v>
      </c>
      <c r="B1385" s="46">
        <f t="shared" si="21"/>
        <v>45357.37222222222</v>
      </c>
      <c r="C1385" s="141">
        <v>2.7044090909090901</v>
      </c>
      <c r="D1385" s="141">
        <v>0.29622608695652197</v>
      </c>
      <c r="E1385" s="141">
        <v>1400.21739130435</v>
      </c>
      <c r="F1385" s="141">
        <v>39.839444444444403</v>
      </c>
      <c r="G1385" s="141">
        <v>28.79</v>
      </c>
      <c r="H1385" s="141">
        <v>35.015000000000001</v>
      </c>
      <c r="I1385" s="141">
        <v>6.6038181818181796</v>
      </c>
      <c r="J1385" s="141">
        <v>2.2450000000000001</v>
      </c>
      <c r="K1385" s="141">
        <v>25.36</v>
      </c>
      <c r="L1385" s="144"/>
      <c r="M1385" s="141">
        <v>21720</v>
      </c>
      <c r="N1385" s="141">
        <v>5023.7559523809496</v>
      </c>
      <c r="O1385" s="144"/>
    </row>
    <row r="1386" spans="1:15" ht="14.4" x14ac:dyDescent="0.3">
      <c r="A1386" s="143">
        <v>45357.372881944444</v>
      </c>
      <c r="B1386" s="46">
        <f t="shared" si="21"/>
        <v>45357.372916666667</v>
      </c>
      <c r="C1386" s="141">
        <v>2.7036478260869599</v>
      </c>
      <c r="D1386" s="141">
        <v>0.29541304347826097</v>
      </c>
      <c r="E1386" s="141">
        <v>1399.8904761904801</v>
      </c>
      <c r="F1386" s="141">
        <v>39.884705882352897</v>
      </c>
      <c r="G1386" s="141">
        <v>28.79</v>
      </c>
      <c r="H1386" s="141">
        <v>35.03</v>
      </c>
      <c r="I1386" s="141">
        <v>6.61358333333333</v>
      </c>
      <c r="J1386" s="141">
        <v>2.2450000000000001</v>
      </c>
      <c r="K1386" s="141">
        <v>25.414999999999999</v>
      </c>
      <c r="L1386" s="144"/>
      <c r="M1386" s="141">
        <v>21782.6</v>
      </c>
      <c r="N1386" s="141">
        <v>5023.1940833333301</v>
      </c>
      <c r="O1386" s="144"/>
    </row>
    <row r="1387" spans="1:15" ht="14.4" x14ac:dyDescent="0.3">
      <c r="A1387" s="143">
        <v>45357.373576388891</v>
      </c>
      <c r="B1387" s="46">
        <f t="shared" si="21"/>
        <v>45357.373611111114</v>
      </c>
      <c r="C1387" s="141">
        <v>2.7027304347826102</v>
      </c>
      <c r="D1387" s="141">
        <v>0.29882608695652202</v>
      </c>
      <c r="E1387" s="141">
        <v>1400.24090909091</v>
      </c>
      <c r="F1387" s="141">
        <v>39.68</v>
      </c>
      <c r="G1387" s="141">
        <v>28.83</v>
      </c>
      <c r="H1387" s="141">
        <v>35.023333333333298</v>
      </c>
      <c r="I1387" s="141">
        <v>6.6120000000000001</v>
      </c>
      <c r="J1387" s="141">
        <v>2.2549999999999999</v>
      </c>
      <c r="K1387" s="141">
        <v>25.44</v>
      </c>
      <c r="L1387" s="144"/>
      <c r="M1387" s="141">
        <v>21829</v>
      </c>
      <c r="N1387" s="141">
        <v>5022.6860500000003</v>
      </c>
      <c r="O1387" s="144"/>
    </row>
    <row r="1388" spans="1:15" ht="14.4" x14ac:dyDescent="0.3">
      <c r="A1388" s="143">
        <v>45357.37427083333</v>
      </c>
      <c r="B1388" s="46">
        <f t="shared" si="21"/>
        <v>45357.374305555561</v>
      </c>
      <c r="C1388" s="141">
        <v>2.7013260869565201</v>
      </c>
      <c r="D1388" s="141">
        <v>0.29910869565217402</v>
      </c>
      <c r="E1388" s="141">
        <v>1400.09</v>
      </c>
      <c r="F1388" s="141">
        <v>39.744999999999997</v>
      </c>
      <c r="G1388" s="141">
        <v>28.86</v>
      </c>
      <c r="H1388" s="141">
        <v>35.006</v>
      </c>
      <c r="I1388" s="141">
        <v>6.6025</v>
      </c>
      <c r="J1388" s="141">
        <v>2.2450000000000001</v>
      </c>
      <c r="K1388" s="141">
        <v>25.46</v>
      </c>
      <c r="L1388" s="144"/>
      <c r="M1388" s="141">
        <v>21897.25</v>
      </c>
      <c r="N1388" s="141">
        <v>5022.0694999999996</v>
      </c>
      <c r="O1388" s="144"/>
    </row>
    <row r="1389" spans="1:15" ht="14.4" x14ac:dyDescent="0.3">
      <c r="A1389" s="143">
        <v>45357.374965277777</v>
      </c>
      <c r="B1389" s="46">
        <f t="shared" si="21"/>
        <v>45357.375</v>
      </c>
      <c r="C1389" s="141">
        <v>2.7008999999999999</v>
      </c>
      <c r="D1389" s="141">
        <v>0.30117619047618999</v>
      </c>
      <c r="E1389" s="141">
        <v>1400.0450000000001</v>
      </c>
      <c r="F1389" s="141">
        <v>39.658571428571399</v>
      </c>
      <c r="G1389" s="141">
        <v>28.9</v>
      </c>
      <c r="H1389" s="141">
        <v>35.015000000000001</v>
      </c>
      <c r="I1389" s="141">
        <v>6.6202500000000004</v>
      </c>
      <c r="J1389" s="141">
        <v>2.2599999999999998</v>
      </c>
      <c r="K1389" s="141">
        <v>25.49</v>
      </c>
      <c r="L1389" s="144"/>
      <c r="M1389" s="141">
        <v>21897.25</v>
      </c>
      <c r="N1389" s="141">
        <v>5021.5795882352904</v>
      </c>
      <c r="O1389" s="144"/>
    </row>
    <row r="1390" spans="1:15" ht="14.4" x14ac:dyDescent="0.3">
      <c r="A1390" s="143">
        <v>45357.375659722224</v>
      </c>
      <c r="B1390" s="46">
        <f t="shared" si="21"/>
        <v>45357.375694444447</v>
      </c>
      <c r="C1390" s="141">
        <v>2.69682727272727</v>
      </c>
      <c r="D1390" s="141">
        <v>0.30264285714285699</v>
      </c>
      <c r="E1390" s="141">
        <v>1399.92857142857</v>
      </c>
      <c r="F1390" s="141">
        <v>39.6746153846154</v>
      </c>
      <c r="G1390" s="141">
        <v>28.95</v>
      </c>
      <c r="H1390" s="141">
        <v>35.011111111111099</v>
      </c>
      <c r="I1390" s="141">
        <v>6.609</v>
      </c>
      <c r="J1390" s="141">
        <v>2.2533333333333299</v>
      </c>
      <c r="K1390" s="141">
        <v>25.51</v>
      </c>
      <c r="L1390" s="144"/>
      <c r="M1390" s="141">
        <v>21938</v>
      </c>
      <c r="N1390" s="141">
        <v>5021.0677619047601</v>
      </c>
      <c r="O1390" s="144"/>
    </row>
    <row r="1391" spans="1:15" ht="14.4" x14ac:dyDescent="0.3">
      <c r="A1391" s="143">
        <v>45357.376354166663</v>
      </c>
      <c r="B1391" s="46">
        <f t="shared" si="21"/>
        <v>45357.376388888893</v>
      </c>
      <c r="C1391" s="141">
        <v>2.6970347826087</v>
      </c>
      <c r="D1391" s="141">
        <v>0.30196363636363599</v>
      </c>
      <c r="E1391" s="141">
        <v>1399.8318181818199</v>
      </c>
      <c r="F1391" s="141">
        <v>39.841999999999999</v>
      </c>
      <c r="G1391" s="141">
        <v>28.99</v>
      </c>
      <c r="H1391" s="141">
        <v>35.015000000000001</v>
      </c>
      <c r="I1391" s="141">
        <v>6.6106153846153903</v>
      </c>
      <c r="J1391" s="141">
        <v>2.2559999999999998</v>
      </c>
      <c r="K1391" s="141">
        <v>25.55</v>
      </c>
      <c r="L1391" s="144"/>
      <c r="M1391" s="141">
        <v>22003.5</v>
      </c>
      <c r="N1391" s="141">
        <v>5020.4991499999996</v>
      </c>
      <c r="O1391" s="144"/>
    </row>
    <row r="1392" spans="1:15" ht="14.4" x14ac:dyDescent="0.3">
      <c r="A1392" s="143">
        <v>45357.37704861111</v>
      </c>
      <c r="B1392" s="46">
        <f t="shared" si="21"/>
        <v>45357.377083333333</v>
      </c>
      <c r="C1392" s="141">
        <v>2.6964130434782598</v>
      </c>
      <c r="D1392" s="141">
        <v>0.30347391304347798</v>
      </c>
      <c r="E1392" s="141">
        <v>1399.8521739130399</v>
      </c>
      <c r="F1392" s="141">
        <v>39.544210526315801</v>
      </c>
      <c r="G1392" s="141">
        <v>29.024999999999999</v>
      </c>
      <c r="H1392" s="141">
        <v>35.024999999999999</v>
      </c>
      <c r="I1392" s="141">
        <v>6.6174166666666698</v>
      </c>
      <c r="J1392" s="141">
        <v>2.27</v>
      </c>
      <c r="K1392" s="141">
        <v>25.59</v>
      </c>
      <c r="L1392" s="144"/>
      <c r="M1392" s="141">
        <v>22045</v>
      </c>
      <c r="N1392" s="141">
        <v>5019.9837142857104</v>
      </c>
      <c r="O1392" s="144"/>
    </row>
    <row r="1393" spans="1:15" ht="14.4" x14ac:dyDescent="0.3">
      <c r="A1393" s="143">
        <v>45357.377743055556</v>
      </c>
      <c r="B1393" s="46">
        <f t="shared" si="21"/>
        <v>45357.37777777778</v>
      </c>
      <c r="C1393" s="141">
        <v>2.69243636363636</v>
      </c>
      <c r="D1393" s="141">
        <v>0.307595454545455</v>
      </c>
      <c r="E1393" s="141">
        <v>1400.095</v>
      </c>
      <c r="F1393" s="141">
        <v>39.790909090909103</v>
      </c>
      <c r="G1393" s="141">
        <v>29.08</v>
      </c>
      <c r="H1393" s="141">
        <v>35.006</v>
      </c>
      <c r="I1393" s="141">
        <v>6.6055000000000001</v>
      </c>
      <c r="J1393" s="141">
        <v>2.27</v>
      </c>
      <c r="K1393" s="141">
        <v>25.62</v>
      </c>
      <c r="L1393" s="144"/>
      <c r="M1393" s="141">
        <v>22045</v>
      </c>
      <c r="N1393" s="141">
        <v>5019.3964285714301</v>
      </c>
      <c r="O1393" s="144"/>
    </row>
    <row r="1394" spans="1:15" ht="14.4" x14ac:dyDescent="0.3">
      <c r="A1394" s="143">
        <v>45357.378437500003</v>
      </c>
      <c r="B1394" s="46">
        <f t="shared" si="21"/>
        <v>45357.378472222226</v>
      </c>
      <c r="C1394" s="141">
        <v>2.6946599999999998</v>
      </c>
      <c r="D1394" s="141">
        <v>0.30899545454545502</v>
      </c>
      <c r="E1394" s="141">
        <v>1399.9549999999999</v>
      </c>
      <c r="F1394" s="141">
        <v>39.729999999999997</v>
      </c>
      <c r="G1394" s="141">
        <v>29.085000000000001</v>
      </c>
      <c r="H1394" s="141">
        <v>35.008000000000003</v>
      </c>
      <c r="I1394" s="141">
        <v>6.6078571428571404</v>
      </c>
      <c r="J1394" s="141">
        <v>2.2799999999999998</v>
      </c>
      <c r="K1394" s="141">
        <v>25.66</v>
      </c>
      <c r="L1394" s="144"/>
      <c r="M1394" s="141">
        <v>22100.166666666701</v>
      </c>
      <c r="N1394" s="141">
        <v>5018.81328571429</v>
      </c>
      <c r="O1394" s="144"/>
    </row>
    <row r="1395" spans="1:15" ht="14.4" x14ac:dyDescent="0.3">
      <c r="A1395" s="143">
        <v>45357.379131944443</v>
      </c>
      <c r="B1395" s="46">
        <f t="shared" si="21"/>
        <v>45357.379166666666</v>
      </c>
      <c r="C1395" s="141">
        <v>2.68992608695652</v>
      </c>
      <c r="D1395" s="141">
        <v>0.31056363636363599</v>
      </c>
      <c r="E1395" s="141">
        <v>1400.26086956522</v>
      </c>
      <c r="F1395" s="141">
        <v>39.608888888888899</v>
      </c>
      <c r="G1395" s="141">
        <v>29.145</v>
      </c>
      <c r="H1395" s="141">
        <v>35.01</v>
      </c>
      <c r="I1395" s="141">
        <v>6.6138333333333303</v>
      </c>
      <c r="J1395" s="141">
        <v>2.29</v>
      </c>
      <c r="K1395" s="141">
        <v>25.695</v>
      </c>
      <c r="L1395" s="144"/>
      <c r="M1395" s="141">
        <v>22100.166666666701</v>
      </c>
      <c r="N1395" s="141">
        <v>5018.2926111111101</v>
      </c>
      <c r="O1395" s="144"/>
    </row>
    <row r="1396" spans="1:15" ht="14.4" x14ac:dyDescent="0.3">
      <c r="A1396" s="143">
        <v>45357.379826388889</v>
      </c>
      <c r="B1396" s="46">
        <f t="shared" si="21"/>
        <v>45357.379861111112</v>
      </c>
      <c r="C1396" s="141">
        <v>2.6897869565217398</v>
      </c>
      <c r="D1396" s="141">
        <v>0.309626086956522</v>
      </c>
      <c r="E1396" s="141">
        <v>1400.00869565217</v>
      </c>
      <c r="F1396" s="141">
        <v>39.792499999999997</v>
      </c>
      <c r="G1396" s="141">
        <v>29.18</v>
      </c>
      <c r="H1396" s="141">
        <v>35.005000000000003</v>
      </c>
      <c r="I1396" s="141">
        <v>6.6035000000000004</v>
      </c>
      <c r="J1396" s="141">
        <v>2.2866666666666702</v>
      </c>
      <c r="K1396" s="141">
        <v>25.73</v>
      </c>
      <c r="L1396" s="144"/>
      <c r="M1396" s="141">
        <v>22157</v>
      </c>
      <c r="N1396" s="141">
        <v>5017.7608333333301</v>
      </c>
      <c r="O1396" s="144"/>
    </row>
    <row r="1397" spans="1:15" ht="14.4" x14ac:dyDescent="0.3">
      <c r="A1397" s="143">
        <v>45357.380520833336</v>
      </c>
      <c r="B1397" s="46">
        <f t="shared" si="21"/>
        <v>45357.380555555559</v>
      </c>
      <c r="C1397" s="141">
        <v>2.6890863636363602</v>
      </c>
      <c r="D1397" s="141">
        <v>0.31033636363636402</v>
      </c>
      <c r="E1397" s="141">
        <v>1400.0285714285701</v>
      </c>
      <c r="F1397" s="141">
        <v>39.675384615384601</v>
      </c>
      <c r="G1397" s="141">
        <v>29.21</v>
      </c>
      <c r="H1397" s="141">
        <v>35.01</v>
      </c>
      <c r="I1397" s="141">
        <v>6.6102857142857099</v>
      </c>
      <c r="J1397" s="141">
        <v>2.2866666666666702</v>
      </c>
      <c r="K1397" s="141">
        <v>25.765000000000001</v>
      </c>
      <c r="L1397" s="144"/>
      <c r="M1397" s="141">
        <v>22223.599999999999</v>
      </c>
      <c r="N1397" s="141">
        <v>5017.2088333333304</v>
      </c>
      <c r="O1397" s="144"/>
    </row>
    <row r="1398" spans="1:15" ht="14.4" x14ac:dyDescent="0.3">
      <c r="A1398" s="143">
        <v>45357.381215277775</v>
      </c>
      <c r="B1398" s="46">
        <f t="shared" si="21"/>
        <v>45357.381249999999</v>
      </c>
      <c r="C1398" s="141">
        <v>2.6875304347826101</v>
      </c>
      <c r="D1398" s="141">
        <v>0.311626086956522</v>
      </c>
      <c r="E1398" s="141">
        <v>1400.08</v>
      </c>
      <c r="F1398" s="141">
        <v>39.685333333333297</v>
      </c>
      <c r="G1398" s="141">
        <v>29.245000000000001</v>
      </c>
      <c r="H1398" s="141">
        <v>35.020000000000003</v>
      </c>
      <c r="I1398" s="141">
        <v>6.6079999999999997</v>
      </c>
      <c r="J1398" s="141">
        <v>2.2999999999999998</v>
      </c>
      <c r="K1398" s="141">
        <v>25.795000000000002</v>
      </c>
      <c r="L1398" s="144"/>
      <c r="M1398" s="141">
        <v>22266</v>
      </c>
      <c r="N1398" s="141">
        <v>5016.6580000000004</v>
      </c>
      <c r="O1398" s="144"/>
    </row>
    <row r="1399" spans="1:15" ht="14.4" x14ac:dyDescent="0.3">
      <c r="A1399" s="143">
        <v>45357.381909722222</v>
      </c>
      <c r="B1399" s="46">
        <f t="shared" si="21"/>
        <v>45357.381944444445</v>
      </c>
      <c r="C1399" s="141">
        <v>2.6838521739130399</v>
      </c>
      <c r="D1399" s="141">
        <v>0.313530434782609</v>
      </c>
      <c r="E1399" s="141">
        <v>1399.9391304347801</v>
      </c>
      <c r="F1399" s="141">
        <v>39.7529411764706</v>
      </c>
      <c r="G1399" s="141">
        <v>29.28</v>
      </c>
      <c r="H1399" s="141">
        <v>35.018333333333302</v>
      </c>
      <c r="I1399" s="141">
        <v>6.6066250000000002</v>
      </c>
      <c r="J1399" s="141">
        <v>2.2949999999999999</v>
      </c>
      <c r="K1399" s="141">
        <v>25.83</v>
      </c>
      <c r="L1399" s="144"/>
      <c r="M1399" s="141">
        <v>22328.6</v>
      </c>
      <c r="N1399" s="141">
        <v>5016.1140952380902</v>
      </c>
      <c r="O1399" s="144"/>
    </row>
    <row r="1400" spans="1:15" ht="14.4" x14ac:dyDescent="0.3">
      <c r="A1400" s="143">
        <v>45357.382604166669</v>
      </c>
      <c r="B1400" s="46">
        <f t="shared" si="21"/>
        <v>45357.382638888892</v>
      </c>
      <c r="C1400" s="141">
        <v>2.6825000000000001</v>
      </c>
      <c r="D1400" s="141">
        <v>0.31751304347826098</v>
      </c>
      <c r="E1400" s="141">
        <v>1400.12380952381</v>
      </c>
      <c r="F1400" s="141">
        <v>39.565333333333299</v>
      </c>
      <c r="G1400" s="141">
        <v>29.315000000000001</v>
      </c>
      <c r="H1400" s="141">
        <v>35.020000000000003</v>
      </c>
      <c r="I1400" s="141">
        <v>6.6119230769230803</v>
      </c>
      <c r="J1400" s="141">
        <v>2.3149999999999999</v>
      </c>
      <c r="K1400" s="141">
        <v>25.855</v>
      </c>
      <c r="L1400" s="144"/>
      <c r="M1400" s="141">
        <v>22328.6</v>
      </c>
      <c r="N1400" s="141">
        <v>5015.5296111111102</v>
      </c>
      <c r="O1400" s="144"/>
    </row>
    <row r="1401" spans="1:15" ht="14.4" x14ac:dyDescent="0.3">
      <c r="A1401" s="143">
        <v>45357.383298611108</v>
      </c>
      <c r="B1401" s="46">
        <f t="shared" si="21"/>
        <v>45357.383333333339</v>
      </c>
      <c r="C1401" s="141">
        <v>2.67939565217391</v>
      </c>
      <c r="D1401" s="141">
        <v>0.31913478260869599</v>
      </c>
      <c r="E1401" s="141">
        <v>1400.25714285714</v>
      </c>
      <c r="F1401" s="141">
        <v>39.372777777777799</v>
      </c>
      <c r="G1401" s="141">
        <v>29.405000000000001</v>
      </c>
      <c r="H1401" s="141">
        <v>35.006666666666703</v>
      </c>
      <c r="I1401" s="141">
        <v>6.6015454545454597</v>
      </c>
      <c r="J1401" s="141">
        <v>2.3066666666666702</v>
      </c>
      <c r="K1401" s="141">
        <v>25.89</v>
      </c>
      <c r="L1401" s="144"/>
      <c r="M1401" s="141">
        <v>22427.4</v>
      </c>
      <c r="N1401" s="141">
        <v>5015.0488947368403</v>
      </c>
      <c r="O1401" s="144"/>
    </row>
    <row r="1402" spans="1:15" ht="14.4" x14ac:dyDescent="0.3">
      <c r="A1402" s="143">
        <v>45357.383993055555</v>
      </c>
      <c r="B1402" s="46">
        <f t="shared" si="21"/>
        <v>45357.384027777778</v>
      </c>
      <c r="C1402" s="141">
        <v>2.6781954545454498</v>
      </c>
      <c r="D1402" s="141">
        <v>0.32049545454545503</v>
      </c>
      <c r="E1402" s="141">
        <v>1399.9090909090901</v>
      </c>
      <c r="F1402" s="141">
        <v>39.146470588235303</v>
      </c>
      <c r="G1402" s="141">
        <v>29.5</v>
      </c>
      <c r="H1402" s="141">
        <v>35.015454545454503</v>
      </c>
      <c r="I1402" s="141">
        <v>6.617</v>
      </c>
      <c r="J1402" s="141">
        <v>2.3066666666666702</v>
      </c>
      <c r="K1402" s="141">
        <v>25.945</v>
      </c>
      <c r="L1402" s="144"/>
      <c r="M1402" s="141">
        <v>22427.4</v>
      </c>
      <c r="N1402" s="141">
        <v>5014.4752631578904</v>
      </c>
      <c r="O1402" s="144"/>
    </row>
    <row r="1403" spans="1:15" ht="14.4" x14ac:dyDescent="0.3">
      <c r="A1403" s="143">
        <v>45357.384687500002</v>
      </c>
      <c r="B1403" s="46">
        <f t="shared" si="21"/>
        <v>45357.384722222225</v>
      </c>
      <c r="C1403" s="141">
        <v>2.67440454545455</v>
      </c>
      <c r="D1403" s="141">
        <v>0.32692272727272698</v>
      </c>
      <c r="E1403" s="141">
        <v>1399.99545454545</v>
      </c>
      <c r="F1403" s="141">
        <v>39.2276470588235</v>
      </c>
      <c r="G1403" s="141">
        <v>29.594999999999999</v>
      </c>
      <c r="H1403" s="141">
        <v>35.0133333333333</v>
      </c>
      <c r="I1403" s="141">
        <v>6.6045714285714299</v>
      </c>
      <c r="J1403" s="141">
        <v>2.3050000000000002</v>
      </c>
      <c r="K1403" s="141">
        <v>26.01</v>
      </c>
      <c r="L1403" s="144"/>
      <c r="M1403" s="141">
        <v>22485</v>
      </c>
      <c r="N1403" s="141">
        <v>5013.8318666666701</v>
      </c>
      <c r="O1403" s="144"/>
    </row>
    <row r="1404" spans="1:15" ht="14.4" x14ac:dyDescent="0.3">
      <c r="A1404" s="143">
        <v>45357.385381944441</v>
      </c>
      <c r="B1404" s="46">
        <f t="shared" si="21"/>
        <v>45357.385416666672</v>
      </c>
      <c r="C1404" s="141">
        <v>2.6697000000000002</v>
      </c>
      <c r="D1404" s="141">
        <v>0.32880869565217402</v>
      </c>
      <c r="E1404" s="141">
        <v>1399.9304347826101</v>
      </c>
      <c r="F1404" s="141">
        <v>39.399374999999999</v>
      </c>
      <c r="G1404" s="141">
        <v>29.68</v>
      </c>
      <c r="H1404" s="141">
        <v>35.01</v>
      </c>
      <c r="I1404" s="141">
        <v>6.6150000000000002</v>
      </c>
      <c r="J1404" s="141">
        <v>2.3149999999999999</v>
      </c>
      <c r="K1404" s="141">
        <v>26.09</v>
      </c>
      <c r="L1404" s="144"/>
      <c r="M1404" s="141">
        <v>22546.400000000001</v>
      </c>
      <c r="N1404" s="141">
        <v>5013.3134705882303</v>
      </c>
      <c r="O1404" s="144"/>
    </row>
    <row r="1405" spans="1:15" ht="14.4" x14ac:dyDescent="0.3">
      <c r="A1405" s="143">
        <v>45357.386076388888</v>
      </c>
      <c r="B1405" s="46">
        <f t="shared" si="21"/>
        <v>45357.386111111111</v>
      </c>
      <c r="C1405" s="141">
        <v>2.6693043478260901</v>
      </c>
      <c r="D1405" s="141">
        <v>0.331230434782609</v>
      </c>
      <c r="E1405" s="141">
        <v>1400.1</v>
      </c>
      <c r="F1405" s="141">
        <v>39.735882352941204</v>
      </c>
      <c r="G1405" s="141">
        <v>29.72</v>
      </c>
      <c r="H1405" s="141">
        <v>35.01</v>
      </c>
      <c r="I1405" s="141">
        <v>6.6112142857142899</v>
      </c>
      <c r="J1405" s="141">
        <v>2.3149999999999999</v>
      </c>
      <c r="K1405" s="141">
        <v>26.18</v>
      </c>
      <c r="L1405" s="144"/>
      <c r="M1405" s="141">
        <v>22593</v>
      </c>
      <c r="N1405" s="141">
        <v>5012.7795624999999</v>
      </c>
      <c r="O1405" s="144"/>
    </row>
    <row r="1406" spans="1:15" ht="14.4" x14ac:dyDescent="0.3">
      <c r="A1406" s="143">
        <v>45357.386770833335</v>
      </c>
      <c r="B1406" s="46">
        <f t="shared" si="21"/>
        <v>45357.386805555558</v>
      </c>
      <c r="C1406" s="141">
        <v>2.6684260869565199</v>
      </c>
      <c r="D1406" s="141">
        <v>0.33331363636363598</v>
      </c>
      <c r="E1406" s="141">
        <v>1400.22727272727</v>
      </c>
      <c r="F1406" s="141">
        <v>39.771250000000002</v>
      </c>
      <c r="G1406" s="141">
        <v>29.754999999999999</v>
      </c>
      <c r="H1406" s="141">
        <v>35.005000000000003</v>
      </c>
      <c r="I1406" s="141">
        <v>6.6016666666666701</v>
      </c>
      <c r="J1406" s="141">
        <v>2.3233333333333301</v>
      </c>
      <c r="K1406" s="141">
        <v>26.254999999999999</v>
      </c>
      <c r="L1406" s="144"/>
      <c r="M1406" s="141">
        <v>22664</v>
      </c>
      <c r="N1406" s="141">
        <v>5012.2201764705896</v>
      </c>
      <c r="O1406" s="144"/>
    </row>
    <row r="1407" spans="1:15" ht="14.4" x14ac:dyDescent="0.3">
      <c r="A1407" s="143">
        <v>45357.387465277781</v>
      </c>
      <c r="B1407" s="46">
        <f t="shared" si="21"/>
        <v>45357.387500000004</v>
      </c>
      <c r="C1407" s="141">
        <v>2.6649956521739102</v>
      </c>
      <c r="D1407" s="141">
        <v>0.33326521739130399</v>
      </c>
      <c r="E1407" s="141">
        <v>1399.80434782609</v>
      </c>
      <c r="F1407" s="141">
        <v>39.472999999999999</v>
      </c>
      <c r="G1407" s="141">
        <v>29.805</v>
      </c>
      <c r="H1407" s="141">
        <v>35.016666666666701</v>
      </c>
      <c r="I1407" s="141">
        <v>6.6196923076923104</v>
      </c>
      <c r="J1407" s="141">
        <v>2.33</v>
      </c>
      <c r="K1407" s="141">
        <v>26.27</v>
      </c>
      <c r="L1407" s="144"/>
      <c r="M1407" s="141">
        <v>22664</v>
      </c>
      <c r="N1407" s="141">
        <v>5011.6794736842103</v>
      </c>
      <c r="O1407" s="144"/>
    </row>
    <row r="1408" spans="1:15" ht="14.4" x14ac:dyDescent="0.3">
      <c r="A1408" s="143">
        <v>45357.388159722221</v>
      </c>
      <c r="B1408" s="46">
        <f t="shared" si="21"/>
        <v>45357.388194444444</v>
      </c>
      <c r="C1408" s="141">
        <v>2.6644999999999999</v>
      </c>
      <c r="D1408" s="141">
        <v>0.33784999999999998</v>
      </c>
      <c r="E1408" s="141">
        <v>1400.2238095238099</v>
      </c>
      <c r="F1408" s="141">
        <v>39.721428571428604</v>
      </c>
      <c r="G1408" s="141">
        <v>29.87</v>
      </c>
      <c r="H1408" s="141">
        <v>35.01</v>
      </c>
      <c r="I1408" s="141">
        <v>6.6074999999999999</v>
      </c>
      <c r="J1408" s="141">
        <v>2.34</v>
      </c>
      <c r="K1408" s="141">
        <v>26.305</v>
      </c>
      <c r="L1408" s="144"/>
      <c r="M1408" s="141">
        <v>22702</v>
      </c>
      <c r="N1408" s="141">
        <v>5011.0943500000003</v>
      </c>
      <c r="O1408" s="144"/>
    </row>
    <row r="1409" spans="1:18" ht="14.4" x14ac:dyDescent="0.3">
      <c r="A1409" s="143">
        <v>45357.388854166667</v>
      </c>
      <c r="B1409" s="46">
        <f t="shared" si="21"/>
        <v>45357.388888888891</v>
      </c>
      <c r="C1409" s="141">
        <v>2.6615136363636398</v>
      </c>
      <c r="D1409" s="141">
        <v>0.33752727272727301</v>
      </c>
      <c r="E1409" s="141">
        <v>1400.2619047619</v>
      </c>
      <c r="F1409" s="141">
        <v>39.457058823529401</v>
      </c>
      <c r="G1409" s="141">
        <v>29.914999999999999</v>
      </c>
      <c r="H1409" s="141">
        <v>35.015000000000001</v>
      </c>
      <c r="I1409" s="141">
        <v>6.6093846153846103</v>
      </c>
      <c r="J1409" s="141">
        <v>2.3450000000000002</v>
      </c>
      <c r="K1409" s="141">
        <v>26.37</v>
      </c>
      <c r="L1409" s="144"/>
      <c r="M1409" s="141">
        <v>22769</v>
      </c>
      <c r="N1409" s="141">
        <v>5010.5447000000004</v>
      </c>
      <c r="O1409" s="144"/>
    </row>
    <row r="1410" spans="1:18" ht="14.4" x14ac:dyDescent="0.3">
      <c r="A1410" s="143">
        <v>45357.389548611114</v>
      </c>
      <c r="B1410" s="46">
        <f t="shared" si="21"/>
        <v>45357.389583333337</v>
      </c>
      <c r="C1410" s="141">
        <v>2.6585782608695698</v>
      </c>
      <c r="D1410" s="141">
        <v>0.34253478260869602</v>
      </c>
      <c r="E1410" s="141">
        <v>1399.9714285714299</v>
      </c>
      <c r="F1410" s="141">
        <v>39.338823529411798</v>
      </c>
      <c r="G1410" s="141">
        <v>30</v>
      </c>
      <c r="H1410" s="141">
        <v>35.024999999999999</v>
      </c>
      <c r="I1410" s="141">
        <v>6.6154999999999999</v>
      </c>
      <c r="J1410" s="141">
        <v>2.36</v>
      </c>
      <c r="K1410" s="141">
        <v>26.42</v>
      </c>
      <c r="L1410" s="144"/>
      <c r="M1410" s="141">
        <v>22769</v>
      </c>
      <c r="N1410" s="141">
        <v>5009.9732105263201</v>
      </c>
      <c r="O1410" s="144"/>
    </row>
    <row r="1411" spans="1:18" ht="14.4" x14ac:dyDescent="0.3">
      <c r="A1411" s="143">
        <v>45357.390243055554</v>
      </c>
      <c r="B1411" s="46">
        <f t="shared" ref="B1411:B1474" si="22">MROUND(A1411,"00:01:00")</f>
        <v>45357.390277777777</v>
      </c>
      <c r="C1411" s="141">
        <v>2.6559363636363602</v>
      </c>
      <c r="D1411" s="141">
        <v>0.34350909090909099</v>
      </c>
      <c r="E1411" s="141">
        <v>1399.92</v>
      </c>
      <c r="F1411" s="141">
        <v>39.566190476190499</v>
      </c>
      <c r="G1411" s="141">
        <v>30.06</v>
      </c>
      <c r="H1411" s="141">
        <v>35.011428571428603</v>
      </c>
      <c r="I1411" s="141">
        <v>6.6040000000000001</v>
      </c>
      <c r="J1411" s="141">
        <v>2.355</v>
      </c>
      <c r="K1411" s="141">
        <v>26.465</v>
      </c>
      <c r="L1411" s="144"/>
      <c r="M1411" s="141">
        <v>22812</v>
      </c>
      <c r="N1411" s="141">
        <v>5009.4063749999996</v>
      </c>
      <c r="O1411" s="144"/>
    </row>
    <row r="1412" spans="1:18" ht="14.4" x14ac:dyDescent="0.3">
      <c r="A1412" s="143">
        <v>45357.3909375</v>
      </c>
      <c r="B1412" s="46">
        <f t="shared" si="22"/>
        <v>45357.390972222223</v>
      </c>
      <c r="C1412" s="141">
        <v>2.65570454545455</v>
      </c>
      <c r="D1412" s="141">
        <v>0.34494090909090902</v>
      </c>
      <c r="E1412" s="141">
        <v>1400.085</v>
      </c>
      <c r="F1412" s="141">
        <v>39.732142857142897</v>
      </c>
      <c r="G1412" s="141">
        <v>30.1</v>
      </c>
      <c r="H1412" s="141">
        <v>35.01</v>
      </c>
      <c r="I1412" s="141">
        <v>6.6132</v>
      </c>
      <c r="J1412" s="141">
        <v>2.3650000000000002</v>
      </c>
      <c r="K1412" s="141">
        <v>26.524999999999999</v>
      </c>
      <c r="L1412" s="144"/>
      <c r="M1412" s="141">
        <v>22881</v>
      </c>
      <c r="N1412" s="141">
        <v>5008.8693529411803</v>
      </c>
      <c r="O1412" s="144"/>
      <c r="R1412" s="10"/>
    </row>
    <row r="1413" spans="1:18" ht="14.4" x14ac:dyDescent="0.3">
      <c r="A1413" s="143">
        <v>45357.391631944447</v>
      </c>
      <c r="B1413" s="46">
        <f t="shared" si="22"/>
        <v>45357.39166666667</v>
      </c>
      <c r="C1413" s="141">
        <v>2.6535227272727302</v>
      </c>
      <c r="D1413" s="141">
        <v>0.34743636363636399</v>
      </c>
      <c r="E1413" s="141">
        <v>1399.9136363636401</v>
      </c>
      <c r="F1413" s="141">
        <v>39.954117647058801</v>
      </c>
      <c r="G1413" s="141">
        <v>30.12</v>
      </c>
      <c r="H1413" s="141">
        <v>35.020000000000003</v>
      </c>
      <c r="I1413" s="141">
        <v>6.6115000000000004</v>
      </c>
      <c r="J1413" s="141">
        <v>2.375</v>
      </c>
      <c r="K1413" s="141">
        <v>26.574999999999999</v>
      </c>
      <c r="L1413" s="144"/>
      <c r="M1413" s="141">
        <v>22922</v>
      </c>
      <c r="N1413" s="141">
        <v>5008.2841052631602</v>
      </c>
      <c r="O1413" s="144"/>
      <c r="R1413" s="10"/>
    </row>
    <row r="1414" spans="1:18" ht="14.4" x14ac:dyDescent="0.3">
      <c r="A1414" s="143">
        <v>45357.392326388886</v>
      </c>
      <c r="B1414" s="46">
        <f t="shared" si="22"/>
        <v>45357.392361111109</v>
      </c>
      <c r="C1414" s="141">
        <v>2.6544409090909098</v>
      </c>
      <c r="D1414" s="141">
        <v>0.34582608695652201</v>
      </c>
      <c r="E1414" s="141">
        <v>1399.9217391304301</v>
      </c>
      <c r="F1414" s="141">
        <v>39.963999999999999</v>
      </c>
      <c r="G1414" s="141">
        <v>30.1</v>
      </c>
      <c r="H1414" s="141">
        <v>35.014285714285698</v>
      </c>
      <c r="I1414" s="141">
        <v>6.5998666666666699</v>
      </c>
      <c r="J1414" s="141">
        <v>2.3650000000000002</v>
      </c>
      <c r="K1414" s="141">
        <v>26.62</v>
      </c>
      <c r="L1414" s="144"/>
      <c r="M1414" s="141">
        <v>22971.25</v>
      </c>
      <c r="N1414" s="141">
        <v>5007.7189545454503</v>
      </c>
      <c r="O1414" s="144"/>
      <c r="R1414" s="10"/>
    </row>
    <row r="1415" spans="1:18" ht="14.4" x14ac:dyDescent="0.3">
      <c r="A1415" s="143">
        <v>45357.393020833333</v>
      </c>
      <c r="B1415" s="46">
        <f t="shared" si="22"/>
        <v>45357.393055555556</v>
      </c>
      <c r="C1415" s="141">
        <v>2.6525375000000002</v>
      </c>
      <c r="D1415" s="141">
        <v>0.34870000000000001</v>
      </c>
      <c r="E1415" s="141">
        <v>1400.24583333333</v>
      </c>
      <c r="F1415" s="141">
        <v>39.472916666666698</v>
      </c>
      <c r="G1415" s="141">
        <v>30.155000000000001</v>
      </c>
      <c r="H1415" s="141">
        <v>35.024285714285703</v>
      </c>
      <c r="I1415" s="141">
        <v>6.6196428571428596</v>
      </c>
      <c r="J1415" s="141">
        <v>2.38</v>
      </c>
      <c r="K1415" s="141">
        <v>26.625</v>
      </c>
      <c r="L1415" s="144"/>
      <c r="M1415" s="141">
        <v>23033</v>
      </c>
      <c r="N1415" s="141">
        <v>5007.13294444444</v>
      </c>
      <c r="O1415" s="144"/>
      <c r="R1415" s="10"/>
    </row>
    <row r="1416" spans="1:18" ht="14.4" x14ac:dyDescent="0.3">
      <c r="A1416" s="143">
        <v>45357.39371527778</v>
      </c>
      <c r="B1416" s="46">
        <f t="shared" si="22"/>
        <v>45357.393750000003</v>
      </c>
      <c r="C1416" s="141">
        <v>2.6512913043478301</v>
      </c>
      <c r="D1416" s="141">
        <v>0.34994347826087002</v>
      </c>
      <c r="E1416" s="141">
        <v>1399.73181818182</v>
      </c>
      <c r="F1416" s="141">
        <v>39.847999999999999</v>
      </c>
      <c r="G1416" s="141">
        <v>30.18</v>
      </c>
      <c r="H1416" s="141">
        <v>35.01</v>
      </c>
      <c r="I1416" s="141">
        <v>6.6064999999999996</v>
      </c>
      <c r="J1416" s="141">
        <v>2.38</v>
      </c>
      <c r="K1416" s="141">
        <v>26.645</v>
      </c>
      <c r="L1416" s="144"/>
      <c r="M1416" s="141">
        <v>23033</v>
      </c>
      <c r="N1416" s="141">
        <v>5006.5299375000004</v>
      </c>
      <c r="O1416" s="144"/>
      <c r="R1416" s="10"/>
    </row>
    <row r="1417" spans="1:18" ht="14.4" x14ac:dyDescent="0.3">
      <c r="A1417" s="143">
        <v>45357.394409722219</v>
      </c>
      <c r="B1417" s="46">
        <f t="shared" si="22"/>
        <v>45357.39444444445</v>
      </c>
      <c r="C1417" s="141">
        <v>2.6495956521739101</v>
      </c>
      <c r="D1417" s="141">
        <v>0.35163478260869602</v>
      </c>
      <c r="E1417" s="141">
        <v>1400.1545454545501</v>
      </c>
      <c r="F1417" s="141">
        <v>39.616086956521698</v>
      </c>
      <c r="G1417" s="141">
        <v>30.22</v>
      </c>
      <c r="H1417" s="141">
        <v>35.015999999999998</v>
      </c>
      <c r="I1417" s="141">
        <v>6.6058571428571398</v>
      </c>
      <c r="J1417" s="141">
        <v>2.39</v>
      </c>
      <c r="K1417" s="141">
        <v>26.675000000000001</v>
      </c>
      <c r="L1417" s="144"/>
      <c r="M1417" s="141">
        <v>23096</v>
      </c>
      <c r="N1417" s="141">
        <v>5005.9693571428597</v>
      </c>
      <c r="O1417" s="144"/>
      <c r="R1417" s="10"/>
    </row>
    <row r="1418" spans="1:18" ht="14.4" x14ac:dyDescent="0.3">
      <c r="A1418" s="143">
        <v>45357.395104166666</v>
      </c>
      <c r="B1418" s="46">
        <f t="shared" si="22"/>
        <v>45357.395138888889</v>
      </c>
      <c r="C1418" s="141">
        <v>2.6469913043478299</v>
      </c>
      <c r="D1418" s="141">
        <v>0.35285652173913001</v>
      </c>
      <c r="E1418" s="141">
        <v>1400.01304347826</v>
      </c>
      <c r="F1418" s="141">
        <v>39.579411764705902</v>
      </c>
      <c r="G1418" s="141">
        <v>30.295000000000002</v>
      </c>
      <c r="H1418" s="141">
        <v>35.024999999999999</v>
      </c>
      <c r="I1418" s="141">
        <v>6.61490909090909</v>
      </c>
      <c r="J1418" s="141">
        <v>2.39</v>
      </c>
      <c r="K1418" s="141">
        <v>26.69</v>
      </c>
      <c r="L1418" s="144"/>
      <c r="M1418" s="141">
        <v>23096</v>
      </c>
      <c r="N1418" s="141">
        <v>5005.3981111111098</v>
      </c>
      <c r="O1418" s="144"/>
      <c r="R1418" s="10"/>
    </row>
    <row r="1419" spans="1:18" ht="14.4" x14ac:dyDescent="0.3">
      <c r="A1419" s="143">
        <v>45357.395798611113</v>
      </c>
      <c r="B1419" s="46">
        <f t="shared" si="22"/>
        <v>45357.395833333336</v>
      </c>
      <c r="C1419" s="141">
        <v>2.64769090909091</v>
      </c>
      <c r="D1419" s="141">
        <v>0.35364090909090901</v>
      </c>
      <c r="E1419" s="141">
        <v>1399.98636363636</v>
      </c>
      <c r="F1419" s="141">
        <v>39.83</v>
      </c>
      <c r="G1419" s="141">
        <v>30.295000000000002</v>
      </c>
      <c r="H1419" s="141">
        <v>35.014000000000003</v>
      </c>
      <c r="I1419" s="141">
        <v>6.60292307692308</v>
      </c>
      <c r="J1419" s="141">
        <v>2.3849999999999998</v>
      </c>
      <c r="K1419" s="141">
        <v>26.73</v>
      </c>
      <c r="L1419" s="144"/>
      <c r="M1419" s="141">
        <v>23183.25</v>
      </c>
      <c r="N1419" s="141">
        <v>5004.8681666666698</v>
      </c>
      <c r="O1419" s="144"/>
      <c r="R1419" s="10"/>
    </row>
    <row r="1420" spans="1:18" ht="14.4" x14ac:dyDescent="0.3">
      <c r="A1420" s="143">
        <v>45357.396493055552</v>
      </c>
      <c r="B1420" s="46">
        <f t="shared" si="22"/>
        <v>45357.396527777782</v>
      </c>
      <c r="C1420" s="141">
        <v>2.6435347826086999</v>
      </c>
      <c r="D1420" s="141">
        <v>0.35670000000000002</v>
      </c>
      <c r="E1420" s="141">
        <v>1399.98181818182</v>
      </c>
      <c r="F1420" s="141">
        <v>39.309090909090898</v>
      </c>
      <c r="G1420" s="141">
        <v>30.375</v>
      </c>
      <c r="H1420" s="141">
        <v>35.024615384615402</v>
      </c>
      <c r="I1420" s="141">
        <v>6.6215624999999996</v>
      </c>
      <c r="J1420" s="141">
        <v>2.4</v>
      </c>
      <c r="K1420" s="141">
        <v>26.774999999999999</v>
      </c>
      <c r="L1420" s="144"/>
      <c r="M1420" s="141">
        <v>23252</v>
      </c>
      <c r="N1420" s="141">
        <v>5004.3266111111097</v>
      </c>
      <c r="O1420" s="144"/>
      <c r="R1420" s="10"/>
    </row>
    <row r="1421" spans="1:18" ht="14.4" x14ac:dyDescent="0.3">
      <c r="A1421" s="143">
        <v>45357.397187499999</v>
      </c>
      <c r="B1421" s="46">
        <f t="shared" si="22"/>
        <v>45357.397222222222</v>
      </c>
      <c r="C1421" s="141">
        <v>2.6423347826087</v>
      </c>
      <c r="D1421" s="141">
        <v>0.35698695652173901</v>
      </c>
      <c r="E1421" s="141">
        <v>1400.0652173912999</v>
      </c>
      <c r="F1421" s="141">
        <v>39.887</v>
      </c>
      <c r="G1421" s="141">
        <v>30.43</v>
      </c>
      <c r="H1421" s="141">
        <v>35.024615384615402</v>
      </c>
      <c r="I1421" s="141">
        <v>6.6081538461538498</v>
      </c>
      <c r="J1421" s="141">
        <v>2.4</v>
      </c>
      <c r="K1421" s="141">
        <v>26.815000000000001</v>
      </c>
      <c r="L1421" s="144"/>
      <c r="M1421" s="141">
        <v>23252</v>
      </c>
      <c r="N1421" s="141">
        <v>5003.7346875000003</v>
      </c>
      <c r="O1421" s="144"/>
      <c r="R1421" s="10"/>
    </row>
    <row r="1422" spans="1:18" ht="14.4" x14ac:dyDescent="0.3">
      <c r="A1422" s="143">
        <v>45357.397881944446</v>
      </c>
      <c r="B1422" s="46">
        <f t="shared" si="22"/>
        <v>45357.397916666669</v>
      </c>
      <c r="C1422" s="141">
        <v>2.6428043478260901</v>
      </c>
      <c r="D1422" s="141">
        <v>0.35791739130434802</v>
      </c>
      <c r="E1422" s="141">
        <v>1400.3652173912999</v>
      </c>
      <c r="F1422" s="141">
        <v>39.789130434782599</v>
      </c>
      <c r="G1422" s="141">
        <v>30.44</v>
      </c>
      <c r="H1422" s="141">
        <v>35.021999999999998</v>
      </c>
      <c r="I1422" s="141">
        <v>6.6080625</v>
      </c>
      <c r="J1422" s="141">
        <v>2.41</v>
      </c>
      <c r="K1422" s="141">
        <v>26.87</v>
      </c>
      <c r="L1422" s="144"/>
      <c r="M1422" s="141">
        <v>23313.4</v>
      </c>
      <c r="N1422" s="141">
        <v>5003.0997500000003</v>
      </c>
      <c r="O1422" s="144"/>
      <c r="R1422" s="10"/>
    </row>
    <row r="1423" spans="1:18" ht="14.4" x14ac:dyDescent="0.3">
      <c r="A1423" s="143">
        <v>45357.398576388892</v>
      </c>
      <c r="B1423" s="46">
        <f t="shared" si="22"/>
        <v>45357.398611111115</v>
      </c>
      <c r="C1423" s="141">
        <v>2.63824782608696</v>
      </c>
      <c r="D1423" s="141">
        <v>0.35963043478260898</v>
      </c>
      <c r="E1423" s="141">
        <v>1400.1478260869601</v>
      </c>
      <c r="F1423" s="141">
        <v>39.488421052631601</v>
      </c>
      <c r="G1423" s="141">
        <v>30.504999999999999</v>
      </c>
      <c r="H1423" s="141">
        <v>35.023333333333298</v>
      </c>
      <c r="I1423" s="141">
        <v>6.6148333333333298</v>
      </c>
      <c r="J1423" s="141">
        <v>2.4266666666666699</v>
      </c>
      <c r="K1423" s="141">
        <v>26.87</v>
      </c>
      <c r="L1423" s="144"/>
      <c r="M1423" s="141">
        <v>23313.4</v>
      </c>
      <c r="N1423" s="141">
        <v>5002.5165500000003</v>
      </c>
      <c r="O1423" s="144"/>
      <c r="R1423" s="10"/>
    </row>
    <row r="1424" spans="1:18" ht="14.4" x14ac:dyDescent="0.3">
      <c r="A1424" s="143">
        <v>45357.399270833332</v>
      </c>
      <c r="B1424" s="46">
        <f t="shared" si="22"/>
        <v>45357.399305555555</v>
      </c>
      <c r="C1424" s="141">
        <v>2.6358999999999999</v>
      </c>
      <c r="D1424" s="141">
        <v>0.36395217391304402</v>
      </c>
      <c r="E1424" s="141">
        <v>1399.62380952381</v>
      </c>
      <c r="F1424" s="141">
        <v>39.601111111111102</v>
      </c>
      <c r="G1424" s="141">
        <v>30.56</v>
      </c>
      <c r="H1424" s="141">
        <v>35.014000000000003</v>
      </c>
      <c r="I1424" s="141">
        <v>6.6025454545454503</v>
      </c>
      <c r="J1424" s="141">
        <v>2.415</v>
      </c>
      <c r="K1424" s="141">
        <v>26.91</v>
      </c>
      <c r="L1424" s="144"/>
      <c r="M1424" s="141">
        <v>23361</v>
      </c>
      <c r="N1424" s="141">
        <v>5001.9398235294102</v>
      </c>
      <c r="O1424" s="144"/>
      <c r="R1424" s="10"/>
    </row>
    <row r="1425" spans="1:18" ht="14.4" x14ac:dyDescent="0.3">
      <c r="A1425" s="143">
        <v>45357.399965277778</v>
      </c>
      <c r="B1425" s="46">
        <f t="shared" si="22"/>
        <v>45357.4</v>
      </c>
      <c r="C1425" s="141">
        <v>2.6381695652173902</v>
      </c>
      <c r="D1425" s="141">
        <v>0.36649130434782601</v>
      </c>
      <c r="E1425" s="141">
        <v>1400.04347826087</v>
      </c>
      <c r="F1425" s="141">
        <v>39.646842105263197</v>
      </c>
      <c r="G1425" s="141">
        <v>30.6</v>
      </c>
      <c r="H1425" s="141">
        <v>35.021666666666697</v>
      </c>
      <c r="I1425" s="141">
        <v>6.6138461538461497</v>
      </c>
      <c r="J1425" s="141">
        <v>2.4249999999999998</v>
      </c>
      <c r="K1425" s="141">
        <v>26.954999999999998</v>
      </c>
      <c r="L1425" s="144"/>
      <c r="M1425" s="141">
        <v>23427.25</v>
      </c>
      <c r="N1425" s="141">
        <v>5001.3692000000001</v>
      </c>
      <c r="O1425" s="144"/>
      <c r="R1425" s="10"/>
    </row>
    <row r="1426" spans="1:18" ht="14.4" x14ac:dyDescent="0.3">
      <c r="A1426" s="143">
        <v>45357.400659722225</v>
      </c>
      <c r="B1426" s="46">
        <f t="shared" si="22"/>
        <v>45357.400694444448</v>
      </c>
      <c r="C1426" s="141">
        <v>2.6330695652173901</v>
      </c>
      <c r="D1426" s="141">
        <v>0.36586086956521702</v>
      </c>
      <c r="E1426" s="141">
        <v>1400.00454545455</v>
      </c>
      <c r="F1426" s="141">
        <v>39.648666666666699</v>
      </c>
      <c r="G1426" s="141">
        <v>30.66</v>
      </c>
      <c r="H1426" s="141">
        <v>35.023333333333298</v>
      </c>
      <c r="I1426" s="141">
        <v>6.6097999999999999</v>
      </c>
      <c r="J1426" s="141">
        <v>2.4350000000000001</v>
      </c>
      <c r="K1426" s="141">
        <v>26.995000000000001</v>
      </c>
      <c r="L1426" s="144"/>
      <c r="M1426" s="141">
        <v>23472</v>
      </c>
      <c r="N1426" s="141">
        <v>5000.7747058823497</v>
      </c>
      <c r="O1426" s="144"/>
      <c r="R1426" s="10"/>
    </row>
    <row r="1427" spans="1:18" ht="14.4" x14ac:dyDescent="0.3">
      <c r="A1427" s="143">
        <v>45357.401354166665</v>
      </c>
      <c r="B1427" s="46">
        <f t="shared" si="22"/>
        <v>45357.401388888888</v>
      </c>
      <c r="C1427" s="141">
        <v>2.6343954545454502</v>
      </c>
      <c r="D1427" s="141">
        <v>0.36844347826086998</v>
      </c>
      <c r="E1427" s="141">
        <v>1400.2047619047601</v>
      </c>
      <c r="F1427" s="141">
        <v>39.882857142857098</v>
      </c>
      <c r="G1427" s="141">
        <v>30.66</v>
      </c>
      <c r="H1427" s="141">
        <v>35.020000000000003</v>
      </c>
      <c r="I1427" s="141">
        <v>6.6096000000000004</v>
      </c>
      <c r="J1427" s="141">
        <v>2.44</v>
      </c>
      <c r="K1427" s="141">
        <v>27.04</v>
      </c>
      <c r="L1427" s="144"/>
      <c r="M1427" s="141">
        <v>23541.25</v>
      </c>
      <c r="N1427" s="141">
        <v>5000.2438333333303</v>
      </c>
      <c r="O1427" s="144"/>
      <c r="R1427" s="10"/>
    </row>
    <row r="1428" spans="1:18" ht="14.4" x14ac:dyDescent="0.3">
      <c r="A1428" s="143">
        <v>45357.402048611111</v>
      </c>
      <c r="B1428" s="46">
        <f t="shared" si="22"/>
        <v>45357.402083333334</v>
      </c>
      <c r="C1428" s="141">
        <v>2.6322695652173902</v>
      </c>
      <c r="D1428" s="141">
        <v>0.36839565217391301</v>
      </c>
      <c r="E1428" s="141">
        <v>1400.1</v>
      </c>
      <c r="F1428" s="141">
        <v>39.491176470588201</v>
      </c>
      <c r="G1428" s="141">
        <v>30.72</v>
      </c>
      <c r="H1428" s="141">
        <v>35.01</v>
      </c>
      <c r="I1428" s="141">
        <v>6.6165000000000003</v>
      </c>
      <c r="J1428" s="141">
        <v>2.44</v>
      </c>
      <c r="K1428" s="141">
        <v>27.073333333333299</v>
      </c>
      <c r="L1428" s="144"/>
      <c r="M1428" s="141">
        <v>23541.25</v>
      </c>
      <c r="N1428" s="141">
        <v>4999.60328571429</v>
      </c>
      <c r="O1428" s="144"/>
      <c r="R1428" s="10"/>
    </row>
    <row r="1429" spans="1:18" ht="14.4" x14ac:dyDescent="0.3">
      <c r="A1429" s="143">
        <v>45357.402743055558</v>
      </c>
      <c r="B1429" s="46">
        <f t="shared" si="22"/>
        <v>45357.402777777781</v>
      </c>
      <c r="C1429" s="141">
        <v>2.62732173913043</v>
      </c>
      <c r="D1429" s="141">
        <v>0.369308695652174</v>
      </c>
      <c r="E1429" s="141">
        <v>1400.1608695652201</v>
      </c>
      <c r="F1429" s="141">
        <v>39.558124999999997</v>
      </c>
      <c r="G1429" s="141">
        <v>30.78</v>
      </c>
      <c r="H1429" s="141">
        <v>35.008333333333297</v>
      </c>
      <c r="I1429" s="141">
        <v>6.6035000000000004</v>
      </c>
      <c r="J1429" s="141">
        <v>2.4366666666666701</v>
      </c>
      <c r="K1429" s="141">
        <v>27.094999999999999</v>
      </c>
      <c r="L1429" s="144"/>
      <c r="M1429" s="141">
        <v>23580</v>
      </c>
      <c r="N1429" s="141">
        <v>4999.0030526315804</v>
      </c>
      <c r="O1429" s="144"/>
      <c r="R1429" s="10"/>
    </row>
    <row r="1430" spans="1:18" ht="14.4" x14ac:dyDescent="0.3">
      <c r="A1430" s="143">
        <v>45357.403437499997</v>
      </c>
      <c r="B1430" s="46">
        <f t="shared" si="22"/>
        <v>45357.40347222222</v>
      </c>
      <c r="C1430" s="141">
        <v>2.6249136363636398</v>
      </c>
      <c r="D1430" s="141">
        <v>0.37341739130434798</v>
      </c>
      <c r="E1430" s="141">
        <v>1399.96818181818</v>
      </c>
      <c r="F1430" s="141">
        <v>39.590555555555603</v>
      </c>
      <c r="G1430" s="141">
        <v>30.83</v>
      </c>
      <c r="H1430" s="141">
        <v>35.008000000000003</v>
      </c>
      <c r="I1430" s="141">
        <v>6.60907142857143</v>
      </c>
      <c r="J1430" s="141">
        <v>2.4550000000000001</v>
      </c>
      <c r="K1430" s="141">
        <v>27.135000000000002</v>
      </c>
      <c r="L1430" s="141"/>
      <c r="M1430" s="141">
        <v>23651.5</v>
      </c>
      <c r="N1430" s="141">
        <v>4998.39910526316</v>
      </c>
      <c r="O1430" s="144"/>
      <c r="R1430" s="10"/>
    </row>
    <row r="1431" spans="1:18" ht="14.4" x14ac:dyDescent="0.3">
      <c r="A1431" s="143">
        <v>45357.404131944444</v>
      </c>
      <c r="B1431" s="46">
        <f t="shared" si="22"/>
        <v>45357.404166666667</v>
      </c>
      <c r="C1431" s="141">
        <v>2.6237227272727299</v>
      </c>
      <c r="D1431" s="141">
        <v>0.376060869565217</v>
      </c>
      <c r="E1431" s="141">
        <v>1400.21363636364</v>
      </c>
      <c r="F1431" s="141">
        <v>39.599166666666697</v>
      </c>
      <c r="G1431" s="141">
        <v>30.88</v>
      </c>
      <c r="H1431" s="141">
        <v>35.015000000000001</v>
      </c>
      <c r="I1431" s="141">
        <v>6.60666666666667</v>
      </c>
      <c r="J1431" s="141">
        <v>2.4550000000000001</v>
      </c>
      <c r="K1431" s="141">
        <v>27.18</v>
      </c>
      <c r="L1431" s="144"/>
      <c r="M1431" s="141">
        <v>23691</v>
      </c>
      <c r="N1431" s="141">
        <v>4997.8565263157898</v>
      </c>
      <c r="O1431" s="144"/>
      <c r="R1431" s="10"/>
    </row>
    <row r="1432" spans="1:18" ht="14.4" x14ac:dyDescent="0.3">
      <c r="A1432" s="143">
        <v>45357.404826388891</v>
      </c>
      <c r="B1432" s="46">
        <f t="shared" si="22"/>
        <v>45357.404861111114</v>
      </c>
      <c r="C1432" s="141">
        <v>2.6223608695652199</v>
      </c>
      <c r="D1432" s="141">
        <v>0.37948695652173903</v>
      </c>
      <c r="E1432" s="141">
        <v>1399.9142857142899</v>
      </c>
      <c r="F1432" s="141">
        <v>39.785263157894697</v>
      </c>
      <c r="G1432" s="141">
        <v>30.92</v>
      </c>
      <c r="H1432" s="141">
        <v>35.020000000000003</v>
      </c>
      <c r="I1432" s="141">
        <v>6.6132352941176498</v>
      </c>
      <c r="J1432" s="141">
        <v>2.4649999999999999</v>
      </c>
      <c r="K1432" s="141">
        <v>27.225000000000001</v>
      </c>
      <c r="L1432" s="144"/>
      <c r="M1432" s="141">
        <v>23756</v>
      </c>
      <c r="N1432" s="141">
        <v>4997.2652777777803</v>
      </c>
      <c r="O1432" s="144"/>
      <c r="R1432" s="10"/>
    </row>
    <row r="1433" spans="1:18" ht="14.4" x14ac:dyDescent="0.3">
      <c r="A1433" s="143">
        <v>45357.40552083333</v>
      </c>
      <c r="B1433" s="46">
        <f t="shared" si="22"/>
        <v>45357.405555555561</v>
      </c>
      <c r="C1433" s="141">
        <v>2.5939083333333302</v>
      </c>
      <c r="D1433" s="141">
        <v>0.40520416666666698</v>
      </c>
      <c r="E1433" s="141">
        <v>1399.73181818182</v>
      </c>
      <c r="F1433" s="141">
        <v>20.149166666666702</v>
      </c>
      <c r="G1433" s="141">
        <v>32.234999999999999</v>
      </c>
      <c r="H1433" s="141">
        <v>35.090000000000003</v>
      </c>
      <c r="I1433" s="141">
        <v>6.5974090909090899</v>
      </c>
      <c r="J1433" s="141">
        <v>2.4649999999999999</v>
      </c>
      <c r="K1433" s="141">
        <v>27.26</v>
      </c>
      <c r="L1433" s="144"/>
      <c r="M1433" s="141">
        <v>23854</v>
      </c>
      <c r="N1433" s="141">
        <v>4995.9873181818202</v>
      </c>
      <c r="O1433" s="144"/>
      <c r="R1433" s="10"/>
    </row>
    <row r="1434" spans="1:18" ht="14.4" x14ac:dyDescent="0.3">
      <c r="A1434" s="143">
        <v>45357.406215277777</v>
      </c>
      <c r="B1434" s="46">
        <f t="shared" si="22"/>
        <v>45357.40625</v>
      </c>
      <c r="C1434" s="141">
        <v>2.4367260869565199</v>
      </c>
      <c r="D1434" s="141">
        <v>0.56434782608695699</v>
      </c>
      <c r="E1434" s="141">
        <v>1400.0347826087</v>
      </c>
      <c r="F1434" s="141">
        <v>6.9483333333333297</v>
      </c>
      <c r="G1434" s="141">
        <v>36.700000000000003</v>
      </c>
      <c r="H1434" s="141">
        <v>35.250624999999999</v>
      </c>
      <c r="I1434" s="141">
        <v>6.6209090909090902</v>
      </c>
      <c r="J1434" s="141">
        <v>2.5727272727272701</v>
      </c>
      <c r="K1434" s="141">
        <v>27.129166666666698</v>
      </c>
      <c r="L1434" s="144"/>
      <c r="M1434" s="141">
        <v>24032.125</v>
      </c>
      <c r="N1434" s="141">
        <v>4993.8613478260904</v>
      </c>
      <c r="O1434" s="144"/>
      <c r="R1434" s="10"/>
    </row>
    <row r="1435" spans="1:18" ht="14.4" x14ac:dyDescent="0.3">
      <c r="A1435" s="143">
        <v>45357.406909722224</v>
      </c>
      <c r="B1435" s="46">
        <f t="shared" si="22"/>
        <v>45357.406944444447</v>
      </c>
      <c r="C1435" s="141">
        <v>2.2796909090909101</v>
      </c>
      <c r="D1435" s="141">
        <v>0.72162272727272703</v>
      </c>
      <c r="E1435" s="141">
        <v>1400.28636363636</v>
      </c>
      <c r="F1435" s="141">
        <v>6.8550000000000004</v>
      </c>
      <c r="G1435" s="141">
        <v>40.9</v>
      </c>
      <c r="H1435" s="141">
        <v>35.395000000000003</v>
      </c>
      <c r="I1435" s="141">
        <v>6.6042105263157902</v>
      </c>
      <c r="J1435" s="141">
        <v>2.9907692307692302</v>
      </c>
      <c r="K1435" s="141">
        <v>28.406666666666698</v>
      </c>
      <c r="L1435" s="144"/>
      <c r="M1435" s="141">
        <v>24162.666666666701</v>
      </c>
      <c r="N1435" s="141">
        <v>4991.6683636363496</v>
      </c>
      <c r="O1435" s="144"/>
      <c r="R1435" s="10"/>
    </row>
    <row r="1436" spans="1:18" ht="14.4" x14ac:dyDescent="0.3">
      <c r="A1436" s="143">
        <v>45357.407604166663</v>
      </c>
      <c r="B1436" s="46">
        <f t="shared" si="22"/>
        <v>45357.407638888893</v>
      </c>
      <c r="C1436" s="141">
        <v>2.1234782608695699</v>
      </c>
      <c r="D1436" s="141">
        <v>0.87620434782608703</v>
      </c>
      <c r="E1436" s="141">
        <v>1399.9571428571401</v>
      </c>
      <c r="F1436" s="141">
        <v>6.9</v>
      </c>
      <c r="G1436" s="141">
        <v>45.08</v>
      </c>
      <c r="H1436" s="141">
        <v>35.520000000000003</v>
      </c>
      <c r="I1436" s="141">
        <v>6.6083333333333298</v>
      </c>
      <c r="J1436" s="141">
        <v>3.5915384615384598</v>
      </c>
      <c r="K1436" s="141">
        <v>31.434166666666702</v>
      </c>
      <c r="L1436" s="144"/>
      <c r="M1436" s="141">
        <v>24234</v>
      </c>
      <c r="N1436" s="141">
        <v>4990.5457999999999</v>
      </c>
      <c r="O1436" s="144"/>
      <c r="R1436" s="10"/>
    </row>
    <row r="1437" spans="1:18" ht="14.4" x14ac:dyDescent="0.3">
      <c r="A1437" s="143">
        <v>45357.40829861111</v>
      </c>
      <c r="B1437" s="46">
        <f t="shared" si="22"/>
        <v>45357.408333333333</v>
      </c>
      <c r="C1437" s="141">
        <v>1.96526363636364</v>
      </c>
      <c r="D1437" s="141">
        <v>1.0401086956521699</v>
      </c>
      <c r="E1437" s="141">
        <v>1400.3521739130399</v>
      </c>
      <c r="F1437" s="141">
        <v>6.9815384615384604</v>
      </c>
      <c r="G1437" s="141">
        <v>49.27</v>
      </c>
      <c r="H1437" s="141">
        <v>35.625454545454502</v>
      </c>
      <c r="I1437" s="141">
        <v>6.6092105263157901</v>
      </c>
      <c r="J1437" s="141">
        <v>4.1616666666666697</v>
      </c>
      <c r="K1437" s="141">
        <v>34.901666666666699</v>
      </c>
      <c r="L1437" s="144"/>
      <c r="M1437" s="141">
        <v>24304.5</v>
      </c>
      <c r="N1437" s="141">
        <v>4989.8835789473696</v>
      </c>
      <c r="O1437" s="144"/>
      <c r="R1437" s="10"/>
    </row>
    <row r="1438" spans="1:18" ht="14.4" x14ac:dyDescent="0.3">
      <c r="A1438" s="143">
        <v>45357.408993055556</v>
      </c>
      <c r="B1438" s="46">
        <f t="shared" si="22"/>
        <v>45357.40902777778</v>
      </c>
      <c r="C1438" s="141">
        <v>1.80476086956522</v>
      </c>
      <c r="D1438" s="141">
        <v>1.1955478260869601</v>
      </c>
      <c r="E1438" s="141">
        <v>1399.9</v>
      </c>
      <c r="F1438" s="141">
        <v>7.3186956521739104</v>
      </c>
      <c r="G1438" s="141">
        <v>53.405000000000001</v>
      </c>
      <c r="H1438" s="141">
        <v>35.65</v>
      </c>
      <c r="I1438" s="141">
        <v>6.6006666666666698</v>
      </c>
      <c r="J1438" s="141">
        <v>4.5650000000000004</v>
      </c>
      <c r="K1438" s="141">
        <v>38.413846153846201</v>
      </c>
      <c r="L1438" s="144"/>
      <c r="M1438" s="141">
        <v>24382.666666666701</v>
      </c>
      <c r="N1438" s="141">
        <v>4989.2483571428602</v>
      </c>
      <c r="O1438" s="144"/>
      <c r="R1438" s="10"/>
    </row>
    <row r="1439" spans="1:18" ht="14.4" x14ac:dyDescent="0.3">
      <c r="A1439" s="143">
        <v>45357.409687500003</v>
      </c>
      <c r="B1439" s="46">
        <f t="shared" si="22"/>
        <v>45357.409722222226</v>
      </c>
      <c r="C1439" s="141">
        <v>1.6529086956521699</v>
      </c>
      <c r="D1439" s="141">
        <v>1.3503608695652201</v>
      </c>
      <c r="E1439" s="141">
        <v>1399.96363636364</v>
      </c>
      <c r="F1439" s="141">
        <v>8.17</v>
      </c>
      <c r="G1439" s="141">
        <v>57.46</v>
      </c>
      <c r="H1439" s="141">
        <v>35.65</v>
      </c>
      <c r="I1439" s="141">
        <v>6.6131111111111096</v>
      </c>
      <c r="J1439" s="141">
        <v>4.8709090909090902</v>
      </c>
      <c r="K1439" s="141">
        <v>41.935000000000002</v>
      </c>
      <c r="L1439" s="144"/>
      <c r="M1439" s="141">
        <v>24455.5</v>
      </c>
      <c r="N1439" s="141">
        <v>4988.6523157894699</v>
      </c>
      <c r="O1439" s="144"/>
      <c r="R1439" s="10"/>
    </row>
    <row r="1440" spans="1:18" ht="14.4" x14ac:dyDescent="0.3">
      <c r="A1440" s="143">
        <v>45357.410381944443</v>
      </c>
      <c r="B1440" s="46">
        <f t="shared" si="22"/>
        <v>45357.410416666666</v>
      </c>
      <c r="C1440" s="141">
        <v>1.4999625000000001</v>
      </c>
      <c r="D1440" s="141">
        <v>1.50271666666667</v>
      </c>
      <c r="E1440" s="141">
        <v>1399.9875</v>
      </c>
      <c r="F1440" s="141">
        <v>14.2352173913043</v>
      </c>
      <c r="G1440" s="141">
        <v>61.38</v>
      </c>
      <c r="H1440" s="141">
        <v>35.6255555555556</v>
      </c>
      <c r="I1440" s="141">
        <v>6.5983888888888904</v>
      </c>
      <c r="J1440" s="141">
        <v>5.1449999999999996</v>
      </c>
      <c r="K1440" s="141">
        <v>45.562142857142902</v>
      </c>
      <c r="L1440" s="144"/>
      <c r="M1440" s="141">
        <v>24515.4</v>
      </c>
      <c r="N1440" s="141">
        <v>4987.9922352941203</v>
      </c>
      <c r="O1440" s="144"/>
      <c r="R1440" s="10"/>
    </row>
    <row r="1441" spans="1:18" ht="14.4" x14ac:dyDescent="0.3">
      <c r="A1441" s="143">
        <v>45357.411076388889</v>
      </c>
      <c r="B1441" s="46">
        <f t="shared" si="22"/>
        <v>45357.411111111112</v>
      </c>
      <c r="C1441" s="141">
        <v>1.5976608695652199</v>
      </c>
      <c r="D1441" s="141">
        <v>1.3989913043478299</v>
      </c>
      <c r="E1441" s="141">
        <v>1399.93333333333</v>
      </c>
      <c r="F1441" s="141">
        <v>102.460869565217</v>
      </c>
      <c r="G1441" s="141">
        <v>55.954999999999998</v>
      </c>
      <c r="H1441" s="141">
        <v>35.372173913043497</v>
      </c>
      <c r="I1441" s="141">
        <v>6.6234999999999999</v>
      </c>
      <c r="J1441" s="141">
        <v>5.4824999999999999</v>
      </c>
      <c r="K1441" s="141">
        <v>48.949230769230802</v>
      </c>
      <c r="L1441" s="144"/>
      <c r="M1441" s="141">
        <v>24515.4</v>
      </c>
      <c r="N1441" s="141">
        <v>4987.3455789473701</v>
      </c>
      <c r="O1441" s="144"/>
      <c r="R1441" s="10"/>
    </row>
    <row r="1442" spans="1:18" ht="14.4" x14ac:dyDescent="0.3">
      <c r="A1442" s="143">
        <v>45357.411770833336</v>
      </c>
      <c r="B1442" s="46">
        <f t="shared" si="22"/>
        <v>45357.411805555559</v>
      </c>
      <c r="C1442" s="141">
        <v>1.98827727272727</v>
      </c>
      <c r="D1442" s="141">
        <v>1.00895</v>
      </c>
      <c r="E1442" s="141">
        <v>1399.94285714286</v>
      </c>
      <c r="F1442" s="141">
        <v>117.812727272727</v>
      </c>
      <c r="G1442" s="141">
        <v>45.3</v>
      </c>
      <c r="H1442" s="141">
        <v>34.872272727272701</v>
      </c>
      <c r="I1442" s="141">
        <v>6.6298333333333304</v>
      </c>
      <c r="J1442" s="141">
        <v>5.4736363636363601</v>
      </c>
      <c r="K1442" s="141">
        <v>51.601538461538503</v>
      </c>
      <c r="L1442" s="144"/>
      <c r="M1442" s="141">
        <v>24575</v>
      </c>
      <c r="N1442" s="141">
        <v>4986.7238947368396</v>
      </c>
      <c r="O1442" s="144"/>
      <c r="R1442" s="10"/>
    </row>
    <row r="1443" spans="1:18" ht="14.4" x14ac:dyDescent="0.3">
      <c r="A1443" s="143">
        <v>45357.412465277775</v>
      </c>
      <c r="B1443" s="46">
        <f t="shared" si="22"/>
        <v>45357.412499999999</v>
      </c>
      <c r="C1443" s="141">
        <v>2.2683739130434799</v>
      </c>
      <c r="D1443" s="141">
        <v>0.73185217391304302</v>
      </c>
      <c r="E1443" s="141">
        <v>1400.0913043478299</v>
      </c>
      <c r="F1443" s="141">
        <v>82.5360869565217</v>
      </c>
      <c r="G1443" s="141">
        <v>39.07</v>
      </c>
      <c r="H1443" s="141">
        <v>34.36</v>
      </c>
      <c r="I1443" s="141">
        <v>6.6211818181818201</v>
      </c>
      <c r="J1443" s="141">
        <v>4.85636363636364</v>
      </c>
      <c r="K1443" s="141">
        <v>47.8066666666667</v>
      </c>
      <c r="L1443" s="144"/>
      <c r="M1443" s="141">
        <v>24575</v>
      </c>
      <c r="N1443" s="141">
        <v>4986.0868421052601</v>
      </c>
      <c r="O1443" s="144"/>
      <c r="R1443" s="10"/>
    </row>
    <row r="1444" spans="1:18" ht="14.4" x14ac:dyDescent="0.3">
      <c r="A1444" s="143">
        <v>45357.413159722222</v>
      </c>
      <c r="B1444" s="46">
        <f t="shared" si="22"/>
        <v>45357.413194444445</v>
      </c>
      <c r="C1444" s="141">
        <v>2.3991652173913001</v>
      </c>
      <c r="D1444" s="141">
        <v>0.60489999999999999</v>
      </c>
      <c r="E1444" s="141">
        <v>1399.6727272727301</v>
      </c>
      <c r="F1444" s="141">
        <v>59.9995652173913</v>
      </c>
      <c r="G1444" s="141">
        <v>36.274999999999999</v>
      </c>
      <c r="H1444" s="141">
        <v>33.848260869565202</v>
      </c>
      <c r="I1444" s="141">
        <v>6.60676470588235</v>
      </c>
      <c r="J1444" s="141">
        <v>4.10769230769231</v>
      </c>
      <c r="K1444" s="141">
        <v>40.427692307692297</v>
      </c>
      <c r="L1444" s="144"/>
      <c r="M1444" s="141">
        <v>24575</v>
      </c>
      <c r="N1444" s="141">
        <v>4985.3703333333297</v>
      </c>
      <c r="O1444" s="144"/>
      <c r="R1444" s="10"/>
    </row>
    <row r="1445" spans="1:18" ht="14.4" x14ac:dyDescent="0.3">
      <c r="A1445" s="143">
        <v>45357.413854166669</v>
      </c>
      <c r="B1445" s="46">
        <f t="shared" si="22"/>
        <v>45357.413888888892</v>
      </c>
      <c r="C1445" s="141">
        <v>2.46382173913043</v>
      </c>
      <c r="D1445" s="141">
        <v>0.53521304347826104</v>
      </c>
      <c r="E1445" s="141">
        <v>1400.3521739130399</v>
      </c>
      <c r="F1445" s="141">
        <v>50.651304347826098</v>
      </c>
      <c r="G1445" s="141">
        <v>34.784999999999997</v>
      </c>
      <c r="H1445" s="141">
        <v>33.365652173912999</v>
      </c>
      <c r="I1445" s="141">
        <v>6.6084736842105301</v>
      </c>
      <c r="J1445" s="141">
        <v>3.5284615384615399</v>
      </c>
      <c r="K1445" s="141">
        <v>35.25</v>
      </c>
      <c r="L1445" s="144"/>
      <c r="M1445" s="141">
        <v>24637.5</v>
      </c>
      <c r="N1445" s="141">
        <v>4984.7000500000004</v>
      </c>
      <c r="O1445" s="144"/>
      <c r="R1445" s="10"/>
    </row>
    <row r="1446" spans="1:18" ht="14.4" x14ac:dyDescent="0.3">
      <c r="A1446" s="143">
        <v>45357.414548611108</v>
      </c>
      <c r="B1446" s="46">
        <f t="shared" si="22"/>
        <v>45357.414583333339</v>
      </c>
      <c r="C1446" s="141">
        <v>2.49874782608696</v>
      </c>
      <c r="D1446" s="141">
        <v>0.49980434782608701</v>
      </c>
      <c r="E1446" s="141">
        <v>1399.98636363636</v>
      </c>
      <c r="F1446" s="141">
        <v>44.752173913043499</v>
      </c>
      <c r="G1446" s="141">
        <v>34.08</v>
      </c>
      <c r="H1446" s="141">
        <v>32.922608695652201</v>
      </c>
      <c r="I1446" s="141">
        <v>6.6031428571428599</v>
      </c>
      <c r="J1446" s="141">
        <v>3.1560000000000001</v>
      </c>
      <c r="K1446" s="141">
        <v>32.335000000000001</v>
      </c>
      <c r="L1446" s="144"/>
      <c r="M1446" s="141">
        <v>24684</v>
      </c>
      <c r="N1446" s="141">
        <v>4984.3325714285702</v>
      </c>
      <c r="O1446" s="144"/>
      <c r="R1446" s="10"/>
    </row>
    <row r="1447" spans="1:18" ht="14.4" x14ac:dyDescent="0.3">
      <c r="A1447" s="143">
        <v>45357.415243055555</v>
      </c>
      <c r="B1447" s="46">
        <f t="shared" si="22"/>
        <v>45357.415277777778</v>
      </c>
      <c r="C1447" s="141">
        <v>2.5115956521739098</v>
      </c>
      <c r="D1447" s="141">
        <v>0.486178260869565</v>
      </c>
      <c r="E1447" s="141">
        <v>1400.1434782608701</v>
      </c>
      <c r="F1447" s="141">
        <v>41.8913043478261</v>
      </c>
      <c r="G1447" s="141">
        <v>33.784999999999997</v>
      </c>
      <c r="H1447" s="141">
        <v>32.544347826086998</v>
      </c>
      <c r="I1447" s="141">
        <v>6.6097777777777802</v>
      </c>
      <c r="J1447" s="141">
        <v>2.9166666666666701</v>
      </c>
      <c r="K1447" s="141">
        <v>30.814615384615401</v>
      </c>
      <c r="L1447" s="144"/>
      <c r="M1447" s="141">
        <v>24757.75</v>
      </c>
      <c r="N1447" s="141">
        <v>4983.72</v>
      </c>
      <c r="O1447" s="144"/>
      <c r="R1447" s="10"/>
    </row>
    <row r="1448" spans="1:18" ht="14.4" x14ac:dyDescent="0.3">
      <c r="A1448" s="143">
        <v>45357.415937500002</v>
      </c>
      <c r="B1448" s="46">
        <f t="shared" si="22"/>
        <v>45357.415972222225</v>
      </c>
      <c r="C1448" s="141">
        <v>2.5164</v>
      </c>
      <c r="D1448" s="141">
        <v>0.48570000000000002</v>
      </c>
      <c r="E1448" s="141">
        <v>1399.73181818182</v>
      </c>
      <c r="F1448" s="141">
        <v>40.843333333333298</v>
      </c>
      <c r="G1448" s="141">
        <v>33.700000000000003</v>
      </c>
      <c r="H1448" s="141">
        <v>32.218260869565199</v>
      </c>
      <c r="I1448" s="141">
        <v>6.6050714285714296</v>
      </c>
      <c r="J1448" s="141">
        <v>2.84</v>
      </c>
      <c r="K1448" s="141">
        <v>30.064615384615401</v>
      </c>
      <c r="L1448" s="144"/>
      <c r="M1448" s="141">
        <v>24795</v>
      </c>
      <c r="N1448" s="141">
        <v>4983.0038666666696</v>
      </c>
      <c r="O1448" s="144"/>
      <c r="R1448" s="10"/>
    </row>
    <row r="1449" spans="1:18" ht="14.4" x14ac:dyDescent="0.3">
      <c r="A1449" s="143">
        <v>45357.416631944441</v>
      </c>
      <c r="B1449" s="46">
        <f t="shared" si="22"/>
        <v>45357.416666666672</v>
      </c>
      <c r="C1449" s="141">
        <v>2.5211318181818201</v>
      </c>
      <c r="D1449" s="141">
        <v>0.480922727272727</v>
      </c>
      <c r="E1449" s="141">
        <v>1400.1863636363601</v>
      </c>
      <c r="F1449" s="141">
        <v>40.911538461538498</v>
      </c>
      <c r="G1449" s="141">
        <v>33.575000000000003</v>
      </c>
      <c r="H1449" s="141">
        <v>31.981111111111101</v>
      </c>
      <c r="I1449" s="141">
        <v>6.6113125000000004</v>
      </c>
      <c r="J1449" s="141">
        <v>2.81</v>
      </c>
      <c r="K1449" s="141">
        <v>29.704999999999998</v>
      </c>
      <c r="L1449" s="144"/>
      <c r="M1449" s="141">
        <v>24868.25</v>
      </c>
      <c r="N1449" s="141">
        <v>4982.3490625000004</v>
      </c>
      <c r="O1449" s="144"/>
      <c r="R1449" s="10"/>
    </row>
    <row r="1450" spans="1:18" ht="14.4" x14ac:dyDescent="0.3">
      <c r="A1450" s="143">
        <v>45357.417326388888</v>
      </c>
      <c r="B1450" s="46">
        <f t="shared" si="22"/>
        <v>45357.417361111111</v>
      </c>
      <c r="C1450" s="141">
        <v>2.5243521739130399</v>
      </c>
      <c r="D1450" s="141">
        <v>0.47510869565217401</v>
      </c>
      <c r="E1450" s="141">
        <v>1400.1521739130401</v>
      </c>
      <c r="F1450" s="141">
        <v>41.072352941176497</v>
      </c>
      <c r="G1450" s="141">
        <v>33.465000000000003</v>
      </c>
      <c r="H1450" s="141">
        <v>31.8053846153846</v>
      </c>
      <c r="I1450" s="141">
        <v>6.609</v>
      </c>
      <c r="J1450" s="141">
        <v>2.83</v>
      </c>
      <c r="K1450" s="141">
        <v>29.545000000000002</v>
      </c>
      <c r="L1450" s="144"/>
      <c r="M1450" s="141">
        <v>24904</v>
      </c>
      <c r="N1450" s="141">
        <v>4981.6630500000001</v>
      </c>
      <c r="O1450" s="144"/>
      <c r="R1450" s="10"/>
    </row>
    <row r="1451" spans="1:18" ht="14.4" x14ac:dyDescent="0.3">
      <c r="A1451" s="143">
        <v>45357.418020833335</v>
      </c>
      <c r="B1451" s="46">
        <f t="shared" si="22"/>
        <v>45357.418055555558</v>
      </c>
      <c r="C1451" s="141">
        <v>2.53281363636364</v>
      </c>
      <c r="D1451" s="141">
        <v>0.47044999999999998</v>
      </c>
      <c r="E1451" s="141">
        <v>1400.21818181818</v>
      </c>
      <c r="F1451" s="141">
        <v>41.657142857142901</v>
      </c>
      <c r="G1451" s="141">
        <v>33.26</v>
      </c>
      <c r="H1451" s="141">
        <v>31.685454545454501</v>
      </c>
      <c r="I1451" s="141">
        <v>6.6080625</v>
      </c>
      <c r="J1451" s="141">
        <v>2.835</v>
      </c>
      <c r="K1451" s="141">
        <v>29.417000000000002</v>
      </c>
      <c r="L1451" s="144"/>
      <c r="M1451" s="141">
        <v>24970.2</v>
      </c>
      <c r="N1451" s="141">
        <v>4980.9919444444404</v>
      </c>
      <c r="O1451" s="144"/>
      <c r="R1451" s="10"/>
    </row>
    <row r="1452" spans="1:18" ht="14.4" x14ac:dyDescent="0.3">
      <c r="A1452" s="143">
        <v>45357.418715277781</v>
      </c>
      <c r="B1452" s="46">
        <f t="shared" si="22"/>
        <v>45357.418750000004</v>
      </c>
      <c r="C1452" s="141">
        <v>2.5406130434782601</v>
      </c>
      <c r="D1452" s="141">
        <v>0.46193913043478302</v>
      </c>
      <c r="E1452" s="141">
        <v>1400.1227272727299</v>
      </c>
      <c r="F1452" s="141">
        <v>41.090869565217403</v>
      </c>
      <c r="G1452" s="141">
        <v>33.1</v>
      </c>
      <c r="H1452" s="141">
        <v>31.613333333333301</v>
      </c>
      <c r="I1452" s="141">
        <v>6.6144999999999996</v>
      </c>
      <c r="J1452" s="141">
        <v>2.85</v>
      </c>
      <c r="K1452" s="141">
        <v>29.3</v>
      </c>
      <c r="L1452" s="144"/>
      <c r="M1452" s="141">
        <v>24970.2</v>
      </c>
      <c r="N1452" s="141">
        <v>4980.4332222222201</v>
      </c>
      <c r="O1452" s="144"/>
      <c r="R1452" s="10"/>
    </row>
    <row r="1453" spans="1:18" ht="14.4" x14ac:dyDescent="0.3">
      <c r="A1453" s="143">
        <v>45357.419409722221</v>
      </c>
      <c r="B1453" s="46">
        <f t="shared" si="22"/>
        <v>45357.419444444444</v>
      </c>
      <c r="C1453" s="141">
        <v>2.54315217391304</v>
      </c>
      <c r="D1453" s="141">
        <v>0.45773478260869599</v>
      </c>
      <c r="E1453" s="141">
        <v>1400.1391304347801</v>
      </c>
      <c r="F1453" s="141">
        <v>41.143571428571398</v>
      </c>
      <c r="G1453" s="141">
        <v>32.979999999999997</v>
      </c>
      <c r="H1453" s="141">
        <v>31.56</v>
      </c>
      <c r="I1453" s="141">
        <v>6.6011538461538501</v>
      </c>
      <c r="J1453" s="141">
        <v>2.84</v>
      </c>
      <c r="K1453" s="141">
        <v>29.12</v>
      </c>
      <c r="L1453" s="144"/>
      <c r="M1453" s="141">
        <v>25042.333333333299</v>
      </c>
      <c r="N1453" s="141">
        <v>4979.7816999999995</v>
      </c>
      <c r="O1453" s="144"/>
      <c r="R1453" s="10"/>
    </row>
    <row r="1454" spans="1:18" ht="14.4" x14ac:dyDescent="0.3">
      <c r="A1454" s="143">
        <v>45357.420104166667</v>
      </c>
      <c r="B1454" s="46">
        <f t="shared" si="22"/>
        <v>45357.420138888891</v>
      </c>
      <c r="C1454" s="141">
        <v>2.5486521739130401</v>
      </c>
      <c r="D1454" s="141">
        <v>0.44998260869565199</v>
      </c>
      <c r="E1454" s="141">
        <v>1399.94</v>
      </c>
      <c r="F1454" s="141">
        <v>40.892631578947402</v>
      </c>
      <c r="G1454" s="141">
        <v>32.83</v>
      </c>
      <c r="H1454" s="141">
        <v>31.515000000000001</v>
      </c>
      <c r="I1454" s="141">
        <v>6.6180666666666701</v>
      </c>
      <c r="J1454" s="141">
        <v>2.85</v>
      </c>
      <c r="K1454" s="141">
        <v>28.969000000000001</v>
      </c>
      <c r="L1454" s="144"/>
      <c r="M1454" s="141">
        <v>25112.5</v>
      </c>
      <c r="N1454" s="141">
        <v>4979.1353684210499</v>
      </c>
      <c r="O1454" s="144"/>
      <c r="R1454" s="10"/>
    </row>
    <row r="1455" spans="1:18" ht="14.4" x14ac:dyDescent="0.3">
      <c r="A1455" s="143">
        <v>45357.420798611114</v>
      </c>
      <c r="B1455" s="46">
        <f t="shared" si="22"/>
        <v>45357.420833333337</v>
      </c>
      <c r="C1455" s="141">
        <v>2.5509565217391299</v>
      </c>
      <c r="D1455" s="141">
        <v>0.44696956521739101</v>
      </c>
      <c r="E1455" s="141">
        <v>1400</v>
      </c>
      <c r="F1455" s="141">
        <v>41.0045454545455</v>
      </c>
      <c r="G1455" s="141">
        <v>32.734999999999999</v>
      </c>
      <c r="H1455" s="141">
        <v>31.455714285714301</v>
      </c>
      <c r="I1455" s="141">
        <v>6.6050000000000004</v>
      </c>
      <c r="J1455" s="141">
        <v>2.855</v>
      </c>
      <c r="K1455" s="141">
        <v>28.836666666666702</v>
      </c>
      <c r="L1455" s="144"/>
      <c r="M1455" s="141">
        <v>25122</v>
      </c>
      <c r="N1455" s="141">
        <v>4978.4471764705904</v>
      </c>
      <c r="O1455" s="144"/>
      <c r="R1455" s="10"/>
    </row>
    <row r="1456" spans="1:18" ht="14.4" x14ac:dyDescent="0.3">
      <c r="A1456" s="143">
        <v>45357.421493055554</v>
      </c>
      <c r="B1456" s="46">
        <f t="shared" si="22"/>
        <v>45357.421527777777</v>
      </c>
      <c r="C1456" s="141">
        <v>2.5589652173912998</v>
      </c>
      <c r="D1456" s="141">
        <v>0.44297083333333298</v>
      </c>
      <c r="E1456" s="141">
        <v>1399.8409090909099</v>
      </c>
      <c r="F1456" s="141">
        <v>40.855555555555597</v>
      </c>
      <c r="G1456" s="141">
        <v>32.604999999999997</v>
      </c>
      <c r="H1456" s="141">
        <v>31.418333333333301</v>
      </c>
      <c r="I1456" s="141">
        <v>6.6128125000000004</v>
      </c>
      <c r="J1456" s="141">
        <v>2.8433333333333302</v>
      </c>
      <c r="K1456" s="141">
        <v>28.7155555555556</v>
      </c>
      <c r="L1456" s="144"/>
      <c r="M1456" s="141">
        <v>25181.8</v>
      </c>
      <c r="N1456" s="141">
        <v>4977.817</v>
      </c>
      <c r="O1456" s="144"/>
      <c r="R1456" s="10"/>
    </row>
    <row r="1457" spans="1:18" ht="14.4" x14ac:dyDescent="0.3">
      <c r="A1457" s="143">
        <v>45357.4221875</v>
      </c>
      <c r="B1457" s="46">
        <f t="shared" si="22"/>
        <v>45357.422222222223</v>
      </c>
      <c r="C1457" s="141">
        <v>2.5602136363636401</v>
      </c>
      <c r="D1457" s="141">
        <v>0.44029545454545499</v>
      </c>
      <c r="E1457" s="141">
        <v>1399.6636363636401</v>
      </c>
      <c r="F1457" s="141">
        <v>40.414705882352898</v>
      </c>
      <c r="G1457" s="141">
        <v>32.549999999999997</v>
      </c>
      <c r="H1457" s="141">
        <v>31.375</v>
      </c>
      <c r="I1457" s="141">
        <v>6.6066250000000002</v>
      </c>
      <c r="J1457" s="141">
        <v>2.8433333333333302</v>
      </c>
      <c r="K1457" s="141">
        <v>28.593</v>
      </c>
      <c r="L1457" s="144"/>
      <c r="M1457" s="141">
        <v>25231</v>
      </c>
      <c r="N1457" s="141">
        <v>4977.1029500000004</v>
      </c>
      <c r="O1457" s="144"/>
      <c r="R1457" s="10"/>
    </row>
    <row r="1458" spans="1:18" ht="14.4" x14ac:dyDescent="0.3">
      <c r="A1458" s="143">
        <v>45357.422881944447</v>
      </c>
      <c r="B1458" s="46">
        <f t="shared" si="22"/>
        <v>45357.42291666667</v>
      </c>
      <c r="C1458" s="141">
        <v>2.5654090909090899</v>
      </c>
      <c r="D1458" s="141">
        <v>0.436195454545454</v>
      </c>
      <c r="E1458" s="141">
        <v>1400.29545454545</v>
      </c>
      <c r="F1458" s="141">
        <v>40.429375</v>
      </c>
      <c r="G1458" s="141">
        <v>32.505000000000003</v>
      </c>
      <c r="H1458" s="141">
        <v>31.3485714285714</v>
      </c>
      <c r="I1458" s="141">
        <v>6.61133333333333</v>
      </c>
      <c r="J1458" s="141">
        <v>2.82</v>
      </c>
      <c r="K1458" s="141">
        <v>28.48</v>
      </c>
      <c r="L1458" s="144"/>
      <c r="M1458" s="141">
        <v>25294.5</v>
      </c>
      <c r="N1458" s="141">
        <v>4976.4411874999996</v>
      </c>
      <c r="O1458" s="144"/>
      <c r="R1458" s="10"/>
    </row>
    <row r="1459" spans="1:18" ht="14.4" x14ac:dyDescent="0.3">
      <c r="A1459" s="143">
        <v>45357.423576388886</v>
      </c>
      <c r="B1459" s="46">
        <f t="shared" si="22"/>
        <v>45357.423611111109</v>
      </c>
      <c r="C1459" s="141">
        <v>2.5627652173912998</v>
      </c>
      <c r="D1459" s="141">
        <v>0.43613913043478297</v>
      </c>
      <c r="E1459" s="141">
        <v>1399.8782608695701</v>
      </c>
      <c r="F1459" s="141">
        <v>40.381764705882397</v>
      </c>
      <c r="G1459" s="141">
        <v>32.450000000000003</v>
      </c>
      <c r="H1459" s="141">
        <v>31.315000000000001</v>
      </c>
      <c r="I1459" s="141">
        <v>6.6085000000000003</v>
      </c>
      <c r="J1459" s="141">
        <v>2.8250000000000002</v>
      </c>
      <c r="K1459" s="141">
        <v>28.405000000000001</v>
      </c>
      <c r="L1459" s="144"/>
      <c r="M1459" s="141">
        <v>25338</v>
      </c>
      <c r="N1459" s="141">
        <v>4975.6775294117597</v>
      </c>
      <c r="O1459" s="144"/>
      <c r="R1459" s="10"/>
    </row>
    <row r="1460" spans="1:18" ht="14.4" x14ac:dyDescent="0.3">
      <c r="A1460" s="143">
        <v>45357.424270833333</v>
      </c>
      <c r="B1460" s="46">
        <f t="shared" si="22"/>
        <v>45357.424305555556</v>
      </c>
      <c r="C1460" s="141">
        <v>2.5645260869565201</v>
      </c>
      <c r="D1460" s="141">
        <v>0.43304347826086997</v>
      </c>
      <c r="E1460" s="141">
        <v>1400.0954545454499</v>
      </c>
      <c r="F1460" s="141">
        <v>40.4152941176471</v>
      </c>
      <c r="G1460" s="141">
        <v>32.395000000000003</v>
      </c>
      <c r="H1460" s="141">
        <v>31.268000000000001</v>
      </c>
      <c r="I1460" s="141">
        <v>6.6054000000000004</v>
      </c>
      <c r="J1460" s="141">
        <v>2.8250000000000002</v>
      </c>
      <c r="K1460" s="141">
        <v>28.34</v>
      </c>
      <c r="L1460" s="144"/>
      <c r="M1460" s="141">
        <v>25406.75</v>
      </c>
      <c r="N1460" s="141">
        <v>4975.0363529411798</v>
      </c>
      <c r="O1460" s="144"/>
      <c r="R1460" s="10"/>
    </row>
    <row r="1461" spans="1:18" ht="14.4" x14ac:dyDescent="0.3">
      <c r="A1461" s="143">
        <v>45357.42496527778</v>
      </c>
      <c r="B1461" s="46">
        <f t="shared" si="22"/>
        <v>45357.425000000003</v>
      </c>
      <c r="C1461" s="141">
        <v>2.56476818181818</v>
      </c>
      <c r="D1461" s="141">
        <v>0.43160454545454502</v>
      </c>
      <c r="E1461" s="141">
        <v>1400.1869565217401</v>
      </c>
      <c r="F1461" s="141">
        <v>40.1726666666667</v>
      </c>
      <c r="G1461" s="141">
        <v>32.395000000000003</v>
      </c>
      <c r="H1461" s="141">
        <v>31.24</v>
      </c>
      <c r="I1461" s="141">
        <v>6.61</v>
      </c>
      <c r="J1461" s="141">
        <v>2.84</v>
      </c>
      <c r="K1461" s="141">
        <v>28.29</v>
      </c>
      <c r="L1461" s="144"/>
      <c r="M1461" s="141">
        <v>25406.75</v>
      </c>
      <c r="N1461" s="141">
        <v>4974.3385294117697</v>
      </c>
      <c r="O1461" s="144"/>
      <c r="R1461" s="10"/>
    </row>
    <row r="1462" spans="1:18" ht="14.4" x14ac:dyDescent="0.3">
      <c r="A1462" s="143">
        <v>45357.425659722219</v>
      </c>
      <c r="B1462" s="46">
        <f t="shared" si="22"/>
        <v>45357.42569444445</v>
      </c>
      <c r="C1462" s="141">
        <v>2.5692727272727298</v>
      </c>
      <c r="D1462" s="141">
        <v>0.43022727272727301</v>
      </c>
      <c r="E1462" s="141">
        <v>1400.22727272727</v>
      </c>
      <c r="F1462" s="141">
        <v>40.163888888888899</v>
      </c>
      <c r="G1462" s="141">
        <v>32.369999999999997</v>
      </c>
      <c r="H1462" s="141">
        <v>31.215</v>
      </c>
      <c r="I1462" s="141">
        <v>6.6027857142857096</v>
      </c>
      <c r="J1462" s="141">
        <v>2.8250000000000002</v>
      </c>
      <c r="K1462" s="141">
        <v>28.234999999999999</v>
      </c>
      <c r="L1462" s="144"/>
      <c r="M1462" s="141">
        <v>25501.166666666701</v>
      </c>
      <c r="N1462" s="141">
        <v>4973.6527777777801</v>
      </c>
      <c r="O1462" s="144"/>
      <c r="R1462" s="10"/>
    </row>
    <row r="1463" spans="1:18" ht="14.4" x14ac:dyDescent="0.3">
      <c r="A1463" s="143">
        <v>45357.426354166666</v>
      </c>
      <c r="B1463" s="46">
        <f t="shared" si="22"/>
        <v>45357.426388888889</v>
      </c>
      <c r="C1463" s="141">
        <v>2.5683600000000002</v>
      </c>
      <c r="D1463" s="141">
        <v>0.43372272727272698</v>
      </c>
      <c r="E1463" s="141">
        <v>1399.71</v>
      </c>
      <c r="F1463" s="141">
        <v>40.523809523809497</v>
      </c>
      <c r="G1463" s="141">
        <v>32.305</v>
      </c>
      <c r="H1463" s="141">
        <v>31.19</v>
      </c>
      <c r="I1463" s="141">
        <v>6.6028000000000002</v>
      </c>
      <c r="J1463" s="141">
        <v>2.83</v>
      </c>
      <c r="K1463" s="141">
        <v>28.195</v>
      </c>
      <c r="L1463" s="144"/>
      <c r="M1463" s="141">
        <v>25501.166666666701</v>
      </c>
      <c r="N1463" s="141">
        <v>4973.0263750000004</v>
      </c>
      <c r="O1463" s="144"/>
      <c r="R1463" s="10"/>
    </row>
    <row r="1464" spans="1:18" ht="14.4" x14ac:dyDescent="0.3">
      <c r="A1464" s="143">
        <v>45357.427048611113</v>
      </c>
      <c r="B1464" s="46">
        <f t="shared" si="22"/>
        <v>45357.427083333336</v>
      </c>
      <c r="C1464" s="141">
        <v>2.5748913043478301</v>
      </c>
      <c r="D1464" s="141">
        <v>0.42547727272727298</v>
      </c>
      <c r="E1464" s="141">
        <v>1399.8260869565199</v>
      </c>
      <c r="F1464" s="141">
        <v>40.952666666666701</v>
      </c>
      <c r="G1464" s="141">
        <v>32.185000000000002</v>
      </c>
      <c r="H1464" s="141">
        <v>31.164999999999999</v>
      </c>
      <c r="I1464" s="141">
        <v>6.6095625</v>
      </c>
      <c r="J1464" s="141">
        <v>2.8250000000000002</v>
      </c>
      <c r="K1464" s="141">
        <v>28.17</v>
      </c>
      <c r="L1464" s="144"/>
      <c r="M1464" s="141">
        <v>25613.4</v>
      </c>
      <c r="N1464" s="141">
        <v>4972.2885238095196</v>
      </c>
      <c r="O1464" s="144"/>
      <c r="R1464" s="10"/>
    </row>
    <row r="1465" spans="1:18" ht="14.4" x14ac:dyDescent="0.3">
      <c r="A1465" s="143">
        <v>45357.427743055552</v>
      </c>
      <c r="B1465" s="46">
        <f t="shared" si="22"/>
        <v>45357.427777777782</v>
      </c>
      <c r="C1465" s="141">
        <v>2.57751818181818</v>
      </c>
      <c r="D1465" s="141">
        <v>0.42320909090909098</v>
      </c>
      <c r="E1465" s="141">
        <v>1400.0727272727299</v>
      </c>
      <c r="F1465" s="141">
        <v>40.980769230769198</v>
      </c>
      <c r="G1465" s="141">
        <v>32.064999999999998</v>
      </c>
      <c r="H1465" s="141">
        <v>31.1428571428571</v>
      </c>
      <c r="I1465" s="141">
        <v>6.6052142857142897</v>
      </c>
      <c r="J1465" s="141">
        <v>2.82</v>
      </c>
      <c r="K1465" s="141">
        <v>28.12</v>
      </c>
      <c r="L1465" s="144"/>
      <c r="M1465" s="141">
        <v>25672</v>
      </c>
      <c r="N1465" s="141">
        <v>4971.6301764705904</v>
      </c>
      <c r="O1465" s="144"/>
      <c r="R1465" s="10"/>
    </row>
    <row r="1466" spans="1:18" ht="14.4" x14ac:dyDescent="0.3">
      <c r="A1466" s="143">
        <v>45357.428437499999</v>
      </c>
      <c r="B1466" s="46">
        <f t="shared" si="22"/>
        <v>45357.428472222222</v>
      </c>
      <c r="C1466" s="141">
        <v>2.5819458333333301</v>
      </c>
      <c r="D1466" s="141">
        <v>0.41700833333333298</v>
      </c>
      <c r="E1466" s="141">
        <v>1399.9083333333299</v>
      </c>
      <c r="F1466" s="141">
        <v>40.713809523809502</v>
      </c>
      <c r="G1466" s="141">
        <v>31.945</v>
      </c>
      <c r="H1466" s="141">
        <v>31.12</v>
      </c>
      <c r="I1466" s="141">
        <v>6.61010526315789</v>
      </c>
      <c r="J1466" s="141">
        <v>2.8149999999999999</v>
      </c>
      <c r="K1466" s="141">
        <v>28.0216666666667</v>
      </c>
      <c r="L1466" s="144"/>
      <c r="M1466" s="141">
        <v>25742.25</v>
      </c>
      <c r="N1466" s="141">
        <v>4970.9324999999999</v>
      </c>
      <c r="O1466" s="144"/>
      <c r="R1466" s="10"/>
    </row>
    <row r="1467" spans="1:18" ht="14.4" x14ac:dyDescent="0.3">
      <c r="A1467" s="143">
        <v>45357.429131944446</v>
      </c>
      <c r="B1467" s="46">
        <f t="shared" si="22"/>
        <v>45357.429166666669</v>
      </c>
      <c r="C1467" s="141">
        <v>2.58554285714286</v>
      </c>
      <c r="D1467" s="141">
        <v>0.41626818181818198</v>
      </c>
      <c r="E1467" s="141">
        <v>1400.1523809523801</v>
      </c>
      <c r="F1467" s="141">
        <v>40.362352941176503</v>
      </c>
      <c r="G1467" s="141">
        <v>31.89</v>
      </c>
      <c r="H1467" s="141">
        <v>31.1</v>
      </c>
      <c r="I1467" s="141">
        <v>6.6051428571428596</v>
      </c>
      <c r="J1467" s="141">
        <v>2.8050000000000002</v>
      </c>
      <c r="K1467" s="141">
        <v>27.9</v>
      </c>
      <c r="L1467" s="144"/>
      <c r="M1467" s="141">
        <v>25782</v>
      </c>
      <c r="N1467" s="141">
        <v>4970.2264117647101</v>
      </c>
      <c r="O1467" s="144"/>
      <c r="R1467" s="10"/>
    </row>
    <row r="1468" spans="1:18" ht="14.4" x14ac:dyDescent="0.3">
      <c r="A1468" s="143">
        <v>45357.429826388892</v>
      </c>
      <c r="B1468" s="46">
        <f t="shared" si="22"/>
        <v>45357.429861111115</v>
      </c>
      <c r="C1468" s="141">
        <v>2.5877434782608701</v>
      </c>
      <c r="D1468" s="141">
        <v>0.41166086956521702</v>
      </c>
      <c r="E1468" s="141">
        <v>1400.1454545454501</v>
      </c>
      <c r="F1468" s="141">
        <v>40.534736842105303</v>
      </c>
      <c r="G1468" s="141">
        <v>31.83</v>
      </c>
      <c r="H1468" s="141">
        <v>31.088000000000001</v>
      </c>
      <c r="I1468" s="141">
        <v>6.6121999999999996</v>
      </c>
      <c r="J1468" s="141">
        <v>2.8066666666666702</v>
      </c>
      <c r="K1468" s="141">
        <v>27.82</v>
      </c>
      <c r="L1468" s="144"/>
      <c r="M1468" s="141">
        <v>25851.599999999999</v>
      </c>
      <c r="N1468" s="141">
        <v>4969.5476315789501</v>
      </c>
      <c r="O1468" s="144"/>
      <c r="R1468" s="10"/>
    </row>
    <row r="1469" spans="1:18" ht="14.4" x14ac:dyDescent="0.3">
      <c r="A1469" s="143">
        <v>45357.430520833332</v>
      </c>
      <c r="B1469" s="46">
        <f t="shared" si="22"/>
        <v>45357.430555555555</v>
      </c>
      <c r="C1469" s="141">
        <v>2.5912173913043501</v>
      </c>
      <c r="D1469" s="141">
        <v>0.409234782608696</v>
      </c>
      <c r="E1469" s="141">
        <v>1400.03043478261</v>
      </c>
      <c r="F1469" s="141">
        <v>40.1993333333333</v>
      </c>
      <c r="G1469" s="141">
        <v>31.79</v>
      </c>
      <c r="H1469" s="141">
        <v>31.077999999999999</v>
      </c>
      <c r="I1469" s="141">
        <v>6.6056470588235303</v>
      </c>
      <c r="J1469" s="141">
        <v>2.8</v>
      </c>
      <c r="K1469" s="141">
        <v>27.76</v>
      </c>
      <c r="L1469" s="144"/>
      <c r="M1469" s="141">
        <v>25892</v>
      </c>
      <c r="N1469" s="141">
        <v>4968.8819999999996</v>
      </c>
      <c r="O1469" s="144"/>
      <c r="R1469" s="10"/>
    </row>
    <row r="1470" spans="1:18" ht="14.4" x14ac:dyDescent="0.3">
      <c r="A1470" s="143">
        <v>45357.431215277778</v>
      </c>
      <c r="B1470" s="46">
        <f t="shared" si="22"/>
        <v>45357.431250000001</v>
      </c>
      <c r="C1470" s="141">
        <v>2.5902347826087002</v>
      </c>
      <c r="D1470" s="141">
        <v>0.40893043478260899</v>
      </c>
      <c r="E1470" s="141">
        <v>1399.87619047619</v>
      </c>
      <c r="F1470" s="141">
        <v>40.071874999999999</v>
      </c>
      <c r="G1470" s="141">
        <v>31.79</v>
      </c>
      <c r="H1470" s="141">
        <v>31.07</v>
      </c>
      <c r="I1470" s="141">
        <v>6.6116111111111104</v>
      </c>
      <c r="J1470" s="141">
        <v>2.81</v>
      </c>
      <c r="K1470" s="141">
        <v>27.684999999999999</v>
      </c>
      <c r="L1470" s="144"/>
      <c r="M1470" s="141">
        <v>25965.25</v>
      </c>
      <c r="N1470" s="141">
        <v>4968.1808571428601</v>
      </c>
      <c r="O1470" s="144"/>
      <c r="R1470" s="10"/>
    </row>
    <row r="1471" spans="1:18" ht="14.4" x14ac:dyDescent="0.3">
      <c r="A1471" s="143">
        <v>45357.431909722225</v>
      </c>
      <c r="B1471" s="46">
        <f t="shared" si="22"/>
        <v>45357.431944444448</v>
      </c>
      <c r="C1471" s="141">
        <v>2.5891913043478301</v>
      </c>
      <c r="D1471" s="141">
        <v>0.41176521739130401</v>
      </c>
      <c r="E1471" s="141">
        <v>1399.95652173913</v>
      </c>
      <c r="F1471" s="141">
        <v>39.7505263157895</v>
      </c>
      <c r="G1471" s="141">
        <v>31.82</v>
      </c>
      <c r="H1471" s="141">
        <v>31.06</v>
      </c>
      <c r="I1471" s="141">
        <v>6.6058000000000003</v>
      </c>
      <c r="J1471" s="141">
        <v>2.8</v>
      </c>
      <c r="K1471" s="141">
        <v>27.628</v>
      </c>
      <c r="L1471" s="144"/>
      <c r="M1471" s="141">
        <v>26002</v>
      </c>
      <c r="N1471" s="141">
        <v>4967.4610000000002</v>
      </c>
      <c r="O1471" s="144"/>
      <c r="R1471" s="10"/>
    </row>
    <row r="1472" spans="1:18" ht="14.4" x14ac:dyDescent="0.3">
      <c r="A1472" s="143">
        <v>45357.432604166665</v>
      </c>
      <c r="B1472" s="46">
        <f t="shared" si="22"/>
        <v>45357.432638888888</v>
      </c>
      <c r="C1472" s="141">
        <v>2.58789130434783</v>
      </c>
      <c r="D1472" s="141">
        <v>0.41111739130434799</v>
      </c>
      <c r="E1472" s="141">
        <v>1399.99565217391</v>
      </c>
      <c r="F1472" s="141">
        <v>39.995624999999997</v>
      </c>
      <c r="G1472" s="141">
        <v>31.82</v>
      </c>
      <c r="H1472" s="141">
        <v>31.051666666666701</v>
      </c>
      <c r="I1472" s="141">
        <v>6.6112500000000001</v>
      </c>
      <c r="J1472" s="141">
        <v>2.806</v>
      </c>
      <c r="K1472" s="141">
        <v>27.63</v>
      </c>
      <c r="L1472" s="144"/>
      <c r="M1472" s="141">
        <v>26060</v>
      </c>
      <c r="N1472" s="141">
        <v>4966.7953157894699</v>
      </c>
      <c r="O1472" s="144"/>
      <c r="R1472" s="10"/>
    </row>
    <row r="1473" spans="1:18" ht="14.4" x14ac:dyDescent="0.3">
      <c r="A1473" s="143">
        <v>45357.433298611111</v>
      </c>
      <c r="B1473" s="46">
        <f t="shared" si="22"/>
        <v>45357.433333333334</v>
      </c>
      <c r="C1473" s="141">
        <v>2.5867347826086999</v>
      </c>
      <c r="D1473" s="141">
        <v>0.41409090909090901</v>
      </c>
      <c r="E1473" s="141">
        <v>1400.1478260869601</v>
      </c>
      <c r="F1473" s="141">
        <v>40.073684210526302</v>
      </c>
      <c r="G1473" s="141">
        <v>31.82</v>
      </c>
      <c r="H1473" s="141">
        <v>31.04</v>
      </c>
      <c r="I1473" s="141">
        <v>6.6053125000000001</v>
      </c>
      <c r="J1473" s="141">
        <v>2.806</v>
      </c>
      <c r="K1473" s="141">
        <v>27.645</v>
      </c>
      <c r="L1473" s="144"/>
      <c r="M1473" s="141">
        <v>26112</v>
      </c>
      <c r="N1473" s="141">
        <v>4966.0762173912999</v>
      </c>
      <c r="O1473" s="144"/>
      <c r="R1473" s="10"/>
    </row>
    <row r="1474" spans="1:18" ht="14.4" x14ac:dyDescent="0.3">
      <c r="A1474" s="143">
        <v>45357.433993055558</v>
      </c>
      <c r="B1474" s="46">
        <f t="shared" si="22"/>
        <v>45357.434027777781</v>
      </c>
      <c r="C1474" s="141">
        <v>2.5875681818181802</v>
      </c>
      <c r="D1474" s="141">
        <v>0.41185217391304302</v>
      </c>
      <c r="E1474" s="141">
        <v>1400.1130434782599</v>
      </c>
      <c r="F1474" s="141">
        <v>39.8221428571429</v>
      </c>
      <c r="G1474" s="141">
        <v>31.83</v>
      </c>
      <c r="H1474" s="141">
        <v>31.04</v>
      </c>
      <c r="I1474" s="141">
        <v>6.61194117647059</v>
      </c>
      <c r="J1474" s="141">
        <v>2.81</v>
      </c>
      <c r="K1474" s="141">
        <v>27.63</v>
      </c>
      <c r="L1474" s="144"/>
      <c r="M1474" s="141">
        <v>26174.6</v>
      </c>
      <c r="N1474" s="141">
        <v>4965.3622500000001</v>
      </c>
      <c r="O1474" s="144"/>
      <c r="R1474" s="10"/>
    </row>
    <row r="1475" spans="1:18" ht="14.4" x14ac:dyDescent="0.3">
      <c r="A1475" s="143">
        <v>45357.434687499997</v>
      </c>
      <c r="B1475" s="46">
        <f t="shared" ref="B1475:B1538" si="23">MROUND(A1475,"00:01:00")</f>
        <v>45357.43472222222</v>
      </c>
      <c r="C1475" s="141">
        <v>2.5864478260869599</v>
      </c>
      <c r="D1475" s="141">
        <v>0.40994782608695701</v>
      </c>
      <c r="E1475" s="141">
        <v>1400.0695652173899</v>
      </c>
      <c r="F1475" s="141">
        <v>39.9252380952381</v>
      </c>
      <c r="G1475" s="141">
        <v>31.83</v>
      </c>
      <c r="H1475" s="141">
        <v>31.0328571428571</v>
      </c>
      <c r="I1475" s="141">
        <v>6.6050000000000004</v>
      </c>
      <c r="J1475" s="141">
        <v>2.8149999999999999</v>
      </c>
      <c r="K1475" s="141">
        <v>27.614999999999998</v>
      </c>
      <c r="L1475" s="144"/>
      <c r="M1475" s="141">
        <v>26223</v>
      </c>
      <c r="N1475" s="141">
        <v>4964.6563888888904</v>
      </c>
      <c r="O1475" s="144"/>
      <c r="R1475" s="10"/>
    </row>
    <row r="1476" spans="1:18" ht="14.4" x14ac:dyDescent="0.3">
      <c r="A1476" s="143">
        <v>45357.435381944444</v>
      </c>
      <c r="B1476" s="46">
        <f t="shared" si="23"/>
        <v>45357.435416666667</v>
      </c>
      <c r="C1476" s="141">
        <v>2.5893136363636402</v>
      </c>
      <c r="D1476" s="141">
        <v>0.41113636363636402</v>
      </c>
      <c r="E1476" s="141">
        <v>1399.95454545455</v>
      </c>
      <c r="F1476" s="141">
        <v>40.140526315789501</v>
      </c>
      <c r="G1476" s="141">
        <v>31.83</v>
      </c>
      <c r="H1476" s="141">
        <v>31.03</v>
      </c>
      <c r="I1476" s="141">
        <v>6.6110555555555601</v>
      </c>
      <c r="J1476" s="141">
        <v>2.83</v>
      </c>
      <c r="K1476" s="141">
        <v>27.625</v>
      </c>
      <c r="L1476" s="144"/>
      <c r="M1476" s="141">
        <v>26296.75</v>
      </c>
      <c r="N1476" s="141">
        <v>4963.9614736842104</v>
      </c>
      <c r="O1476" s="144"/>
      <c r="R1476" s="10"/>
    </row>
    <row r="1477" spans="1:18" ht="14.4" x14ac:dyDescent="0.3">
      <c r="A1477" s="143">
        <v>45357.436076388891</v>
      </c>
      <c r="B1477" s="46">
        <f t="shared" si="23"/>
        <v>45357.436111111114</v>
      </c>
      <c r="C1477" s="141">
        <v>2.5877090909090898</v>
      </c>
      <c r="D1477" s="141">
        <v>0.41248571428571401</v>
      </c>
      <c r="E1477" s="141">
        <v>1400.1318181818201</v>
      </c>
      <c r="F1477" s="141">
        <v>39.702857142857098</v>
      </c>
      <c r="G1477" s="141">
        <v>31.87</v>
      </c>
      <c r="H1477" s="141">
        <v>31.024000000000001</v>
      </c>
      <c r="I1477" s="141">
        <v>6.6052352941176498</v>
      </c>
      <c r="J1477" s="141">
        <v>2.8233333333333301</v>
      </c>
      <c r="K1477" s="141">
        <v>27.605</v>
      </c>
      <c r="L1477" s="144"/>
      <c r="M1477" s="141">
        <v>26334</v>
      </c>
      <c r="N1477" s="141">
        <v>4963.2652105263196</v>
      </c>
      <c r="O1477" s="144"/>
      <c r="R1477" s="10"/>
    </row>
    <row r="1478" spans="1:18" ht="14.4" x14ac:dyDescent="0.3">
      <c r="A1478" s="143">
        <v>45357.43677083333</v>
      </c>
      <c r="B1478" s="46">
        <f t="shared" si="23"/>
        <v>45357.436805555561</v>
      </c>
      <c r="C1478" s="141">
        <v>2.5862409090909102</v>
      </c>
      <c r="D1478" s="141">
        <v>0.411459090909091</v>
      </c>
      <c r="E1478" s="141">
        <v>1400.19523809524</v>
      </c>
      <c r="F1478" s="141">
        <v>39.951176470588202</v>
      </c>
      <c r="G1478" s="141">
        <v>31.87</v>
      </c>
      <c r="H1478" s="141">
        <v>31.03</v>
      </c>
      <c r="I1478" s="141">
        <v>6.6088333333333296</v>
      </c>
      <c r="J1478" s="141">
        <v>2.8333333333333299</v>
      </c>
      <c r="K1478" s="141">
        <v>27.61</v>
      </c>
      <c r="L1478" s="144"/>
      <c r="M1478" s="141">
        <v>26407</v>
      </c>
      <c r="N1478" s="141">
        <v>4962.5542222222202</v>
      </c>
      <c r="O1478" s="144"/>
      <c r="R1478" s="10"/>
    </row>
    <row r="1479" spans="1:18" ht="14.4" x14ac:dyDescent="0.3">
      <c r="A1479" s="143">
        <v>45357.437465277777</v>
      </c>
      <c r="B1479" s="46">
        <f t="shared" si="23"/>
        <v>45357.4375</v>
      </c>
      <c r="C1479" s="141">
        <v>2.5863652173912999</v>
      </c>
      <c r="D1479" s="141">
        <v>0.41353478260869603</v>
      </c>
      <c r="E1479" s="141">
        <v>1400.00909090909</v>
      </c>
      <c r="F1479" s="141">
        <v>39.943571428571403</v>
      </c>
      <c r="G1479" s="141">
        <v>31.87</v>
      </c>
      <c r="H1479" s="141">
        <v>31.017499999999998</v>
      </c>
      <c r="I1479" s="141">
        <v>6.6050714285714296</v>
      </c>
      <c r="J1479" s="141">
        <v>2.8250000000000002</v>
      </c>
      <c r="K1479" s="141">
        <v>27.625</v>
      </c>
      <c r="L1479" s="144"/>
      <c r="M1479" s="141">
        <v>26445</v>
      </c>
      <c r="N1479" s="141">
        <v>4961.8485000000001</v>
      </c>
      <c r="O1479" s="144"/>
      <c r="R1479" s="10"/>
    </row>
    <row r="1480" spans="1:18" ht="14.4" x14ac:dyDescent="0.3">
      <c r="A1480" s="143">
        <v>45357.438159722224</v>
      </c>
      <c r="B1480" s="46">
        <f t="shared" si="23"/>
        <v>45357.438194444447</v>
      </c>
      <c r="C1480" s="141">
        <v>2.5865681818181798</v>
      </c>
      <c r="D1480" s="141">
        <v>0.41153043478260898</v>
      </c>
      <c r="E1480" s="141">
        <v>1400.03913043478</v>
      </c>
      <c r="F1480" s="141">
        <v>39.831304347826098</v>
      </c>
      <c r="G1480" s="141">
        <v>31.89</v>
      </c>
      <c r="H1480" s="141">
        <v>31.016666666666701</v>
      </c>
      <c r="I1480" s="141">
        <v>6.6076315789473696</v>
      </c>
      <c r="J1480" s="141">
        <v>2.8250000000000002</v>
      </c>
      <c r="K1480" s="141">
        <v>27.635000000000002</v>
      </c>
      <c r="L1480" s="144"/>
      <c r="M1480" s="141">
        <v>26516.25</v>
      </c>
      <c r="N1480" s="141">
        <v>4961.1881304347799</v>
      </c>
      <c r="O1480" s="144"/>
      <c r="R1480" s="10"/>
    </row>
    <row r="1481" spans="1:18" ht="14.4" x14ac:dyDescent="0.3">
      <c r="A1481" s="143">
        <v>45357.438854166663</v>
      </c>
      <c r="B1481" s="46">
        <f t="shared" si="23"/>
        <v>45357.438888888893</v>
      </c>
      <c r="C1481" s="141">
        <v>2.5848869565217401</v>
      </c>
      <c r="D1481" s="141">
        <v>0.41505652173912999</v>
      </c>
      <c r="E1481" s="141">
        <v>1400.0428571428599</v>
      </c>
      <c r="F1481" s="141">
        <v>39.573</v>
      </c>
      <c r="G1481" s="141">
        <v>31.94</v>
      </c>
      <c r="H1481" s="141">
        <v>31.013999999999999</v>
      </c>
      <c r="I1481" s="141">
        <v>6.6038750000000004</v>
      </c>
      <c r="J1481" s="141">
        <v>2.8385714285714299</v>
      </c>
      <c r="K1481" s="141">
        <v>27.614999999999998</v>
      </c>
      <c r="L1481" s="144"/>
      <c r="M1481" s="141">
        <v>26575</v>
      </c>
      <c r="N1481" s="141">
        <v>4960.4584736842098</v>
      </c>
      <c r="O1481" s="144"/>
      <c r="R1481" s="10"/>
    </row>
    <row r="1482" spans="1:18" ht="14.4" x14ac:dyDescent="0.3">
      <c r="A1482" s="143">
        <v>45357.43954861111</v>
      </c>
      <c r="B1482" s="46">
        <f t="shared" si="23"/>
        <v>45357.439583333333</v>
      </c>
      <c r="C1482" s="141">
        <v>2.5829913043478299</v>
      </c>
      <c r="D1482" s="141">
        <v>0.41593181818181801</v>
      </c>
      <c r="E1482" s="141">
        <v>1399.8304347826099</v>
      </c>
      <c r="F1482" s="141">
        <v>39.936250000000001</v>
      </c>
      <c r="G1482" s="141">
        <v>31.97</v>
      </c>
      <c r="H1482" s="141">
        <v>31.015000000000001</v>
      </c>
      <c r="I1482" s="141">
        <v>6.6173888888888897</v>
      </c>
      <c r="J1482" s="141">
        <v>2.83</v>
      </c>
      <c r="K1482" s="141">
        <v>27.63</v>
      </c>
      <c r="L1482" s="144"/>
      <c r="M1482" s="141">
        <v>26649</v>
      </c>
      <c r="N1482" s="141">
        <v>4959.7156000000004</v>
      </c>
      <c r="O1482" s="144"/>
      <c r="R1482" s="10"/>
    </row>
    <row r="1483" spans="1:18" ht="14.4" x14ac:dyDescent="0.3">
      <c r="A1483" s="143">
        <v>45357.440243055556</v>
      </c>
      <c r="B1483" s="46">
        <f t="shared" si="23"/>
        <v>45357.44027777778</v>
      </c>
      <c r="C1483" s="141">
        <v>2.5837652173913002</v>
      </c>
      <c r="D1483" s="141">
        <v>0.41566818181818199</v>
      </c>
      <c r="E1483" s="141">
        <v>1399.9549999999999</v>
      </c>
      <c r="F1483" s="141">
        <v>40.049285714285702</v>
      </c>
      <c r="G1483" s="141">
        <v>31.94</v>
      </c>
      <c r="H1483" s="141">
        <v>31.003333333333298</v>
      </c>
      <c r="I1483" s="141">
        <v>6.6015294117647096</v>
      </c>
      <c r="J1483" s="141">
        <v>2.84</v>
      </c>
      <c r="K1483" s="141">
        <v>27.66</v>
      </c>
      <c r="L1483" s="144"/>
      <c r="M1483" s="141">
        <v>26691.75</v>
      </c>
      <c r="N1483" s="141">
        <v>4959.0249999999996</v>
      </c>
      <c r="O1483" s="144"/>
      <c r="R1483" s="10"/>
    </row>
    <row r="1484" spans="1:18" ht="14.4" x14ac:dyDescent="0.3">
      <c r="A1484" s="143">
        <v>45357.440937500003</v>
      </c>
      <c r="B1484" s="46">
        <f t="shared" si="23"/>
        <v>45357.440972222226</v>
      </c>
      <c r="C1484" s="141">
        <v>2.5834090909090901</v>
      </c>
      <c r="D1484" s="141">
        <v>0.417654545454545</v>
      </c>
      <c r="E1484" s="141">
        <v>1399.81428571429</v>
      </c>
      <c r="F1484" s="141">
        <v>39.872999999999998</v>
      </c>
      <c r="G1484" s="141">
        <v>31.954999999999998</v>
      </c>
      <c r="H1484" s="141">
        <v>31.011428571428599</v>
      </c>
      <c r="I1484" s="141">
        <v>6.6160666666666703</v>
      </c>
      <c r="J1484" s="141">
        <v>2.835</v>
      </c>
      <c r="K1484" s="141">
        <v>27.664999999999999</v>
      </c>
      <c r="L1484" s="144"/>
      <c r="M1484" s="141">
        <v>26768.5</v>
      </c>
      <c r="N1484" s="141">
        <v>4958.2621578947401</v>
      </c>
      <c r="O1484" s="144"/>
      <c r="R1484" s="10"/>
    </row>
    <row r="1485" spans="1:18" ht="14.4" x14ac:dyDescent="0.3">
      <c r="A1485" s="143">
        <v>45357.441631944443</v>
      </c>
      <c r="B1485" s="46">
        <f t="shared" si="23"/>
        <v>45357.441666666666</v>
      </c>
      <c r="C1485" s="141">
        <v>2.5825772727272698</v>
      </c>
      <c r="D1485" s="141">
        <v>0.42036818181818197</v>
      </c>
      <c r="E1485" s="141">
        <v>1400.1</v>
      </c>
      <c r="F1485" s="141">
        <v>39.520000000000003</v>
      </c>
      <c r="G1485" s="141">
        <v>32.015000000000001</v>
      </c>
      <c r="H1485" s="141">
        <v>30.995000000000001</v>
      </c>
      <c r="I1485" s="141">
        <v>6.6</v>
      </c>
      <c r="J1485" s="141">
        <v>2.85</v>
      </c>
      <c r="K1485" s="141">
        <v>27.664999999999999</v>
      </c>
      <c r="L1485" s="144"/>
      <c r="M1485" s="141">
        <v>26792.333333333299</v>
      </c>
      <c r="N1485" s="141">
        <v>4957.5575555555597</v>
      </c>
      <c r="O1485" s="144"/>
      <c r="R1485" s="10"/>
    </row>
    <row r="1486" spans="1:18" ht="14.4" x14ac:dyDescent="0.3">
      <c r="A1486" s="143">
        <v>45357.442326388889</v>
      </c>
      <c r="B1486" s="46">
        <f t="shared" si="23"/>
        <v>45357.442361111112</v>
      </c>
      <c r="C1486" s="141">
        <v>2.5809652173913</v>
      </c>
      <c r="D1486" s="141">
        <v>0.42100434782608698</v>
      </c>
      <c r="E1486" s="141">
        <v>1400.3681818181799</v>
      </c>
      <c r="F1486" s="141">
        <v>39.774545454545503</v>
      </c>
      <c r="G1486" s="141">
        <v>32.015000000000001</v>
      </c>
      <c r="H1486" s="141">
        <v>31.004999999999999</v>
      </c>
      <c r="I1486" s="141">
        <v>6.6146842105263204</v>
      </c>
      <c r="J1486" s="141">
        <v>2.86</v>
      </c>
      <c r="K1486" s="141">
        <v>27.664999999999999</v>
      </c>
      <c r="L1486" s="144"/>
      <c r="M1486" s="141">
        <v>26871</v>
      </c>
      <c r="N1486" s="141">
        <v>4956.8776875000003</v>
      </c>
      <c r="O1486" s="144"/>
      <c r="R1486" s="10"/>
    </row>
    <row r="1487" spans="1:18" ht="14.4" x14ac:dyDescent="0.3">
      <c r="A1487" s="143">
        <v>45357.443020833336</v>
      </c>
      <c r="B1487" s="46">
        <f t="shared" si="23"/>
        <v>45357.443055555559</v>
      </c>
      <c r="C1487" s="141">
        <v>2.5796608695652199</v>
      </c>
      <c r="D1487" s="141">
        <v>0.420834782608696</v>
      </c>
      <c r="E1487" s="141">
        <v>1399.8136363636399</v>
      </c>
      <c r="F1487" s="141">
        <v>39.915454545454502</v>
      </c>
      <c r="G1487" s="141">
        <v>32.046666666666702</v>
      </c>
      <c r="H1487" s="141">
        <v>31</v>
      </c>
      <c r="I1487" s="141">
        <v>6.5993529411764698</v>
      </c>
      <c r="J1487" s="141">
        <v>2.8620000000000001</v>
      </c>
      <c r="K1487" s="141">
        <v>27.698333333333299</v>
      </c>
      <c r="L1487" s="144"/>
      <c r="M1487" s="141">
        <v>26910.666666666701</v>
      </c>
      <c r="N1487" s="141">
        <v>4956.1324999999997</v>
      </c>
      <c r="O1487" s="144"/>
      <c r="R1487" s="10"/>
    </row>
    <row r="1488" spans="1:18" ht="14.4" x14ac:dyDescent="0.3">
      <c r="A1488" s="143">
        <v>45357.443715277775</v>
      </c>
      <c r="B1488" s="46">
        <f t="shared" si="23"/>
        <v>45357.443749999999</v>
      </c>
      <c r="C1488" s="141">
        <v>2.58045454545455</v>
      </c>
      <c r="D1488" s="141">
        <v>0.42153636363636399</v>
      </c>
      <c r="E1488" s="141">
        <v>1399.82380952381</v>
      </c>
      <c r="F1488" s="141">
        <v>39.9435294117647</v>
      </c>
      <c r="G1488" s="141">
        <v>32.046666666666702</v>
      </c>
      <c r="H1488" s="141">
        <v>31.01</v>
      </c>
      <c r="I1488" s="141">
        <v>6.6137222222222203</v>
      </c>
      <c r="J1488" s="141">
        <v>2.8849999999999998</v>
      </c>
      <c r="K1488" s="141">
        <v>27.72</v>
      </c>
      <c r="L1488" s="144"/>
      <c r="M1488" s="141">
        <v>26987</v>
      </c>
      <c r="N1488" s="141">
        <v>4955.4189374999996</v>
      </c>
      <c r="O1488" s="144"/>
      <c r="R1488" s="10"/>
    </row>
    <row r="1489" spans="1:18" ht="14.4" x14ac:dyDescent="0.3">
      <c r="A1489" s="143">
        <v>45357.444409722222</v>
      </c>
      <c r="B1489" s="46">
        <f t="shared" si="23"/>
        <v>45357.444444444445</v>
      </c>
      <c r="C1489" s="141">
        <v>2.5789695652173901</v>
      </c>
      <c r="D1489" s="141">
        <v>0.418991304347826</v>
      </c>
      <c r="E1489" s="141">
        <v>1399.9136363636401</v>
      </c>
      <c r="F1489" s="141">
        <v>39.671875</v>
      </c>
      <c r="G1489" s="141">
        <v>32.063333333333297</v>
      </c>
      <c r="H1489" s="141">
        <v>31.004999999999999</v>
      </c>
      <c r="I1489" s="141">
        <v>6.6074999999999999</v>
      </c>
      <c r="J1489" s="141">
        <v>2.88</v>
      </c>
      <c r="K1489" s="141">
        <v>27.72</v>
      </c>
      <c r="L1489" s="144"/>
      <c r="M1489" s="141">
        <v>27056.2</v>
      </c>
      <c r="N1489" s="141">
        <v>4954.6456842105299</v>
      </c>
      <c r="O1489" s="144"/>
      <c r="R1489" s="10"/>
    </row>
    <row r="1490" spans="1:18" ht="14.4" x14ac:dyDescent="0.3">
      <c r="A1490" s="143">
        <v>45357.445104166669</v>
      </c>
      <c r="B1490" s="46">
        <f t="shared" si="23"/>
        <v>45357.445138888892</v>
      </c>
      <c r="C1490" s="141">
        <v>2.57827826086957</v>
      </c>
      <c r="D1490" s="141">
        <v>0.42101818181818201</v>
      </c>
      <c r="E1490" s="141">
        <v>1399.97826086957</v>
      </c>
      <c r="F1490" s="141">
        <v>39.636470588235298</v>
      </c>
      <c r="G1490" s="141">
        <v>32.14</v>
      </c>
      <c r="H1490" s="141">
        <v>31</v>
      </c>
      <c r="I1490" s="141">
        <v>6.6135000000000002</v>
      </c>
      <c r="J1490" s="141">
        <v>2.88</v>
      </c>
      <c r="K1490" s="141">
        <v>27.715</v>
      </c>
      <c r="L1490" s="141"/>
      <c r="M1490" s="141">
        <v>27056.2</v>
      </c>
      <c r="N1490" s="141">
        <v>4953.9345000000003</v>
      </c>
      <c r="O1490" s="144"/>
      <c r="R1490" s="10"/>
    </row>
    <row r="1491" spans="1:18" ht="14.4" x14ac:dyDescent="0.3">
      <c r="A1491" s="143">
        <v>45357.445798611108</v>
      </c>
      <c r="B1491" s="46">
        <f t="shared" si="23"/>
        <v>45357.445833333339</v>
      </c>
      <c r="C1491" s="141">
        <v>2.5766166666666699</v>
      </c>
      <c r="D1491" s="141">
        <v>0.42248333333333299</v>
      </c>
      <c r="E1491" s="141">
        <v>1399.95909090909</v>
      </c>
      <c r="F1491" s="141">
        <v>39.850476190476201</v>
      </c>
      <c r="G1491" s="141">
        <v>32.159999999999997</v>
      </c>
      <c r="H1491" s="141">
        <v>30.998333333333299</v>
      </c>
      <c r="I1491" s="141">
        <v>6.6059523809523801</v>
      </c>
      <c r="J1491" s="141">
        <v>2.8866666666666698</v>
      </c>
      <c r="K1491" s="141">
        <v>27.75</v>
      </c>
      <c r="L1491" s="144"/>
      <c r="M1491" s="141">
        <v>27150.333333333299</v>
      </c>
      <c r="N1491" s="141">
        <v>4953.2444736842099</v>
      </c>
      <c r="O1491" s="144"/>
      <c r="R1491" s="10"/>
    </row>
    <row r="1492" spans="1:18" ht="14.4" x14ac:dyDescent="0.3">
      <c r="A1492" s="143">
        <v>45357.446493055555</v>
      </c>
      <c r="B1492" s="46">
        <f t="shared" si="23"/>
        <v>45357.446527777778</v>
      </c>
      <c r="C1492" s="141">
        <v>2.5731521739130399</v>
      </c>
      <c r="D1492" s="141">
        <v>0.42543478260869599</v>
      </c>
      <c r="E1492" s="141">
        <v>1400.00869565217</v>
      </c>
      <c r="F1492" s="141">
        <v>39.836666666666702</v>
      </c>
      <c r="G1492" s="141">
        <v>32.174999999999997</v>
      </c>
      <c r="H1492" s="141">
        <v>31.002500000000001</v>
      </c>
      <c r="I1492" s="141">
        <v>6.6095625</v>
      </c>
      <c r="J1492" s="141">
        <v>2.8849999999999998</v>
      </c>
      <c r="K1492" s="141">
        <v>27.785</v>
      </c>
      <c r="L1492" s="144"/>
      <c r="M1492" s="141">
        <v>27150.333333333299</v>
      </c>
      <c r="N1492" s="141">
        <v>4952.4637619047598</v>
      </c>
      <c r="O1492" s="144"/>
      <c r="R1492" s="10"/>
    </row>
    <row r="1493" spans="1:18" ht="14.4" x14ac:dyDescent="0.3">
      <c r="A1493" s="143">
        <v>45357.447187500002</v>
      </c>
      <c r="B1493" s="46">
        <f t="shared" si="23"/>
        <v>45357.447222222225</v>
      </c>
      <c r="C1493" s="141">
        <v>2.5748000000000002</v>
      </c>
      <c r="D1493" s="141">
        <v>0.42619130434782598</v>
      </c>
      <c r="E1493" s="141">
        <v>1399.99130434783</v>
      </c>
      <c r="F1493" s="141">
        <v>39.841333333333303</v>
      </c>
      <c r="G1493" s="141">
        <v>32.21</v>
      </c>
      <c r="H1493" s="141">
        <v>31</v>
      </c>
      <c r="I1493" s="141">
        <v>6.6050666666666702</v>
      </c>
      <c r="J1493" s="141">
        <v>2.895</v>
      </c>
      <c r="K1493" s="141">
        <v>27.805</v>
      </c>
      <c r="L1493" s="144"/>
      <c r="M1493" s="141">
        <v>27260.400000000001</v>
      </c>
      <c r="N1493" s="141">
        <v>4951.7566818181804</v>
      </c>
      <c r="O1493" s="144"/>
      <c r="R1493" s="10"/>
    </row>
    <row r="1494" spans="1:18" ht="14.4" x14ac:dyDescent="0.3">
      <c r="A1494" s="143">
        <v>45357.447881944441</v>
      </c>
      <c r="B1494" s="46">
        <f t="shared" si="23"/>
        <v>45357.447916666672</v>
      </c>
      <c r="C1494" s="141">
        <v>2.5740545454545498</v>
      </c>
      <c r="D1494" s="141">
        <v>0.42982173913043498</v>
      </c>
      <c r="E1494" s="141">
        <v>1399.98695652174</v>
      </c>
      <c r="F1494" s="141">
        <v>39.722499999999997</v>
      </c>
      <c r="G1494" s="141">
        <v>32.229999999999997</v>
      </c>
      <c r="H1494" s="141">
        <v>31.004444444444399</v>
      </c>
      <c r="I1494" s="141">
        <v>6.6094999999999997</v>
      </c>
      <c r="J1494" s="141">
        <v>2.9</v>
      </c>
      <c r="K1494" s="141">
        <v>27.82</v>
      </c>
      <c r="L1494" s="144"/>
      <c r="M1494" s="141">
        <v>27260.400000000001</v>
      </c>
      <c r="N1494" s="141">
        <v>4951.0506500000001</v>
      </c>
      <c r="O1494" s="144"/>
      <c r="R1494" s="10"/>
    </row>
    <row r="1495" spans="1:18" ht="14.4" x14ac:dyDescent="0.3">
      <c r="A1495" s="143">
        <v>45357.448576388888</v>
      </c>
      <c r="B1495" s="46">
        <f t="shared" si="23"/>
        <v>45357.448611111111</v>
      </c>
      <c r="C1495" s="141">
        <v>2.5730318181818199</v>
      </c>
      <c r="D1495" s="141">
        <v>0.426777272727273</v>
      </c>
      <c r="E1495" s="141">
        <v>1399.9857142857099</v>
      </c>
      <c r="F1495" s="141">
        <v>39.912500000000001</v>
      </c>
      <c r="G1495" s="141">
        <v>32.229999999999997</v>
      </c>
      <c r="H1495" s="141">
        <v>31</v>
      </c>
      <c r="I1495" s="141">
        <v>6.6102941176470598</v>
      </c>
      <c r="J1495" s="141">
        <v>2.895</v>
      </c>
      <c r="K1495" s="141">
        <v>27.835000000000001</v>
      </c>
      <c r="L1495" s="144"/>
      <c r="M1495" s="141">
        <v>27373.166666666701</v>
      </c>
      <c r="N1495" s="141">
        <v>4950.3330999999998</v>
      </c>
      <c r="O1495" s="144"/>
      <c r="R1495" s="10"/>
    </row>
    <row r="1496" spans="1:18" ht="14.4" x14ac:dyDescent="0.3">
      <c r="A1496" s="143">
        <v>45357.449270833335</v>
      </c>
      <c r="B1496" s="46">
        <f t="shared" si="23"/>
        <v>45357.449305555558</v>
      </c>
      <c r="C1496" s="141">
        <v>2.57207272727273</v>
      </c>
      <c r="D1496" s="141">
        <v>0.42889545454545502</v>
      </c>
      <c r="E1496" s="141">
        <v>1400.01</v>
      </c>
      <c r="F1496" s="141">
        <v>39.751666666666701</v>
      </c>
      <c r="G1496" s="141">
        <v>32.256666666666703</v>
      </c>
      <c r="H1496" s="141">
        <v>30.9933333333333</v>
      </c>
      <c r="I1496" s="141">
        <v>6.6063571428571404</v>
      </c>
      <c r="J1496" s="141">
        <v>2.9049999999999998</v>
      </c>
      <c r="K1496" s="141">
        <v>27.8466666666667</v>
      </c>
      <c r="L1496" s="144"/>
      <c r="M1496" s="141">
        <v>27428</v>
      </c>
      <c r="N1496" s="141">
        <v>4949.6099000000004</v>
      </c>
      <c r="O1496" s="144"/>
      <c r="R1496" s="10"/>
    </row>
    <row r="1497" spans="1:18" ht="14.4" x14ac:dyDescent="0.3">
      <c r="A1497" s="143">
        <v>45357.449965277781</v>
      </c>
      <c r="B1497" s="46">
        <f t="shared" si="23"/>
        <v>45357.450000000004</v>
      </c>
      <c r="C1497" s="141">
        <v>2.5697652173912999</v>
      </c>
      <c r="D1497" s="141">
        <v>0.42952173913043501</v>
      </c>
      <c r="E1497" s="141">
        <v>1400.23913043478</v>
      </c>
      <c r="F1497" s="141">
        <v>39.743333333333297</v>
      </c>
      <c r="G1497" s="141">
        <v>32.31</v>
      </c>
      <c r="H1497" s="141">
        <v>31</v>
      </c>
      <c r="I1497" s="141">
        <v>6.6115624999999998</v>
      </c>
      <c r="J1497" s="141">
        <v>2.9049999999999998</v>
      </c>
      <c r="K1497" s="141">
        <v>27.87</v>
      </c>
      <c r="L1497" s="144"/>
      <c r="M1497" s="141">
        <v>27495</v>
      </c>
      <c r="N1497" s="141">
        <v>4948.8868823529401</v>
      </c>
      <c r="O1497" s="144"/>
      <c r="R1497" s="10"/>
    </row>
    <row r="1498" spans="1:18" ht="14.4" x14ac:dyDescent="0.3">
      <c r="A1498" s="143">
        <v>45357.450659722221</v>
      </c>
      <c r="B1498" s="46">
        <f t="shared" si="23"/>
        <v>45357.450694444444</v>
      </c>
      <c r="C1498" s="141">
        <v>2.5676130434782598</v>
      </c>
      <c r="D1498" s="141">
        <v>0.428278260869565</v>
      </c>
      <c r="E1498" s="141">
        <v>1400.05238095238</v>
      </c>
      <c r="F1498" s="141">
        <v>39.762</v>
      </c>
      <c r="G1498" s="141">
        <v>32.33</v>
      </c>
      <c r="H1498" s="141">
        <v>30.9933333333333</v>
      </c>
      <c r="I1498" s="141">
        <v>6.6041764705882402</v>
      </c>
      <c r="J1498" s="141">
        <v>2.9049999999999998</v>
      </c>
      <c r="K1498" s="141">
        <v>27.895</v>
      </c>
      <c r="L1498" s="144"/>
      <c r="M1498" s="141">
        <v>27538</v>
      </c>
      <c r="N1498" s="141">
        <v>4948.1672352941196</v>
      </c>
      <c r="O1498" s="144"/>
      <c r="R1498" s="10"/>
    </row>
    <row r="1499" spans="1:18" ht="14.4" x14ac:dyDescent="0.3">
      <c r="A1499" s="143">
        <v>45357.451354166667</v>
      </c>
      <c r="B1499" s="46">
        <f t="shared" si="23"/>
        <v>45357.451388888891</v>
      </c>
      <c r="C1499" s="141">
        <v>2.5683380952380901</v>
      </c>
      <c r="D1499" s="141">
        <v>0.43101428571428602</v>
      </c>
      <c r="E1499" s="141">
        <v>1399.86315789474</v>
      </c>
      <c r="F1499" s="141">
        <v>40.016249999999999</v>
      </c>
      <c r="G1499" s="141">
        <v>32.33</v>
      </c>
      <c r="H1499" s="141">
        <v>30.992000000000001</v>
      </c>
      <c r="I1499" s="141">
        <v>6.609</v>
      </c>
      <c r="J1499" s="141">
        <v>2.91</v>
      </c>
      <c r="K1499" s="141">
        <v>27.914999999999999</v>
      </c>
      <c r="L1499" s="144"/>
      <c r="M1499" s="141">
        <v>27612</v>
      </c>
      <c r="N1499" s="141">
        <v>4947.4278947368402</v>
      </c>
      <c r="O1499" s="144"/>
      <c r="R1499" s="10"/>
    </row>
    <row r="1500" spans="1:18" ht="14.4" x14ac:dyDescent="0.3">
      <c r="A1500" s="143">
        <v>45357.452048611114</v>
      </c>
      <c r="B1500" s="46">
        <f t="shared" si="23"/>
        <v>45357.452083333337</v>
      </c>
      <c r="C1500" s="141">
        <v>2.56882173913043</v>
      </c>
      <c r="D1500" s="141">
        <v>0.432754545454545</v>
      </c>
      <c r="E1500" s="141">
        <v>1399.9095238095199</v>
      </c>
      <c r="F1500" s="141">
        <v>39.914705882352898</v>
      </c>
      <c r="G1500" s="141">
        <v>32.36</v>
      </c>
      <c r="H1500" s="141">
        <v>30.994</v>
      </c>
      <c r="I1500" s="141">
        <v>6.6035000000000004</v>
      </c>
      <c r="J1500" s="141">
        <v>2.91</v>
      </c>
      <c r="K1500" s="141">
        <v>27.934999999999999</v>
      </c>
      <c r="L1500" s="144"/>
      <c r="M1500" s="141">
        <v>27670.666666666701</v>
      </c>
      <c r="N1500" s="141">
        <v>4946.66</v>
      </c>
      <c r="O1500" s="144"/>
      <c r="R1500" s="10"/>
    </row>
    <row r="1501" spans="1:18" ht="14.4" x14ac:dyDescent="0.3">
      <c r="A1501" s="143">
        <v>45357.452743055554</v>
      </c>
      <c r="B1501" s="46">
        <f t="shared" si="23"/>
        <v>45357.452777777777</v>
      </c>
      <c r="C1501" s="141">
        <v>2.5687652173913</v>
      </c>
      <c r="D1501" s="141">
        <v>0.43387826086956499</v>
      </c>
      <c r="E1501" s="141">
        <v>1399.8304347826099</v>
      </c>
      <c r="F1501" s="141">
        <v>39.808571428571398</v>
      </c>
      <c r="G1501" s="141">
        <v>32.380000000000003</v>
      </c>
      <c r="H1501" s="141">
        <v>31.0045454545455</v>
      </c>
      <c r="I1501" s="141">
        <v>6.6166666666666698</v>
      </c>
      <c r="J1501" s="141">
        <v>2.92</v>
      </c>
      <c r="K1501" s="141">
        <v>27.933333333333302</v>
      </c>
      <c r="L1501" s="144"/>
      <c r="M1501" s="141">
        <v>27746.5</v>
      </c>
      <c r="N1501" s="141">
        <v>4945.9672499999997</v>
      </c>
      <c r="O1501" s="144"/>
      <c r="R1501" s="10"/>
    </row>
    <row r="1502" spans="1:18" ht="14.4" x14ac:dyDescent="0.3">
      <c r="A1502" s="143">
        <v>45357.4534375</v>
      </c>
      <c r="B1502" s="46">
        <f t="shared" si="23"/>
        <v>45357.453472222223</v>
      </c>
      <c r="C1502" s="141">
        <v>2.5641260869565201</v>
      </c>
      <c r="D1502" s="141">
        <v>0.43178260869565199</v>
      </c>
      <c r="E1502" s="141">
        <v>1400.3333333333301</v>
      </c>
      <c r="F1502" s="141">
        <v>39.743124999999999</v>
      </c>
      <c r="G1502" s="141">
        <v>32.409999999999997</v>
      </c>
      <c r="H1502" s="141">
        <v>30.994</v>
      </c>
      <c r="I1502" s="141">
        <v>6.6011428571428601</v>
      </c>
      <c r="J1502" s="141">
        <v>2.9166666666666701</v>
      </c>
      <c r="K1502" s="141">
        <v>27.945</v>
      </c>
      <c r="L1502" s="144"/>
      <c r="M1502" s="141">
        <v>27787.333333333299</v>
      </c>
      <c r="N1502" s="141">
        <v>4945.1952352941198</v>
      </c>
      <c r="O1502" s="144"/>
      <c r="R1502" s="10"/>
    </row>
    <row r="1503" spans="1:18" ht="14.4" x14ac:dyDescent="0.3">
      <c r="A1503" s="143">
        <v>45357.454131944447</v>
      </c>
      <c r="B1503" s="46">
        <f t="shared" si="23"/>
        <v>45357.45416666667</v>
      </c>
      <c r="C1503" s="141">
        <v>2.5658136363636399</v>
      </c>
      <c r="D1503" s="141">
        <v>0.434022727272727</v>
      </c>
      <c r="E1503" s="141">
        <v>1399.8909090909101</v>
      </c>
      <c r="F1503" s="141">
        <v>39.7664705882353</v>
      </c>
      <c r="G1503" s="141">
        <v>32.43</v>
      </c>
      <c r="H1503" s="141">
        <v>31.003333333333298</v>
      </c>
      <c r="I1503" s="141">
        <v>6.6153529411764698</v>
      </c>
      <c r="J1503" s="141">
        <v>2.93</v>
      </c>
      <c r="K1503" s="141">
        <v>27.965</v>
      </c>
      <c r="L1503" s="144"/>
      <c r="M1503" s="141">
        <v>27864</v>
      </c>
      <c r="N1503" s="141">
        <v>4944.4828947368396</v>
      </c>
      <c r="O1503" s="144"/>
      <c r="R1503" s="10"/>
    </row>
    <row r="1504" spans="1:18" ht="14.4" x14ac:dyDescent="0.3">
      <c r="A1504" s="143">
        <v>45357.454826388886</v>
      </c>
      <c r="B1504" s="46">
        <f t="shared" si="23"/>
        <v>45357.454861111109</v>
      </c>
      <c r="C1504" s="141">
        <v>2.5660478260869599</v>
      </c>
      <c r="D1504" s="141">
        <v>0.43365652173913</v>
      </c>
      <c r="E1504" s="141">
        <v>1399.8954545454501</v>
      </c>
      <c r="F1504" s="141">
        <v>39.973684210526301</v>
      </c>
      <c r="G1504" s="141">
        <v>32.44</v>
      </c>
      <c r="H1504" s="141">
        <v>30.995000000000001</v>
      </c>
      <c r="I1504" s="141">
        <v>6.6071249999999999</v>
      </c>
      <c r="J1504" s="141">
        <v>2.9366666666666701</v>
      </c>
      <c r="K1504" s="141">
        <v>27.995000000000001</v>
      </c>
      <c r="L1504" s="144"/>
      <c r="M1504" s="141">
        <v>27920.799999999999</v>
      </c>
      <c r="N1504" s="141">
        <v>4943.7474705882396</v>
      </c>
      <c r="O1504" s="144"/>
      <c r="R1504" s="10"/>
    </row>
    <row r="1505" spans="1:18" ht="14.4" x14ac:dyDescent="0.3">
      <c r="A1505" s="143">
        <v>45357.455520833333</v>
      </c>
      <c r="B1505" s="46">
        <f t="shared" si="23"/>
        <v>45357.455555555556</v>
      </c>
      <c r="C1505" s="141">
        <v>2.5673173913043499</v>
      </c>
      <c r="D1505" s="141">
        <v>0.43468636363636398</v>
      </c>
      <c r="E1505" s="141">
        <v>1399.9</v>
      </c>
      <c r="F1505" s="141">
        <v>39.950476190476202</v>
      </c>
      <c r="G1505" s="141">
        <v>32.44</v>
      </c>
      <c r="H1505" s="141">
        <v>31.004999999999999</v>
      </c>
      <c r="I1505" s="141">
        <v>6.6135882352941202</v>
      </c>
      <c r="J1505" s="141">
        <v>2.9350000000000001</v>
      </c>
      <c r="K1505" s="141">
        <v>28.024999999999999</v>
      </c>
      <c r="L1505" s="144"/>
      <c r="M1505" s="141">
        <v>27920.799999999999</v>
      </c>
      <c r="N1505" s="141">
        <v>4942.9987333333302</v>
      </c>
      <c r="O1505" s="144"/>
      <c r="R1505" s="10"/>
    </row>
    <row r="1506" spans="1:18" ht="14.4" x14ac:dyDescent="0.3">
      <c r="A1506" s="143">
        <v>45357.45621527778</v>
      </c>
      <c r="B1506" s="46">
        <f t="shared" si="23"/>
        <v>45357.456250000003</v>
      </c>
      <c r="C1506" s="141">
        <v>2.5642086956521699</v>
      </c>
      <c r="D1506" s="141">
        <v>0.43262608695652199</v>
      </c>
      <c r="E1506" s="141">
        <v>1400.05217391304</v>
      </c>
      <c r="F1506" s="141">
        <v>39.780555555555601</v>
      </c>
      <c r="G1506" s="141">
        <v>32.44</v>
      </c>
      <c r="H1506" s="141">
        <v>30.997142857142901</v>
      </c>
      <c r="I1506" s="141">
        <v>6.6054000000000004</v>
      </c>
      <c r="J1506" s="141">
        <v>2.9350000000000001</v>
      </c>
      <c r="K1506" s="141">
        <v>28.023333333333301</v>
      </c>
      <c r="L1506" s="144"/>
      <c r="M1506" s="141">
        <v>28027.666666666701</v>
      </c>
      <c r="N1506" s="141">
        <v>4942.2452941176498</v>
      </c>
      <c r="O1506" s="144"/>
      <c r="R1506" s="10"/>
    </row>
    <row r="1507" spans="1:18" ht="14.4" x14ac:dyDescent="0.3">
      <c r="A1507" s="143">
        <v>45357.456909722219</v>
      </c>
      <c r="B1507" s="46">
        <f t="shared" si="23"/>
        <v>45357.45694444445</v>
      </c>
      <c r="C1507" s="141">
        <v>2.5657818181818199</v>
      </c>
      <c r="D1507" s="141">
        <v>0.434813043478261</v>
      </c>
      <c r="E1507" s="141">
        <v>1400.21304347826</v>
      </c>
      <c r="F1507" s="141">
        <v>39.723571428571397</v>
      </c>
      <c r="G1507" s="141">
        <v>32.49</v>
      </c>
      <c r="H1507" s="141">
        <v>31.0045454545455</v>
      </c>
      <c r="I1507" s="141">
        <v>6.6102941176470598</v>
      </c>
      <c r="J1507" s="141">
        <v>2.95</v>
      </c>
      <c r="K1507" s="141">
        <v>28.026666666666699</v>
      </c>
      <c r="L1507" s="144"/>
      <c r="M1507" s="141">
        <v>28027.666666666701</v>
      </c>
      <c r="N1507" s="141">
        <v>4941.5376999999999</v>
      </c>
      <c r="O1507" s="144"/>
      <c r="R1507" s="10"/>
    </row>
    <row r="1508" spans="1:18" ht="14.4" x14ac:dyDescent="0.3">
      <c r="A1508" s="143">
        <v>45357.457604166666</v>
      </c>
      <c r="B1508" s="46">
        <f t="shared" si="23"/>
        <v>45357.457638888889</v>
      </c>
      <c r="C1508" s="141">
        <v>2.5608739130434799</v>
      </c>
      <c r="D1508" s="141">
        <v>0.43622173913043499</v>
      </c>
      <c r="E1508" s="141">
        <v>1400.33</v>
      </c>
      <c r="F1508" s="141">
        <v>39.672499999999999</v>
      </c>
      <c r="G1508" s="141">
        <v>32.53</v>
      </c>
      <c r="H1508" s="141">
        <v>31</v>
      </c>
      <c r="I1508" s="141">
        <v>6.61038888888889</v>
      </c>
      <c r="J1508" s="141">
        <v>2.9550000000000001</v>
      </c>
      <c r="K1508" s="141">
        <v>28.05</v>
      </c>
      <c r="L1508" s="144"/>
      <c r="M1508" s="141">
        <v>28135.200000000001</v>
      </c>
      <c r="N1508" s="141">
        <v>4940.7560476190502</v>
      </c>
      <c r="O1508" s="144"/>
      <c r="R1508" s="10"/>
    </row>
    <row r="1509" spans="1:18" ht="14.4" x14ac:dyDescent="0.3">
      <c r="A1509" s="143">
        <v>45357.458298611113</v>
      </c>
      <c r="B1509" s="46">
        <f t="shared" si="23"/>
        <v>45357.458333333336</v>
      </c>
      <c r="C1509" s="141">
        <v>2.56123043478261</v>
      </c>
      <c r="D1509" s="141">
        <v>0.44295652173913003</v>
      </c>
      <c r="E1509" s="141">
        <v>1399.77272727273</v>
      </c>
      <c r="F1509" s="141">
        <v>39.5833333333333</v>
      </c>
      <c r="G1509" s="141">
        <v>32.564999999999998</v>
      </c>
      <c r="H1509" s="141">
        <v>31</v>
      </c>
      <c r="I1509" s="141">
        <v>6.6056666666666697</v>
      </c>
      <c r="J1509" s="141">
        <v>2.9550000000000001</v>
      </c>
      <c r="K1509" s="141">
        <v>28.08</v>
      </c>
      <c r="L1509" s="144"/>
      <c r="M1509" s="141">
        <v>28189</v>
      </c>
      <c r="N1509" s="141">
        <v>4940.0059000000001</v>
      </c>
      <c r="O1509" s="144"/>
      <c r="R1509" s="10"/>
    </row>
    <row r="1510" spans="1:18" ht="14.4" x14ac:dyDescent="0.3">
      <c r="A1510" s="143">
        <v>45357.458993055552</v>
      </c>
      <c r="B1510" s="46">
        <f t="shared" si="23"/>
        <v>45357.459027777782</v>
      </c>
      <c r="C1510" s="141">
        <v>2.55677727272727</v>
      </c>
      <c r="D1510" s="141">
        <v>0.44027272727272698</v>
      </c>
      <c r="E1510" s="141">
        <v>1399.99545454545</v>
      </c>
      <c r="F1510" s="141">
        <v>39.706111111111099</v>
      </c>
      <c r="G1510" s="141">
        <v>32.630000000000003</v>
      </c>
      <c r="H1510" s="141">
        <v>31.001666666666701</v>
      </c>
      <c r="I1510" s="141">
        <v>6.6101764705882404</v>
      </c>
      <c r="J1510" s="141">
        <v>2.95</v>
      </c>
      <c r="K1510" s="141">
        <v>28.11</v>
      </c>
      <c r="L1510" s="144"/>
      <c r="M1510" s="141">
        <v>28262.75</v>
      </c>
      <c r="N1510" s="141">
        <v>4939.2907058823503</v>
      </c>
      <c r="O1510" s="144"/>
      <c r="R1510" s="10"/>
    </row>
    <row r="1511" spans="1:18" ht="14.4" x14ac:dyDescent="0.3">
      <c r="A1511" s="143">
        <v>45357.459687499999</v>
      </c>
      <c r="B1511" s="46">
        <f t="shared" si="23"/>
        <v>45357.459722222222</v>
      </c>
      <c r="C1511" s="141">
        <v>2.5582565217391302</v>
      </c>
      <c r="D1511" s="141">
        <v>0.44468695652173901</v>
      </c>
      <c r="E1511" s="141">
        <v>1399.8652173912999</v>
      </c>
      <c r="F1511" s="141">
        <v>39.713076923076898</v>
      </c>
      <c r="G1511" s="141">
        <v>32.659999999999997</v>
      </c>
      <c r="H1511" s="141">
        <v>31.003333333333298</v>
      </c>
      <c r="I1511" s="141">
        <v>6.6045882352941199</v>
      </c>
      <c r="J1511" s="141">
        <v>2.9750000000000001</v>
      </c>
      <c r="K1511" s="141">
        <v>28.16</v>
      </c>
      <c r="L1511" s="144"/>
      <c r="M1511" s="141">
        <v>28299</v>
      </c>
      <c r="N1511" s="141">
        <v>4938.5128235294096</v>
      </c>
      <c r="O1511" s="144"/>
      <c r="R1511" s="10"/>
    </row>
    <row r="1512" spans="1:18" ht="14.4" x14ac:dyDescent="0.3">
      <c r="A1512" s="143">
        <v>45357.460381944446</v>
      </c>
      <c r="B1512" s="46">
        <f t="shared" si="23"/>
        <v>45357.460416666669</v>
      </c>
      <c r="C1512" s="141">
        <v>2.5594227272727301</v>
      </c>
      <c r="D1512" s="141">
        <v>0.44169090909090902</v>
      </c>
      <c r="E1512" s="141">
        <v>1400.03636363636</v>
      </c>
      <c r="F1512" s="141">
        <v>40.014285714285698</v>
      </c>
      <c r="G1512" s="141">
        <v>32.64</v>
      </c>
      <c r="H1512" s="141">
        <v>30.998000000000001</v>
      </c>
      <c r="I1512" s="141">
        <v>6.609</v>
      </c>
      <c r="J1512" s="141">
        <v>2.9750000000000001</v>
      </c>
      <c r="K1512" s="141">
        <v>28.204999999999998</v>
      </c>
      <c r="L1512" s="144"/>
      <c r="M1512" s="141">
        <v>28363.25</v>
      </c>
      <c r="N1512" s="141">
        <v>4937.7608947368399</v>
      </c>
      <c r="O1512" s="144"/>
      <c r="R1512" s="10"/>
    </row>
    <row r="1513" spans="1:18" ht="14.4" x14ac:dyDescent="0.3">
      <c r="A1513" s="143">
        <v>45357.461076388892</v>
      </c>
      <c r="B1513" s="46">
        <f t="shared" si="23"/>
        <v>45357.461111111115</v>
      </c>
      <c r="C1513" s="141">
        <v>2.5561086956521701</v>
      </c>
      <c r="D1513" s="141">
        <v>0.44146521739130401</v>
      </c>
      <c r="E1513" s="141">
        <v>1399.79</v>
      </c>
      <c r="F1513" s="141">
        <v>39.687727272727301</v>
      </c>
      <c r="G1513" s="141">
        <v>32.685000000000002</v>
      </c>
      <c r="H1513" s="141">
        <v>31.004444444444399</v>
      </c>
      <c r="I1513" s="141">
        <v>6.60323529411765</v>
      </c>
      <c r="J1513" s="141">
        <v>2.9649999999999999</v>
      </c>
      <c r="K1513" s="141">
        <v>28.225000000000001</v>
      </c>
      <c r="L1513" s="144"/>
      <c r="M1513" s="141">
        <v>28429.666666666701</v>
      </c>
      <c r="N1513" s="141">
        <v>4936.9984000000004</v>
      </c>
      <c r="O1513" s="144"/>
      <c r="R1513" s="10"/>
    </row>
    <row r="1514" spans="1:18" ht="14.4" x14ac:dyDescent="0.3">
      <c r="A1514" s="143">
        <v>45357.461770833332</v>
      </c>
      <c r="B1514" s="46">
        <f t="shared" si="23"/>
        <v>45357.461805555555</v>
      </c>
      <c r="C1514" s="141">
        <v>2.55551304347826</v>
      </c>
      <c r="D1514" s="141">
        <v>0.44485217391304299</v>
      </c>
      <c r="E1514" s="141">
        <v>1399.5476190476199</v>
      </c>
      <c r="F1514" s="141">
        <v>39.997999999999998</v>
      </c>
      <c r="G1514" s="141">
        <v>32.700000000000003</v>
      </c>
      <c r="H1514" s="141">
        <v>31.004999999999999</v>
      </c>
      <c r="I1514" s="141">
        <v>6.6158823529411803</v>
      </c>
      <c r="J1514" s="141">
        <v>2.9750000000000001</v>
      </c>
      <c r="K1514" s="141">
        <v>28.234999999999999</v>
      </c>
      <c r="L1514" s="144"/>
      <c r="M1514" s="141">
        <v>28502</v>
      </c>
      <c r="N1514" s="141">
        <v>4936.2469473684196</v>
      </c>
      <c r="O1514" s="144"/>
      <c r="R1514" s="10"/>
    </row>
    <row r="1515" spans="1:18" ht="14.4" x14ac:dyDescent="0.3">
      <c r="A1515" s="143">
        <v>45357.462465277778</v>
      </c>
      <c r="B1515" s="46">
        <f t="shared" si="23"/>
        <v>45357.462500000001</v>
      </c>
      <c r="C1515" s="141">
        <v>2.5556652173912999</v>
      </c>
      <c r="D1515" s="141">
        <v>0.44350869565217399</v>
      </c>
      <c r="E1515" s="141">
        <v>1400.3173913043499</v>
      </c>
      <c r="F1515" s="141">
        <v>39.670625000000001</v>
      </c>
      <c r="G1515" s="141">
        <v>32.75</v>
      </c>
      <c r="H1515" s="141">
        <v>30.997142857142901</v>
      </c>
      <c r="I1515" s="141">
        <v>6.6008125</v>
      </c>
      <c r="J1515" s="141">
        <v>2.97</v>
      </c>
      <c r="K1515" s="141">
        <v>28.245000000000001</v>
      </c>
      <c r="L1515" s="144"/>
      <c r="M1515" s="141">
        <v>28541.333333333299</v>
      </c>
      <c r="N1515" s="141">
        <v>4935.5000476190498</v>
      </c>
      <c r="O1515" s="144"/>
      <c r="R1515" s="10"/>
    </row>
    <row r="1516" spans="1:18" ht="14.4" x14ac:dyDescent="0.3">
      <c r="A1516" s="143">
        <v>45357.463159722225</v>
      </c>
      <c r="B1516" s="46">
        <f t="shared" si="23"/>
        <v>45357.463194444448</v>
      </c>
      <c r="C1516" s="141">
        <v>2.5496545454545498</v>
      </c>
      <c r="D1516" s="141">
        <v>0.44977391304347802</v>
      </c>
      <c r="E1516" s="141">
        <v>1399.8260869565199</v>
      </c>
      <c r="F1516" s="141">
        <v>38.505263157894703</v>
      </c>
      <c r="G1516" s="141">
        <v>32.895000000000003</v>
      </c>
      <c r="H1516" s="141">
        <v>31.004999999999999</v>
      </c>
      <c r="I1516" s="141">
        <v>6.6144285714285704</v>
      </c>
      <c r="J1516" s="141">
        <v>2.98</v>
      </c>
      <c r="K1516" s="141">
        <v>28.245999999999999</v>
      </c>
      <c r="L1516" s="144"/>
      <c r="M1516" s="141">
        <v>28615.5</v>
      </c>
      <c r="N1516" s="141">
        <v>4934.7328095238099</v>
      </c>
      <c r="O1516" s="144"/>
      <c r="R1516" s="10"/>
    </row>
    <row r="1517" spans="1:18" ht="14.4" x14ac:dyDescent="0.3">
      <c r="A1517" s="143">
        <v>45357.463854166665</v>
      </c>
      <c r="B1517" s="46">
        <f t="shared" si="23"/>
        <v>45357.463888888888</v>
      </c>
      <c r="C1517" s="141">
        <v>2.5438695652173902</v>
      </c>
      <c r="D1517" s="141">
        <v>0.45636521739130398</v>
      </c>
      <c r="E1517" s="141">
        <v>1399.76</v>
      </c>
      <c r="F1517" s="141">
        <v>40.2886363636364</v>
      </c>
      <c r="G1517" s="141">
        <v>32.975000000000001</v>
      </c>
      <c r="H1517" s="141">
        <v>31.008333333333301</v>
      </c>
      <c r="I1517" s="141">
        <v>6.6056875000000002</v>
      </c>
      <c r="J1517" s="141">
        <v>2.9940000000000002</v>
      </c>
      <c r="K1517" s="141">
        <v>28.286666666666701</v>
      </c>
      <c r="L1517" s="144"/>
      <c r="M1517" s="141">
        <v>28688</v>
      </c>
      <c r="N1517" s="141">
        <v>4933.9966000000004</v>
      </c>
      <c r="O1517" s="144"/>
      <c r="R1517" s="10"/>
    </row>
    <row r="1518" spans="1:18" ht="14.4" x14ac:dyDescent="0.3">
      <c r="A1518" s="143">
        <v>45357.464548611111</v>
      </c>
      <c r="B1518" s="46">
        <f t="shared" si="23"/>
        <v>45357.464583333334</v>
      </c>
      <c r="C1518" s="141">
        <v>2.55027826086957</v>
      </c>
      <c r="D1518" s="141">
        <v>0.449695652173913</v>
      </c>
      <c r="E1518" s="141">
        <v>1399.8130434782599</v>
      </c>
      <c r="F1518" s="141">
        <v>41.162173913043503</v>
      </c>
      <c r="G1518" s="141">
        <v>32.784999999999997</v>
      </c>
      <c r="H1518" s="141">
        <v>31.004000000000001</v>
      </c>
      <c r="I1518" s="141">
        <v>6.6073333333333304</v>
      </c>
      <c r="J1518" s="141">
        <v>2.9950000000000001</v>
      </c>
      <c r="K1518" s="141">
        <v>28.425000000000001</v>
      </c>
      <c r="L1518" s="144"/>
      <c r="M1518" s="141">
        <v>28688</v>
      </c>
      <c r="N1518" s="141">
        <v>4933.2197727272696</v>
      </c>
      <c r="O1518" s="144"/>
      <c r="R1518" s="10"/>
    </row>
    <row r="1519" spans="1:18" ht="14.4" x14ac:dyDescent="0.3">
      <c r="A1519" s="143">
        <v>45357.465243055558</v>
      </c>
      <c r="B1519" s="46">
        <f t="shared" si="23"/>
        <v>45357.465277777781</v>
      </c>
      <c r="C1519" s="141">
        <v>2.5530636363636399</v>
      </c>
      <c r="D1519" s="141">
        <v>0.44638181818181799</v>
      </c>
      <c r="E1519" s="141">
        <v>1400.27272727273</v>
      </c>
      <c r="F1519" s="141">
        <v>40.097727272727298</v>
      </c>
      <c r="G1519" s="141">
        <v>32.734999999999999</v>
      </c>
      <c r="H1519" s="141">
        <v>31</v>
      </c>
      <c r="I1519" s="141">
        <v>6.6084210526315799</v>
      </c>
      <c r="J1519" s="141">
        <v>2.98</v>
      </c>
      <c r="K1519" s="141">
        <v>28.451250000000002</v>
      </c>
      <c r="L1519" s="144"/>
      <c r="M1519" s="141">
        <v>28790.6</v>
      </c>
      <c r="N1519" s="141">
        <v>4932.4834210526296</v>
      </c>
      <c r="O1519" s="144"/>
      <c r="R1519" s="10"/>
    </row>
    <row r="1520" spans="1:18" ht="14.4" x14ac:dyDescent="0.3">
      <c r="A1520" s="143">
        <v>45357.465937499997</v>
      </c>
      <c r="B1520" s="46">
        <f t="shared" si="23"/>
        <v>45357.46597222222</v>
      </c>
      <c r="C1520" s="141">
        <v>2.5526818181818198</v>
      </c>
      <c r="D1520" s="141">
        <v>0.44776818181818201</v>
      </c>
      <c r="E1520" s="141">
        <v>1399.88571428571</v>
      </c>
      <c r="F1520" s="141">
        <v>39.871578947368398</v>
      </c>
      <c r="G1520" s="141">
        <v>32.770000000000003</v>
      </c>
      <c r="H1520" s="141">
        <v>30.9933333333333</v>
      </c>
      <c r="I1520" s="141">
        <v>6.601</v>
      </c>
      <c r="J1520" s="141">
        <v>2.9980000000000002</v>
      </c>
      <c r="K1520" s="141">
        <v>28.364999999999998</v>
      </c>
      <c r="L1520" s="144"/>
      <c r="M1520" s="141">
        <v>28870</v>
      </c>
      <c r="N1520" s="141">
        <v>4931.7052222222201</v>
      </c>
      <c r="O1520" s="144"/>
      <c r="R1520" s="10"/>
    </row>
    <row r="1521" spans="1:18" ht="14.4" x14ac:dyDescent="0.3">
      <c r="A1521" s="143">
        <v>45357.466631944444</v>
      </c>
      <c r="B1521" s="46">
        <f t="shared" si="23"/>
        <v>45357.466666666667</v>
      </c>
      <c r="C1521" s="141">
        <v>2.5522478260869601</v>
      </c>
      <c r="D1521" s="141">
        <v>0.448286956521739</v>
      </c>
      <c r="E1521" s="141">
        <v>1400.0652173912999</v>
      </c>
      <c r="F1521" s="141">
        <v>39.922352941176499</v>
      </c>
      <c r="G1521" s="141">
        <v>32.784999999999997</v>
      </c>
      <c r="H1521" s="141">
        <v>31.003333333333298</v>
      </c>
      <c r="I1521" s="141">
        <v>6.6143333333333301</v>
      </c>
      <c r="J1521" s="141">
        <v>2.99</v>
      </c>
      <c r="K1521" s="141">
        <v>28.324999999999999</v>
      </c>
      <c r="L1521" s="144"/>
      <c r="M1521" s="141">
        <v>28943</v>
      </c>
      <c r="N1521" s="141">
        <v>4930.9244210526304</v>
      </c>
      <c r="O1521" s="144"/>
      <c r="R1521" s="10"/>
    </row>
    <row r="1522" spans="1:18" ht="14.4" x14ac:dyDescent="0.3">
      <c r="A1522" s="143">
        <v>45357.467326388891</v>
      </c>
      <c r="B1522" s="46">
        <f t="shared" si="23"/>
        <v>45357.467361111114</v>
      </c>
      <c r="C1522" s="141">
        <v>2.5510695652173898</v>
      </c>
      <c r="D1522" s="141">
        <v>0.45037391304347801</v>
      </c>
      <c r="E1522" s="141">
        <v>1400.1</v>
      </c>
      <c r="F1522" s="141">
        <v>39.704999999999998</v>
      </c>
      <c r="G1522" s="141">
        <v>32.82</v>
      </c>
      <c r="H1522" s="141">
        <v>31</v>
      </c>
      <c r="I1522" s="141">
        <v>6.6085624999999997</v>
      </c>
      <c r="J1522" s="141">
        <v>2.9866666666666699</v>
      </c>
      <c r="K1522" s="141">
        <v>28.34</v>
      </c>
      <c r="L1522" s="144"/>
      <c r="M1522" s="141">
        <v>29010.333333333299</v>
      </c>
      <c r="N1522" s="141">
        <v>4930.1552105263199</v>
      </c>
      <c r="O1522" s="144"/>
      <c r="R1522" s="10"/>
    </row>
    <row r="1523" spans="1:18" ht="14.4" x14ac:dyDescent="0.3">
      <c r="A1523" s="143">
        <v>45357.46802083333</v>
      </c>
      <c r="B1523" s="46">
        <f t="shared" si="23"/>
        <v>45357.468055555561</v>
      </c>
      <c r="C1523" s="141">
        <v>2.5490318181818199</v>
      </c>
      <c r="D1523" s="141">
        <v>0.45129130434782599</v>
      </c>
      <c r="E1523" s="141">
        <v>1399.9391304347801</v>
      </c>
      <c r="F1523" s="141">
        <v>39.628421052631602</v>
      </c>
      <c r="G1523" s="141">
        <v>32.854999999999997</v>
      </c>
      <c r="H1523" s="141">
        <v>31.004000000000001</v>
      </c>
      <c r="I1523" s="141">
        <v>6.6123157894736799</v>
      </c>
      <c r="J1523" s="141">
        <v>2.9966666666666701</v>
      </c>
      <c r="K1523" s="141">
        <v>28.344999999999999</v>
      </c>
      <c r="L1523" s="144"/>
      <c r="M1523" s="141">
        <v>29010.333333333299</v>
      </c>
      <c r="N1523" s="141">
        <v>4929.4014090909104</v>
      </c>
      <c r="O1523" s="144"/>
      <c r="R1523" s="10"/>
    </row>
    <row r="1524" spans="1:18" ht="14.4" x14ac:dyDescent="0.3">
      <c r="A1524" s="143">
        <v>45357.468715277777</v>
      </c>
      <c r="B1524" s="46">
        <f t="shared" si="23"/>
        <v>45357.46875</v>
      </c>
      <c r="C1524" s="141">
        <v>2.5475333333333299</v>
      </c>
      <c r="D1524" s="141">
        <v>0.45194285714285698</v>
      </c>
      <c r="E1524" s="141">
        <v>1399.9619047619001</v>
      </c>
      <c r="F1524" s="141">
        <v>39.534210526315803</v>
      </c>
      <c r="G1524" s="141">
        <v>32.914999999999999</v>
      </c>
      <c r="H1524" s="141">
        <v>30.998000000000001</v>
      </c>
      <c r="I1524" s="141">
        <v>6.6041249999999998</v>
      </c>
      <c r="J1524" s="141">
        <v>2.9966666666666701</v>
      </c>
      <c r="K1524" s="141">
        <v>28.37</v>
      </c>
      <c r="L1524" s="144"/>
      <c r="M1524" s="141">
        <v>29112.2</v>
      </c>
      <c r="N1524" s="141">
        <v>4928.6479411764703</v>
      </c>
      <c r="O1524" s="144"/>
      <c r="R1524" s="10"/>
    </row>
    <row r="1525" spans="1:18" ht="14.4" x14ac:dyDescent="0.3">
      <c r="A1525" s="143">
        <v>45357.469409722224</v>
      </c>
      <c r="B1525" s="46">
        <f t="shared" si="23"/>
        <v>45357.469444444447</v>
      </c>
      <c r="C1525" s="141">
        <v>2.545525</v>
      </c>
      <c r="D1525" s="141">
        <v>0.45463043478260901</v>
      </c>
      <c r="E1525" s="141">
        <v>1400.2291666666699</v>
      </c>
      <c r="F1525" s="141">
        <v>39.3333333333333</v>
      </c>
      <c r="G1525" s="141">
        <v>33.005000000000003</v>
      </c>
      <c r="H1525" s="141">
        <v>30.998000000000001</v>
      </c>
      <c r="I1525" s="141">
        <v>6.6094117647058797</v>
      </c>
      <c r="J1525" s="141">
        <v>3.0150000000000001</v>
      </c>
      <c r="K1525" s="141">
        <v>28.405000000000001</v>
      </c>
      <c r="L1525" s="144"/>
      <c r="M1525" s="141">
        <v>29112.2</v>
      </c>
      <c r="N1525" s="141">
        <v>4927.89089473684</v>
      </c>
      <c r="O1525" s="144"/>
      <c r="R1525" s="10"/>
    </row>
    <row r="1526" spans="1:18" ht="14.4" x14ac:dyDescent="0.3">
      <c r="A1526" s="143">
        <v>45357.470104166663</v>
      </c>
      <c r="B1526" s="46">
        <f t="shared" si="23"/>
        <v>45357.470138888893</v>
      </c>
      <c r="C1526" s="141">
        <v>2.5426173913043502</v>
      </c>
      <c r="D1526" s="141">
        <v>0.45847391304347801</v>
      </c>
      <c r="E1526" s="141">
        <v>1399.8086956521699</v>
      </c>
      <c r="F1526" s="141">
        <v>39.620952380952403</v>
      </c>
      <c r="G1526" s="141">
        <v>33.090000000000003</v>
      </c>
      <c r="H1526" s="141">
        <v>31.013000000000002</v>
      </c>
      <c r="I1526" s="141">
        <v>6.6121666666666696</v>
      </c>
      <c r="J1526" s="141">
        <v>3.02</v>
      </c>
      <c r="K1526" s="141">
        <v>28.454999999999998</v>
      </c>
      <c r="L1526" s="144"/>
      <c r="M1526" s="141">
        <v>29233</v>
      </c>
      <c r="N1526" s="141">
        <v>4927.0758333333297</v>
      </c>
      <c r="O1526" s="144"/>
      <c r="R1526" s="10"/>
    </row>
    <row r="1527" spans="1:18" ht="14.4" x14ac:dyDescent="0.3">
      <c r="A1527" s="143">
        <v>45357.47079861111</v>
      </c>
      <c r="B1527" s="46">
        <f t="shared" si="23"/>
        <v>45357.470833333333</v>
      </c>
      <c r="C1527" s="141">
        <v>2.5390199999999998</v>
      </c>
      <c r="D1527" s="141">
        <v>0.46240952380952399</v>
      </c>
      <c r="E1527" s="141">
        <v>1399.875</v>
      </c>
      <c r="F1527" s="141">
        <v>39.4428571428571</v>
      </c>
      <c r="G1527" s="141">
        <v>33.134999999999998</v>
      </c>
      <c r="H1527" s="141">
        <v>31.01</v>
      </c>
      <c r="I1527" s="141">
        <v>6.6051764705882396</v>
      </c>
      <c r="J1527" s="141">
        <v>3.03</v>
      </c>
      <c r="K1527" s="141">
        <v>28.52</v>
      </c>
      <c r="L1527" s="144"/>
      <c r="M1527" s="141">
        <v>29295</v>
      </c>
      <c r="N1527" s="141">
        <v>4926.3705294117599</v>
      </c>
      <c r="O1527" s="144"/>
      <c r="R1527" s="10"/>
    </row>
    <row r="1528" spans="1:18" ht="14.4" x14ac:dyDescent="0.3">
      <c r="A1528" s="143">
        <v>45357.471493055556</v>
      </c>
      <c r="B1528" s="46">
        <f t="shared" si="23"/>
        <v>45357.47152777778</v>
      </c>
      <c r="C1528" s="141">
        <v>2.5375434782608699</v>
      </c>
      <c r="D1528" s="141">
        <v>0.46080869565217403</v>
      </c>
      <c r="E1528" s="141">
        <v>1399.99130434783</v>
      </c>
      <c r="F1528" s="141">
        <v>39.575555555555603</v>
      </c>
      <c r="G1528" s="141">
        <v>33.200000000000003</v>
      </c>
      <c r="H1528" s="141">
        <v>31.015000000000001</v>
      </c>
      <c r="I1528" s="141">
        <v>6.617</v>
      </c>
      <c r="J1528" s="141">
        <v>3.04</v>
      </c>
      <c r="K1528" s="141">
        <v>28.586666666666702</v>
      </c>
      <c r="L1528" s="144"/>
      <c r="M1528" s="141">
        <v>29375</v>
      </c>
      <c r="N1528" s="141">
        <v>4925.5596666666697</v>
      </c>
      <c r="O1528" s="144"/>
      <c r="R1528" s="10"/>
    </row>
    <row r="1529" spans="1:18" ht="14.4" x14ac:dyDescent="0.3">
      <c r="A1529" s="143">
        <v>45357.472187500003</v>
      </c>
      <c r="B1529" s="46">
        <f t="shared" si="23"/>
        <v>45357.472222222226</v>
      </c>
      <c r="C1529" s="141">
        <v>2.5361954545454499</v>
      </c>
      <c r="D1529" s="141">
        <v>0.467842857142857</v>
      </c>
      <c r="E1529" s="141">
        <v>1399.8954545454501</v>
      </c>
      <c r="F1529" s="141">
        <v>39.7113333333333</v>
      </c>
      <c r="G1529" s="141">
        <v>33.24</v>
      </c>
      <c r="H1529" s="141">
        <v>31</v>
      </c>
      <c r="I1529" s="141">
        <v>6.60175</v>
      </c>
      <c r="J1529" s="141">
        <v>3.0433333333333299</v>
      </c>
      <c r="K1529" s="141">
        <v>28.65</v>
      </c>
      <c r="L1529" s="144"/>
      <c r="M1529" s="141">
        <v>29407.666666666701</v>
      </c>
      <c r="N1529" s="141">
        <v>4924.8018823529401</v>
      </c>
      <c r="O1529" s="144"/>
      <c r="R1529" s="10"/>
    </row>
    <row r="1530" spans="1:18" ht="14.4" x14ac:dyDescent="0.3">
      <c r="A1530" s="143">
        <v>45357.472881944443</v>
      </c>
      <c r="B1530" s="46">
        <f t="shared" si="23"/>
        <v>45357.472916666666</v>
      </c>
      <c r="C1530" s="141">
        <v>2.5343772727272702</v>
      </c>
      <c r="D1530" s="141">
        <v>0.46784347826087003</v>
      </c>
      <c r="E1530" s="141">
        <v>1399.52272727273</v>
      </c>
      <c r="F1530" s="141">
        <v>39.456000000000003</v>
      </c>
      <c r="G1530" s="141">
        <v>33.295000000000002</v>
      </c>
      <c r="H1530" s="141">
        <v>31.0133333333333</v>
      </c>
      <c r="I1530" s="141">
        <v>6.6162222222222198</v>
      </c>
      <c r="J1530" s="141">
        <v>3.0550000000000002</v>
      </c>
      <c r="K1530" s="141">
        <v>28.69</v>
      </c>
      <c r="L1530" s="144"/>
      <c r="M1530" s="141">
        <v>29483.5</v>
      </c>
      <c r="N1530" s="141">
        <v>4924.0165238095196</v>
      </c>
      <c r="O1530" s="144"/>
      <c r="R1530" s="10"/>
    </row>
    <row r="1531" spans="1:18" ht="14.4" x14ac:dyDescent="0.3">
      <c r="A1531" s="143">
        <v>45357.473576388889</v>
      </c>
      <c r="B1531" s="46">
        <f t="shared" si="23"/>
        <v>45357.473611111112</v>
      </c>
      <c r="C1531" s="141">
        <v>2.5315409090909098</v>
      </c>
      <c r="D1531" s="141">
        <v>0.46486956521739098</v>
      </c>
      <c r="E1531" s="141">
        <v>1399.9391304347801</v>
      </c>
      <c r="F1531" s="141">
        <v>39.979999999999997</v>
      </c>
      <c r="G1531" s="141">
        <v>33.295000000000002</v>
      </c>
      <c r="H1531" s="141">
        <v>31</v>
      </c>
      <c r="I1531" s="141">
        <v>6.5982352941176501</v>
      </c>
      <c r="J1531" s="141">
        <v>3.06666666666667</v>
      </c>
      <c r="K1531" s="141">
        <v>28.73</v>
      </c>
      <c r="L1531" s="144"/>
      <c r="M1531" s="141">
        <v>29520.5</v>
      </c>
      <c r="N1531" s="141">
        <v>4923.1960555555597</v>
      </c>
      <c r="O1531" s="144"/>
      <c r="R1531" s="10"/>
    </row>
    <row r="1532" spans="1:18" ht="14.4" x14ac:dyDescent="0.3">
      <c r="A1532" s="143">
        <v>45357.474270833336</v>
      </c>
      <c r="B1532" s="46">
        <f t="shared" si="23"/>
        <v>45357.474305555559</v>
      </c>
      <c r="C1532" s="141">
        <v>2.52987727272727</v>
      </c>
      <c r="D1532" s="141">
        <v>0.471640909090909</v>
      </c>
      <c r="E1532" s="141">
        <v>1400.00909090909</v>
      </c>
      <c r="F1532" s="141">
        <v>39.1786363636364</v>
      </c>
      <c r="G1532" s="141">
        <v>33.42</v>
      </c>
      <c r="H1532" s="141">
        <v>31.0133333333333</v>
      </c>
      <c r="I1532" s="141">
        <v>6.6141111111111099</v>
      </c>
      <c r="J1532" s="141">
        <v>3.06</v>
      </c>
      <c r="K1532" s="141">
        <v>28.77</v>
      </c>
      <c r="L1532" s="144"/>
      <c r="M1532" s="141">
        <v>29599.5</v>
      </c>
      <c r="N1532" s="141">
        <v>4922.4557368421101</v>
      </c>
      <c r="O1532" s="144"/>
      <c r="R1532" s="10"/>
    </row>
    <row r="1533" spans="1:18" ht="14.4" x14ac:dyDescent="0.3">
      <c r="A1533" s="143">
        <v>45357.474965277775</v>
      </c>
      <c r="B1533" s="46">
        <f t="shared" si="23"/>
        <v>45357.474999999999</v>
      </c>
      <c r="C1533" s="141">
        <v>2.52961304347826</v>
      </c>
      <c r="D1533" s="141">
        <v>0.47287826086956503</v>
      </c>
      <c r="E1533" s="141">
        <v>1400.3391304347799</v>
      </c>
      <c r="F1533" s="141">
        <v>39.840952380952402</v>
      </c>
      <c r="G1533" s="141">
        <v>33.43</v>
      </c>
      <c r="H1533" s="141">
        <v>31.02</v>
      </c>
      <c r="I1533" s="141">
        <v>6.6078888888888896</v>
      </c>
      <c r="J1533" s="141">
        <v>3.0649999999999999</v>
      </c>
      <c r="K1533" s="141">
        <v>28.8</v>
      </c>
      <c r="L1533" s="144"/>
      <c r="M1533" s="141">
        <v>29654.5</v>
      </c>
      <c r="N1533" s="141">
        <v>4921.6961874999997</v>
      </c>
      <c r="O1533" s="144"/>
      <c r="R1533" s="10"/>
    </row>
    <row r="1534" spans="1:18" ht="14.4" x14ac:dyDescent="0.3">
      <c r="A1534" s="143">
        <v>45357.475659722222</v>
      </c>
      <c r="B1534" s="46">
        <f t="shared" si="23"/>
        <v>45357.475694444445</v>
      </c>
      <c r="C1534" s="141">
        <v>2.52607727272727</v>
      </c>
      <c r="D1534" s="141">
        <v>0.47325454545454498</v>
      </c>
      <c r="E1534" s="141">
        <v>1400.1272727272701</v>
      </c>
      <c r="F1534" s="141">
        <v>39.664761904761903</v>
      </c>
      <c r="G1534" s="141">
        <v>33.49</v>
      </c>
      <c r="H1534" s="141">
        <v>31.021428571428601</v>
      </c>
      <c r="I1534" s="141">
        <v>6.6120000000000001</v>
      </c>
      <c r="J1534" s="141">
        <v>3.07</v>
      </c>
      <c r="K1534" s="141">
        <v>28.85</v>
      </c>
      <c r="L1534" s="144"/>
      <c r="M1534" s="141">
        <v>29654.5</v>
      </c>
      <c r="N1534" s="141">
        <v>4920.9166999999998</v>
      </c>
      <c r="O1534" s="144"/>
      <c r="R1534" s="10"/>
    </row>
    <row r="1535" spans="1:18" ht="14.4" x14ac:dyDescent="0.3">
      <c r="A1535" s="143">
        <v>45357.476354166669</v>
      </c>
      <c r="B1535" s="46">
        <f t="shared" si="23"/>
        <v>45357.476388888892</v>
      </c>
      <c r="C1535" s="141">
        <v>2.5281043478260901</v>
      </c>
      <c r="D1535" s="141">
        <v>0.47356521739130403</v>
      </c>
      <c r="E1535" s="141">
        <v>1400.1045454545499</v>
      </c>
      <c r="F1535" s="141">
        <v>40.170476190476201</v>
      </c>
      <c r="G1535" s="141">
        <v>33.46</v>
      </c>
      <c r="H1535" s="141">
        <v>31.014285714285698</v>
      </c>
      <c r="I1535" s="141">
        <v>6.6037222222222196</v>
      </c>
      <c r="J1535" s="141">
        <v>3.0739999999999998</v>
      </c>
      <c r="K1535" s="141">
        <v>28.91</v>
      </c>
      <c r="L1535" s="144"/>
      <c r="M1535" s="141">
        <v>29766.5</v>
      </c>
      <c r="N1535" s="141">
        <v>4920.1115238095199</v>
      </c>
      <c r="O1535" s="144"/>
      <c r="R1535" s="10"/>
    </row>
    <row r="1536" spans="1:18" ht="14.4" x14ac:dyDescent="0.3">
      <c r="A1536" s="143">
        <v>45357.477048611108</v>
      </c>
      <c r="B1536" s="46">
        <f t="shared" si="23"/>
        <v>45357.477083333339</v>
      </c>
      <c r="C1536" s="141">
        <v>2.52473636363636</v>
      </c>
      <c r="D1536" s="141">
        <v>0.474177272727273</v>
      </c>
      <c r="E1536" s="141">
        <v>1400.075</v>
      </c>
      <c r="F1536" s="141">
        <v>39.493888888888897</v>
      </c>
      <c r="G1536" s="141">
        <v>33.505000000000003</v>
      </c>
      <c r="H1536" s="141">
        <v>31.015000000000001</v>
      </c>
      <c r="I1536" s="141">
        <v>6.61089473684211</v>
      </c>
      <c r="J1536" s="141">
        <v>3.0816666666666701</v>
      </c>
      <c r="K1536" s="141">
        <v>28.92</v>
      </c>
      <c r="L1536" s="144"/>
      <c r="M1536" s="141">
        <v>29766.5</v>
      </c>
      <c r="N1536" s="141">
        <v>4919.38110526316</v>
      </c>
      <c r="O1536" s="144"/>
      <c r="R1536" s="10"/>
    </row>
    <row r="1537" spans="1:18" ht="14.4" x14ac:dyDescent="0.3">
      <c r="A1537" s="143">
        <v>45357.477743055555</v>
      </c>
      <c r="B1537" s="46">
        <f t="shared" si="23"/>
        <v>45357.477777777778</v>
      </c>
      <c r="C1537" s="141">
        <v>2.5226565217391301</v>
      </c>
      <c r="D1537" s="141">
        <v>0.47492173913043501</v>
      </c>
      <c r="E1537" s="141">
        <v>1399.8173913043499</v>
      </c>
      <c r="F1537" s="141">
        <v>39.510588235294101</v>
      </c>
      <c r="G1537" s="141">
        <v>33.564999999999998</v>
      </c>
      <c r="H1537" s="141">
        <v>31.02</v>
      </c>
      <c r="I1537" s="141">
        <v>6.6145294117647104</v>
      </c>
      <c r="J1537" s="141">
        <v>3.085</v>
      </c>
      <c r="K1537" s="141">
        <v>28.914999999999999</v>
      </c>
      <c r="L1537" s="144"/>
      <c r="M1537" s="141">
        <v>29872.5</v>
      </c>
      <c r="N1537" s="141">
        <v>4918.5529999999999</v>
      </c>
      <c r="O1537" s="144"/>
      <c r="R1537" s="10"/>
    </row>
    <row r="1538" spans="1:18" ht="14.4" x14ac:dyDescent="0.3">
      <c r="A1538" s="143">
        <v>45357.478437500002</v>
      </c>
      <c r="B1538" s="46">
        <f t="shared" si="23"/>
        <v>45357.478472222225</v>
      </c>
      <c r="C1538" s="141">
        <v>2.5196590909090899</v>
      </c>
      <c r="D1538" s="141">
        <v>0.47634545454545502</v>
      </c>
      <c r="E1538" s="141">
        <v>1399.96363636364</v>
      </c>
      <c r="F1538" s="141">
        <v>39.501333333333299</v>
      </c>
      <c r="G1538" s="141">
        <v>33.64</v>
      </c>
      <c r="H1538" s="141">
        <v>31.0133333333333</v>
      </c>
      <c r="I1538" s="141">
        <v>6.6066470588235298</v>
      </c>
      <c r="J1538" s="141">
        <v>3.09</v>
      </c>
      <c r="K1538" s="141">
        <v>28.95</v>
      </c>
      <c r="L1538" s="144"/>
      <c r="M1538" s="141">
        <v>29931</v>
      </c>
      <c r="N1538" s="141">
        <v>4917.7687999999998</v>
      </c>
      <c r="O1538" s="144"/>
      <c r="R1538" s="10"/>
    </row>
    <row r="1539" spans="1:18" ht="14.4" x14ac:dyDescent="0.3">
      <c r="A1539" s="143">
        <v>45357.479131944441</v>
      </c>
      <c r="B1539" s="46">
        <f t="shared" ref="B1539:B1602" si="24">MROUND(A1539,"00:01:00")</f>
        <v>45357.479166666672</v>
      </c>
      <c r="C1539" s="141">
        <v>2.51850833333333</v>
      </c>
      <c r="D1539" s="141">
        <v>0.48652916666666701</v>
      </c>
      <c r="E1539" s="141">
        <v>1400.2750000000001</v>
      </c>
      <c r="F1539" s="141">
        <v>39.523636363636399</v>
      </c>
      <c r="G1539" s="141">
        <v>33.72</v>
      </c>
      <c r="H1539" s="141">
        <v>31.02</v>
      </c>
      <c r="I1539" s="141">
        <v>6.6090625000000003</v>
      </c>
      <c r="J1539" s="141">
        <v>3.0950000000000002</v>
      </c>
      <c r="K1539" s="141">
        <v>29.004999999999999</v>
      </c>
      <c r="L1539" s="144"/>
      <c r="M1539" s="141">
        <v>29996</v>
      </c>
      <c r="N1539" s="141">
        <v>4916.9386086956501</v>
      </c>
      <c r="O1539" s="144"/>
      <c r="R1539" s="10"/>
    </row>
    <row r="1540" spans="1:18" ht="14.4" x14ac:dyDescent="0.3">
      <c r="A1540" s="143">
        <v>45357.479826388888</v>
      </c>
      <c r="B1540" s="46">
        <f t="shared" si="24"/>
        <v>45357.479861111111</v>
      </c>
      <c r="C1540" s="141">
        <v>2.5160045454545501</v>
      </c>
      <c r="D1540" s="141">
        <v>0.48499090909090897</v>
      </c>
      <c r="E1540" s="141">
        <v>1399.98181818182</v>
      </c>
      <c r="F1540" s="141">
        <v>39.589047619047598</v>
      </c>
      <c r="G1540" s="141">
        <v>33.770000000000003</v>
      </c>
      <c r="H1540" s="141">
        <v>31.013999999999999</v>
      </c>
      <c r="I1540" s="141">
        <v>6.6044999999999998</v>
      </c>
      <c r="J1540" s="141">
        <v>3.11</v>
      </c>
      <c r="K1540" s="141">
        <v>29.055</v>
      </c>
      <c r="L1540" s="144"/>
      <c r="M1540" s="141">
        <v>30054.5</v>
      </c>
      <c r="N1540" s="141">
        <v>4916.1243157894696</v>
      </c>
      <c r="O1540" s="144"/>
      <c r="R1540" s="10"/>
    </row>
    <row r="1541" spans="1:18" ht="14.4" x14ac:dyDescent="0.3">
      <c r="A1541" s="143">
        <v>45357.480520833335</v>
      </c>
      <c r="B1541" s="46">
        <f t="shared" si="24"/>
        <v>45357.480555555558</v>
      </c>
      <c r="C1541" s="141">
        <v>2.51210434782609</v>
      </c>
      <c r="D1541" s="141">
        <v>0.48393478260869599</v>
      </c>
      <c r="E1541" s="141">
        <v>1400</v>
      </c>
      <c r="F1541" s="141">
        <v>39.3809090909091</v>
      </c>
      <c r="G1541" s="141">
        <v>33.82</v>
      </c>
      <c r="H1541" s="141">
        <v>31.023333333333301</v>
      </c>
      <c r="I1541" s="141">
        <v>6.6168947368421103</v>
      </c>
      <c r="J1541" s="141">
        <v>3.11</v>
      </c>
      <c r="K1541" s="141">
        <v>29.105</v>
      </c>
      <c r="L1541" s="144"/>
      <c r="M1541" s="141">
        <v>30131.333333333299</v>
      </c>
      <c r="N1541" s="141">
        <v>4915.3322941176502</v>
      </c>
      <c r="O1541" s="144"/>
      <c r="R1541" s="10"/>
    </row>
    <row r="1542" spans="1:18" ht="14.4" x14ac:dyDescent="0.3">
      <c r="A1542" s="143">
        <v>45357.481215277781</v>
      </c>
      <c r="B1542" s="46">
        <f t="shared" si="24"/>
        <v>45357.481250000004</v>
      </c>
      <c r="C1542" s="141">
        <v>2.5123652173913</v>
      </c>
      <c r="D1542" s="141">
        <v>0.48975652173912998</v>
      </c>
      <c r="E1542" s="141">
        <v>1399.71818181818</v>
      </c>
      <c r="F1542" s="141">
        <v>39.8061111111111</v>
      </c>
      <c r="G1542" s="141">
        <v>33.86</v>
      </c>
      <c r="H1542" s="141">
        <v>31.02</v>
      </c>
      <c r="I1542" s="141">
        <v>6.6005000000000003</v>
      </c>
      <c r="J1542" s="141">
        <v>3.11</v>
      </c>
      <c r="K1542" s="141">
        <v>29.16</v>
      </c>
      <c r="L1542" s="144"/>
      <c r="M1542" s="141">
        <v>30165.333333333299</v>
      </c>
      <c r="N1542" s="141">
        <v>4914.5278500000004</v>
      </c>
      <c r="O1542" s="144"/>
      <c r="R1542" s="10"/>
    </row>
    <row r="1543" spans="1:18" ht="14.4" x14ac:dyDescent="0.3">
      <c r="A1543" s="143">
        <v>45357.481909722221</v>
      </c>
      <c r="B1543" s="46">
        <f t="shared" si="24"/>
        <v>45357.481944444444</v>
      </c>
      <c r="C1543" s="141">
        <v>2.50935</v>
      </c>
      <c r="D1543" s="141">
        <v>0.49067727272727302</v>
      </c>
      <c r="E1543" s="141">
        <v>1400.00454545455</v>
      </c>
      <c r="F1543" s="141">
        <v>39.160476190476203</v>
      </c>
      <c r="G1543" s="141">
        <v>33.954999999999998</v>
      </c>
      <c r="H1543" s="141">
        <v>31.03</v>
      </c>
      <c r="I1543" s="141">
        <v>6.6125882352941199</v>
      </c>
      <c r="J1543" s="141">
        <v>3.125</v>
      </c>
      <c r="K1543" s="141">
        <v>29.2</v>
      </c>
      <c r="L1543" s="144"/>
      <c r="M1543" s="141">
        <v>30246.333333333299</v>
      </c>
      <c r="N1543" s="141">
        <v>4913.7432500000004</v>
      </c>
      <c r="O1543" s="144"/>
      <c r="R1543" s="10"/>
    </row>
    <row r="1544" spans="1:18" ht="14.4" x14ac:dyDescent="0.3">
      <c r="A1544" s="143">
        <v>45357.482604166667</v>
      </c>
      <c r="B1544" s="46">
        <f t="shared" si="24"/>
        <v>45357.482638888891</v>
      </c>
      <c r="C1544" s="141">
        <v>2.5064875</v>
      </c>
      <c r="D1544" s="141">
        <v>0.49357083333333301</v>
      </c>
      <c r="E1544" s="141">
        <v>1399.9090909090901</v>
      </c>
      <c r="F1544" s="141">
        <v>39.9731818181818</v>
      </c>
      <c r="G1544" s="141">
        <v>33.97</v>
      </c>
      <c r="H1544" s="141">
        <v>31.024999999999999</v>
      </c>
      <c r="I1544" s="141">
        <v>6.6068333333333298</v>
      </c>
      <c r="J1544" s="141">
        <v>3.1349999999999998</v>
      </c>
      <c r="K1544" s="141">
        <v>29.24</v>
      </c>
      <c r="L1544" s="144"/>
      <c r="M1544" s="141">
        <v>30309.800000000003</v>
      </c>
      <c r="N1544" s="141">
        <v>4912.9221666666699</v>
      </c>
      <c r="O1544" s="144"/>
      <c r="R1544" s="10"/>
    </row>
    <row r="1545" spans="1:18" ht="14.4" x14ac:dyDescent="0.3">
      <c r="A1545" s="143">
        <v>45357.483298611114</v>
      </c>
      <c r="B1545" s="46">
        <f t="shared" si="24"/>
        <v>45357.483333333337</v>
      </c>
      <c r="C1545" s="141">
        <v>2.5049608695652199</v>
      </c>
      <c r="D1545" s="141">
        <v>0.49127391304347801</v>
      </c>
      <c r="E1545" s="141">
        <v>1400.1636363636401</v>
      </c>
      <c r="F1545" s="141">
        <v>39.612173913043499</v>
      </c>
      <c r="G1545" s="141">
        <v>34.015000000000001</v>
      </c>
      <c r="H1545" s="141">
        <v>31.02</v>
      </c>
      <c r="I1545" s="141">
        <v>6.6103750000000003</v>
      </c>
      <c r="J1545" s="141">
        <v>3.145</v>
      </c>
      <c r="K1545" s="141">
        <v>29.297142857142902</v>
      </c>
      <c r="L1545" s="144"/>
      <c r="M1545" s="141">
        <v>30309.800000000003</v>
      </c>
      <c r="N1545" s="141">
        <v>4912.07125</v>
      </c>
      <c r="O1545" s="144"/>
      <c r="R1545" s="10"/>
    </row>
    <row r="1546" spans="1:18" ht="14.4" x14ac:dyDescent="0.3">
      <c r="A1546" s="143">
        <v>45357.483993055554</v>
      </c>
      <c r="B1546" s="46">
        <f t="shared" si="24"/>
        <v>45357.484027777777</v>
      </c>
      <c r="C1546" s="141">
        <v>2.5054363636363601</v>
      </c>
      <c r="D1546" s="141">
        <v>0.496486363636364</v>
      </c>
      <c r="E1546" s="141">
        <v>1399.8523809523799</v>
      </c>
      <c r="F1546" s="141">
        <v>40.005238095238099</v>
      </c>
      <c r="G1546" s="141">
        <v>34.005000000000003</v>
      </c>
      <c r="H1546" s="141">
        <v>31.03</v>
      </c>
      <c r="I1546" s="141">
        <v>6.61335294117647</v>
      </c>
      <c r="J1546" s="141">
        <v>3.1360000000000001</v>
      </c>
      <c r="K1546" s="141">
        <v>29.316666666666698</v>
      </c>
      <c r="L1546" s="144"/>
      <c r="M1546" s="141">
        <v>30412.199999999997</v>
      </c>
      <c r="N1546" s="141">
        <v>4911.3101875000002</v>
      </c>
      <c r="O1546" s="144"/>
      <c r="R1546" s="10"/>
    </row>
    <row r="1547" spans="1:18" ht="14.4" x14ac:dyDescent="0.3">
      <c r="A1547" s="143">
        <v>45357.4846875</v>
      </c>
      <c r="B1547" s="46">
        <f t="shared" si="24"/>
        <v>45357.484722222223</v>
      </c>
      <c r="C1547" s="141">
        <v>2.5053863636363598</v>
      </c>
      <c r="D1547" s="141">
        <v>0.50052857142857099</v>
      </c>
      <c r="E1547" s="141">
        <v>1400.00952380952</v>
      </c>
      <c r="F1547" s="141">
        <v>39.2938095238095</v>
      </c>
      <c r="G1547" s="141">
        <v>34.090000000000003</v>
      </c>
      <c r="H1547" s="141">
        <v>31.023333333333301</v>
      </c>
      <c r="I1547" s="141">
        <v>6.6083749999999997</v>
      </c>
      <c r="J1547" s="141">
        <v>3.145</v>
      </c>
      <c r="K1547" s="141">
        <v>29.324999999999999</v>
      </c>
      <c r="L1547" s="144"/>
      <c r="M1547" s="141">
        <v>30474</v>
      </c>
      <c r="N1547" s="141">
        <v>4910.5483157894696</v>
      </c>
      <c r="O1547" s="144"/>
      <c r="R1547" s="10"/>
    </row>
    <row r="1548" spans="1:18" ht="14.4" x14ac:dyDescent="0.3">
      <c r="A1548" s="143">
        <v>45357.485381944447</v>
      </c>
      <c r="B1548" s="46">
        <f t="shared" si="24"/>
        <v>45357.48541666667</v>
      </c>
      <c r="C1548" s="141">
        <v>2.5041863636363599</v>
      </c>
      <c r="D1548" s="141">
        <v>0.49794545454545502</v>
      </c>
      <c r="E1548" s="141">
        <v>1400.1818181818201</v>
      </c>
      <c r="F1548" s="141">
        <v>39.606499999999997</v>
      </c>
      <c r="G1548" s="141">
        <v>34.125</v>
      </c>
      <c r="H1548" s="141">
        <v>31.02</v>
      </c>
      <c r="I1548" s="141">
        <v>6.6087222222222204</v>
      </c>
      <c r="J1548" s="141">
        <v>3.1549999999999998</v>
      </c>
      <c r="K1548" s="141">
        <v>29.344999999999999</v>
      </c>
      <c r="L1548" s="144"/>
      <c r="M1548" s="141">
        <v>30550.25</v>
      </c>
      <c r="N1548" s="141">
        <v>4909.7298947368399</v>
      </c>
      <c r="O1548" s="144"/>
      <c r="R1548" s="10"/>
    </row>
    <row r="1549" spans="1:18" ht="14.4" x14ac:dyDescent="0.3">
      <c r="A1549" s="143">
        <v>45357.486076388886</v>
      </c>
      <c r="B1549" s="46">
        <f t="shared" si="24"/>
        <v>45357.486111111109</v>
      </c>
      <c r="C1549" s="141">
        <v>2.49826086956522</v>
      </c>
      <c r="D1549" s="141">
        <v>0.50290434782608695</v>
      </c>
      <c r="E1549" s="141">
        <v>1400.1086956521699</v>
      </c>
      <c r="F1549" s="141">
        <v>38.880476190476202</v>
      </c>
      <c r="G1549" s="141">
        <v>34.274999999999999</v>
      </c>
      <c r="H1549" s="141">
        <v>31.03</v>
      </c>
      <c r="I1549" s="141">
        <v>6.6056470588235303</v>
      </c>
      <c r="J1549" s="141">
        <v>3.165</v>
      </c>
      <c r="K1549" s="141">
        <v>29.38</v>
      </c>
      <c r="L1549" s="144"/>
      <c r="M1549" s="141">
        <v>30597</v>
      </c>
      <c r="N1549" s="141">
        <v>4908.8962000000001</v>
      </c>
      <c r="O1549" s="144"/>
      <c r="R1549" s="10"/>
    </row>
    <row r="1550" spans="1:18" ht="14.4" x14ac:dyDescent="0.3">
      <c r="A1550" s="143">
        <v>45357.486770833333</v>
      </c>
      <c r="B1550" s="46">
        <f t="shared" si="24"/>
        <v>45357.486805555556</v>
      </c>
      <c r="C1550" s="141">
        <v>2.4921869565217398</v>
      </c>
      <c r="D1550" s="141">
        <v>0.51104347826087004</v>
      </c>
      <c r="E1550" s="141">
        <v>1400.3454545454499</v>
      </c>
      <c r="F1550" s="141">
        <v>39.167058823529402</v>
      </c>
      <c r="G1550" s="141">
        <v>34.369999999999997</v>
      </c>
      <c r="H1550" s="141">
        <v>31.035</v>
      </c>
      <c r="I1550" s="141">
        <v>6.6171666666666704</v>
      </c>
      <c r="J1550" s="141">
        <v>3.1749999999999998</v>
      </c>
      <c r="K1550" s="141">
        <v>29.425000000000001</v>
      </c>
      <c r="L1550" s="141"/>
      <c r="M1550" s="141">
        <v>30670</v>
      </c>
      <c r="N1550" s="141">
        <v>4908.1099999999997</v>
      </c>
      <c r="O1550" s="144"/>
      <c r="R1550" s="10"/>
    </row>
    <row r="1551" spans="1:18" ht="14.4" x14ac:dyDescent="0.3">
      <c r="A1551" s="143">
        <v>45357.48746527778</v>
      </c>
      <c r="B1551" s="46">
        <f t="shared" si="24"/>
        <v>45357.487500000003</v>
      </c>
      <c r="C1551" s="141">
        <v>2.4896434782608701</v>
      </c>
      <c r="D1551" s="141">
        <v>0.51186086956521704</v>
      </c>
      <c r="E1551" s="141">
        <v>1399.9434782608701</v>
      </c>
      <c r="F1551" s="141">
        <v>39.7022727272727</v>
      </c>
      <c r="G1551" s="141">
        <v>34.42</v>
      </c>
      <c r="H1551" s="141">
        <v>31.0242857142857</v>
      </c>
      <c r="I1551" s="141">
        <v>6.6007058823529396</v>
      </c>
      <c r="J1551" s="141">
        <v>3.1933333333333298</v>
      </c>
      <c r="K1551" s="141">
        <v>29.507999999999999</v>
      </c>
      <c r="L1551" s="144"/>
      <c r="M1551" s="141">
        <v>30709.333333333299</v>
      </c>
      <c r="N1551" s="141">
        <v>4907.2411428571404</v>
      </c>
      <c r="O1551" s="144"/>
      <c r="R1551" s="10"/>
    </row>
    <row r="1552" spans="1:18" ht="14.4" x14ac:dyDescent="0.3">
      <c r="A1552" s="143">
        <v>45357.488159722219</v>
      </c>
      <c r="B1552" s="46">
        <f t="shared" si="24"/>
        <v>45357.48819444445</v>
      </c>
      <c r="C1552" s="141">
        <v>2.4887782608695699</v>
      </c>
      <c r="D1552" s="141">
        <v>0.51349999999999996</v>
      </c>
      <c r="E1552" s="141">
        <v>1399.8347826086999</v>
      </c>
      <c r="F1552" s="141">
        <v>39.1138095238095</v>
      </c>
      <c r="G1552" s="141">
        <v>34.515000000000001</v>
      </c>
      <c r="H1552" s="141">
        <v>31.033333333333299</v>
      </c>
      <c r="I1552" s="141">
        <v>6.6145714285714297</v>
      </c>
      <c r="J1552" s="141">
        <v>3.2050000000000001</v>
      </c>
      <c r="K1552" s="141">
        <v>29.605</v>
      </c>
      <c r="L1552" s="144"/>
      <c r="M1552" s="141">
        <v>30784</v>
      </c>
      <c r="N1552" s="141">
        <v>4906.4139999999998</v>
      </c>
      <c r="O1552" s="144"/>
      <c r="R1552" s="10"/>
    </row>
    <row r="1553" spans="1:18" ht="14.4" x14ac:dyDescent="0.3">
      <c r="A1553" s="143">
        <v>45357.488854166666</v>
      </c>
      <c r="B1553" s="46">
        <f t="shared" si="24"/>
        <v>45357.488888888889</v>
      </c>
      <c r="C1553" s="141">
        <v>2.4853391304347801</v>
      </c>
      <c r="D1553" s="141">
        <v>0.51593043478260903</v>
      </c>
      <c r="E1553" s="141">
        <v>1400.2347826087</v>
      </c>
      <c r="F1553" s="141">
        <v>39.585000000000001</v>
      </c>
      <c r="G1553" s="141">
        <v>34.590000000000003</v>
      </c>
      <c r="H1553" s="141">
        <v>31.0283333333333</v>
      </c>
      <c r="I1553" s="141">
        <v>6.6071666666666697</v>
      </c>
      <c r="J1553" s="141">
        <v>3.22</v>
      </c>
      <c r="K1553" s="141">
        <v>29.664999999999999</v>
      </c>
      <c r="L1553" s="144"/>
      <c r="M1553" s="141">
        <v>30858.400000000001</v>
      </c>
      <c r="N1553" s="141">
        <v>4905.64114285714</v>
      </c>
      <c r="O1553" s="144"/>
      <c r="R1553" s="10"/>
    </row>
    <row r="1554" spans="1:18" ht="14.4" x14ac:dyDescent="0.3">
      <c r="A1554" s="143">
        <v>45357.489548611113</v>
      </c>
      <c r="B1554" s="46">
        <f t="shared" si="24"/>
        <v>45357.489583333336</v>
      </c>
      <c r="C1554" s="141">
        <v>2.4822304347826099</v>
      </c>
      <c r="D1554" s="141">
        <v>0.51812608695652196</v>
      </c>
      <c r="E1554" s="141">
        <v>1399.79565217391</v>
      </c>
      <c r="F1554" s="141">
        <v>39.221304347826099</v>
      </c>
      <c r="G1554" s="141">
        <v>34.69</v>
      </c>
      <c r="H1554" s="141">
        <v>31.035</v>
      </c>
      <c r="I1554" s="141">
        <v>6.6128235294117603</v>
      </c>
      <c r="J1554" s="141">
        <v>3.21</v>
      </c>
      <c r="K1554" s="141">
        <v>29.72</v>
      </c>
      <c r="L1554" s="144"/>
      <c r="M1554" s="141">
        <v>30858.400000000001</v>
      </c>
      <c r="N1554" s="141">
        <v>4904.7964090909099</v>
      </c>
      <c r="O1554" s="144"/>
      <c r="R1554" s="10"/>
    </row>
    <row r="1555" spans="1:18" ht="14.4" x14ac:dyDescent="0.3">
      <c r="A1555" s="143">
        <v>45357.490243055552</v>
      </c>
      <c r="B1555" s="46">
        <f t="shared" si="24"/>
        <v>45357.490277777782</v>
      </c>
      <c r="C1555" s="141">
        <v>2.4809217391304301</v>
      </c>
      <c r="D1555" s="141">
        <v>0.52124999999999999</v>
      </c>
      <c r="E1555" s="141">
        <v>1400.22173913043</v>
      </c>
      <c r="F1555" s="141">
        <v>39.700499999999998</v>
      </c>
      <c r="G1555" s="141">
        <v>34.69</v>
      </c>
      <c r="H1555" s="141">
        <v>31.027999999999999</v>
      </c>
      <c r="I1555" s="141">
        <v>6.6033333333333299</v>
      </c>
      <c r="J1555" s="141">
        <v>3.2133333333333298</v>
      </c>
      <c r="K1555" s="141">
        <v>29.785</v>
      </c>
      <c r="L1555" s="144"/>
      <c r="M1555" s="141">
        <v>30962.666666666701</v>
      </c>
      <c r="N1555" s="141">
        <v>4903.94704761905</v>
      </c>
      <c r="O1555" s="144"/>
      <c r="R1555" s="10"/>
    </row>
    <row r="1556" spans="1:18" ht="14.4" x14ac:dyDescent="0.3">
      <c r="A1556" s="143">
        <v>45357.490937499999</v>
      </c>
      <c r="B1556" s="46">
        <f t="shared" si="24"/>
        <v>45357.490972222222</v>
      </c>
      <c r="C1556" s="141">
        <v>2.4768086956521702</v>
      </c>
      <c r="D1556" s="141">
        <v>0.52316086956521701</v>
      </c>
      <c r="E1556" s="141">
        <v>1400.00434782609</v>
      </c>
      <c r="F1556" s="141">
        <v>39.156666666666702</v>
      </c>
      <c r="G1556" s="141">
        <v>34.773333333333298</v>
      </c>
      <c r="H1556" s="141">
        <v>31.034285714285701</v>
      </c>
      <c r="I1556" s="141">
        <v>6.61111764705882</v>
      </c>
      <c r="J1556" s="141">
        <v>3.2149999999999999</v>
      </c>
      <c r="K1556" s="141">
        <v>29.83</v>
      </c>
      <c r="L1556" s="144"/>
      <c r="M1556" s="141">
        <v>30962.666666666701</v>
      </c>
      <c r="N1556" s="141">
        <v>4903.1474761904801</v>
      </c>
      <c r="O1556" s="144"/>
      <c r="R1556" s="10"/>
    </row>
    <row r="1557" spans="1:18" ht="14.4" x14ac:dyDescent="0.3">
      <c r="A1557" s="143">
        <v>45357.491631944446</v>
      </c>
      <c r="B1557" s="46">
        <f t="shared" si="24"/>
        <v>45357.491666666669</v>
      </c>
      <c r="C1557" s="141">
        <v>2.47070833333333</v>
      </c>
      <c r="D1557" s="141">
        <v>0.52752083333333299</v>
      </c>
      <c r="E1557" s="141">
        <v>1400.1304347826101</v>
      </c>
      <c r="F1557" s="141">
        <v>38.798749999999998</v>
      </c>
      <c r="G1557" s="141">
        <v>34.945</v>
      </c>
      <c r="H1557" s="141">
        <v>31.045000000000002</v>
      </c>
      <c r="I1557" s="141">
        <v>6.61165</v>
      </c>
      <c r="J1557" s="141">
        <v>3.2166666666666699</v>
      </c>
      <c r="K1557" s="141">
        <v>29.88</v>
      </c>
      <c r="L1557" s="144"/>
      <c r="M1557" s="141">
        <v>31064.6</v>
      </c>
      <c r="N1557" s="141">
        <v>4902.2725454545498</v>
      </c>
      <c r="O1557" s="144"/>
      <c r="R1557" s="10"/>
    </row>
    <row r="1558" spans="1:18" ht="14.4" x14ac:dyDescent="0.3">
      <c r="A1558" s="143">
        <v>45357.492326388892</v>
      </c>
      <c r="B1558" s="46">
        <f t="shared" si="24"/>
        <v>45357.492361111115</v>
      </c>
      <c r="C1558" s="141">
        <v>2.4662521739130399</v>
      </c>
      <c r="D1558" s="141">
        <v>0.53520869565217399</v>
      </c>
      <c r="E1558" s="141">
        <v>1399.74347826087</v>
      </c>
      <c r="F1558" s="141">
        <v>39.31</v>
      </c>
      <c r="G1558" s="141">
        <v>35.045000000000002</v>
      </c>
      <c r="H1558" s="141">
        <v>31.035</v>
      </c>
      <c r="I1558" s="141">
        <v>6.6071249999999999</v>
      </c>
      <c r="J1558" s="141">
        <v>3.226</v>
      </c>
      <c r="K1558" s="141">
        <v>29.97</v>
      </c>
      <c r="L1558" s="144"/>
      <c r="M1558" s="141">
        <v>31127</v>
      </c>
      <c r="N1558" s="141">
        <v>4901.3879999999999</v>
      </c>
      <c r="O1558" s="144"/>
      <c r="R1558" s="10"/>
    </row>
    <row r="1559" spans="1:18" ht="14.4" x14ac:dyDescent="0.3">
      <c r="A1559" s="143">
        <v>45357.493020833332</v>
      </c>
      <c r="B1559" s="46">
        <f t="shared" si="24"/>
        <v>45357.493055555555</v>
      </c>
      <c r="C1559" s="141">
        <v>2.4634047619047599</v>
      </c>
      <c r="D1559" s="141">
        <v>0.53621304347826104</v>
      </c>
      <c r="E1559" s="141">
        <v>1399.98181818182</v>
      </c>
      <c r="F1559" s="141">
        <v>38.850476190476201</v>
      </c>
      <c r="G1559" s="141">
        <v>35.164999999999999</v>
      </c>
      <c r="H1559" s="141">
        <v>31.044</v>
      </c>
      <c r="I1559" s="141">
        <v>6.6095294117647096</v>
      </c>
      <c r="J1559" s="141">
        <v>3.22</v>
      </c>
      <c r="K1559" s="141">
        <v>30.095454545454501</v>
      </c>
      <c r="L1559" s="144"/>
      <c r="M1559" s="141">
        <v>31191.599999999999</v>
      </c>
      <c r="N1559" s="141">
        <v>4900.6025714285697</v>
      </c>
      <c r="O1559" s="144"/>
      <c r="R1559" s="10"/>
    </row>
    <row r="1560" spans="1:18" ht="14.4" x14ac:dyDescent="0.3">
      <c r="A1560" s="143">
        <v>45357.493715277778</v>
      </c>
      <c r="B1560" s="46">
        <f t="shared" si="24"/>
        <v>45357.493750000001</v>
      </c>
      <c r="C1560" s="141">
        <v>2.4560913043478299</v>
      </c>
      <c r="D1560" s="141">
        <v>0.54276086956521696</v>
      </c>
      <c r="E1560" s="141">
        <v>1400.0636363636399</v>
      </c>
      <c r="F1560" s="141">
        <v>39.113043478260899</v>
      </c>
      <c r="G1560" s="141">
        <v>35.325000000000003</v>
      </c>
      <c r="H1560" s="141">
        <v>31.045000000000002</v>
      </c>
      <c r="I1560" s="141">
        <v>6.6053125000000001</v>
      </c>
      <c r="J1560" s="141">
        <v>3.23</v>
      </c>
      <c r="K1560" s="141">
        <v>30.19</v>
      </c>
      <c r="L1560" s="144"/>
      <c r="M1560" s="141">
        <v>31250.666666666701</v>
      </c>
      <c r="N1560" s="141">
        <v>4899.80454545455</v>
      </c>
      <c r="O1560" s="144"/>
      <c r="R1560" s="10"/>
    </row>
    <row r="1561" spans="1:18" ht="14.4" x14ac:dyDescent="0.3">
      <c r="A1561" s="143">
        <v>45357.494409722225</v>
      </c>
      <c r="B1561" s="46">
        <f t="shared" si="24"/>
        <v>45357.494444444448</v>
      </c>
      <c r="C1561" s="141">
        <v>2.45459545454545</v>
      </c>
      <c r="D1561" s="141">
        <v>0.54584782608695703</v>
      </c>
      <c r="E1561" s="141">
        <v>1399.9</v>
      </c>
      <c r="F1561" s="141">
        <v>39.387333333333302</v>
      </c>
      <c r="G1561" s="141">
        <v>35.395000000000003</v>
      </c>
      <c r="H1561" s="141">
        <v>31.05</v>
      </c>
      <c r="I1561" s="141">
        <v>6.6172222222222201</v>
      </c>
      <c r="J1561" s="141">
        <v>3.2349999999999999</v>
      </c>
      <c r="K1561" s="141">
        <v>30.302727272727299</v>
      </c>
      <c r="L1561" s="144"/>
      <c r="M1561" s="141">
        <v>31331</v>
      </c>
      <c r="N1561" s="141">
        <v>4898.9739565217396</v>
      </c>
      <c r="O1561" s="144"/>
      <c r="R1561" s="10"/>
    </row>
    <row r="1562" spans="1:18" ht="14.4" x14ac:dyDescent="0.3">
      <c r="A1562" s="143">
        <v>45357.495104166665</v>
      </c>
      <c r="B1562" s="46">
        <f t="shared" si="24"/>
        <v>45357.495138888888</v>
      </c>
      <c r="C1562" s="141">
        <v>2.4487434782608699</v>
      </c>
      <c r="D1562" s="141">
        <v>0.55016956521739102</v>
      </c>
      <c r="E1562" s="141">
        <v>1399.8391304347799</v>
      </c>
      <c r="F1562" s="141">
        <v>39.342307692307699</v>
      </c>
      <c r="G1562" s="141">
        <v>35.484999999999999</v>
      </c>
      <c r="H1562" s="141">
        <v>31.044285714285699</v>
      </c>
      <c r="I1562" s="141">
        <v>6.6006666666666698</v>
      </c>
      <c r="J1562" s="141">
        <v>3.24</v>
      </c>
      <c r="K1562" s="141">
        <v>30.405000000000001</v>
      </c>
      <c r="L1562" s="144"/>
      <c r="M1562" s="141">
        <v>31374.333333333299</v>
      </c>
      <c r="N1562" s="141">
        <v>4898.18061904762</v>
      </c>
      <c r="O1562" s="144"/>
      <c r="R1562" s="10"/>
    </row>
    <row r="1563" spans="1:18" ht="14.4" x14ac:dyDescent="0.3">
      <c r="A1563" s="143">
        <v>45357.495798611111</v>
      </c>
      <c r="B1563" s="46">
        <f t="shared" si="24"/>
        <v>45357.495833333334</v>
      </c>
      <c r="C1563" s="141">
        <v>2.4486409090909098</v>
      </c>
      <c r="D1563" s="141">
        <v>0.55325000000000002</v>
      </c>
      <c r="E1563" s="141">
        <v>1399.8090909090899</v>
      </c>
      <c r="F1563" s="141">
        <v>39.103684210526303</v>
      </c>
      <c r="G1563" s="141">
        <v>35.58</v>
      </c>
      <c r="H1563" s="141">
        <v>31.045000000000002</v>
      </c>
      <c r="I1563" s="141">
        <v>6.615875</v>
      </c>
      <c r="J1563" s="141">
        <v>3.2549999999999999</v>
      </c>
      <c r="K1563" s="141">
        <v>30.47</v>
      </c>
      <c r="L1563" s="144"/>
      <c r="M1563" s="141">
        <v>31447</v>
      </c>
      <c r="N1563" s="141">
        <v>4897.3174285714304</v>
      </c>
      <c r="O1563" s="144"/>
      <c r="R1563" s="10"/>
    </row>
    <row r="1564" spans="1:18" ht="14.4" x14ac:dyDescent="0.3">
      <c r="A1564" s="143">
        <v>45357.496493055558</v>
      </c>
      <c r="B1564" s="46">
        <f t="shared" si="24"/>
        <v>45357.496527777781</v>
      </c>
      <c r="C1564" s="141">
        <v>2.4415434782608698</v>
      </c>
      <c r="D1564" s="141">
        <v>0.56145652173912997</v>
      </c>
      <c r="E1564" s="141">
        <v>1399.9136363636401</v>
      </c>
      <c r="F1564" s="141">
        <v>39.087222222222202</v>
      </c>
      <c r="G1564" s="141">
        <v>35.704999999999998</v>
      </c>
      <c r="H1564" s="141">
        <v>31.038</v>
      </c>
      <c r="I1564" s="141">
        <v>6.6088947368421103</v>
      </c>
      <c r="J1564" s="141">
        <v>3.2633333333333301</v>
      </c>
      <c r="K1564" s="141">
        <v>30.535</v>
      </c>
      <c r="L1564" s="144"/>
      <c r="M1564" s="141">
        <v>31518.199999999997</v>
      </c>
      <c r="N1564" s="141">
        <v>4896.4662352941205</v>
      </c>
      <c r="O1564" s="144"/>
      <c r="R1564" s="10"/>
    </row>
    <row r="1565" spans="1:18" ht="14.4" x14ac:dyDescent="0.3">
      <c r="A1565" s="143">
        <v>45357.497187499997</v>
      </c>
      <c r="B1565" s="46">
        <f t="shared" si="24"/>
        <v>45357.49722222222</v>
      </c>
      <c r="C1565" s="141">
        <v>2.4388863636363598</v>
      </c>
      <c r="D1565" s="141">
        <v>0.55750909090909095</v>
      </c>
      <c r="E1565" s="141">
        <v>1400.2315789473701</v>
      </c>
      <c r="F1565" s="141">
        <v>39.5253333333333</v>
      </c>
      <c r="G1565" s="141">
        <v>35.765000000000001</v>
      </c>
      <c r="H1565" s="141">
        <v>31.04</v>
      </c>
      <c r="I1565" s="141">
        <v>6.6129444444444401</v>
      </c>
      <c r="J1565" s="141">
        <v>3.27</v>
      </c>
      <c r="K1565" s="141">
        <v>30.63</v>
      </c>
      <c r="L1565" s="144"/>
      <c r="M1565" s="141">
        <v>31518.199999999997</v>
      </c>
      <c r="N1565" s="141">
        <v>4895.6571176470597</v>
      </c>
      <c r="O1565" s="144"/>
      <c r="R1565" s="10"/>
    </row>
    <row r="1566" spans="1:18" ht="14.4" x14ac:dyDescent="0.3">
      <c r="A1566" s="143">
        <v>45357.497881944444</v>
      </c>
      <c r="B1566" s="46">
        <f t="shared" si="24"/>
        <v>45357.497916666667</v>
      </c>
      <c r="C1566" s="141">
        <v>2.4366043478260901</v>
      </c>
      <c r="D1566" s="141">
        <v>0.55960869565217397</v>
      </c>
      <c r="E1566" s="141">
        <v>1399.9181818181801</v>
      </c>
      <c r="F1566" s="141">
        <v>39.488</v>
      </c>
      <c r="G1566" s="141">
        <v>35.825000000000003</v>
      </c>
      <c r="H1566" s="141">
        <v>31.036999999999999</v>
      </c>
      <c r="I1566" s="141">
        <v>6.6042500000000004</v>
      </c>
      <c r="J1566" s="141">
        <v>3.28</v>
      </c>
      <c r="K1566" s="141">
        <v>30.725000000000001</v>
      </c>
      <c r="L1566" s="144"/>
      <c r="M1566" s="141">
        <v>31615.4</v>
      </c>
      <c r="N1566" s="141">
        <v>4894.8691904761899</v>
      </c>
      <c r="O1566" s="144"/>
      <c r="R1566" s="10"/>
    </row>
    <row r="1567" spans="1:18" ht="14.4" x14ac:dyDescent="0.3">
      <c r="A1567" s="143">
        <v>45357.498576388891</v>
      </c>
      <c r="B1567" s="46">
        <f t="shared" si="24"/>
        <v>45357.498611111114</v>
      </c>
      <c r="C1567" s="141">
        <v>2.43339565217391</v>
      </c>
      <c r="D1567" s="141">
        <v>0.56498695652173903</v>
      </c>
      <c r="E1567" s="141">
        <v>1399.79130434783</v>
      </c>
      <c r="F1567" s="141">
        <v>39.107500000000002</v>
      </c>
      <c r="G1567" s="141">
        <v>35.935000000000002</v>
      </c>
      <c r="H1567" s="141">
        <v>31.045000000000002</v>
      </c>
      <c r="I1567" s="141">
        <v>6.6113684210526298</v>
      </c>
      <c r="J1567" s="141">
        <v>3.2949999999999999</v>
      </c>
      <c r="K1567" s="141">
        <v>30.785</v>
      </c>
      <c r="L1567" s="144"/>
      <c r="M1567" s="141">
        <v>31615.4</v>
      </c>
      <c r="N1567" s="141">
        <v>4894.0323181818203</v>
      </c>
      <c r="O1567" s="144"/>
      <c r="R1567" s="10"/>
    </row>
    <row r="1568" spans="1:18" ht="14.4" x14ac:dyDescent="0.3">
      <c r="A1568" s="143">
        <v>45357.49927083333</v>
      </c>
      <c r="B1568" s="46">
        <f t="shared" si="24"/>
        <v>45357.499305555561</v>
      </c>
      <c r="C1568" s="141">
        <v>2.4291208333333301</v>
      </c>
      <c r="D1568" s="141">
        <v>0.56835833333333297</v>
      </c>
      <c r="E1568" s="141">
        <v>1399.8772727272701</v>
      </c>
      <c r="F1568" s="141">
        <v>39.188421052631597</v>
      </c>
      <c r="G1568" s="141">
        <v>36.045000000000002</v>
      </c>
      <c r="H1568" s="141">
        <v>31.043636363636399</v>
      </c>
      <c r="I1568" s="141">
        <v>6.61327777777778</v>
      </c>
      <c r="J1568" s="141">
        <v>3.3116666666666701</v>
      </c>
      <c r="K1568" s="141">
        <v>30.844999999999999</v>
      </c>
      <c r="L1568" s="144"/>
      <c r="M1568" s="141">
        <v>31727.5</v>
      </c>
      <c r="N1568" s="141">
        <v>4893.1250499999996</v>
      </c>
      <c r="O1568" s="144"/>
      <c r="R1568" s="10"/>
    </row>
    <row r="1569" spans="1:18" ht="14.4" x14ac:dyDescent="0.3">
      <c r="A1569" s="143">
        <v>45357.499965277777</v>
      </c>
      <c r="B1569" s="46">
        <f t="shared" si="24"/>
        <v>45357.5</v>
      </c>
      <c r="C1569" s="141">
        <v>2.4275954545454499</v>
      </c>
      <c r="D1569" s="141">
        <v>0.57189545454545498</v>
      </c>
      <c r="E1569" s="141">
        <v>1400.06</v>
      </c>
      <c r="F1569" s="141">
        <v>39.491764705882403</v>
      </c>
      <c r="G1569" s="141">
        <v>36.130000000000003</v>
      </c>
      <c r="H1569" s="141">
        <v>31.038571428571402</v>
      </c>
      <c r="I1569" s="141">
        <v>6.6066428571428597</v>
      </c>
      <c r="J1569" s="141">
        <v>3.3116666666666701</v>
      </c>
      <c r="K1569" s="141">
        <v>30.927142857142901</v>
      </c>
      <c r="L1569" s="144"/>
      <c r="M1569" s="141">
        <v>31783</v>
      </c>
      <c r="N1569" s="141">
        <v>4892.29238095238</v>
      </c>
      <c r="O1569" s="144"/>
      <c r="R1569" s="10"/>
    </row>
    <row r="1570" spans="1:18" ht="14.4" x14ac:dyDescent="0.3">
      <c r="A1570" s="143">
        <v>45357.500659722224</v>
      </c>
      <c r="B1570" s="46">
        <f t="shared" si="24"/>
        <v>45357.500694444447</v>
      </c>
      <c r="C1570" s="141">
        <v>2.42470869565217</v>
      </c>
      <c r="D1570" s="141">
        <v>0.57620000000000005</v>
      </c>
      <c r="E1570" s="141">
        <v>1400.00434782609</v>
      </c>
      <c r="F1570" s="141">
        <v>39.417142857142899</v>
      </c>
      <c r="G1570" s="141">
        <v>36.21</v>
      </c>
      <c r="H1570" s="141">
        <v>31.04</v>
      </c>
      <c r="I1570" s="141">
        <v>6.6098095238095196</v>
      </c>
      <c r="J1570" s="141">
        <v>3.3149999999999999</v>
      </c>
      <c r="K1570" s="141">
        <v>31.01</v>
      </c>
      <c r="L1570" s="144"/>
      <c r="M1570" s="141">
        <v>31845.5</v>
      </c>
      <c r="N1570" s="141">
        <v>4891.4457727272702</v>
      </c>
      <c r="O1570" s="144"/>
      <c r="R1570" s="10"/>
    </row>
    <row r="1571" spans="1:18" ht="14.4" x14ac:dyDescent="0.3">
      <c r="A1571" s="143">
        <v>45357.501354166663</v>
      </c>
      <c r="B1571" s="46">
        <f t="shared" si="24"/>
        <v>45357.501388888893</v>
      </c>
      <c r="C1571" s="141">
        <v>2.4201478260869602</v>
      </c>
      <c r="D1571" s="141">
        <v>0.58072608695652195</v>
      </c>
      <c r="E1571" s="141">
        <v>1399.71304347826</v>
      </c>
      <c r="F1571" s="141">
        <v>39.231999999999999</v>
      </c>
      <c r="G1571" s="141">
        <v>36.284999999999997</v>
      </c>
      <c r="H1571" s="141">
        <v>31.033999999999999</v>
      </c>
      <c r="I1571" s="141">
        <v>6.6047647058823502</v>
      </c>
      <c r="J1571" s="141">
        <v>3.33</v>
      </c>
      <c r="K1571" s="141">
        <v>31.08</v>
      </c>
      <c r="L1571" s="144"/>
      <c r="M1571" s="141">
        <v>31911.666666666701</v>
      </c>
      <c r="N1571" s="141">
        <v>4890.5854761904802</v>
      </c>
      <c r="O1571" s="144"/>
      <c r="R1571" s="10"/>
    </row>
    <row r="1572" spans="1:18" ht="14.4" x14ac:dyDescent="0.3">
      <c r="A1572" s="143">
        <v>45357.50204861111</v>
      </c>
      <c r="B1572" s="46">
        <f t="shared" si="24"/>
        <v>45357.502083333333</v>
      </c>
      <c r="C1572" s="141">
        <v>2.4155782608695699</v>
      </c>
      <c r="D1572" s="141">
        <v>0.58113043478260895</v>
      </c>
      <c r="E1572" s="141">
        <v>1399.70454545455</v>
      </c>
      <c r="F1572" s="141">
        <v>39.417499999999997</v>
      </c>
      <c r="G1572" s="141">
        <v>36.365000000000002</v>
      </c>
      <c r="H1572" s="141">
        <v>31.044</v>
      </c>
      <c r="I1572" s="141">
        <v>6.6182105263157904</v>
      </c>
      <c r="J1572" s="141">
        <v>3.34</v>
      </c>
      <c r="K1572" s="141">
        <v>31.14</v>
      </c>
      <c r="L1572" s="144"/>
      <c r="M1572" s="141">
        <v>31987</v>
      </c>
      <c r="N1572" s="141">
        <v>4889.73718181818</v>
      </c>
      <c r="O1572" s="144"/>
      <c r="R1572" s="10"/>
    </row>
    <row r="1573" spans="1:18" ht="14.4" x14ac:dyDescent="0.3">
      <c r="A1573" s="143">
        <v>45357.502743055556</v>
      </c>
      <c r="B1573" s="46">
        <f t="shared" si="24"/>
        <v>45357.50277777778</v>
      </c>
      <c r="C1573" s="141">
        <v>2.4135909090909098</v>
      </c>
      <c r="D1573" s="141">
        <v>0.58658636363636396</v>
      </c>
      <c r="E1573" s="141">
        <v>1399.74545454545</v>
      </c>
      <c r="F1573" s="141">
        <v>38.993529411764698</v>
      </c>
      <c r="G1573" s="141">
        <v>36.484999999999999</v>
      </c>
      <c r="H1573" s="141">
        <v>31.034285714285701</v>
      </c>
      <c r="I1573" s="141">
        <v>6.5998888888888896</v>
      </c>
      <c r="J1573" s="141">
        <v>3.34</v>
      </c>
      <c r="K1573" s="141">
        <v>31.21</v>
      </c>
      <c r="L1573" s="144"/>
      <c r="M1573" s="141">
        <v>32014.5</v>
      </c>
      <c r="N1573" s="141">
        <v>4888.9178421052602</v>
      </c>
      <c r="O1573" s="144"/>
      <c r="R1573" s="10"/>
    </row>
    <row r="1574" spans="1:18" ht="14.4" x14ac:dyDescent="0.3">
      <c r="A1574" s="143">
        <v>45357.503437500003</v>
      </c>
      <c r="B1574" s="46">
        <f t="shared" si="24"/>
        <v>45357.503472222226</v>
      </c>
      <c r="C1574" s="141">
        <v>2.4057727272727298</v>
      </c>
      <c r="D1574" s="141">
        <v>0.59586363636363604</v>
      </c>
      <c r="E1574" s="141">
        <v>1400.27272727273</v>
      </c>
      <c r="F1574" s="141">
        <v>39.159545454545501</v>
      </c>
      <c r="G1574" s="141">
        <v>36.64</v>
      </c>
      <c r="H1574" s="141">
        <v>31.044285714285699</v>
      </c>
      <c r="I1574" s="141">
        <v>6.6151052631578899</v>
      </c>
      <c r="J1574" s="141">
        <v>3.37</v>
      </c>
      <c r="K1574" s="141">
        <v>31.274999999999999</v>
      </c>
      <c r="L1574" s="144"/>
      <c r="M1574" s="141">
        <v>32093.333333333299</v>
      </c>
      <c r="N1574" s="141">
        <v>4888.098</v>
      </c>
      <c r="O1574" s="144"/>
      <c r="R1574" s="10"/>
    </row>
    <row r="1575" spans="1:18" ht="14.4" x14ac:dyDescent="0.3">
      <c r="A1575" s="143">
        <v>45357.504131944443</v>
      </c>
      <c r="B1575" s="46">
        <f t="shared" si="24"/>
        <v>45357.504166666666</v>
      </c>
      <c r="C1575" s="141">
        <v>2.4050500000000001</v>
      </c>
      <c r="D1575" s="141">
        <v>0.59719545454545497</v>
      </c>
      <c r="E1575" s="141">
        <v>1400.1909090909101</v>
      </c>
      <c r="F1575" s="141">
        <v>40.261052631578899</v>
      </c>
      <c r="G1575" s="141">
        <v>36.615000000000002</v>
      </c>
      <c r="H1575" s="141">
        <v>31.0416666666667</v>
      </c>
      <c r="I1575" s="141">
        <v>6.6071249999999999</v>
      </c>
      <c r="J1575" s="141">
        <v>3.36</v>
      </c>
      <c r="K1575" s="141">
        <v>31.387499999999999</v>
      </c>
      <c r="L1575" s="144"/>
      <c r="M1575" s="141">
        <v>32175.800000000003</v>
      </c>
      <c r="N1575" s="141">
        <v>4887.2315500000004</v>
      </c>
      <c r="O1575" s="144"/>
      <c r="R1575" s="10"/>
    </row>
    <row r="1576" spans="1:18" ht="14.4" x14ac:dyDescent="0.3">
      <c r="A1576" s="143">
        <v>45357.504826388889</v>
      </c>
      <c r="B1576" s="46">
        <f t="shared" si="24"/>
        <v>45357.504861111112</v>
      </c>
      <c r="C1576" s="141">
        <v>2.4073863636363599</v>
      </c>
      <c r="D1576" s="141">
        <v>0.59624090909090899</v>
      </c>
      <c r="E1576" s="141">
        <v>1400.25454545455</v>
      </c>
      <c r="F1576" s="141">
        <v>40.082000000000001</v>
      </c>
      <c r="G1576" s="141">
        <v>36.615000000000002</v>
      </c>
      <c r="H1576" s="141">
        <v>31.033333333333299</v>
      </c>
      <c r="I1576" s="141">
        <v>6.6143999999999998</v>
      </c>
      <c r="J1576" s="141">
        <v>3.355</v>
      </c>
      <c r="K1576" s="141">
        <v>31.5</v>
      </c>
      <c r="L1576" s="144"/>
      <c r="M1576" s="141">
        <v>32175.800000000003</v>
      </c>
      <c r="N1576" s="141">
        <v>4886.3846999999996</v>
      </c>
      <c r="O1576" s="144"/>
      <c r="R1576" s="10"/>
    </row>
    <row r="1577" spans="1:18" ht="14.4" x14ac:dyDescent="0.3">
      <c r="A1577" s="143">
        <v>45357.505520833336</v>
      </c>
      <c r="B1577" s="46">
        <f t="shared" si="24"/>
        <v>45357.505555555559</v>
      </c>
      <c r="C1577" s="141">
        <v>2.4081409090909101</v>
      </c>
      <c r="D1577" s="141">
        <v>0.59190869565217397</v>
      </c>
      <c r="E1577" s="141">
        <v>1399.9047619047601</v>
      </c>
      <c r="F1577" s="141">
        <v>39.475555555555601</v>
      </c>
      <c r="G1577" s="141">
        <v>36.619999999999997</v>
      </c>
      <c r="H1577" s="141">
        <v>31.03</v>
      </c>
      <c r="I1577" s="141">
        <v>6.6043684210526301</v>
      </c>
      <c r="J1577" s="141">
        <v>3.3580000000000001</v>
      </c>
      <c r="K1577" s="141">
        <v>31.515000000000001</v>
      </c>
      <c r="L1577" s="144"/>
      <c r="M1577" s="141">
        <v>32273</v>
      </c>
      <c r="N1577" s="141">
        <v>4885.4743888888897</v>
      </c>
      <c r="O1577" s="144"/>
      <c r="R1577" s="10"/>
    </row>
    <row r="1578" spans="1:18" ht="14.4" x14ac:dyDescent="0.3">
      <c r="A1578" s="143">
        <v>45357.506215277775</v>
      </c>
      <c r="B1578" s="46">
        <f t="shared" si="24"/>
        <v>45357.506249999999</v>
      </c>
      <c r="C1578" s="141">
        <v>2.40208181818182</v>
      </c>
      <c r="D1578" s="141">
        <v>0.59632173913043496</v>
      </c>
      <c r="E1578" s="141">
        <v>1400.02105263158</v>
      </c>
      <c r="F1578" s="141">
        <v>38.904499999999999</v>
      </c>
      <c r="G1578" s="141">
        <v>36.79</v>
      </c>
      <c r="H1578" s="141">
        <v>31.027999999999999</v>
      </c>
      <c r="I1578" s="141">
        <v>6.6115000000000004</v>
      </c>
      <c r="J1578" s="141">
        <v>3.37</v>
      </c>
      <c r="K1578" s="141">
        <v>31.49</v>
      </c>
      <c r="L1578" s="144"/>
      <c r="M1578" s="141">
        <v>32273</v>
      </c>
      <c r="N1578" s="141">
        <v>4884.6255714285699</v>
      </c>
      <c r="O1578" s="144"/>
      <c r="R1578" s="10"/>
    </row>
    <row r="1579" spans="1:18" ht="14.4" x14ac:dyDescent="0.3">
      <c r="A1579" s="143">
        <v>45357.506909722222</v>
      </c>
      <c r="B1579" s="46">
        <f t="shared" si="24"/>
        <v>45357.506944444445</v>
      </c>
      <c r="C1579" s="141">
        <v>2.3966478260869599</v>
      </c>
      <c r="D1579" s="141">
        <v>0.60350434782608697</v>
      </c>
      <c r="E1579" s="141">
        <v>1399.9130434782601</v>
      </c>
      <c r="F1579" s="141">
        <v>39.5726086956522</v>
      </c>
      <c r="G1579" s="141">
        <v>36.85</v>
      </c>
      <c r="H1579" s="141">
        <v>31.034285714285701</v>
      </c>
      <c r="I1579" s="141">
        <v>6.6128499999999999</v>
      </c>
      <c r="J1579" s="141">
        <v>3.3860000000000001</v>
      </c>
      <c r="K1579" s="141">
        <v>31.535</v>
      </c>
      <c r="L1579" s="144"/>
      <c r="M1579" s="141">
        <v>32384.199999999997</v>
      </c>
      <c r="N1579" s="141">
        <v>4883.8072000000002</v>
      </c>
      <c r="O1579" s="144"/>
      <c r="R1579" s="10"/>
    </row>
    <row r="1580" spans="1:18" ht="14.4" x14ac:dyDescent="0.3">
      <c r="A1580" s="143">
        <v>45357.507604166669</v>
      </c>
      <c r="B1580" s="46">
        <f t="shared" si="24"/>
        <v>45357.507638888892</v>
      </c>
      <c r="C1580" s="141">
        <v>2.3967130434782602</v>
      </c>
      <c r="D1580" s="141">
        <v>0.60451739130434801</v>
      </c>
      <c r="E1580" s="141">
        <v>1400.03636363636</v>
      </c>
      <c r="F1580" s="141">
        <v>39.267647058823499</v>
      </c>
      <c r="G1580" s="141">
        <v>36.924999999999997</v>
      </c>
      <c r="H1580" s="141">
        <v>31.03</v>
      </c>
      <c r="I1580" s="141">
        <v>6.6065294117647104</v>
      </c>
      <c r="J1580" s="141">
        <v>3.4</v>
      </c>
      <c r="K1580" s="141">
        <v>31.628888888888898</v>
      </c>
      <c r="L1580" s="144"/>
      <c r="M1580" s="141">
        <v>32439</v>
      </c>
      <c r="N1580" s="141">
        <v>4882.9112500000001</v>
      </c>
      <c r="O1580" s="144"/>
      <c r="R1580" s="10"/>
    </row>
    <row r="1581" spans="1:18" ht="14.4" x14ac:dyDescent="0.3">
      <c r="A1581" s="143">
        <v>45357.508298611108</v>
      </c>
      <c r="B1581" s="46">
        <f t="shared" si="24"/>
        <v>45357.508333333339</v>
      </c>
      <c r="C1581" s="141">
        <v>2.3911913043478301</v>
      </c>
      <c r="D1581" s="141">
        <v>0.60734347826086998</v>
      </c>
      <c r="E1581" s="141">
        <v>1399.8695652173899</v>
      </c>
      <c r="F1581" s="141">
        <v>39.1</v>
      </c>
      <c r="G1581" s="141">
        <v>37.034999999999997</v>
      </c>
      <c r="H1581" s="141">
        <v>31.03</v>
      </c>
      <c r="I1581" s="141">
        <v>6.6107727272727299</v>
      </c>
      <c r="J1581" s="141">
        <v>3.4</v>
      </c>
      <c r="K1581" s="141">
        <v>31.6928571428571</v>
      </c>
      <c r="L1581" s="144"/>
      <c r="M1581" s="141">
        <v>32500</v>
      </c>
      <c r="N1581" s="141">
        <v>4882.1184499999999</v>
      </c>
      <c r="O1581" s="144"/>
      <c r="R1581" s="10"/>
    </row>
    <row r="1582" spans="1:18" ht="14.4" x14ac:dyDescent="0.3">
      <c r="A1582" s="143">
        <v>45357.508993055555</v>
      </c>
      <c r="B1582" s="46">
        <f t="shared" si="24"/>
        <v>45357.509027777778</v>
      </c>
      <c r="C1582" s="141">
        <v>2.3871428571428601</v>
      </c>
      <c r="D1582" s="141">
        <v>0.61558636363636399</v>
      </c>
      <c r="E1582" s="141">
        <v>1400.1136363636399</v>
      </c>
      <c r="F1582" s="141">
        <v>38.783809523809502</v>
      </c>
      <c r="G1582" s="141">
        <v>37.195</v>
      </c>
      <c r="H1582" s="141">
        <v>31.033333333333299</v>
      </c>
      <c r="I1582" s="141">
        <v>6.6040555555555596</v>
      </c>
      <c r="J1582" s="141">
        <v>3.42</v>
      </c>
      <c r="K1582" s="141">
        <v>31.754999999999999</v>
      </c>
      <c r="L1582" s="144"/>
      <c r="M1582" s="141">
        <v>32559.5</v>
      </c>
      <c r="N1582" s="141">
        <v>4881.2343499999997</v>
      </c>
      <c r="O1582" s="144"/>
      <c r="R1582" s="10"/>
    </row>
    <row r="1583" spans="1:18" ht="14.4" x14ac:dyDescent="0.3">
      <c r="A1583" s="143">
        <v>45357.509687500002</v>
      </c>
      <c r="B1583" s="46">
        <f t="shared" si="24"/>
        <v>45357.509722222225</v>
      </c>
      <c r="C1583" s="141">
        <v>2.3822000000000001</v>
      </c>
      <c r="D1583" s="141">
        <v>0.616091304347826</v>
      </c>
      <c r="E1583" s="141">
        <v>1400.1304347826101</v>
      </c>
      <c r="F1583" s="141">
        <v>39.3466666666667</v>
      </c>
      <c r="G1583" s="141">
        <v>37.28</v>
      </c>
      <c r="H1583" s="141">
        <v>31.044285714285699</v>
      </c>
      <c r="I1583" s="141">
        <v>6.6168421052631601</v>
      </c>
      <c r="J1583" s="141">
        <v>3.43</v>
      </c>
      <c r="K1583" s="141">
        <v>31.86</v>
      </c>
      <c r="L1583" s="144"/>
      <c r="M1583" s="141">
        <v>32633.666666666701</v>
      </c>
      <c r="N1583" s="141">
        <v>4880.3447142857103</v>
      </c>
      <c r="O1583" s="144"/>
      <c r="R1583" s="10"/>
    </row>
    <row r="1584" spans="1:18" ht="14.4" x14ac:dyDescent="0.3">
      <c r="A1584" s="143">
        <v>45357.510381944441</v>
      </c>
      <c r="B1584" s="46">
        <f t="shared" si="24"/>
        <v>45357.510416666672</v>
      </c>
      <c r="C1584" s="141">
        <v>2.38051818181818</v>
      </c>
      <c r="D1584" s="141">
        <v>0.61803181818181796</v>
      </c>
      <c r="E1584" s="141">
        <v>1400.01363636364</v>
      </c>
      <c r="F1584" s="141">
        <v>39.3691666666667</v>
      </c>
      <c r="G1584" s="141">
        <v>37.35</v>
      </c>
      <c r="H1584" s="141">
        <v>31.032222222222199</v>
      </c>
      <c r="I1584" s="141">
        <v>6.6008500000000003</v>
      </c>
      <c r="J1584" s="141">
        <v>3.4366666666666701</v>
      </c>
      <c r="K1584" s="141">
        <v>31.984999999999999</v>
      </c>
      <c r="L1584" s="144"/>
      <c r="M1584" s="141">
        <v>32670.333333333299</v>
      </c>
      <c r="N1584" s="141">
        <v>4879.49205882353</v>
      </c>
      <c r="O1584" s="144"/>
      <c r="R1584" s="10"/>
    </row>
    <row r="1585" spans="1:18" ht="14.4" x14ac:dyDescent="0.3">
      <c r="A1585" s="143">
        <v>45357.511076388888</v>
      </c>
      <c r="B1585" s="46">
        <f t="shared" si="24"/>
        <v>45357.511111111111</v>
      </c>
      <c r="C1585" s="141">
        <v>2.37686818181818</v>
      </c>
      <c r="D1585" s="141">
        <v>0.62227727272727296</v>
      </c>
      <c r="E1585" s="141">
        <v>1400.18571428571</v>
      </c>
      <c r="F1585" s="141">
        <v>39.2494444444444</v>
      </c>
      <c r="G1585" s="141">
        <v>37.445</v>
      </c>
      <c r="H1585" s="141">
        <v>31.035</v>
      </c>
      <c r="I1585" s="141">
        <v>6.6151578947368401</v>
      </c>
      <c r="J1585" s="141">
        <v>3.4433333333333298</v>
      </c>
      <c r="K1585" s="141">
        <v>32.064999999999998</v>
      </c>
      <c r="L1585" s="144"/>
      <c r="M1585" s="141">
        <v>32751</v>
      </c>
      <c r="N1585" s="141">
        <v>4878.6129499999997</v>
      </c>
      <c r="O1585" s="144"/>
      <c r="R1585" s="10"/>
    </row>
    <row r="1586" spans="1:18" ht="14.4" x14ac:dyDescent="0.3">
      <c r="A1586" s="143">
        <v>45357.511770833335</v>
      </c>
      <c r="B1586" s="46">
        <f t="shared" si="24"/>
        <v>45357.511805555558</v>
      </c>
      <c r="C1586" s="141">
        <v>2.3719999999999999</v>
      </c>
      <c r="D1586" s="141">
        <v>0.62970000000000004</v>
      </c>
      <c r="E1586" s="141">
        <v>1400.0590909090899</v>
      </c>
      <c r="F1586" s="141">
        <v>38.973333333333301</v>
      </c>
      <c r="G1586" s="141">
        <v>37.57</v>
      </c>
      <c r="H1586" s="141">
        <v>31.037500000000001</v>
      </c>
      <c r="I1586" s="141">
        <v>6.6089473684210498</v>
      </c>
      <c r="J1586" s="141">
        <v>3.464</v>
      </c>
      <c r="K1586" s="141">
        <v>32.14</v>
      </c>
      <c r="L1586" s="144"/>
      <c r="M1586" s="141">
        <v>32813.800000000003</v>
      </c>
      <c r="N1586" s="141">
        <v>4877.7473809523799</v>
      </c>
      <c r="O1586" s="144"/>
      <c r="R1586" s="10"/>
    </row>
    <row r="1587" spans="1:18" ht="14.4" x14ac:dyDescent="0.3">
      <c r="A1587" s="143">
        <v>45357.512465277781</v>
      </c>
      <c r="B1587" s="46">
        <f t="shared" si="24"/>
        <v>45357.512500000004</v>
      </c>
      <c r="C1587" s="141">
        <v>2.3679681818181799</v>
      </c>
      <c r="D1587" s="141">
        <v>0.630878260869565</v>
      </c>
      <c r="E1587" s="141">
        <v>1400.01363636364</v>
      </c>
      <c r="F1587" s="141">
        <v>38.972499999999997</v>
      </c>
      <c r="G1587" s="141">
        <v>37.704999999999998</v>
      </c>
      <c r="H1587" s="141">
        <v>31.04</v>
      </c>
      <c r="I1587" s="141">
        <v>6.6126315789473704</v>
      </c>
      <c r="J1587" s="141">
        <v>3.4666666666666699</v>
      </c>
      <c r="K1587" s="141">
        <v>32.229999999999997</v>
      </c>
      <c r="L1587" s="144"/>
      <c r="M1587" s="141">
        <v>32813.800000000003</v>
      </c>
      <c r="N1587" s="141">
        <v>4876.8430476190497</v>
      </c>
      <c r="O1587" s="144"/>
      <c r="R1587" s="10"/>
    </row>
    <row r="1588" spans="1:18" ht="14.4" x14ac:dyDescent="0.3">
      <c r="A1588" s="143">
        <v>45357.513159722221</v>
      </c>
      <c r="B1588" s="46">
        <f t="shared" si="24"/>
        <v>45357.513194444444</v>
      </c>
      <c r="C1588" s="141">
        <v>2.36224090909091</v>
      </c>
      <c r="D1588" s="141">
        <v>0.63848636363636402</v>
      </c>
      <c r="E1588" s="141">
        <v>1399.9318181818201</v>
      </c>
      <c r="F1588" s="141">
        <v>39.116470588235302</v>
      </c>
      <c r="G1588" s="141">
        <v>37.825000000000003</v>
      </c>
      <c r="H1588" s="141">
        <v>31.035</v>
      </c>
      <c r="I1588" s="141">
        <v>6.6046874999999998</v>
      </c>
      <c r="J1588" s="141">
        <v>3.4766666666666701</v>
      </c>
      <c r="K1588" s="141">
        <v>32.3318181818182</v>
      </c>
      <c r="L1588" s="144"/>
      <c r="M1588" s="141">
        <v>32929.800000000003</v>
      </c>
      <c r="N1588" s="141">
        <v>4875.9811111111103</v>
      </c>
      <c r="O1588" s="144"/>
      <c r="R1588" s="10"/>
    </row>
    <row r="1589" spans="1:18" ht="14.4" x14ac:dyDescent="0.3">
      <c r="A1589" s="143">
        <v>45357.513854166667</v>
      </c>
      <c r="B1589" s="46">
        <f t="shared" si="24"/>
        <v>45357.513888888891</v>
      </c>
      <c r="C1589" s="141">
        <v>2.3588916666666702</v>
      </c>
      <c r="D1589" s="141">
        <v>0.640591666666667</v>
      </c>
      <c r="E1589" s="141">
        <v>1399.8958333333301</v>
      </c>
      <c r="F1589" s="141">
        <v>39.155000000000001</v>
      </c>
      <c r="G1589" s="141">
        <v>37.924999999999997</v>
      </c>
      <c r="H1589" s="141">
        <v>31.035</v>
      </c>
      <c r="I1589" s="141">
        <v>6.6112777777777803</v>
      </c>
      <c r="J1589" s="141">
        <v>3.48</v>
      </c>
      <c r="K1589" s="141">
        <v>32.44</v>
      </c>
      <c r="L1589" s="144"/>
      <c r="M1589" s="141">
        <v>32929.800000000003</v>
      </c>
      <c r="N1589" s="141">
        <v>4875.1204285714302</v>
      </c>
      <c r="O1589" s="144"/>
      <c r="R1589" s="10"/>
    </row>
    <row r="1590" spans="1:18" ht="14.4" x14ac:dyDescent="0.3">
      <c r="A1590" s="143">
        <v>45357.514548611114</v>
      </c>
      <c r="B1590" s="46">
        <f t="shared" si="24"/>
        <v>45357.514583333337</v>
      </c>
      <c r="C1590" s="141">
        <v>2.3525499999999999</v>
      </c>
      <c r="D1590" s="141">
        <v>0.64906818181818204</v>
      </c>
      <c r="E1590" s="141">
        <v>1400.22</v>
      </c>
      <c r="F1590" s="141">
        <v>39.180999999999997</v>
      </c>
      <c r="G1590" s="141">
        <v>38.024999999999999</v>
      </c>
      <c r="H1590" s="141">
        <v>31.04</v>
      </c>
      <c r="I1590" s="141">
        <v>6.6128999999999998</v>
      </c>
      <c r="J1590" s="141">
        <v>3.49</v>
      </c>
      <c r="K1590" s="141">
        <v>32.534999999999997</v>
      </c>
      <c r="L1590" s="144"/>
      <c r="M1590" s="141">
        <v>33044.199999999997</v>
      </c>
      <c r="N1590" s="141">
        <v>4874.2638888888896</v>
      </c>
      <c r="O1590" s="144"/>
      <c r="R1590" s="10"/>
    </row>
    <row r="1591" spans="1:18" ht="14.4" x14ac:dyDescent="0.3">
      <c r="A1591" s="143">
        <v>45357.515243055554</v>
      </c>
      <c r="B1591" s="46">
        <f t="shared" si="24"/>
        <v>45357.515277777777</v>
      </c>
      <c r="C1591" s="141">
        <v>2.34828636363636</v>
      </c>
      <c r="D1591" s="141">
        <v>0.64993333333333303</v>
      </c>
      <c r="E1591" s="141">
        <v>1399.95</v>
      </c>
      <c r="F1591" s="141">
        <v>39.1735714285714</v>
      </c>
      <c r="G1591" s="141">
        <v>38.134999999999998</v>
      </c>
      <c r="H1591" s="141">
        <v>31.04</v>
      </c>
      <c r="I1591" s="141">
        <v>6.6069333333333304</v>
      </c>
      <c r="J1591" s="141">
        <v>3.4866666666666699</v>
      </c>
      <c r="K1591" s="141">
        <v>32.634999999999998</v>
      </c>
      <c r="L1591" s="144"/>
      <c r="M1591" s="141">
        <v>33106</v>
      </c>
      <c r="N1591" s="141">
        <v>4873.3770500000001</v>
      </c>
      <c r="O1591" s="144"/>
      <c r="R1591" s="10"/>
    </row>
    <row r="1592" spans="1:18" ht="14.4" x14ac:dyDescent="0.3">
      <c r="A1592" s="143">
        <v>45357.5159375</v>
      </c>
      <c r="B1592" s="46">
        <f t="shared" si="24"/>
        <v>45357.515972222223</v>
      </c>
      <c r="C1592" s="141">
        <v>2.3456434782608699</v>
      </c>
      <c r="D1592" s="141">
        <v>0.65445652173913005</v>
      </c>
      <c r="E1592" s="141">
        <v>1400.3869565217401</v>
      </c>
      <c r="F1592" s="141">
        <v>39.200666666666699</v>
      </c>
      <c r="G1592" s="141">
        <v>38.244999999999997</v>
      </c>
      <c r="H1592" s="141">
        <v>31.042999999999999</v>
      </c>
      <c r="I1592" s="141">
        <v>6.62015789473684</v>
      </c>
      <c r="J1592" s="141">
        <v>3.4966666666666701</v>
      </c>
      <c r="K1592" s="141">
        <v>32.725000000000001</v>
      </c>
      <c r="L1592" s="144"/>
      <c r="M1592" s="141">
        <v>33178.666666666701</v>
      </c>
      <c r="N1592" s="141">
        <v>4872.50847368421</v>
      </c>
      <c r="O1592" s="144"/>
      <c r="R1592" s="10"/>
    </row>
    <row r="1593" spans="1:18" ht="14.4" x14ac:dyDescent="0.3">
      <c r="A1593" s="143">
        <v>45357.516631944447</v>
      </c>
      <c r="B1593" s="46">
        <f t="shared" si="24"/>
        <v>45357.51666666667</v>
      </c>
      <c r="C1593" s="141">
        <v>2.34205</v>
      </c>
      <c r="D1593" s="141">
        <v>0.65969545454545497</v>
      </c>
      <c r="E1593" s="141">
        <v>1400.23181818182</v>
      </c>
      <c r="F1593" s="141">
        <v>39.388461538461499</v>
      </c>
      <c r="G1593" s="141">
        <v>38.314999999999998</v>
      </c>
      <c r="H1593" s="141">
        <v>31.034285714285701</v>
      </c>
      <c r="I1593" s="141">
        <v>6.60241176470588</v>
      </c>
      <c r="J1593" s="141">
        <v>3.5150000000000001</v>
      </c>
      <c r="K1593" s="141">
        <v>32.81</v>
      </c>
      <c r="L1593" s="144"/>
      <c r="M1593" s="141">
        <v>33213</v>
      </c>
      <c r="N1593" s="141">
        <v>4871.6050999999998</v>
      </c>
      <c r="O1593" s="144"/>
      <c r="R1593" s="10"/>
    </row>
    <row r="1594" spans="1:18" ht="14.4" x14ac:dyDescent="0.3">
      <c r="A1594" s="143">
        <v>45357.517326388886</v>
      </c>
      <c r="B1594" s="46">
        <f t="shared" si="24"/>
        <v>45357.517361111109</v>
      </c>
      <c r="C1594" s="141">
        <v>2.3394260869565202</v>
      </c>
      <c r="D1594" s="141">
        <v>0.66283043478260895</v>
      </c>
      <c r="E1594" s="141">
        <v>1400.0818181818199</v>
      </c>
      <c r="F1594" s="141">
        <v>39.170999999999999</v>
      </c>
      <c r="G1594" s="141">
        <v>38.414999999999999</v>
      </c>
      <c r="H1594" s="141">
        <v>31.045000000000002</v>
      </c>
      <c r="I1594" s="141">
        <v>6.6178421052631604</v>
      </c>
      <c r="J1594" s="141">
        <v>3.5266666666666699</v>
      </c>
      <c r="K1594" s="141">
        <v>32.895000000000003</v>
      </c>
      <c r="L1594" s="144"/>
      <c r="M1594" s="141">
        <v>33285.666666666701</v>
      </c>
      <c r="N1594" s="141">
        <v>4870.6831363636402</v>
      </c>
      <c r="O1594" s="144"/>
      <c r="R1594" s="10"/>
    </row>
    <row r="1595" spans="1:18" ht="14.4" x14ac:dyDescent="0.3">
      <c r="A1595" s="143">
        <v>45357.518020833333</v>
      </c>
      <c r="B1595" s="46">
        <f t="shared" si="24"/>
        <v>45357.518055555556</v>
      </c>
      <c r="C1595" s="141">
        <v>2.3349000000000002</v>
      </c>
      <c r="D1595" s="141">
        <v>0.66553478260869603</v>
      </c>
      <c r="E1595" s="141">
        <v>1400.1434782608701</v>
      </c>
      <c r="F1595" s="141">
        <v>39.073636363636403</v>
      </c>
      <c r="G1595" s="141">
        <v>38.545000000000002</v>
      </c>
      <c r="H1595" s="141">
        <v>31.04</v>
      </c>
      <c r="I1595" s="141">
        <v>6.6081111111111097</v>
      </c>
      <c r="J1595" s="141">
        <v>3.536</v>
      </c>
      <c r="K1595" s="141">
        <v>32.97</v>
      </c>
      <c r="L1595" s="144"/>
      <c r="M1595" s="141">
        <v>33368.800000000003</v>
      </c>
      <c r="N1595" s="141">
        <v>4869.7860909090896</v>
      </c>
      <c r="O1595" s="144"/>
      <c r="R1595" s="10"/>
    </row>
    <row r="1596" spans="1:18" ht="14.4" x14ac:dyDescent="0.3">
      <c r="A1596" s="143">
        <v>45357.51871527778</v>
      </c>
      <c r="B1596" s="46">
        <f t="shared" si="24"/>
        <v>45357.518750000003</v>
      </c>
      <c r="C1596" s="141">
        <v>2.3300999999999998</v>
      </c>
      <c r="D1596" s="141">
        <v>0.66902857142857097</v>
      </c>
      <c r="E1596" s="141">
        <v>1400.05238095238</v>
      </c>
      <c r="F1596" s="141">
        <v>39.101904761904798</v>
      </c>
      <c r="G1596" s="141">
        <v>38.67</v>
      </c>
      <c r="H1596" s="141">
        <v>31.0422222222222</v>
      </c>
      <c r="I1596" s="141">
        <v>6.61422222222222</v>
      </c>
      <c r="J1596" s="141">
        <v>3.5459999999999998</v>
      </c>
      <c r="K1596" s="141">
        <v>33.058999999999997</v>
      </c>
      <c r="L1596" s="144"/>
      <c r="M1596" s="141">
        <v>33368.800000000003</v>
      </c>
      <c r="N1596" s="141">
        <v>4868.9231052631603</v>
      </c>
      <c r="O1596" s="144"/>
      <c r="R1596" s="10"/>
    </row>
    <row r="1597" spans="1:18" ht="14.4" x14ac:dyDescent="0.3">
      <c r="A1597" s="143">
        <v>45357.519409722219</v>
      </c>
      <c r="B1597" s="46">
        <f t="shared" si="24"/>
        <v>45357.51944444445</v>
      </c>
      <c r="C1597" s="141">
        <v>2.32569130434783</v>
      </c>
      <c r="D1597" s="141">
        <v>0.67601304347826097</v>
      </c>
      <c r="E1597" s="141">
        <v>1399.55</v>
      </c>
      <c r="F1597" s="141">
        <v>39.566363636363597</v>
      </c>
      <c r="G1597" s="141">
        <v>38.729999999999997</v>
      </c>
      <c r="H1597" s="141">
        <v>31.036999999999999</v>
      </c>
      <c r="I1597" s="141">
        <v>6.6052105263157896</v>
      </c>
      <c r="J1597" s="141">
        <v>3.55</v>
      </c>
      <c r="K1597" s="141">
        <v>33.171999999999997</v>
      </c>
      <c r="L1597" s="144"/>
      <c r="M1597" s="141">
        <v>33469.4</v>
      </c>
      <c r="N1597" s="141">
        <v>4868.0223888888904</v>
      </c>
      <c r="O1597" s="144"/>
      <c r="R1597" s="10"/>
    </row>
    <row r="1598" spans="1:18" ht="14.4" x14ac:dyDescent="0.3">
      <c r="A1598" s="143">
        <v>45357.520104166666</v>
      </c>
      <c r="B1598" s="46">
        <f t="shared" si="24"/>
        <v>45357.520138888889</v>
      </c>
      <c r="C1598" s="141">
        <v>2.3219043478260901</v>
      </c>
      <c r="D1598" s="141">
        <v>0.68196086956521695</v>
      </c>
      <c r="E1598" s="141">
        <v>1399.9434782608701</v>
      </c>
      <c r="F1598" s="141">
        <v>38.767826086956497</v>
      </c>
      <c r="G1598" s="141">
        <v>38.875</v>
      </c>
      <c r="H1598" s="141">
        <v>31.038</v>
      </c>
      <c r="I1598" s="141">
        <v>6.6116470588235297</v>
      </c>
      <c r="J1598" s="141">
        <v>3.5649999999999999</v>
      </c>
      <c r="K1598" s="141">
        <v>33.255000000000003</v>
      </c>
      <c r="L1598" s="144"/>
      <c r="M1598" s="141">
        <v>33469.4</v>
      </c>
      <c r="N1598" s="141">
        <v>4867.0926818181797</v>
      </c>
      <c r="O1598" s="144"/>
      <c r="R1598" s="10"/>
    </row>
    <row r="1599" spans="1:18" ht="14.4" x14ac:dyDescent="0.3">
      <c r="A1599" s="143">
        <v>45357.520798611113</v>
      </c>
      <c r="B1599" s="46">
        <f t="shared" si="24"/>
        <v>45357.520833333336</v>
      </c>
      <c r="C1599" s="141">
        <v>2.32193043478261</v>
      </c>
      <c r="D1599" s="141">
        <v>0.68239565217391296</v>
      </c>
      <c r="E1599" s="141">
        <v>1399.9649999999999</v>
      </c>
      <c r="F1599" s="141">
        <v>39.507894736842097</v>
      </c>
      <c r="G1599" s="141">
        <v>38.950000000000003</v>
      </c>
      <c r="H1599" s="141">
        <v>31.04</v>
      </c>
      <c r="I1599" s="141">
        <v>6.61188888888889</v>
      </c>
      <c r="J1599" s="141">
        <v>3.58</v>
      </c>
      <c r="K1599" s="141">
        <v>33.335000000000001</v>
      </c>
      <c r="L1599" s="144"/>
      <c r="M1599" s="141">
        <v>33584.166666666701</v>
      </c>
      <c r="N1599" s="141">
        <v>4866.2696999999998</v>
      </c>
      <c r="O1599" s="144"/>
      <c r="R1599" s="10"/>
    </row>
    <row r="1600" spans="1:18" ht="14.4" x14ac:dyDescent="0.3">
      <c r="A1600" s="143">
        <v>45357.521493055552</v>
      </c>
      <c r="B1600" s="46">
        <f t="shared" si="24"/>
        <v>45357.521527777782</v>
      </c>
      <c r="C1600" s="141">
        <v>2.3167478260869601</v>
      </c>
      <c r="D1600" s="141">
        <v>0.68321304347826095</v>
      </c>
      <c r="E1600" s="141">
        <v>1400.1913043478301</v>
      </c>
      <c r="F1600" s="141">
        <v>39.323333333333302</v>
      </c>
      <c r="G1600" s="141">
        <v>39.01</v>
      </c>
      <c r="H1600" s="141">
        <v>31.033999999999999</v>
      </c>
      <c r="I1600" s="141">
        <v>6.6070555555555597</v>
      </c>
      <c r="J1600" s="141">
        <v>3.5750000000000002</v>
      </c>
      <c r="K1600" s="141">
        <v>33.43</v>
      </c>
      <c r="L1600" s="144"/>
      <c r="M1600" s="141">
        <v>33638</v>
      </c>
      <c r="N1600" s="141">
        <v>4865.3121428571403</v>
      </c>
      <c r="O1600" s="144"/>
      <c r="R1600" s="10"/>
    </row>
    <row r="1601" spans="1:18" ht="14.4" x14ac:dyDescent="0.3">
      <c r="A1601" s="143">
        <v>45357.522187499999</v>
      </c>
      <c r="B1601" s="46">
        <f t="shared" si="24"/>
        <v>45357.522222222222</v>
      </c>
      <c r="C1601" s="141">
        <v>2.3109999999999999</v>
      </c>
      <c r="D1601" s="141">
        <v>0.69099999999999995</v>
      </c>
      <c r="E1601" s="141">
        <v>1400.00909090909</v>
      </c>
      <c r="F1601" s="141">
        <v>39.113333333333301</v>
      </c>
      <c r="G1601" s="141">
        <v>39.11</v>
      </c>
      <c r="H1601" s="141">
        <v>31.04</v>
      </c>
      <c r="I1601" s="141">
        <v>6.6098421052631604</v>
      </c>
      <c r="J1601" s="141">
        <v>3.59</v>
      </c>
      <c r="K1601" s="141">
        <v>33.51</v>
      </c>
      <c r="L1601" s="144"/>
      <c r="M1601" s="141">
        <v>33710.75</v>
      </c>
      <c r="N1601" s="141">
        <v>4864.4002105263198</v>
      </c>
      <c r="O1601" s="144"/>
      <c r="R1601" s="10"/>
    </row>
    <row r="1602" spans="1:18" ht="14.4" x14ac:dyDescent="0.3">
      <c r="A1602" s="143">
        <v>45357.522881944446</v>
      </c>
      <c r="B1602" s="46">
        <f t="shared" si="24"/>
        <v>45357.522916666669</v>
      </c>
      <c r="C1602" s="141">
        <v>2.3073695652173898</v>
      </c>
      <c r="D1602" s="141">
        <v>0.68957391304347804</v>
      </c>
      <c r="E1602" s="141">
        <v>1400.0652173912999</v>
      </c>
      <c r="F1602" s="141">
        <v>38.979444444444397</v>
      </c>
      <c r="G1602" s="141">
        <v>39.255000000000003</v>
      </c>
      <c r="H1602" s="141">
        <v>31.033333333333299</v>
      </c>
      <c r="I1602" s="141">
        <v>6.6038500000000004</v>
      </c>
      <c r="J1602" s="141">
        <v>3.61</v>
      </c>
      <c r="K1602" s="141">
        <v>33.575000000000003</v>
      </c>
      <c r="L1602" s="144"/>
      <c r="M1602" s="141">
        <v>33764</v>
      </c>
      <c r="N1602" s="141">
        <v>4863.5078636363596</v>
      </c>
      <c r="O1602" s="144"/>
      <c r="R1602" s="10"/>
    </row>
    <row r="1603" spans="1:18" ht="14.4" x14ac:dyDescent="0.3">
      <c r="A1603" s="143">
        <v>45357.523576388892</v>
      </c>
      <c r="B1603" s="46">
        <f t="shared" ref="B1603:B1666" si="25">MROUND(A1603,"00:01:00")</f>
        <v>45357.523611111115</v>
      </c>
      <c r="C1603" s="141">
        <v>2.3042590909090901</v>
      </c>
      <c r="D1603" s="141">
        <v>0.69286666666666696</v>
      </c>
      <c r="E1603" s="141">
        <v>1400.19545454545</v>
      </c>
      <c r="F1603" s="141">
        <v>39.096111111111099</v>
      </c>
      <c r="G1603" s="141">
        <v>39.365000000000002</v>
      </c>
      <c r="H1603" s="141">
        <v>31.045000000000002</v>
      </c>
      <c r="I1603" s="141">
        <v>6.6178947368421097</v>
      </c>
      <c r="J1603" s="141">
        <v>3.605</v>
      </c>
      <c r="K1603" s="141">
        <v>33.656999999999996</v>
      </c>
      <c r="L1603" s="144"/>
      <c r="M1603" s="141">
        <v>33846.333333333299</v>
      </c>
      <c r="N1603" s="141">
        <v>4862.6208333333298</v>
      </c>
      <c r="O1603" s="144"/>
      <c r="R1603" s="10"/>
    </row>
    <row r="1604" spans="1:18" ht="14.4" x14ac:dyDescent="0.3">
      <c r="A1604" s="143">
        <v>45357.524270833332</v>
      </c>
      <c r="B1604" s="46">
        <f t="shared" si="25"/>
        <v>45357.524305555555</v>
      </c>
      <c r="C1604" s="141">
        <v>2.29648095238095</v>
      </c>
      <c r="D1604" s="141">
        <v>0.70215000000000005</v>
      </c>
      <c r="E1604" s="141">
        <v>1400.00952380952</v>
      </c>
      <c r="F1604" s="141">
        <v>38.585909090909098</v>
      </c>
      <c r="G1604" s="141">
        <v>39.594999999999999</v>
      </c>
      <c r="H1604" s="141">
        <v>31.045000000000002</v>
      </c>
      <c r="I1604" s="141">
        <v>6.6076315789473696</v>
      </c>
      <c r="J1604" s="141">
        <v>3.62333333333333</v>
      </c>
      <c r="K1604" s="141">
        <v>33.771000000000001</v>
      </c>
      <c r="L1604" s="144"/>
      <c r="M1604" s="141">
        <v>33904</v>
      </c>
      <c r="N1604" s="141">
        <v>4861.7160476190502</v>
      </c>
      <c r="O1604" s="144"/>
      <c r="R1604" s="10"/>
    </row>
    <row r="1605" spans="1:18" ht="14.4" x14ac:dyDescent="0.3">
      <c r="A1605" s="143">
        <v>45357.524965277778</v>
      </c>
      <c r="B1605" s="46">
        <f t="shared" si="25"/>
        <v>45357.525000000001</v>
      </c>
      <c r="C1605" s="141">
        <v>2.29686818181818</v>
      </c>
      <c r="D1605" s="141">
        <v>0.70499565217391302</v>
      </c>
      <c r="E1605" s="141">
        <v>1400.00454545455</v>
      </c>
      <c r="F1605" s="141">
        <v>40.769565217391303</v>
      </c>
      <c r="G1605" s="141">
        <v>39.5</v>
      </c>
      <c r="H1605" s="141">
        <v>31.04</v>
      </c>
      <c r="I1605" s="141">
        <v>6.6151499999999999</v>
      </c>
      <c r="J1605" s="141">
        <v>3.63</v>
      </c>
      <c r="K1605" s="141">
        <v>33.903636363636402</v>
      </c>
      <c r="L1605" s="144"/>
      <c r="M1605" s="141">
        <v>33904</v>
      </c>
      <c r="N1605" s="141">
        <v>4860.8161739130401</v>
      </c>
      <c r="O1605" s="144"/>
      <c r="R1605" s="10"/>
    </row>
    <row r="1606" spans="1:18" ht="14.4" x14ac:dyDescent="0.3">
      <c r="A1606" s="143">
        <v>45357.525659722225</v>
      </c>
      <c r="B1606" s="46">
        <f t="shared" si="25"/>
        <v>45357.525694444448</v>
      </c>
      <c r="C1606" s="141">
        <v>2.2996363636363601</v>
      </c>
      <c r="D1606" s="141">
        <v>0.69894545454545498</v>
      </c>
      <c r="E1606" s="141">
        <v>1399.9380952381</v>
      </c>
      <c r="F1606" s="141">
        <v>39.515000000000001</v>
      </c>
      <c r="G1606" s="141">
        <v>39.56</v>
      </c>
      <c r="H1606" s="141">
        <v>31.04</v>
      </c>
      <c r="I1606" s="141">
        <v>6.6046111111111099</v>
      </c>
      <c r="J1606" s="141">
        <v>3.625</v>
      </c>
      <c r="K1606" s="141">
        <v>34.045000000000002</v>
      </c>
      <c r="L1606" s="144"/>
      <c r="M1606" s="141">
        <v>34020.199999999997</v>
      </c>
      <c r="N1606" s="141">
        <v>4859.8802777777801</v>
      </c>
      <c r="O1606" s="144"/>
      <c r="R1606" s="10"/>
    </row>
    <row r="1607" spans="1:18" ht="14.4" x14ac:dyDescent="0.3">
      <c r="A1607" s="143">
        <v>45357.526354166665</v>
      </c>
      <c r="B1607" s="46">
        <f t="shared" si="25"/>
        <v>45357.526388888888</v>
      </c>
      <c r="C1607" s="141">
        <v>2.29007391304348</v>
      </c>
      <c r="D1607" s="141">
        <v>0.70686086956521699</v>
      </c>
      <c r="E1607" s="141">
        <v>1400.1347826087001</v>
      </c>
      <c r="F1607" s="141">
        <v>38.707826086956501</v>
      </c>
      <c r="G1607" s="141">
        <v>39.72</v>
      </c>
      <c r="H1607" s="141">
        <v>31.044285714285699</v>
      </c>
      <c r="I1607" s="141">
        <v>6.6130555555555599</v>
      </c>
      <c r="J1607" s="141">
        <v>3.64</v>
      </c>
      <c r="K1607" s="141">
        <v>34.03</v>
      </c>
      <c r="L1607" s="144"/>
      <c r="M1607" s="141">
        <v>34020.199999999997</v>
      </c>
      <c r="N1607" s="141">
        <v>4858.9837500000003</v>
      </c>
      <c r="O1607" s="144"/>
      <c r="R1607" s="10"/>
    </row>
    <row r="1608" spans="1:18" ht="14.4" x14ac:dyDescent="0.3">
      <c r="A1608" s="143">
        <v>45357.527048611111</v>
      </c>
      <c r="B1608" s="46">
        <f t="shared" si="25"/>
        <v>45357.527083333334</v>
      </c>
      <c r="C1608" s="141">
        <v>2.28720454545455</v>
      </c>
      <c r="D1608" s="141">
        <v>0.70963181818181797</v>
      </c>
      <c r="E1608" s="141">
        <v>1400.0428571428599</v>
      </c>
      <c r="F1608" s="141">
        <v>39.482272727272701</v>
      </c>
      <c r="G1608" s="141">
        <v>39.799999999999997</v>
      </c>
      <c r="H1608" s="141">
        <v>31.04</v>
      </c>
      <c r="I1608" s="141">
        <v>6.6153529411764698</v>
      </c>
      <c r="J1608" s="141">
        <v>3.65</v>
      </c>
      <c r="K1608" s="141">
        <v>34.071111111111101</v>
      </c>
      <c r="L1608" s="144"/>
      <c r="M1608" s="141">
        <v>34122.400000000001</v>
      </c>
      <c r="N1608" s="141">
        <v>4858.0846666666703</v>
      </c>
      <c r="O1608" s="144"/>
      <c r="R1608" s="10"/>
    </row>
    <row r="1609" spans="1:18" ht="14.4" x14ac:dyDescent="0.3">
      <c r="A1609" s="143">
        <v>45357.527743055558</v>
      </c>
      <c r="B1609" s="46">
        <f t="shared" si="25"/>
        <v>45357.527777777781</v>
      </c>
      <c r="C1609" s="141">
        <v>2.2833391304347801</v>
      </c>
      <c r="D1609" s="141">
        <v>0.71108260869565199</v>
      </c>
      <c r="E1609" s="141">
        <v>1399.8545454545499</v>
      </c>
      <c r="F1609" s="141">
        <v>39.206363636363598</v>
      </c>
      <c r="G1609" s="141">
        <v>39.89</v>
      </c>
      <c r="H1609" s="141">
        <v>31.038333333333298</v>
      </c>
      <c r="I1609" s="141">
        <v>6.6073888888888899</v>
      </c>
      <c r="J1609" s="141">
        <v>3.645</v>
      </c>
      <c r="K1609" s="141">
        <v>34.174999999999997</v>
      </c>
      <c r="L1609" s="144"/>
      <c r="M1609" s="141">
        <v>34182</v>
      </c>
      <c r="N1609" s="141">
        <v>4857.1423636363597</v>
      </c>
      <c r="O1609" s="144"/>
      <c r="R1609" s="10"/>
    </row>
    <row r="1610" spans="1:18" ht="14.4" x14ac:dyDescent="0.3">
      <c r="A1610" s="143">
        <v>45357.528437499997</v>
      </c>
      <c r="B1610" s="46">
        <f t="shared" si="25"/>
        <v>45357.52847222222</v>
      </c>
      <c r="C1610" s="141">
        <v>2.2803695652173901</v>
      </c>
      <c r="D1610" s="141">
        <v>0.72305652173913004</v>
      </c>
      <c r="E1610" s="141">
        <v>1399.96086956522</v>
      </c>
      <c r="F1610" s="141">
        <v>38.7882608695652</v>
      </c>
      <c r="G1610" s="141">
        <v>40.01</v>
      </c>
      <c r="H1610" s="141">
        <v>31.04</v>
      </c>
      <c r="I1610" s="141">
        <v>6.6082105263157898</v>
      </c>
      <c r="J1610" s="141">
        <v>3.66</v>
      </c>
      <c r="K1610" s="141">
        <v>34.26</v>
      </c>
      <c r="L1610" s="141"/>
      <c r="M1610" s="141">
        <v>34256.25</v>
      </c>
      <c r="N1610" s="141">
        <v>4856.2020000000002</v>
      </c>
      <c r="O1610" s="144"/>
      <c r="R1610" s="10"/>
    </row>
    <row r="1611" spans="1:18" ht="14.4" x14ac:dyDescent="0.3">
      <c r="A1611" s="143">
        <v>45357.529131944444</v>
      </c>
      <c r="B1611" s="46">
        <f t="shared" si="25"/>
        <v>45357.529166666667</v>
      </c>
      <c r="C1611" s="141">
        <v>2.2724863636363599</v>
      </c>
      <c r="D1611" s="141">
        <v>0.72645454545454502</v>
      </c>
      <c r="E1611" s="141">
        <v>1400.0818181818199</v>
      </c>
      <c r="F1611" s="141">
        <v>39.075000000000003</v>
      </c>
      <c r="G1611" s="141">
        <v>40.134999999999998</v>
      </c>
      <c r="H1611" s="141">
        <v>31.031666666666698</v>
      </c>
      <c r="I1611" s="141">
        <v>6.6044117647058798</v>
      </c>
      <c r="J1611" s="141">
        <v>3.6749999999999998</v>
      </c>
      <c r="K1611" s="141">
        <v>34.341428571428601</v>
      </c>
      <c r="L1611" s="144"/>
      <c r="M1611" s="141">
        <v>34305</v>
      </c>
      <c r="N1611" s="141">
        <v>4855.3607619047598</v>
      </c>
      <c r="O1611" s="144"/>
      <c r="R1611" s="10"/>
    </row>
    <row r="1612" spans="1:18" ht="14.4" x14ac:dyDescent="0.3">
      <c r="A1612" s="143">
        <v>45357.529826388891</v>
      </c>
      <c r="B1612" s="46">
        <f t="shared" si="25"/>
        <v>45357.529861111114</v>
      </c>
      <c r="C1612" s="141">
        <v>2.2695227272727299</v>
      </c>
      <c r="D1612" s="141">
        <v>0.73257727272727302</v>
      </c>
      <c r="E1612" s="141">
        <v>1399.9949999999999</v>
      </c>
      <c r="F1612" s="141">
        <v>39.012941176470598</v>
      </c>
      <c r="G1612" s="141">
        <v>40.255000000000003</v>
      </c>
      <c r="H1612" s="141">
        <v>31.042999999999999</v>
      </c>
      <c r="I1612" s="141">
        <v>6.6187894736842097</v>
      </c>
      <c r="J1612" s="141">
        <v>3.70333333333333</v>
      </c>
      <c r="K1612" s="141">
        <v>34.445</v>
      </c>
      <c r="L1612" s="144"/>
      <c r="M1612" s="141">
        <v>34378.666666666701</v>
      </c>
      <c r="N1612" s="141">
        <v>4854.40916666667</v>
      </c>
      <c r="O1612" s="144"/>
      <c r="R1612" s="10"/>
    </row>
    <row r="1613" spans="1:18" ht="14.4" x14ac:dyDescent="0.3">
      <c r="A1613" s="143">
        <v>45357.53052083333</v>
      </c>
      <c r="B1613" s="46">
        <f t="shared" si="25"/>
        <v>45357.530555555561</v>
      </c>
      <c r="C1613" s="141">
        <v>2.26679090909091</v>
      </c>
      <c r="D1613" s="141">
        <v>0.73515454545454595</v>
      </c>
      <c r="E1613" s="141">
        <v>1399.8409090909099</v>
      </c>
      <c r="F1613" s="141">
        <v>39.18</v>
      </c>
      <c r="G1613" s="141">
        <v>40.365000000000002</v>
      </c>
      <c r="H1613" s="141">
        <v>31.038</v>
      </c>
      <c r="I1613" s="141">
        <v>6.6093529411764704</v>
      </c>
      <c r="J1613" s="141">
        <v>3.6933333333333298</v>
      </c>
      <c r="K1613" s="141">
        <v>34.567272727272702</v>
      </c>
      <c r="L1613" s="144"/>
      <c r="M1613" s="141">
        <v>34449.199999999997</v>
      </c>
      <c r="N1613" s="141">
        <v>4853.4268000000002</v>
      </c>
      <c r="O1613" s="144"/>
      <c r="R1613" s="10"/>
    </row>
    <row r="1614" spans="1:18" ht="14.4" x14ac:dyDescent="0.3">
      <c r="A1614" s="143">
        <v>45357.531215277777</v>
      </c>
      <c r="B1614" s="46">
        <f t="shared" si="25"/>
        <v>45357.53125</v>
      </c>
      <c r="C1614" s="141">
        <v>2.26159</v>
      </c>
      <c r="D1614" s="141">
        <v>0.73794761904761896</v>
      </c>
      <c r="E1614" s="141">
        <v>1400.35</v>
      </c>
      <c r="F1614" s="141">
        <v>39.335238095238097</v>
      </c>
      <c r="G1614" s="141">
        <v>40.465000000000003</v>
      </c>
      <c r="H1614" s="141">
        <v>31.035</v>
      </c>
      <c r="I1614" s="141">
        <v>6.6149411764705901</v>
      </c>
      <c r="J1614" s="141">
        <v>3.6949999999999998</v>
      </c>
      <c r="K1614" s="141">
        <v>34.664999999999999</v>
      </c>
      <c r="L1614" s="144"/>
      <c r="M1614" s="141">
        <v>34449.199999999997</v>
      </c>
      <c r="N1614" s="141">
        <v>4852.5212631578897</v>
      </c>
      <c r="O1614" s="144"/>
      <c r="R1614" s="10"/>
    </row>
    <row r="1615" spans="1:18" ht="14.4" x14ac:dyDescent="0.3">
      <c r="A1615" s="143">
        <v>45357.531909722224</v>
      </c>
      <c r="B1615" s="46">
        <f t="shared" si="25"/>
        <v>45357.531944444447</v>
      </c>
      <c r="C1615" s="141">
        <v>2.2627608695652199</v>
      </c>
      <c r="D1615" s="141">
        <v>0.73991739130434797</v>
      </c>
      <c r="E1615" s="141">
        <v>1399.8090909090899</v>
      </c>
      <c r="F1615" s="141">
        <v>40.157391304347797</v>
      </c>
      <c r="G1615" s="141">
        <v>40.414999999999999</v>
      </c>
      <c r="H1615" s="141">
        <v>31.03</v>
      </c>
      <c r="I1615" s="141">
        <v>6.60584210526316</v>
      </c>
      <c r="J1615" s="141">
        <v>3.7050000000000001</v>
      </c>
      <c r="K1615" s="141">
        <v>34.773000000000003</v>
      </c>
      <c r="L1615" s="144"/>
      <c r="M1615" s="141">
        <v>34557.199999999997</v>
      </c>
      <c r="N1615" s="141">
        <v>4851.6059047619001</v>
      </c>
      <c r="O1615" s="144"/>
      <c r="R1615" s="10"/>
    </row>
    <row r="1616" spans="1:18" ht="14.4" x14ac:dyDescent="0.3">
      <c r="A1616" s="143">
        <v>45357.532604166663</v>
      </c>
      <c r="B1616" s="46">
        <f t="shared" si="25"/>
        <v>45357.532638888893</v>
      </c>
      <c r="C1616" s="141">
        <v>2.2591130434782598</v>
      </c>
      <c r="D1616" s="141">
        <v>0.74070869565217401</v>
      </c>
      <c r="E1616" s="141">
        <v>1400.1636363636401</v>
      </c>
      <c r="F1616" s="141">
        <v>38.889130434782601</v>
      </c>
      <c r="G1616" s="141">
        <v>40.564999999999998</v>
      </c>
      <c r="H1616" s="141">
        <v>31.034285714285701</v>
      </c>
      <c r="I1616" s="141">
        <v>6.6120555555555596</v>
      </c>
      <c r="J1616" s="141">
        <v>3.7149999999999999</v>
      </c>
      <c r="K1616" s="141">
        <v>34.840000000000003</v>
      </c>
      <c r="L1616" s="144"/>
      <c r="M1616" s="141">
        <v>34557.199999999997</v>
      </c>
      <c r="N1616" s="141">
        <v>4850.6948000000002</v>
      </c>
      <c r="O1616" s="144"/>
      <c r="R1616" s="10"/>
    </row>
    <row r="1617" spans="1:18" ht="14.4" x14ac:dyDescent="0.3">
      <c r="A1617" s="143">
        <v>45357.53329861111</v>
      </c>
      <c r="B1617" s="46">
        <f t="shared" si="25"/>
        <v>45357.533333333333</v>
      </c>
      <c r="C1617" s="141">
        <v>2.2535043478260901</v>
      </c>
      <c r="D1617" s="141">
        <v>0.744404347826087</v>
      </c>
      <c r="E1617" s="141">
        <v>1399.99047619048</v>
      </c>
      <c r="F1617" s="141">
        <v>39.565652173913001</v>
      </c>
      <c r="G1617" s="141">
        <v>40.61</v>
      </c>
      <c r="H1617" s="141">
        <v>31.024999999999999</v>
      </c>
      <c r="I1617" s="141">
        <v>6.6142500000000002</v>
      </c>
      <c r="J1617" s="141">
        <v>3.72</v>
      </c>
      <c r="K1617" s="141">
        <v>34.871428571428602</v>
      </c>
      <c r="L1617" s="144"/>
      <c r="M1617" s="141">
        <v>34667.199999999997</v>
      </c>
      <c r="N1617" s="141">
        <v>4849.8038695652203</v>
      </c>
      <c r="O1617" s="144"/>
      <c r="R1617" s="10"/>
    </row>
    <row r="1618" spans="1:18" ht="14.4" x14ac:dyDescent="0.3">
      <c r="A1618" s="143">
        <v>45357.533993055556</v>
      </c>
      <c r="B1618" s="46">
        <f t="shared" si="25"/>
        <v>45357.53402777778</v>
      </c>
      <c r="C1618" s="141">
        <v>2.2511857142857101</v>
      </c>
      <c r="D1618" s="141">
        <v>0.74646818181818198</v>
      </c>
      <c r="E1618" s="141">
        <v>1399.9</v>
      </c>
      <c r="F1618" s="141">
        <v>39</v>
      </c>
      <c r="G1618" s="141">
        <v>40.734999999999999</v>
      </c>
      <c r="H1618" s="141">
        <v>31.023333333333301</v>
      </c>
      <c r="I1618" s="141">
        <v>6.6073500000000003</v>
      </c>
      <c r="J1618" s="141">
        <v>3.73</v>
      </c>
      <c r="K1618" s="141">
        <v>34.950000000000003</v>
      </c>
      <c r="L1618" s="144"/>
      <c r="M1618" s="141">
        <v>34728</v>
      </c>
      <c r="N1618" s="141">
        <v>4848.8249500000002</v>
      </c>
      <c r="O1618" s="144"/>
      <c r="R1618" s="10"/>
    </row>
    <row r="1619" spans="1:18" ht="14.4" x14ac:dyDescent="0.3">
      <c r="A1619" s="143">
        <v>45357.534687500003</v>
      </c>
      <c r="B1619" s="46">
        <f t="shared" si="25"/>
        <v>45357.534722222226</v>
      </c>
      <c r="C1619" s="141">
        <v>2.24873043478261</v>
      </c>
      <c r="D1619" s="141">
        <v>0.75517826086956497</v>
      </c>
      <c r="E1619" s="141">
        <v>1399.77727272727</v>
      </c>
      <c r="F1619" s="141">
        <v>39.3468421052632</v>
      </c>
      <c r="G1619" s="141">
        <v>40.805</v>
      </c>
      <c r="H1619" s="141">
        <v>31.02</v>
      </c>
      <c r="I1619" s="141">
        <v>6.6098571428571402</v>
      </c>
      <c r="J1619" s="141">
        <v>3.73</v>
      </c>
      <c r="K1619" s="141">
        <v>35.015000000000001</v>
      </c>
      <c r="L1619" s="144"/>
      <c r="M1619" s="141">
        <v>34799.75</v>
      </c>
      <c r="N1619" s="141">
        <v>4847.8876521739103</v>
      </c>
      <c r="O1619" s="144"/>
      <c r="R1619" s="10"/>
    </row>
    <row r="1620" spans="1:18" ht="14.4" x14ac:dyDescent="0.3">
      <c r="A1620" s="143">
        <v>45357.535381944443</v>
      </c>
      <c r="B1620" s="46">
        <f t="shared" si="25"/>
        <v>45357.535416666666</v>
      </c>
      <c r="C1620" s="141">
        <v>2.24616086956522</v>
      </c>
      <c r="D1620" s="141">
        <v>0.75695652173912997</v>
      </c>
      <c r="E1620" s="141">
        <v>1399.97826086957</v>
      </c>
      <c r="F1620" s="141">
        <v>39.2078947368421</v>
      </c>
      <c r="G1620" s="141">
        <v>40.924999999999997</v>
      </c>
      <c r="H1620" s="141">
        <v>31.02</v>
      </c>
      <c r="I1620" s="141">
        <v>6.6044999999999998</v>
      </c>
      <c r="J1620" s="141">
        <v>3.7588888888888898</v>
      </c>
      <c r="K1620" s="141">
        <v>35.090000000000003</v>
      </c>
      <c r="L1620" s="144"/>
      <c r="M1620" s="141">
        <v>34854</v>
      </c>
      <c r="N1620" s="141">
        <v>4846.9139999999998</v>
      </c>
      <c r="O1620" s="144"/>
      <c r="R1620" s="10"/>
    </row>
    <row r="1621" spans="1:18" ht="14.4" x14ac:dyDescent="0.3">
      <c r="A1621" s="143">
        <v>45357.536076388889</v>
      </c>
      <c r="B1621" s="46">
        <f t="shared" si="25"/>
        <v>45357.536111111112</v>
      </c>
      <c r="C1621" s="141">
        <v>2.2434636363636402</v>
      </c>
      <c r="D1621" s="141">
        <v>0.75634545454545499</v>
      </c>
      <c r="E1621" s="141">
        <v>1400.1545454545501</v>
      </c>
      <c r="F1621" s="141">
        <v>39.231666666666698</v>
      </c>
      <c r="G1621" s="141">
        <v>41.05</v>
      </c>
      <c r="H1621" s="141">
        <v>31.0285714285714</v>
      </c>
      <c r="I1621" s="141">
        <v>6.6182631578947397</v>
      </c>
      <c r="J1621" s="141">
        <v>3.76</v>
      </c>
      <c r="K1621" s="141">
        <v>35.18</v>
      </c>
      <c r="L1621" s="144"/>
      <c r="M1621" s="141">
        <v>34927.333333333299</v>
      </c>
      <c r="N1621" s="141">
        <v>4845.9922999999999</v>
      </c>
      <c r="O1621" s="144"/>
      <c r="R1621" s="10"/>
    </row>
    <row r="1622" spans="1:18" ht="14.4" x14ac:dyDescent="0.3">
      <c r="A1622" s="143">
        <v>45357.536770833336</v>
      </c>
      <c r="B1622" s="46">
        <f t="shared" si="25"/>
        <v>45357.536805555559</v>
      </c>
      <c r="C1622" s="141">
        <v>2.2362458333333302</v>
      </c>
      <c r="D1622" s="141">
        <v>0.76162916666666702</v>
      </c>
      <c r="E1622" s="141">
        <v>1400.04782608696</v>
      </c>
      <c r="F1622" s="141">
        <v>39.413157894736798</v>
      </c>
      <c r="G1622" s="141">
        <v>41.085000000000001</v>
      </c>
      <c r="H1622" s="141">
        <v>31.024999999999999</v>
      </c>
      <c r="I1622" s="141">
        <v>6.6081500000000002</v>
      </c>
      <c r="J1622" s="141">
        <v>3.7633333333333301</v>
      </c>
      <c r="K1622" s="141">
        <v>35.265000000000001</v>
      </c>
      <c r="L1622" s="144"/>
      <c r="M1622" s="141">
        <v>35004.400000000001</v>
      </c>
      <c r="N1622" s="141">
        <v>4845.0529999999999</v>
      </c>
      <c r="O1622" s="144"/>
      <c r="R1622" s="10"/>
    </row>
    <row r="1623" spans="1:18" ht="14.4" x14ac:dyDescent="0.3">
      <c r="A1623" s="143">
        <v>45357.537465277775</v>
      </c>
      <c r="B1623" s="46">
        <f t="shared" si="25"/>
        <v>45357.537499999999</v>
      </c>
      <c r="C1623" s="141">
        <v>2.2330523809523801</v>
      </c>
      <c r="D1623" s="141">
        <v>0.76695909090909098</v>
      </c>
      <c r="E1623" s="141">
        <v>1399.845</v>
      </c>
      <c r="F1623" s="141">
        <v>39.131666666666703</v>
      </c>
      <c r="G1623" s="141">
        <v>41.195</v>
      </c>
      <c r="H1623" s="141">
        <v>31.024999999999999</v>
      </c>
      <c r="I1623" s="141">
        <v>6.6112222222222199</v>
      </c>
      <c r="J1623" s="141">
        <v>3.7666666666666702</v>
      </c>
      <c r="K1623" s="141">
        <v>35.344999999999999</v>
      </c>
      <c r="L1623" s="144"/>
      <c r="M1623" s="141">
        <v>35004.400000000001</v>
      </c>
      <c r="N1623" s="141">
        <v>4844.1397999999999</v>
      </c>
      <c r="O1623" s="144"/>
      <c r="R1623" s="10"/>
    </row>
    <row r="1624" spans="1:18" ht="14.4" x14ac:dyDescent="0.3">
      <c r="A1624" s="143">
        <v>45357.538159722222</v>
      </c>
      <c r="B1624" s="46">
        <f t="shared" si="25"/>
        <v>45357.538194444445</v>
      </c>
      <c r="C1624" s="141">
        <v>2.2316181818181802</v>
      </c>
      <c r="D1624" s="141">
        <v>0.77216363636363605</v>
      </c>
      <c r="E1624" s="141">
        <v>1400.0350000000001</v>
      </c>
      <c r="F1624" s="141">
        <v>39.259166666666701</v>
      </c>
      <c r="G1624" s="141">
        <v>41.27</v>
      </c>
      <c r="H1624" s="141">
        <v>31.032</v>
      </c>
      <c r="I1624" s="141">
        <v>6.6107894736842097</v>
      </c>
      <c r="J1624" s="141">
        <v>3.7850000000000001</v>
      </c>
      <c r="K1624" s="141">
        <v>35.43</v>
      </c>
      <c r="L1624" s="144"/>
      <c r="M1624" s="141">
        <v>35108</v>
      </c>
      <c r="N1624" s="141">
        <v>4843.2299499999999</v>
      </c>
      <c r="O1624" s="144"/>
      <c r="R1624" s="10"/>
    </row>
    <row r="1625" spans="1:18" ht="14.4" x14ac:dyDescent="0.3">
      <c r="A1625" s="143">
        <v>45357.538854166669</v>
      </c>
      <c r="B1625" s="46">
        <f t="shared" si="25"/>
        <v>45357.538888888892</v>
      </c>
      <c r="C1625" s="141">
        <v>2.2285238095238098</v>
      </c>
      <c r="D1625" s="141">
        <v>0.77494545454545405</v>
      </c>
      <c r="E1625" s="141">
        <v>1399.5142857142901</v>
      </c>
      <c r="F1625" s="141">
        <v>39.24</v>
      </c>
      <c r="G1625" s="141">
        <v>41.395000000000003</v>
      </c>
      <c r="H1625" s="141">
        <v>31.035</v>
      </c>
      <c r="I1625" s="141">
        <v>6.60694736842105</v>
      </c>
      <c r="J1625" s="141">
        <v>3.8039999999999998</v>
      </c>
      <c r="K1625" s="141">
        <v>35.520000000000003</v>
      </c>
      <c r="L1625" s="144"/>
      <c r="M1625" s="141">
        <v>35168</v>
      </c>
      <c r="N1625" s="141">
        <v>4842.3366666666598</v>
      </c>
      <c r="O1625" s="144"/>
      <c r="R1625" s="10"/>
    </row>
    <row r="1626" spans="1:18" ht="14.4" x14ac:dyDescent="0.3">
      <c r="A1626" s="143">
        <v>45357.539548611108</v>
      </c>
      <c r="B1626" s="46">
        <f t="shared" si="25"/>
        <v>45357.539583333339</v>
      </c>
      <c r="C1626" s="141">
        <v>2.2231304347826102</v>
      </c>
      <c r="D1626" s="141">
        <v>0.77564545454545497</v>
      </c>
      <c r="E1626" s="141">
        <v>1399.63333333333</v>
      </c>
      <c r="F1626" s="141">
        <v>39.324705882352902</v>
      </c>
      <c r="G1626" s="141">
        <v>41.465000000000003</v>
      </c>
      <c r="H1626" s="141">
        <v>31.035</v>
      </c>
      <c r="I1626" s="141">
        <v>6.61905263157895</v>
      </c>
      <c r="J1626" s="141">
        <v>3.81</v>
      </c>
      <c r="K1626" s="141">
        <v>35.61</v>
      </c>
      <c r="L1626" s="144"/>
      <c r="M1626" s="141">
        <v>35239.333333333299</v>
      </c>
      <c r="N1626" s="141">
        <v>4841.3378947368401</v>
      </c>
      <c r="O1626" s="144"/>
      <c r="R1626" s="10"/>
    </row>
    <row r="1627" spans="1:18" ht="14.4" x14ac:dyDescent="0.3">
      <c r="A1627" s="143">
        <v>45357.540243055555</v>
      </c>
      <c r="B1627" s="46">
        <f t="shared" si="25"/>
        <v>45357.540277777778</v>
      </c>
      <c r="C1627" s="141">
        <v>2.2224181818181798</v>
      </c>
      <c r="D1627" s="141">
        <v>0.78148181818181806</v>
      </c>
      <c r="E1627" s="141">
        <v>1400.0772727272699</v>
      </c>
      <c r="F1627" s="141">
        <v>39.228749999999998</v>
      </c>
      <c r="G1627" s="141">
        <v>41.564999999999998</v>
      </c>
      <c r="H1627" s="141">
        <v>31.023333333333301</v>
      </c>
      <c r="I1627" s="141">
        <v>6.6016874999999997</v>
      </c>
      <c r="J1627" s="141">
        <v>3.8050000000000002</v>
      </c>
      <c r="K1627" s="141">
        <v>35.695</v>
      </c>
      <c r="L1627" s="144"/>
      <c r="M1627" s="141">
        <v>35278.666666666701</v>
      </c>
      <c r="N1627" s="141">
        <v>4840.3943499999996</v>
      </c>
      <c r="O1627" s="144"/>
      <c r="R1627" s="10"/>
    </row>
    <row r="1628" spans="1:18" ht="14.4" x14ac:dyDescent="0.3">
      <c r="A1628" s="143">
        <v>45357.540937500002</v>
      </c>
      <c r="B1628" s="46">
        <f t="shared" si="25"/>
        <v>45357.540972222225</v>
      </c>
      <c r="C1628" s="141">
        <v>2.2164190476190502</v>
      </c>
      <c r="D1628" s="141">
        <v>0.78125909090909096</v>
      </c>
      <c r="E1628" s="141">
        <v>1400.2049999999999</v>
      </c>
      <c r="F1628" s="141">
        <v>39.387999999999998</v>
      </c>
      <c r="G1628" s="141">
        <v>41.65</v>
      </c>
      <c r="H1628" s="141">
        <v>31.034285714285701</v>
      </c>
      <c r="I1628" s="141">
        <v>6.6168571428571399</v>
      </c>
      <c r="J1628" s="141">
        <v>3.8149999999999999</v>
      </c>
      <c r="K1628" s="141">
        <v>35.770000000000003</v>
      </c>
      <c r="L1628" s="144"/>
      <c r="M1628" s="141">
        <v>35362</v>
      </c>
      <c r="N1628" s="141">
        <v>4839.4505789473696</v>
      </c>
      <c r="O1628" s="144"/>
      <c r="R1628" s="10"/>
    </row>
    <row r="1629" spans="1:18" ht="14.4" x14ac:dyDescent="0.3">
      <c r="A1629" s="143">
        <v>45357.541631944441</v>
      </c>
      <c r="B1629" s="46">
        <f t="shared" si="25"/>
        <v>45357.541666666672</v>
      </c>
      <c r="C1629" s="141">
        <v>2.2136476190476202</v>
      </c>
      <c r="D1629" s="141">
        <v>0.78583181818181802</v>
      </c>
      <c r="E1629" s="141">
        <v>1399.9142857142899</v>
      </c>
      <c r="F1629" s="141">
        <v>39.450000000000003</v>
      </c>
      <c r="G1629" s="141">
        <v>41.72</v>
      </c>
      <c r="H1629" s="141">
        <v>31.04</v>
      </c>
      <c r="I1629" s="141">
        <v>6.60747058823529</v>
      </c>
      <c r="J1629" s="141">
        <v>3.835</v>
      </c>
      <c r="K1629" s="141">
        <v>35.844999999999999</v>
      </c>
      <c r="L1629" s="144"/>
      <c r="M1629" s="141">
        <v>35439.4</v>
      </c>
      <c r="N1629" s="141">
        <v>4838.5389999999998</v>
      </c>
      <c r="O1629" s="144"/>
      <c r="R1629" s="10"/>
    </row>
    <row r="1630" spans="1:18" ht="14.4" x14ac:dyDescent="0.3">
      <c r="A1630" s="143">
        <v>45357.542326388888</v>
      </c>
      <c r="B1630" s="46">
        <f t="shared" si="25"/>
        <v>45357.542361111111</v>
      </c>
      <c r="C1630" s="141">
        <v>2.21058181818182</v>
      </c>
      <c r="D1630" s="141">
        <v>0.79042727272727298</v>
      </c>
      <c r="E1630" s="141">
        <v>1399.8571428571399</v>
      </c>
      <c r="F1630" s="141">
        <v>39.313000000000002</v>
      </c>
      <c r="G1630" s="141">
        <v>41.805</v>
      </c>
      <c r="H1630" s="141">
        <v>31.03</v>
      </c>
      <c r="I1630" s="141">
        <v>6.6139999999999999</v>
      </c>
      <c r="J1630" s="141">
        <v>3.835</v>
      </c>
      <c r="K1630" s="141">
        <v>35.92</v>
      </c>
      <c r="L1630" s="144"/>
      <c r="M1630" s="141">
        <v>35439.4</v>
      </c>
      <c r="N1630" s="141">
        <v>4837.5825714285702</v>
      </c>
      <c r="O1630" s="144"/>
      <c r="R1630" s="10"/>
    </row>
    <row r="1631" spans="1:18" ht="14.4" x14ac:dyDescent="0.3">
      <c r="A1631" s="143">
        <v>45357.543020833335</v>
      </c>
      <c r="B1631" s="46">
        <f t="shared" si="25"/>
        <v>45357.543055555558</v>
      </c>
      <c r="C1631" s="141">
        <v>2.20915217391304</v>
      </c>
      <c r="D1631" s="141">
        <v>0.78959999999999997</v>
      </c>
      <c r="E1631" s="141">
        <v>1400.11904761905</v>
      </c>
      <c r="F1631" s="141">
        <v>39.321111111111101</v>
      </c>
      <c r="G1631" s="141">
        <v>41.88</v>
      </c>
      <c r="H1631" s="141">
        <v>31.035</v>
      </c>
      <c r="I1631" s="141">
        <v>6.6151578947368401</v>
      </c>
      <c r="J1631" s="141">
        <v>3.8220000000000001</v>
      </c>
      <c r="K1631" s="141">
        <v>35.984999999999999</v>
      </c>
      <c r="L1631" s="144"/>
      <c r="M1631" s="141">
        <v>35552</v>
      </c>
      <c r="N1631" s="141">
        <v>4836.5832499999997</v>
      </c>
      <c r="O1631" s="144"/>
      <c r="R1631" s="10"/>
    </row>
    <row r="1632" spans="1:18" ht="14.4" x14ac:dyDescent="0.3">
      <c r="A1632" s="143">
        <v>45357.543715277781</v>
      </c>
      <c r="B1632" s="46">
        <f t="shared" si="25"/>
        <v>45357.543750000004</v>
      </c>
      <c r="C1632" s="141">
        <v>2.20388260869565</v>
      </c>
      <c r="D1632" s="141">
        <v>0.79753043478260899</v>
      </c>
      <c r="E1632" s="141">
        <v>1399.70909090909</v>
      </c>
      <c r="F1632" s="141">
        <v>39.307000000000002</v>
      </c>
      <c r="G1632" s="141">
        <v>41.975000000000001</v>
      </c>
      <c r="H1632" s="141">
        <v>31.023333333333301</v>
      </c>
      <c r="I1632" s="141">
        <v>6.6078947368421099</v>
      </c>
      <c r="J1632" s="141">
        <v>3.85</v>
      </c>
      <c r="K1632" s="141">
        <v>36.055</v>
      </c>
      <c r="L1632" s="144"/>
      <c r="M1632" s="141">
        <v>35594</v>
      </c>
      <c r="N1632" s="141">
        <v>4835.6414761904798</v>
      </c>
      <c r="O1632" s="144"/>
      <c r="R1632" s="10"/>
    </row>
    <row r="1633" spans="1:18" ht="14.4" x14ac:dyDescent="0.3">
      <c r="A1633" s="143">
        <v>45357.544409722221</v>
      </c>
      <c r="B1633" s="46">
        <f t="shared" si="25"/>
        <v>45357.544444444444</v>
      </c>
      <c r="C1633" s="141">
        <v>2.1998173913043502</v>
      </c>
      <c r="D1633" s="141">
        <v>0.79757826086956496</v>
      </c>
      <c r="E1633" s="141">
        <v>1400.1</v>
      </c>
      <c r="F1633" s="141">
        <v>39.378571428571398</v>
      </c>
      <c r="G1633" s="141">
        <v>42.055</v>
      </c>
      <c r="H1633" s="141">
        <v>31.031428571428599</v>
      </c>
      <c r="I1633" s="141">
        <v>6.6099523809523797</v>
      </c>
      <c r="J1633" s="141">
        <v>3.85</v>
      </c>
      <c r="K1633" s="141">
        <v>36.134999999999998</v>
      </c>
      <c r="L1633" s="144"/>
      <c r="M1633" s="141">
        <v>35663.75</v>
      </c>
      <c r="N1633" s="141">
        <v>4834.6878571428597</v>
      </c>
      <c r="O1633" s="144"/>
      <c r="R1633" s="10"/>
    </row>
    <row r="1634" spans="1:18" ht="14.4" x14ac:dyDescent="0.3">
      <c r="A1634" s="143">
        <v>45357.545104166667</v>
      </c>
      <c r="B1634" s="46">
        <f t="shared" si="25"/>
        <v>45357.545138888891</v>
      </c>
      <c r="C1634" s="141">
        <v>2.1976952380952399</v>
      </c>
      <c r="D1634" s="141">
        <v>0.80454545454545501</v>
      </c>
      <c r="E1634" s="141">
        <v>1400.1818181818201</v>
      </c>
      <c r="F1634" s="141">
        <v>39.631052631578903</v>
      </c>
      <c r="G1634" s="141">
        <v>42.1</v>
      </c>
      <c r="H1634" s="141">
        <v>31.024999999999999</v>
      </c>
      <c r="I1634" s="141">
        <v>6.6040000000000001</v>
      </c>
      <c r="J1634" s="141">
        <v>3.87</v>
      </c>
      <c r="K1634" s="141">
        <v>36.204999999999998</v>
      </c>
      <c r="L1634" s="144"/>
      <c r="M1634" s="141">
        <v>35710</v>
      </c>
      <c r="N1634" s="141">
        <v>4833.7722272727297</v>
      </c>
      <c r="O1634" s="144"/>
      <c r="R1634" s="10"/>
    </row>
    <row r="1635" spans="1:18" ht="14.4" x14ac:dyDescent="0.3">
      <c r="A1635" s="143">
        <v>45357.545798611114</v>
      </c>
      <c r="B1635" s="46">
        <f t="shared" si="25"/>
        <v>45357.545833333337</v>
      </c>
      <c r="C1635" s="141">
        <v>2.1946260869565202</v>
      </c>
      <c r="D1635" s="141">
        <v>0.802247826086956</v>
      </c>
      <c r="E1635" s="141">
        <v>1399.6913043478301</v>
      </c>
      <c r="F1635" s="141">
        <v>39.014499999999998</v>
      </c>
      <c r="G1635" s="141">
        <v>42.2</v>
      </c>
      <c r="H1635" s="141">
        <v>31.03</v>
      </c>
      <c r="I1635" s="141">
        <v>6.6191000000000004</v>
      </c>
      <c r="J1635" s="141">
        <v>3.8833333333333302</v>
      </c>
      <c r="K1635" s="141">
        <v>36.265000000000001</v>
      </c>
      <c r="L1635" s="144"/>
      <c r="M1635" s="141">
        <v>35788.5</v>
      </c>
      <c r="N1635" s="141">
        <v>4832.8455714285701</v>
      </c>
      <c r="O1635" s="144"/>
      <c r="R1635" s="10"/>
    </row>
    <row r="1636" spans="1:18" ht="14.4" x14ac:dyDescent="0.3">
      <c r="A1636" s="143">
        <v>45357.546493055554</v>
      </c>
      <c r="B1636" s="46">
        <f t="shared" si="25"/>
        <v>45357.546527777777</v>
      </c>
      <c r="C1636" s="141">
        <v>2.1922739130434801</v>
      </c>
      <c r="D1636" s="141">
        <v>0.81052608695652195</v>
      </c>
      <c r="E1636" s="141">
        <v>1400.1652173913001</v>
      </c>
      <c r="F1636" s="141">
        <v>39.687727272727301</v>
      </c>
      <c r="G1636" s="141">
        <v>42.26</v>
      </c>
      <c r="H1636" s="141">
        <v>31.027142857142898</v>
      </c>
      <c r="I1636" s="141">
        <v>6.6091904761904798</v>
      </c>
      <c r="J1636" s="141">
        <v>3.8780000000000001</v>
      </c>
      <c r="K1636" s="141">
        <v>36.325000000000003</v>
      </c>
      <c r="L1636" s="144"/>
      <c r="M1636" s="141">
        <v>35866.5</v>
      </c>
      <c r="N1636" s="141">
        <v>4831.8352380952401</v>
      </c>
      <c r="O1636" s="144"/>
      <c r="R1636" s="10"/>
    </row>
    <row r="1637" spans="1:18" ht="14.4" x14ac:dyDescent="0.3">
      <c r="A1637" s="143">
        <v>45357.5471875</v>
      </c>
      <c r="B1637" s="46">
        <f t="shared" si="25"/>
        <v>45357.547222222223</v>
      </c>
      <c r="C1637" s="141">
        <v>2.1911260869565199</v>
      </c>
      <c r="D1637" s="141">
        <v>0.80770869565217396</v>
      </c>
      <c r="E1637" s="141">
        <v>1399.72272727273</v>
      </c>
      <c r="F1637" s="141">
        <v>39.281578947368402</v>
      </c>
      <c r="G1637" s="141">
        <v>42.344999999999999</v>
      </c>
      <c r="H1637" s="141">
        <v>31.033333333333299</v>
      </c>
      <c r="I1637" s="141">
        <v>6.6158000000000001</v>
      </c>
      <c r="J1637" s="141">
        <v>3.8849999999999998</v>
      </c>
      <c r="K1637" s="141">
        <v>36.4</v>
      </c>
      <c r="L1637" s="144"/>
      <c r="M1637" s="141">
        <v>35866.5</v>
      </c>
      <c r="N1637" s="141">
        <v>4830.8745263157898</v>
      </c>
      <c r="O1637" s="144"/>
      <c r="R1637" s="10"/>
    </row>
    <row r="1638" spans="1:18" ht="14.4" x14ac:dyDescent="0.3">
      <c r="A1638" s="143">
        <v>45357.547881944447</v>
      </c>
      <c r="B1638" s="46">
        <f t="shared" si="25"/>
        <v>45357.54791666667</v>
      </c>
      <c r="C1638" s="141">
        <v>2.1859954545454499</v>
      </c>
      <c r="D1638" s="141">
        <v>0.81222727272727302</v>
      </c>
      <c r="E1638" s="141">
        <v>1399.80952380952</v>
      </c>
      <c r="F1638" s="141">
        <v>39.237333333333297</v>
      </c>
      <c r="G1638" s="141">
        <v>42.445</v>
      </c>
      <c r="H1638" s="141">
        <v>31.03</v>
      </c>
      <c r="I1638" s="141">
        <v>6.6040000000000001</v>
      </c>
      <c r="J1638" s="141">
        <v>3.8849999999999998</v>
      </c>
      <c r="K1638" s="141">
        <v>36.475000000000001</v>
      </c>
      <c r="L1638" s="144"/>
      <c r="M1638" s="141">
        <v>35976.199999999997</v>
      </c>
      <c r="N1638" s="141">
        <v>4829.9785000000002</v>
      </c>
      <c r="O1638" s="144"/>
      <c r="R1638" s="10"/>
    </row>
    <row r="1639" spans="1:18" ht="14.4" x14ac:dyDescent="0.3">
      <c r="A1639" s="143">
        <v>45357.548576388886</v>
      </c>
      <c r="B1639" s="46">
        <f t="shared" si="25"/>
        <v>45357.548611111109</v>
      </c>
      <c r="C1639" s="141">
        <v>2.1849608695652201</v>
      </c>
      <c r="D1639" s="141">
        <v>0.81609130434782595</v>
      </c>
      <c r="E1639" s="141">
        <v>1400.0590909090899</v>
      </c>
      <c r="F1639" s="141">
        <v>39.139333333333298</v>
      </c>
      <c r="G1639" s="141">
        <v>42.555</v>
      </c>
      <c r="H1639" s="141">
        <v>31.034285714285701</v>
      </c>
      <c r="I1639" s="141">
        <v>6.6121999999999996</v>
      </c>
      <c r="J1639" s="141">
        <v>3.91</v>
      </c>
      <c r="K1639" s="141">
        <v>36.534999999999997</v>
      </c>
      <c r="L1639" s="144"/>
      <c r="M1639" s="141">
        <v>35976.199999999997</v>
      </c>
      <c r="N1639" s="141">
        <v>4829.0101904761896</v>
      </c>
      <c r="O1639" s="144"/>
      <c r="R1639" s="10"/>
    </row>
    <row r="1640" spans="1:18" ht="14.4" x14ac:dyDescent="0.3">
      <c r="A1640" s="143">
        <v>45357.549270833333</v>
      </c>
      <c r="B1640" s="46">
        <f t="shared" si="25"/>
        <v>45357.549305555556</v>
      </c>
      <c r="C1640" s="141">
        <v>2.1783956521739101</v>
      </c>
      <c r="D1640" s="141">
        <v>0.82506086956521796</v>
      </c>
      <c r="E1640" s="141">
        <v>1400.0956521739099</v>
      </c>
      <c r="F1640" s="141">
        <v>39.223125000000003</v>
      </c>
      <c r="G1640" s="141">
        <v>42.634999999999998</v>
      </c>
      <c r="H1640" s="141">
        <v>31.0425</v>
      </c>
      <c r="I1640" s="141">
        <v>6.6111500000000003</v>
      </c>
      <c r="J1640" s="141">
        <v>3.92</v>
      </c>
      <c r="K1640" s="141">
        <v>36.604999999999997</v>
      </c>
      <c r="L1640" s="144"/>
      <c r="M1640" s="141">
        <v>36081.800000000003</v>
      </c>
      <c r="N1640" s="141">
        <v>4828.0189090909098</v>
      </c>
      <c r="O1640" s="144"/>
      <c r="R1640" s="10"/>
    </row>
    <row r="1641" spans="1:18" ht="14.4" x14ac:dyDescent="0.3">
      <c r="A1641" s="143">
        <v>45357.54996527778</v>
      </c>
      <c r="B1641" s="46">
        <f t="shared" si="25"/>
        <v>45357.55</v>
      </c>
      <c r="C1641" s="141">
        <v>2.1754545454545502</v>
      </c>
      <c r="D1641" s="141">
        <v>0.81794999999999995</v>
      </c>
      <c r="E1641" s="141">
        <v>1400.30952380952</v>
      </c>
      <c r="F1641" s="141">
        <v>39.469285714285697</v>
      </c>
      <c r="G1641" s="141">
        <v>42.734999999999999</v>
      </c>
      <c r="H1641" s="141">
        <v>31.035</v>
      </c>
      <c r="I1641" s="141">
        <v>6.6065238095238099</v>
      </c>
      <c r="J1641" s="141">
        <v>3.93333333333333</v>
      </c>
      <c r="K1641" s="141">
        <v>36.695</v>
      </c>
      <c r="L1641" s="144"/>
      <c r="M1641" s="141">
        <v>36143</v>
      </c>
      <c r="N1641" s="141">
        <v>4827.0968999999996</v>
      </c>
      <c r="O1641" s="144"/>
      <c r="R1641" s="10"/>
    </row>
    <row r="1642" spans="1:18" ht="14.4" x14ac:dyDescent="0.3">
      <c r="A1642" s="143">
        <v>45357.550659722219</v>
      </c>
      <c r="B1642" s="46">
        <f t="shared" si="25"/>
        <v>45357.55069444445</v>
      </c>
      <c r="C1642" s="141">
        <v>2.1736749999999998</v>
      </c>
      <c r="D1642" s="141">
        <v>0.83732499999999999</v>
      </c>
      <c r="E1642" s="141">
        <v>1400.05</v>
      </c>
      <c r="F1642" s="141">
        <v>39.6619047619048</v>
      </c>
      <c r="G1642" s="141">
        <v>42.78</v>
      </c>
      <c r="H1642" s="141">
        <v>31.044444444444402</v>
      </c>
      <c r="I1642" s="141">
        <v>6.6185714285714301</v>
      </c>
      <c r="J1642" s="141">
        <v>3.9233333333333298</v>
      </c>
      <c r="K1642" s="141">
        <v>36.795000000000002</v>
      </c>
      <c r="L1642" s="144"/>
      <c r="M1642" s="141">
        <v>36220</v>
      </c>
      <c r="N1642" s="141">
        <v>4826.1002380952395</v>
      </c>
      <c r="O1642" s="144"/>
      <c r="R1642" s="10"/>
    </row>
    <row r="1643" spans="1:18" ht="14.4" x14ac:dyDescent="0.3">
      <c r="A1643" s="143">
        <v>45357.551354166666</v>
      </c>
      <c r="B1643" s="46">
        <f t="shared" si="25"/>
        <v>45357.551388888889</v>
      </c>
      <c r="C1643" s="141">
        <v>2.1705909090909099</v>
      </c>
      <c r="D1643" s="141">
        <v>0.83107727272727305</v>
      </c>
      <c r="E1643" s="141">
        <v>1399.8727272727299</v>
      </c>
      <c r="F1643" s="141">
        <v>39.293999999999997</v>
      </c>
      <c r="G1643" s="141">
        <v>42.854999999999997</v>
      </c>
      <c r="H1643" s="141">
        <v>31.044444444444402</v>
      </c>
      <c r="I1643" s="141">
        <v>6.6005882352941203</v>
      </c>
      <c r="J1643" s="141">
        <v>3.94</v>
      </c>
      <c r="K1643" s="141">
        <v>36.86</v>
      </c>
      <c r="L1643" s="144"/>
      <c r="M1643" s="141">
        <v>36250</v>
      </c>
      <c r="N1643" s="141">
        <v>4825.1324999999997</v>
      </c>
      <c r="O1643" s="144"/>
      <c r="R1643" s="10"/>
    </row>
    <row r="1644" spans="1:18" ht="14.4" x14ac:dyDescent="0.3">
      <c r="A1644" s="143">
        <v>45357.552048611113</v>
      </c>
      <c r="B1644" s="46">
        <f t="shared" si="25"/>
        <v>45357.552083333336</v>
      </c>
      <c r="C1644" s="141">
        <v>2.1671863636363602</v>
      </c>
      <c r="D1644" s="141">
        <v>0.83459565217391296</v>
      </c>
      <c r="E1644" s="141">
        <v>1400.1826086956501</v>
      </c>
      <c r="F1644" s="141">
        <v>39.234999999999999</v>
      </c>
      <c r="G1644" s="141">
        <v>42.954999999999998</v>
      </c>
      <c r="H1644" s="141">
        <v>31.0416666666667</v>
      </c>
      <c r="I1644" s="141">
        <v>6.6120000000000001</v>
      </c>
      <c r="J1644" s="141">
        <v>3.9466666666666699</v>
      </c>
      <c r="K1644" s="141">
        <v>36.905000000000001</v>
      </c>
      <c r="L1644" s="144"/>
      <c r="M1644" s="141">
        <v>36333</v>
      </c>
      <c r="N1644" s="141">
        <v>4824.1912608695702</v>
      </c>
      <c r="O1644" s="144"/>
      <c r="R1644" s="10"/>
    </row>
    <row r="1645" spans="1:18" ht="14.4" x14ac:dyDescent="0.3">
      <c r="A1645" s="143">
        <v>45357.552743055552</v>
      </c>
      <c r="B1645" s="46">
        <f t="shared" si="25"/>
        <v>45357.552777777782</v>
      </c>
      <c r="C1645" s="141">
        <v>2.1644652173912999</v>
      </c>
      <c r="D1645" s="141">
        <v>0.83741304347826095</v>
      </c>
      <c r="E1645" s="141">
        <v>1400.1173913043499</v>
      </c>
      <c r="F1645" s="141">
        <v>39.203125</v>
      </c>
      <c r="G1645" s="141">
        <v>43.055</v>
      </c>
      <c r="H1645" s="141">
        <v>31.046666666666699</v>
      </c>
      <c r="I1645" s="141">
        <v>6.6154500000000001</v>
      </c>
      <c r="J1645" s="141">
        <v>3.972</v>
      </c>
      <c r="K1645" s="141">
        <v>36.956666666666699</v>
      </c>
      <c r="L1645" s="144"/>
      <c r="M1645" s="141">
        <v>36425.75</v>
      </c>
      <c r="N1645" s="141">
        <v>4823.1867826087</v>
      </c>
      <c r="O1645" s="144"/>
      <c r="R1645" s="10"/>
    </row>
    <row r="1646" spans="1:18" ht="14.4" x14ac:dyDescent="0.3">
      <c r="A1646" s="143">
        <v>45357.553437499999</v>
      </c>
      <c r="B1646" s="46">
        <f t="shared" si="25"/>
        <v>45357.553472222222</v>
      </c>
      <c r="C1646" s="141">
        <v>2.16219130434783</v>
      </c>
      <c r="D1646" s="141">
        <v>0.83867391304347805</v>
      </c>
      <c r="E1646" s="141">
        <v>1400.21304347826</v>
      </c>
      <c r="F1646" s="141">
        <v>39.557727272727298</v>
      </c>
      <c r="G1646" s="141">
        <v>43.115000000000002</v>
      </c>
      <c r="H1646" s="141">
        <v>31.042727272727301</v>
      </c>
      <c r="I1646" s="141">
        <v>6.6086842105263202</v>
      </c>
      <c r="J1646" s="141">
        <v>3.9649999999999999</v>
      </c>
      <c r="K1646" s="141">
        <v>37.047499999999999</v>
      </c>
      <c r="L1646" s="144"/>
      <c r="M1646" s="141">
        <v>36467</v>
      </c>
      <c r="N1646" s="141">
        <v>4822.2066500000001</v>
      </c>
      <c r="O1646" s="144"/>
      <c r="R1646" s="10"/>
    </row>
    <row r="1647" spans="1:18" ht="14.4" x14ac:dyDescent="0.3">
      <c r="A1647" s="143">
        <v>45357.554131944446</v>
      </c>
      <c r="B1647" s="46">
        <f t="shared" si="25"/>
        <v>45357.554166666669</v>
      </c>
      <c r="C1647" s="141">
        <v>2.1560956521739101</v>
      </c>
      <c r="D1647" s="141">
        <v>0.84315909090909102</v>
      </c>
      <c r="E1647" s="141">
        <v>1399.9260869565201</v>
      </c>
      <c r="F1647" s="141">
        <v>39.701666666666704</v>
      </c>
      <c r="G1647" s="141">
        <v>43.17</v>
      </c>
      <c r="H1647" s="141">
        <v>31.038</v>
      </c>
      <c r="I1647" s="141">
        <v>6.6092500000000003</v>
      </c>
      <c r="J1647" s="141">
        <v>3.9550000000000001</v>
      </c>
      <c r="K1647" s="141">
        <v>37.130000000000003</v>
      </c>
      <c r="L1647" s="144"/>
      <c r="M1647" s="141">
        <v>36543</v>
      </c>
      <c r="N1647" s="141">
        <v>4821.2222631578898</v>
      </c>
      <c r="O1647" s="144"/>
      <c r="R1647" s="10"/>
    </row>
    <row r="1648" spans="1:18" ht="14.4" x14ac:dyDescent="0.3">
      <c r="A1648" s="143">
        <v>45357.554826388892</v>
      </c>
      <c r="B1648" s="46">
        <f t="shared" si="25"/>
        <v>45357.554861111115</v>
      </c>
      <c r="C1648" s="141">
        <v>2.1554521739130399</v>
      </c>
      <c r="D1648" s="141">
        <v>0.84300869565217396</v>
      </c>
      <c r="E1648" s="141">
        <v>1399.95</v>
      </c>
      <c r="F1648" s="141">
        <v>39.474736842105301</v>
      </c>
      <c r="G1648" s="141">
        <v>43.21</v>
      </c>
      <c r="H1648" s="141">
        <v>31.04</v>
      </c>
      <c r="I1648" s="141">
        <v>6.6043500000000002</v>
      </c>
      <c r="J1648" s="141">
        <v>3.98</v>
      </c>
      <c r="K1648" s="141">
        <v>37.18</v>
      </c>
      <c r="L1648" s="144"/>
      <c r="M1648" s="141">
        <v>36592</v>
      </c>
      <c r="N1648" s="141">
        <v>4820.1742105263202</v>
      </c>
      <c r="O1648" s="144"/>
      <c r="R1648" s="10"/>
    </row>
    <row r="1649" spans="1:18" ht="14.4" x14ac:dyDescent="0.3">
      <c r="A1649" s="143">
        <v>45357.555520833332</v>
      </c>
      <c r="B1649" s="46">
        <f t="shared" si="25"/>
        <v>45357.555555555555</v>
      </c>
      <c r="C1649" s="141">
        <v>2.1545869565217401</v>
      </c>
      <c r="D1649" s="141">
        <v>0.84338260869565196</v>
      </c>
      <c r="E1649" s="141">
        <v>1400.1590909090901</v>
      </c>
      <c r="F1649" s="141">
        <v>39.449285714285701</v>
      </c>
      <c r="G1649" s="141">
        <v>43.284999999999997</v>
      </c>
      <c r="H1649" s="141">
        <v>31.045000000000002</v>
      </c>
      <c r="I1649" s="141">
        <v>6.6174347826086999</v>
      </c>
      <c r="J1649" s="141">
        <v>4.0049999999999999</v>
      </c>
      <c r="K1649" s="141">
        <v>37.21</v>
      </c>
      <c r="L1649" s="144"/>
      <c r="M1649" s="141">
        <v>36663.333333333299</v>
      </c>
      <c r="N1649" s="141">
        <v>4819.1911499999997</v>
      </c>
      <c r="O1649" s="144"/>
      <c r="R1649" s="10"/>
    </row>
    <row r="1650" spans="1:18" ht="14.4" x14ac:dyDescent="0.3">
      <c r="A1650" s="143">
        <v>45357.556215277778</v>
      </c>
      <c r="B1650" s="46">
        <f t="shared" si="25"/>
        <v>45357.556250000001</v>
      </c>
      <c r="C1650" s="141">
        <v>2.1490045454545501</v>
      </c>
      <c r="D1650" s="141">
        <v>0.85574545454545403</v>
      </c>
      <c r="E1650" s="141">
        <v>1400.1818181818201</v>
      </c>
      <c r="F1650" s="141">
        <v>39.324375000000003</v>
      </c>
      <c r="G1650" s="141">
        <v>43.37</v>
      </c>
      <c r="H1650" s="141">
        <v>31.042000000000002</v>
      </c>
      <c r="I1650" s="141">
        <v>6.6077619047619098</v>
      </c>
      <c r="J1650" s="141">
        <v>4.0049999999999999</v>
      </c>
      <c r="K1650" s="141">
        <v>37.255000000000003</v>
      </c>
      <c r="L1650" s="144"/>
      <c r="M1650" s="141">
        <v>36746.199999999997</v>
      </c>
      <c r="N1650" s="141">
        <v>4818.2437222222197</v>
      </c>
      <c r="O1650" s="144"/>
      <c r="R1650" s="10"/>
    </row>
    <row r="1651" spans="1:18" ht="14.4" x14ac:dyDescent="0.3">
      <c r="A1651" s="143">
        <v>45357.556909722225</v>
      </c>
      <c r="B1651" s="46">
        <f t="shared" si="25"/>
        <v>45357.556944444448</v>
      </c>
      <c r="C1651" s="141">
        <v>2.14994347826087</v>
      </c>
      <c r="D1651" s="141">
        <v>0.85060434782608696</v>
      </c>
      <c r="E1651" s="141">
        <v>1399.7652173913</v>
      </c>
      <c r="F1651" s="141">
        <v>39.440909090909102</v>
      </c>
      <c r="G1651" s="141">
        <v>43.445</v>
      </c>
      <c r="H1651" s="141">
        <v>31.043333333333301</v>
      </c>
      <c r="I1651" s="141">
        <v>6.6158888888888896</v>
      </c>
      <c r="J1651" s="141">
        <v>4.0199999999999996</v>
      </c>
      <c r="K1651" s="141">
        <v>37.32</v>
      </c>
      <c r="L1651" s="144"/>
      <c r="M1651" s="141">
        <v>36746.199999999997</v>
      </c>
      <c r="N1651" s="141">
        <v>4817.2677619047599</v>
      </c>
      <c r="O1651" s="144"/>
      <c r="R1651" s="10"/>
    </row>
    <row r="1652" spans="1:18" ht="14.4" x14ac:dyDescent="0.3">
      <c r="A1652" s="143">
        <v>45357.557604166665</v>
      </c>
      <c r="B1652" s="46">
        <f t="shared" si="25"/>
        <v>45357.557638888888</v>
      </c>
      <c r="C1652" s="141">
        <v>2.1479565217391299</v>
      </c>
      <c r="D1652" s="141">
        <v>0.84825217391304297</v>
      </c>
      <c r="E1652" s="141">
        <v>1400.4652173913</v>
      </c>
      <c r="F1652" s="141">
        <v>39.454999999999998</v>
      </c>
      <c r="G1652" s="141">
        <v>43.515000000000001</v>
      </c>
      <c r="H1652" s="141">
        <v>31.05</v>
      </c>
      <c r="I1652" s="141">
        <v>6.6139523809523801</v>
      </c>
      <c r="J1652" s="141">
        <v>4.01</v>
      </c>
      <c r="K1652" s="141">
        <v>37.395000000000003</v>
      </c>
      <c r="L1652" s="144"/>
      <c r="M1652" s="141">
        <v>36845.4</v>
      </c>
      <c r="N1652" s="141">
        <v>4816.2962631578903</v>
      </c>
      <c r="O1652" s="144"/>
      <c r="R1652" s="10"/>
    </row>
    <row r="1653" spans="1:18" ht="14.4" x14ac:dyDescent="0.3">
      <c r="A1653" s="143">
        <v>45357.558298611111</v>
      </c>
      <c r="B1653" s="46">
        <f t="shared" si="25"/>
        <v>45357.558333333334</v>
      </c>
      <c r="C1653" s="141">
        <v>2.1426318181818198</v>
      </c>
      <c r="D1653" s="141">
        <v>0.86351818181818196</v>
      </c>
      <c r="E1653" s="141">
        <v>1400.1363636363601</v>
      </c>
      <c r="F1653" s="141">
        <v>39.418750000000003</v>
      </c>
      <c r="G1653" s="141">
        <v>43.59</v>
      </c>
      <c r="H1653" s="141">
        <v>31.043333333333301</v>
      </c>
      <c r="I1653" s="141">
        <v>6.6072499999999996</v>
      </c>
      <c r="J1653" s="141">
        <v>4.0149999999999997</v>
      </c>
      <c r="K1653" s="141">
        <v>37.450000000000003</v>
      </c>
      <c r="L1653" s="144"/>
      <c r="M1653" s="141">
        <v>36904</v>
      </c>
      <c r="N1653" s="141">
        <v>4815.2857727272703</v>
      </c>
      <c r="O1653" s="144"/>
      <c r="R1653" s="10"/>
    </row>
    <row r="1654" spans="1:18" ht="14.4" x14ac:dyDescent="0.3">
      <c r="A1654" s="143">
        <v>45357.558993055558</v>
      </c>
      <c r="B1654" s="46">
        <f t="shared" si="25"/>
        <v>45357.559027777781</v>
      </c>
      <c r="C1654" s="141">
        <v>2.1397739130434799</v>
      </c>
      <c r="D1654" s="141">
        <v>0.86441739130434803</v>
      </c>
      <c r="E1654" s="141">
        <v>1399.88095238095</v>
      </c>
      <c r="F1654" s="141">
        <v>39.497222222222199</v>
      </c>
      <c r="G1654" s="141">
        <v>43.65</v>
      </c>
      <c r="H1654" s="141">
        <v>31.046666666666699</v>
      </c>
      <c r="I1654" s="141">
        <v>6.6203000000000003</v>
      </c>
      <c r="J1654" s="141">
        <v>4.0199999999999996</v>
      </c>
      <c r="K1654" s="141">
        <v>37.494999999999997</v>
      </c>
      <c r="L1654" s="144"/>
      <c r="M1654" s="141">
        <v>36976.666666666701</v>
      </c>
      <c r="N1654" s="141">
        <v>4814.2850454545496</v>
      </c>
      <c r="O1654" s="144"/>
      <c r="R1654" s="10"/>
    </row>
    <row r="1655" spans="1:18" ht="14.4" x14ac:dyDescent="0.3">
      <c r="A1655" s="143">
        <v>45357.559687499997</v>
      </c>
      <c r="B1655" s="46">
        <f t="shared" si="25"/>
        <v>45357.55972222222</v>
      </c>
      <c r="C1655" s="141">
        <v>2.1377652173913</v>
      </c>
      <c r="D1655" s="141">
        <v>0.86691304347826104</v>
      </c>
      <c r="E1655" s="141">
        <v>1399.95652173913</v>
      </c>
      <c r="F1655" s="141">
        <v>39.256111111111103</v>
      </c>
      <c r="G1655" s="141">
        <v>43.734999999999999</v>
      </c>
      <c r="H1655" s="141">
        <v>31.038333333333298</v>
      </c>
      <c r="I1655" s="141">
        <v>6.6003157894736804</v>
      </c>
      <c r="J1655" s="141">
        <v>4.0266666666666699</v>
      </c>
      <c r="K1655" s="141">
        <v>37.545000000000002</v>
      </c>
      <c r="L1655" s="144"/>
      <c r="M1655" s="141">
        <v>37020.5</v>
      </c>
      <c r="N1655" s="141">
        <v>4813.2824782608704</v>
      </c>
      <c r="O1655" s="144"/>
      <c r="R1655" s="10"/>
    </row>
    <row r="1656" spans="1:18" ht="14.4" x14ac:dyDescent="0.3">
      <c r="A1656" s="143">
        <v>45357.560381944444</v>
      </c>
      <c r="B1656" s="46">
        <f t="shared" si="25"/>
        <v>45357.560416666667</v>
      </c>
      <c r="C1656" s="141">
        <v>2.1343347826087</v>
      </c>
      <c r="D1656" s="141">
        <v>0.866808695652174</v>
      </c>
      <c r="E1656" s="141">
        <v>1399.99130434783</v>
      </c>
      <c r="F1656" s="141">
        <v>39.238823529411803</v>
      </c>
      <c r="G1656" s="141">
        <v>43.835000000000001</v>
      </c>
      <c r="H1656" s="141">
        <v>31.043333333333301</v>
      </c>
      <c r="I1656" s="141">
        <v>6.61523809523809</v>
      </c>
      <c r="J1656" s="141">
        <v>4.05</v>
      </c>
      <c r="K1656" s="141">
        <v>37.585000000000001</v>
      </c>
      <c r="L1656" s="144"/>
      <c r="M1656" s="141">
        <v>37098.666666666701</v>
      </c>
      <c r="N1656" s="141">
        <v>4812.2536842105301</v>
      </c>
      <c r="O1656" s="144"/>
      <c r="R1656" s="10"/>
    </row>
    <row r="1657" spans="1:18" ht="14.4" x14ac:dyDescent="0.3">
      <c r="A1657" s="143">
        <v>45357.561076388891</v>
      </c>
      <c r="B1657" s="46">
        <f t="shared" si="25"/>
        <v>45357.561111111114</v>
      </c>
      <c r="C1657" s="141">
        <v>2.1278199999999998</v>
      </c>
      <c r="D1657" s="141">
        <v>0.86970000000000003</v>
      </c>
      <c r="E1657" s="141">
        <v>1399.8904761904801</v>
      </c>
      <c r="F1657" s="141">
        <v>39.552272727272701</v>
      </c>
      <c r="G1657" s="141">
        <v>43.88</v>
      </c>
      <c r="H1657" s="141">
        <v>31.0371428571429</v>
      </c>
      <c r="I1657" s="141">
        <v>6.6052631578947398</v>
      </c>
      <c r="J1657" s="141">
        <v>4.0750000000000002</v>
      </c>
      <c r="K1657" s="141">
        <v>37.64</v>
      </c>
      <c r="L1657" s="144"/>
      <c r="M1657" s="141">
        <v>37173.199999999997</v>
      </c>
      <c r="N1657" s="141">
        <v>4811.2813809523795</v>
      </c>
      <c r="O1657" s="144"/>
      <c r="R1657" s="10"/>
    </row>
    <row r="1658" spans="1:18" ht="14.4" x14ac:dyDescent="0.3">
      <c r="A1658" s="143">
        <v>45357.56177083333</v>
      </c>
      <c r="B1658" s="46">
        <f t="shared" si="25"/>
        <v>45357.561805555561</v>
      </c>
      <c r="C1658" s="141">
        <v>2.1284772727272698</v>
      </c>
      <c r="D1658" s="141">
        <v>0.86799999999999999</v>
      </c>
      <c r="E1658" s="141">
        <v>1399.94545454545</v>
      </c>
      <c r="F1658" s="141">
        <v>39.388571428571403</v>
      </c>
      <c r="G1658" s="141">
        <v>43.97</v>
      </c>
      <c r="H1658" s="141">
        <v>31.044</v>
      </c>
      <c r="I1658" s="141">
        <v>6.6124545454545496</v>
      </c>
      <c r="J1658" s="141">
        <v>4.0866666666666696</v>
      </c>
      <c r="K1658" s="141">
        <v>37.715000000000003</v>
      </c>
      <c r="L1658" s="144"/>
      <c r="M1658" s="141">
        <v>37173.199999999997</v>
      </c>
      <c r="N1658" s="141">
        <v>4810.2542857142898</v>
      </c>
      <c r="O1658" s="144"/>
      <c r="R1658" s="10"/>
    </row>
    <row r="1659" spans="1:18" ht="14.4" x14ac:dyDescent="0.3">
      <c r="A1659" s="143">
        <v>45357.562465277777</v>
      </c>
      <c r="B1659" s="46">
        <f t="shared" si="25"/>
        <v>45357.5625</v>
      </c>
      <c r="C1659" s="141">
        <v>2.1235545454545499</v>
      </c>
      <c r="D1659" s="141">
        <v>0.87655454545454503</v>
      </c>
      <c r="E1659" s="141">
        <v>1399.8523809523799</v>
      </c>
      <c r="F1659" s="141">
        <v>39.65625</v>
      </c>
      <c r="G1659" s="141">
        <v>44.005000000000003</v>
      </c>
      <c r="H1659" s="141">
        <v>31.041</v>
      </c>
      <c r="I1659" s="141">
        <v>6.61215789473684</v>
      </c>
      <c r="J1659" s="141">
        <v>4.07</v>
      </c>
      <c r="K1659" s="141">
        <v>37.79</v>
      </c>
      <c r="L1659" s="144"/>
      <c r="M1659" s="141">
        <v>37282</v>
      </c>
      <c r="N1659" s="141">
        <v>4809.2955000000002</v>
      </c>
      <c r="O1659" s="144"/>
      <c r="R1659" s="10"/>
    </row>
    <row r="1660" spans="1:18" ht="14.4" x14ac:dyDescent="0.3">
      <c r="A1660" s="143">
        <v>45357.563159722224</v>
      </c>
      <c r="B1660" s="46">
        <f t="shared" si="25"/>
        <v>45357.563194444447</v>
      </c>
      <c r="C1660" s="141">
        <v>2.1229</v>
      </c>
      <c r="D1660" s="141">
        <v>0.86900454545454497</v>
      </c>
      <c r="E1660" s="141">
        <v>1399.72727272727</v>
      </c>
      <c r="F1660" s="141">
        <v>39.576250000000002</v>
      </c>
      <c r="G1660" s="141">
        <v>44.064999999999998</v>
      </c>
      <c r="H1660" s="141">
        <v>31.037500000000001</v>
      </c>
      <c r="I1660" s="141">
        <v>6.60215</v>
      </c>
      <c r="J1660" s="141">
        <v>4.0819999999999999</v>
      </c>
      <c r="K1660" s="141">
        <v>37.840000000000003</v>
      </c>
      <c r="L1660" s="144"/>
      <c r="M1660" s="141">
        <v>37353</v>
      </c>
      <c r="N1660" s="141">
        <v>4808.21557142857</v>
      </c>
      <c r="O1660" s="144"/>
      <c r="R1660" s="10"/>
    </row>
    <row r="1661" spans="1:18" ht="14.4" x14ac:dyDescent="0.3">
      <c r="A1661" s="143">
        <v>45357.563854166663</v>
      </c>
      <c r="B1661" s="46">
        <f t="shared" si="25"/>
        <v>45357.563888888893</v>
      </c>
      <c r="C1661" s="141">
        <v>2.1240000000000001</v>
      </c>
      <c r="D1661" s="141">
        <v>0.87846153846153796</v>
      </c>
      <c r="E1661" s="141">
        <v>1399.83846153846</v>
      </c>
      <c r="F1661" s="141">
        <v>39.601999999999997</v>
      </c>
      <c r="G1661" s="141">
        <v>44.115000000000002</v>
      </c>
      <c r="H1661" s="141">
        <v>31.0416666666667</v>
      </c>
      <c r="I1661" s="141">
        <v>6.6149166666666703</v>
      </c>
      <c r="J1661" s="141">
        <v>4.1050000000000004</v>
      </c>
      <c r="K1661" s="141">
        <v>37.869999999999997</v>
      </c>
      <c r="L1661" s="144"/>
      <c r="M1661" s="141">
        <v>37427.333333333299</v>
      </c>
      <c r="N1661" s="141">
        <v>4807.2398181818198</v>
      </c>
      <c r="O1661" s="144"/>
      <c r="R1661" s="10"/>
    </row>
    <row r="1662" spans="1:18" ht="14.4" x14ac:dyDescent="0.3">
      <c r="A1662" s="143">
        <v>45357.56454861111</v>
      </c>
      <c r="B1662" s="46">
        <f t="shared" si="25"/>
        <v>45357.564583333333</v>
      </c>
      <c r="C1662" s="141">
        <v>2.12195</v>
      </c>
      <c r="D1662" s="141">
        <v>0.88175000000000003</v>
      </c>
      <c r="E1662" s="141">
        <v>1399.7666666666701</v>
      </c>
      <c r="F1662" s="141">
        <v>39.618749999999999</v>
      </c>
      <c r="G1662" s="141">
        <v>44.164999999999999</v>
      </c>
      <c r="H1662" s="141">
        <v>31.0425</v>
      </c>
      <c r="I1662" s="141">
        <v>6.60845454545455</v>
      </c>
      <c r="J1662" s="141">
        <v>4.0966666666666702</v>
      </c>
      <c r="K1662" s="141">
        <v>37.909999999999997</v>
      </c>
      <c r="L1662" s="144"/>
      <c r="M1662" s="141">
        <v>37517</v>
      </c>
      <c r="N1662" s="141">
        <v>4806.0883333333304</v>
      </c>
      <c r="O1662" s="144"/>
      <c r="R1662" s="10"/>
    </row>
    <row r="1663" spans="1:18" ht="14.4" x14ac:dyDescent="0.3">
      <c r="A1663" s="143">
        <v>45357.565243055556</v>
      </c>
      <c r="B1663" s="46">
        <f t="shared" si="25"/>
        <v>45357.56527777778</v>
      </c>
      <c r="C1663" s="141">
        <v>2.1188086956521701</v>
      </c>
      <c r="D1663" s="141">
        <v>0.87997391304347805</v>
      </c>
      <c r="E1663" s="141">
        <v>1399.8772727272701</v>
      </c>
      <c r="F1663" s="141">
        <v>39.548947368421103</v>
      </c>
      <c r="G1663" s="141">
        <v>44.21</v>
      </c>
      <c r="H1663" s="141">
        <v>31.0414285714286</v>
      </c>
      <c r="I1663" s="141">
        <v>6.6142857142857103</v>
      </c>
      <c r="J1663" s="141">
        <v>4.1100000000000003</v>
      </c>
      <c r="K1663" s="141">
        <v>37.950000000000003</v>
      </c>
      <c r="L1663" s="144"/>
      <c r="M1663" s="141">
        <v>37517</v>
      </c>
      <c r="N1663" s="141">
        <v>4805.2857894736799</v>
      </c>
      <c r="O1663" s="144"/>
      <c r="R1663" s="10"/>
    </row>
    <row r="1664" spans="1:18" ht="14.4" x14ac:dyDescent="0.3">
      <c r="A1664" s="143">
        <v>45357.565937500003</v>
      </c>
      <c r="B1664" s="46">
        <f t="shared" si="25"/>
        <v>45357.565972222226</v>
      </c>
      <c r="C1664" s="141">
        <v>2.1165260869565201</v>
      </c>
      <c r="D1664" s="141">
        <v>0.88807826086956498</v>
      </c>
      <c r="E1664" s="141">
        <v>1400.1</v>
      </c>
      <c r="F1664" s="141">
        <v>39.567500000000003</v>
      </c>
      <c r="G1664" s="141">
        <v>44.284999999999997</v>
      </c>
      <c r="H1664" s="141">
        <v>31.038333333333298</v>
      </c>
      <c r="I1664" s="141">
        <v>6.6136499999999998</v>
      </c>
      <c r="J1664" s="141">
        <v>4.1050000000000004</v>
      </c>
      <c r="K1664" s="141">
        <v>37.994999999999997</v>
      </c>
      <c r="L1664" s="144"/>
      <c r="M1664" s="141">
        <v>37616.800000000003</v>
      </c>
      <c r="N1664" s="141">
        <v>4804.2054500000004</v>
      </c>
      <c r="O1664" s="144"/>
      <c r="R1664" s="10"/>
    </row>
    <row r="1665" spans="1:18" ht="14.4" x14ac:dyDescent="0.3">
      <c r="A1665" s="143">
        <v>45357.566631944443</v>
      </c>
      <c r="B1665" s="46">
        <f t="shared" si="25"/>
        <v>45357.566666666666</v>
      </c>
      <c r="C1665" s="141">
        <v>2.1142913043478302</v>
      </c>
      <c r="D1665" s="141">
        <v>0.88764782608695703</v>
      </c>
      <c r="E1665" s="141">
        <v>1400.1095238095199</v>
      </c>
      <c r="F1665" s="141">
        <v>39.719166666666702</v>
      </c>
      <c r="G1665" s="141">
        <v>44.32</v>
      </c>
      <c r="H1665" s="141">
        <v>31.03</v>
      </c>
      <c r="I1665" s="141">
        <v>6.6067</v>
      </c>
      <c r="J1665" s="141">
        <v>4.13</v>
      </c>
      <c r="K1665" s="141">
        <v>38.045000000000002</v>
      </c>
      <c r="L1665" s="144"/>
      <c r="M1665" s="141">
        <v>37674</v>
      </c>
      <c r="N1665" s="141">
        <v>4803.2399523809499</v>
      </c>
      <c r="O1665" s="144"/>
      <c r="R1665" s="10"/>
    </row>
    <row r="1666" spans="1:18" ht="14.4" x14ac:dyDescent="0.3">
      <c r="A1666" s="143">
        <v>45357.567326388889</v>
      </c>
      <c r="B1666" s="46">
        <f t="shared" si="25"/>
        <v>45357.567361111112</v>
      </c>
      <c r="C1666" s="141">
        <v>2.1113727272727298</v>
      </c>
      <c r="D1666" s="141">
        <v>0.88471363636363598</v>
      </c>
      <c r="E1666" s="141">
        <v>1399.94545454545</v>
      </c>
      <c r="F1666" s="141">
        <v>39.447777777777802</v>
      </c>
      <c r="G1666" s="141">
        <v>44.4</v>
      </c>
      <c r="H1666" s="141">
        <v>31.035</v>
      </c>
      <c r="I1666" s="141">
        <v>6.6193809523809497</v>
      </c>
      <c r="J1666" s="141">
        <v>4.125</v>
      </c>
      <c r="K1666" s="141">
        <v>38.098333333333301</v>
      </c>
      <c r="L1666" s="144"/>
      <c r="M1666" s="141">
        <v>37744.333333333299</v>
      </c>
      <c r="N1666" s="141">
        <v>4802.23495</v>
      </c>
      <c r="O1666" s="144"/>
      <c r="R1666" s="10"/>
    </row>
    <row r="1667" spans="1:18" ht="14.4" x14ac:dyDescent="0.3">
      <c r="A1667" s="143">
        <v>45357.568020833336</v>
      </c>
      <c r="B1667" s="46">
        <f t="shared" ref="B1667:B1730" si="26">MROUND(A1667,"00:01:00")</f>
        <v>45357.568055555559</v>
      </c>
      <c r="C1667" s="141">
        <v>2.1109652173912998</v>
      </c>
      <c r="D1667" s="141">
        <v>0.88982608695652199</v>
      </c>
      <c r="E1667" s="141">
        <v>1399.7347826087</v>
      </c>
      <c r="F1667" s="141">
        <v>39.8213636363636</v>
      </c>
      <c r="G1667" s="141">
        <v>44.4</v>
      </c>
      <c r="H1667" s="141">
        <v>31.024999999999999</v>
      </c>
      <c r="I1667" s="141">
        <v>6.6105</v>
      </c>
      <c r="J1667" s="141">
        <v>4.1449999999999996</v>
      </c>
      <c r="K1667" s="141">
        <v>38.104999999999997</v>
      </c>
      <c r="L1667" s="144"/>
      <c r="M1667" s="141">
        <v>37816.199999999997</v>
      </c>
      <c r="N1667" s="141">
        <v>4801.2024285714297</v>
      </c>
      <c r="O1667" s="144"/>
      <c r="R1667" s="10"/>
    </row>
    <row r="1668" spans="1:18" ht="14.4" x14ac:dyDescent="0.3">
      <c r="A1668" s="143">
        <v>45357.568715277775</v>
      </c>
      <c r="B1668" s="46">
        <f t="shared" si="26"/>
        <v>45357.568749999999</v>
      </c>
      <c r="C1668" s="141">
        <v>2.1072571428571401</v>
      </c>
      <c r="D1668" s="141">
        <v>0.89237272727272698</v>
      </c>
      <c r="E1668" s="141">
        <v>1400.04545454545</v>
      </c>
      <c r="F1668" s="141">
        <v>39.220454545454501</v>
      </c>
      <c r="G1668" s="141">
        <v>44.445</v>
      </c>
      <c r="H1668" s="141">
        <v>31.024999999999999</v>
      </c>
      <c r="I1668" s="141">
        <v>6.6163157894736804</v>
      </c>
      <c r="J1668" s="141">
        <v>4.17</v>
      </c>
      <c r="K1668" s="141">
        <v>38.14</v>
      </c>
      <c r="L1668" s="144"/>
      <c r="M1668" s="141">
        <v>37816.199999999997</v>
      </c>
      <c r="N1668" s="141">
        <v>4800.2157368421103</v>
      </c>
      <c r="O1668" s="144"/>
      <c r="R1668" s="10"/>
    </row>
    <row r="1669" spans="1:18" ht="14.4" x14ac:dyDescent="0.3">
      <c r="A1669" s="143">
        <v>45357.569409722222</v>
      </c>
      <c r="B1669" s="46">
        <f t="shared" si="26"/>
        <v>45357.569444444445</v>
      </c>
      <c r="C1669" s="141">
        <v>2.10673913043478</v>
      </c>
      <c r="D1669" s="141">
        <v>0.89470000000000005</v>
      </c>
      <c r="E1669" s="141">
        <v>1399.8173913043499</v>
      </c>
      <c r="F1669" s="141">
        <v>39.320476190476199</v>
      </c>
      <c r="G1669" s="141">
        <v>44.58</v>
      </c>
      <c r="H1669" s="141">
        <v>31.032499999999999</v>
      </c>
      <c r="I1669" s="141">
        <v>6.6146190476190503</v>
      </c>
      <c r="J1669" s="141">
        <v>4.165</v>
      </c>
      <c r="K1669" s="141">
        <v>38.195</v>
      </c>
      <c r="L1669" s="144"/>
      <c r="M1669" s="141">
        <v>37931.800000000003</v>
      </c>
      <c r="N1669" s="141">
        <v>4799.1897619047604</v>
      </c>
      <c r="O1669" s="144"/>
      <c r="R1669" s="10"/>
    </row>
    <row r="1670" spans="1:18" ht="14.4" x14ac:dyDescent="0.3">
      <c r="A1670" s="143">
        <v>45357.570104166669</v>
      </c>
      <c r="B1670" s="46">
        <f t="shared" si="26"/>
        <v>45357.570138888892</v>
      </c>
      <c r="C1670" s="141">
        <v>2.1021523809523801</v>
      </c>
      <c r="D1670" s="141">
        <v>0.90155909090909103</v>
      </c>
      <c r="E1670" s="141">
        <v>1400.19545454545</v>
      </c>
      <c r="F1670" s="141">
        <v>39.401428571428603</v>
      </c>
      <c r="G1670" s="141">
        <v>44.65</v>
      </c>
      <c r="H1670" s="141">
        <v>31.035</v>
      </c>
      <c r="I1670" s="141">
        <v>6.6072105263157903</v>
      </c>
      <c r="J1670" s="141">
        <v>4.1714285714285699</v>
      </c>
      <c r="K1670" s="141">
        <v>38.255000000000003</v>
      </c>
      <c r="L1670" s="141"/>
      <c r="M1670" s="141">
        <v>37995</v>
      </c>
      <c r="N1670" s="141">
        <v>4798.11942857143</v>
      </c>
      <c r="O1670" s="144"/>
      <c r="R1670" s="10"/>
    </row>
    <row r="1671" spans="1:18" ht="14.4" x14ac:dyDescent="0.3">
      <c r="A1671" s="143">
        <v>45357.570798611108</v>
      </c>
      <c r="B1671" s="46">
        <f t="shared" si="26"/>
        <v>45357.570833333339</v>
      </c>
      <c r="C1671" s="141">
        <v>2.1004227272727301</v>
      </c>
      <c r="D1671" s="141">
        <v>0.900513043478261</v>
      </c>
      <c r="E1671" s="141">
        <v>1400.1434782608701</v>
      </c>
      <c r="F1671" s="141">
        <v>39.797391304347798</v>
      </c>
      <c r="G1671" s="141">
        <v>44.655000000000001</v>
      </c>
      <c r="H1671" s="141">
        <v>31.036000000000001</v>
      </c>
      <c r="I1671" s="141">
        <v>6.6216999999999997</v>
      </c>
      <c r="J1671" s="141">
        <v>4.18</v>
      </c>
      <c r="K1671" s="141">
        <v>38.336666666666702</v>
      </c>
      <c r="L1671" s="144"/>
      <c r="M1671" s="141">
        <v>38068</v>
      </c>
      <c r="N1671" s="141">
        <v>4797.0650500000002</v>
      </c>
      <c r="O1671" s="144"/>
      <c r="R1671" s="10"/>
    </row>
    <row r="1672" spans="1:18" ht="14.4" x14ac:dyDescent="0.3">
      <c r="A1672" s="143">
        <v>45357.571493055555</v>
      </c>
      <c r="B1672" s="46">
        <f t="shared" si="26"/>
        <v>45357.571527777778</v>
      </c>
      <c r="C1672" s="141">
        <v>2.0994428571428601</v>
      </c>
      <c r="D1672" s="141">
        <v>0.89619545454545502</v>
      </c>
      <c r="E1672" s="141">
        <v>1399.8476190476199</v>
      </c>
      <c r="F1672" s="141">
        <v>39.731428571428602</v>
      </c>
      <c r="G1672" s="141">
        <v>44.71</v>
      </c>
      <c r="H1672" s="141">
        <v>31.035</v>
      </c>
      <c r="I1672" s="141">
        <v>6.6102499999999997</v>
      </c>
      <c r="J1672" s="141">
        <v>4.1950000000000003</v>
      </c>
      <c r="K1672" s="141">
        <v>38.395000000000003</v>
      </c>
      <c r="L1672" s="144"/>
      <c r="M1672" s="141">
        <v>38140.6</v>
      </c>
      <c r="N1672" s="141">
        <v>4796.0936666666703</v>
      </c>
      <c r="O1672" s="144"/>
      <c r="R1672" s="10"/>
    </row>
    <row r="1673" spans="1:18" ht="14.4" x14ac:dyDescent="0.3">
      <c r="A1673" s="143">
        <v>45357.572187500002</v>
      </c>
      <c r="B1673" s="46">
        <f t="shared" si="26"/>
        <v>45357.572222222225</v>
      </c>
      <c r="C1673" s="141">
        <v>2.0976434782608702</v>
      </c>
      <c r="D1673" s="141">
        <v>0.90211739130434798</v>
      </c>
      <c r="E1673" s="141">
        <v>1400.31904761905</v>
      </c>
      <c r="F1673" s="141">
        <v>39.328499999999998</v>
      </c>
      <c r="G1673" s="141">
        <v>44.784999999999997</v>
      </c>
      <c r="H1673" s="141">
        <v>31.038888888888899</v>
      </c>
      <c r="I1673" s="141">
        <v>6.6155789473684203</v>
      </c>
      <c r="J1673" s="141">
        <v>4.2033333333333296</v>
      </c>
      <c r="K1673" s="141">
        <v>38.405000000000001</v>
      </c>
      <c r="L1673" s="144"/>
      <c r="M1673" s="141">
        <v>38140.6</v>
      </c>
      <c r="N1673" s="141">
        <v>4795.0985714285698</v>
      </c>
      <c r="O1673" s="144"/>
      <c r="R1673" s="10"/>
    </row>
    <row r="1674" spans="1:18" ht="14.4" x14ac:dyDescent="0.3">
      <c r="A1674" s="143">
        <v>45357.572881944441</v>
      </c>
      <c r="B1674" s="46">
        <f t="shared" si="26"/>
        <v>45357.572916666672</v>
      </c>
      <c r="C1674" s="141">
        <v>2.0959772727272701</v>
      </c>
      <c r="D1674" s="141">
        <v>0.90582727272727304</v>
      </c>
      <c r="E1674" s="141">
        <v>1400.1428571428601</v>
      </c>
      <c r="F1674" s="141">
        <v>39.638095238095197</v>
      </c>
      <c r="G1674" s="141">
        <v>44.85</v>
      </c>
      <c r="H1674" s="141">
        <v>31.036000000000001</v>
      </c>
      <c r="I1674" s="141">
        <v>6.6147619047618997</v>
      </c>
      <c r="J1674" s="141">
        <v>4.2028571428571402</v>
      </c>
      <c r="K1674" s="141">
        <v>38.44</v>
      </c>
      <c r="L1674" s="144"/>
      <c r="M1674" s="141">
        <v>38245.800000000003</v>
      </c>
      <c r="N1674" s="141">
        <v>4793.9793684210499</v>
      </c>
      <c r="O1674" s="144"/>
      <c r="R1674" s="10"/>
    </row>
    <row r="1675" spans="1:18" ht="14.4" x14ac:dyDescent="0.3">
      <c r="A1675" s="143">
        <v>45357.573576388888</v>
      </c>
      <c r="B1675" s="46">
        <f t="shared" si="26"/>
        <v>45357.573611111111</v>
      </c>
      <c r="C1675" s="141">
        <v>2.0921333333333298</v>
      </c>
      <c r="D1675" s="141">
        <v>0.90331363636363604</v>
      </c>
      <c r="E1675" s="141">
        <v>1400.1227272727299</v>
      </c>
      <c r="F1675" s="141">
        <v>39.714500000000001</v>
      </c>
      <c r="G1675" s="141">
        <v>44.88</v>
      </c>
      <c r="H1675" s="141">
        <v>31.033999999999999</v>
      </c>
      <c r="I1675" s="141">
        <v>6.6082000000000001</v>
      </c>
      <c r="J1675" s="141">
        <v>4.22</v>
      </c>
      <c r="K1675" s="141">
        <v>38.49</v>
      </c>
      <c r="L1675" s="144"/>
      <c r="M1675" s="141">
        <v>38307</v>
      </c>
      <c r="N1675" s="141">
        <v>4793.0087142857101</v>
      </c>
      <c r="O1675" s="144"/>
      <c r="R1675" s="10"/>
    </row>
    <row r="1676" spans="1:18" ht="14.4" x14ac:dyDescent="0.3">
      <c r="A1676" s="143">
        <v>45357.574270833335</v>
      </c>
      <c r="B1676" s="46">
        <f t="shared" si="26"/>
        <v>45357.574305555558</v>
      </c>
      <c r="C1676" s="141">
        <v>2.0925913043478301</v>
      </c>
      <c r="D1676" s="141">
        <v>0.90800434782608697</v>
      </c>
      <c r="E1676" s="141">
        <v>1399.9086956521701</v>
      </c>
      <c r="F1676" s="141">
        <v>39.692142857142898</v>
      </c>
      <c r="G1676" s="141">
        <v>44.91</v>
      </c>
      <c r="H1676" s="141">
        <v>31.04</v>
      </c>
      <c r="I1676" s="141">
        <v>6.6198636363636396</v>
      </c>
      <c r="J1676" s="141">
        <v>4.2228571428571398</v>
      </c>
      <c r="K1676" s="141">
        <v>38.524999999999999</v>
      </c>
      <c r="L1676" s="144"/>
      <c r="M1676" s="141">
        <v>38379.333333333299</v>
      </c>
      <c r="N1676" s="141">
        <v>4791.9498999999996</v>
      </c>
      <c r="O1676" s="144"/>
      <c r="R1676" s="10"/>
    </row>
    <row r="1677" spans="1:18" ht="14.4" x14ac:dyDescent="0.3">
      <c r="A1677" s="143">
        <v>45357.574965277781</v>
      </c>
      <c r="B1677" s="46">
        <f t="shared" si="26"/>
        <v>45357.575000000004</v>
      </c>
      <c r="C1677" s="141">
        <v>2.08981304347826</v>
      </c>
      <c r="D1677" s="141">
        <v>0.90853913043478296</v>
      </c>
      <c r="E1677" s="141">
        <v>1399.7285714285699</v>
      </c>
      <c r="F1677" s="141">
        <v>39.448333333333302</v>
      </c>
      <c r="G1677" s="141">
        <v>44.984999999999999</v>
      </c>
      <c r="H1677" s="141">
        <v>31.035</v>
      </c>
      <c r="I1677" s="141">
        <v>6.6094499999999998</v>
      </c>
      <c r="J1677" s="141">
        <v>4.2516666666666696</v>
      </c>
      <c r="K1677" s="141">
        <v>38.555</v>
      </c>
      <c r="L1677" s="144"/>
      <c r="M1677" s="141">
        <v>38458.833333333299</v>
      </c>
      <c r="N1677" s="141">
        <v>4790.9389545454596</v>
      </c>
      <c r="O1677" s="144"/>
      <c r="R1677" s="10"/>
    </row>
    <row r="1678" spans="1:18" ht="14.4" x14ac:dyDescent="0.3">
      <c r="A1678" s="143">
        <v>45357.575659722221</v>
      </c>
      <c r="B1678" s="46">
        <f t="shared" si="26"/>
        <v>45357.575694444444</v>
      </c>
      <c r="C1678" s="141">
        <v>2.0859045454545502</v>
      </c>
      <c r="D1678" s="141">
        <v>0.91493181818181801</v>
      </c>
      <c r="E1678" s="141">
        <v>1399.9571428571401</v>
      </c>
      <c r="F1678" s="141">
        <v>39.458666666666701</v>
      </c>
      <c r="G1678" s="141">
        <v>45.04</v>
      </c>
      <c r="H1678" s="141">
        <v>31.033333333333299</v>
      </c>
      <c r="I1678" s="141">
        <v>6.6162857142857101</v>
      </c>
      <c r="J1678" s="141">
        <v>4.24</v>
      </c>
      <c r="K1678" s="141">
        <v>38.585000000000001</v>
      </c>
      <c r="L1678" s="144"/>
      <c r="M1678" s="141">
        <v>38458.833333333299</v>
      </c>
      <c r="N1678" s="141">
        <v>4789.8979499999996</v>
      </c>
      <c r="O1678" s="144"/>
      <c r="R1678" s="10"/>
    </row>
    <row r="1679" spans="1:18" ht="14.4" x14ac:dyDescent="0.3">
      <c r="A1679" s="143">
        <v>45357.576354166667</v>
      </c>
      <c r="B1679" s="46">
        <f t="shared" si="26"/>
        <v>45357.576388888891</v>
      </c>
      <c r="C1679" s="141">
        <v>2.0859347826087</v>
      </c>
      <c r="D1679" s="141">
        <v>0.91660869565217395</v>
      </c>
      <c r="E1679" s="141">
        <v>1400.0608695652199</v>
      </c>
      <c r="F1679" s="141">
        <v>39.5745</v>
      </c>
      <c r="G1679" s="141">
        <v>45.1</v>
      </c>
      <c r="H1679" s="141">
        <v>31.04</v>
      </c>
      <c r="I1679" s="141">
        <v>6.6152272727272701</v>
      </c>
      <c r="J1679" s="141">
        <v>4.2566666666666704</v>
      </c>
      <c r="K1679" s="141">
        <v>38.630000000000003</v>
      </c>
      <c r="L1679" s="144"/>
      <c r="M1679" s="141">
        <v>38562.6</v>
      </c>
      <c r="N1679" s="141">
        <v>4788.8498695652197</v>
      </c>
      <c r="O1679" s="144"/>
      <c r="R1679" s="10"/>
    </row>
    <row r="1680" spans="1:18" ht="14.4" x14ac:dyDescent="0.3">
      <c r="A1680" s="143">
        <v>45357.577048611114</v>
      </c>
      <c r="B1680" s="46">
        <f t="shared" si="26"/>
        <v>45357.577083333337</v>
      </c>
      <c r="C1680" s="141">
        <v>2.0851500000000001</v>
      </c>
      <c r="D1680" s="141">
        <v>0.9115875</v>
      </c>
      <c r="E1680" s="141">
        <v>1400.04782608696</v>
      </c>
      <c r="F1680" s="141">
        <v>39.803333333333299</v>
      </c>
      <c r="G1680" s="141">
        <v>45.14</v>
      </c>
      <c r="H1680" s="141">
        <v>31.033333333333299</v>
      </c>
      <c r="I1680" s="141">
        <v>6.6095263157894699</v>
      </c>
      <c r="J1680" s="141">
        <v>4.2699999999999996</v>
      </c>
      <c r="K1680" s="141">
        <v>38.700000000000003</v>
      </c>
      <c r="L1680" s="144"/>
      <c r="M1680" s="141">
        <v>38621</v>
      </c>
      <c r="N1680" s="141">
        <v>4787.8336190476202</v>
      </c>
      <c r="O1680" s="144"/>
      <c r="R1680" s="10"/>
    </row>
    <row r="1681" spans="1:18" ht="14.4" x14ac:dyDescent="0.3">
      <c r="A1681" s="143">
        <v>45357.577743055554</v>
      </c>
      <c r="B1681" s="46">
        <f t="shared" si="26"/>
        <v>45357.577777777777</v>
      </c>
      <c r="C1681" s="141">
        <v>2.0818409090909098</v>
      </c>
      <c r="D1681" s="141">
        <v>0.916495454545455</v>
      </c>
      <c r="E1681" s="141">
        <v>1399.9272727272701</v>
      </c>
      <c r="F1681" s="141">
        <v>39.7127272727273</v>
      </c>
      <c r="G1681" s="141">
        <v>45.2</v>
      </c>
      <c r="H1681" s="141">
        <v>31.031111111111102</v>
      </c>
      <c r="I1681" s="141">
        <v>6.6105499999999999</v>
      </c>
      <c r="J1681" s="141">
        <v>4.2750000000000004</v>
      </c>
      <c r="K1681" s="141">
        <v>38.75</v>
      </c>
      <c r="L1681" s="144"/>
      <c r="M1681" s="141">
        <v>38684.6</v>
      </c>
      <c r="N1681" s="141">
        <v>4786.8223809523797</v>
      </c>
      <c r="O1681" s="144"/>
      <c r="R1681" s="10"/>
    </row>
    <row r="1682" spans="1:18" ht="14.4" x14ac:dyDescent="0.3">
      <c r="A1682" s="143">
        <v>45357.5784375</v>
      </c>
      <c r="B1682" s="46">
        <f t="shared" si="26"/>
        <v>45357.578472222223</v>
      </c>
      <c r="C1682" s="141">
        <v>2.0778782608695701</v>
      </c>
      <c r="D1682" s="141">
        <v>0.92279999999999995</v>
      </c>
      <c r="E1682" s="141">
        <v>1400</v>
      </c>
      <c r="F1682" s="141">
        <v>39.2495652173913</v>
      </c>
      <c r="G1682" s="141">
        <v>45.284999999999997</v>
      </c>
      <c r="H1682" s="141">
        <v>31.0344444444444</v>
      </c>
      <c r="I1682" s="141">
        <v>6.6052631578947398</v>
      </c>
      <c r="J1682" s="141">
        <v>4.3066666666666702</v>
      </c>
      <c r="K1682" s="141">
        <v>38.748333333333299</v>
      </c>
      <c r="L1682" s="144"/>
      <c r="M1682" s="141">
        <v>38734.5</v>
      </c>
      <c r="N1682" s="141">
        <v>4785.7434736842097</v>
      </c>
      <c r="O1682" s="144"/>
      <c r="R1682" s="10"/>
    </row>
    <row r="1683" spans="1:18" ht="14.4" x14ac:dyDescent="0.3">
      <c r="A1683" s="143">
        <v>45357.579131944447</v>
      </c>
      <c r="B1683" s="46">
        <f t="shared" si="26"/>
        <v>45357.57916666667</v>
      </c>
      <c r="C1683" s="141">
        <v>2.07746956521739</v>
      </c>
      <c r="D1683" s="141">
        <v>0.924277272727273</v>
      </c>
      <c r="E1683" s="141">
        <v>1400.0863636363599</v>
      </c>
      <c r="F1683" s="141">
        <v>38.509090909090901</v>
      </c>
      <c r="G1683" s="141">
        <v>45.384999999999998</v>
      </c>
      <c r="H1683" s="141">
        <v>31.045000000000002</v>
      </c>
      <c r="I1683" s="141">
        <v>6.6147142857142898</v>
      </c>
      <c r="J1683" s="141">
        <v>4.3</v>
      </c>
      <c r="K1683" s="141">
        <v>38.805</v>
      </c>
      <c r="L1683" s="144"/>
      <c r="M1683" s="141">
        <v>38808.5</v>
      </c>
      <c r="N1683" s="141">
        <v>4784.64485714286</v>
      </c>
      <c r="O1683" s="144"/>
      <c r="R1683" s="10"/>
    </row>
    <row r="1684" spans="1:18" ht="14.4" x14ac:dyDescent="0.3">
      <c r="A1684" s="143">
        <v>45357.579826388886</v>
      </c>
      <c r="B1684" s="46">
        <f t="shared" si="26"/>
        <v>45357.579861111109</v>
      </c>
      <c r="C1684" s="141">
        <v>2.0736863636363601</v>
      </c>
      <c r="D1684" s="141">
        <v>0.92330000000000001</v>
      </c>
      <c r="E1684" s="141">
        <v>1400.2</v>
      </c>
      <c r="F1684" s="141">
        <v>40.6052380952381</v>
      </c>
      <c r="G1684" s="141">
        <v>45.335000000000001</v>
      </c>
      <c r="H1684" s="141">
        <v>31.04</v>
      </c>
      <c r="I1684" s="141">
        <v>6.6029047619047603</v>
      </c>
      <c r="J1684" s="141">
        <v>4.3360000000000003</v>
      </c>
      <c r="K1684" s="141">
        <v>38.875</v>
      </c>
      <c r="L1684" s="144"/>
      <c r="M1684" s="141">
        <v>38892.400000000001</v>
      </c>
      <c r="N1684" s="141">
        <v>4783.6977999999999</v>
      </c>
      <c r="O1684" s="144"/>
      <c r="R1684" s="10"/>
    </row>
    <row r="1685" spans="1:18" ht="14.4" x14ac:dyDescent="0.3">
      <c r="A1685" s="143">
        <v>45357.580520833333</v>
      </c>
      <c r="B1685" s="46">
        <f t="shared" si="26"/>
        <v>45357.580555555556</v>
      </c>
      <c r="C1685" s="141">
        <v>2.0751739130434799</v>
      </c>
      <c r="D1685" s="141">
        <v>0.92062173913043499</v>
      </c>
      <c r="E1685" s="141">
        <v>1400.0695652173899</v>
      </c>
      <c r="F1685" s="141">
        <v>40.186363636363602</v>
      </c>
      <c r="G1685" s="141">
        <v>45.335000000000001</v>
      </c>
      <c r="H1685" s="141">
        <v>31.041818181818201</v>
      </c>
      <c r="I1685" s="141">
        <v>6.6075999999999997</v>
      </c>
      <c r="J1685" s="141">
        <v>4.3183333333333298</v>
      </c>
      <c r="K1685" s="141">
        <v>38.951250000000002</v>
      </c>
      <c r="L1685" s="144"/>
      <c r="M1685" s="141">
        <v>38892.400000000001</v>
      </c>
      <c r="N1685" s="141">
        <v>4782.6129545454496</v>
      </c>
      <c r="O1685" s="144"/>
      <c r="R1685" s="10"/>
    </row>
    <row r="1686" spans="1:18" ht="14.4" x14ac:dyDescent="0.3">
      <c r="A1686" s="143">
        <v>45357.58121527778</v>
      </c>
      <c r="B1686" s="46">
        <f t="shared" si="26"/>
        <v>45357.581250000003</v>
      </c>
      <c r="C1686" s="141">
        <v>2.07532083333333</v>
      </c>
      <c r="D1686" s="141">
        <v>0.92593333333333305</v>
      </c>
      <c r="E1686" s="141">
        <v>1399.8565217391299</v>
      </c>
      <c r="F1686" s="141">
        <v>39.7366666666667</v>
      </c>
      <c r="G1686" s="141">
        <v>45.335000000000001</v>
      </c>
      <c r="H1686" s="141">
        <v>31.044</v>
      </c>
      <c r="I1686" s="141">
        <v>6.6180909090909097</v>
      </c>
      <c r="J1686" s="141">
        <v>4.34</v>
      </c>
      <c r="K1686" s="141">
        <v>38.94</v>
      </c>
      <c r="L1686" s="144"/>
      <c r="M1686" s="141">
        <v>39027.5</v>
      </c>
      <c r="N1686" s="141">
        <v>4781.5023333333302</v>
      </c>
      <c r="O1686" s="144"/>
      <c r="R1686" s="10"/>
    </row>
    <row r="1687" spans="1:18" ht="14.4" x14ac:dyDescent="0.3">
      <c r="A1687" s="143">
        <v>45357.581909722219</v>
      </c>
      <c r="B1687" s="46">
        <f t="shared" si="26"/>
        <v>45357.58194444445</v>
      </c>
      <c r="C1687" s="141">
        <v>2.0742909090909101</v>
      </c>
      <c r="D1687" s="141">
        <v>0.92410000000000003</v>
      </c>
      <c r="E1687" s="141">
        <v>1399.9526315789501</v>
      </c>
      <c r="F1687" s="141">
        <v>39.711578947368402</v>
      </c>
      <c r="G1687" s="141">
        <v>45.384999999999998</v>
      </c>
      <c r="H1687" s="141">
        <v>31.053333333333299</v>
      </c>
      <c r="I1687" s="141">
        <v>6.6091499999999996</v>
      </c>
      <c r="J1687" s="141">
        <v>4.3449999999999998</v>
      </c>
      <c r="K1687" s="141">
        <v>38.935000000000002</v>
      </c>
      <c r="L1687" s="144"/>
      <c r="M1687" s="141">
        <v>39111.599999999999</v>
      </c>
      <c r="N1687" s="141">
        <v>4781.1364761904797</v>
      </c>
      <c r="O1687" s="144"/>
      <c r="R1687" s="10"/>
    </row>
    <row r="1688" spans="1:18" ht="14.4" x14ac:dyDescent="0.3">
      <c r="A1688" s="143">
        <v>45357.582604166666</v>
      </c>
      <c r="B1688" s="46">
        <f t="shared" si="26"/>
        <v>45357.582638888889</v>
      </c>
      <c r="C1688" s="141">
        <v>2.06841739130435</v>
      </c>
      <c r="D1688" s="141">
        <v>0.93152608695652195</v>
      </c>
      <c r="E1688" s="141">
        <v>1400.01739130435</v>
      </c>
      <c r="F1688" s="141">
        <v>37.7152173913043</v>
      </c>
      <c r="G1688" s="141">
        <v>45.664999999999999</v>
      </c>
      <c r="H1688" s="141">
        <v>31.055</v>
      </c>
      <c r="I1688" s="141">
        <v>6.6161428571428598</v>
      </c>
      <c r="J1688" s="141">
        <v>4.3383333333333303</v>
      </c>
      <c r="K1688" s="141">
        <v>38.965000000000003</v>
      </c>
      <c r="L1688" s="144"/>
      <c r="M1688" s="141">
        <v>39111.599999999999</v>
      </c>
      <c r="N1688" s="141">
        <v>4780.1518260869598</v>
      </c>
      <c r="O1688" s="144"/>
      <c r="R1688" s="10"/>
    </row>
    <row r="1689" spans="1:18" ht="14.4" x14ac:dyDescent="0.3">
      <c r="A1689" s="143">
        <v>45357.583298611113</v>
      </c>
      <c r="B1689" s="46">
        <f t="shared" si="26"/>
        <v>45357.583333333336</v>
      </c>
      <c r="C1689" s="141">
        <v>2.0568695652173901</v>
      </c>
      <c r="D1689" s="141">
        <v>0.94395652173913003</v>
      </c>
      <c r="E1689" s="141">
        <v>1400.03181818182</v>
      </c>
      <c r="F1689" s="141">
        <v>38.5017391304348</v>
      </c>
      <c r="G1689" s="141">
        <v>45.875</v>
      </c>
      <c r="H1689" s="141">
        <v>31.06</v>
      </c>
      <c r="I1689" s="141">
        <v>6.6139047619047604</v>
      </c>
      <c r="J1689" s="141">
        <v>4.3440000000000003</v>
      </c>
      <c r="K1689" s="141">
        <v>39.013750000000002</v>
      </c>
      <c r="L1689" s="144"/>
      <c r="M1689" s="141">
        <v>39219</v>
      </c>
      <c r="N1689" s="141">
        <v>4779.5295238095196</v>
      </c>
      <c r="O1689" s="144"/>
      <c r="R1689" s="10"/>
    </row>
    <row r="1690" spans="1:18" ht="14.4" x14ac:dyDescent="0.3">
      <c r="A1690" s="143">
        <v>45357.583993055552</v>
      </c>
      <c r="B1690" s="46">
        <f t="shared" si="26"/>
        <v>45357.584027777782</v>
      </c>
      <c r="C1690" s="141">
        <v>2.0528954545454501</v>
      </c>
      <c r="D1690" s="141">
        <v>0.94519523809523798</v>
      </c>
      <c r="E1690" s="141">
        <v>1400.01363636364</v>
      </c>
      <c r="F1690" s="141">
        <v>39.064999999999998</v>
      </c>
      <c r="G1690" s="141">
        <v>45.984999999999999</v>
      </c>
      <c r="H1690" s="141">
        <v>31.054285714285701</v>
      </c>
      <c r="I1690" s="141">
        <v>6.6073809523809501</v>
      </c>
      <c r="J1690" s="141">
        <v>4.335</v>
      </c>
      <c r="K1690" s="141">
        <v>39.213636363636397</v>
      </c>
      <c r="L1690" s="144"/>
      <c r="M1690" s="141">
        <v>39277</v>
      </c>
      <c r="N1690" s="141">
        <v>4778.4594545454502</v>
      </c>
      <c r="O1690" s="144"/>
      <c r="R1690" s="10"/>
    </row>
    <row r="1691" spans="1:18" ht="14.4" x14ac:dyDescent="0.3">
      <c r="A1691" s="143">
        <v>45357.584687499999</v>
      </c>
      <c r="B1691" s="46">
        <f t="shared" si="26"/>
        <v>45357.584722222222</v>
      </c>
      <c r="C1691" s="141">
        <v>2.0480863636363602</v>
      </c>
      <c r="D1691" s="141">
        <v>0.95596666666666696</v>
      </c>
      <c r="E1691" s="141">
        <v>1399.8571428571399</v>
      </c>
      <c r="F1691" s="141">
        <v>38.7366666666667</v>
      </c>
      <c r="G1691" s="141">
        <v>46.145000000000003</v>
      </c>
      <c r="H1691" s="141">
        <v>31.064</v>
      </c>
      <c r="I1691" s="141">
        <v>6.62019047619048</v>
      </c>
      <c r="J1691" s="141">
        <v>4.3449999999999998</v>
      </c>
      <c r="K1691" s="141">
        <v>39.384</v>
      </c>
      <c r="L1691" s="144"/>
      <c r="M1691" s="141">
        <v>39342.333333333299</v>
      </c>
      <c r="N1691" s="141">
        <v>4777.3227727272697</v>
      </c>
      <c r="O1691" s="144"/>
      <c r="R1691" s="10"/>
    </row>
    <row r="1692" spans="1:18" ht="14.4" x14ac:dyDescent="0.3">
      <c r="A1692" s="143">
        <v>45357.585381944446</v>
      </c>
      <c r="B1692" s="46">
        <f t="shared" si="26"/>
        <v>45357.585416666669</v>
      </c>
      <c r="C1692" s="141">
        <v>2.0430826086956499</v>
      </c>
      <c r="D1692" s="141">
        <v>0.95592608695652204</v>
      </c>
      <c r="E1692" s="141">
        <v>1399.92857142857</v>
      </c>
      <c r="F1692" s="141">
        <v>39.431363636363599</v>
      </c>
      <c r="G1692" s="141">
        <v>46.225000000000001</v>
      </c>
      <c r="H1692" s="141">
        <v>31.06</v>
      </c>
      <c r="I1692" s="141">
        <v>6.60952380952381</v>
      </c>
      <c r="J1692" s="141">
        <v>4.3499999999999996</v>
      </c>
      <c r="K1692" s="141">
        <v>39.497</v>
      </c>
      <c r="L1692" s="144"/>
      <c r="M1692" s="141">
        <v>39436.5</v>
      </c>
      <c r="N1692" s="141">
        <v>4776.1640434782603</v>
      </c>
      <c r="O1692" s="144"/>
      <c r="R1692" s="10"/>
    </row>
    <row r="1693" spans="1:18" ht="14.4" x14ac:dyDescent="0.3">
      <c r="A1693" s="143">
        <v>45357.586076388892</v>
      </c>
      <c r="B1693" s="46">
        <f t="shared" si="26"/>
        <v>45357.586111111115</v>
      </c>
      <c r="C1693" s="141">
        <v>2.0395347826086998</v>
      </c>
      <c r="D1693" s="141">
        <v>0.95851304347826105</v>
      </c>
      <c r="E1693" s="141">
        <v>1400.00909090909</v>
      </c>
      <c r="F1693" s="141">
        <v>39.090499999999999</v>
      </c>
      <c r="G1693" s="141">
        <v>46.344999999999999</v>
      </c>
      <c r="H1693" s="141">
        <v>31.064</v>
      </c>
      <c r="I1693" s="141">
        <v>6.6144499999999997</v>
      </c>
      <c r="J1693" s="141">
        <v>4.37</v>
      </c>
      <c r="K1693" s="141">
        <v>39.604999999999997</v>
      </c>
      <c r="L1693" s="144"/>
      <c r="M1693" s="141">
        <v>39436.5</v>
      </c>
      <c r="N1693" s="141">
        <v>4775.0590000000002</v>
      </c>
      <c r="O1693" s="144"/>
      <c r="R1693" s="10"/>
    </row>
    <row r="1694" spans="1:18" ht="14.4" x14ac:dyDescent="0.3">
      <c r="A1694" s="143">
        <v>45357.586770833332</v>
      </c>
      <c r="B1694" s="46">
        <f t="shared" si="26"/>
        <v>45357.586805555555</v>
      </c>
      <c r="C1694" s="141">
        <v>2.0360913043478299</v>
      </c>
      <c r="D1694" s="141">
        <v>0.97023913043478305</v>
      </c>
      <c r="E1694" s="141">
        <v>1399.9086956521701</v>
      </c>
      <c r="F1694" s="141">
        <v>39.474761904761898</v>
      </c>
      <c r="G1694" s="141">
        <v>46.41</v>
      </c>
      <c r="H1694" s="141">
        <v>31.066666666666698</v>
      </c>
      <c r="I1694" s="141">
        <v>6.6154999999999999</v>
      </c>
      <c r="J1694" s="141">
        <v>4.38</v>
      </c>
      <c r="K1694" s="141">
        <v>39.695</v>
      </c>
      <c r="L1694" s="144"/>
      <c r="M1694" s="141">
        <v>39538.199999999997</v>
      </c>
      <c r="N1694" s="141">
        <v>4773.9635454545496</v>
      </c>
      <c r="O1694" s="144"/>
      <c r="R1694" s="10"/>
    </row>
    <row r="1695" spans="1:18" ht="14.4" x14ac:dyDescent="0.3">
      <c r="A1695" s="143">
        <v>45357.587465277778</v>
      </c>
      <c r="B1695" s="46">
        <f t="shared" si="26"/>
        <v>45357.587500000001</v>
      </c>
      <c r="C1695" s="141">
        <v>2.0326739130434799</v>
      </c>
      <c r="D1695" s="141">
        <v>0.96452173913043504</v>
      </c>
      <c r="E1695" s="141">
        <v>1399.99565217391</v>
      </c>
      <c r="F1695" s="141">
        <v>39.655789473684202</v>
      </c>
      <c r="G1695" s="141">
        <v>46.46</v>
      </c>
      <c r="H1695" s="141">
        <v>31.064</v>
      </c>
      <c r="I1695" s="141">
        <v>6.60757142857143</v>
      </c>
      <c r="J1695" s="141">
        <v>4.41</v>
      </c>
      <c r="K1695" s="141">
        <v>39.784999999999997</v>
      </c>
      <c r="L1695" s="144"/>
      <c r="M1695" s="141">
        <v>39601.5</v>
      </c>
      <c r="N1695" s="141">
        <v>4772.8779999999997</v>
      </c>
      <c r="O1695" s="144"/>
      <c r="R1695" s="10"/>
    </row>
    <row r="1696" spans="1:18" ht="14.4" x14ac:dyDescent="0.3">
      <c r="A1696" s="143">
        <v>45357.588159722225</v>
      </c>
      <c r="B1696" s="46">
        <f t="shared" si="26"/>
        <v>45357.588194444448</v>
      </c>
      <c r="C1696" s="141">
        <v>2.0326304347826101</v>
      </c>
      <c r="D1696" s="141">
        <v>0.97200869565217396</v>
      </c>
      <c r="E1696" s="141">
        <v>1400.02173913043</v>
      </c>
      <c r="F1696" s="141">
        <v>39.74</v>
      </c>
      <c r="G1696" s="141">
        <v>46.5</v>
      </c>
      <c r="H1696" s="141">
        <v>31.073333333333299</v>
      </c>
      <c r="I1696" s="141">
        <v>6.6218000000000004</v>
      </c>
      <c r="J1696" s="141">
        <v>4.4180000000000001</v>
      </c>
      <c r="K1696" s="141">
        <v>39.844999999999999</v>
      </c>
      <c r="L1696" s="144"/>
      <c r="M1696" s="141">
        <v>39677.25</v>
      </c>
      <c r="N1696" s="141">
        <v>4771.7504761904802</v>
      </c>
      <c r="O1696" s="144"/>
      <c r="R1696" s="10"/>
    </row>
    <row r="1697" spans="1:18" ht="14.4" x14ac:dyDescent="0.3">
      <c r="A1697" s="143">
        <v>45357.588854166665</v>
      </c>
      <c r="B1697" s="46">
        <f t="shared" si="26"/>
        <v>45357.588888888888</v>
      </c>
      <c r="C1697" s="141">
        <v>2.0309391304347799</v>
      </c>
      <c r="D1697" s="141">
        <v>0.96973478260869606</v>
      </c>
      <c r="E1697" s="141">
        <v>1400.1272727272701</v>
      </c>
      <c r="F1697" s="141">
        <v>39.330526315789498</v>
      </c>
      <c r="G1697" s="141">
        <v>46.564999999999998</v>
      </c>
      <c r="H1697" s="141">
        <v>31.068000000000001</v>
      </c>
      <c r="I1697" s="141">
        <v>6.6090476190476197</v>
      </c>
      <c r="J1697" s="141">
        <v>4.42</v>
      </c>
      <c r="K1697" s="141">
        <v>39.86</v>
      </c>
      <c r="L1697" s="144"/>
      <c r="M1697" s="141">
        <v>39765.199999999997</v>
      </c>
      <c r="N1697" s="141">
        <v>4770.6029523809502</v>
      </c>
      <c r="O1697" s="144"/>
      <c r="R1697" s="10"/>
    </row>
    <row r="1698" spans="1:18" ht="14.4" x14ac:dyDescent="0.3">
      <c r="A1698" s="143">
        <v>45357.589548611111</v>
      </c>
      <c r="B1698" s="46">
        <f t="shared" si="26"/>
        <v>45357.589583333334</v>
      </c>
      <c r="C1698" s="141">
        <v>2.02734782608696</v>
      </c>
      <c r="D1698" s="141">
        <v>0.97106956521739096</v>
      </c>
      <c r="E1698" s="141">
        <v>1400.1173913043499</v>
      </c>
      <c r="F1698" s="141">
        <v>39.429333333333297</v>
      </c>
      <c r="G1698" s="141">
        <v>46.664999999999999</v>
      </c>
      <c r="H1698" s="141">
        <v>31.066666666666698</v>
      </c>
      <c r="I1698" s="141">
        <v>6.6158571428571404</v>
      </c>
      <c r="J1698" s="141">
        <v>4.4400000000000004</v>
      </c>
      <c r="K1698" s="141">
        <v>39.9</v>
      </c>
      <c r="L1698" s="144"/>
      <c r="M1698" s="141">
        <v>39765.199999999997</v>
      </c>
      <c r="N1698" s="141">
        <v>4769.5113499999998</v>
      </c>
      <c r="O1698" s="144"/>
      <c r="R1698" s="10"/>
    </row>
    <row r="1699" spans="1:18" ht="14.4" x14ac:dyDescent="0.3">
      <c r="A1699" s="143">
        <v>45357.590243055558</v>
      </c>
      <c r="B1699" s="46">
        <f t="shared" si="26"/>
        <v>45357.590277777781</v>
      </c>
      <c r="C1699" s="141">
        <v>2.0244142857142902</v>
      </c>
      <c r="D1699" s="141">
        <v>0.97583478260869605</v>
      </c>
      <c r="E1699" s="141">
        <v>1400.1863636363601</v>
      </c>
      <c r="F1699" s="141">
        <v>38.973913043478298</v>
      </c>
      <c r="G1699" s="141">
        <v>46.715000000000003</v>
      </c>
      <c r="H1699" s="141">
        <v>31.071999999999999</v>
      </c>
      <c r="I1699" s="141">
        <v>6.6150500000000001</v>
      </c>
      <c r="J1699" s="141">
        <v>4.4466666666666699</v>
      </c>
      <c r="K1699" s="141">
        <v>39.954999999999998</v>
      </c>
      <c r="L1699" s="144"/>
      <c r="M1699" s="141">
        <v>39861.800000000003</v>
      </c>
      <c r="N1699" s="141">
        <v>4768.4304545454497</v>
      </c>
      <c r="O1699" s="144"/>
      <c r="R1699" s="10"/>
    </row>
    <row r="1700" spans="1:18" ht="14.4" x14ac:dyDescent="0.3">
      <c r="A1700" s="143">
        <v>45357.590937499997</v>
      </c>
      <c r="B1700" s="46">
        <f t="shared" si="26"/>
        <v>45357.59097222222</v>
      </c>
      <c r="C1700" s="141">
        <v>2.0212434782608701</v>
      </c>
      <c r="D1700" s="141">
        <v>0.97700434782608703</v>
      </c>
      <c r="E1700" s="141">
        <v>1399.94782608696</v>
      </c>
      <c r="F1700" s="141">
        <v>40.343913043478302</v>
      </c>
      <c r="G1700" s="141">
        <v>46.704999999999998</v>
      </c>
      <c r="H1700" s="141">
        <v>31.065000000000001</v>
      </c>
      <c r="I1700" s="141">
        <v>6.6075454545454599</v>
      </c>
      <c r="J1700" s="141">
        <v>4.46</v>
      </c>
      <c r="K1700" s="141">
        <v>40</v>
      </c>
      <c r="L1700" s="144"/>
      <c r="M1700" s="141">
        <v>39929</v>
      </c>
      <c r="N1700" s="141">
        <v>4767.2874761904804</v>
      </c>
      <c r="O1700" s="144"/>
      <c r="R1700" s="10"/>
    </row>
    <row r="1701" spans="1:18" ht="14.4" x14ac:dyDescent="0.3">
      <c r="A1701" s="143">
        <v>45357.591631944444</v>
      </c>
      <c r="B1701" s="46">
        <f t="shared" si="26"/>
        <v>45357.591666666667</v>
      </c>
      <c r="C1701" s="141">
        <v>2.02472727272727</v>
      </c>
      <c r="D1701" s="141">
        <v>0.97621363636363601</v>
      </c>
      <c r="E1701" s="141">
        <v>1399.95909090909</v>
      </c>
      <c r="F1701" s="141">
        <v>39.797894736842103</v>
      </c>
      <c r="G1701" s="141">
        <v>46.72</v>
      </c>
      <c r="H1701" s="141">
        <v>31.065999999999999</v>
      </c>
      <c r="I1701" s="141">
        <v>6.6216666666666697</v>
      </c>
      <c r="J1701" s="141">
        <v>4.4850000000000003</v>
      </c>
      <c r="K1701" s="141">
        <v>40.047499999999999</v>
      </c>
      <c r="L1701" s="144"/>
      <c r="M1701" s="141">
        <v>40002</v>
      </c>
      <c r="N1701" s="141">
        <v>4766.2735000000002</v>
      </c>
      <c r="O1701" s="144"/>
      <c r="R1701" s="10"/>
    </row>
    <row r="1702" spans="1:18" ht="14.4" x14ac:dyDescent="0.3">
      <c r="A1702" s="143">
        <v>45357.592326388891</v>
      </c>
      <c r="B1702" s="46">
        <f t="shared" si="26"/>
        <v>45357.592361111114</v>
      </c>
      <c r="C1702" s="141">
        <v>2.0229772727272701</v>
      </c>
      <c r="D1702" s="141">
        <v>0.97983913043478299</v>
      </c>
      <c r="E1702" s="141">
        <v>1399.8619047619</v>
      </c>
      <c r="F1702" s="141">
        <v>39.753043478260899</v>
      </c>
      <c r="G1702" s="141">
        <v>46.74</v>
      </c>
      <c r="H1702" s="141">
        <v>31.065000000000001</v>
      </c>
      <c r="I1702" s="141">
        <v>6.6077000000000004</v>
      </c>
      <c r="J1702" s="141">
        <v>4.47</v>
      </c>
      <c r="K1702" s="141">
        <v>40.064999999999998</v>
      </c>
      <c r="L1702" s="144"/>
      <c r="M1702" s="141">
        <v>40087.599999999999</v>
      </c>
      <c r="N1702" s="141">
        <v>4765.1497619047605</v>
      </c>
      <c r="O1702" s="144"/>
      <c r="R1702" s="10"/>
    </row>
    <row r="1703" spans="1:18" ht="14.4" x14ac:dyDescent="0.3">
      <c r="A1703" s="143">
        <v>45357.59302083333</v>
      </c>
      <c r="B1703" s="46">
        <f t="shared" si="26"/>
        <v>45357.593055555561</v>
      </c>
      <c r="C1703" s="141">
        <v>2.0199043478260901</v>
      </c>
      <c r="D1703" s="141">
        <v>0.97994782608695696</v>
      </c>
      <c r="E1703" s="141">
        <v>1400.0863636363599</v>
      </c>
      <c r="F1703" s="141">
        <v>39.353181818181802</v>
      </c>
      <c r="G1703" s="141">
        <v>46.825000000000003</v>
      </c>
      <c r="H1703" s="141">
        <v>31.0683333333333</v>
      </c>
      <c r="I1703" s="141">
        <v>6.6159523809523799</v>
      </c>
      <c r="J1703" s="141">
        <v>4.4950000000000001</v>
      </c>
      <c r="K1703" s="141">
        <v>40.051666666666698</v>
      </c>
      <c r="L1703" s="144"/>
      <c r="M1703" s="141">
        <v>40087.599999999999</v>
      </c>
      <c r="N1703" s="141">
        <v>4764.0370909090898</v>
      </c>
      <c r="O1703" s="144"/>
      <c r="R1703" s="10"/>
    </row>
    <row r="1704" spans="1:18" ht="14.4" x14ac:dyDescent="0.3">
      <c r="A1704" s="143">
        <v>45357.593715277777</v>
      </c>
      <c r="B1704" s="46">
        <f t="shared" si="26"/>
        <v>45357.59375</v>
      </c>
      <c r="C1704" s="141">
        <v>2.01690434782609</v>
      </c>
      <c r="D1704" s="141">
        <v>0.98044347826086997</v>
      </c>
      <c r="E1704" s="141">
        <v>1400.0954545454499</v>
      </c>
      <c r="F1704" s="141">
        <v>39.483157894736799</v>
      </c>
      <c r="G1704" s="141">
        <v>46.94</v>
      </c>
      <c r="H1704" s="141">
        <v>31.072500000000002</v>
      </c>
      <c r="I1704" s="141">
        <v>6.6147826086956503</v>
      </c>
      <c r="J1704" s="141">
        <v>4.5039999999999996</v>
      </c>
      <c r="K1704" s="141">
        <v>40.08</v>
      </c>
      <c r="L1704" s="144"/>
      <c r="M1704" s="141">
        <v>40192.6</v>
      </c>
      <c r="N1704" s="141">
        <v>4762.9151000000002</v>
      </c>
      <c r="O1704" s="144"/>
      <c r="R1704" s="10"/>
    </row>
    <row r="1705" spans="1:18" ht="14.4" x14ac:dyDescent="0.3">
      <c r="A1705" s="143">
        <v>45357.594409722224</v>
      </c>
      <c r="B1705" s="46">
        <f t="shared" si="26"/>
        <v>45357.594444444447</v>
      </c>
      <c r="C1705" s="141">
        <v>2.0136190476190499</v>
      </c>
      <c r="D1705" s="141">
        <v>0.982765</v>
      </c>
      <c r="E1705" s="141">
        <v>1399.9809523809499</v>
      </c>
      <c r="F1705" s="141">
        <v>39.135263157894698</v>
      </c>
      <c r="G1705" s="141">
        <v>47.005000000000003</v>
      </c>
      <c r="H1705" s="141">
        <v>31.064</v>
      </c>
      <c r="I1705" s="141">
        <v>6.6073500000000003</v>
      </c>
      <c r="J1705" s="141">
        <v>4.5216666666666701</v>
      </c>
      <c r="K1705" s="141">
        <v>40.119999999999997</v>
      </c>
      <c r="L1705" s="144"/>
      <c r="M1705" s="141">
        <v>40244</v>
      </c>
      <c r="N1705" s="141">
        <v>4761.8339047619002</v>
      </c>
      <c r="O1705" s="144"/>
      <c r="R1705" s="10"/>
    </row>
    <row r="1706" spans="1:18" ht="14.4" x14ac:dyDescent="0.3">
      <c r="A1706" s="143">
        <v>45357.595104166663</v>
      </c>
      <c r="B1706" s="46">
        <f t="shared" si="26"/>
        <v>45357.595138888893</v>
      </c>
      <c r="C1706" s="141">
        <v>2.0110217391304399</v>
      </c>
      <c r="D1706" s="141">
        <v>0.98916521739130403</v>
      </c>
      <c r="E1706" s="141">
        <v>1400.3090909090899</v>
      </c>
      <c r="F1706" s="141">
        <v>39.487826086956503</v>
      </c>
      <c r="G1706" s="141">
        <v>47.11</v>
      </c>
      <c r="H1706" s="141">
        <v>31.073333333333299</v>
      </c>
      <c r="I1706" s="141">
        <v>6.6181000000000001</v>
      </c>
      <c r="J1706" s="141">
        <v>4.5333333333333297</v>
      </c>
      <c r="K1706" s="141">
        <v>40.164999999999999</v>
      </c>
      <c r="L1706" s="144"/>
      <c r="M1706" s="141">
        <v>40313.25</v>
      </c>
      <c r="N1706" s="141">
        <v>4760.7699545454498</v>
      </c>
      <c r="O1706" s="144"/>
      <c r="R1706" s="10"/>
    </row>
    <row r="1707" spans="1:18" ht="14.4" x14ac:dyDescent="0.3">
      <c r="A1707" s="143">
        <v>45357.59579861111</v>
      </c>
      <c r="B1707" s="46">
        <f t="shared" si="26"/>
        <v>45357.595833333333</v>
      </c>
      <c r="C1707" s="141">
        <v>2.0075217391304299</v>
      </c>
      <c r="D1707" s="141">
        <v>0.99428260869565199</v>
      </c>
      <c r="E1707" s="141">
        <v>1399.9318181818201</v>
      </c>
      <c r="F1707" s="141">
        <v>39.972857142857102</v>
      </c>
      <c r="G1707" s="141">
        <v>47.08</v>
      </c>
      <c r="H1707" s="141">
        <v>31.067142857142901</v>
      </c>
      <c r="I1707" s="141">
        <v>6.6072857142857098</v>
      </c>
      <c r="J1707" s="141">
        <v>4.54</v>
      </c>
      <c r="K1707" s="141">
        <v>40.229999999999997</v>
      </c>
      <c r="L1707" s="144"/>
      <c r="M1707" s="141">
        <v>40406.400000000001</v>
      </c>
      <c r="N1707" s="141">
        <v>4759.6246363636401</v>
      </c>
      <c r="O1707" s="144"/>
      <c r="R1707" s="10"/>
    </row>
    <row r="1708" spans="1:18" ht="14.4" x14ac:dyDescent="0.3">
      <c r="A1708" s="143">
        <v>45357.596493055556</v>
      </c>
      <c r="B1708" s="46">
        <f t="shared" si="26"/>
        <v>45357.59652777778</v>
      </c>
      <c r="C1708" s="141">
        <v>2.0089000000000001</v>
      </c>
      <c r="D1708" s="141">
        <v>0.98931363636363601</v>
      </c>
      <c r="E1708" s="141">
        <v>1400.04090909091</v>
      </c>
      <c r="F1708" s="141">
        <v>39.805</v>
      </c>
      <c r="G1708" s="141">
        <v>47.11</v>
      </c>
      <c r="H1708" s="141">
        <v>31.068999999999999</v>
      </c>
      <c r="I1708" s="141">
        <v>6.6158888888888896</v>
      </c>
      <c r="J1708" s="141">
        <v>4.5549999999999997</v>
      </c>
      <c r="K1708" s="141">
        <v>40.284999999999997</v>
      </c>
      <c r="L1708" s="144"/>
      <c r="M1708" s="141">
        <v>40406.400000000001</v>
      </c>
      <c r="N1708" s="141">
        <v>4758.5119999999997</v>
      </c>
      <c r="O1708" s="144"/>
      <c r="R1708" s="10"/>
    </row>
    <row r="1709" spans="1:18" ht="14.4" x14ac:dyDescent="0.3">
      <c r="A1709" s="143">
        <v>45357.597187500003</v>
      </c>
      <c r="B1709" s="46">
        <f t="shared" si="26"/>
        <v>45357.597222222226</v>
      </c>
      <c r="C1709" s="141">
        <v>2.01026086956522</v>
      </c>
      <c r="D1709" s="141">
        <v>0.98992608695652196</v>
      </c>
      <c r="E1709" s="141">
        <v>1400.03043478261</v>
      </c>
      <c r="F1709" s="141">
        <v>39.747500000000002</v>
      </c>
      <c r="G1709" s="141">
        <v>47.12</v>
      </c>
      <c r="H1709" s="141">
        <v>31.06</v>
      </c>
      <c r="I1709" s="141">
        <v>6.6154285714285699</v>
      </c>
      <c r="J1709" s="141">
        <v>4.56666666666667</v>
      </c>
      <c r="K1709" s="141">
        <v>40.311666666666703</v>
      </c>
      <c r="L1709" s="144"/>
      <c r="M1709" s="141">
        <v>40507</v>
      </c>
      <c r="N1709" s="141">
        <v>4757.3905652173898</v>
      </c>
      <c r="O1709" s="144"/>
      <c r="R1709" s="10"/>
    </row>
    <row r="1710" spans="1:18" ht="14.4" x14ac:dyDescent="0.3">
      <c r="A1710" s="143">
        <v>45357.597881944443</v>
      </c>
      <c r="B1710" s="46">
        <f t="shared" si="26"/>
        <v>45357.597916666666</v>
      </c>
      <c r="C1710" s="141">
        <v>2.00632272727273</v>
      </c>
      <c r="D1710" s="141">
        <v>0.99405454545454497</v>
      </c>
      <c r="E1710" s="141">
        <v>1400.6090909090899</v>
      </c>
      <c r="F1710" s="141">
        <v>39.459523809523802</v>
      </c>
      <c r="G1710" s="141">
        <v>47.2</v>
      </c>
      <c r="H1710" s="141">
        <v>31.06</v>
      </c>
      <c r="I1710" s="141">
        <v>6.6060555555555496</v>
      </c>
      <c r="J1710" s="141">
        <v>4.5750000000000002</v>
      </c>
      <c r="K1710" s="141">
        <v>40.314999999999998</v>
      </c>
      <c r="L1710" s="144"/>
      <c r="M1710" s="141">
        <v>40567</v>
      </c>
      <c r="N1710" s="141">
        <v>4756.2914499999997</v>
      </c>
      <c r="O1710" s="144"/>
      <c r="R1710" s="10"/>
    </row>
    <row r="1711" spans="1:18" ht="14.4" x14ac:dyDescent="0.3">
      <c r="A1711" s="143">
        <v>45357.598576388889</v>
      </c>
      <c r="B1711" s="46">
        <f t="shared" si="26"/>
        <v>45357.598611111112</v>
      </c>
      <c r="C1711" s="141">
        <v>2.0046086956521698</v>
      </c>
      <c r="D1711" s="141">
        <v>1.0009173913043501</v>
      </c>
      <c r="E1711" s="141">
        <v>1400.2190476190499</v>
      </c>
      <c r="F1711" s="141">
        <v>39.515882352941198</v>
      </c>
      <c r="G1711" s="141">
        <v>47.265000000000001</v>
      </c>
      <c r="H1711" s="141">
        <v>31.06</v>
      </c>
      <c r="I1711" s="141">
        <v>6.6195714285714304</v>
      </c>
      <c r="J1711" s="141">
        <v>4.5720000000000001</v>
      </c>
      <c r="K1711" s="141">
        <v>40.340000000000003</v>
      </c>
      <c r="L1711" s="144"/>
      <c r="M1711" s="141">
        <v>40631.5</v>
      </c>
      <c r="N1711" s="141">
        <v>4755.1718695652198</v>
      </c>
      <c r="O1711" s="144"/>
      <c r="R1711" s="10"/>
    </row>
    <row r="1712" spans="1:18" ht="14.4" x14ac:dyDescent="0.3">
      <c r="A1712" s="143">
        <v>45357.599270833336</v>
      </c>
      <c r="B1712" s="46">
        <f t="shared" si="26"/>
        <v>45357.599305555559</v>
      </c>
      <c r="C1712" s="141">
        <v>2.0023166666666699</v>
      </c>
      <c r="D1712" s="141">
        <v>0.99608750000000001</v>
      </c>
      <c r="E1712" s="141">
        <v>1399.8458333333299</v>
      </c>
      <c r="F1712" s="141">
        <v>40.008333333333297</v>
      </c>
      <c r="G1712" s="141">
        <v>47.24</v>
      </c>
      <c r="H1712" s="141">
        <v>31.055</v>
      </c>
      <c r="I1712" s="141">
        <v>6.6089047619047596</v>
      </c>
      <c r="J1712" s="141">
        <v>4.5949999999999998</v>
      </c>
      <c r="K1712" s="141">
        <v>40.39</v>
      </c>
      <c r="L1712" s="144"/>
      <c r="M1712" s="141">
        <v>40726.5</v>
      </c>
      <c r="N1712" s="141">
        <v>4754.0501249999998</v>
      </c>
      <c r="O1712" s="144"/>
      <c r="R1712" s="10"/>
    </row>
    <row r="1713" spans="1:18" ht="14.4" x14ac:dyDescent="0.3">
      <c r="A1713" s="143">
        <v>45357.599965277775</v>
      </c>
      <c r="B1713" s="46">
        <f t="shared" si="26"/>
        <v>45357.599999999999</v>
      </c>
      <c r="C1713" s="141">
        <v>2.00079130434783</v>
      </c>
      <c r="D1713" s="141">
        <v>1.00405652173913</v>
      </c>
      <c r="E1713" s="141">
        <v>1400.3304347826099</v>
      </c>
      <c r="F1713" s="141">
        <v>39.307391304347803</v>
      </c>
      <c r="G1713" s="141">
        <v>47.34</v>
      </c>
      <c r="H1713" s="141">
        <v>31.053999999999998</v>
      </c>
      <c r="I1713" s="141">
        <v>6.6149047619047598</v>
      </c>
      <c r="J1713" s="141">
        <v>4.5999999999999996</v>
      </c>
      <c r="K1713" s="141">
        <v>40.43</v>
      </c>
      <c r="L1713" s="144"/>
      <c r="M1713" s="141">
        <v>40726.5</v>
      </c>
      <c r="N1713" s="141">
        <v>4752.9108999999999</v>
      </c>
      <c r="O1713" s="144"/>
      <c r="R1713" s="10"/>
    </row>
    <row r="1714" spans="1:18" ht="14.4" x14ac:dyDescent="0.3">
      <c r="A1714" s="143">
        <v>45357.600659722222</v>
      </c>
      <c r="B1714" s="46">
        <f t="shared" si="26"/>
        <v>45357.600694444445</v>
      </c>
      <c r="C1714" s="141">
        <v>2.00202631578947</v>
      </c>
      <c r="D1714" s="141">
        <v>0.99829473684210501</v>
      </c>
      <c r="E1714" s="141">
        <v>1399.85</v>
      </c>
      <c r="F1714" s="141">
        <v>40.286315789473697</v>
      </c>
      <c r="G1714" s="141">
        <v>47.274999999999999</v>
      </c>
      <c r="H1714" s="141">
        <v>31.06</v>
      </c>
      <c r="I1714" s="141">
        <v>6.61177777777778</v>
      </c>
      <c r="J1714" s="141">
        <v>4.6042857142857097</v>
      </c>
      <c r="K1714" s="141">
        <v>40.44</v>
      </c>
      <c r="L1714" s="144"/>
      <c r="M1714" s="141">
        <v>40831</v>
      </c>
      <c r="N1714" s="141">
        <v>4751.8082222222201</v>
      </c>
      <c r="O1714" s="144"/>
      <c r="R1714" s="10"/>
    </row>
    <row r="1715" spans="1:18" ht="14.4" x14ac:dyDescent="0.3">
      <c r="A1715" s="143">
        <v>45357.601354166669</v>
      </c>
      <c r="B1715" s="46">
        <f t="shared" si="26"/>
        <v>45357.601388888892</v>
      </c>
      <c r="C1715" s="141">
        <v>1.99941739130435</v>
      </c>
      <c r="D1715" s="141">
        <v>1.00022173913043</v>
      </c>
      <c r="E1715" s="141">
        <v>1400.0695652173899</v>
      </c>
      <c r="F1715" s="141">
        <v>39.352272727272698</v>
      </c>
      <c r="G1715" s="141">
        <v>47.375</v>
      </c>
      <c r="H1715" s="141">
        <v>31.053333333333299</v>
      </c>
      <c r="I1715" s="141">
        <v>6.6070000000000002</v>
      </c>
      <c r="J1715" s="141">
        <v>4.6042857142857097</v>
      </c>
      <c r="K1715" s="141">
        <v>40.468333333333298</v>
      </c>
      <c r="L1715" s="144"/>
      <c r="M1715" s="141">
        <v>40894</v>
      </c>
      <c r="N1715" s="141">
        <v>4750.6820869565199</v>
      </c>
      <c r="O1715" s="144"/>
      <c r="R1715" s="10"/>
    </row>
    <row r="1716" spans="1:18" ht="14.4" x14ac:dyDescent="0.3">
      <c r="A1716" s="143">
        <v>45357.602048611108</v>
      </c>
      <c r="B1716" s="46">
        <f t="shared" si="26"/>
        <v>45357.602083333339</v>
      </c>
      <c r="C1716" s="141">
        <v>1.99507272727273</v>
      </c>
      <c r="D1716" s="141">
        <v>1.0022090909090899</v>
      </c>
      <c r="E1716" s="141">
        <v>1400.05454545455</v>
      </c>
      <c r="F1716" s="141">
        <v>39.404499999999999</v>
      </c>
      <c r="G1716" s="141">
        <v>47.445</v>
      </c>
      <c r="H1716" s="141">
        <v>31.063333333333301</v>
      </c>
      <c r="I1716" s="141">
        <v>6.6193636363636399</v>
      </c>
      <c r="J1716" s="141">
        <v>4.6150000000000002</v>
      </c>
      <c r="K1716" s="141">
        <v>40.47</v>
      </c>
      <c r="L1716" s="144"/>
      <c r="M1716" s="141">
        <v>40976.25</v>
      </c>
      <c r="N1716" s="141">
        <v>4749.52527272727</v>
      </c>
      <c r="O1716" s="144"/>
      <c r="R1716" s="10"/>
    </row>
    <row r="1717" spans="1:18" ht="14.4" x14ac:dyDescent="0.3">
      <c r="A1717" s="143">
        <v>45357.602743055555</v>
      </c>
      <c r="B1717" s="46">
        <f t="shared" si="26"/>
        <v>45357.602777777778</v>
      </c>
      <c r="C1717" s="141">
        <v>1.9955347826087</v>
      </c>
      <c r="D1717" s="141">
        <v>1.0088739130434801</v>
      </c>
      <c r="E1717" s="141">
        <v>1399.96956521739</v>
      </c>
      <c r="F1717" s="141">
        <v>39.755238095238099</v>
      </c>
      <c r="G1717" s="141">
        <v>47.5</v>
      </c>
      <c r="H1717" s="141">
        <v>31.055</v>
      </c>
      <c r="I1717" s="141">
        <v>6.6075909090909102</v>
      </c>
      <c r="J1717" s="141">
        <v>4.6416666666666702</v>
      </c>
      <c r="K1717" s="141">
        <v>40.5</v>
      </c>
      <c r="L1717" s="144"/>
      <c r="M1717" s="141">
        <v>41053.199999999997</v>
      </c>
      <c r="N1717" s="141">
        <v>4748.3948695652198</v>
      </c>
      <c r="O1717" s="144"/>
      <c r="R1717" s="10"/>
    </row>
    <row r="1718" spans="1:18" ht="14.4" x14ac:dyDescent="0.3">
      <c r="A1718" s="143">
        <v>45357.603437500002</v>
      </c>
      <c r="B1718" s="46">
        <f t="shared" si="26"/>
        <v>45357.603472222225</v>
      </c>
      <c r="C1718" s="141">
        <v>1.9919304347826099</v>
      </c>
      <c r="D1718" s="141">
        <v>1.0048652173913</v>
      </c>
      <c r="E1718" s="141">
        <v>1400.1173913043499</v>
      </c>
      <c r="F1718" s="141">
        <v>39.28</v>
      </c>
      <c r="G1718" s="141">
        <v>47.59</v>
      </c>
      <c r="H1718" s="141">
        <v>31.058</v>
      </c>
      <c r="I1718" s="141">
        <v>6.6147619047618997</v>
      </c>
      <c r="J1718" s="141">
        <v>4.665</v>
      </c>
      <c r="K1718" s="141">
        <v>40.554285714285697</v>
      </c>
      <c r="L1718" s="144"/>
      <c r="M1718" s="141">
        <v>41053.199999999997</v>
      </c>
      <c r="N1718" s="141">
        <v>4747.2404782608701</v>
      </c>
      <c r="O1718" s="144"/>
      <c r="R1718" s="10"/>
    </row>
    <row r="1719" spans="1:18" ht="14.4" x14ac:dyDescent="0.3">
      <c r="A1719" s="143">
        <v>45357.604131944441</v>
      </c>
      <c r="B1719" s="46">
        <f t="shared" si="26"/>
        <v>45357.604166666672</v>
      </c>
      <c r="C1719" s="141">
        <v>1.99398260869565</v>
      </c>
      <c r="D1719" s="141">
        <v>1.01014347826087</v>
      </c>
      <c r="E1719" s="141">
        <v>1399.98695652174</v>
      </c>
      <c r="F1719" s="141">
        <v>40.839130434782597</v>
      </c>
      <c r="G1719" s="141">
        <v>47.47</v>
      </c>
      <c r="H1719" s="141">
        <v>31.0566666666667</v>
      </c>
      <c r="I1719" s="141">
        <v>6.6144736842105303</v>
      </c>
      <c r="J1719" s="141">
        <v>4.66</v>
      </c>
      <c r="K1719" s="141">
        <v>40.604999999999997</v>
      </c>
      <c r="L1719" s="144"/>
      <c r="M1719" s="141">
        <v>41162.199999999997</v>
      </c>
      <c r="N1719" s="141">
        <v>4746.1056956521697</v>
      </c>
      <c r="O1719" s="144"/>
      <c r="R1719" s="10"/>
    </row>
    <row r="1720" spans="1:18" ht="14.4" x14ac:dyDescent="0.3">
      <c r="A1720" s="143">
        <v>45357.604826388888</v>
      </c>
      <c r="B1720" s="46">
        <f t="shared" si="26"/>
        <v>45357.604861111111</v>
      </c>
      <c r="C1720" s="141">
        <v>1.99399090909091</v>
      </c>
      <c r="D1720" s="141">
        <v>1.00964090909091</v>
      </c>
      <c r="E1720" s="141">
        <v>1400.3590909090899</v>
      </c>
      <c r="F1720" s="141">
        <v>39.765000000000001</v>
      </c>
      <c r="G1720" s="141">
        <v>47.51</v>
      </c>
      <c r="H1720" s="141">
        <v>31.053999999999998</v>
      </c>
      <c r="I1720" s="141">
        <v>6.6059523809523801</v>
      </c>
      <c r="J1720" s="141">
        <v>4.6820000000000004</v>
      </c>
      <c r="K1720" s="141">
        <v>40.636000000000003</v>
      </c>
      <c r="L1720" s="144"/>
      <c r="M1720" s="141">
        <v>41220</v>
      </c>
      <c r="N1720" s="141">
        <v>4745.0248571428601</v>
      </c>
      <c r="O1720" s="144"/>
      <c r="R1720" s="10"/>
    </row>
    <row r="1721" spans="1:18" ht="14.4" x14ac:dyDescent="0.3">
      <c r="A1721" s="143">
        <v>45357.605520833335</v>
      </c>
      <c r="B1721" s="46">
        <f t="shared" si="26"/>
        <v>45357.605555555558</v>
      </c>
      <c r="C1721" s="141">
        <v>1.9931809523809501</v>
      </c>
      <c r="D1721" s="141">
        <v>1.0057347826087</v>
      </c>
      <c r="E1721" s="141">
        <v>1400.2333333333299</v>
      </c>
      <c r="F1721" s="141">
        <v>39.5557894736842</v>
      </c>
      <c r="G1721" s="141">
        <v>47.545000000000002</v>
      </c>
      <c r="H1721" s="141">
        <v>31.0566666666667</v>
      </c>
      <c r="I1721" s="141">
        <v>6.6192727272727296</v>
      </c>
      <c r="J1721" s="141">
        <v>4.6849999999999996</v>
      </c>
      <c r="K1721" s="141">
        <v>40.594999999999999</v>
      </c>
      <c r="L1721" s="144"/>
      <c r="M1721" s="141">
        <v>41286.25</v>
      </c>
      <c r="N1721" s="141">
        <v>4743.9142000000002</v>
      </c>
      <c r="O1721" s="144"/>
      <c r="R1721" s="10"/>
    </row>
    <row r="1722" spans="1:18" ht="14.4" x14ac:dyDescent="0.3">
      <c r="A1722" s="143">
        <v>45357.606215277781</v>
      </c>
      <c r="B1722" s="46">
        <f t="shared" si="26"/>
        <v>45357.606250000004</v>
      </c>
      <c r="C1722" s="141">
        <v>1.9909545454545501</v>
      </c>
      <c r="D1722" s="141">
        <v>1.0121521739130399</v>
      </c>
      <c r="E1722" s="141">
        <v>1399.77727272727</v>
      </c>
      <c r="F1722" s="141">
        <v>39.824782608695699</v>
      </c>
      <c r="G1722" s="141">
        <v>47.545000000000002</v>
      </c>
      <c r="H1722" s="141">
        <v>31.055</v>
      </c>
      <c r="I1722" s="141">
        <v>6.60786363636364</v>
      </c>
      <c r="J1722" s="141">
        <v>4.71</v>
      </c>
      <c r="K1722" s="141">
        <v>40.585000000000001</v>
      </c>
      <c r="L1722" s="144"/>
      <c r="M1722" s="141">
        <v>41383.800000000003</v>
      </c>
      <c r="N1722" s="141">
        <v>4742.7154285714296</v>
      </c>
      <c r="O1722" s="144"/>
      <c r="R1722" s="10"/>
    </row>
    <row r="1723" spans="1:18" ht="14.4" x14ac:dyDescent="0.3">
      <c r="A1723" s="143">
        <v>45357.606909722221</v>
      </c>
      <c r="B1723" s="46">
        <f t="shared" si="26"/>
        <v>45357.606944444444</v>
      </c>
      <c r="C1723" s="141">
        <v>1.9894590909090899</v>
      </c>
      <c r="D1723" s="141">
        <v>1.0120136363636401</v>
      </c>
      <c r="E1723" s="141">
        <v>1400.2238095238099</v>
      </c>
      <c r="F1723" s="141">
        <v>39.3795454545455</v>
      </c>
      <c r="G1723" s="141">
        <v>47.626666666666701</v>
      </c>
      <c r="H1723" s="141">
        <v>31.053999999999998</v>
      </c>
      <c r="I1723" s="141">
        <v>6.6156499999999996</v>
      </c>
      <c r="J1723" s="141">
        <v>4.702</v>
      </c>
      <c r="K1723" s="141">
        <v>40.604999999999997</v>
      </c>
      <c r="L1723" s="144"/>
      <c r="M1723" s="141">
        <v>41383.800000000003</v>
      </c>
      <c r="N1723" s="141">
        <v>4741.5929545454501</v>
      </c>
      <c r="O1723" s="144"/>
      <c r="R1723" s="10"/>
    </row>
    <row r="1724" spans="1:18" ht="14.4" x14ac:dyDescent="0.3">
      <c r="A1724" s="143">
        <v>45357.607604166667</v>
      </c>
      <c r="B1724" s="46">
        <f t="shared" si="26"/>
        <v>45357.607638888891</v>
      </c>
      <c r="C1724" s="141">
        <v>1.9873818181818199</v>
      </c>
      <c r="D1724" s="141">
        <v>1.0151227272727299</v>
      </c>
      <c r="E1724" s="141">
        <v>1399.9095238095199</v>
      </c>
      <c r="F1724" s="141">
        <v>39.761363636363598</v>
      </c>
      <c r="G1724" s="141">
        <v>47.69</v>
      </c>
      <c r="H1724" s="141">
        <v>31.055</v>
      </c>
      <c r="I1724" s="141">
        <v>6.6127619047619</v>
      </c>
      <c r="J1724" s="141">
        <v>4.7183333333333302</v>
      </c>
      <c r="K1724" s="141">
        <v>40.645000000000003</v>
      </c>
      <c r="L1724" s="144"/>
      <c r="M1724" s="141">
        <v>41492.199999999997</v>
      </c>
      <c r="N1724" s="141">
        <v>4740.4291052631597</v>
      </c>
      <c r="O1724" s="144"/>
      <c r="R1724" s="10"/>
    </row>
    <row r="1725" spans="1:18" ht="14.4" x14ac:dyDescent="0.3">
      <c r="A1725" s="143">
        <v>45357.608298611114</v>
      </c>
      <c r="B1725" s="46">
        <f t="shared" si="26"/>
        <v>45357.608333333337</v>
      </c>
      <c r="C1725" s="141">
        <v>1.9846999999999999</v>
      </c>
      <c r="D1725" s="141">
        <v>1.0129391304347799</v>
      </c>
      <c r="E1725" s="141">
        <v>1399.8086956521699</v>
      </c>
      <c r="F1725" s="141">
        <v>39.795000000000002</v>
      </c>
      <c r="G1725" s="141">
        <v>47.69</v>
      </c>
      <c r="H1725" s="141">
        <v>31.044</v>
      </c>
      <c r="I1725" s="141">
        <v>6.6067142857142898</v>
      </c>
      <c r="J1725" s="141">
        <v>4.74</v>
      </c>
      <c r="K1725" s="141">
        <v>40.685000000000002</v>
      </c>
      <c r="L1725" s="144"/>
      <c r="M1725" s="141">
        <v>41553</v>
      </c>
      <c r="N1725" s="141">
        <v>4739.3526363636402</v>
      </c>
      <c r="O1725" s="144"/>
      <c r="R1725" s="10"/>
    </row>
    <row r="1726" spans="1:18" ht="14.4" x14ac:dyDescent="0.3">
      <c r="A1726" s="143">
        <v>45357.608993055554</v>
      </c>
      <c r="B1726" s="46">
        <f t="shared" si="26"/>
        <v>45357.609027777777</v>
      </c>
      <c r="C1726" s="141">
        <v>1.9872681818181801</v>
      </c>
      <c r="D1726" s="141">
        <v>1.0125999999999999</v>
      </c>
      <c r="E1726" s="141">
        <v>1399.9227272727301</v>
      </c>
      <c r="F1726" s="141">
        <v>39.502499999999998</v>
      </c>
      <c r="G1726" s="141">
        <v>47.733333333333299</v>
      </c>
      <c r="H1726" s="141">
        <v>31.047499999999999</v>
      </c>
      <c r="I1726" s="141">
        <v>6.6039523809523804</v>
      </c>
      <c r="J1726" s="141">
        <v>4.7359999999999998</v>
      </c>
      <c r="K1726" s="141">
        <v>40.704999999999998</v>
      </c>
      <c r="L1726" s="144"/>
      <c r="M1726" s="141">
        <v>41626.666666666701</v>
      </c>
      <c r="N1726" s="141">
        <v>4738.1335238095198</v>
      </c>
      <c r="O1726" s="144"/>
      <c r="R1726" s="10"/>
    </row>
    <row r="1727" spans="1:18" ht="14.4" x14ac:dyDescent="0.3">
      <c r="A1727" s="143">
        <v>45357.6096875</v>
      </c>
      <c r="B1727" s="46">
        <f t="shared" si="26"/>
        <v>45357.609722222223</v>
      </c>
      <c r="C1727" s="141">
        <v>1.98230434782609</v>
      </c>
      <c r="D1727" s="141">
        <v>1.01264782608696</v>
      </c>
      <c r="E1727" s="141">
        <v>1399.8363636363599</v>
      </c>
      <c r="F1727" s="141">
        <v>39.508499999999998</v>
      </c>
      <c r="G1727" s="141">
        <v>47.825000000000003</v>
      </c>
      <c r="H1727" s="141">
        <v>31.05</v>
      </c>
      <c r="I1727" s="141">
        <v>6.6185714285714301</v>
      </c>
      <c r="J1727" s="141">
        <v>4.758</v>
      </c>
      <c r="K1727" s="141">
        <v>40.704999999999998</v>
      </c>
      <c r="L1727" s="144"/>
      <c r="M1727" s="141">
        <v>41731.75</v>
      </c>
      <c r="N1727" s="141">
        <v>4737.0264285714302</v>
      </c>
      <c r="O1727" s="144"/>
      <c r="R1727" s="10"/>
    </row>
    <row r="1728" spans="1:18" ht="14.4" x14ac:dyDescent="0.3">
      <c r="A1728" s="143">
        <v>45357.610381944447</v>
      </c>
      <c r="B1728" s="46">
        <f t="shared" si="26"/>
        <v>45357.61041666667</v>
      </c>
      <c r="C1728" s="141">
        <v>1.98108636363636</v>
      </c>
      <c r="D1728" s="141">
        <v>1.0160272727272699</v>
      </c>
      <c r="E1728" s="141">
        <v>1400.22727272727</v>
      </c>
      <c r="F1728" s="141">
        <v>39.9033333333333</v>
      </c>
      <c r="G1728" s="141">
        <v>47.825000000000003</v>
      </c>
      <c r="H1728" s="141">
        <v>31.05</v>
      </c>
      <c r="I1728" s="141">
        <v>6.6074210526315804</v>
      </c>
      <c r="J1728" s="141">
        <v>4.7633333333333301</v>
      </c>
      <c r="K1728" s="141">
        <v>40.76</v>
      </c>
      <c r="L1728" s="144"/>
      <c r="M1728" s="141">
        <v>41814.6</v>
      </c>
      <c r="N1728" s="141">
        <v>4735.8467142857098</v>
      </c>
      <c r="O1728" s="144"/>
      <c r="R1728" s="10"/>
    </row>
    <row r="1729" spans="1:18" ht="14.4" x14ac:dyDescent="0.3">
      <c r="A1729" s="143">
        <v>45357.611076388886</v>
      </c>
      <c r="B1729" s="46">
        <f t="shared" si="26"/>
        <v>45357.611111111109</v>
      </c>
      <c r="C1729" s="141">
        <v>1.9801347826086999</v>
      </c>
      <c r="D1729" s="141">
        <v>1.0213434782608699</v>
      </c>
      <c r="E1729" s="141">
        <v>1400.0956521739099</v>
      </c>
      <c r="F1729" s="141">
        <v>39.395454545454498</v>
      </c>
      <c r="G1729" s="141">
        <v>47.89</v>
      </c>
      <c r="H1729" s="141">
        <v>31.055</v>
      </c>
      <c r="I1729" s="141">
        <v>6.6149130434782597</v>
      </c>
      <c r="J1729" s="141">
        <v>4.75</v>
      </c>
      <c r="K1729" s="141">
        <v>40.81</v>
      </c>
      <c r="L1729" s="144"/>
      <c r="M1729" s="141">
        <v>41814.6</v>
      </c>
      <c r="N1729" s="141">
        <v>4734.6897826086997</v>
      </c>
      <c r="O1729" s="144"/>
      <c r="R1729" s="10"/>
    </row>
    <row r="1730" spans="1:18" ht="14.4" x14ac:dyDescent="0.3">
      <c r="A1730" s="143">
        <v>45357.611770833333</v>
      </c>
      <c r="B1730" s="46">
        <f t="shared" si="26"/>
        <v>45357.611805555556</v>
      </c>
      <c r="C1730" s="141">
        <v>1.9785391304347799</v>
      </c>
      <c r="D1730" s="141">
        <v>1.0214260869565199</v>
      </c>
      <c r="E1730" s="141">
        <v>1399.7</v>
      </c>
      <c r="F1730" s="141">
        <v>39.795714285714297</v>
      </c>
      <c r="G1730" s="141">
        <v>47.89</v>
      </c>
      <c r="H1730" s="141">
        <v>31.05</v>
      </c>
      <c r="I1730" s="141">
        <v>6.6118636363636396</v>
      </c>
      <c r="J1730" s="141">
        <v>4.7525000000000004</v>
      </c>
      <c r="K1730" s="141">
        <v>40.835000000000001</v>
      </c>
      <c r="L1730" s="141"/>
      <c r="M1730" s="141">
        <v>41933.833333333299</v>
      </c>
      <c r="N1730" s="141">
        <v>4733.5187727272696</v>
      </c>
      <c r="O1730" s="144"/>
      <c r="R1730" s="10"/>
    </row>
    <row r="1731" spans="1:18" ht="14.4" x14ac:dyDescent="0.3">
      <c r="A1731" s="143">
        <v>45357.61246527778</v>
      </c>
      <c r="B1731" s="46">
        <f t="shared" ref="B1731:B1794" si="27">MROUND(A1731,"00:01:00")</f>
        <v>45357.612500000003</v>
      </c>
      <c r="C1731" s="141">
        <v>1.97491304347826</v>
      </c>
      <c r="D1731" s="141">
        <v>1.02556956521739</v>
      </c>
      <c r="E1731" s="141">
        <v>1399.9045454545501</v>
      </c>
      <c r="F1731" s="141">
        <v>39.755000000000003</v>
      </c>
      <c r="G1731" s="141">
        <v>47.963333333333303</v>
      </c>
      <c r="H1731" s="141">
        <v>31.055</v>
      </c>
      <c r="I1731" s="141">
        <v>6.6048999999999998</v>
      </c>
      <c r="J1731" s="141">
        <v>4.7699999999999996</v>
      </c>
      <c r="K1731" s="141">
        <v>40.86</v>
      </c>
      <c r="L1731" s="144"/>
      <c r="M1731" s="141">
        <v>41989</v>
      </c>
      <c r="N1731" s="141">
        <v>4732.3956521739101</v>
      </c>
      <c r="O1731" s="144"/>
      <c r="R1731" s="10"/>
    </row>
    <row r="1732" spans="1:18" ht="14.4" x14ac:dyDescent="0.3">
      <c r="A1732" s="143">
        <v>45357.613159722219</v>
      </c>
      <c r="B1732" s="46">
        <f t="shared" si="27"/>
        <v>45357.61319444445</v>
      </c>
      <c r="C1732" s="141">
        <v>1.97560909090909</v>
      </c>
      <c r="D1732" s="141">
        <v>1.0250863636363601</v>
      </c>
      <c r="E1732" s="141">
        <v>1400.1454545454501</v>
      </c>
      <c r="F1732" s="141">
        <v>39.646666666666697</v>
      </c>
      <c r="G1732" s="141">
        <v>48.01</v>
      </c>
      <c r="H1732" s="141">
        <v>31.06</v>
      </c>
      <c r="I1732" s="141">
        <v>6.6186190476190498</v>
      </c>
      <c r="J1732" s="141">
        <v>4.79</v>
      </c>
      <c r="K1732" s="141">
        <v>40.89</v>
      </c>
      <c r="L1732" s="144"/>
      <c r="M1732" s="141">
        <v>42068.75</v>
      </c>
      <c r="N1732" s="141">
        <v>4731.2055909090896</v>
      </c>
      <c r="O1732" s="144"/>
      <c r="R1732" s="10"/>
    </row>
    <row r="1733" spans="1:18" ht="14.4" x14ac:dyDescent="0.3">
      <c r="A1733" s="143">
        <v>45357.613854166666</v>
      </c>
      <c r="B1733" s="46">
        <f t="shared" si="27"/>
        <v>45357.613888888889</v>
      </c>
      <c r="C1733" s="141">
        <v>1.9745739130434801</v>
      </c>
      <c r="D1733" s="141">
        <v>1.0262521739130399</v>
      </c>
      <c r="E1733" s="141">
        <v>1399.98260869565</v>
      </c>
      <c r="F1733" s="141">
        <v>39.8461904761905</v>
      </c>
      <c r="G1733" s="141">
        <v>48.01</v>
      </c>
      <c r="H1733" s="141">
        <v>31.05</v>
      </c>
      <c r="I1733" s="141">
        <v>6.6065454545454498</v>
      </c>
      <c r="J1733" s="141">
        <v>4.8049999999999997</v>
      </c>
      <c r="K1733" s="141">
        <v>40.905000000000001</v>
      </c>
      <c r="L1733" s="144"/>
      <c r="M1733" s="141">
        <v>42152.5</v>
      </c>
      <c r="N1733" s="141">
        <v>4730.0642727272698</v>
      </c>
      <c r="O1733" s="144"/>
      <c r="R1733" s="10"/>
    </row>
    <row r="1734" spans="1:18" ht="14.4" x14ac:dyDescent="0.3">
      <c r="A1734" s="143">
        <v>45357.614548611113</v>
      </c>
      <c r="B1734" s="46">
        <f t="shared" si="27"/>
        <v>45357.614583333336</v>
      </c>
      <c r="C1734" s="141">
        <v>1.9717695652173901</v>
      </c>
      <c r="D1734" s="141">
        <v>1.02759130434783</v>
      </c>
      <c r="E1734" s="141">
        <v>1399.71818181818</v>
      </c>
      <c r="F1734" s="141">
        <v>39.2068181818182</v>
      </c>
      <c r="G1734" s="141">
        <v>48.12</v>
      </c>
      <c r="H1734" s="141">
        <v>31.04</v>
      </c>
      <c r="I1734" s="141">
        <v>6.61328571428571</v>
      </c>
      <c r="J1734" s="141">
        <v>4.8040000000000003</v>
      </c>
      <c r="K1734" s="141">
        <v>40.935000000000002</v>
      </c>
      <c r="L1734" s="144"/>
      <c r="M1734" s="141">
        <v>42152.5</v>
      </c>
      <c r="N1734" s="141">
        <v>4728.8825217391304</v>
      </c>
      <c r="O1734" s="144"/>
      <c r="R1734" s="10"/>
    </row>
    <row r="1735" spans="1:18" ht="14.4" x14ac:dyDescent="0.3">
      <c r="A1735" s="143">
        <v>45357.615243055552</v>
      </c>
      <c r="B1735" s="46">
        <f t="shared" si="27"/>
        <v>45357.615277777782</v>
      </c>
      <c r="C1735" s="141">
        <v>1.96846818181818</v>
      </c>
      <c r="D1735" s="141">
        <v>1.0312863636363601</v>
      </c>
      <c r="E1735" s="141">
        <v>1400.0809523809501</v>
      </c>
      <c r="F1735" s="141">
        <v>40.284090909090899</v>
      </c>
      <c r="G1735" s="141">
        <v>48.07</v>
      </c>
      <c r="H1735" s="141">
        <v>31.046666666666699</v>
      </c>
      <c r="I1735" s="141">
        <v>6.6113999999999997</v>
      </c>
      <c r="J1735" s="141">
        <v>4.8150000000000004</v>
      </c>
      <c r="K1735" s="141">
        <v>40.965000000000003</v>
      </c>
      <c r="L1735" s="144"/>
      <c r="M1735" s="141">
        <v>42268.4</v>
      </c>
      <c r="N1735" s="141">
        <v>4727.7132727272701</v>
      </c>
      <c r="O1735" s="144"/>
      <c r="R1735" s="10"/>
    </row>
    <row r="1736" spans="1:18" ht="14.4" x14ac:dyDescent="0.3">
      <c r="A1736" s="143">
        <v>45357.615937499999</v>
      </c>
      <c r="B1736" s="46">
        <f t="shared" si="27"/>
        <v>45357.615972222222</v>
      </c>
      <c r="C1736" s="141">
        <v>1.9663956521739101</v>
      </c>
      <c r="D1736" s="141">
        <v>1.0355434782608699</v>
      </c>
      <c r="E1736" s="141">
        <v>1399.6260869565201</v>
      </c>
      <c r="F1736" s="141">
        <v>39.494545454545502</v>
      </c>
      <c r="G1736" s="141">
        <v>48.17</v>
      </c>
      <c r="H1736" s="141">
        <v>31.04</v>
      </c>
      <c r="I1736" s="141">
        <v>6.6037727272727302</v>
      </c>
      <c r="J1736" s="141">
        <v>4.84</v>
      </c>
      <c r="K1736" s="141">
        <v>40.994999999999997</v>
      </c>
      <c r="L1736" s="144"/>
      <c r="M1736" s="141">
        <v>42325</v>
      </c>
      <c r="N1736" s="141">
        <v>4726.5470434782601</v>
      </c>
      <c r="O1736" s="144"/>
      <c r="R1736" s="10"/>
    </row>
    <row r="1737" spans="1:18" ht="14.4" x14ac:dyDescent="0.3">
      <c r="A1737" s="143">
        <v>45357.616631944446</v>
      </c>
      <c r="B1737" s="46">
        <f t="shared" si="27"/>
        <v>45357.616666666669</v>
      </c>
      <c r="C1737" s="141">
        <v>1.96834347826087</v>
      </c>
      <c r="D1737" s="141">
        <v>1.0330217391304299</v>
      </c>
      <c r="E1737" s="141">
        <v>1399.99047619048</v>
      </c>
      <c r="F1737" s="141">
        <v>39.607368421052598</v>
      </c>
      <c r="G1737" s="141">
        <v>48.23</v>
      </c>
      <c r="H1737" s="141">
        <v>31.045000000000002</v>
      </c>
      <c r="I1737" s="141">
        <v>6.6167499999999997</v>
      </c>
      <c r="J1737" s="141">
        <v>4.835</v>
      </c>
      <c r="K1737" s="141">
        <v>41.005000000000003</v>
      </c>
      <c r="L1737" s="144"/>
      <c r="M1737" s="141">
        <v>42396</v>
      </c>
      <c r="N1737" s="141">
        <v>4725.3649090909103</v>
      </c>
      <c r="O1737" s="144"/>
      <c r="R1737" s="10"/>
    </row>
    <row r="1738" spans="1:18" ht="14.4" x14ac:dyDescent="0.3">
      <c r="A1738" s="143">
        <v>45357.617326388892</v>
      </c>
      <c r="B1738" s="46">
        <f t="shared" si="27"/>
        <v>45357.617361111115</v>
      </c>
      <c r="C1738" s="141">
        <v>1.9660476190476199</v>
      </c>
      <c r="D1738" s="141">
        <v>1.0351863636363601</v>
      </c>
      <c r="E1738" s="141">
        <v>1400.04090909091</v>
      </c>
      <c r="F1738" s="141">
        <v>39.707142857142898</v>
      </c>
      <c r="G1738" s="141">
        <v>48.23</v>
      </c>
      <c r="H1738" s="141">
        <v>31.0483333333333</v>
      </c>
      <c r="I1738" s="141">
        <v>6.6042380952380997</v>
      </c>
      <c r="J1738" s="141">
        <v>4.8533333333333299</v>
      </c>
      <c r="K1738" s="141">
        <v>41.024999999999999</v>
      </c>
      <c r="L1738" s="144"/>
      <c r="M1738" s="141">
        <v>42491.833333333299</v>
      </c>
      <c r="N1738" s="141">
        <v>4724.2384545454497</v>
      </c>
      <c r="O1738" s="144"/>
      <c r="R1738" s="10"/>
    </row>
    <row r="1739" spans="1:18" ht="14.4" x14ac:dyDescent="0.3">
      <c r="A1739" s="143">
        <v>45357.618020833332</v>
      </c>
      <c r="B1739" s="46">
        <f t="shared" si="27"/>
        <v>45357.618055555555</v>
      </c>
      <c r="C1739" s="141">
        <v>1.96550909090909</v>
      </c>
      <c r="D1739" s="141">
        <v>1.03352857142857</v>
      </c>
      <c r="E1739" s="141">
        <v>1400.00476190476</v>
      </c>
      <c r="F1739" s="141">
        <v>39.732666666666702</v>
      </c>
      <c r="G1739" s="141">
        <v>48.253333333333302</v>
      </c>
      <c r="H1739" s="141">
        <v>31.054285714285701</v>
      </c>
      <c r="I1739" s="141">
        <v>6.6141500000000004</v>
      </c>
      <c r="J1739" s="141">
        <v>4.8499999999999996</v>
      </c>
      <c r="K1739" s="141">
        <v>41.055</v>
      </c>
      <c r="L1739" s="144"/>
      <c r="M1739" s="141">
        <v>42491.833333333299</v>
      </c>
      <c r="N1739" s="141">
        <v>4723.0595000000003</v>
      </c>
      <c r="O1739" s="144"/>
      <c r="R1739" s="10"/>
    </row>
    <row r="1740" spans="1:18" ht="14.4" x14ac:dyDescent="0.3">
      <c r="A1740" s="143">
        <v>45357.618715277778</v>
      </c>
      <c r="B1740" s="46">
        <f t="shared" si="27"/>
        <v>45357.618750000001</v>
      </c>
      <c r="C1740" s="141">
        <v>1.9628869565217399</v>
      </c>
      <c r="D1740" s="141">
        <v>1.03645454545455</v>
      </c>
      <c r="E1740" s="141">
        <v>1400.1590909090901</v>
      </c>
      <c r="F1740" s="141">
        <v>39.636315789473699</v>
      </c>
      <c r="G1740" s="141">
        <v>48.29</v>
      </c>
      <c r="H1740" s="141">
        <v>31.055</v>
      </c>
      <c r="I1740" s="141">
        <v>6.6114347826086997</v>
      </c>
      <c r="J1740" s="141">
        <v>4.8659999999999997</v>
      </c>
      <c r="K1740" s="141">
        <v>41.094999999999999</v>
      </c>
      <c r="L1740" s="144"/>
      <c r="M1740" s="141">
        <v>42599.6</v>
      </c>
      <c r="N1740" s="141">
        <v>4721.87395454545</v>
      </c>
      <c r="O1740" s="144"/>
      <c r="R1740" s="10"/>
    </row>
    <row r="1741" spans="1:18" ht="14.4" x14ac:dyDescent="0.3">
      <c r="A1741" s="143">
        <v>45357.619409722225</v>
      </c>
      <c r="B1741" s="46">
        <f t="shared" si="27"/>
        <v>45357.619444444448</v>
      </c>
      <c r="C1741" s="141">
        <v>1.96198695652174</v>
      </c>
      <c r="D1741" s="141">
        <v>1.0398913043478299</v>
      </c>
      <c r="E1741" s="141">
        <v>1399.905</v>
      </c>
      <c r="F1741" s="141">
        <v>40.134347826087001</v>
      </c>
      <c r="G1741" s="141">
        <v>48.29</v>
      </c>
      <c r="H1741" s="141">
        <v>31.052499999999998</v>
      </c>
      <c r="I1741" s="141">
        <v>6.6039523809523804</v>
      </c>
      <c r="J1741" s="141">
        <v>4.8724999999999996</v>
      </c>
      <c r="K1741" s="141">
        <v>41.104999999999997</v>
      </c>
      <c r="L1741" s="144"/>
      <c r="M1741" s="141">
        <v>42662</v>
      </c>
      <c r="N1741" s="141">
        <v>4720.6717619047604</v>
      </c>
      <c r="O1741" s="144"/>
      <c r="R1741" s="10"/>
    </row>
    <row r="1742" spans="1:18" ht="14.4" x14ac:dyDescent="0.3">
      <c r="A1742" s="143">
        <v>45357.620104166665</v>
      </c>
      <c r="B1742" s="46">
        <f t="shared" si="27"/>
        <v>45357.620138888888</v>
      </c>
      <c r="C1742" s="141">
        <v>1.9634272727272699</v>
      </c>
      <c r="D1742" s="141">
        <v>1.03597391304348</v>
      </c>
      <c r="E1742" s="141">
        <v>1400.22608695652</v>
      </c>
      <c r="F1742" s="141">
        <v>39.440869565217398</v>
      </c>
      <c r="G1742" s="141">
        <v>48.354999999999997</v>
      </c>
      <c r="H1742" s="141">
        <v>31.051666666666701</v>
      </c>
      <c r="I1742" s="141">
        <v>6.6168636363636404</v>
      </c>
      <c r="J1742" s="141">
        <v>4.8849999999999998</v>
      </c>
      <c r="K1742" s="141">
        <v>41.13</v>
      </c>
      <c r="L1742" s="144"/>
      <c r="M1742" s="141">
        <v>42731.75</v>
      </c>
      <c r="N1742" s="141">
        <v>4719.5106363636396</v>
      </c>
      <c r="O1742" s="144"/>
      <c r="R1742" s="10"/>
    </row>
    <row r="1743" spans="1:18" ht="14.4" x14ac:dyDescent="0.3">
      <c r="A1743" s="143">
        <v>45357.620798611111</v>
      </c>
      <c r="B1743" s="46">
        <f t="shared" si="27"/>
        <v>45357.620833333334</v>
      </c>
      <c r="C1743" s="141">
        <v>1.9595727272727299</v>
      </c>
      <c r="D1743" s="141">
        <v>1.0377826086956501</v>
      </c>
      <c r="E1743" s="141">
        <v>1400.00909090909</v>
      </c>
      <c r="F1743" s="141">
        <v>39.907826086956497</v>
      </c>
      <c r="G1743" s="141">
        <v>48.365000000000002</v>
      </c>
      <c r="H1743" s="141">
        <v>31.055</v>
      </c>
      <c r="I1743" s="141">
        <v>6.6160454545454499</v>
      </c>
      <c r="J1743" s="141">
        <v>4.8899999999999997</v>
      </c>
      <c r="K1743" s="141">
        <v>41.13</v>
      </c>
      <c r="L1743" s="144"/>
      <c r="M1743" s="141">
        <v>42845.5</v>
      </c>
      <c r="N1743" s="141">
        <v>4718.3189130434803</v>
      </c>
      <c r="O1743" s="144"/>
      <c r="R1743" s="10"/>
    </row>
    <row r="1744" spans="1:18" ht="14.4" x14ac:dyDescent="0.3">
      <c r="A1744" s="143">
        <v>45357.621493055558</v>
      </c>
      <c r="B1744" s="46">
        <f t="shared" si="27"/>
        <v>45357.621527777781</v>
      </c>
      <c r="C1744" s="141">
        <v>1.96049047619048</v>
      </c>
      <c r="D1744" s="141">
        <v>1.03885909090909</v>
      </c>
      <c r="E1744" s="141">
        <v>1399.8863636363601</v>
      </c>
      <c r="F1744" s="141">
        <v>39.942999999999998</v>
      </c>
      <c r="G1744" s="141">
        <v>48.375</v>
      </c>
      <c r="H1744" s="141">
        <v>31.045000000000002</v>
      </c>
      <c r="I1744" s="141">
        <v>6.6069047619047598</v>
      </c>
      <c r="J1744" s="141">
        <v>4.89333333333333</v>
      </c>
      <c r="K1744" s="141">
        <v>41.164999999999999</v>
      </c>
      <c r="L1744" s="144"/>
      <c r="M1744" s="141">
        <v>42879.5</v>
      </c>
      <c r="N1744" s="141">
        <v>4717.1084090909098</v>
      </c>
      <c r="O1744" s="144"/>
      <c r="R1744" s="10"/>
    </row>
    <row r="1745" spans="1:18" ht="14.4" x14ac:dyDescent="0.3">
      <c r="A1745" s="143">
        <v>45357.622187499997</v>
      </c>
      <c r="B1745" s="46">
        <f t="shared" si="27"/>
        <v>45357.62222222222</v>
      </c>
      <c r="C1745" s="141">
        <v>1.9597695652173901</v>
      </c>
      <c r="D1745" s="141">
        <v>1.0397347826087</v>
      </c>
      <c r="E1745" s="141">
        <v>1400.1260869565201</v>
      </c>
      <c r="F1745" s="141">
        <v>39.3736363636364</v>
      </c>
      <c r="G1745" s="141">
        <v>48.45</v>
      </c>
      <c r="H1745" s="141">
        <v>31.0488888888889</v>
      </c>
      <c r="I1745" s="141">
        <v>6.61904545454545</v>
      </c>
      <c r="J1745" s="141">
        <v>4.8983333333333299</v>
      </c>
      <c r="K1745" s="141">
        <v>41.1933333333333</v>
      </c>
      <c r="L1745" s="144"/>
      <c r="M1745" s="141">
        <v>42953.75</v>
      </c>
      <c r="N1745" s="141">
        <v>4715.8827272727303</v>
      </c>
      <c r="O1745" s="144"/>
      <c r="R1745" s="10"/>
    </row>
    <row r="1746" spans="1:18" ht="14.4" x14ac:dyDescent="0.3">
      <c r="A1746" s="143">
        <v>45357.622881944444</v>
      </c>
      <c r="B1746" s="46">
        <f t="shared" si="27"/>
        <v>45357.622916666667</v>
      </c>
      <c r="C1746" s="141">
        <v>1.9574909090909101</v>
      </c>
      <c r="D1746" s="141">
        <v>1.0451454545454499</v>
      </c>
      <c r="E1746" s="141">
        <v>1400.25238095238</v>
      </c>
      <c r="F1746" s="141">
        <v>39.838181818181802</v>
      </c>
      <c r="G1746" s="141">
        <v>48.46</v>
      </c>
      <c r="H1746" s="141">
        <v>31.04</v>
      </c>
      <c r="I1746" s="141">
        <v>6.6059000000000001</v>
      </c>
      <c r="J1746" s="141">
        <v>4.9216666666666704</v>
      </c>
      <c r="K1746" s="141">
        <v>41.183999999999997</v>
      </c>
      <c r="L1746" s="144"/>
      <c r="M1746" s="141">
        <v>43043.166666666701</v>
      </c>
      <c r="N1746" s="141">
        <v>4714.7641578947396</v>
      </c>
      <c r="O1746" s="144"/>
      <c r="R1746" s="10"/>
    </row>
    <row r="1747" spans="1:18" ht="14.4" x14ac:dyDescent="0.3">
      <c r="A1747" s="143">
        <v>45357.623576388891</v>
      </c>
      <c r="B1747" s="46">
        <f t="shared" si="27"/>
        <v>45357.623611111114</v>
      </c>
      <c r="C1747" s="141">
        <v>1.9507782608695701</v>
      </c>
      <c r="D1747" s="141">
        <v>1.0474173913043501</v>
      </c>
      <c r="E1747" s="141">
        <v>1399.87142857143</v>
      </c>
      <c r="F1747" s="141">
        <v>38.740869565217402</v>
      </c>
      <c r="G1747" s="141">
        <v>48.604999999999997</v>
      </c>
      <c r="H1747" s="141">
        <v>31.04</v>
      </c>
      <c r="I1747" s="141">
        <v>6.6135238095238096</v>
      </c>
      <c r="J1747" s="141">
        <v>4.9328571428571397</v>
      </c>
      <c r="K1747" s="141">
        <v>41.22</v>
      </c>
      <c r="L1747" s="144"/>
      <c r="M1747" s="141">
        <v>43043.166666666701</v>
      </c>
      <c r="N1747" s="141">
        <v>4713.5456956521703</v>
      </c>
      <c r="O1747" s="144"/>
      <c r="R1747" s="10"/>
    </row>
    <row r="1748" spans="1:18" ht="14.4" x14ac:dyDescent="0.3">
      <c r="A1748" s="143">
        <v>45357.62427083333</v>
      </c>
      <c r="B1748" s="46">
        <f t="shared" si="27"/>
        <v>45357.624305555561</v>
      </c>
      <c r="C1748" s="141">
        <v>1.95639090909091</v>
      </c>
      <c r="D1748" s="141">
        <v>1.0442272727272699</v>
      </c>
      <c r="E1748" s="141">
        <v>1400.3772727272701</v>
      </c>
      <c r="F1748" s="141">
        <v>41.185714285714297</v>
      </c>
      <c r="G1748" s="141">
        <v>48.42</v>
      </c>
      <c r="H1748" s="141">
        <v>31.036666666666701</v>
      </c>
      <c r="I1748" s="141">
        <v>6.6119545454545499</v>
      </c>
      <c r="J1748" s="141">
        <v>4.95</v>
      </c>
      <c r="K1748" s="141">
        <v>41.287500000000001</v>
      </c>
      <c r="L1748" s="144"/>
      <c r="M1748" s="141">
        <v>43155.333333333299</v>
      </c>
      <c r="N1748" s="141">
        <v>4712.3230952381</v>
      </c>
      <c r="O1748" s="144"/>
      <c r="R1748" s="10"/>
    </row>
    <row r="1749" spans="1:18" ht="14.4" x14ac:dyDescent="0.3">
      <c r="A1749" s="143">
        <v>45357.624965277777</v>
      </c>
      <c r="B1749" s="46">
        <f t="shared" si="27"/>
        <v>45357.625</v>
      </c>
      <c r="C1749" s="141">
        <v>1.95899545454545</v>
      </c>
      <c r="D1749" s="141">
        <v>1.0427500000000001</v>
      </c>
      <c r="E1749" s="141">
        <v>1400.2857142857099</v>
      </c>
      <c r="F1749" s="141">
        <v>40.410952380952402</v>
      </c>
      <c r="G1749" s="141">
        <v>48.4</v>
      </c>
      <c r="H1749" s="141">
        <v>31.033999999999999</v>
      </c>
      <c r="I1749" s="141">
        <v>6.6030952380952401</v>
      </c>
      <c r="J1749" s="141">
        <v>4.96</v>
      </c>
      <c r="K1749" s="141">
        <v>41.331666666666699</v>
      </c>
      <c r="L1749" s="144"/>
      <c r="M1749" s="141">
        <v>43215</v>
      </c>
      <c r="N1749" s="141">
        <v>4711.0909499999998</v>
      </c>
      <c r="O1749" s="144"/>
      <c r="R1749" s="10"/>
    </row>
    <row r="1750" spans="1:18" ht="14.4" x14ac:dyDescent="0.3">
      <c r="A1750" s="143">
        <v>45357.625659722224</v>
      </c>
      <c r="B1750" s="46">
        <f t="shared" si="27"/>
        <v>45357.625694444447</v>
      </c>
      <c r="C1750" s="141">
        <v>1.9582583333333301</v>
      </c>
      <c r="D1750" s="141">
        <v>1.04215416666667</v>
      </c>
      <c r="E1750" s="141">
        <v>1400.01304347826</v>
      </c>
      <c r="F1750" s="141">
        <v>39.280434782608701</v>
      </c>
      <c r="G1750" s="141">
        <v>48.484999999999999</v>
      </c>
      <c r="H1750" s="141">
        <v>31.035</v>
      </c>
      <c r="I1750" s="141">
        <v>6.6185454545454503</v>
      </c>
      <c r="J1750" s="141">
        <v>4.9660000000000002</v>
      </c>
      <c r="K1750" s="141">
        <v>41.252222222222201</v>
      </c>
      <c r="L1750" s="144"/>
      <c r="M1750" s="141">
        <v>43286.8</v>
      </c>
      <c r="N1750" s="141">
        <v>4709.9864285714302</v>
      </c>
      <c r="O1750" s="144"/>
      <c r="R1750" s="10"/>
    </row>
    <row r="1751" spans="1:18" ht="14.4" x14ac:dyDescent="0.3">
      <c r="A1751" s="143">
        <v>45357.626354166663</v>
      </c>
      <c r="B1751" s="46">
        <f t="shared" si="27"/>
        <v>45357.626388888893</v>
      </c>
      <c r="C1751" s="141">
        <v>1.9554818181818201</v>
      </c>
      <c r="D1751" s="141">
        <v>1.04486818181818</v>
      </c>
      <c r="E1751" s="141">
        <v>1400.1619047618999</v>
      </c>
      <c r="F1751" s="141">
        <v>39.525238095238102</v>
      </c>
      <c r="G1751" s="141">
        <v>48.57</v>
      </c>
      <c r="H1751" s="141">
        <v>31.04</v>
      </c>
      <c r="I1751" s="141">
        <v>6.6182999999999996</v>
      </c>
      <c r="J1751" s="141">
        <v>4.9749999999999996</v>
      </c>
      <c r="K1751" s="141">
        <v>41.196666666666701</v>
      </c>
      <c r="L1751" s="144"/>
      <c r="M1751" s="141">
        <v>43387.8</v>
      </c>
      <c r="N1751" s="141">
        <v>4708.7266818181797</v>
      </c>
      <c r="O1751" s="144"/>
      <c r="R1751" s="10"/>
    </row>
    <row r="1752" spans="1:18" ht="14.4" x14ac:dyDescent="0.3">
      <c r="A1752" s="143">
        <v>45357.62704861111</v>
      </c>
      <c r="B1752" s="46">
        <f t="shared" si="27"/>
        <v>45357.627083333333</v>
      </c>
      <c r="C1752" s="141">
        <v>1.9531363636363599</v>
      </c>
      <c r="D1752" s="141">
        <v>1.0496227272727301</v>
      </c>
      <c r="E1752" s="141">
        <v>1400.3818181818201</v>
      </c>
      <c r="F1752" s="141">
        <v>39.633333333333297</v>
      </c>
      <c r="G1752" s="141">
        <v>48.6</v>
      </c>
      <c r="H1752" s="141">
        <v>31.033333333333299</v>
      </c>
      <c r="I1752" s="141">
        <v>6.6065909090909098</v>
      </c>
      <c r="J1752" s="141">
        <v>4.9800000000000004</v>
      </c>
      <c r="K1752" s="141">
        <v>41.24</v>
      </c>
      <c r="L1752" s="144"/>
      <c r="M1752" s="141">
        <v>43433</v>
      </c>
      <c r="N1752" s="141">
        <v>4707.5409499999996</v>
      </c>
      <c r="O1752" s="144"/>
      <c r="R1752" s="10"/>
    </row>
    <row r="1753" spans="1:18" ht="14.4" x14ac:dyDescent="0.3">
      <c r="A1753" s="143">
        <v>45357.627743055556</v>
      </c>
      <c r="B1753" s="46">
        <f t="shared" si="27"/>
        <v>45357.62777777778</v>
      </c>
      <c r="C1753" s="141">
        <v>1.95210869565217</v>
      </c>
      <c r="D1753" s="141">
        <v>1.0485130434782599</v>
      </c>
      <c r="E1753" s="141">
        <v>1400.0636363636399</v>
      </c>
      <c r="F1753" s="141">
        <v>39.6142857142857</v>
      </c>
      <c r="G1753" s="141">
        <v>48.634999999999998</v>
      </c>
      <c r="H1753" s="141">
        <v>31.044</v>
      </c>
      <c r="I1753" s="141">
        <v>6.6185652173912999</v>
      </c>
      <c r="J1753" s="141">
        <v>4.9740000000000002</v>
      </c>
      <c r="K1753" s="141">
        <v>41.3</v>
      </c>
      <c r="L1753" s="144"/>
      <c r="M1753" s="141">
        <v>43496.5</v>
      </c>
      <c r="N1753" s="141">
        <v>4706.2608095238102</v>
      </c>
      <c r="O1753" s="144"/>
      <c r="R1753" s="10"/>
    </row>
    <row r="1754" spans="1:18" ht="14.4" x14ac:dyDescent="0.3">
      <c r="A1754" s="143">
        <v>45357.628437500003</v>
      </c>
      <c r="B1754" s="46">
        <f t="shared" si="27"/>
        <v>45357.628472222226</v>
      </c>
      <c r="C1754" s="141">
        <v>1.9457565217391299</v>
      </c>
      <c r="D1754" s="141">
        <v>1.0555782608695701</v>
      </c>
      <c r="E1754" s="141">
        <v>1400.1086956521699</v>
      </c>
      <c r="F1754" s="141">
        <v>39.420625000000001</v>
      </c>
      <c r="G1754" s="141">
        <v>48.704999999999998</v>
      </c>
      <c r="H1754" s="141">
        <v>31.04</v>
      </c>
      <c r="I1754" s="141">
        <v>6.6051739130434797</v>
      </c>
      <c r="J1754" s="141">
        <v>4.9883333333333297</v>
      </c>
      <c r="K1754" s="141">
        <v>41.33</v>
      </c>
      <c r="L1754" s="144"/>
      <c r="M1754" s="141">
        <v>43597.599999999999</v>
      </c>
      <c r="N1754" s="141">
        <v>4705.0903043478302</v>
      </c>
      <c r="O1754" s="144"/>
      <c r="R1754" s="10"/>
    </row>
    <row r="1755" spans="1:18" ht="14.4" x14ac:dyDescent="0.3">
      <c r="A1755" s="143">
        <v>45357.629131944443</v>
      </c>
      <c r="B1755" s="46">
        <f t="shared" si="27"/>
        <v>45357.629166666666</v>
      </c>
      <c r="C1755" s="141">
        <v>1.9475130434782599</v>
      </c>
      <c r="D1755" s="141">
        <v>1.0570173913043499</v>
      </c>
      <c r="E1755" s="141">
        <v>1399.78260869565</v>
      </c>
      <c r="F1755" s="141">
        <v>39.439333333333302</v>
      </c>
      <c r="G1755" s="141">
        <v>48.78</v>
      </c>
      <c r="H1755" s="141">
        <v>31.044</v>
      </c>
      <c r="I1755" s="141">
        <v>6.6135000000000002</v>
      </c>
      <c r="J1755" s="141">
        <v>5.0233333333333299</v>
      </c>
      <c r="K1755" s="141">
        <v>41.35</v>
      </c>
      <c r="L1755" s="144"/>
      <c r="M1755" s="141">
        <v>43597.599999999999</v>
      </c>
      <c r="N1755" s="141">
        <v>4703.8819130434804</v>
      </c>
      <c r="O1755" s="144"/>
      <c r="R1755" s="10"/>
    </row>
    <row r="1756" spans="1:18" ht="14.4" x14ac:dyDescent="0.3">
      <c r="A1756" s="143">
        <v>45357.629826388889</v>
      </c>
      <c r="B1756" s="46">
        <f t="shared" si="27"/>
        <v>45357.629861111112</v>
      </c>
      <c r="C1756" s="141">
        <v>1.94251304347826</v>
      </c>
      <c r="D1756" s="141">
        <v>1.05785652173913</v>
      </c>
      <c r="E1756" s="141">
        <v>1399.95909090909</v>
      </c>
      <c r="F1756" s="141">
        <v>39.608823529411801</v>
      </c>
      <c r="G1756" s="141">
        <v>48.83</v>
      </c>
      <c r="H1756" s="141">
        <v>31.046666666666699</v>
      </c>
      <c r="I1756" s="141">
        <v>6.62217391304348</v>
      </c>
      <c r="J1756" s="141">
        <v>5.03</v>
      </c>
      <c r="K1756" s="141">
        <v>41.395000000000003</v>
      </c>
      <c r="L1756" s="144"/>
      <c r="M1756" s="141">
        <v>43720</v>
      </c>
      <c r="N1756" s="141">
        <v>4702.65517391304</v>
      </c>
      <c r="O1756" s="144"/>
      <c r="R1756" s="10"/>
    </row>
    <row r="1757" spans="1:18" ht="14.4" x14ac:dyDescent="0.3">
      <c r="A1757" s="143">
        <v>45357.630520833336</v>
      </c>
      <c r="B1757" s="46">
        <f t="shared" si="27"/>
        <v>45357.630555555559</v>
      </c>
      <c r="C1757" s="141">
        <v>1.9406608695652201</v>
      </c>
      <c r="D1757" s="141">
        <v>1.06116956521739</v>
      </c>
      <c r="E1757" s="141">
        <v>1400.03043478261</v>
      </c>
      <c r="F1757" s="141">
        <v>39.6116666666667</v>
      </c>
      <c r="G1757" s="141">
        <v>48.875</v>
      </c>
      <c r="H1757" s="141">
        <v>31.045000000000002</v>
      </c>
      <c r="I1757" s="141">
        <v>6.6072272727272701</v>
      </c>
      <c r="J1757" s="141">
        <v>5.0250000000000004</v>
      </c>
      <c r="K1757" s="141">
        <v>41.45</v>
      </c>
      <c r="L1757" s="144"/>
      <c r="M1757" s="141">
        <v>43820.2</v>
      </c>
      <c r="N1757" s="141">
        <v>4701.4285</v>
      </c>
      <c r="O1757" s="144"/>
      <c r="R1757" s="10"/>
    </row>
    <row r="1758" spans="1:18" ht="14.4" x14ac:dyDescent="0.3">
      <c r="A1758" s="143">
        <v>45357.631215277775</v>
      </c>
      <c r="B1758" s="46">
        <f t="shared" si="27"/>
        <v>45357.631249999999</v>
      </c>
      <c r="C1758" s="141">
        <v>1.94099545454545</v>
      </c>
      <c r="D1758" s="141">
        <v>1.0600590909090899</v>
      </c>
      <c r="E1758" s="141">
        <v>1399.9571428571401</v>
      </c>
      <c r="F1758" s="141">
        <v>40.786818181818198</v>
      </c>
      <c r="G1758" s="141">
        <v>48.77</v>
      </c>
      <c r="H1758" s="141">
        <v>31.04</v>
      </c>
      <c r="I1758" s="141">
        <v>6.6141500000000004</v>
      </c>
      <c r="J1758" s="141">
        <v>5.0483333333333302</v>
      </c>
      <c r="K1758" s="141">
        <v>41.49</v>
      </c>
      <c r="L1758" s="144"/>
      <c r="M1758" s="141">
        <v>43820.2</v>
      </c>
      <c r="N1758" s="141">
        <v>4700.1979000000001</v>
      </c>
      <c r="O1758" s="144"/>
      <c r="R1758" s="10"/>
    </row>
    <row r="1759" spans="1:18" ht="14.4" x14ac:dyDescent="0.3">
      <c r="A1759" s="143">
        <v>45357.631909722222</v>
      </c>
      <c r="B1759" s="46">
        <f t="shared" si="27"/>
        <v>45357.631944444445</v>
      </c>
      <c r="C1759" s="141">
        <v>1.94500909090909</v>
      </c>
      <c r="D1759" s="141">
        <v>1.05561818181818</v>
      </c>
      <c r="E1759" s="141">
        <v>1399.885</v>
      </c>
      <c r="F1759" s="141">
        <v>39.935000000000002</v>
      </c>
      <c r="G1759" s="141">
        <v>48.82</v>
      </c>
      <c r="H1759" s="141">
        <v>31.04</v>
      </c>
      <c r="I1759" s="141">
        <v>6.6118181818181796</v>
      </c>
      <c r="J1759" s="141">
        <v>5.0733333333333297</v>
      </c>
      <c r="K1759" s="141">
        <v>41.518000000000001</v>
      </c>
      <c r="L1759" s="144"/>
      <c r="M1759" s="141">
        <v>43920.2</v>
      </c>
      <c r="N1759" s="141">
        <v>4699.0349545454501</v>
      </c>
      <c r="O1759" s="144"/>
      <c r="R1759" s="10"/>
    </row>
    <row r="1760" spans="1:18" ht="14.4" x14ac:dyDescent="0.3">
      <c r="A1760" s="143">
        <v>45357.632604166669</v>
      </c>
      <c r="B1760" s="46">
        <f t="shared" si="27"/>
        <v>45357.632638888892</v>
      </c>
      <c r="C1760" s="141">
        <v>1.94325454545455</v>
      </c>
      <c r="D1760" s="141">
        <v>1.0587652173913</v>
      </c>
      <c r="E1760" s="141">
        <v>1400.3363636363599</v>
      </c>
      <c r="F1760" s="141">
        <v>40.158636363636397</v>
      </c>
      <c r="G1760" s="141">
        <v>48.74</v>
      </c>
      <c r="H1760" s="141">
        <v>31.045000000000002</v>
      </c>
      <c r="I1760" s="141">
        <v>6.6125652173912997</v>
      </c>
      <c r="J1760" s="141">
        <v>5.085</v>
      </c>
      <c r="K1760" s="141">
        <v>41.447499999999998</v>
      </c>
      <c r="L1760" s="144"/>
      <c r="M1760" s="141">
        <v>44049.5</v>
      </c>
      <c r="N1760" s="141">
        <v>4697.8019545454499</v>
      </c>
      <c r="O1760" s="144"/>
      <c r="R1760" s="10"/>
    </row>
    <row r="1761" spans="1:18" ht="14.4" x14ac:dyDescent="0.3">
      <c r="A1761" s="143">
        <v>45357.633298611108</v>
      </c>
      <c r="B1761" s="46">
        <f t="shared" si="27"/>
        <v>45357.633333333339</v>
      </c>
      <c r="C1761" s="141">
        <v>1.9455869565217401</v>
      </c>
      <c r="D1761" s="141">
        <v>1.05785217391304</v>
      </c>
      <c r="E1761" s="141">
        <v>1400.1043478260899</v>
      </c>
      <c r="F1761" s="141">
        <v>40.307894736842101</v>
      </c>
      <c r="G1761" s="141">
        <v>48.72</v>
      </c>
      <c r="H1761" s="141">
        <v>31.044444444444402</v>
      </c>
      <c r="I1761" s="141">
        <v>6.6167727272727301</v>
      </c>
      <c r="J1761" s="141">
        <v>5.0650000000000004</v>
      </c>
      <c r="K1761" s="141">
        <v>41.43</v>
      </c>
      <c r="L1761" s="144"/>
      <c r="M1761" s="141">
        <v>44049.5</v>
      </c>
      <c r="N1761" s="141">
        <v>4696.5195652173898</v>
      </c>
      <c r="O1761" s="144"/>
      <c r="R1761" s="10"/>
    </row>
    <row r="1762" spans="1:18" ht="14.4" x14ac:dyDescent="0.3">
      <c r="A1762" s="143">
        <v>45357.633993055555</v>
      </c>
      <c r="B1762" s="46">
        <f t="shared" si="27"/>
        <v>45357.634027777778</v>
      </c>
      <c r="C1762" s="141">
        <v>1.9466318181818201</v>
      </c>
      <c r="D1762" s="141">
        <v>1.05735</v>
      </c>
      <c r="E1762" s="141">
        <v>1400.02272727273</v>
      </c>
      <c r="F1762" s="141">
        <v>39.416818181818201</v>
      </c>
      <c r="G1762" s="141">
        <v>48.805</v>
      </c>
      <c r="H1762" s="141">
        <v>31.053333333333299</v>
      </c>
      <c r="I1762" s="141">
        <v>6.6138636363636403</v>
      </c>
      <c r="J1762" s="141">
        <v>5.0633333333333299</v>
      </c>
      <c r="K1762" s="141">
        <v>41.41</v>
      </c>
      <c r="L1762" s="144"/>
      <c r="M1762" s="141">
        <v>44142.2</v>
      </c>
      <c r="N1762" s="141">
        <v>4695.3273636363601</v>
      </c>
      <c r="O1762" s="144"/>
      <c r="R1762" s="10"/>
    </row>
    <row r="1763" spans="1:18" ht="14.4" x14ac:dyDescent="0.3">
      <c r="A1763" s="143">
        <v>45357.634687500002</v>
      </c>
      <c r="B1763" s="46">
        <f t="shared" si="27"/>
        <v>45357.634722222225</v>
      </c>
      <c r="C1763" s="141">
        <v>1.9423874999999999</v>
      </c>
      <c r="D1763" s="141">
        <v>1.0626041666666699</v>
      </c>
      <c r="E1763" s="141">
        <v>1399.9833333333299</v>
      </c>
      <c r="F1763" s="141">
        <v>39.714545454545501</v>
      </c>
      <c r="G1763" s="141">
        <v>48.84</v>
      </c>
      <c r="H1763" s="141">
        <v>31.045000000000002</v>
      </c>
      <c r="I1763" s="141">
        <v>6.6045217391304298</v>
      </c>
      <c r="J1763" s="141">
        <v>5.0816666666666697</v>
      </c>
      <c r="K1763" s="141">
        <v>41.372</v>
      </c>
      <c r="L1763" s="144"/>
      <c r="M1763" s="141">
        <v>44201</v>
      </c>
      <c r="N1763" s="141">
        <v>4694.1015217391296</v>
      </c>
      <c r="O1763" s="144"/>
      <c r="R1763" s="10"/>
    </row>
    <row r="1764" spans="1:18" ht="14.4" x14ac:dyDescent="0.3">
      <c r="A1764" s="143">
        <v>45357.635381944441</v>
      </c>
      <c r="B1764" s="46">
        <f t="shared" si="27"/>
        <v>45357.635416666672</v>
      </c>
      <c r="C1764" s="141">
        <v>1.94101304347826</v>
      </c>
      <c r="D1764" s="141">
        <v>1.06072608695652</v>
      </c>
      <c r="E1764" s="141">
        <v>1400.0590909090899</v>
      </c>
      <c r="F1764" s="141">
        <v>39.284285714285701</v>
      </c>
      <c r="G1764" s="141">
        <v>48.924999999999997</v>
      </c>
      <c r="H1764" s="141">
        <v>31.056000000000001</v>
      </c>
      <c r="I1764" s="141">
        <v>6.6179090909090901</v>
      </c>
      <c r="J1764" s="141">
        <v>5.1033333333333299</v>
      </c>
      <c r="K1764" s="141">
        <v>41.42</v>
      </c>
      <c r="L1764" s="144"/>
      <c r="M1764" s="141">
        <v>44276.25</v>
      </c>
      <c r="N1764" s="141">
        <v>4692.8562608695702</v>
      </c>
      <c r="O1764" s="144"/>
      <c r="R1764" s="10"/>
    </row>
    <row r="1765" spans="1:18" ht="14.4" x14ac:dyDescent="0.3">
      <c r="A1765" s="143">
        <v>45357.636076388888</v>
      </c>
      <c r="B1765" s="46">
        <f t="shared" si="27"/>
        <v>45357.636111111111</v>
      </c>
      <c r="C1765" s="141">
        <v>1.9378130434782599</v>
      </c>
      <c r="D1765" s="141">
        <v>1.06843913043478</v>
      </c>
      <c r="E1765" s="141">
        <v>1399.98636363636</v>
      </c>
      <c r="F1765" s="141">
        <v>39.730454545454499</v>
      </c>
      <c r="G1765" s="141">
        <v>48.99</v>
      </c>
      <c r="H1765" s="141">
        <v>31.061666666666699</v>
      </c>
      <c r="I1765" s="141">
        <v>6.6170434782608698</v>
      </c>
      <c r="J1765" s="141">
        <v>5.12</v>
      </c>
      <c r="K1765" s="141">
        <v>41.45</v>
      </c>
      <c r="L1765" s="144"/>
      <c r="M1765" s="141">
        <v>44368.5</v>
      </c>
      <c r="N1765" s="141">
        <v>4691.5883478260903</v>
      </c>
      <c r="O1765" s="144"/>
      <c r="R1765" s="10"/>
    </row>
    <row r="1766" spans="1:18" ht="14.4" x14ac:dyDescent="0.3">
      <c r="A1766" s="143">
        <v>45357.636770833335</v>
      </c>
      <c r="B1766" s="46">
        <f t="shared" si="27"/>
        <v>45357.636805555558</v>
      </c>
      <c r="C1766" s="141">
        <v>1.9382173913043499</v>
      </c>
      <c r="D1766" s="141">
        <v>1.0618434782608701</v>
      </c>
      <c r="E1766" s="141">
        <v>1400.3434782608699</v>
      </c>
      <c r="F1766" s="141">
        <v>40.6668421052632</v>
      </c>
      <c r="G1766" s="141">
        <v>48.79</v>
      </c>
      <c r="H1766" s="141">
        <v>31.055</v>
      </c>
      <c r="I1766" s="141">
        <v>6.6040434782608699</v>
      </c>
      <c r="J1766" s="141">
        <v>5.1150000000000002</v>
      </c>
      <c r="K1766" s="141">
        <v>41.494999999999997</v>
      </c>
      <c r="L1766" s="144"/>
      <c r="M1766" s="141">
        <v>44420</v>
      </c>
      <c r="N1766" s="141">
        <v>4690.3392857142899</v>
      </c>
      <c r="O1766" s="144"/>
      <c r="R1766" s="10"/>
    </row>
    <row r="1767" spans="1:18" ht="14.4" x14ac:dyDescent="0.3">
      <c r="A1767" s="143">
        <v>45357.637465277781</v>
      </c>
      <c r="B1767" s="46">
        <f t="shared" si="27"/>
        <v>45357.637500000004</v>
      </c>
      <c r="C1767" s="141">
        <v>1.9476130434782599</v>
      </c>
      <c r="D1767" s="141">
        <v>1.0549391304347799</v>
      </c>
      <c r="E1767" s="141">
        <v>1400.1318181818201</v>
      </c>
      <c r="F1767" s="141">
        <v>41.490434782608702</v>
      </c>
      <c r="G1767" s="141">
        <v>48.655000000000001</v>
      </c>
      <c r="H1767" s="141">
        <v>31.074999999999999</v>
      </c>
      <c r="I1767" s="141">
        <v>6.617</v>
      </c>
      <c r="J1767" s="141">
        <v>5.1239999999999997</v>
      </c>
      <c r="K1767" s="141">
        <v>41.521666666666697</v>
      </c>
      <c r="L1767" s="144"/>
      <c r="M1767" s="141">
        <v>44495.75</v>
      </c>
      <c r="N1767" s="141">
        <v>4689.0909090909099</v>
      </c>
      <c r="O1767" s="144"/>
      <c r="R1767" s="10"/>
    </row>
    <row r="1768" spans="1:18" ht="14.4" x14ac:dyDescent="0.3">
      <c r="A1768" s="143">
        <v>45357.638159722221</v>
      </c>
      <c r="B1768" s="46">
        <f t="shared" si="27"/>
        <v>45357.638194444444</v>
      </c>
      <c r="C1768" s="141">
        <v>1.94673043478261</v>
      </c>
      <c r="D1768" s="141">
        <v>1.0503304347826099</v>
      </c>
      <c r="E1768" s="141">
        <v>1399.9761904761899</v>
      </c>
      <c r="F1768" s="141">
        <v>38.520869565217403</v>
      </c>
      <c r="G1768" s="141">
        <v>48.85</v>
      </c>
      <c r="H1768" s="141">
        <v>31.0857142857143</v>
      </c>
      <c r="I1768" s="141">
        <v>6.6169090909090897</v>
      </c>
      <c r="J1768" s="141">
        <v>5.16</v>
      </c>
      <c r="K1768" s="141">
        <v>41.391538461538502</v>
      </c>
      <c r="L1768" s="144"/>
      <c r="M1768" s="141">
        <v>44594.8</v>
      </c>
      <c r="N1768" s="141">
        <v>4687.8599523809498</v>
      </c>
      <c r="O1768" s="144"/>
      <c r="R1768" s="10"/>
    </row>
    <row r="1769" spans="1:18" ht="14.4" x14ac:dyDescent="0.3">
      <c r="A1769" s="143">
        <v>45357.638854166667</v>
      </c>
      <c r="B1769" s="46">
        <f t="shared" si="27"/>
        <v>45357.638888888891</v>
      </c>
      <c r="C1769" s="141">
        <v>1.93224782608696</v>
      </c>
      <c r="D1769" s="141">
        <v>1.06514347826087</v>
      </c>
      <c r="E1769" s="141">
        <v>1400.1272727272701</v>
      </c>
      <c r="F1769" s="141">
        <v>36.389090909090903</v>
      </c>
      <c r="G1769" s="141">
        <v>49.344999999999999</v>
      </c>
      <c r="H1769" s="141">
        <v>31.085000000000001</v>
      </c>
      <c r="I1769" s="141">
        <v>6.6061578947368398</v>
      </c>
      <c r="J1769" s="141">
        <v>5.1733333333333302</v>
      </c>
      <c r="K1769" s="141">
        <v>41.272500000000001</v>
      </c>
      <c r="L1769" s="144"/>
      <c r="M1769" s="141">
        <v>44637</v>
      </c>
      <c r="N1769" s="141">
        <v>4686.6478095238099</v>
      </c>
      <c r="O1769" s="144"/>
      <c r="R1769" s="10"/>
    </row>
    <row r="1770" spans="1:18" ht="14.4" x14ac:dyDescent="0.3">
      <c r="A1770" s="143">
        <v>45357.639548611114</v>
      </c>
      <c r="B1770" s="46">
        <f t="shared" si="27"/>
        <v>45357.639583333337</v>
      </c>
      <c r="C1770" s="141">
        <v>1.9176478260869601</v>
      </c>
      <c r="D1770" s="141">
        <v>1.08354782608696</v>
      </c>
      <c r="E1770" s="141">
        <v>1400.1318181818201</v>
      </c>
      <c r="F1770" s="141">
        <v>36.874545454545498</v>
      </c>
      <c r="G1770" s="141">
        <v>49.72</v>
      </c>
      <c r="H1770" s="141">
        <v>31.09</v>
      </c>
      <c r="I1770" s="141">
        <v>6.6198181818181796</v>
      </c>
      <c r="J1770" s="141">
        <v>5.165</v>
      </c>
      <c r="K1770" s="141">
        <v>41.414166666666702</v>
      </c>
      <c r="L1770" s="144"/>
      <c r="M1770" s="141">
        <v>44702.75</v>
      </c>
      <c r="N1770" s="141">
        <v>4685.3989565217398</v>
      </c>
      <c r="O1770" s="144"/>
      <c r="R1770" s="10"/>
    </row>
    <row r="1771" spans="1:18" ht="14.4" x14ac:dyDescent="0.3">
      <c r="A1771" s="143">
        <v>45357.640243055554</v>
      </c>
      <c r="B1771" s="46">
        <f t="shared" si="27"/>
        <v>45357.640277777777</v>
      </c>
      <c r="C1771" s="141">
        <v>1.89896086956522</v>
      </c>
      <c r="D1771" s="141">
        <v>1.09542608695652</v>
      </c>
      <c r="E1771" s="141">
        <v>1399.8652173912999</v>
      </c>
      <c r="F1771" s="141">
        <v>36.8526666666667</v>
      </c>
      <c r="G1771" s="141">
        <v>50.12</v>
      </c>
      <c r="H1771" s="141">
        <v>31.101666666666699</v>
      </c>
      <c r="I1771" s="141">
        <v>6.6165909090909096</v>
      </c>
      <c r="J1771" s="141">
        <v>5.1928571428571404</v>
      </c>
      <c r="K1771" s="141">
        <v>41.769285714285701</v>
      </c>
      <c r="L1771" s="144"/>
      <c r="M1771" s="141">
        <v>44816.75</v>
      </c>
      <c r="N1771" s="141">
        <v>4684.1476190476196</v>
      </c>
      <c r="O1771" s="144"/>
      <c r="R1771" s="10"/>
    </row>
    <row r="1772" spans="1:18" ht="14.4" x14ac:dyDescent="0.3">
      <c r="A1772" s="143">
        <v>45357.6409375</v>
      </c>
      <c r="B1772" s="46">
        <f t="shared" si="27"/>
        <v>45357.640972222223</v>
      </c>
      <c r="C1772" s="141">
        <v>1.8868478260869599</v>
      </c>
      <c r="D1772" s="141">
        <v>1.1113956521739099</v>
      </c>
      <c r="E1772" s="141">
        <v>1400.0739130434799</v>
      </c>
      <c r="F1772" s="141">
        <v>37.264545454545498</v>
      </c>
      <c r="G1772" s="141">
        <v>50.465000000000003</v>
      </c>
      <c r="H1772" s="141">
        <v>31.1</v>
      </c>
      <c r="I1772" s="141">
        <v>6.6060909090909101</v>
      </c>
      <c r="J1772" s="141">
        <v>5.19</v>
      </c>
      <c r="K1772" s="141">
        <v>42.139230769230799</v>
      </c>
      <c r="L1772" s="144"/>
      <c r="M1772" s="141">
        <v>44852</v>
      </c>
      <c r="N1772" s="141">
        <v>4682.8700909090903</v>
      </c>
      <c r="O1772" s="144"/>
      <c r="R1772" s="10"/>
    </row>
    <row r="1773" spans="1:18" ht="14.4" x14ac:dyDescent="0.3">
      <c r="A1773" s="143">
        <v>45357.641631944447</v>
      </c>
      <c r="B1773" s="46">
        <f t="shared" si="27"/>
        <v>45357.64166666667</v>
      </c>
      <c r="C1773" s="141">
        <v>1.87256363636364</v>
      </c>
      <c r="D1773" s="141">
        <v>1.1247909090909101</v>
      </c>
      <c r="E1773" s="141">
        <v>1399.99090909091</v>
      </c>
      <c r="F1773" s="141">
        <v>37.21</v>
      </c>
      <c r="G1773" s="141">
        <v>50.83</v>
      </c>
      <c r="H1773" s="141">
        <v>31.105</v>
      </c>
      <c r="I1773" s="141">
        <v>6.61775</v>
      </c>
      <c r="J1773" s="141">
        <v>5.1924999999999999</v>
      </c>
      <c r="K1773" s="141">
        <v>42.530769230769202</v>
      </c>
      <c r="L1773" s="144"/>
      <c r="M1773" s="141">
        <v>44922</v>
      </c>
      <c r="N1773" s="141">
        <v>4681.6582857142903</v>
      </c>
      <c r="O1773" s="144"/>
      <c r="R1773" s="10"/>
    </row>
    <row r="1774" spans="1:18" ht="14.4" x14ac:dyDescent="0.3">
      <c r="A1774" s="143">
        <v>45357.642326388886</v>
      </c>
      <c r="B1774" s="46">
        <f t="shared" si="27"/>
        <v>45357.642361111109</v>
      </c>
      <c r="C1774" s="141">
        <v>1.8624826086956501</v>
      </c>
      <c r="D1774" s="141">
        <v>1.1413173913043499</v>
      </c>
      <c r="E1774" s="141">
        <v>1399.6521739130401</v>
      </c>
      <c r="F1774" s="141">
        <v>38.3586956521739</v>
      </c>
      <c r="G1774" s="141">
        <v>51.034999999999997</v>
      </c>
      <c r="H1774" s="141">
        <v>31.106666666666701</v>
      </c>
      <c r="I1774" s="141">
        <v>6.61591304347826</v>
      </c>
      <c r="J1774" s="141">
        <v>5.21</v>
      </c>
      <c r="K1774" s="141">
        <v>42.824615384615399</v>
      </c>
      <c r="L1774" s="144"/>
      <c r="M1774" s="141">
        <v>45035.25</v>
      </c>
      <c r="N1774" s="141">
        <v>4680.3966521739103</v>
      </c>
      <c r="O1774" s="144"/>
      <c r="R1774" s="10"/>
    </row>
    <row r="1775" spans="1:18" ht="14.4" x14ac:dyDescent="0.3">
      <c r="A1775" s="143">
        <v>45357.643020833333</v>
      </c>
      <c r="B1775" s="46">
        <f t="shared" si="27"/>
        <v>45357.643055555556</v>
      </c>
      <c r="C1775" s="141">
        <v>1.85582608695652</v>
      </c>
      <c r="D1775" s="141">
        <v>1.14423043478261</v>
      </c>
      <c r="E1775" s="141">
        <v>1400.0565217391299</v>
      </c>
      <c r="F1775" s="141">
        <v>39.339130434782597</v>
      </c>
      <c r="G1775" s="141">
        <v>51.11</v>
      </c>
      <c r="H1775" s="141">
        <v>31.102499999999999</v>
      </c>
      <c r="I1775" s="141">
        <v>6.6130909090909098</v>
      </c>
      <c r="J1775" s="141">
        <v>5.2266666666666701</v>
      </c>
      <c r="K1775" s="141">
        <v>43.150714285714301</v>
      </c>
      <c r="L1775" s="144"/>
      <c r="M1775" s="141">
        <v>45130.6</v>
      </c>
      <c r="N1775" s="141">
        <v>4679.0901818181801</v>
      </c>
      <c r="O1775" s="144"/>
      <c r="R1775" s="10"/>
    </row>
    <row r="1776" spans="1:18" ht="14.4" x14ac:dyDescent="0.3">
      <c r="A1776" s="143">
        <v>45357.64371527778</v>
      </c>
      <c r="B1776" s="46">
        <f t="shared" si="27"/>
        <v>45357.643750000003</v>
      </c>
      <c r="C1776" s="141">
        <v>1.85614090909091</v>
      </c>
      <c r="D1776" s="141">
        <v>1.1478772727272699</v>
      </c>
      <c r="E1776" s="141">
        <v>1400.1</v>
      </c>
      <c r="F1776" s="141">
        <v>39.248571428571402</v>
      </c>
      <c r="G1776" s="141">
        <v>51.195</v>
      </c>
      <c r="H1776" s="141">
        <v>31.1</v>
      </c>
      <c r="I1776" s="141">
        <v>6.6163999999999996</v>
      </c>
      <c r="J1776" s="141">
        <v>5.2350000000000003</v>
      </c>
      <c r="K1776" s="141">
        <v>43.356000000000002</v>
      </c>
      <c r="L1776" s="144"/>
      <c r="M1776" s="141">
        <v>45130.6</v>
      </c>
      <c r="N1776" s="141">
        <v>4677.8957619047596</v>
      </c>
      <c r="O1776" s="144"/>
      <c r="R1776" s="10"/>
    </row>
    <row r="1777" spans="1:18" ht="14.4" x14ac:dyDescent="0.3">
      <c r="A1777" s="143">
        <v>45357.644409722219</v>
      </c>
      <c r="B1777" s="46">
        <f t="shared" si="27"/>
        <v>45357.64444444445</v>
      </c>
      <c r="C1777" s="141">
        <v>1.85174782608696</v>
      </c>
      <c r="D1777" s="141">
        <v>1.1534636363636399</v>
      </c>
      <c r="E1777" s="141">
        <v>1400.3363636363599</v>
      </c>
      <c r="F1777" s="141">
        <v>39.362380952381002</v>
      </c>
      <c r="G1777" s="141">
        <v>51.36</v>
      </c>
      <c r="H1777" s="141">
        <v>31.1</v>
      </c>
      <c r="I1777" s="141">
        <v>6.6120454545454503</v>
      </c>
      <c r="J1777" s="141">
        <v>5.2350000000000003</v>
      </c>
      <c r="K1777" s="141">
        <v>43.45</v>
      </c>
      <c r="L1777" s="144"/>
      <c r="M1777" s="141">
        <v>45226.6</v>
      </c>
      <c r="N1777" s="141">
        <v>4676.6180869565196</v>
      </c>
      <c r="O1777" s="144"/>
      <c r="R1777" s="10"/>
    </row>
    <row r="1778" spans="1:18" ht="14.4" x14ac:dyDescent="0.3">
      <c r="A1778" s="143">
        <v>45357.645104166666</v>
      </c>
      <c r="B1778" s="46">
        <f t="shared" si="27"/>
        <v>45357.645138888889</v>
      </c>
      <c r="C1778" s="141">
        <v>1.8469260869565201</v>
      </c>
      <c r="D1778" s="141">
        <v>1.15634782608696</v>
      </c>
      <c r="E1778" s="141">
        <v>1400.20434782609</v>
      </c>
      <c r="F1778" s="141">
        <v>39.767391304347797</v>
      </c>
      <c r="G1778" s="141">
        <v>51.31</v>
      </c>
      <c r="H1778" s="141">
        <v>31.088571428571399</v>
      </c>
      <c r="I1778" s="141">
        <v>6.6108571428571397</v>
      </c>
      <c r="J1778" s="141">
        <v>5.2571428571428598</v>
      </c>
      <c r="K1778" s="141">
        <v>43.51</v>
      </c>
      <c r="L1778" s="144"/>
      <c r="M1778" s="141">
        <v>45358</v>
      </c>
      <c r="N1778" s="141">
        <v>4675.3410000000003</v>
      </c>
      <c r="O1778" s="144"/>
      <c r="R1778" s="10"/>
    </row>
    <row r="1779" spans="1:18" ht="14.4" x14ac:dyDescent="0.3">
      <c r="A1779" s="143">
        <v>45357.645798611113</v>
      </c>
      <c r="B1779" s="46">
        <f t="shared" si="27"/>
        <v>45357.645833333336</v>
      </c>
      <c r="C1779" s="141">
        <v>1.8485541666666701</v>
      </c>
      <c r="D1779" s="141">
        <v>1.14922083333333</v>
      </c>
      <c r="E1779" s="141">
        <v>1400.1041666666699</v>
      </c>
      <c r="F1779" s="141">
        <v>40.166956521739102</v>
      </c>
      <c r="G1779" s="141">
        <v>51.28</v>
      </c>
      <c r="H1779" s="141">
        <v>31.081428571428599</v>
      </c>
      <c r="I1779" s="141">
        <v>6.6166363636363599</v>
      </c>
      <c r="J1779" s="141">
        <v>5.25</v>
      </c>
      <c r="K1779" s="141">
        <v>43.575000000000003</v>
      </c>
      <c r="L1779" s="144"/>
      <c r="M1779" s="141">
        <v>45358</v>
      </c>
      <c r="N1779" s="141">
        <v>4674.0384583333298</v>
      </c>
      <c r="O1779" s="144"/>
      <c r="R1779" s="10"/>
    </row>
    <row r="1780" spans="1:18" ht="14.4" x14ac:dyDescent="0.3">
      <c r="A1780" s="143">
        <v>45357.646493055552</v>
      </c>
      <c r="B1780" s="46">
        <f t="shared" si="27"/>
        <v>45357.646527777782</v>
      </c>
      <c r="C1780" s="141">
        <v>1.84960869565217</v>
      </c>
      <c r="D1780" s="141">
        <v>1.1505000000000001</v>
      </c>
      <c r="E1780" s="141">
        <v>1399.9190476190499</v>
      </c>
      <c r="F1780" s="141">
        <v>40.212352941176498</v>
      </c>
      <c r="G1780" s="141">
        <v>51.26</v>
      </c>
      <c r="H1780" s="141">
        <v>31.074000000000002</v>
      </c>
      <c r="I1780" s="141">
        <v>6.6224347826086998</v>
      </c>
      <c r="J1780" s="141">
        <v>5.2679999999999998</v>
      </c>
      <c r="K1780" s="141">
        <v>43.615000000000002</v>
      </c>
      <c r="L1780" s="144"/>
      <c r="M1780" s="141">
        <v>45459</v>
      </c>
      <c r="N1780" s="141">
        <v>4672.7144090909096</v>
      </c>
      <c r="O1780" s="144"/>
      <c r="R1780" s="10"/>
    </row>
    <row r="1781" spans="1:18" ht="14.4" x14ac:dyDescent="0.3">
      <c r="A1781" s="143">
        <v>45357.647187499999</v>
      </c>
      <c r="B1781" s="46">
        <f t="shared" si="27"/>
        <v>45357.647222222222</v>
      </c>
      <c r="C1781" s="141">
        <v>1.8504347826087</v>
      </c>
      <c r="D1781" s="141">
        <v>1.1472521739130399</v>
      </c>
      <c r="E1781" s="141">
        <v>1400.1739130434801</v>
      </c>
      <c r="F1781" s="141">
        <v>40.0972222222222</v>
      </c>
      <c r="G1781" s="141">
        <v>51.26</v>
      </c>
      <c r="H1781" s="141">
        <v>31.065000000000001</v>
      </c>
      <c r="I1781" s="141">
        <v>6.6058181818181803</v>
      </c>
      <c r="J1781" s="141">
        <v>5.2649999999999997</v>
      </c>
      <c r="K1781" s="141">
        <v>43.59</v>
      </c>
      <c r="L1781" s="144"/>
      <c r="M1781" s="141">
        <v>45556.666666666701</v>
      </c>
      <c r="N1781" s="141">
        <v>4671.50476190476</v>
      </c>
      <c r="O1781" s="144"/>
      <c r="R1781" s="10"/>
    </row>
    <row r="1782" spans="1:18" ht="14.4" x14ac:dyDescent="0.3">
      <c r="A1782" s="143">
        <v>45357.647881944446</v>
      </c>
      <c r="B1782" s="46">
        <f t="shared" si="27"/>
        <v>45357.647916666669</v>
      </c>
      <c r="C1782" s="141">
        <v>1.85033913043478</v>
      </c>
      <c r="D1782" s="141">
        <v>1.1515</v>
      </c>
      <c r="E1782" s="141">
        <v>1400.1045454545499</v>
      </c>
      <c r="F1782" s="141">
        <v>39.779090909090897</v>
      </c>
      <c r="G1782" s="141">
        <v>51.283333333333303</v>
      </c>
      <c r="H1782" s="141">
        <v>31.063333333333301</v>
      </c>
      <c r="I1782" s="141">
        <v>6.6144761904761902</v>
      </c>
      <c r="J1782" s="141">
        <v>5.2750000000000004</v>
      </c>
      <c r="K1782" s="141">
        <v>43.56</v>
      </c>
      <c r="L1782" s="144"/>
      <c r="M1782" s="141">
        <v>45556.666666666701</v>
      </c>
      <c r="N1782" s="141">
        <v>4670.2548695652204</v>
      </c>
      <c r="O1782" s="144"/>
      <c r="R1782" s="10"/>
    </row>
    <row r="1783" spans="1:18" ht="14.4" x14ac:dyDescent="0.3">
      <c r="A1783" s="143">
        <v>45357.648576388892</v>
      </c>
      <c r="B1783" s="46">
        <f t="shared" si="27"/>
        <v>45357.648611111115</v>
      </c>
      <c r="C1783" s="141">
        <v>1.8504086956521699</v>
      </c>
      <c r="D1783" s="141">
        <v>1.1517782608695699</v>
      </c>
      <c r="E1783" s="141">
        <v>1400.1590909090901</v>
      </c>
      <c r="F1783" s="141">
        <v>39.848571428571397</v>
      </c>
      <c r="G1783" s="141">
        <v>51.295000000000002</v>
      </c>
      <c r="H1783" s="141">
        <v>31.062000000000001</v>
      </c>
      <c r="I1783" s="141">
        <v>6.6210869565217401</v>
      </c>
      <c r="J1783" s="141">
        <v>5.3049999999999997</v>
      </c>
      <c r="K1783" s="141">
        <v>43.53</v>
      </c>
      <c r="L1783" s="144"/>
      <c r="M1783" s="141">
        <v>45667.5</v>
      </c>
      <c r="N1783" s="141">
        <v>4668.9377727272704</v>
      </c>
      <c r="O1783" s="144"/>
      <c r="R1783" s="10"/>
    </row>
    <row r="1784" spans="1:18" ht="14.4" x14ac:dyDescent="0.3">
      <c r="A1784" s="143">
        <v>45357.649270833332</v>
      </c>
      <c r="B1784" s="46">
        <f t="shared" si="27"/>
        <v>45357.649305555555</v>
      </c>
      <c r="C1784" s="141">
        <v>1.8519173913043501</v>
      </c>
      <c r="D1784" s="141">
        <v>1.14896086956522</v>
      </c>
      <c r="E1784" s="141">
        <v>1400.3894736842101</v>
      </c>
      <c r="F1784" s="141">
        <v>40.399545454545503</v>
      </c>
      <c r="G1784" s="141">
        <v>51.244999999999997</v>
      </c>
      <c r="H1784" s="141">
        <v>31.057777777777801</v>
      </c>
      <c r="I1784" s="141">
        <v>6.6187272727272699</v>
      </c>
      <c r="J1784" s="141">
        <v>5.3049999999999997</v>
      </c>
      <c r="K1784" s="141">
        <v>43.534999999999997</v>
      </c>
      <c r="L1784" s="144"/>
      <c r="M1784" s="141">
        <v>45773.25</v>
      </c>
      <c r="N1784" s="141">
        <v>4667.7106363636403</v>
      </c>
      <c r="O1784" s="144"/>
      <c r="R1784" s="10"/>
    </row>
    <row r="1785" spans="1:18" ht="14.4" x14ac:dyDescent="0.3">
      <c r="A1785" s="143">
        <v>45357.649965277778</v>
      </c>
      <c r="B1785" s="46">
        <f t="shared" si="27"/>
        <v>45357.65</v>
      </c>
      <c r="C1785" s="141">
        <v>1.8526</v>
      </c>
      <c r="D1785" s="141">
        <v>1.15059545454545</v>
      </c>
      <c r="E1785" s="141">
        <v>1399.6454545454501</v>
      </c>
      <c r="F1785" s="141">
        <v>40.17</v>
      </c>
      <c r="G1785" s="141">
        <v>51.22</v>
      </c>
      <c r="H1785" s="141">
        <v>31.0544444444444</v>
      </c>
      <c r="I1785" s="141">
        <v>6.6056956521739103</v>
      </c>
      <c r="J1785" s="141">
        <v>5.3150000000000004</v>
      </c>
      <c r="K1785" s="141">
        <v>43.54</v>
      </c>
      <c r="L1785" s="144"/>
      <c r="M1785" s="141">
        <v>45819</v>
      </c>
      <c r="N1785" s="141">
        <v>4666.4108260869598</v>
      </c>
      <c r="O1785" s="144"/>
      <c r="R1785" s="10"/>
    </row>
    <row r="1786" spans="1:18" ht="14.4" x14ac:dyDescent="0.3">
      <c r="A1786" s="143">
        <v>45357.650659722225</v>
      </c>
      <c r="B1786" s="46">
        <f t="shared" si="27"/>
        <v>45357.650694444448</v>
      </c>
      <c r="C1786" s="141">
        <v>1.8504954545454499</v>
      </c>
      <c r="D1786" s="141">
        <v>1.14611818181818</v>
      </c>
      <c r="E1786" s="141">
        <v>1400.1</v>
      </c>
      <c r="F1786" s="141">
        <v>39.814761904761902</v>
      </c>
      <c r="G1786" s="141">
        <v>51.255000000000003</v>
      </c>
      <c r="H1786" s="141">
        <v>31.063333333333301</v>
      </c>
      <c r="I1786" s="141">
        <v>6.6174999999999997</v>
      </c>
      <c r="J1786" s="141">
        <v>5.30833333333333</v>
      </c>
      <c r="K1786" s="141">
        <v>43.494999999999997</v>
      </c>
      <c r="L1786" s="144"/>
      <c r="M1786" s="141">
        <v>45883</v>
      </c>
      <c r="N1786" s="141">
        <v>4665.1128181818203</v>
      </c>
      <c r="O1786" s="144"/>
      <c r="R1786" s="10"/>
    </row>
    <row r="1787" spans="1:18" ht="14.4" x14ac:dyDescent="0.3">
      <c r="A1787" s="143">
        <v>45357.651354166665</v>
      </c>
      <c r="B1787" s="46">
        <f t="shared" si="27"/>
        <v>45357.651388888888</v>
      </c>
      <c r="C1787" s="141">
        <v>1.8488249999999999</v>
      </c>
      <c r="D1787" s="141">
        <v>1.1506291666666699</v>
      </c>
      <c r="E1787" s="141">
        <v>1399.8318181818199</v>
      </c>
      <c r="F1787" s="141">
        <v>39.644090909090899</v>
      </c>
      <c r="G1787" s="141">
        <v>51.31</v>
      </c>
      <c r="H1787" s="141">
        <v>31.066666666666698</v>
      </c>
      <c r="I1787" s="141">
        <v>6.6158333333333301</v>
      </c>
      <c r="J1787" s="141">
        <v>5.3419999999999996</v>
      </c>
      <c r="K1787" s="141">
        <v>43.448333333333302</v>
      </c>
      <c r="L1787" s="144"/>
      <c r="M1787" s="141">
        <v>45998.400000000001</v>
      </c>
      <c r="N1787" s="141">
        <v>4663.7629999999999</v>
      </c>
      <c r="O1787" s="144"/>
      <c r="R1787" s="10"/>
    </row>
    <row r="1788" spans="1:18" ht="14.4" x14ac:dyDescent="0.3">
      <c r="A1788" s="143">
        <v>45357.652048611111</v>
      </c>
      <c r="B1788" s="46">
        <f t="shared" si="27"/>
        <v>45357.652083333334</v>
      </c>
      <c r="C1788" s="141">
        <v>1.8479608695652201</v>
      </c>
      <c r="D1788" s="141">
        <v>1.1523608695652201</v>
      </c>
      <c r="E1788" s="141">
        <v>1399.8130434782599</v>
      </c>
      <c r="F1788" s="141">
        <v>39.911428571428601</v>
      </c>
      <c r="G1788" s="141">
        <v>51.32</v>
      </c>
      <c r="H1788" s="141">
        <v>31.065000000000001</v>
      </c>
      <c r="I1788" s="141">
        <v>6.6127391304347798</v>
      </c>
      <c r="J1788" s="141">
        <v>5.3583333333333298</v>
      </c>
      <c r="K1788" s="141">
        <v>43.47</v>
      </c>
      <c r="L1788" s="144"/>
      <c r="M1788" s="141">
        <v>46115.75</v>
      </c>
      <c r="N1788" s="141">
        <v>4662.4564285714296</v>
      </c>
      <c r="O1788" s="144"/>
      <c r="R1788" s="10"/>
    </row>
    <row r="1789" spans="1:18" ht="14.4" x14ac:dyDescent="0.3">
      <c r="A1789" s="143">
        <v>45357.652743055558</v>
      </c>
      <c r="B1789" s="46">
        <f t="shared" si="27"/>
        <v>45357.652777777781</v>
      </c>
      <c r="C1789" s="141">
        <v>1.84708181818182</v>
      </c>
      <c r="D1789" s="141">
        <v>1.15654285714286</v>
      </c>
      <c r="E1789" s="141">
        <v>1400.03181818182</v>
      </c>
      <c r="F1789" s="141">
        <v>39.762500000000003</v>
      </c>
      <c r="G1789" s="141">
        <v>51.36</v>
      </c>
      <c r="H1789" s="141">
        <v>31.066666666666698</v>
      </c>
      <c r="I1789" s="141">
        <v>6.6157500000000002</v>
      </c>
      <c r="J1789" s="141">
        <v>5.3639999999999999</v>
      </c>
      <c r="K1789" s="141">
        <v>43.494999999999997</v>
      </c>
      <c r="L1789" s="144"/>
      <c r="M1789" s="141">
        <v>46115.75</v>
      </c>
      <c r="N1789" s="141">
        <v>4661.1981428571398</v>
      </c>
      <c r="O1789" s="144"/>
      <c r="R1789" s="10"/>
    </row>
    <row r="1790" spans="1:18" ht="14.4" x14ac:dyDescent="0.3">
      <c r="A1790" s="143">
        <v>45357.653437499997</v>
      </c>
      <c r="B1790" s="46">
        <f t="shared" si="27"/>
        <v>45357.65347222222</v>
      </c>
      <c r="C1790" s="141">
        <v>1.84548260869565</v>
      </c>
      <c r="D1790" s="141">
        <v>1.1524090909090901</v>
      </c>
      <c r="E1790" s="141">
        <v>1399.4</v>
      </c>
      <c r="F1790" s="141">
        <v>39.8728571428571</v>
      </c>
      <c r="G1790" s="141">
        <v>51.37</v>
      </c>
      <c r="H1790" s="141">
        <v>31.065000000000001</v>
      </c>
      <c r="I1790" s="141">
        <v>6.6106086956521697</v>
      </c>
      <c r="J1790" s="141">
        <v>5.3616666666666699</v>
      </c>
      <c r="K1790" s="141">
        <v>43.51</v>
      </c>
      <c r="L1790" s="141"/>
      <c r="M1790" s="141">
        <v>46197.4</v>
      </c>
      <c r="N1790" s="141">
        <v>4659.9304782608697</v>
      </c>
      <c r="O1790" s="144"/>
      <c r="R1790" s="10"/>
    </row>
    <row r="1791" spans="1:18" ht="14.4" x14ac:dyDescent="0.3">
      <c r="A1791" s="143">
        <v>45357.654131944444</v>
      </c>
      <c r="B1791" s="46">
        <f t="shared" si="27"/>
        <v>45357.654166666667</v>
      </c>
      <c r="C1791" s="141">
        <v>1.84641304347826</v>
      </c>
      <c r="D1791" s="141">
        <v>1.15122083333333</v>
      </c>
      <c r="E1791" s="141">
        <v>1399.8434782608699</v>
      </c>
      <c r="F1791" s="141">
        <v>39.960555555555601</v>
      </c>
      <c r="G1791" s="141">
        <v>51.37</v>
      </c>
      <c r="H1791" s="141">
        <v>31.0657142857143</v>
      </c>
      <c r="I1791" s="141">
        <v>6.6114347826086997</v>
      </c>
      <c r="J1791" s="141">
        <v>5.4055555555555603</v>
      </c>
      <c r="K1791" s="141">
        <v>43.503333333333302</v>
      </c>
      <c r="L1791" s="144"/>
      <c r="M1791" s="141">
        <v>46317.75</v>
      </c>
      <c r="N1791" s="141">
        <v>4658.5934166666702</v>
      </c>
      <c r="O1791" s="144"/>
      <c r="R1791" s="10"/>
    </row>
    <row r="1792" spans="1:18" ht="14.4" x14ac:dyDescent="0.3">
      <c r="A1792" s="143">
        <v>45357.654826388891</v>
      </c>
      <c r="B1792" s="46">
        <f t="shared" si="27"/>
        <v>45357.654861111114</v>
      </c>
      <c r="C1792" s="141">
        <v>1.8447272727272701</v>
      </c>
      <c r="D1792" s="141">
        <v>1.1537636363636401</v>
      </c>
      <c r="E1792" s="141">
        <v>1399.8454545454499</v>
      </c>
      <c r="F1792" s="141">
        <v>39.6</v>
      </c>
      <c r="G1792" s="141">
        <v>51.42</v>
      </c>
      <c r="H1792" s="141">
        <v>31.065000000000001</v>
      </c>
      <c r="I1792" s="141">
        <v>6.6133636363636397</v>
      </c>
      <c r="J1792" s="141">
        <v>5.4249999999999998</v>
      </c>
      <c r="K1792" s="141">
        <v>43.51</v>
      </c>
      <c r="L1792" s="144"/>
      <c r="M1792" s="141">
        <v>46317.75</v>
      </c>
      <c r="N1792" s="141">
        <v>4657.2609545454497</v>
      </c>
      <c r="O1792" s="144"/>
      <c r="R1792" s="10"/>
    </row>
    <row r="1793" spans="1:18" ht="14.4" x14ac:dyDescent="0.3">
      <c r="A1793" s="143">
        <v>45357.65552083333</v>
      </c>
      <c r="B1793" s="46">
        <f t="shared" si="27"/>
        <v>45357.655555555561</v>
      </c>
      <c r="C1793" s="141">
        <v>1.8435999999999999</v>
      </c>
      <c r="D1793" s="141">
        <v>1.1580956521739101</v>
      </c>
      <c r="E1793" s="141">
        <v>1400.1260869565201</v>
      </c>
      <c r="F1793" s="141">
        <v>40.408571428571399</v>
      </c>
      <c r="G1793" s="141">
        <v>51.37</v>
      </c>
      <c r="H1793" s="141">
        <v>31.068181818181799</v>
      </c>
      <c r="I1793" s="141">
        <v>6.6213636363636397</v>
      </c>
      <c r="J1793" s="141">
        <v>5.4039999999999999</v>
      </c>
      <c r="K1793" s="141">
        <v>43.524999999999999</v>
      </c>
      <c r="L1793" s="144"/>
      <c r="M1793" s="141">
        <v>46437.5</v>
      </c>
      <c r="N1793" s="141">
        <v>4655.9551818181799</v>
      </c>
      <c r="O1793" s="144"/>
      <c r="R1793" s="10"/>
    </row>
    <row r="1794" spans="1:18" ht="14.4" x14ac:dyDescent="0.3">
      <c r="A1794" s="143">
        <v>45357.656215277777</v>
      </c>
      <c r="B1794" s="46">
        <f t="shared" si="27"/>
        <v>45357.65625</v>
      </c>
      <c r="C1794" s="141">
        <v>1.8449739130434799</v>
      </c>
      <c r="D1794" s="141">
        <v>1.1531521739130399</v>
      </c>
      <c r="E1794" s="141">
        <v>1399.96086956522</v>
      </c>
      <c r="F1794" s="141">
        <v>40.328421052631597</v>
      </c>
      <c r="G1794" s="141">
        <v>51.33</v>
      </c>
      <c r="H1794" s="141">
        <v>31.06</v>
      </c>
      <c r="I1794" s="141">
        <v>6.6033043478260902</v>
      </c>
      <c r="J1794" s="141">
        <v>5.41</v>
      </c>
      <c r="K1794" s="141">
        <v>43.553333333333299</v>
      </c>
      <c r="L1794" s="144"/>
      <c r="M1794" s="141">
        <v>46528.333333333299</v>
      </c>
      <c r="N1794" s="141">
        <v>4654.6372727272701</v>
      </c>
      <c r="O1794" s="144"/>
      <c r="R1794" s="10"/>
    </row>
    <row r="1795" spans="1:18" ht="14.4" x14ac:dyDescent="0.3">
      <c r="A1795" s="143">
        <v>45357.656909722224</v>
      </c>
      <c r="B1795" s="46">
        <f t="shared" ref="B1795:B1858" si="28">MROUND(A1795,"00:01:00")</f>
        <v>45357.656944444447</v>
      </c>
      <c r="C1795" s="141">
        <v>1.8468260869565201</v>
      </c>
      <c r="D1795" s="141">
        <v>1.1552130434782599</v>
      </c>
      <c r="E1795" s="141">
        <v>1399.7952380952399</v>
      </c>
      <c r="F1795" s="141">
        <v>39.732727272727303</v>
      </c>
      <c r="G1795" s="141">
        <v>51.37</v>
      </c>
      <c r="H1795" s="141">
        <v>31.068000000000001</v>
      </c>
      <c r="I1795" s="141">
        <v>6.6080454545454597</v>
      </c>
      <c r="J1795" s="141">
        <v>5.4383333333333299</v>
      </c>
      <c r="K1795" s="141">
        <v>43.5</v>
      </c>
      <c r="L1795" s="144"/>
      <c r="M1795" s="141">
        <v>46528.333333333299</v>
      </c>
      <c r="N1795" s="141">
        <v>4653.3761739130396</v>
      </c>
      <c r="O1795" s="144"/>
      <c r="R1795" s="10"/>
    </row>
    <row r="1796" spans="1:18" ht="14.4" x14ac:dyDescent="0.3">
      <c r="A1796" s="143">
        <v>45357.657604166663</v>
      </c>
      <c r="B1796" s="46">
        <f t="shared" si="28"/>
        <v>45357.657638888893</v>
      </c>
      <c r="C1796" s="141">
        <v>1.8439652173912999</v>
      </c>
      <c r="D1796" s="141">
        <v>1.1555478260869601</v>
      </c>
      <c r="E1796" s="141">
        <v>1400.01304347826</v>
      </c>
      <c r="F1796" s="141">
        <v>39.333809523809499</v>
      </c>
      <c r="G1796" s="141">
        <v>51.44</v>
      </c>
      <c r="H1796" s="141">
        <v>31.072222222222202</v>
      </c>
      <c r="I1796" s="141">
        <v>6.62027272727273</v>
      </c>
      <c r="J1796" s="141">
        <v>5.46</v>
      </c>
      <c r="K1796" s="141">
        <v>43.445</v>
      </c>
      <c r="L1796" s="144"/>
      <c r="M1796" s="141">
        <v>46650.5</v>
      </c>
      <c r="N1796" s="141">
        <v>4652.0679565217397</v>
      </c>
      <c r="O1796" s="144"/>
      <c r="R1796" s="10"/>
    </row>
    <row r="1797" spans="1:18" ht="14.4" x14ac:dyDescent="0.3">
      <c r="A1797" s="143">
        <v>45357.65829861111</v>
      </c>
      <c r="B1797" s="46">
        <f t="shared" si="28"/>
        <v>45357.658333333333</v>
      </c>
      <c r="C1797" s="141">
        <v>1.8406347826086999</v>
      </c>
      <c r="D1797" s="141">
        <v>1.15917826086957</v>
      </c>
      <c r="E1797" s="141">
        <v>1400.2347826087</v>
      </c>
      <c r="F1797" s="141">
        <v>39.472857142857102</v>
      </c>
      <c r="G1797" s="141">
        <v>51.515000000000001</v>
      </c>
      <c r="H1797" s="141">
        <v>31.0766666666667</v>
      </c>
      <c r="I1797" s="141">
        <v>6.6162608695652203</v>
      </c>
      <c r="J1797" s="141">
        <v>5.45</v>
      </c>
      <c r="K1797" s="141">
        <v>43.454000000000001</v>
      </c>
      <c r="L1797" s="144"/>
      <c r="M1797" s="141">
        <v>46768.5</v>
      </c>
      <c r="N1797" s="141">
        <v>4651.1451304347802</v>
      </c>
      <c r="O1797" s="144"/>
      <c r="R1797" s="10"/>
    </row>
    <row r="1798" spans="1:18" ht="14.4" x14ac:dyDescent="0.3">
      <c r="A1798" s="143">
        <v>45357.658993055556</v>
      </c>
      <c r="B1798" s="46">
        <f t="shared" si="28"/>
        <v>45357.65902777778</v>
      </c>
      <c r="C1798" s="141">
        <v>1.8383590909090901</v>
      </c>
      <c r="D1798" s="141">
        <v>1.1660999999999999</v>
      </c>
      <c r="E1798" s="141">
        <v>1399.78181818182</v>
      </c>
      <c r="F1798" s="141">
        <v>38.042272727272703</v>
      </c>
      <c r="G1798" s="141">
        <v>51.76</v>
      </c>
      <c r="H1798" s="141">
        <v>31.087777777777799</v>
      </c>
      <c r="I1798" s="141">
        <v>6.6114090909090901</v>
      </c>
      <c r="J1798" s="141">
        <v>5.4428571428571404</v>
      </c>
      <c r="K1798" s="141">
        <v>43.51</v>
      </c>
      <c r="L1798" s="144"/>
      <c r="M1798" s="141">
        <v>46872</v>
      </c>
      <c r="N1798" s="141">
        <v>4649.3209999999999</v>
      </c>
      <c r="O1798" s="144"/>
      <c r="R1798" s="10"/>
    </row>
    <row r="1799" spans="1:18" ht="14.4" x14ac:dyDescent="0.3">
      <c r="A1799" s="143">
        <v>45357.659687500003</v>
      </c>
      <c r="B1799" s="46">
        <f t="shared" si="28"/>
        <v>45357.659722222226</v>
      </c>
      <c r="C1799" s="141">
        <v>1.83075238095238</v>
      </c>
      <c r="D1799" s="141">
        <v>1.1666363636363599</v>
      </c>
      <c r="E1799" s="141">
        <v>1400.4363636363601</v>
      </c>
      <c r="F1799" s="141">
        <v>39.113636363636402</v>
      </c>
      <c r="G1799" s="141">
        <v>51.87</v>
      </c>
      <c r="H1799" s="141">
        <v>31.094999999999999</v>
      </c>
      <c r="I1799" s="141">
        <v>6.6146818181818201</v>
      </c>
      <c r="J1799" s="141">
        <v>5.468</v>
      </c>
      <c r="K1799" s="141">
        <v>43.604545454545502</v>
      </c>
      <c r="L1799" s="144"/>
      <c r="M1799" s="141">
        <v>46872</v>
      </c>
      <c r="N1799" s="141">
        <v>4648.0071363636398</v>
      </c>
      <c r="O1799" s="144"/>
      <c r="R1799" s="10"/>
    </row>
    <row r="1800" spans="1:18" ht="14.4" x14ac:dyDescent="0.3">
      <c r="A1800" s="143">
        <v>45357.660381944443</v>
      </c>
      <c r="B1800" s="46">
        <f t="shared" si="28"/>
        <v>45357.660416666666</v>
      </c>
      <c r="C1800" s="141">
        <v>1.8237391304347801</v>
      </c>
      <c r="D1800" s="141">
        <v>1.1766478260869599</v>
      </c>
      <c r="E1800" s="141">
        <v>1399.71363636364</v>
      </c>
      <c r="F1800" s="141">
        <v>38.765500000000003</v>
      </c>
      <c r="G1800" s="141">
        <v>52.03</v>
      </c>
      <c r="H1800" s="141">
        <v>31.104285714285702</v>
      </c>
      <c r="I1800" s="141">
        <v>6.6211739130434797</v>
      </c>
      <c r="J1800" s="141">
        <v>5.4649999999999999</v>
      </c>
      <c r="K1800" s="141">
        <v>43.788181818181798</v>
      </c>
      <c r="L1800" s="144"/>
      <c r="M1800" s="141">
        <v>46970.5</v>
      </c>
      <c r="N1800" s="141">
        <v>4646.7016818181801</v>
      </c>
      <c r="O1800" s="144"/>
      <c r="R1800" s="10"/>
    </row>
    <row r="1801" spans="1:18" ht="14.4" x14ac:dyDescent="0.3">
      <c r="A1801" s="143">
        <v>45357.661076388889</v>
      </c>
      <c r="B1801" s="46">
        <f t="shared" si="28"/>
        <v>45357.661111111112</v>
      </c>
      <c r="C1801" s="141">
        <v>1.8181913043478299</v>
      </c>
      <c r="D1801" s="141">
        <v>1.1838</v>
      </c>
      <c r="E1801" s="141">
        <v>1400.0190476190501</v>
      </c>
      <c r="F1801" s="141">
        <v>38.862272727272703</v>
      </c>
      <c r="G1801" s="141">
        <v>52.17</v>
      </c>
      <c r="H1801" s="141">
        <v>31.105</v>
      </c>
      <c r="I1801" s="141">
        <v>6.6165217391304303</v>
      </c>
      <c r="J1801" s="141">
        <v>5.4619999999999997</v>
      </c>
      <c r="K1801" s="141">
        <v>43.92</v>
      </c>
      <c r="L1801" s="144"/>
      <c r="M1801" s="141">
        <v>47085.5</v>
      </c>
      <c r="N1801" s="141">
        <v>4645.3497826086996</v>
      </c>
      <c r="O1801" s="144"/>
      <c r="R1801" s="10"/>
    </row>
    <row r="1802" spans="1:18" ht="14.4" x14ac:dyDescent="0.3">
      <c r="A1802" s="143">
        <v>45357.661770833336</v>
      </c>
      <c r="B1802" s="46">
        <f t="shared" si="28"/>
        <v>45357.661805555559</v>
      </c>
      <c r="C1802" s="141">
        <v>1.81050909090909</v>
      </c>
      <c r="D1802" s="141">
        <v>1.1854499999999999</v>
      </c>
      <c r="E1802" s="141">
        <v>1400.05</v>
      </c>
      <c r="F1802" s="141">
        <v>38.9914285714286</v>
      </c>
      <c r="G1802" s="141">
        <v>52.295000000000002</v>
      </c>
      <c r="H1802" s="141">
        <v>31.106000000000002</v>
      </c>
      <c r="I1802" s="141">
        <v>6.6119090909090898</v>
      </c>
      <c r="J1802" s="141">
        <v>5.4883333333333297</v>
      </c>
      <c r="K1802" s="141">
        <v>44.0133333333333</v>
      </c>
      <c r="L1802" s="144"/>
      <c r="M1802" s="141">
        <v>47182</v>
      </c>
      <c r="N1802" s="141">
        <v>4644.0646818181804</v>
      </c>
      <c r="O1802" s="144"/>
      <c r="R1802" s="10"/>
    </row>
    <row r="1803" spans="1:18" ht="14.4" x14ac:dyDescent="0.3">
      <c r="A1803" s="143">
        <v>45357.662465277775</v>
      </c>
      <c r="B1803" s="46">
        <f t="shared" si="28"/>
        <v>45357.662499999999</v>
      </c>
      <c r="C1803" s="141">
        <v>1.8070913043478301</v>
      </c>
      <c r="D1803" s="141">
        <v>1.1911260869565199</v>
      </c>
      <c r="E1803" s="141">
        <v>1399.8304347826099</v>
      </c>
      <c r="F1803" s="141">
        <v>38.973043478260898</v>
      </c>
      <c r="G1803" s="141">
        <v>52.43</v>
      </c>
      <c r="H1803" s="141">
        <v>31.112857142857099</v>
      </c>
      <c r="I1803" s="141">
        <v>6.6159090909090903</v>
      </c>
      <c r="J1803" s="141">
        <v>5.5157142857142896</v>
      </c>
      <c r="K1803" s="141">
        <v>44.134999999999998</v>
      </c>
      <c r="L1803" s="144"/>
      <c r="M1803" s="141">
        <v>47182</v>
      </c>
      <c r="N1803" s="141">
        <v>4642.7436086956504</v>
      </c>
      <c r="O1803" s="144"/>
      <c r="R1803" s="10"/>
    </row>
    <row r="1804" spans="1:18" ht="14.4" x14ac:dyDescent="0.3">
      <c r="A1804" s="143">
        <v>45357.663159722222</v>
      </c>
      <c r="B1804" s="46">
        <f t="shared" si="28"/>
        <v>45357.663194444445</v>
      </c>
      <c r="C1804" s="141">
        <v>1.8074333333333299</v>
      </c>
      <c r="D1804" s="141">
        <v>1.1966318181818201</v>
      </c>
      <c r="E1804" s="141">
        <v>1399.9409090909101</v>
      </c>
      <c r="F1804" s="141">
        <v>40.168571428571397</v>
      </c>
      <c r="G1804" s="141">
        <v>52.43</v>
      </c>
      <c r="H1804" s="141">
        <v>31.111428571428601</v>
      </c>
      <c r="I1804" s="141">
        <v>6.6230000000000002</v>
      </c>
      <c r="J1804" s="141">
        <v>5.5140000000000002</v>
      </c>
      <c r="K1804" s="141">
        <v>44.26</v>
      </c>
      <c r="L1804" s="144"/>
      <c r="M1804" s="141">
        <v>47284.5</v>
      </c>
      <c r="N1804" s="141">
        <v>4641.4193333333296</v>
      </c>
      <c r="O1804" s="144"/>
      <c r="R1804" s="10"/>
    </row>
    <row r="1805" spans="1:18" ht="14.4" x14ac:dyDescent="0.3">
      <c r="A1805" s="143">
        <v>45357.663854166669</v>
      </c>
      <c r="B1805" s="46">
        <f t="shared" si="28"/>
        <v>45357.663888888892</v>
      </c>
      <c r="C1805" s="141">
        <v>1.80597391304348</v>
      </c>
      <c r="D1805" s="141">
        <v>1.1900739130434801</v>
      </c>
      <c r="E1805" s="141">
        <v>1400.0956521739099</v>
      </c>
      <c r="F1805" s="141">
        <v>39.856315789473697</v>
      </c>
      <c r="G1805" s="141">
        <v>52.42</v>
      </c>
      <c r="H1805" s="141">
        <v>31.121428571428599</v>
      </c>
      <c r="I1805" s="141">
        <v>6.6163181818181798</v>
      </c>
      <c r="J1805" s="141">
        <v>5.5449999999999999</v>
      </c>
      <c r="K1805" s="141">
        <v>44.351666666666702</v>
      </c>
      <c r="L1805" s="144"/>
      <c r="M1805" s="141">
        <v>47395.25</v>
      </c>
      <c r="N1805" s="141">
        <v>4640.0732173913002</v>
      </c>
      <c r="O1805" s="144"/>
      <c r="R1805" s="10"/>
    </row>
    <row r="1806" spans="1:18" ht="14.4" x14ac:dyDescent="0.3">
      <c r="A1806" s="143">
        <v>45357.664548611108</v>
      </c>
      <c r="B1806" s="46">
        <f t="shared" si="28"/>
        <v>45357.664583333339</v>
      </c>
      <c r="C1806" s="141">
        <v>1.8080590909090899</v>
      </c>
      <c r="D1806" s="141">
        <v>1.1902181818181801</v>
      </c>
      <c r="E1806" s="141">
        <v>1399.92857142857</v>
      </c>
      <c r="F1806" s="141">
        <v>39.621000000000002</v>
      </c>
      <c r="G1806" s="141">
        <v>52.465000000000003</v>
      </c>
      <c r="H1806" s="141">
        <v>31.114999999999998</v>
      </c>
      <c r="I1806" s="141">
        <v>6.6117727272727302</v>
      </c>
      <c r="J1806" s="141">
        <v>5.5549999999999997</v>
      </c>
      <c r="K1806" s="141">
        <v>44.344999999999999</v>
      </c>
      <c r="L1806" s="144"/>
      <c r="M1806" s="141">
        <v>47496.5</v>
      </c>
      <c r="N1806" s="141">
        <v>4638.7344545454498</v>
      </c>
      <c r="O1806" s="144"/>
      <c r="R1806" s="10"/>
    </row>
    <row r="1807" spans="1:18" ht="14.4" x14ac:dyDescent="0.3">
      <c r="A1807" s="143">
        <v>45357.665243055555</v>
      </c>
      <c r="B1807" s="46">
        <f t="shared" si="28"/>
        <v>45357.665277777778</v>
      </c>
      <c r="C1807" s="141">
        <v>1.80371304347826</v>
      </c>
      <c r="D1807" s="141">
        <v>1.19760434782609</v>
      </c>
      <c r="E1807" s="141">
        <v>1400.0565217391299</v>
      </c>
      <c r="F1807" s="141">
        <v>39.317222222222199</v>
      </c>
      <c r="G1807" s="141">
        <v>52.54</v>
      </c>
      <c r="H1807" s="141">
        <v>31.125</v>
      </c>
      <c r="I1807" s="141">
        <v>6.6153913043478303</v>
      </c>
      <c r="J1807" s="141">
        <v>5.5549999999999997</v>
      </c>
      <c r="K1807" s="141">
        <v>44.35</v>
      </c>
      <c r="L1807" s="144"/>
      <c r="M1807" s="141">
        <v>47496.5</v>
      </c>
      <c r="N1807" s="141">
        <v>4637.36108695652</v>
      </c>
      <c r="O1807" s="144"/>
      <c r="R1807" s="10"/>
    </row>
    <row r="1808" spans="1:18" ht="14.4" x14ac:dyDescent="0.3">
      <c r="A1808" s="143">
        <v>45357.665937500002</v>
      </c>
      <c r="B1808" s="46">
        <f t="shared" si="28"/>
        <v>45357.665972222225</v>
      </c>
      <c r="C1808" s="141">
        <v>1.7994136363636399</v>
      </c>
      <c r="D1808" s="141">
        <v>1.20400454545455</v>
      </c>
      <c r="E1808" s="141">
        <v>1399.8894736842101</v>
      </c>
      <c r="F1808" s="141">
        <v>39.357647058823503</v>
      </c>
      <c r="G1808" s="141">
        <v>52.615000000000002</v>
      </c>
      <c r="H1808" s="141">
        <v>31.125</v>
      </c>
      <c r="I1808" s="141">
        <v>6.6230952380952397</v>
      </c>
      <c r="J1808" s="141">
        <v>5.58</v>
      </c>
      <c r="K1808" s="141">
        <v>44.37</v>
      </c>
      <c r="L1808" s="144"/>
      <c r="M1808" s="141">
        <v>47600.75</v>
      </c>
      <c r="N1808" s="141">
        <v>4636.0039999999999</v>
      </c>
      <c r="O1808" s="144"/>
      <c r="R1808" s="10"/>
    </row>
    <row r="1809" spans="1:18" ht="14.4" x14ac:dyDescent="0.3">
      <c r="A1809" s="143">
        <v>45357.666631944441</v>
      </c>
      <c r="B1809" s="46">
        <f t="shared" si="28"/>
        <v>45357.666666666672</v>
      </c>
      <c r="C1809" s="141">
        <v>1.7969999999999999</v>
      </c>
      <c r="D1809" s="141">
        <v>1.20195909090909</v>
      </c>
      <c r="E1809" s="141">
        <v>1400.0818181818199</v>
      </c>
      <c r="F1809" s="141">
        <v>39.4018181818182</v>
      </c>
      <c r="G1809" s="141">
        <v>52.685000000000002</v>
      </c>
      <c r="H1809" s="141">
        <v>31.126666666666701</v>
      </c>
      <c r="I1809" s="141">
        <v>6.61581818181818</v>
      </c>
      <c r="J1809" s="141">
        <v>5.5885714285714299</v>
      </c>
      <c r="K1809" s="141">
        <v>44.411999999999999</v>
      </c>
      <c r="L1809" s="144"/>
      <c r="M1809" s="141">
        <v>47723.5</v>
      </c>
      <c r="N1809" s="141">
        <v>4634.68504347826</v>
      </c>
      <c r="O1809" s="144"/>
      <c r="R1809" s="10"/>
    </row>
    <row r="1810" spans="1:18" ht="14.4" x14ac:dyDescent="0.3">
      <c r="A1810" s="143">
        <v>45357.667326388888</v>
      </c>
      <c r="B1810" s="46">
        <f t="shared" si="28"/>
        <v>45357.667361111111</v>
      </c>
      <c r="C1810" s="141">
        <v>1.79340869565217</v>
      </c>
      <c r="D1810" s="141">
        <v>1.2058478260869601</v>
      </c>
      <c r="E1810" s="141">
        <v>1400.2</v>
      </c>
      <c r="F1810" s="141">
        <v>39.42</v>
      </c>
      <c r="G1810" s="141">
        <v>52.76</v>
      </c>
      <c r="H1810" s="141">
        <v>31.125</v>
      </c>
      <c r="I1810" s="141">
        <v>6.6120434782608699</v>
      </c>
      <c r="J1810" s="141">
        <v>5.6124999999999998</v>
      </c>
      <c r="K1810" s="141">
        <v>44.47</v>
      </c>
      <c r="L1810" s="144"/>
      <c r="M1810" s="141">
        <v>47820.75</v>
      </c>
      <c r="N1810" s="141">
        <v>4633.3274285714297</v>
      </c>
      <c r="O1810" s="144"/>
      <c r="R1810" s="10"/>
    </row>
    <row r="1811" spans="1:18" ht="14.4" x14ac:dyDescent="0.3">
      <c r="A1811" s="143">
        <v>45357.668020833335</v>
      </c>
      <c r="B1811" s="46">
        <f t="shared" si="28"/>
        <v>45357.668055555558</v>
      </c>
      <c r="C1811" s="141">
        <v>1.7925954545454501</v>
      </c>
      <c r="D1811" s="141">
        <v>1.2081272727272701</v>
      </c>
      <c r="E1811" s="141">
        <v>1400.0809523809501</v>
      </c>
      <c r="F1811" s="141">
        <v>39.736190476190501</v>
      </c>
      <c r="G1811" s="141">
        <v>52.8</v>
      </c>
      <c r="H1811" s="141">
        <v>31.123999999999999</v>
      </c>
      <c r="I1811" s="141">
        <v>6.6145454545454596</v>
      </c>
      <c r="J1811" s="141">
        <v>5.6260000000000003</v>
      </c>
      <c r="K1811" s="141">
        <v>44.52</v>
      </c>
      <c r="L1811" s="144"/>
      <c r="M1811" s="141">
        <v>47820.75</v>
      </c>
      <c r="N1811" s="141">
        <v>4631.8896999999997</v>
      </c>
      <c r="O1811" s="144"/>
      <c r="R1811" s="10"/>
    </row>
    <row r="1812" spans="1:18" ht="14.4" x14ac:dyDescent="0.3">
      <c r="A1812" s="143">
        <v>45357.668715277781</v>
      </c>
      <c r="B1812" s="46">
        <f t="shared" si="28"/>
        <v>45357.668750000004</v>
      </c>
      <c r="C1812" s="141">
        <v>1.79433913043478</v>
      </c>
      <c r="D1812" s="141">
        <v>1.2081913043478301</v>
      </c>
      <c r="E1812" s="141">
        <v>1399.8954545454501</v>
      </c>
      <c r="F1812" s="141">
        <v>40.103846153846199</v>
      </c>
      <c r="G1812" s="141">
        <v>52.784999999999997</v>
      </c>
      <c r="H1812" s="141">
        <v>31.114000000000001</v>
      </c>
      <c r="I1812" s="141">
        <v>6.6214782608695701</v>
      </c>
      <c r="J1812" s="141">
        <v>5.6440000000000001</v>
      </c>
      <c r="K1812" s="141">
        <v>44.575000000000003</v>
      </c>
      <c r="L1812" s="144"/>
      <c r="M1812" s="141">
        <v>47919.8</v>
      </c>
      <c r="N1812" s="141">
        <v>4630.5784545454499</v>
      </c>
      <c r="O1812" s="144"/>
      <c r="R1812" s="10"/>
    </row>
    <row r="1813" spans="1:18" ht="14.4" x14ac:dyDescent="0.3">
      <c r="A1813" s="143">
        <v>45357.669409722221</v>
      </c>
      <c r="B1813" s="46">
        <f t="shared" si="28"/>
        <v>45357.669444444444</v>
      </c>
      <c r="C1813" s="141">
        <v>1.79234347826087</v>
      </c>
      <c r="D1813" s="141">
        <v>1.20917826086957</v>
      </c>
      <c r="E1813" s="141">
        <v>1400.0739130434799</v>
      </c>
      <c r="F1813" s="141">
        <v>40.332857142857101</v>
      </c>
      <c r="G1813" s="141">
        <v>52.75</v>
      </c>
      <c r="H1813" s="141">
        <v>31.11</v>
      </c>
      <c r="I1813" s="141">
        <v>6.6159565217391298</v>
      </c>
      <c r="J1813" s="141">
        <v>5.6333333333333302</v>
      </c>
      <c r="K1813" s="141">
        <v>44.61</v>
      </c>
      <c r="L1813" s="144"/>
      <c r="M1813" s="141">
        <v>48017</v>
      </c>
      <c r="N1813" s="141">
        <v>4629.2795217391304</v>
      </c>
      <c r="O1813" s="144"/>
      <c r="R1813" s="10"/>
    </row>
    <row r="1814" spans="1:18" ht="14.4" x14ac:dyDescent="0.3">
      <c r="A1814" s="143">
        <v>45357.670104166667</v>
      </c>
      <c r="B1814" s="46">
        <f t="shared" si="28"/>
        <v>45357.670138888891</v>
      </c>
      <c r="C1814" s="141">
        <v>1.79318695652174</v>
      </c>
      <c r="D1814" s="141">
        <v>1.20784347826087</v>
      </c>
      <c r="E1814" s="141">
        <v>1400.20434782609</v>
      </c>
      <c r="F1814" s="141">
        <v>40.039000000000001</v>
      </c>
      <c r="G1814" s="141">
        <v>52.75</v>
      </c>
      <c r="H1814" s="141">
        <v>31.11</v>
      </c>
      <c r="I1814" s="141">
        <v>6.6132727272727303</v>
      </c>
      <c r="J1814" s="141">
        <v>5.6559999999999997</v>
      </c>
      <c r="K1814" s="141">
        <v>44.58</v>
      </c>
      <c r="L1814" s="144"/>
      <c r="M1814" s="141">
        <v>48131.5</v>
      </c>
      <c r="N1814" s="141">
        <v>4627.9130434782601</v>
      </c>
      <c r="O1814" s="144"/>
      <c r="R1814" s="10"/>
    </row>
    <row r="1815" spans="1:18" ht="14.4" x14ac:dyDescent="0.3">
      <c r="A1815" s="143">
        <v>45357.670798611114</v>
      </c>
      <c r="B1815" s="46">
        <f t="shared" si="28"/>
        <v>45357.670833333337</v>
      </c>
      <c r="C1815" s="141">
        <v>2.6060909090909101</v>
      </c>
      <c r="D1815" s="141">
        <v>0.30515714285714302</v>
      </c>
      <c r="E1815" s="141">
        <v>1399.8318181818199</v>
      </c>
      <c r="F1815" s="141">
        <v>21.9</v>
      </c>
      <c r="G1815" s="141">
        <v>21</v>
      </c>
      <c r="H1815" s="141">
        <v>31.04</v>
      </c>
      <c r="I1815" s="141">
        <v>6.6136666666666697</v>
      </c>
      <c r="J1815" s="141">
        <v>5.67</v>
      </c>
      <c r="K1815" s="141">
        <v>44.3814285714286</v>
      </c>
      <c r="L1815" s="144"/>
      <c r="M1815" s="141">
        <v>48131.5</v>
      </c>
      <c r="N1815" s="141">
        <v>4626.5358571428596</v>
      </c>
      <c r="O1815" s="144"/>
      <c r="R1815" s="10"/>
    </row>
    <row r="1816" spans="1:18" ht="14.4" x14ac:dyDescent="0.3">
      <c r="A1816" s="143">
        <v>45357.671493055554</v>
      </c>
      <c r="B1816" s="46">
        <f t="shared" si="28"/>
        <v>45357.671527777777</v>
      </c>
      <c r="C1816" s="141">
        <v>3.00083043478261</v>
      </c>
      <c r="D1816" s="141">
        <v>4.0391304347826102E-3</v>
      </c>
      <c r="E1816" s="141">
        <v>1399.76363636364</v>
      </c>
      <c r="F1816" s="141">
        <v>7.39333333333333</v>
      </c>
      <c r="G1816" s="141">
        <v>21</v>
      </c>
      <c r="H1816" s="141">
        <v>30.786818181818202</v>
      </c>
      <c r="I1816" s="141">
        <v>6.62304347826087</v>
      </c>
      <c r="J1816" s="141">
        <v>5.6342857142857099</v>
      </c>
      <c r="K1816" s="141">
        <v>36.603846153846199</v>
      </c>
      <c r="L1816" s="144"/>
      <c r="M1816" s="141">
        <v>48247</v>
      </c>
      <c r="N1816" s="141">
        <v>4625.16395454545</v>
      </c>
      <c r="O1816" s="144"/>
      <c r="R1816" s="10"/>
    </row>
    <row r="1817" spans="1:18" ht="14.4" x14ac:dyDescent="0.3">
      <c r="A1817" s="143">
        <v>45357.6721875</v>
      </c>
      <c r="B1817" s="46">
        <f t="shared" si="28"/>
        <v>45357.672222222223</v>
      </c>
      <c r="C1817" s="141">
        <v>2.9998428571428599</v>
      </c>
      <c r="D1817" s="141">
        <v>3.86190476190476E-3</v>
      </c>
      <c r="E1817" s="141">
        <v>1400.18571428571</v>
      </c>
      <c r="F1817" s="141">
        <v>7.0529999999999999</v>
      </c>
      <c r="G1817" s="141">
        <v>21</v>
      </c>
      <c r="H1817" s="141">
        <v>30.514500000000002</v>
      </c>
      <c r="I1817" s="141">
        <v>6.6166190476190501</v>
      </c>
      <c r="J1817" s="141">
        <v>5.3091666666666697</v>
      </c>
      <c r="K1817" s="141">
        <v>21.502307692307699</v>
      </c>
      <c r="L1817" s="144"/>
      <c r="M1817" s="141">
        <v>48347.4</v>
      </c>
      <c r="N1817" s="141">
        <v>4623.85142857143</v>
      </c>
      <c r="O1817" s="144"/>
      <c r="R1817" s="10"/>
    </row>
    <row r="1818" spans="1:18" ht="14.4" x14ac:dyDescent="0.3">
      <c r="A1818" s="143">
        <v>45357.672881944447</v>
      </c>
      <c r="B1818" s="46">
        <f t="shared" si="28"/>
        <v>45357.67291666667</v>
      </c>
      <c r="C1818" s="141">
        <v>2.9983347826086999</v>
      </c>
      <c r="D1818" s="141">
        <v>3.4956521739130399E-3</v>
      </c>
      <c r="E1818" s="141">
        <v>1399.8285714285701</v>
      </c>
      <c r="F1818" s="141">
        <v>7.0679999999999996</v>
      </c>
      <c r="G1818" s="141">
        <v>21</v>
      </c>
      <c r="H1818" s="141">
        <v>30.295882352941199</v>
      </c>
      <c r="I1818" s="141">
        <v>6.6085454545454496</v>
      </c>
      <c r="J1818" s="141">
        <v>4.6591666666666702</v>
      </c>
      <c r="K1818" s="141">
        <v>17.7323076923077</v>
      </c>
      <c r="L1818" s="144"/>
      <c r="M1818" s="141">
        <v>48452.2</v>
      </c>
      <c r="N1818" s="141">
        <v>4622.4459565217403</v>
      </c>
      <c r="O1818" s="144"/>
      <c r="R1818" s="10"/>
    </row>
    <row r="1819" spans="1:18" ht="14.4" x14ac:dyDescent="0.3">
      <c r="A1819" s="143">
        <v>45357.673576388886</v>
      </c>
      <c r="B1819" s="46">
        <f t="shared" si="28"/>
        <v>45357.673611111109</v>
      </c>
      <c r="C1819" s="141">
        <v>2.9995260869565201</v>
      </c>
      <c r="D1819" s="141">
        <v>4.4043478260869604E-3</v>
      </c>
      <c r="E1819" s="141">
        <v>1400.1818181818201</v>
      </c>
      <c r="F1819" s="141">
        <v>7.1</v>
      </c>
      <c r="G1819" s="141">
        <v>21</v>
      </c>
      <c r="H1819" s="141">
        <v>30.155000000000001</v>
      </c>
      <c r="I1819" s="141">
        <v>6.6105217391304301</v>
      </c>
      <c r="J1819" s="141">
        <v>4.1553846153846203</v>
      </c>
      <c r="K1819" s="141">
        <v>17.358750000000001</v>
      </c>
      <c r="L1819" s="144"/>
      <c r="M1819" s="141">
        <v>48452.2</v>
      </c>
      <c r="N1819" s="141">
        <v>4621.0127727272702</v>
      </c>
      <c r="O1819" s="144"/>
      <c r="R1819" s="10"/>
    </row>
    <row r="1820" spans="1:18" ht="14.4" x14ac:dyDescent="0.3">
      <c r="A1820" s="143">
        <v>45357.674270833333</v>
      </c>
      <c r="B1820" s="46">
        <f t="shared" si="28"/>
        <v>45357.674305555556</v>
      </c>
      <c r="C1820" s="141">
        <v>2.9997181818181802</v>
      </c>
      <c r="D1820" s="141">
        <v>3.8521739130434802E-3</v>
      </c>
      <c r="E1820" s="141">
        <v>1400.25652173913</v>
      </c>
      <c r="F1820" s="141">
        <v>7.1283333333333303</v>
      </c>
      <c r="G1820" s="141">
        <v>21</v>
      </c>
      <c r="H1820" s="141">
        <v>30.098333333333301</v>
      </c>
      <c r="I1820" s="141">
        <v>6.6173636363636401</v>
      </c>
      <c r="J1820" s="141">
        <v>3.8342857142857101</v>
      </c>
      <c r="K1820" s="141">
        <v>17.305</v>
      </c>
      <c r="L1820" s="144"/>
      <c r="M1820" s="141">
        <v>48559.75</v>
      </c>
      <c r="N1820" s="141">
        <v>4619.6305652173896</v>
      </c>
      <c r="O1820" s="144"/>
      <c r="R1820" s="10"/>
    </row>
    <row r="1821" spans="1:18" ht="14.4" x14ac:dyDescent="0.3">
      <c r="A1821" s="143">
        <v>45357.67496527778</v>
      </c>
      <c r="B1821" s="46">
        <f t="shared" si="28"/>
        <v>45357.675000000003</v>
      </c>
      <c r="C1821" s="141">
        <v>3.0004739130434799</v>
      </c>
      <c r="D1821" s="141">
        <v>3.81304347826087E-3</v>
      </c>
      <c r="E1821" s="141">
        <v>1399.99565217391</v>
      </c>
      <c r="F1821" s="141">
        <v>7.1349999999999998</v>
      </c>
      <c r="G1821" s="141">
        <v>21</v>
      </c>
      <c r="H1821" s="141">
        <v>30.114999999999998</v>
      </c>
      <c r="I1821" s="141">
        <v>6.6133478260869598</v>
      </c>
      <c r="J1821" s="141">
        <v>3.5745454545454498</v>
      </c>
      <c r="K1821" s="141">
        <v>17.305</v>
      </c>
      <c r="L1821" s="144"/>
      <c r="M1821" s="141">
        <v>48679.5</v>
      </c>
      <c r="N1821" s="141">
        <v>4618.2691739130396</v>
      </c>
      <c r="O1821" s="144"/>
      <c r="R1821" s="10"/>
    </row>
    <row r="1822" spans="1:18" ht="14.4" x14ac:dyDescent="0.3">
      <c r="A1822" s="143">
        <v>45357.675659722219</v>
      </c>
      <c r="B1822" s="46">
        <f t="shared" si="28"/>
        <v>45357.67569444445</v>
      </c>
      <c r="C1822" s="141">
        <v>2.9989272727272702</v>
      </c>
      <c r="D1822" s="141">
        <v>3.16818181818182E-3</v>
      </c>
      <c r="E1822" s="141">
        <v>1399.895</v>
      </c>
      <c r="F1822" s="141">
        <v>7.125</v>
      </c>
      <c r="G1822" s="141">
        <v>21</v>
      </c>
      <c r="H1822" s="141">
        <v>30.17</v>
      </c>
      <c r="I1822" s="141">
        <v>6.6088636363636404</v>
      </c>
      <c r="J1822" s="141">
        <v>3.4430000000000001</v>
      </c>
      <c r="K1822" s="141">
        <v>17.29</v>
      </c>
      <c r="L1822" s="144"/>
      <c r="M1822" s="141">
        <v>48784.4</v>
      </c>
      <c r="N1822" s="141">
        <v>4616.8803181818203</v>
      </c>
      <c r="O1822" s="144"/>
      <c r="R1822" s="10"/>
    </row>
    <row r="1823" spans="1:18" ht="14.4" x14ac:dyDescent="0.3">
      <c r="A1823" s="143">
        <v>45357.676354166666</v>
      </c>
      <c r="B1823" s="46">
        <f t="shared" si="28"/>
        <v>45357.676388888889</v>
      </c>
      <c r="C1823" s="141">
        <v>1.532875</v>
      </c>
      <c r="D1823" s="141">
        <v>1.41025</v>
      </c>
      <c r="E1823" s="141">
        <v>1399.9714285714299</v>
      </c>
      <c r="F1823" s="141">
        <v>43.183076923076896</v>
      </c>
      <c r="G1823" s="141">
        <v>85.053333333333299</v>
      </c>
      <c r="H1823" s="141">
        <v>30.31</v>
      </c>
      <c r="I1823" s="141">
        <v>6.6153043478260898</v>
      </c>
      <c r="J1823" s="141">
        <v>3.33</v>
      </c>
      <c r="K1823" s="141">
        <v>17.3066666666667</v>
      </c>
      <c r="L1823" s="144"/>
      <c r="M1823" s="141">
        <v>48784.4</v>
      </c>
      <c r="N1823" s="141">
        <v>4615.4678333333304</v>
      </c>
      <c r="O1823" s="144"/>
      <c r="R1823" s="10"/>
    </row>
    <row r="1824" spans="1:18" ht="14.4" x14ac:dyDescent="0.3">
      <c r="A1824" s="143">
        <v>45357.677048611113</v>
      </c>
      <c r="B1824" s="46">
        <f t="shared" si="28"/>
        <v>45357.677083333336</v>
      </c>
      <c r="C1824" s="141">
        <v>0.78600869565217402</v>
      </c>
      <c r="D1824" s="141">
        <v>2.2142086956521698</v>
      </c>
      <c r="E1824" s="141">
        <v>1399.9523809523801</v>
      </c>
      <c r="F1824" s="141">
        <v>130.371304347826</v>
      </c>
      <c r="G1824" s="141">
        <v>73.355000000000004</v>
      </c>
      <c r="H1824" s="141">
        <v>30.762173913043501</v>
      </c>
      <c r="I1824" s="141">
        <v>6.6116521739130398</v>
      </c>
      <c r="J1824" s="141">
        <v>3.3069999999999999</v>
      </c>
      <c r="K1824" s="141">
        <v>27.044166666666701</v>
      </c>
      <c r="L1824" s="144"/>
      <c r="M1824" s="141">
        <v>48887.25</v>
      </c>
      <c r="N1824" s="141">
        <v>4613.9807727272701</v>
      </c>
      <c r="O1824" s="144"/>
      <c r="R1824" s="10"/>
    </row>
    <row r="1825" spans="1:18" ht="14.4" x14ac:dyDescent="0.3">
      <c r="A1825" s="143">
        <v>45357.677743055552</v>
      </c>
      <c r="B1825" s="46">
        <f t="shared" si="28"/>
        <v>45357.677777777782</v>
      </c>
      <c r="C1825" s="141">
        <v>1.15835</v>
      </c>
      <c r="D1825" s="141">
        <v>1.8415909090909099</v>
      </c>
      <c r="E1825" s="141">
        <v>1400.3636363636399</v>
      </c>
      <c r="F1825" s="141">
        <v>80.114999999999995</v>
      </c>
      <c r="G1825" s="141">
        <v>68.424999999999997</v>
      </c>
      <c r="H1825" s="141">
        <v>31.259545454545499</v>
      </c>
      <c r="I1825" s="141">
        <v>6.61985714285714</v>
      </c>
      <c r="J1825" s="141">
        <v>3.8660000000000001</v>
      </c>
      <c r="K1825" s="141">
        <v>61.2127272727273</v>
      </c>
      <c r="L1825" s="144"/>
      <c r="M1825" s="141">
        <v>48994.5</v>
      </c>
      <c r="N1825" s="141">
        <v>4612.6338636363598</v>
      </c>
      <c r="O1825" s="144"/>
      <c r="R1825" s="10"/>
    </row>
    <row r="1826" spans="1:18" ht="14.4" x14ac:dyDescent="0.3">
      <c r="A1826" s="143">
        <v>45357.678437499999</v>
      </c>
      <c r="B1826" s="46">
        <f t="shared" si="28"/>
        <v>45357.678472222222</v>
      </c>
      <c r="C1826" s="141">
        <v>1.15855</v>
      </c>
      <c r="D1826" s="141">
        <v>1.8421272727272699</v>
      </c>
      <c r="E1826" s="141">
        <v>1399.8409090909099</v>
      </c>
      <c r="F1826" s="141">
        <v>23.989090909090901</v>
      </c>
      <c r="G1826" s="141">
        <v>70.954999999999998</v>
      </c>
      <c r="H1826" s="141">
        <v>31.6986363636364</v>
      </c>
      <c r="I1826" s="141">
        <v>6.6102727272727302</v>
      </c>
      <c r="J1826" s="141">
        <v>4.94166666666667</v>
      </c>
      <c r="K1826" s="141">
        <v>63.4823076923077</v>
      </c>
      <c r="L1826" s="144"/>
      <c r="M1826" s="141">
        <v>49111.5</v>
      </c>
      <c r="N1826" s="141">
        <v>4611.2269545454501</v>
      </c>
      <c r="O1826" s="144"/>
      <c r="R1826" s="10"/>
    </row>
    <row r="1827" spans="1:18" ht="14.4" x14ac:dyDescent="0.3">
      <c r="A1827" s="143">
        <v>45357.679131944446</v>
      </c>
      <c r="B1827" s="46">
        <f t="shared" si="28"/>
        <v>45357.679166666669</v>
      </c>
      <c r="C1827" s="141">
        <v>1.0439000000000001</v>
      </c>
      <c r="D1827" s="141">
        <v>1.9543999999999999</v>
      </c>
      <c r="E1827" s="141">
        <v>1400.05714285714</v>
      </c>
      <c r="F1827" s="141">
        <v>18.428181818181798</v>
      </c>
      <c r="G1827" s="141">
        <v>73.739999999999995</v>
      </c>
      <c r="H1827" s="141">
        <v>32.066818181818199</v>
      </c>
      <c r="I1827" s="141">
        <v>6.60952380952381</v>
      </c>
      <c r="J1827" s="141">
        <v>6.17</v>
      </c>
      <c r="K1827" s="141">
        <v>58.986153846153798</v>
      </c>
      <c r="L1827" s="144"/>
      <c r="M1827" s="141">
        <v>49219.5</v>
      </c>
      <c r="N1827" s="141">
        <v>4609.8480909090904</v>
      </c>
      <c r="O1827" s="144"/>
      <c r="R1827" s="10"/>
    </row>
    <row r="1828" spans="1:18" ht="14.4" x14ac:dyDescent="0.3">
      <c r="A1828" s="143">
        <v>45357.679826388892</v>
      </c>
      <c r="B1828" s="46">
        <f t="shared" si="28"/>
        <v>45357.679861111115</v>
      </c>
      <c r="C1828" s="141">
        <v>0.95847499999999997</v>
      </c>
      <c r="D1828" s="141">
        <v>2.03687</v>
      </c>
      <c r="E1828" s="141">
        <v>1400.2736842105301</v>
      </c>
      <c r="F1828" s="141">
        <v>26.974499999999999</v>
      </c>
      <c r="G1828" s="141">
        <v>75.385000000000005</v>
      </c>
      <c r="H1828" s="141">
        <v>32.371578947368398</v>
      </c>
      <c r="I1828" s="141">
        <v>6.6101000000000001</v>
      </c>
      <c r="J1828" s="141">
        <v>7.1316666666666704</v>
      </c>
      <c r="K1828" s="141">
        <v>59.174999999999997</v>
      </c>
      <c r="L1828" s="144"/>
      <c r="M1828" s="141">
        <v>49317.599999999999</v>
      </c>
      <c r="N1828" s="141">
        <v>4608.3752000000004</v>
      </c>
      <c r="O1828" s="144"/>
      <c r="R1828" s="10"/>
    </row>
    <row r="1829" spans="1:18" ht="14.4" x14ac:dyDescent="0.3">
      <c r="A1829" s="143">
        <v>45357.680520833332</v>
      </c>
      <c r="B1829" s="46">
        <f t="shared" si="28"/>
        <v>45357.680555555555</v>
      </c>
      <c r="C1829" s="141">
        <v>0.91279047619047604</v>
      </c>
      <c r="D1829" s="141">
        <v>2.0815999999999999</v>
      </c>
      <c r="E1829" s="141">
        <v>1399.94761904762</v>
      </c>
      <c r="F1829" s="141">
        <v>29.75</v>
      </c>
      <c r="G1829" s="141">
        <v>76.64</v>
      </c>
      <c r="H1829" s="141">
        <v>32.604999999999997</v>
      </c>
      <c r="I1829" s="141">
        <v>6.6094285714285697</v>
      </c>
      <c r="J1829" s="141">
        <v>7.72545454545455</v>
      </c>
      <c r="K1829" s="141">
        <v>61.250833333333297</v>
      </c>
      <c r="L1829" s="144"/>
      <c r="M1829" s="141">
        <v>49441.5</v>
      </c>
      <c r="N1829" s="141">
        <v>4607.0358095238098</v>
      </c>
      <c r="O1829" s="144"/>
      <c r="R1829" s="10"/>
    </row>
    <row r="1830" spans="1:18" ht="14.4" x14ac:dyDescent="0.3">
      <c r="A1830" s="143">
        <v>45357.681215277778</v>
      </c>
      <c r="B1830" s="46">
        <f t="shared" si="28"/>
        <v>45357.681250000001</v>
      </c>
      <c r="C1830" s="141">
        <v>0.85988636363636395</v>
      </c>
      <c r="D1830" s="141">
        <v>2.1401863636363601</v>
      </c>
      <c r="E1830" s="141">
        <v>1399.895</v>
      </c>
      <c r="F1830" s="141">
        <v>28.207142857142902</v>
      </c>
      <c r="G1830" s="141">
        <v>78.17</v>
      </c>
      <c r="H1830" s="141">
        <v>32.845238095238102</v>
      </c>
      <c r="I1830" s="141">
        <v>6.6085454545454496</v>
      </c>
      <c r="J1830" s="141">
        <v>8.0638461538461499</v>
      </c>
      <c r="K1830" s="141">
        <v>62.952142857142903</v>
      </c>
      <c r="L1830" s="144"/>
      <c r="M1830" s="141">
        <v>49547.25</v>
      </c>
      <c r="N1830" s="141">
        <v>4605.62481818182</v>
      </c>
      <c r="O1830" s="144"/>
      <c r="R1830" s="10"/>
    </row>
    <row r="1831" spans="1:18" ht="14.4" x14ac:dyDescent="0.3">
      <c r="A1831" s="143">
        <v>45357.681909722225</v>
      </c>
      <c r="B1831" s="46">
        <f t="shared" si="28"/>
        <v>45357.681944444448</v>
      </c>
      <c r="C1831" s="141">
        <v>0.79802727272727303</v>
      </c>
      <c r="D1831" s="141">
        <v>2.2020272727272698</v>
      </c>
      <c r="E1831" s="141">
        <v>1399.9045454545501</v>
      </c>
      <c r="F1831" s="141">
        <v>26.812000000000001</v>
      </c>
      <c r="G1831" s="141">
        <v>79.849999999999994</v>
      </c>
      <c r="H1831" s="141">
        <v>33.068823529411802</v>
      </c>
      <c r="I1831" s="141">
        <v>6.6088636363636404</v>
      </c>
      <c r="J1831" s="141">
        <v>8.3040000000000003</v>
      </c>
      <c r="K1831" s="141">
        <v>64.153333333333293</v>
      </c>
      <c r="L1831" s="144"/>
      <c r="M1831" s="141">
        <v>49651.199999999997</v>
      </c>
      <c r="N1831" s="141">
        <v>4604.2422272727299</v>
      </c>
      <c r="O1831" s="144"/>
      <c r="R1831" s="10"/>
    </row>
    <row r="1832" spans="1:18" ht="14.4" x14ac:dyDescent="0.3">
      <c r="A1832" s="143">
        <v>45357.682604166665</v>
      </c>
      <c r="B1832" s="46">
        <f t="shared" si="28"/>
        <v>45357.682638888888</v>
      </c>
      <c r="C1832" s="141">
        <v>0.73334782608695703</v>
      </c>
      <c r="D1832" s="141">
        <v>2.26264782608696</v>
      </c>
      <c r="E1832" s="141">
        <v>1400.19545454545</v>
      </c>
      <c r="F1832" s="141">
        <v>27.89</v>
      </c>
      <c r="G1832" s="141">
        <v>81.37</v>
      </c>
      <c r="H1832" s="141">
        <v>33.266666666666701</v>
      </c>
      <c r="I1832" s="141">
        <v>6.6115238095238098</v>
      </c>
      <c r="J1832" s="141">
        <v>8.5290909090909093</v>
      </c>
      <c r="K1832" s="141">
        <v>65.373076923076894</v>
      </c>
      <c r="L1832" s="144"/>
      <c r="M1832" s="141">
        <v>49751.25</v>
      </c>
      <c r="N1832" s="141">
        <v>4602.8023636363596</v>
      </c>
      <c r="O1832" s="144"/>
      <c r="R1832" s="10"/>
    </row>
    <row r="1833" spans="1:18" ht="14.4" x14ac:dyDescent="0.3">
      <c r="A1833" s="143">
        <v>45357.683298611111</v>
      </c>
      <c r="B1833" s="46">
        <f t="shared" si="28"/>
        <v>45357.683333333334</v>
      </c>
      <c r="C1833" s="141">
        <v>0.68026818181818205</v>
      </c>
      <c r="D1833" s="141">
        <v>2.3183545454545502</v>
      </c>
      <c r="E1833" s="141">
        <v>1399.77727272727</v>
      </c>
      <c r="F1833" s="141">
        <v>29.9159090909091</v>
      </c>
      <c r="G1833" s="141">
        <v>82.625</v>
      </c>
      <c r="H1833" s="141">
        <v>33.477777777777803</v>
      </c>
      <c r="I1833" s="141">
        <v>6.6049545454545502</v>
      </c>
      <c r="J1833" s="141">
        <v>8.7330000000000005</v>
      </c>
      <c r="K1833" s="141">
        <v>66.8958333333333</v>
      </c>
      <c r="L1833" s="144"/>
      <c r="M1833" s="141">
        <v>49873.25</v>
      </c>
      <c r="N1833" s="141">
        <v>4601.4320454545496</v>
      </c>
      <c r="O1833" s="144"/>
      <c r="R1833" s="10"/>
    </row>
    <row r="1834" spans="1:18" ht="14.4" x14ac:dyDescent="0.3">
      <c r="A1834" s="143">
        <v>45357.683993055558</v>
      </c>
      <c r="B1834" s="46">
        <f t="shared" si="28"/>
        <v>45357.684027777781</v>
      </c>
      <c r="C1834" s="141">
        <v>0.63698636363636396</v>
      </c>
      <c r="D1834" s="141">
        <v>2.3628045454545501</v>
      </c>
      <c r="E1834" s="141">
        <v>1399.6636363636401</v>
      </c>
      <c r="F1834" s="141">
        <v>31.4286363636364</v>
      </c>
      <c r="G1834" s="141">
        <v>83.7</v>
      </c>
      <c r="H1834" s="141">
        <v>33.67</v>
      </c>
      <c r="I1834" s="141">
        <v>6.6080909090909099</v>
      </c>
      <c r="J1834" s="141">
        <v>8.89636363636364</v>
      </c>
      <c r="K1834" s="141">
        <v>68.187857142857098</v>
      </c>
      <c r="L1834" s="144"/>
      <c r="M1834" s="141">
        <v>49873.25</v>
      </c>
      <c r="N1834" s="141">
        <v>4600.0157619047604</v>
      </c>
      <c r="O1834" s="144"/>
      <c r="R1834" s="10"/>
    </row>
    <row r="1835" spans="1:18" ht="14.4" x14ac:dyDescent="0.3">
      <c r="A1835" s="143">
        <v>45357.684687499997</v>
      </c>
      <c r="B1835" s="46">
        <f t="shared" si="28"/>
        <v>45357.68472222222</v>
      </c>
      <c r="C1835" s="141">
        <v>0.60301428571428595</v>
      </c>
      <c r="D1835" s="141">
        <v>2.3954863636363601</v>
      </c>
      <c r="E1835" s="141">
        <v>1400.06</v>
      </c>
      <c r="F1835" s="141">
        <v>33.9613636363636</v>
      </c>
      <c r="G1835" s="141">
        <v>84.43</v>
      </c>
      <c r="H1835" s="141">
        <v>33.86</v>
      </c>
      <c r="I1835" s="141">
        <v>6.6174761904761903</v>
      </c>
      <c r="J1835" s="141">
        <v>9.0875000000000004</v>
      </c>
      <c r="K1835" s="141">
        <v>69.3125</v>
      </c>
      <c r="L1835" s="144"/>
      <c r="M1835" s="141">
        <v>49985.5</v>
      </c>
      <c r="N1835" s="141">
        <v>4598.6355238095202</v>
      </c>
      <c r="O1835" s="144"/>
      <c r="R1835" s="10"/>
    </row>
    <row r="1836" spans="1:18" ht="14.4" x14ac:dyDescent="0.3">
      <c r="A1836" s="143">
        <v>45357.685381944444</v>
      </c>
      <c r="B1836" s="46">
        <f t="shared" si="28"/>
        <v>45357.685416666667</v>
      </c>
      <c r="C1836" s="141">
        <v>0.58840000000000003</v>
      </c>
      <c r="D1836" s="141">
        <v>2.4097695652173901</v>
      </c>
      <c r="E1836" s="141">
        <v>1400.1136363636399</v>
      </c>
      <c r="F1836" s="141">
        <v>79.543913043478298</v>
      </c>
      <c r="G1836" s="141">
        <v>79.06</v>
      </c>
      <c r="H1836" s="141">
        <v>33.970555555555599</v>
      </c>
      <c r="I1836" s="141">
        <v>6.6307999999999998</v>
      </c>
      <c r="J1836" s="141">
        <v>9.2088888888888896</v>
      </c>
      <c r="K1836" s="141">
        <v>70.282142857142901</v>
      </c>
      <c r="L1836" s="144"/>
      <c r="M1836" s="141">
        <v>50100.800000000003</v>
      </c>
      <c r="N1836" s="141">
        <v>4597.9641428571404</v>
      </c>
      <c r="O1836" s="144"/>
      <c r="R1836" s="10"/>
    </row>
    <row r="1837" spans="1:18" ht="14.4" x14ac:dyDescent="0.3">
      <c r="A1837" s="143">
        <v>45357.686076388891</v>
      </c>
      <c r="B1837" s="46">
        <f t="shared" si="28"/>
        <v>45357.686111111114</v>
      </c>
      <c r="C1837" s="141">
        <v>1.26090416666667</v>
      </c>
      <c r="D1837" s="141">
        <v>1.7333166666666699</v>
      </c>
      <c r="E1837" s="141">
        <v>1400.24583333333</v>
      </c>
      <c r="F1837" s="141">
        <v>221.04</v>
      </c>
      <c r="G1837" s="141">
        <v>54.58</v>
      </c>
      <c r="H1837" s="141">
        <v>33.574583333333301</v>
      </c>
      <c r="I1837" s="141">
        <v>6.7380833333333303</v>
      </c>
      <c r="J1837" s="141">
        <v>9.0554545454545394</v>
      </c>
      <c r="K1837" s="141">
        <v>71.231428571428594</v>
      </c>
      <c r="L1837" s="144"/>
      <c r="M1837" s="141">
        <v>50144</v>
      </c>
      <c r="N1837" s="141">
        <v>4598.02358333333</v>
      </c>
      <c r="O1837" s="144"/>
      <c r="R1837" s="10"/>
    </row>
    <row r="1838" spans="1:18" ht="14.4" x14ac:dyDescent="0.3">
      <c r="A1838" s="143">
        <v>45357.68677083333</v>
      </c>
      <c r="B1838" s="46">
        <f t="shared" si="28"/>
        <v>45357.686805555561</v>
      </c>
      <c r="C1838" s="141">
        <v>2.0673190476190499</v>
      </c>
      <c r="D1838" s="141">
        <v>0.93373636363636403</v>
      </c>
      <c r="E1838" s="141">
        <v>1399.9</v>
      </c>
      <c r="F1838" s="141">
        <v>167.23090909090899</v>
      </c>
      <c r="G1838" s="141">
        <v>39.11</v>
      </c>
      <c r="H1838" s="141">
        <v>33.008181818181797</v>
      </c>
      <c r="I1838" s="141">
        <v>6.8236363636363597</v>
      </c>
      <c r="J1838" s="141">
        <v>8.0046153846153807</v>
      </c>
      <c r="K1838" s="141">
        <v>66.783333333333303</v>
      </c>
      <c r="L1838" s="144"/>
      <c r="M1838" s="141">
        <v>50144</v>
      </c>
      <c r="N1838" s="141">
        <v>4598.0111666666699</v>
      </c>
      <c r="O1838" s="144"/>
      <c r="R1838" s="10"/>
    </row>
    <row r="1839" spans="1:18" ht="14.4" x14ac:dyDescent="0.3">
      <c r="A1839" s="143">
        <v>45357.687465277777</v>
      </c>
      <c r="B1839" s="46">
        <f t="shared" si="28"/>
        <v>45357.6875</v>
      </c>
      <c r="C1839" s="141">
        <v>2.4427454545454501</v>
      </c>
      <c r="D1839" s="141">
        <v>0.55528636363636397</v>
      </c>
      <c r="E1839" s="141">
        <v>1399.95909090909</v>
      </c>
      <c r="F1839" s="141">
        <v>76.7</v>
      </c>
      <c r="G1839" s="141">
        <v>35.29</v>
      </c>
      <c r="H1839" s="141">
        <v>32.491363636363602</v>
      </c>
      <c r="I1839" s="141">
        <v>6.8616666666666699</v>
      </c>
      <c r="J1839" s="141">
        <v>6.48</v>
      </c>
      <c r="K1839" s="141">
        <v>51.840769230769197</v>
      </c>
      <c r="L1839" s="144"/>
      <c r="M1839" s="141">
        <v>50144</v>
      </c>
      <c r="N1839" s="141">
        <v>4597.3716315789497</v>
      </c>
      <c r="O1839" s="144"/>
      <c r="R1839" s="10"/>
    </row>
    <row r="1840" spans="1:18" ht="14.4" x14ac:dyDescent="0.3">
      <c r="A1840" s="143">
        <v>45357.688159722224</v>
      </c>
      <c r="B1840" s="46">
        <f t="shared" si="28"/>
        <v>45357.688194444447</v>
      </c>
      <c r="C1840" s="141">
        <v>2.3664136363636401</v>
      </c>
      <c r="D1840" s="141">
        <v>0.63658181818181803</v>
      </c>
      <c r="E1840" s="141">
        <v>1399.87368421053</v>
      </c>
      <c r="F1840" s="141">
        <v>8.2884210526315805</v>
      </c>
      <c r="G1840" s="141">
        <v>40.020000000000003</v>
      </c>
      <c r="H1840" s="141">
        <v>32.196190476190502</v>
      </c>
      <c r="I1840" s="141">
        <v>6.7860909090909098</v>
      </c>
      <c r="J1840" s="141">
        <v>5.2481818181818198</v>
      </c>
      <c r="K1840" s="141">
        <v>37.3578571428571</v>
      </c>
      <c r="L1840" s="144"/>
      <c r="M1840" s="141">
        <v>50144</v>
      </c>
      <c r="N1840" s="141">
        <v>4596.076</v>
      </c>
      <c r="O1840" s="144"/>
      <c r="R1840" s="10"/>
    </row>
    <row r="1841" spans="1:18" ht="14.4" x14ac:dyDescent="0.3">
      <c r="A1841" s="143">
        <v>45357.688854166663</v>
      </c>
      <c r="B1841" s="46">
        <f t="shared" si="28"/>
        <v>45357.688888888893</v>
      </c>
      <c r="C1841" s="141">
        <v>2.1990217391304299</v>
      </c>
      <c r="D1841" s="141">
        <v>0.80487826086956504</v>
      </c>
      <c r="E1841" s="141">
        <v>1399.8782608695701</v>
      </c>
      <c r="F1841" s="141">
        <v>6.9633333333333303</v>
      </c>
      <c r="G1841" s="141">
        <v>44.2</v>
      </c>
      <c r="H1841" s="141">
        <v>31.9583333333333</v>
      </c>
      <c r="I1841" s="141">
        <v>6.7107826086956504</v>
      </c>
      <c r="J1841" s="141">
        <v>4.8612500000000001</v>
      </c>
      <c r="K1841" s="141">
        <v>31.213333333333299</v>
      </c>
      <c r="L1841" s="144"/>
      <c r="M1841" s="141">
        <v>50144</v>
      </c>
      <c r="N1841" s="141">
        <v>4594.6482608695696</v>
      </c>
      <c r="O1841" s="144"/>
      <c r="R1841" s="10"/>
    </row>
    <row r="1842" spans="1:18" ht="14.4" x14ac:dyDescent="0.3">
      <c r="A1842" s="143">
        <v>45357.68954861111</v>
      </c>
      <c r="B1842" s="46">
        <f t="shared" si="28"/>
        <v>45357.689583333333</v>
      </c>
      <c r="C1842" s="141">
        <v>2.0394285714285698</v>
      </c>
      <c r="D1842" s="141">
        <v>0.96355000000000002</v>
      </c>
      <c r="E1842" s="141">
        <v>1400.0636363636399</v>
      </c>
      <c r="F1842" s="141">
        <v>6.9916666666666698</v>
      </c>
      <c r="G1842" s="141">
        <v>48.365000000000002</v>
      </c>
      <c r="H1842" s="141">
        <v>31.8</v>
      </c>
      <c r="I1842" s="141">
        <v>6.6509090909090904</v>
      </c>
      <c r="J1842" s="141">
        <v>5.0133333333333301</v>
      </c>
      <c r="K1842" s="141">
        <v>32.938333333333297</v>
      </c>
      <c r="L1842" s="144"/>
      <c r="M1842" s="141">
        <v>50144</v>
      </c>
      <c r="N1842" s="141">
        <v>4593.1989047618999</v>
      </c>
      <c r="O1842" s="144"/>
      <c r="R1842" s="10"/>
    </row>
    <row r="1843" spans="1:18" ht="14.4" x14ac:dyDescent="0.3">
      <c r="A1843" s="143">
        <v>45357.690243055556</v>
      </c>
      <c r="B1843" s="46">
        <f t="shared" si="28"/>
        <v>45357.69027777778</v>
      </c>
      <c r="C1843" s="141">
        <v>1.8833954545454501</v>
      </c>
      <c r="D1843" s="141">
        <v>1.1151818181818201</v>
      </c>
      <c r="E1843" s="141">
        <v>1400.00952380952</v>
      </c>
      <c r="F1843" s="141">
        <v>7.0425000000000004</v>
      </c>
      <c r="G1843" s="141">
        <v>52.54</v>
      </c>
      <c r="H1843" s="141">
        <v>31.711428571428598</v>
      </c>
      <c r="I1843" s="141">
        <v>6.6111818181818203</v>
      </c>
      <c r="J1843" s="141">
        <v>5.3866666666666703</v>
      </c>
      <c r="K1843" s="141">
        <v>36.092307692307699</v>
      </c>
      <c r="L1843" s="144"/>
      <c r="M1843" s="141">
        <v>50202.6</v>
      </c>
      <c r="N1843" s="141">
        <v>4591.7788636363603</v>
      </c>
      <c r="O1843" s="144"/>
      <c r="R1843" s="10"/>
    </row>
    <row r="1844" spans="1:18" ht="14.4" x14ac:dyDescent="0.3">
      <c r="A1844" s="143">
        <v>45357.690937500003</v>
      </c>
      <c r="B1844" s="46">
        <f t="shared" si="28"/>
        <v>45357.690972222226</v>
      </c>
      <c r="C1844" s="141">
        <v>1.7261565217391299</v>
      </c>
      <c r="D1844" s="141">
        <v>1.2691043478260899</v>
      </c>
      <c r="E1844" s="141">
        <v>1400.3136363636399</v>
      </c>
      <c r="F1844" s="141">
        <v>7.1050000000000004</v>
      </c>
      <c r="G1844" s="141">
        <v>56.69</v>
      </c>
      <c r="H1844" s="141">
        <v>31.69</v>
      </c>
      <c r="I1844" s="141">
        <v>6.6150000000000002</v>
      </c>
      <c r="J1844" s="141">
        <v>5.83785714285714</v>
      </c>
      <c r="K1844" s="141">
        <v>39.301538461538499</v>
      </c>
      <c r="L1844" s="144"/>
      <c r="M1844" s="141">
        <v>50303</v>
      </c>
      <c r="N1844" s="141">
        <v>4590.3694347826104</v>
      </c>
      <c r="O1844" s="144"/>
      <c r="R1844" s="10"/>
    </row>
    <row r="1845" spans="1:18" ht="14.4" x14ac:dyDescent="0.3">
      <c r="A1845" s="143">
        <v>45357.691631944443</v>
      </c>
      <c r="B1845" s="46">
        <f t="shared" si="28"/>
        <v>45357.691666666666</v>
      </c>
      <c r="C1845" s="141">
        <v>1.57223913043478</v>
      </c>
      <c r="D1845" s="141">
        <v>1.43305217391304</v>
      </c>
      <c r="E1845" s="141">
        <v>1400.0956521739099</v>
      </c>
      <c r="F1845" s="141">
        <v>7.1849999999999996</v>
      </c>
      <c r="G1845" s="141">
        <v>60.84</v>
      </c>
      <c r="H1845" s="141">
        <v>31.738333333333301</v>
      </c>
      <c r="I1845" s="141">
        <v>6.6153478260869596</v>
      </c>
      <c r="J1845" s="141">
        <v>6.2576923076923103</v>
      </c>
      <c r="K1845" s="141">
        <v>42.916153846153797</v>
      </c>
      <c r="L1845" s="144"/>
      <c r="M1845" s="141">
        <v>50412.4</v>
      </c>
      <c r="N1845" s="141">
        <v>4588.9227727272701</v>
      </c>
      <c r="O1845" s="144"/>
      <c r="R1845" s="10"/>
    </row>
    <row r="1846" spans="1:18" ht="14.4" x14ac:dyDescent="0.3">
      <c r="A1846" s="143">
        <v>45357.692326388889</v>
      </c>
      <c r="B1846" s="46">
        <f t="shared" si="28"/>
        <v>45357.692361111112</v>
      </c>
      <c r="C1846" s="141">
        <v>1.4118304347826101</v>
      </c>
      <c r="D1846" s="141">
        <v>1.5885695652173899</v>
      </c>
      <c r="E1846" s="141">
        <v>1400.3869565217401</v>
      </c>
      <c r="F1846" s="141">
        <v>7.3310526315789497</v>
      </c>
      <c r="G1846" s="141">
        <v>64.97</v>
      </c>
      <c r="H1846" s="141">
        <v>31.836666666666702</v>
      </c>
      <c r="I1846" s="141">
        <v>6.6162608695652203</v>
      </c>
      <c r="J1846" s="141">
        <v>6.6154545454545497</v>
      </c>
      <c r="K1846" s="141">
        <v>46.455384615384602</v>
      </c>
      <c r="L1846" s="144"/>
      <c r="M1846" s="141">
        <v>50515.6</v>
      </c>
      <c r="N1846" s="141">
        <v>4587.4436521739099</v>
      </c>
      <c r="O1846" s="144"/>
      <c r="R1846" s="10"/>
    </row>
    <row r="1847" spans="1:18" ht="14.4" x14ac:dyDescent="0.3">
      <c r="A1847" s="143">
        <v>45357.693020833336</v>
      </c>
      <c r="B1847" s="46">
        <f t="shared" si="28"/>
        <v>45357.693055555559</v>
      </c>
      <c r="C1847" s="141">
        <v>1.25250869565217</v>
      </c>
      <c r="D1847" s="141">
        <v>1.7472217391304301</v>
      </c>
      <c r="E1847" s="141">
        <v>1399.77826086957</v>
      </c>
      <c r="F1847" s="141">
        <v>7.64333333333333</v>
      </c>
      <c r="G1847" s="141">
        <v>69.06</v>
      </c>
      <c r="H1847" s="141">
        <v>31.987500000000001</v>
      </c>
      <c r="I1847" s="141">
        <v>6.6163043478260901</v>
      </c>
      <c r="J1847" s="141">
        <v>6.9638461538461502</v>
      </c>
      <c r="K1847" s="141">
        <v>49.777500000000003</v>
      </c>
      <c r="L1847" s="144"/>
      <c r="M1847" s="141">
        <v>50620.25</v>
      </c>
      <c r="N1847" s="141">
        <v>4585.9575217391302</v>
      </c>
      <c r="O1847" s="144"/>
      <c r="R1847" s="10"/>
    </row>
    <row r="1848" spans="1:18" ht="14.4" x14ac:dyDescent="0.3">
      <c r="A1848" s="143">
        <v>45357.693715277775</v>
      </c>
      <c r="B1848" s="46">
        <f t="shared" si="28"/>
        <v>45357.693749999999</v>
      </c>
      <c r="C1848" s="141">
        <v>1.0968130434782599</v>
      </c>
      <c r="D1848" s="141">
        <v>1.90109565217391</v>
      </c>
      <c r="E1848" s="141">
        <v>1399.9849999999999</v>
      </c>
      <c r="F1848" s="141">
        <v>9.0160869565217396</v>
      </c>
      <c r="G1848" s="141">
        <v>72.954999999999998</v>
      </c>
      <c r="H1848" s="141">
        <v>32.183888888888902</v>
      </c>
      <c r="I1848" s="141">
        <v>6.6113999999999997</v>
      </c>
      <c r="J1848" s="141">
        <v>7.4108333333333301</v>
      </c>
      <c r="K1848" s="141">
        <v>53.215000000000003</v>
      </c>
      <c r="L1848" s="144"/>
      <c r="M1848" s="141">
        <v>50620.25</v>
      </c>
      <c r="N1848" s="141">
        <v>4584.4622380952396</v>
      </c>
      <c r="O1848" s="144"/>
      <c r="R1848" s="10"/>
    </row>
    <row r="1849" spans="1:18" ht="14.4" x14ac:dyDescent="0.3">
      <c r="A1849" s="143">
        <v>45357.694409722222</v>
      </c>
      <c r="B1849" s="46">
        <f t="shared" si="28"/>
        <v>45357.694444444445</v>
      </c>
      <c r="C1849" s="141">
        <v>0.96746818181818195</v>
      </c>
      <c r="D1849" s="141">
        <v>2.0335619047618998</v>
      </c>
      <c r="E1849" s="141">
        <v>1400.18571428571</v>
      </c>
      <c r="F1849" s="141">
        <v>19.870909090909102</v>
      </c>
      <c r="G1849" s="141">
        <v>75.325000000000003</v>
      </c>
      <c r="H1849" s="141">
        <v>32.3484615384615</v>
      </c>
      <c r="I1849" s="141">
        <v>6.6336666666666702</v>
      </c>
      <c r="J1849" s="141">
        <v>7.82909090909091</v>
      </c>
      <c r="K1849" s="141">
        <v>56.544615384615398</v>
      </c>
      <c r="L1849" s="144"/>
      <c r="M1849" s="141">
        <v>50717.5</v>
      </c>
      <c r="N1849" s="141">
        <v>4583.0486363636401</v>
      </c>
      <c r="O1849" s="144"/>
      <c r="R1849" s="10"/>
    </row>
    <row r="1850" spans="1:18" ht="14.4" x14ac:dyDescent="0.3">
      <c r="A1850" s="143">
        <v>45357.695104166669</v>
      </c>
      <c r="B1850" s="46">
        <f t="shared" si="28"/>
        <v>45357.695138888892</v>
      </c>
      <c r="C1850" s="141">
        <v>0.96293181818181794</v>
      </c>
      <c r="D1850" s="141">
        <v>2.0386409090909101</v>
      </c>
      <c r="E1850" s="141">
        <v>1400.69545454545</v>
      </c>
      <c r="F1850" s="141">
        <v>56.148636363636399</v>
      </c>
      <c r="G1850" s="141">
        <v>72.819999999999993</v>
      </c>
      <c r="H1850" s="141">
        <v>32.438333333333297</v>
      </c>
      <c r="I1850" s="141">
        <v>6.6360000000000001</v>
      </c>
      <c r="J1850" s="141">
        <v>8.2159999999999993</v>
      </c>
      <c r="K1850" s="141">
        <v>60.015384615384598</v>
      </c>
      <c r="L1850" s="141"/>
      <c r="M1850" s="141">
        <v>50768</v>
      </c>
      <c r="N1850" s="141">
        <v>4581.6220909090898</v>
      </c>
      <c r="O1850" s="144"/>
      <c r="R1850" s="10"/>
    </row>
    <row r="1851" spans="1:18" ht="14.4" x14ac:dyDescent="0.3">
      <c r="A1851" s="143">
        <v>45357.695798611108</v>
      </c>
      <c r="B1851" s="46">
        <f t="shared" si="28"/>
        <v>45357.695833333339</v>
      </c>
      <c r="C1851" s="141">
        <v>1.1033666666666699</v>
      </c>
      <c r="D1851" s="141">
        <v>1.8939857142857099</v>
      </c>
      <c r="E1851" s="141">
        <v>1400.2761904761901</v>
      </c>
      <c r="F1851" s="141">
        <v>68.587619047619</v>
      </c>
      <c r="G1851" s="141">
        <v>69.144999999999996</v>
      </c>
      <c r="H1851" s="141">
        <v>32.445</v>
      </c>
      <c r="I1851" s="141">
        <v>6.6269</v>
      </c>
      <c r="J1851" s="141">
        <v>8.2572727272727295</v>
      </c>
      <c r="K1851" s="141">
        <v>62.45</v>
      </c>
      <c r="L1851" s="144"/>
      <c r="M1851" s="141">
        <v>50768</v>
      </c>
      <c r="N1851" s="141">
        <v>4580.1057000000001</v>
      </c>
      <c r="O1851" s="144"/>
      <c r="R1851" s="10"/>
    </row>
    <row r="1852" spans="1:18" ht="14.4" x14ac:dyDescent="0.3">
      <c r="A1852" s="143">
        <v>45357.696493055555</v>
      </c>
      <c r="B1852" s="46">
        <f t="shared" si="28"/>
        <v>45357.696527777778</v>
      </c>
      <c r="C1852" s="141">
        <v>1.2163409090909101</v>
      </c>
      <c r="D1852" s="141">
        <v>1.78622272727273</v>
      </c>
      <c r="E1852" s="141">
        <v>1400</v>
      </c>
      <c r="F1852" s="141">
        <v>57.104999999999997</v>
      </c>
      <c r="G1852" s="141">
        <v>67.105000000000004</v>
      </c>
      <c r="H1852" s="141">
        <v>32.438333333333297</v>
      </c>
      <c r="I1852" s="141">
        <v>6.6120000000000001</v>
      </c>
      <c r="J1852" s="141">
        <v>8.1300000000000008</v>
      </c>
      <c r="K1852" s="141">
        <v>61.576923076923102</v>
      </c>
      <c r="L1852" s="144"/>
      <c r="M1852" s="141">
        <v>50768</v>
      </c>
      <c r="N1852" s="141">
        <v>4578.6657727272705</v>
      </c>
      <c r="O1852" s="144"/>
      <c r="R1852" s="10"/>
    </row>
    <row r="1853" spans="1:18" ht="14.4" x14ac:dyDescent="0.3">
      <c r="A1853" s="143">
        <v>45357.697187500002</v>
      </c>
      <c r="B1853" s="46">
        <f t="shared" si="28"/>
        <v>45357.697222222225</v>
      </c>
      <c r="C1853" s="141">
        <v>1.2689652173913</v>
      </c>
      <c r="D1853" s="141">
        <v>1.72793913043478</v>
      </c>
      <c r="E1853" s="141">
        <v>1399.6347826087001</v>
      </c>
      <c r="F1853" s="141">
        <v>47.84</v>
      </c>
      <c r="G1853" s="141">
        <v>66.2</v>
      </c>
      <c r="H1853" s="141">
        <v>32.432000000000002</v>
      </c>
      <c r="I1853" s="141">
        <v>6.6222500000000002</v>
      </c>
      <c r="J1853" s="141">
        <v>7.9355555555555597</v>
      </c>
      <c r="K1853" s="141">
        <v>58.713571428571399</v>
      </c>
      <c r="L1853" s="144"/>
      <c r="M1853" s="141">
        <v>50830.5</v>
      </c>
      <c r="N1853" s="141">
        <v>4577.1312608695698</v>
      </c>
      <c r="O1853" s="144"/>
      <c r="R1853" s="10"/>
    </row>
    <row r="1854" spans="1:18" ht="14.4" x14ac:dyDescent="0.3">
      <c r="A1854" s="143">
        <v>45357.697881944441</v>
      </c>
      <c r="B1854" s="46">
        <f t="shared" si="28"/>
        <v>45357.697916666672</v>
      </c>
      <c r="C1854" s="141">
        <v>1.2912826086956499</v>
      </c>
      <c r="D1854" s="141">
        <v>1.70234782608696</v>
      </c>
      <c r="E1854" s="141">
        <v>1400.0818181818199</v>
      </c>
      <c r="F1854" s="141">
        <v>44.270454545454498</v>
      </c>
      <c r="G1854" s="141">
        <v>65.69</v>
      </c>
      <c r="H1854" s="141">
        <v>32.421999999999997</v>
      </c>
      <c r="I1854" s="141">
        <v>6.6171818181818196</v>
      </c>
      <c r="J1854" s="141">
        <v>7.7836363636363597</v>
      </c>
      <c r="K1854" s="141">
        <v>56.663333333333298</v>
      </c>
      <c r="L1854" s="144"/>
      <c r="M1854" s="141">
        <v>50876</v>
      </c>
      <c r="N1854" s="141">
        <v>4575.6270000000004</v>
      </c>
      <c r="O1854" s="144"/>
      <c r="R1854" s="10"/>
    </row>
    <row r="1855" spans="1:18" ht="14.4" x14ac:dyDescent="0.3">
      <c r="A1855" s="143">
        <v>45357.698576388888</v>
      </c>
      <c r="B1855" s="46">
        <f t="shared" si="28"/>
        <v>45357.698611111111</v>
      </c>
      <c r="C1855" s="141">
        <v>1.31310476190476</v>
      </c>
      <c r="D1855" s="141">
        <v>1.6860333333333299</v>
      </c>
      <c r="E1855" s="141">
        <v>1400.0476190476199</v>
      </c>
      <c r="F1855" s="141">
        <v>43.43</v>
      </c>
      <c r="G1855" s="141">
        <v>65.25</v>
      </c>
      <c r="H1855" s="141">
        <v>32.42</v>
      </c>
      <c r="I1855" s="141">
        <v>6.6183333333333296</v>
      </c>
      <c r="J1855" s="141">
        <v>7.6237500000000002</v>
      </c>
      <c r="K1855" s="141">
        <v>55.7738461538462</v>
      </c>
      <c r="L1855" s="144"/>
      <c r="M1855" s="141">
        <v>50938.75</v>
      </c>
      <c r="N1855" s="141">
        <v>4574.1923809523796</v>
      </c>
      <c r="O1855" s="144"/>
      <c r="R1855" s="10"/>
    </row>
    <row r="1856" spans="1:18" ht="14.4" x14ac:dyDescent="0.3">
      <c r="A1856" s="143">
        <v>45357.699270833335</v>
      </c>
      <c r="B1856" s="46">
        <f t="shared" si="28"/>
        <v>45357.699305555558</v>
      </c>
      <c r="C1856" s="141">
        <v>1.3235956521739101</v>
      </c>
      <c r="D1856" s="141">
        <v>1.67671739130435</v>
      </c>
      <c r="E1856" s="141">
        <v>1400.05217391304</v>
      </c>
      <c r="F1856" s="141">
        <v>42.141904761904797</v>
      </c>
      <c r="G1856" s="141">
        <v>65.004999999999995</v>
      </c>
      <c r="H1856" s="141">
        <v>32.413333333333298</v>
      </c>
      <c r="I1856" s="141">
        <v>6.6145909090909099</v>
      </c>
      <c r="J1856" s="141">
        <v>7.5066666666666704</v>
      </c>
      <c r="K1856" s="141">
        <v>55.250833333333297</v>
      </c>
      <c r="L1856" s="144"/>
      <c r="M1856" s="141">
        <v>50986</v>
      </c>
      <c r="N1856" s="141">
        <v>4572.7722272727297</v>
      </c>
      <c r="O1856" s="144"/>
      <c r="R1856" s="10"/>
    </row>
    <row r="1857" spans="1:18" ht="14.4" x14ac:dyDescent="0.3">
      <c r="A1857" s="143">
        <v>45357.699965277781</v>
      </c>
      <c r="B1857" s="46">
        <f t="shared" si="28"/>
        <v>45357.700000000004</v>
      </c>
      <c r="C1857" s="141">
        <v>1.3347304347826101</v>
      </c>
      <c r="D1857" s="141">
        <v>1.6663826086956499</v>
      </c>
      <c r="E1857" s="141">
        <v>1399.8347826086999</v>
      </c>
      <c r="F1857" s="141">
        <v>41.736086956521703</v>
      </c>
      <c r="G1857" s="141">
        <v>64.775000000000006</v>
      </c>
      <c r="H1857" s="141">
        <v>32.409999999999997</v>
      </c>
      <c r="I1857" s="141">
        <v>6.6290909090909098</v>
      </c>
      <c r="J1857" s="141">
        <v>7.41222222222222</v>
      </c>
      <c r="K1857" s="141">
        <v>54.860833333333296</v>
      </c>
      <c r="L1857" s="144"/>
      <c r="M1857" s="141">
        <v>51042.75</v>
      </c>
      <c r="N1857" s="141">
        <v>4571.2699565217399</v>
      </c>
      <c r="O1857" s="144"/>
      <c r="R1857" s="10"/>
    </row>
    <row r="1858" spans="1:18" ht="14.4" x14ac:dyDescent="0.3">
      <c r="A1858" s="143">
        <v>45357.700659722221</v>
      </c>
      <c r="B1858" s="46">
        <f t="shared" si="28"/>
        <v>45357.700694444444</v>
      </c>
      <c r="C1858" s="141">
        <v>1.340255</v>
      </c>
      <c r="D1858" s="141">
        <v>1.661905</v>
      </c>
      <c r="E1858" s="141">
        <v>1400.42631578947</v>
      </c>
      <c r="F1858" s="141">
        <v>41.8468421052632</v>
      </c>
      <c r="G1858" s="141">
        <v>64.53</v>
      </c>
      <c r="H1858" s="141">
        <v>32.414999999999999</v>
      </c>
      <c r="I1858" s="141">
        <v>6.6050526315789497</v>
      </c>
      <c r="J1858" s="141">
        <v>7.38</v>
      </c>
      <c r="K1858" s="141">
        <v>54.593636363636399</v>
      </c>
      <c r="L1858" s="144"/>
      <c r="M1858" s="141">
        <v>51091</v>
      </c>
      <c r="N1858" s="141">
        <v>4569.8092999999999</v>
      </c>
      <c r="O1858" s="144"/>
      <c r="R1858" s="10"/>
    </row>
    <row r="1859" spans="1:18" ht="14.4" x14ac:dyDescent="0.3">
      <c r="A1859" s="143">
        <v>45357.701354166667</v>
      </c>
      <c r="B1859" s="46">
        <f t="shared" ref="B1859:B1922" si="29">MROUND(A1859,"00:01:00")</f>
        <v>45357.701388888891</v>
      </c>
      <c r="C1859" s="141">
        <v>1.35245217391304</v>
      </c>
      <c r="D1859" s="141">
        <v>1.64657391304348</v>
      </c>
      <c r="E1859" s="141">
        <v>1400.2652173913</v>
      </c>
      <c r="F1859" s="141">
        <v>41.845652173913003</v>
      </c>
      <c r="G1859" s="141">
        <v>64.3</v>
      </c>
      <c r="H1859" s="141">
        <v>32.4246153846154</v>
      </c>
      <c r="I1859" s="141">
        <v>6.62357142857143</v>
      </c>
      <c r="J1859" s="141">
        <v>7.3620000000000001</v>
      </c>
      <c r="K1859" s="141">
        <v>54.400833333333303</v>
      </c>
      <c r="L1859" s="144"/>
      <c r="M1859" s="141">
        <v>51156.25</v>
      </c>
      <c r="N1859" s="141">
        <v>4568.3308695652204</v>
      </c>
      <c r="O1859" s="144"/>
      <c r="R1859" s="10"/>
    </row>
    <row r="1860" spans="1:18" ht="14.4" x14ac:dyDescent="0.3">
      <c r="A1860" s="143">
        <v>45357.702048611114</v>
      </c>
      <c r="B1860" s="46">
        <f t="shared" si="29"/>
        <v>45357.702083333337</v>
      </c>
      <c r="C1860" s="141">
        <v>1.3618636363636401</v>
      </c>
      <c r="D1860" s="141">
        <v>1.64428636363636</v>
      </c>
      <c r="E1860" s="141">
        <v>1400.24090909091</v>
      </c>
      <c r="F1860" s="141">
        <v>42.731428571428602</v>
      </c>
      <c r="G1860" s="141">
        <v>63.94</v>
      </c>
      <c r="H1860" s="141">
        <v>32.43</v>
      </c>
      <c r="I1860" s="141">
        <v>6.6128571428571403</v>
      </c>
      <c r="J1860" s="141">
        <v>7.35</v>
      </c>
      <c r="K1860" s="141">
        <v>54.183636363636403</v>
      </c>
      <c r="L1860" s="144"/>
      <c r="M1860" s="141">
        <v>51258.2</v>
      </c>
      <c r="N1860" s="141">
        <v>4566.8084090909097</v>
      </c>
      <c r="O1860" s="144"/>
      <c r="R1860" s="10"/>
    </row>
    <row r="1861" spans="1:18" ht="14.4" x14ac:dyDescent="0.3">
      <c r="A1861" s="143">
        <v>45357.702743055554</v>
      </c>
      <c r="B1861" s="46">
        <f t="shared" si="29"/>
        <v>45357.702777777777</v>
      </c>
      <c r="C1861" s="141">
        <v>1.37608181818182</v>
      </c>
      <c r="D1861" s="141">
        <v>1.6238142857142901</v>
      </c>
      <c r="E1861" s="141">
        <v>1400.0350000000001</v>
      </c>
      <c r="F1861" s="141">
        <v>42.233181818181798</v>
      </c>
      <c r="G1861" s="141">
        <v>63.674999999999997</v>
      </c>
      <c r="H1861" s="141">
        <v>32.423333333333296</v>
      </c>
      <c r="I1861" s="141">
        <v>6.6225909090909099</v>
      </c>
      <c r="J1861" s="141">
        <v>7.3062500000000004</v>
      </c>
      <c r="K1861" s="141">
        <v>53.9716666666667</v>
      </c>
      <c r="L1861" s="144"/>
      <c r="M1861" s="141">
        <v>51258.2</v>
      </c>
      <c r="N1861" s="141">
        <v>4565.3200909090901</v>
      </c>
      <c r="O1861" s="144"/>
      <c r="R1861" s="10"/>
    </row>
    <row r="1862" spans="1:18" ht="14.4" x14ac:dyDescent="0.3">
      <c r="A1862" s="143">
        <v>45357.7034375</v>
      </c>
      <c r="B1862" s="46">
        <f t="shared" si="29"/>
        <v>45357.703472222223</v>
      </c>
      <c r="C1862" s="141">
        <v>1.3855130434782601</v>
      </c>
      <c r="D1862" s="141">
        <v>1.6163590909090899</v>
      </c>
      <c r="E1862" s="141">
        <v>1400.0739130434799</v>
      </c>
      <c r="F1862" s="141">
        <v>42.437391304347798</v>
      </c>
      <c r="G1862" s="141">
        <v>63.36</v>
      </c>
      <c r="H1862" s="141">
        <v>32.424999999999997</v>
      </c>
      <c r="I1862" s="141">
        <v>6.6208095238095197</v>
      </c>
      <c r="J1862" s="141">
        <v>7.25</v>
      </c>
      <c r="K1862" s="141">
        <v>53.719166666666702</v>
      </c>
      <c r="L1862" s="144"/>
      <c r="M1862" s="141">
        <v>51374.400000000001</v>
      </c>
      <c r="N1862" s="141">
        <v>4563.87091304348</v>
      </c>
      <c r="O1862" s="144"/>
      <c r="R1862" s="10"/>
    </row>
    <row r="1863" spans="1:18" ht="14.4" x14ac:dyDescent="0.3">
      <c r="A1863" s="143">
        <v>45357.704131944447</v>
      </c>
      <c r="B1863" s="46">
        <f t="shared" si="29"/>
        <v>45357.70416666667</v>
      </c>
      <c r="C1863" s="141">
        <v>1.3932272727272701</v>
      </c>
      <c r="D1863" s="141">
        <v>1.6034318181818199</v>
      </c>
      <c r="E1863" s="141">
        <v>1400.6590909090901</v>
      </c>
      <c r="F1863" s="141">
        <v>42.219090909090902</v>
      </c>
      <c r="G1863" s="141">
        <v>63.064999999999998</v>
      </c>
      <c r="H1863" s="141">
        <v>32.405000000000001</v>
      </c>
      <c r="I1863" s="141">
        <v>6.61042857142857</v>
      </c>
      <c r="J1863" s="141">
        <v>7.2350000000000003</v>
      </c>
      <c r="K1863" s="141">
        <v>53.466666666666697</v>
      </c>
      <c r="L1863" s="144"/>
      <c r="M1863" s="141">
        <v>51419</v>
      </c>
      <c r="N1863" s="141">
        <v>4562.3648571428603</v>
      </c>
      <c r="O1863" s="144"/>
      <c r="R1863" s="10"/>
    </row>
    <row r="1864" spans="1:18" ht="14.4" x14ac:dyDescent="0.3">
      <c r="A1864" s="143">
        <v>45357.704826388886</v>
      </c>
      <c r="B1864" s="46">
        <f t="shared" si="29"/>
        <v>45357.704861111109</v>
      </c>
      <c r="C1864" s="141">
        <v>1.4085136363636399</v>
      </c>
      <c r="D1864" s="141">
        <v>1.5902227272727301</v>
      </c>
      <c r="E1864" s="141">
        <v>1399.80454545455</v>
      </c>
      <c r="F1864" s="141">
        <v>41.960909090909098</v>
      </c>
      <c r="G1864" s="141">
        <v>62.82</v>
      </c>
      <c r="H1864" s="141">
        <v>32.391666666666701</v>
      </c>
      <c r="I1864" s="141">
        <v>6.6268500000000001</v>
      </c>
      <c r="J1864" s="141">
        <v>7.21</v>
      </c>
      <c r="K1864" s="141">
        <v>53.213076923076898</v>
      </c>
      <c r="L1864" s="144"/>
      <c r="M1864" s="141">
        <v>51493</v>
      </c>
      <c r="N1864" s="141">
        <v>4560.85977272727</v>
      </c>
      <c r="O1864" s="144"/>
      <c r="R1864" s="10"/>
    </row>
    <row r="1865" spans="1:18" ht="14.4" x14ac:dyDescent="0.3">
      <c r="A1865" s="143">
        <v>45357.705520833333</v>
      </c>
      <c r="B1865" s="46">
        <f t="shared" si="29"/>
        <v>45357.705555555556</v>
      </c>
      <c r="C1865" s="141">
        <v>1.4184000000000001</v>
      </c>
      <c r="D1865" s="141">
        <v>1.5874999999999999</v>
      </c>
      <c r="E1865" s="141">
        <v>1400.03636363636</v>
      </c>
      <c r="F1865" s="141">
        <v>42.665500000000002</v>
      </c>
      <c r="G1865" s="141">
        <v>62.515000000000001</v>
      </c>
      <c r="H1865" s="141">
        <v>32.365000000000002</v>
      </c>
      <c r="I1865" s="141">
        <v>6.6108095238095199</v>
      </c>
      <c r="J1865" s="141">
        <v>7.18333333333333</v>
      </c>
      <c r="K1865" s="141">
        <v>52.958461538461499</v>
      </c>
      <c r="L1865" s="144"/>
      <c r="M1865" s="141">
        <v>51588</v>
      </c>
      <c r="N1865" s="141">
        <v>4559.3266363636403</v>
      </c>
      <c r="O1865" s="144"/>
      <c r="R1865" s="10"/>
    </row>
    <row r="1866" spans="1:18" ht="14.4" x14ac:dyDescent="0.3">
      <c r="A1866" s="143">
        <v>45357.70621527778</v>
      </c>
      <c r="B1866" s="46">
        <f t="shared" si="29"/>
        <v>45357.706250000003</v>
      </c>
      <c r="C1866" s="141">
        <v>1.42489130434783</v>
      </c>
      <c r="D1866" s="141">
        <v>1.5715782608695601</v>
      </c>
      <c r="E1866" s="141">
        <v>1400.1043478260899</v>
      </c>
      <c r="F1866" s="141">
        <v>42</v>
      </c>
      <c r="G1866" s="141">
        <v>62.26</v>
      </c>
      <c r="H1866" s="141">
        <v>32.338000000000001</v>
      </c>
      <c r="I1866" s="141">
        <v>6.6194782608695704</v>
      </c>
      <c r="J1866" s="141">
        <v>7.17</v>
      </c>
      <c r="K1866" s="141">
        <v>52.709090909090897</v>
      </c>
      <c r="L1866" s="144"/>
      <c r="M1866" s="141">
        <v>51588</v>
      </c>
      <c r="N1866" s="141">
        <v>4557.8154782608699</v>
      </c>
      <c r="O1866" s="144"/>
      <c r="R1866" s="10"/>
    </row>
    <row r="1867" spans="1:18" ht="14.4" x14ac:dyDescent="0.3">
      <c r="A1867" s="143">
        <v>45357.706909722219</v>
      </c>
      <c r="B1867" s="46">
        <f t="shared" si="29"/>
        <v>45357.70694444445</v>
      </c>
      <c r="C1867" s="141">
        <v>1.4402173913043499</v>
      </c>
      <c r="D1867" s="141">
        <v>1.5563043478260901</v>
      </c>
      <c r="E1867" s="141">
        <v>1400.2761904761901</v>
      </c>
      <c r="F1867" s="141">
        <v>41.778636363636402</v>
      </c>
      <c r="G1867" s="141">
        <v>61.99</v>
      </c>
      <c r="H1867" s="141">
        <v>32.314999999999998</v>
      </c>
      <c r="I1867" s="141">
        <v>6.6166666666666698</v>
      </c>
      <c r="J1867" s="141">
        <v>7.15</v>
      </c>
      <c r="K1867" s="141">
        <v>52.483333333333299</v>
      </c>
      <c r="L1867" s="144"/>
      <c r="M1867" s="141">
        <v>51694.333333333299</v>
      </c>
      <c r="N1867" s="141">
        <v>4556.3374090909101</v>
      </c>
      <c r="O1867" s="144"/>
      <c r="R1867" s="10"/>
    </row>
    <row r="1868" spans="1:18" ht="14.4" x14ac:dyDescent="0.3">
      <c r="A1868" s="143">
        <v>45357.707604166666</v>
      </c>
      <c r="B1868" s="46">
        <f t="shared" si="29"/>
        <v>45357.707638888889</v>
      </c>
      <c r="C1868" s="141">
        <v>1.44121739130435</v>
      </c>
      <c r="D1868" s="141">
        <v>1.5583260869565201</v>
      </c>
      <c r="E1868" s="141">
        <v>1400.0739130434799</v>
      </c>
      <c r="F1868" s="141">
        <v>41.205652173913002</v>
      </c>
      <c r="G1868" s="141">
        <v>61.854999999999997</v>
      </c>
      <c r="H1868" s="141">
        <v>32.29</v>
      </c>
      <c r="I1868" s="141">
        <v>6.6148571428571401</v>
      </c>
      <c r="J1868" s="141">
        <v>7.1216666666666697</v>
      </c>
      <c r="K1868" s="141">
        <v>52.222307692307702</v>
      </c>
      <c r="L1868" s="144"/>
      <c r="M1868" s="141">
        <v>51810.25</v>
      </c>
      <c r="N1868" s="141">
        <v>4554.7746086956504</v>
      </c>
      <c r="O1868" s="144"/>
      <c r="R1868" s="10"/>
    </row>
    <row r="1869" spans="1:18" ht="14.4" x14ac:dyDescent="0.3">
      <c r="A1869" s="143">
        <v>45357.708298611113</v>
      </c>
      <c r="B1869" s="46">
        <f t="shared" si="29"/>
        <v>45357.708333333336</v>
      </c>
      <c r="C1869" s="141">
        <v>1.45113181818182</v>
      </c>
      <c r="D1869" s="141">
        <v>1.54828636363636</v>
      </c>
      <c r="E1869" s="141">
        <v>1400.25238095238</v>
      </c>
      <c r="F1869" s="141">
        <v>41.73</v>
      </c>
      <c r="G1869" s="141">
        <v>61.645000000000003</v>
      </c>
      <c r="H1869" s="141">
        <v>32.271999999999998</v>
      </c>
      <c r="I1869" s="141">
        <v>6.6182727272727302</v>
      </c>
      <c r="J1869" s="141">
        <v>7.0983333333333301</v>
      </c>
      <c r="K1869" s="141">
        <v>52.005000000000003</v>
      </c>
      <c r="L1869" s="144"/>
      <c r="M1869" s="141">
        <v>51810.25</v>
      </c>
      <c r="N1869" s="141">
        <v>4553.2493636363597</v>
      </c>
      <c r="O1869" s="144"/>
      <c r="R1869" s="10"/>
    </row>
    <row r="1870" spans="1:18" ht="14.4" x14ac:dyDescent="0.3">
      <c r="A1870" s="143">
        <v>45357.708993055552</v>
      </c>
      <c r="B1870" s="46">
        <f t="shared" si="29"/>
        <v>45357.709027777782</v>
      </c>
      <c r="C1870" s="141">
        <v>1.4587043478260899</v>
      </c>
      <c r="D1870" s="141">
        <v>1.5360913043478299</v>
      </c>
      <c r="E1870" s="141">
        <v>1399.99130434783</v>
      </c>
      <c r="F1870" s="141">
        <v>41.2508695652174</v>
      </c>
      <c r="G1870" s="141">
        <v>61.53</v>
      </c>
      <c r="H1870" s="141">
        <v>32.265000000000001</v>
      </c>
      <c r="I1870" s="141">
        <v>6.6254347826086999</v>
      </c>
      <c r="J1870" s="141">
        <v>7.07</v>
      </c>
      <c r="K1870" s="141">
        <v>51.862000000000002</v>
      </c>
      <c r="L1870" s="144"/>
      <c r="M1870" s="141">
        <v>51921.25</v>
      </c>
      <c r="N1870" s="141">
        <v>4551.7396086956496</v>
      </c>
      <c r="O1870" s="144"/>
      <c r="R1870" s="10"/>
    </row>
    <row r="1871" spans="1:18" ht="14.4" x14ac:dyDescent="0.3">
      <c r="A1871" s="143">
        <v>45357.709687499999</v>
      </c>
      <c r="B1871" s="46">
        <f t="shared" si="29"/>
        <v>45357.709722222222</v>
      </c>
      <c r="C1871" s="141">
        <v>1.4630136363636399</v>
      </c>
      <c r="D1871" s="141">
        <v>1.5377047619047599</v>
      </c>
      <c r="E1871" s="141">
        <v>1400.0476190476199</v>
      </c>
      <c r="F1871" s="141">
        <v>41.419523809523803</v>
      </c>
      <c r="G1871" s="141">
        <v>61.354999999999997</v>
      </c>
      <c r="H1871" s="141">
        <v>32.25</v>
      </c>
      <c r="I1871" s="141">
        <v>6.6055454545454504</v>
      </c>
      <c r="J1871" s="141">
        <v>7.0657142857142903</v>
      </c>
      <c r="K1871" s="141">
        <v>51.679166666666703</v>
      </c>
      <c r="L1871" s="144"/>
      <c r="M1871" s="141">
        <v>52010</v>
      </c>
      <c r="N1871" s="141">
        <v>4550.1719999999996</v>
      </c>
      <c r="O1871" s="144"/>
      <c r="R1871" s="10"/>
    </row>
    <row r="1872" spans="1:18" ht="14.4" x14ac:dyDescent="0.3">
      <c r="A1872" s="143">
        <v>45357.710381944446</v>
      </c>
      <c r="B1872" s="46">
        <f t="shared" si="29"/>
        <v>45357.710416666669</v>
      </c>
      <c r="C1872" s="141">
        <v>1.46319565217391</v>
      </c>
      <c r="D1872" s="141">
        <v>1.53945217391304</v>
      </c>
      <c r="E1872" s="141">
        <v>1400.3</v>
      </c>
      <c r="F1872" s="141">
        <v>39.562173913043502</v>
      </c>
      <c r="G1872" s="141">
        <v>61.43</v>
      </c>
      <c r="H1872" s="141">
        <v>32.253333333333302</v>
      </c>
      <c r="I1872" s="141">
        <v>6.6130869565217401</v>
      </c>
      <c r="J1872" s="141">
        <v>7.0875000000000004</v>
      </c>
      <c r="K1872" s="141">
        <v>51.5053846153846</v>
      </c>
      <c r="L1872" s="144"/>
      <c r="M1872" s="141">
        <v>52010</v>
      </c>
      <c r="N1872" s="141">
        <v>4548.6219130434802</v>
      </c>
      <c r="O1872" s="144"/>
      <c r="R1872" s="10"/>
    </row>
    <row r="1873" spans="1:18" ht="14.4" x14ac:dyDescent="0.3">
      <c r="A1873" s="143">
        <v>45357.711076388892</v>
      </c>
      <c r="B1873" s="46">
        <f t="shared" si="29"/>
        <v>45357.711111111115</v>
      </c>
      <c r="C1873" s="141">
        <v>1.46274285714286</v>
      </c>
      <c r="D1873" s="141">
        <v>1.5351636363636401</v>
      </c>
      <c r="E1873" s="141">
        <v>1399.875</v>
      </c>
      <c r="F1873" s="141">
        <v>39.679047619047601</v>
      </c>
      <c r="G1873" s="141">
        <v>61.5</v>
      </c>
      <c r="H1873" s="141">
        <v>32.255000000000003</v>
      </c>
      <c r="I1873" s="141">
        <v>6.6185</v>
      </c>
      <c r="J1873" s="141">
        <v>7.1133333333333297</v>
      </c>
      <c r="K1873" s="141">
        <v>51.36</v>
      </c>
      <c r="L1873" s="144"/>
      <c r="M1873" s="141">
        <v>52150.75</v>
      </c>
      <c r="N1873" s="141">
        <v>4547.0559090909101</v>
      </c>
      <c r="O1873" s="144"/>
      <c r="R1873" s="10"/>
    </row>
    <row r="1874" spans="1:18" ht="14.4" x14ac:dyDescent="0.3">
      <c r="A1874" s="143">
        <v>45357.711770833332</v>
      </c>
      <c r="B1874" s="46">
        <f t="shared" si="29"/>
        <v>45357.711805555555</v>
      </c>
      <c r="C1874" s="141">
        <v>1.4621</v>
      </c>
      <c r="D1874" s="141">
        <v>1.5369636363636401</v>
      </c>
      <c r="E1874" s="141">
        <v>1399.70909090909</v>
      </c>
      <c r="F1874" s="141">
        <v>40.048636363636398</v>
      </c>
      <c r="G1874" s="141">
        <v>61.48</v>
      </c>
      <c r="H1874" s="141">
        <v>32.25</v>
      </c>
      <c r="I1874" s="141">
        <v>6.6165454545454496</v>
      </c>
      <c r="J1874" s="141">
        <v>7.1133333333333297</v>
      </c>
      <c r="K1874" s="141">
        <v>51.382857142857098</v>
      </c>
      <c r="L1874" s="144"/>
      <c r="M1874" s="141">
        <v>52261.25</v>
      </c>
      <c r="N1874" s="141">
        <v>4545.4880909090898</v>
      </c>
      <c r="O1874" s="144"/>
      <c r="R1874" s="10"/>
    </row>
    <row r="1875" spans="1:18" ht="14.4" x14ac:dyDescent="0.3">
      <c r="A1875" s="143">
        <v>45357.712465277778</v>
      </c>
      <c r="B1875" s="46">
        <f t="shared" si="29"/>
        <v>45357.712500000001</v>
      </c>
      <c r="C1875" s="141">
        <v>1.4593363636363601</v>
      </c>
      <c r="D1875" s="141">
        <v>1.5410318181818199</v>
      </c>
      <c r="E1875" s="141">
        <v>1399.9409090909101</v>
      </c>
      <c r="F1875" s="141">
        <v>39.884545454545503</v>
      </c>
      <c r="G1875" s="141">
        <v>61.5</v>
      </c>
      <c r="H1875" s="141">
        <v>32.241666666666703</v>
      </c>
      <c r="I1875" s="141">
        <v>6.6123181818181802</v>
      </c>
      <c r="J1875" s="141">
        <v>7.1033333333333299</v>
      </c>
      <c r="K1875" s="141">
        <v>51.4033333333333</v>
      </c>
      <c r="L1875" s="144"/>
      <c r="M1875" s="141">
        <v>52347.5</v>
      </c>
      <c r="N1875" s="141">
        <v>4543.97454545455</v>
      </c>
      <c r="O1875" s="144"/>
      <c r="R1875" s="10"/>
    </row>
    <row r="1876" spans="1:18" ht="14.4" x14ac:dyDescent="0.3">
      <c r="A1876" s="143">
        <v>45357.713159722225</v>
      </c>
      <c r="B1876" s="46">
        <f t="shared" si="29"/>
        <v>45357.713194444448</v>
      </c>
      <c r="C1876" s="141">
        <v>1.4608136363636399</v>
      </c>
      <c r="D1876" s="141">
        <v>1.53282727272727</v>
      </c>
      <c r="E1876" s="141">
        <v>1399.78181818182</v>
      </c>
      <c r="F1876" s="141">
        <v>39.4627272727273</v>
      </c>
      <c r="G1876" s="141">
        <v>61.534999999999997</v>
      </c>
      <c r="H1876" s="141">
        <v>32.24</v>
      </c>
      <c r="I1876" s="141">
        <v>6.6162272727272704</v>
      </c>
      <c r="J1876" s="141">
        <v>7.1</v>
      </c>
      <c r="K1876" s="141">
        <v>51.414999999999999</v>
      </c>
      <c r="L1876" s="144"/>
      <c r="M1876" s="141">
        <v>52347.5</v>
      </c>
      <c r="N1876" s="141">
        <v>4542.43404545455</v>
      </c>
      <c r="O1876" s="144"/>
      <c r="R1876" s="10"/>
    </row>
    <row r="1877" spans="1:18" ht="14.4" x14ac:dyDescent="0.3">
      <c r="A1877" s="143">
        <v>45357.713854166665</v>
      </c>
      <c r="B1877" s="46">
        <f t="shared" si="29"/>
        <v>45357.713888888888</v>
      </c>
      <c r="C1877" s="141">
        <v>1.462</v>
      </c>
      <c r="D1877" s="141">
        <v>1.54117272727273</v>
      </c>
      <c r="E1877" s="141">
        <v>1400.5619047619</v>
      </c>
      <c r="F1877" s="141">
        <v>40.6404761904762</v>
      </c>
      <c r="G1877" s="141">
        <v>61.43</v>
      </c>
      <c r="H1877" s="141">
        <v>32.223999999999997</v>
      </c>
      <c r="I1877" s="141">
        <v>6.6222272727272697</v>
      </c>
      <c r="J1877" s="141">
        <v>7.1083333333333298</v>
      </c>
      <c r="K1877" s="141">
        <v>51.42</v>
      </c>
      <c r="L1877" s="144"/>
      <c r="M1877" s="141">
        <v>52460</v>
      </c>
      <c r="N1877" s="141">
        <v>4540.9316363636399</v>
      </c>
      <c r="O1877" s="144"/>
      <c r="R1877" s="10"/>
    </row>
    <row r="1878" spans="1:18" ht="14.4" x14ac:dyDescent="0.3">
      <c r="A1878" s="143">
        <v>45357.714548611111</v>
      </c>
      <c r="B1878" s="46">
        <f t="shared" si="29"/>
        <v>45357.714583333334</v>
      </c>
      <c r="C1878" s="141">
        <v>1.46791363636364</v>
      </c>
      <c r="D1878" s="141">
        <v>1.5335380952380999</v>
      </c>
      <c r="E1878" s="141">
        <v>1400.29090909091</v>
      </c>
      <c r="F1878" s="141">
        <v>40.3854545454545</v>
      </c>
      <c r="G1878" s="141">
        <v>61.354999999999997</v>
      </c>
      <c r="H1878" s="141">
        <v>32.21</v>
      </c>
      <c r="I1878" s="141">
        <v>6.6169523809523803</v>
      </c>
      <c r="J1878" s="141">
        <v>7.1212499999999999</v>
      </c>
      <c r="K1878" s="141">
        <v>51.413333333333298</v>
      </c>
      <c r="L1878" s="144"/>
      <c r="M1878" s="141">
        <v>52565.75</v>
      </c>
      <c r="N1878" s="141">
        <v>4539.3534090909097</v>
      </c>
      <c r="O1878" s="144"/>
      <c r="R1878" s="10"/>
    </row>
    <row r="1879" spans="1:18" ht="14.4" x14ac:dyDescent="0.3">
      <c r="A1879" s="143">
        <v>45357.715243055558</v>
      </c>
      <c r="B1879" s="46">
        <f t="shared" si="29"/>
        <v>45357.715277777781</v>
      </c>
      <c r="C1879" s="141">
        <v>1.4658285714285699</v>
      </c>
      <c r="D1879" s="141">
        <v>1.5378238095238099</v>
      </c>
      <c r="E1879" s="141">
        <v>1400.24</v>
      </c>
      <c r="F1879" s="141">
        <v>39.840476190476203</v>
      </c>
      <c r="G1879" s="141">
        <v>61.37</v>
      </c>
      <c r="H1879" s="141">
        <v>32.195</v>
      </c>
      <c r="I1879" s="141">
        <v>6.6145714285714297</v>
      </c>
      <c r="J1879" s="141">
        <v>7.1422222222222196</v>
      </c>
      <c r="K1879" s="141">
        <v>51.332727272727297</v>
      </c>
      <c r="L1879" s="144"/>
      <c r="M1879" s="141">
        <v>52687</v>
      </c>
      <c r="N1879" s="141">
        <v>4537.8300952380996</v>
      </c>
      <c r="O1879" s="144"/>
      <c r="R1879" s="10"/>
    </row>
    <row r="1880" spans="1:18" ht="14.4" x14ac:dyDescent="0.3">
      <c r="A1880" s="143">
        <v>45357.715937499997</v>
      </c>
      <c r="B1880" s="46">
        <f t="shared" si="29"/>
        <v>45357.71597222222</v>
      </c>
      <c r="C1880" s="141">
        <v>1.4664347826087001</v>
      </c>
      <c r="D1880" s="141">
        <v>1.5354347826087</v>
      </c>
      <c r="E1880" s="141">
        <v>1399.8454545454499</v>
      </c>
      <c r="F1880" s="141">
        <v>39.669545454545499</v>
      </c>
      <c r="G1880" s="141">
        <v>61.44</v>
      </c>
      <c r="H1880" s="141">
        <v>32.183333333333302</v>
      </c>
      <c r="I1880" s="141">
        <v>6.6151304347826096</v>
      </c>
      <c r="J1880" s="141">
        <v>7.1639999999999997</v>
      </c>
      <c r="K1880" s="141">
        <v>51.246666666666698</v>
      </c>
      <c r="L1880" s="144"/>
      <c r="M1880" s="141">
        <v>52687</v>
      </c>
      <c r="N1880" s="141">
        <v>4536.2358636363597</v>
      </c>
      <c r="O1880" s="144"/>
      <c r="R1880" s="10"/>
    </row>
    <row r="1881" spans="1:18" ht="14.4" x14ac:dyDescent="0.3">
      <c r="A1881" s="143">
        <v>45357.716631944444</v>
      </c>
      <c r="B1881" s="46">
        <f t="shared" si="29"/>
        <v>45357.716666666667</v>
      </c>
      <c r="C1881" s="141">
        <v>1.4688227272727301</v>
      </c>
      <c r="D1881" s="141">
        <v>1.53374761904762</v>
      </c>
      <c r="E1881" s="141">
        <v>1400.2</v>
      </c>
      <c r="F1881" s="141">
        <v>40.7113636363636</v>
      </c>
      <c r="G1881" s="141">
        <v>61.33</v>
      </c>
      <c r="H1881" s="141">
        <v>32.185000000000002</v>
      </c>
      <c r="I1881" s="141">
        <v>6.6232727272727301</v>
      </c>
      <c r="J1881" s="141">
        <v>7.165</v>
      </c>
      <c r="K1881" s="141">
        <v>51.2633333333333</v>
      </c>
      <c r="L1881" s="144"/>
      <c r="M1881" s="141">
        <v>52781.8</v>
      </c>
      <c r="N1881" s="141">
        <v>4534.7036363636398</v>
      </c>
      <c r="O1881" s="144"/>
      <c r="R1881" s="10"/>
    </row>
    <row r="1882" spans="1:18" ht="14.4" x14ac:dyDescent="0.3">
      <c r="A1882" s="143">
        <v>45357.717326388891</v>
      </c>
      <c r="B1882" s="46">
        <f t="shared" si="29"/>
        <v>45357.717361111114</v>
      </c>
      <c r="C1882" s="141">
        <v>1.46937727272727</v>
      </c>
      <c r="D1882" s="141">
        <v>1.5322181818181799</v>
      </c>
      <c r="E1882" s="141">
        <v>1400.2526315789501</v>
      </c>
      <c r="F1882" s="141">
        <v>40.085454545454503</v>
      </c>
      <c r="G1882" s="141">
        <v>61.295000000000002</v>
      </c>
      <c r="H1882" s="141">
        <v>32.18</v>
      </c>
      <c r="I1882" s="141">
        <v>6.6193</v>
      </c>
      <c r="J1882" s="141">
        <v>7.1942857142857104</v>
      </c>
      <c r="K1882" s="141">
        <v>51.225000000000001</v>
      </c>
      <c r="L1882" s="144"/>
      <c r="M1882" s="141">
        <v>52884.75</v>
      </c>
      <c r="N1882" s="141">
        <v>4533.1274090909101</v>
      </c>
      <c r="O1882" s="144"/>
      <c r="R1882" s="10"/>
    </row>
    <row r="1883" spans="1:18" ht="14.4" x14ac:dyDescent="0.3">
      <c r="A1883" s="143">
        <v>45357.71802083333</v>
      </c>
      <c r="B1883" s="46">
        <f t="shared" si="29"/>
        <v>45357.718055555561</v>
      </c>
      <c r="C1883" s="141">
        <v>1.4677304347826099</v>
      </c>
      <c r="D1883" s="141">
        <v>1.5297260869565199</v>
      </c>
      <c r="E1883" s="141">
        <v>1400.1913043478301</v>
      </c>
      <c r="F1883" s="141">
        <v>39.734999999999999</v>
      </c>
      <c r="G1883" s="141">
        <v>61.34</v>
      </c>
      <c r="H1883" s="141">
        <v>32.187142857142902</v>
      </c>
      <c r="I1883" s="141">
        <v>6.61182608695652</v>
      </c>
      <c r="J1883" s="141">
        <v>7.21</v>
      </c>
      <c r="K1883" s="141">
        <v>51.17</v>
      </c>
      <c r="L1883" s="144"/>
      <c r="M1883" s="141">
        <v>53000</v>
      </c>
      <c r="N1883" s="141">
        <v>4531.5605217391303</v>
      </c>
      <c r="O1883" s="144"/>
      <c r="R1883" s="10"/>
    </row>
    <row r="1884" spans="1:18" ht="14.4" x14ac:dyDescent="0.3">
      <c r="A1884" s="143">
        <v>45357.718715277777</v>
      </c>
      <c r="B1884" s="46">
        <f t="shared" si="29"/>
        <v>45357.71875</v>
      </c>
      <c r="C1884" s="141">
        <v>1.4652913043478299</v>
      </c>
      <c r="D1884" s="141">
        <v>1.5346</v>
      </c>
      <c r="E1884" s="141">
        <v>1399.9347826087001</v>
      </c>
      <c r="F1884" s="141">
        <v>39.016521739130397</v>
      </c>
      <c r="G1884" s="141">
        <v>61.44</v>
      </c>
      <c r="H1884" s="141">
        <v>32.195</v>
      </c>
      <c r="I1884" s="141">
        <v>6.61581818181818</v>
      </c>
      <c r="J1884" s="141">
        <v>7.2216666666666702</v>
      </c>
      <c r="K1884" s="141">
        <v>51.13</v>
      </c>
      <c r="L1884" s="144"/>
      <c r="M1884" s="141">
        <v>53000</v>
      </c>
      <c r="N1884" s="141">
        <v>4530.0125652173901</v>
      </c>
      <c r="O1884" s="144"/>
      <c r="R1884" s="10"/>
    </row>
    <row r="1885" spans="1:18" ht="14.4" x14ac:dyDescent="0.3">
      <c r="A1885" s="143">
        <v>45357.719409722224</v>
      </c>
      <c r="B1885" s="46">
        <f t="shared" si="29"/>
        <v>45357.719444444447</v>
      </c>
      <c r="C1885" s="141">
        <v>1.4640913043478301</v>
      </c>
      <c r="D1885" s="141">
        <v>1.53513043478261</v>
      </c>
      <c r="E1885" s="141">
        <v>1399.8272727272699</v>
      </c>
      <c r="F1885" s="141">
        <v>39.348947368421101</v>
      </c>
      <c r="G1885" s="141">
        <v>61.524999999999999</v>
      </c>
      <c r="H1885" s="141">
        <v>32.213333333333303</v>
      </c>
      <c r="I1885" s="141">
        <v>6.62069565217391</v>
      </c>
      <c r="J1885" s="141">
        <v>7.25428571428571</v>
      </c>
      <c r="K1885" s="141">
        <v>51.145000000000003</v>
      </c>
      <c r="L1885" s="144"/>
      <c r="M1885" s="141">
        <v>53100.5</v>
      </c>
      <c r="N1885" s="141">
        <v>4528.4511363636402</v>
      </c>
      <c r="O1885" s="144"/>
      <c r="R1885" s="10"/>
    </row>
    <row r="1886" spans="1:18" ht="14.4" x14ac:dyDescent="0.3">
      <c r="A1886" s="143">
        <v>45357.720104166663</v>
      </c>
      <c r="B1886" s="46">
        <f t="shared" si="29"/>
        <v>45357.720138888893</v>
      </c>
      <c r="C1886" s="141">
        <v>1.45863043478261</v>
      </c>
      <c r="D1886" s="141">
        <v>1.53728695652174</v>
      </c>
      <c r="E1886" s="141">
        <v>1399.99545454545</v>
      </c>
      <c r="F1886" s="141">
        <v>39.676363636363597</v>
      </c>
      <c r="G1886" s="141">
        <v>61.61</v>
      </c>
      <c r="H1886" s="141">
        <v>32.225000000000001</v>
      </c>
      <c r="I1886" s="141">
        <v>6.6080434782608704</v>
      </c>
      <c r="J1886" s="141">
        <v>7.2616666666666703</v>
      </c>
      <c r="K1886" s="141">
        <v>51.205714285714301</v>
      </c>
      <c r="L1886" s="144"/>
      <c r="M1886" s="141">
        <v>53210.8</v>
      </c>
      <c r="N1886" s="141">
        <v>4526.8756956521702</v>
      </c>
      <c r="O1886" s="144"/>
      <c r="R1886" s="10"/>
    </row>
    <row r="1887" spans="1:18" ht="14.4" x14ac:dyDescent="0.3">
      <c r="A1887" s="143">
        <v>45357.72079861111</v>
      </c>
      <c r="B1887" s="46">
        <f t="shared" si="29"/>
        <v>45357.720833333333</v>
      </c>
      <c r="C1887" s="141">
        <v>1.45505652173913</v>
      </c>
      <c r="D1887" s="141">
        <v>1.5412782608695601</v>
      </c>
      <c r="E1887" s="141">
        <v>1399.70434782609</v>
      </c>
      <c r="F1887" s="141">
        <v>39.245217391304301</v>
      </c>
      <c r="G1887" s="141">
        <v>61.685000000000002</v>
      </c>
      <c r="H1887" s="141">
        <v>32.234999999999999</v>
      </c>
      <c r="I1887" s="141">
        <v>6.6034782608695703</v>
      </c>
      <c r="J1887" s="141">
        <v>7.3044444444444396</v>
      </c>
      <c r="K1887" s="141">
        <v>51.255000000000003</v>
      </c>
      <c r="L1887" s="144"/>
      <c r="M1887" s="141">
        <v>53299</v>
      </c>
      <c r="N1887" s="141">
        <v>4525.2947826087002</v>
      </c>
      <c r="O1887" s="144"/>
      <c r="R1887" s="10"/>
    </row>
    <row r="1888" spans="1:18" ht="14.4" x14ac:dyDescent="0.3">
      <c r="A1888" s="143">
        <v>45357.721493055556</v>
      </c>
      <c r="B1888" s="46">
        <f t="shared" si="29"/>
        <v>45357.72152777778</v>
      </c>
      <c r="C1888" s="141">
        <v>1.45459545454545</v>
      </c>
      <c r="D1888" s="141">
        <v>1.5447500000000001</v>
      </c>
      <c r="E1888" s="141">
        <v>1399.8090909090899</v>
      </c>
      <c r="F1888" s="141">
        <v>39.105454545454499</v>
      </c>
      <c r="G1888" s="141">
        <v>61.795000000000002</v>
      </c>
      <c r="H1888" s="141">
        <v>32.24</v>
      </c>
      <c r="I1888" s="141">
        <v>6.6163636363636398</v>
      </c>
      <c r="J1888" s="141">
        <v>7.3259999999999996</v>
      </c>
      <c r="K1888" s="141">
        <v>51.29</v>
      </c>
      <c r="L1888" s="144"/>
      <c r="M1888" s="141">
        <v>53367</v>
      </c>
      <c r="N1888" s="141">
        <v>4523.7127272727303</v>
      </c>
      <c r="O1888" s="144"/>
      <c r="R1888" s="10"/>
    </row>
    <row r="1889" spans="1:18" ht="14.4" x14ac:dyDescent="0.3">
      <c r="A1889" s="143">
        <v>45357.722187500003</v>
      </c>
      <c r="B1889" s="46">
        <f t="shared" si="29"/>
        <v>45357.722222222226</v>
      </c>
      <c r="C1889" s="141">
        <v>1.45019047619048</v>
      </c>
      <c r="D1889" s="141">
        <v>1.5482761904761899</v>
      </c>
      <c r="E1889" s="141">
        <v>1399.73</v>
      </c>
      <c r="F1889" s="141">
        <v>40.278571428571396</v>
      </c>
      <c r="G1889" s="141">
        <v>61.734999999999999</v>
      </c>
      <c r="H1889" s="141">
        <v>32.24</v>
      </c>
      <c r="I1889" s="141">
        <v>6.6142857142857103</v>
      </c>
      <c r="J1889" s="141">
        <v>7.3425000000000002</v>
      </c>
      <c r="K1889" s="141">
        <v>51.35</v>
      </c>
      <c r="L1889" s="144"/>
      <c r="M1889" s="141">
        <v>53441</v>
      </c>
      <c r="N1889" s="141">
        <v>4522.1119523809502</v>
      </c>
      <c r="O1889" s="144"/>
      <c r="R1889" s="10"/>
    </row>
    <row r="1890" spans="1:18" ht="14.4" x14ac:dyDescent="0.3">
      <c r="A1890" s="143">
        <v>45357.722881944443</v>
      </c>
      <c r="B1890" s="46">
        <f t="shared" si="29"/>
        <v>45357.722916666666</v>
      </c>
      <c r="C1890" s="141">
        <v>1.4555499999999999</v>
      </c>
      <c r="D1890" s="141">
        <v>1.5408999999999999</v>
      </c>
      <c r="E1890" s="141">
        <v>1400.00454545455</v>
      </c>
      <c r="F1890" s="141">
        <v>40.685499999999998</v>
      </c>
      <c r="G1890" s="141">
        <v>61.664999999999999</v>
      </c>
      <c r="H1890" s="141">
        <v>32.234999999999999</v>
      </c>
      <c r="I1890" s="141">
        <v>6.6086190476190501</v>
      </c>
      <c r="J1890" s="141">
        <v>7.3416666666666703</v>
      </c>
      <c r="K1890" s="141">
        <v>51.414999999999999</v>
      </c>
      <c r="L1890" s="144"/>
      <c r="M1890" s="141">
        <v>53535.5</v>
      </c>
      <c r="N1890" s="141">
        <v>4520.5600454545502</v>
      </c>
      <c r="O1890" s="144"/>
      <c r="R1890" s="10"/>
    </row>
    <row r="1891" spans="1:18" ht="14.4" x14ac:dyDescent="0.3">
      <c r="A1891" s="143">
        <v>45357.723576388889</v>
      </c>
      <c r="B1891" s="46">
        <f t="shared" si="29"/>
        <v>45357.723611111112</v>
      </c>
      <c r="C1891" s="141">
        <v>1.4532136363636401</v>
      </c>
      <c r="D1891" s="141">
        <v>1.5418681818181801</v>
      </c>
      <c r="E1891" s="141">
        <v>1400.1523809523801</v>
      </c>
      <c r="F1891" s="141">
        <v>39.853181818181802</v>
      </c>
      <c r="G1891" s="141">
        <v>61.67</v>
      </c>
      <c r="H1891" s="141">
        <v>32.228333333333303</v>
      </c>
      <c r="I1891" s="141">
        <v>6.6015454545454597</v>
      </c>
      <c r="J1891" s="141">
        <v>7.3319999999999999</v>
      </c>
      <c r="K1891" s="141">
        <v>51.398571428571401</v>
      </c>
      <c r="L1891" s="144"/>
      <c r="M1891" s="141">
        <v>53628.333333333299</v>
      </c>
      <c r="N1891" s="141">
        <v>4518.9466363636402</v>
      </c>
      <c r="O1891" s="144"/>
      <c r="R1891" s="10"/>
    </row>
    <row r="1892" spans="1:18" ht="14.4" x14ac:dyDescent="0.3">
      <c r="A1892" s="143">
        <v>45357.724270833336</v>
      </c>
      <c r="B1892" s="46">
        <f t="shared" si="29"/>
        <v>45357.724305555559</v>
      </c>
      <c r="C1892" s="141">
        <v>1.4575499999999999</v>
      </c>
      <c r="D1892" s="141">
        <v>1.5450181818181801</v>
      </c>
      <c r="E1892" s="141">
        <v>1400.22727272727</v>
      </c>
      <c r="F1892" s="141">
        <v>40.218636363636399</v>
      </c>
      <c r="G1892" s="141">
        <v>61.69</v>
      </c>
      <c r="H1892" s="141">
        <v>32.233333333333299</v>
      </c>
      <c r="I1892" s="141">
        <v>6.6154090909090897</v>
      </c>
      <c r="J1892" s="141">
        <v>7.3620000000000001</v>
      </c>
      <c r="K1892" s="141">
        <v>51.353333333333303</v>
      </c>
      <c r="L1892" s="144"/>
      <c r="M1892" s="141">
        <v>53693</v>
      </c>
      <c r="N1892" s="141">
        <v>4517.3538181818203</v>
      </c>
      <c r="O1892" s="144"/>
      <c r="R1892" s="10"/>
    </row>
    <row r="1893" spans="1:18" ht="14.4" x14ac:dyDescent="0.3">
      <c r="A1893" s="143">
        <v>45357.724965277775</v>
      </c>
      <c r="B1893" s="46">
        <f t="shared" si="29"/>
        <v>45357.724999999999</v>
      </c>
      <c r="C1893" s="141">
        <v>1.4536619047618999</v>
      </c>
      <c r="D1893" s="141">
        <v>1.54147619047619</v>
      </c>
      <c r="E1893" s="141">
        <v>1400.32380952381</v>
      </c>
      <c r="F1893" s="141">
        <v>38.9442105263158</v>
      </c>
      <c r="G1893" s="141">
        <v>61.72</v>
      </c>
      <c r="H1893" s="141">
        <v>32.234999999999999</v>
      </c>
      <c r="I1893" s="141">
        <v>6.6131904761904803</v>
      </c>
      <c r="J1893" s="141">
        <v>7.36</v>
      </c>
      <c r="K1893" s="141">
        <v>51.314999999999998</v>
      </c>
      <c r="L1893" s="144"/>
      <c r="M1893" s="141">
        <v>53764.5</v>
      </c>
      <c r="N1893" s="141">
        <v>4515.7488095238105</v>
      </c>
      <c r="O1893" s="144"/>
      <c r="R1893" s="10"/>
    </row>
    <row r="1894" spans="1:18" ht="14.4" x14ac:dyDescent="0.3">
      <c r="A1894" s="143">
        <v>45357.725659722222</v>
      </c>
      <c r="B1894" s="46">
        <f t="shared" si="29"/>
        <v>45357.725694444445</v>
      </c>
      <c r="C1894" s="141">
        <v>1.4517181818181799</v>
      </c>
      <c r="D1894" s="141">
        <v>1.54174090909091</v>
      </c>
      <c r="E1894" s="141">
        <v>1400.0952380952399</v>
      </c>
      <c r="F1894" s="141">
        <v>39.910454545454499</v>
      </c>
      <c r="G1894" s="141">
        <v>61.76</v>
      </c>
      <c r="H1894" s="141">
        <v>32.24</v>
      </c>
      <c r="I1894" s="141">
        <v>6.6065909090909098</v>
      </c>
      <c r="J1894" s="141">
        <v>7.37</v>
      </c>
      <c r="K1894" s="141">
        <v>51.316666666666698</v>
      </c>
      <c r="L1894" s="144"/>
      <c r="M1894" s="141">
        <v>53866</v>
      </c>
      <c r="N1894" s="141">
        <v>4514.1705000000002</v>
      </c>
      <c r="O1894" s="144"/>
      <c r="R1894" s="10"/>
    </row>
    <row r="1895" spans="1:18" ht="14.4" x14ac:dyDescent="0.3">
      <c r="A1895" s="143">
        <v>45357.726354166669</v>
      </c>
      <c r="B1895" s="46">
        <f t="shared" si="29"/>
        <v>45357.726388888892</v>
      </c>
      <c r="C1895" s="141">
        <v>1.44932857142857</v>
      </c>
      <c r="D1895" s="141">
        <v>1.5481190476190501</v>
      </c>
      <c r="E1895" s="141">
        <v>1400.12857142857</v>
      </c>
      <c r="F1895" s="141">
        <v>40.0759090909091</v>
      </c>
      <c r="G1895" s="141">
        <v>61.73</v>
      </c>
      <c r="H1895" s="141">
        <v>32.255714285714298</v>
      </c>
      <c r="I1895" s="141">
        <v>6.6013181818181801</v>
      </c>
      <c r="J1895" s="141">
        <v>7.3928571428571397</v>
      </c>
      <c r="K1895" s="141">
        <v>51.33</v>
      </c>
      <c r="L1895" s="144"/>
      <c r="M1895" s="141">
        <v>53964.333333333299</v>
      </c>
      <c r="N1895" s="141">
        <v>4512.5613181818198</v>
      </c>
      <c r="O1895" s="144"/>
      <c r="R1895" s="10"/>
    </row>
    <row r="1896" spans="1:18" ht="14.4" x14ac:dyDescent="0.3">
      <c r="A1896" s="143">
        <v>45357.727048611108</v>
      </c>
      <c r="B1896" s="46">
        <f t="shared" si="29"/>
        <v>45357.727083333339</v>
      </c>
      <c r="C1896" s="141">
        <v>1.4495363636363601</v>
      </c>
      <c r="D1896" s="141">
        <v>1.5512636363636401</v>
      </c>
      <c r="E1896" s="141">
        <v>1400.25909090909</v>
      </c>
      <c r="F1896" s="141">
        <v>38.360909090909097</v>
      </c>
      <c r="G1896" s="141">
        <v>61.89</v>
      </c>
      <c r="H1896" s="141">
        <v>32.274999999999999</v>
      </c>
      <c r="I1896" s="141">
        <v>6.6135238095238096</v>
      </c>
      <c r="J1896" s="141">
        <v>7.3916666666666702</v>
      </c>
      <c r="K1896" s="141">
        <v>51.347499999999997</v>
      </c>
      <c r="L1896" s="144"/>
      <c r="M1896" s="141">
        <v>54024</v>
      </c>
      <c r="N1896" s="141">
        <v>4510.9011818181798</v>
      </c>
      <c r="O1896" s="144"/>
      <c r="R1896" s="10"/>
    </row>
    <row r="1897" spans="1:18" ht="14.4" x14ac:dyDescent="0.3">
      <c r="A1897" s="143">
        <v>45357.727743055555</v>
      </c>
      <c r="B1897" s="46">
        <f t="shared" si="29"/>
        <v>45357.727777777778</v>
      </c>
      <c r="C1897" s="141">
        <v>1.44993636363636</v>
      </c>
      <c r="D1897" s="141">
        <v>1.55173181818182</v>
      </c>
      <c r="E1897" s="141">
        <v>1399.895</v>
      </c>
      <c r="F1897" s="141">
        <v>40.836818181818202</v>
      </c>
      <c r="G1897" s="141">
        <v>61.77</v>
      </c>
      <c r="H1897" s="141">
        <v>32.285555555555597</v>
      </c>
      <c r="I1897" s="141">
        <v>6.6117272727272702</v>
      </c>
      <c r="J1897" s="141">
        <v>7.4219999999999997</v>
      </c>
      <c r="K1897" s="141">
        <v>51.341250000000002</v>
      </c>
      <c r="L1897" s="144"/>
      <c r="M1897" s="141">
        <v>54088</v>
      </c>
      <c r="N1897" s="141">
        <v>4509.3115909090902</v>
      </c>
      <c r="O1897" s="144"/>
      <c r="R1897" s="10"/>
    </row>
    <row r="1898" spans="1:18" ht="14.4" x14ac:dyDescent="0.3">
      <c r="A1898" s="143">
        <v>45357.728437500002</v>
      </c>
      <c r="B1898" s="46">
        <f t="shared" si="29"/>
        <v>45357.728472222225</v>
      </c>
      <c r="C1898" s="141">
        <v>1.45016956521739</v>
      </c>
      <c r="D1898" s="141">
        <v>1.5511347826087001</v>
      </c>
      <c r="E1898" s="141">
        <v>1399.9043478260901</v>
      </c>
      <c r="F1898" s="141">
        <v>39.935000000000002</v>
      </c>
      <c r="G1898" s="141">
        <v>61.82</v>
      </c>
      <c r="H1898" s="141">
        <v>32.305</v>
      </c>
      <c r="I1898" s="141">
        <v>6.6072272727272701</v>
      </c>
      <c r="J1898" s="141">
        <v>7.4390000000000001</v>
      </c>
      <c r="K1898" s="141">
        <v>51.404285714285699</v>
      </c>
      <c r="L1898" s="144"/>
      <c r="M1898" s="141">
        <v>54205.2</v>
      </c>
      <c r="N1898" s="141">
        <v>4507.7122608695699</v>
      </c>
      <c r="O1898" s="144"/>
      <c r="R1898" s="10"/>
    </row>
    <row r="1899" spans="1:18" ht="14.4" x14ac:dyDescent="0.3">
      <c r="A1899" s="143">
        <v>45357.729131944441</v>
      </c>
      <c r="B1899" s="46">
        <f t="shared" si="29"/>
        <v>45357.729166666672</v>
      </c>
      <c r="C1899" s="141">
        <v>1.44906363636364</v>
      </c>
      <c r="D1899" s="141">
        <v>1.5531681818181799</v>
      </c>
      <c r="E1899" s="141">
        <v>1400.1454545454501</v>
      </c>
      <c r="F1899" s="141">
        <v>39.593636363636399</v>
      </c>
      <c r="G1899" s="141">
        <v>61.895000000000003</v>
      </c>
      <c r="H1899" s="141">
        <v>32.303333333333299</v>
      </c>
      <c r="I1899" s="141">
        <v>6.5984285714285704</v>
      </c>
      <c r="J1899" s="141">
        <v>7.4066666666666698</v>
      </c>
      <c r="K1899" s="141">
        <v>51.381666666666703</v>
      </c>
      <c r="L1899" s="144"/>
      <c r="M1899" s="141">
        <v>54293.333333333299</v>
      </c>
      <c r="N1899" s="141">
        <v>4506.0784999999996</v>
      </c>
      <c r="O1899" s="144"/>
      <c r="R1899" s="10"/>
    </row>
    <row r="1900" spans="1:18" ht="14.4" x14ac:dyDescent="0.3">
      <c r="A1900" s="143">
        <v>45357.729826388888</v>
      </c>
      <c r="B1900" s="46">
        <f t="shared" si="29"/>
        <v>45357.729861111111</v>
      </c>
      <c r="C1900" s="141">
        <v>1.4424250000000001</v>
      </c>
      <c r="D1900" s="141">
        <v>1.5508599999999999</v>
      </c>
      <c r="E1900" s="141">
        <v>1399.7421052631601</v>
      </c>
      <c r="F1900" s="141">
        <v>37.956315789473699</v>
      </c>
      <c r="G1900" s="141">
        <v>62.145000000000003</v>
      </c>
      <c r="H1900" s="141">
        <v>32.314444444444398</v>
      </c>
      <c r="I1900" s="141">
        <v>6.6120000000000001</v>
      </c>
      <c r="J1900" s="141">
        <v>7.4309090909090898</v>
      </c>
      <c r="K1900" s="141">
        <v>51.396000000000001</v>
      </c>
      <c r="L1900" s="144"/>
      <c r="M1900" s="141">
        <v>54360</v>
      </c>
      <c r="N1900" s="141">
        <v>4504.4997000000003</v>
      </c>
      <c r="O1900" s="144"/>
      <c r="R1900" s="10"/>
    </row>
    <row r="1901" spans="1:18" ht="14.4" x14ac:dyDescent="0.3">
      <c r="A1901" s="143">
        <v>45357.730520833335</v>
      </c>
      <c r="B1901" s="46">
        <f t="shared" si="29"/>
        <v>45357.730555555558</v>
      </c>
      <c r="C1901" s="141">
        <v>1.4370909090909101</v>
      </c>
      <c r="D1901" s="141">
        <v>1.55898695652174</v>
      </c>
      <c r="E1901" s="141">
        <v>1400.0636363636399</v>
      </c>
      <c r="F1901" s="141">
        <v>40.234347826087003</v>
      </c>
      <c r="G1901" s="141">
        <v>62.145000000000003</v>
      </c>
      <c r="H1901" s="141">
        <v>32.322222222222202</v>
      </c>
      <c r="I1901" s="141">
        <v>6.61</v>
      </c>
      <c r="J1901" s="141">
        <v>7.4716666666666702</v>
      </c>
      <c r="K1901" s="141">
        <v>51.45</v>
      </c>
      <c r="L1901" s="144"/>
      <c r="M1901" s="141">
        <v>54428.5</v>
      </c>
      <c r="N1901" s="141">
        <v>4502.8656086956498</v>
      </c>
      <c r="O1901" s="144"/>
      <c r="R1901" s="10"/>
    </row>
    <row r="1902" spans="1:18" ht="14.4" x14ac:dyDescent="0.3">
      <c r="A1902" s="143">
        <v>45357.731215277781</v>
      </c>
      <c r="B1902" s="46">
        <f t="shared" si="29"/>
        <v>45357.731250000004</v>
      </c>
      <c r="C1902" s="141">
        <v>1.4385318181818201</v>
      </c>
      <c r="D1902" s="141">
        <v>1.56361818181818</v>
      </c>
      <c r="E1902" s="141">
        <v>1400.0818181818199</v>
      </c>
      <c r="F1902" s="141">
        <v>40.679047619047601</v>
      </c>
      <c r="G1902" s="141">
        <v>62.09</v>
      </c>
      <c r="H1902" s="141">
        <v>32.32</v>
      </c>
      <c r="I1902" s="141">
        <v>6.6051428571428596</v>
      </c>
      <c r="J1902" s="141">
        <v>7.4950000000000001</v>
      </c>
      <c r="K1902" s="141">
        <v>51.558181818181801</v>
      </c>
      <c r="L1902" s="144"/>
      <c r="M1902" s="141">
        <v>54544.6</v>
      </c>
      <c r="N1902" s="141">
        <v>4501.21727272727</v>
      </c>
      <c r="O1902" s="144"/>
      <c r="R1902" s="10"/>
    </row>
    <row r="1903" spans="1:18" ht="14.4" x14ac:dyDescent="0.3">
      <c r="A1903" s="143">
        <v>45357.731909722221</v>
      </c>
      <c r="B1903" s="46">
        <f t="shared" si="29"/>
        <v>45357.731944444444</v>
      </c>
      <c r="C1903" s="141">
        <v>1.4406782608695601</v>
      </c>
      <c r="D1903" s="141">
        <v>1.5581826086956501</v>
      </c>
      <c r="E1903" s="141">
        <v>1400.0956521739099</v>
      </c>
      <c r="F1903" s="141">
        <v>40.941739130434797</v>
      </c>
      <c r="G1903" s="141">
        <v>61.94</v>
      </c>
      <c r="H1903" s="141">
        <v>32.323333333333302</v>
      </c>
      <c r="I1903" s="141">
        <v>6.5991363636363598</v>
      </c>
      <c r="J1903" s="141">
        <v>7.4814285714285704</v>
      </c>
      <c r="K1903" s="141">
        <v>51.625999999999998</v>
      </c>
      <c r="L1903" s="144"/>
      <c r="M1903" s="141">
        <v>54638.666666666701</v>
      </c>
      <c r="N1903" s="141">
        <v>4499.6230869565197</v>
      </c>
      <c r="O1903" s="144"/>
      <c r="R1903" s="10"/>
    </row>
    <row r="1904" spans="1:18" ht="14.4" x14ac:dyDescent="0.3">
      <c r="A1904" s="143">
        <v>45357.732604166667</v>
      </c>
      <c r="B1904" s="46">
        <f t="shared" si="29"/>
        <v>45357.732638888891</v>
      </c>
      <c r="C1904" s="141">
        <v>1.4428217391304301</v>
      </c>
      <c r="D1904" s="141">
        <v>1.5620043478260901</v>
      </c>
      <c r="E1904" s="141">
        <v>1399.6826086956501</v>
      </c>
      <c r="F1904" s="141">
        <v>38.512608695652197</v>
      </c>
      <c r="G1904" s="141">
        <v>62.15</v>
      </c>
      <c r="H1904" s="141">
        <v>32.335000000000001</v>
      </c>
      <c r="I1904" s="141">
        <v>6.6119565217391303</v>
      </c>
      <c r="J1904" s="141">
        <v>7.4714285714285698</v>
      </c>
      <c r="K1904" s="141">
        <v>51.58</v>
      </c>
      <c r="L1904" s="144"/>
      <c r="M1904" s="141">
        <v>54702</v>
      </c>
      <c r="N1904" s="141">
        <v>4497.9787391304299</v>
      </c>
      <c r="O1904" s="144"/>
      <c r="R1904" s="10"/>
    </row>
    <row r="1905" spans="1:18" ht="14.4" x14ac:dyDescent="0.3">
      <c r="A1905" s="143">
        <v>45357.733298611114</v>
      </c>
      <c r="B1905" s="46">
        <f t="shared" si="29"/>
        <v>45357.733333333337</v>
      </c>
      <c r="C1905" s="141">
        <v>1.4382217391304299</v>
      </c>
      <c r="D1905" s="141">
        <v>1.5628652173913</v>
      </c>
      <c r="E1905" s="141">
        <v>1400.01304347826</v>
      </c>
      <c r="F1905" s="141">
        <v>39.266086956521697</v>
      </c>
      <c r="G1905" s="141">
        <v>62.2</v>
      </c>
      <c r="H1905" s="141">
        <v>32.354999999999997</v>
      </c>
      <c r="I1905" s="141">
        <v>6.6068181818181797</v>
      </c>
      <c r="J1905" s="141">
        <v>7.49</v>
      </c>
      <c r="K1905" s="141">
        <v>51.498571428571402</v>
      </c>
      <c r="L1905" s="144"/>
      <c r="M1905" s="141">
        <v>54766.400000000001</v>
      </c>
      <c r="N1905" s="141">
        <v>4496.3423913043498</v>
      </c>
      <c r="O1905" s="144"/>
      <c r="R1905" s="10"/>
    </row>
    <row r="1906" spans="1:18" ht="14.4" x14ac:dyDescent="0.3">
      <c r="A1906" s="143">
        <v>45357.733993055554</v>
      </c>
      <c r="B1906" s="46">
        <f t="shared" si="29"/>
        <v>45357.734027777777</v>
      </c>
      <c r="C1906" s="141">
        <v>1.4337090909090899</v>
      </c>
      <c r="D1906" s="141">
        <v>1.56994090909091</v>
      </c>
      <c r="E1906" s="141">
        <v>1399.8363636363599</v>
      </c>
      <c r="F1906" s="141">
        <v>40.167727272727298</v>
      </c>
      <c r="G1906" s="141">
        <v>62.03</v>
      </c>
      <c r="H1906" s="141">
        <v>32.375</v>
      </c>
      <c r="I1906" s="141">
        <v>6.6029999999999998</v>
      </c>
      <c r="J1906" s="141">
        <v>7.5128571428571398</v>
      </c>
      <c r="K1906" s="141">
        <v>51.54</v>
      </c>
      <c r="L1906" s="144"/>
      <c r="M1906" s="141">
        <v>54889.5</v>
      </c>
      <c r="N1906" s="141">
        <v>4494.71</v>
      </c>
      <c r="O1906" s="144"/>
      <c r="R1906" s="10"/>
    </row>
    <row r="1907" spans="1:18" ht="14.4" x14ac:dyDescent="0.3">
      <c r="A1907" s="143">
        <v>45357.7346875</v>
      </c>
      <c r="B1907" s="46">
        <f t="shared" si="29"/>
        <v>45357.734722222223</v>
      </c>
      <c r="C1907" s="141">
        <v>1.4407869565217399</v>
      </c>
      <c r="D1907" s="141">
        <v>1.55666086956522</v>
      </c>
      <c r="E1907" s="141">
        <v>1400.0782608695699</v>
      </c>
      <c r="F1907" s="141">
        <v>40.944090909090903</v>
      </c>
      <c r="G1907" s="141">
        <v>62.08</v>
      </c>
      <c r="H1907" s="141">
        <v>32.395000000000003</v>
      </c>
      <c r="I1907" s="141">
        <v>6.59817391304348</v>
      </c>
      <c r="J1907" s="141">
        <v>7.5333333333333297</v>
      </c>
      <c r="K1907" s="141">
        <v>51.634444444444398</v>
      </c>
      <c r="L1907" s="144"/>
      <c r="M1907" s="141">
        <v>55000</v>
      </c>
      <c r="N1907" s="141">
        <v>4493.0589565217397</v>
      </c>
      <c r="O1907" s="144"/>
      <c r="R1907" s="10"/>
    </row>
    <row r="1908" spans="1:18" ht="14.4" x14ac:dyDescent="0.3">
      <c r="A1908" s="143">
        <v>45357.735381944447</v>
      </c>
      <c r="B1908" s="46">
        <f t="shared" si="29"/>
        <v>45357.73541666667</v>
      </c>
      <c r="C1908" s="141">
        <v>1.4324863636363601</v>
      </c>
      <c r="D1908" s="141">
        <v>1.56657727272727</v>
      </c>
      <c r="E1908" s="141">
        <v>1400.21052631579</v>
      </c>
      <c r="F1908" s="141">
        <v>37.171818181818203</v>
      </c>
      <c r="G1908" s="141">
        <v>62.454999999999998</v>
      </c>
      <c r="H1908" s="141">
        <v>32.421999999999997</v>
      </c>
      <c r="I1908" s="141">
        <v>6.6094761904761903</v>
      </c>
      <c r="J1908" s="141">
        <v>7.5171428571428596</v>
      </c>
      <c r="K1908" s="141">
        <v>51.61</v>
      </c>
      <c r="L1908" s="144"/>
      <c r="M1908" s="141">
        <v>55081</v>
      </c>
      <c r="N1908" s="141">
        <v>4491.4224545454499</v>
      </c>
      <c r="O1908" s="144"/>
      <c r="R1908" s="10"/>
    </row>
    <row r="1909" spans="1:18" ht="14.4" x14ac:dyDescent="0.3">
      <c r="A1909" s="143">
        <v>45357.736076388886</v>
      </c>
      <c r="B1909" s="46">
        <f t="shared" si="29"/>
        <v>45357.736111111109</v>
      </c>
      <c r="C1909" s="141">
        <v>1.4322227272727299</v>
      </c>
      <c r="D1909" s="141">
        <v>1.5688545454545499</v>
      </c>
      <c r="E1909" s="141">
        <v>1400.1772727272701</v>
      </c>
      <c r="F1909" s="141">
        <v>42.202727272727302</v>
      </c>
      <c r="G1909" s="141">
        <v>62.174999999999997</v>
      </c>
      <c r="H1909" s="141">
        <v>32.44</v>
      </c>
      <c r="I1909" s="141">
        <v>6.6173636363636401</v>
      </c>
      <c r="J1909" s="141">
        <v>7.56</v>
      </c>
      <c r="K1909" s="141">
        <v>51.552999999999997</v>
      </c>
      <c r="L1909" s="144"/>
      <c r="M1909" s="141">
        <v>55151</v>
      </c>
      <c r="N1909" s="141">
        <v>4489.7554090909098</v>
      </c>
      <c r="O1909" s="144"/>
      <c r="R1909" s="10"/>
    </row>
    <row r="1910" spans="1:18" ht="14.4" x14ac:dyDescent="0.3">
      <c r="A1910" s="143">
        <v>45357.736770833333</v>
      </c>
      <c r="B1910" s="46">
        <f t="shared" si="29"/>
        <v>45357.736805555556</v>
      </c>
      <c r="C1910" s="141">
        <v>1.43665</v>
      </c>
      <c r="D1910" s="141">
        <v>1.5602454545454501</v>
      </c>
      <c r="E1910" s="141">
        <v>1399.76363636364</v>
      </c>
      <c r="F1910" s="141">
        <v>40.645000000000003</v>
      </c>
      <c r="G1910" s="141">
        <v>62.115000000000002</v>
      </c>
      <c r="H1910" s="141">
        <v>32.450000000000003</v>
      </c>
      <c r="I1910" s="141">
        <v>6.6125238095238101</v>
      </c>
      <c r="J1910" s="141">
        <v>7.54</v>
      </c>
      <c r="K1910" s="141">
        <v>51.73</v>
      </c>
      <c r="L1910" s="141"/>
      <c r="M1910" s="141">
        <v>55218</v>
      </c>
      <c r="N1910" s="141">
        <v>4488.1359545454497</v>
      </c>
      <c r="O1910" s="144"/>
      <c r="R1910" s="10"/>
    </row>
    <row r="1911" spans="1:18" ht="14.4" x14ac:dyDescent="0.3">
      <c r="A1911" s="143">
        <v>45357.73746527778</v>
      </c>
      <c r="B1911" s="46">
        <f t="shared" si="29"/>
        <v>45357.737500000003</v>
      </c>
      <c r="C1911" s="141">
        <v>1.4329652173912999</v>
      </c>
      <c r="D1911" s="141">
        <v>1.5670739130434801</v>
      </c>
      <c r="E1911" s="141">
        <v>1400.1714285714299</v>
      </c>
      <c r="F1911" s="141">
        <v>39.052173913043497</v>
      </c>
      <c r="G1911" s="141">
        <v>62.225000000000001</v>
      </c>
      <c r="H1911" s="141">
        <v>32.461666666666702</v>
      </c>
      <c r="I1911" s="141">
        <v>6.6057826086956499</v>
      </c>
      <c r="J1911" s="141">
        <v>7.53</v>
      </c>
      <c r="K1911" s="141">
        <v>51.645555555555603</v>
      </c>
      <c r="L1911" s="144"/>
      <c r="M1911" s="141">
        <v>55333</v>
      </c>
      <c r="N1911" s="141">
        <v>4486.45069565217</v>
      </c>
      <c r="O1911" s="144"/>
      <c r="R1911" s="10"/>
    </row>
    <row r="1912" spans="1:18" ht="14.4" x14ac:dyDescent="0.3">
      <c r="A1912" s="143">
        <v>45357.738159722219</v>
      </c>
      <c r="B1912" s="46">
        <f t="shared" si="29"/>
        <v>45357.73819444445</v>
      </c>
      <c r="C1912" s="141">
        <v>1.43485454545455</v>
      </c>
      <c r="D1912" s="141">
        <v>1.5641727272727299</v>
      </c>
      <c r="E1912" s="141">
        <v>1400.01363636364</v>
      </c>
      <c r="F1912" s="141">
        <v>39.749545454545498</v>
      </c>
      <c r="G1912" s="141">
        <v>62.174999999999997</v>
      </c>
      <c r="H1912" s="141">
        <v>32.465000000000003</v>
      </c>
      <c r="I1912" s="141">
        <v>6.5991818181818198</v>
      </c>
      <c r="J1912" s="141">
        <v>7.5549999999999997</v>
      </c>
      <c r="K1912" s="141">
        <v>51.592222222222198</v>
      </c>
      <c r="L1912" s="144"/>
      <c r="M1912" s="141">
        <v>55438</v>
      </c>
      <c r="N1912" s="141">
        <v>4484.8051363636396</v>
      </c>
      <c r="O1912" s="144"/>
      <c r="R1912" s="10"/>
    </row>
    <row r="1913" spans="1:18" ht="14.4" x14ac:dyDescent="0.3">
      <c r="A1913" s="143">
        <v>45357.738854166666</v>
      </c>
      <c r="B1913" s="46">
        <f t="shared" si="29"/>
        <v>45357.738888888889</v>
      </c>
      <c r="C1913" s="141">
        <v>1.4320181818181801</v>
      </c>
      <c r="D1913" s="141">
        <v>1.5679909090909101</v>
      </c>
      <c r="E1913" s="141">
        <v>1399.8454545454499</v>
      </c>
      <c r="F1913" s="141">
        <v>36.3527272727273</v>
      </c>
      <c r="G1913" s="141">
        <v>62.674999999999997</v>
      </c>
      <c r="H1913" s="141">
        <v>32.484999999999999</v>
      </c>
      <c r="I1913" s="141">
        <v>6.6106363636363596</v>
      </c>
      <c r="J1913" s="141">
        <v>7.5575000000000001</v>
      </c>
      <c r="K1913" s="141">
        <v>51.615000000000002</v>
      </c>
      <c r="L1913" s="144"/>
      <c r="M1913" s="141">
        <v>55525.25</v>
      </c>
      <c r="N1913" s="141">
        <v>4483.1297272727297</v>
      </c>
      <c r="O1913" s="144"/>
      <c r="R1913" s="10"/>
    </row>
    <row r="1914" spans="1:18" ht="14.4" x14ac:dyDescent="0.3">
      <c r="A1914" s="143">
        <v>45357.739548611113</v>
      </c>
      <c r="B1914" s="46">
        <f t="shared" si="29"/>
        <v>45357.739583333336</v>
      </c>
      <c r="C1914" s="141">
        <v>1.3994409090909099</v>
      </c>
      <c r="D1914" s="141">
        <v>1.59601818181818</v>
      </c>
      <c r="E1914" s="141">
        <v>1399.7380952381</v>
      </c>
      <c r="F1914" s="141">
        <v>37.755454545454498</v>
      </c>
      <c r="G1914" s="141">
        <v>62.88</v>
      </c>
      <c r="H1914" s="141">
        <v>32.49</v>
      </c>
      <c r="I1914" s="141">
        <v>6.6135454545454504</v>
      </c>
      <c r="J1914" s="141">
        <v>7.5750000000000002</v>
      </c>
      <c r="K1914" s="141">
        <v>51.54</v>
      </c>
      <c r="L1914" s="144"/>
      <c r="M1914" s="141">
        <v>55595</v>
      </c>
      <c r="N1914" s="141">
        <v>4481.4251428571397</v>
      </c>
      <c r="O1914" s="144"/>
      <c r="R1914" s="10"/>
    </row>
    <row r="1915" spans="1:18" ht="14.4" x14ac:dyDescent="0.3">
      <c r="A1915" s="143">
        <v>45357.740243055552</v>
      </c>
      <c r="B1915" s="46">
        <f t="shared" si="29"/>
        <v>45357.740277777782</v>
      </c>
      <c r="C1915" s="141">
        <v>1.42781904761905</v>
      </c>
      <c r="D1915" s="141">
        <v>1.56984761904762</v>
      </c>
      <c r="E1915" s="141">
        <v>1399.9047619047601</v>
      </c>
      <c r="F1915" s="141">
        <v>44.8071428571429</v>
      </c>
      <c r="G1915" s="141">
        <v>62.37</v>
      </c>
      <c r="H1915" s="141">
        <v>32.497999999999998</v>
      </c>
      <c r="I1915" s="141">
        <v>6.6091428571428601</v>
      </c>
      <c r="J1915" s="141">
        <v>7.5839999999999996</v>
      </c>
      <c r="K1915" s="141">
        <v>51.93</v>
      </c>
      <c r="L1915" s="144"/>
      <c r="M1915" s="141">
        <v>55651.75</v>
      </c>
      <c r="N1915" s="141">
        <v>4479.8368095238102</v>
      </c>
      <c r="O1915" s="144"/>
      <c r="R1915" s="10"/>
    </row>
    <row r="1916" spans="1:18" ht="14.4" x14ac:dyDescent="0.3">
      <c r="A1916" s="143">
        <v>45357.740937499999</v>
      </c>
      <c r="B1916" s="46">
        <f t="shared" si="29"/>
        <v>45357.740972222222</v>
      </c>
      <c r="C1916" s="141">
        <v>1.40883181818182</v>
      </c>
      <c r="D1916" s="141">
        <v>1.59650909090909</v>
      </c>
      <c r="E1916" s="141">
        <v>1400.04545454545</v>
      </c>
      <c r="F1916" s="141">
        <v>35.1459090909091</v>
      </c>
      <c r="G1916" s="141">
        <v>62.905000000000001</v>
      </c>
      <c r="H1916" s="141">
        <v>32.518333333333302</v>
      </c>
      <c r="I1916" s="141">
        <v>6.6108095238095199</v>
      </c>
      <c r="J1916" s="141">
        <v>7.6122222222222202</v>
      </c>
      <c r="K1916" s="141">
        <v>52.100833333333298</v>
      </c>
      <c r="L1916" s="144"/>
      <c r="M1916" s="141">
        <v>55768.75</v>
      </c>
      <c r="N1916" s="141">
        <v>4478.2170909090901</v>
      </c>
      <c r="O1916" s="144"/>
      <c r="R1916" s="10"/>
    </row>
    <row r="1917" spans="1:18" ht="14.4" x14ac:dyDescent="0.3">
      <c r="A1917" s="143">
        <v>45357.741631944446</v>
      </c>
      <c r="B1917" s="46">
        <f t="shared" si="29"/>
        <v>45357.741666666669</v>
      </c>
      <c r="C1917" s="141">
        <v>1.43191363636364</v>
      </c>
      <c r="D1917" s="141">
        <v>1.5662590909090901</v>
      </c>
      <c r="E1917" s="141">
        <v>1400.1090909090899</v>
      </c>
      <c r="F1917" s="141">
        <v>47.053181818181798</v>
      </c>
      <c r="G1917" s="141">
        <v>61.895000000000003</v>
      </c>
      <c r="H1917" s="141">
        <v>32.515714285714303</v>
      </c>
      <c r="I1917" s="141">
        <v>6.6094090909090903</v>
      </c>
      <c r="J1917" s="141">
        <v>7.6518181818181796</v>
      </c>
      <c r="K1917" s="141">
        <v>51.8690909090909</v>
      </c>
      <c r="L1917" s="144"/>
      <c r="M1917" s="141">
        <v>55885.75</v>
      </c>
      <c r="N1917" s="141">
        <v>4476.4783333333298</v>
      </c>
      <c r="O1917" s="144"/>
      <c r="R1917" s="10"/>
    </row>
    <row r="1918" spans="1:18" ht="14.4" x14ac:dyDescent="0.3">
      <c r="A1918" s="143">
        <v>45357.742326388892</v>
      </c>
      <c r="B1918" s="46">
        <f t="shared" si="29"/>
        <v>45357.742361111115</v>
      </c>
      <c r="C1918" s="141">
        <v>1.4329363636363599</v>
      </c>
      <c r="D1918" s="141">
        <v>1.56968181818182</v>
      </c>
      <c r="E1918" s="141">
        <v>1400.0909090909099</v>
      </c>
      <c r="F1918" s="141">
        <v>34.009090909090901</v>
      </c>
      <c r="G1918" s="141">
        <v>62.844999999999999</v>
      </c>
      <c r="H1918" s="141">
        <v>32.549999999999997</v>
      </c>
      <c r="I1918" s="141">
        <v>6.6101818181818199</v>
      </c>
      <c r="J1918" s="141">
        <v>7.6016666666666701</v>
      </c>
      <c r="K1918" s="141">
        <v>52.045384615384599</v>
      </c>
      <c r="L1918" s="144"/>
      <c r="M1918" s="141">
        <v>55982</v>
      </c>
      <c r="N1918" s="141">
        <v>4474.7931363636399</v>
      </c>
      <c r="O1918" s="144"/>
      <c r="R1918" s="10"/>
    </row>
    <row r="1919" spans="1:18" ht="14.4" x14ac:dyDescent="0.3">
      <c r="A1919" s="143">
        <v>45357.743020833332</v>
      </c>
      <c r="B1919" s="46">
        <f t="shared" si="29"/>
        <v>45357.743055555555</v>
      </c>
      <c r="C1919" s="141">
        <v>1.3994954545454501</v>
      </c>
      <c r="D1919" s="141">
        <v>1.6047</v>
      </c>
      <c r="E1919" s="141">
        <v>1399.8428571428601</v>
      </c>
      <c r="F1919" s="141">
        <v>36.452727272727302</v>
      </c>
      <c r="G1919" s="141">
        <v>63.33</v>
      </c>
      <c r="H1919" s="141">
        <v>32.592857142857099</v>
      </c>
      <c r="I1919" s="141">
        <v>6.5943181818181804</v>
      </c>
      <c r="J1919" s="141">
        <v>7.6422222222222196</v>
      </c>
      <c r="K1919" s="141">
        <v>51.4938461538461</v>
      </c>
      <c r="L1919" s="144"/>
      <c r="M1919" s="141">
        <v>56079.666666666701</v>
      </c>
      <c r="N1919" s="141">
        <v>4473.1066666666702</v>
      </c>
      <c r="O1919" s="144"/>
      <c r="R1919" s="10"/>
    </row>
    <row r="1920" spans="1:18" ht="14.4" x14ac:dyDescent="0.3">
      <c r="A1920" s="143">
        <v>45357.743715277778</v>
      </c>
      <c r="B1920" s="46">
        <f t="shared" si="29"/>
        <v>45357.743750000001</v>
      </c>
      <c r="C1920" s="141">
        <v>1.3781714285714299</v>
      </c>
      <c r="D1920" s="141">
        <v>1.6214550000000001</v>
      </c>
      <c r="E1920" s="141">
        <v>1400.38</v>
      </c>
      <c r="F1920" s="141">
        <v>32.962857142857104</v>
      </c>
      <c r="G1920" s="141">
        <v>64.14</v>
      </c>
      <c r="H1920" s="141">
        <v>32.649090909090901</v>
      </c>
      <c r="I1920" s="141">
        <v>6.6061500000000004</v>
      </c>
      <c r="J1920" s="141">
        <v>7.69</v>
      </c>
      <c r="K1920" s="141">
        <v>51.843333333333298</v>
      </c>
      <c r="L1920" s="144"/>
      <c r="M1920" s="141">
        <v>56164</v>
      </c>
      <c r="N1920" s="141">
        <v>4471.4676666666701</v>
      </c>
      <c r="O1920" s="144"/>
      <c r="R1920" s="10"/>
    </row>
    <row r="1921" spans="1:18" ht="14.4" x14ac:dyDescent="0.3">
      <c r="A1921" s="143">
        <v>45357.744409722225</v>
      </c>
      <c r="B1921" s="46">
        <f t="shared" si="29"/>
        <v>45357.744444444448</v>
      </c>
      <c r="C1921" s="141">
        <v>1.36683157894737</v>
      </c>
      <c r="D1921" s="141">
        <v>1.632255</v>
      </c>
      <c r="E1921" s="141">
        <v>1399.86</v>
      </c>
      <c r="F1921" s="141">
        <v>42.597000000000001</v>
      </c>
      <c r="G1921" s="141">
        <v>63.7</v>
      </c>
      <c r="H1921" s="141">
        <v>32.678333333333299</v>
      </c>
      <c r="I1921" s="141">
        <v>6.6148499999999997</v>
      </c>
      <c r="J1921" s="141">
        <v>7.7480000000000002</v>
      </c>
      <c r="K1921" s="141">
        <v>52.399230769230797</v>
      </c>
      <c r="L1921" s="144"/>
      <c r="M1921" s="141">
        <v>56239.5</v>
      </c>
      <c r="N1921" s="141">
        <v>4469.7304000000004</v>
      </c>
      <c r="O1921" s="144"/>
      <c r="R1921" s="10"/>
    </row>
    <row r="1922" spans="1:18" ht="14.4" x14ac:dyDescent="0.3">
      <c r="A1922" s="143">
        <v>45357.745104166665</v>
      </c>
      <c r="B1922" s="46">
        <f t="shared" si="29"/>
        <v>45357.745138888888</v>
      </c>
      <c r="C1922" s="141">
        <v>1.38218181818182</v>
      </c>
      <c r="D1922" s="141">
        <v>1.61820909090909</v>
      </c>
      <c r="E1922" s="141">
        <v>1400.19523809524</v>
      </c>
      <c r="F1922" s="141">
        <v>41.886818181818199</v>
      </c>
      <c r="G1922" s="141">
        <v>63.505000000000003</v>
      </c>
      <c r="H1922" s="141">
        <v>32.704999999999998</v>
      </c>
      <c r="I1922" s="141">
        <v>6.6098181818181798</v>
      </c>
      <c r="J1922" s="141">
        <v>7.7277777777777796</v>
      </c>
      <c r="K1922" s="141">
        <v>52.989166666666698</v>
      </c>
      <c r="L1922" s="144"/>
      <c r="M1922" s="141">
        <v>56306</v>
      </c>
      <c r="N1922" s="141">
        <v>4468.0889090909104</v>
      </c>
      <c r="O1922" s="144"/>
      <c r="R1922" s="10"/>
    </row>
    <row r="1923" spans="1:18" ht="14.4" x14ac:dyDescent="0.3">
      <c r="A1923" s="143">
        <v>45357.745798611111</v>
      </c>
      <c r="B1923" s="46">
        <f t="shared" ref="B1923:B1986" si="30">MROUND(A1923,"00:01:00")</f>
        <v>45357.745833333334</v>
      </c>
      <c r="C1923" s="141">
        <v>1.3854695652173901</v>
      </c>
      <c r="D1923" s="141">
        <v>1.6167260869565201</v>
      </c>
      <c r="E1923" s="141">
        <v>1399.7347826087</v>
      </c>
      <c r="F1923" s="141">
        <v>40.295454545454497</v>
      </c>
      <c r="G1923" s="141">
        <v>63.57</v>
      </c>
      <c r="H1923" s="141">
        <v>32.72</v>
      </c>
      <c r="I1923" s="141">
        <v>6.6018260869565202</v>
      </c>
      <c r="J1923" s="141">
        <v>7.7066666666666697</v>
      </c>
      <c r="K1923" s="141">
        <v>52.957500000000003</v>
      </c>
      <c r="L1923" s="144"/>
      <c r="M1923" s="141">
        <v>56428</v>
      </c>
      <c r="N1923" s="141">
        <v>4466.3984347826099</v>
      </c>
      <c r="O1923" s="144"/>
      <c r="R1923" s="10"/>
    </row>
    <row r="1924" spans="1:18" ht="14.4" x14ac:dyDescent="0.3">
      <c r="A1924" s="143">
        <v>45357.746493055558</v>
      </c>
      <c r="B1924" s="46">
        <f t="shared" si="30"/>
        <v>45357.746527777781</v>
      </c>
      <c r="C1924" s="141">
        <v>1.3832</v>
      </c>
      <c r="D1924" s="141">
        <v>1.61616363636364</v>
      </c>
      <c r="E1924" s="141">
        <v>1399.9849999999999</v>
      </c>
      <c r="F1924" s="141">
        <v>40.760909090909102</v>
      </c>
      <c r="G1924" s="141">
        <v>63.55</v>
      </c>
      <c r="H1924" s="141">
        <v>32.725000000000001</v>
      </c>
      <c r="I1924" s="141">
        <v>6.6145238095238099</v>
      </c>
      <c r="J1924" s="141">
        <v>7.6942857142857104</v>
      </c>
      <c r="K1924" s="141">
        <v>52.761111111111099</v>
      </c>
      <c r="L1924" s="144"/>
      <c r="M1924" s="141">
        <v>56532.75</v>
      </c>
      <c r="N1924" s="141">
        <v>4464.6970909090896</v>
      </c>
      <c r="O1924" s="144"/>
      <c r="R1924" s="10"/>
    </row>
    <row r="1925" spans="1:18" ht="14.4" x14ac:dyDescent="0.3">
      <c r="A1925" s="143">
        <v>45357.747187499997</v>
      </c>
      <c r="B1925" s="46">
        <f t="shared" si="30"/>
        <v>45357.74722222222</v>
      </c>
      <c r="C1925" s="141">
        <v>1.38753636363636</v>
      </c>
      <c r="D1925" s="141">
        <v>1.6080136363636399</v>
      </c>
      <c r="E1925" s="141">
        <v>1400.25714285714</v>
      </c>
      <c r="F1925" s="141">
        <v>40.999545454545498</v>
      </c>
      <c r="G1925" s="141">
        <v>63.3</v>
      </c>
      <c r="H1925" s="141">
        <v>32.725000000000001</v>
      </c>
      <c r="I1925" s="141">
        <v>6.5989090909090899</v>
      </c>
      <c r="J1925" s="141">
        <v>7.6749999999999998</v>
      </c>
      <c r="K1925" s="141">
        <v>52.744999999999997</v>
      </c>
      <c r="L1925" s="144"/>
      <c r="M1925" s="141">
        <v>56613.666666666701</v>
      </c>
      <c r="N1925" s="141">
        <v>4463.0104545454496</v>
      </c>
      <c r="O1925" s="144"/>
      <c r="R1925" s="10"/>
    </row>
    <row r="1926" spans="1:18" ht="14.4" x14ac:dyDescent="0.3">
      <c r="A1926" s="143">
        <v>45357.747881944444</v>
      </c>
      <c r="B1926" s="46">
        <f t="shared" si="30"/>
        <v>45357.747916666667</v>
      </c>
      <c r="C1926" s="141">
        <v>1.3959521739130401</v>
      </c>
      <c r="D1926" s="141">
        <v>1.6102478260869599</v>
      </c>
      <c r="E1926" s="141">
        <v>1400.05454545455</v>
      </c>
      <c r="F1926" s="141">
        <v>41.319523809523801</v>
      </c>
      <c r="G1926" s="141">
        <v>63.234999999999999</v>
      </c>
      <c r="H1926" s="141">
        <v>32.74</v>
      </c>
      <c r="I1926" s="141">
        <v>6.6057391304347801</v>
      </c>
      <c r="J1926" s="141">
        <v>7.6762499999999996</v>
      </c>
      <c r="K1926" s="141">
        <v>52.755714285714298</v>
      </c>
      <c r="L1926" s="144"/>
      <c r="M1926" s="141">
        <v>56732.833333333299</v>
      </c>
      <c r="N1926" s="141">
        <v>4461.3202173912996</v>
      </c>
      <c r="O1926" s="144"/>
      <c r="R1926" s="10"/>
    </row>
    <row r="1927" spans="1:18" ht="14.4" x14ac:dyDescent="0.3">
      <c r="A1927" s="143">
        <v>45357.748576388891</v>
      </c>
      <c r="B1927" s="46">
        <f t="shared" si="30"/>
        <v>45357.748611111114</v>
      </c>
      <c r="C1927" s="141">
        <v>1.3901956521739101</v>
      </c>
      <c r="D1927" s="141">
        <v>1.6072</v>
      </c>
      <c r="E1927" s="141">
        <v>1400.2</v>
      </c>
      <c r="F1927" s="141">
        <v>36.642272727272697</v>
      </c>
      <c r="G1927" s="141">
        <v>63.805</v>
      </c>
      <c r="H1927" s="141">
        <v>32.76</v>
      </c>
      <c r="I1927" s="141">
        <v>6.6059130434782602</v>
      </c>
      <c r="J1927" s="141">
        <v>7.7271428571428604</v>
      </c>
      <c r="K1927" s="141">
        <v>52.591666666666697</v>
      </c>
      <c r="L1927" s="144"/>
      <c r="M1927" s="141">
        <v>56860.75</v>
      </c>
      <c r="N1927" s="141">
        <v>4459.5994347826099</v>
      </c>
      <c r="O1927" s="144"/>
      <c r="R1927" s="10"/>
    </row>
    <row r="1928" spans="1:18" ht="14.4" x14ac:dyDescent="0.3">
      <c r="A1928" s="143">
        <v>45357.74927083333</v>
      </c>
      <c r="B1928" s="46">
        <f t="shared" si="30"/>
        <v>45357.749305555561</v>
      </c>
      <c r="C1928" s="141">
        <v>1.3652090909090899</v>
      </c>
      <c r="D1928" s="141">
        <v>1.62886666666667</v>
      </c>
      <c r="E1928" s="141">
        <v>1399.87222222222</v>
      </c>
      <c r="F1928" s="141">
        <v>38.7172727272727</v>
      </c>
      <c r="G1928" s="141">
        <v>63.895000000000003</v>
      </c>
      <c r="H1928" s="141">
        <v>32.781999999999996</v>
      </c>
      <c r="I1928" s="141">
        <v>6.6119090909090898</v>
      </c>
      <c r="J1928" s="141">
        <v>7.7383333333333297</v>
      </c>
      <c r="K1928" s="141">
        <v>52.473999999999997</v>
      </c>
      <c r="L1928" s="144"/>
      <c r="M1928" s="141">
        <v>56970.5</v>
      </c>
      <c r="N1928" s="141">
        <v>4457.8733181818197</v>
      </c>
      <c r="O1928" s="144"/>
      <c r="R1928" s="10"/>
    </row>
    <row r="1929" spans="1:18" ht="14.4" x14ac:dyDescent="0.3">
      <c r="A1929" s="143">
        <v>45357.749965277777</v>
      </c>
      <c r="B1929" s="46">
        <f t="shared" si="30"/>
        <v>45357.75</v>
      </c>
      <c r="C1929" s="141">
        <v>1.38446363636364</v>
      </c>
      <c r="D1929" s="141">
        <v>1.6161363636363599</v>
      </c>
      <c r="E1929" s="141">
        <v>1400.05714285714</v>
      </c>
      <c r="F1929" s="141">
        <v>43.730454545454499</v>
      </c>
      <c r="G1929" s="141">
        <v>63.32</v>
      </c>
      <c r="H1929" s="141">
        <v>32.787142857142896</v>
      </c>
      <c r="I1929" s="141">
        <v>6.5991818181818198</v>
      </c>
      <c r="J1929" s="141">
        <v>7.7233333333333301</v>
      </c>
      <c r="K1929" s="141">
        <v>52.821666666666701</v>
      </c>
      <c r="L1929" s="144"/>
      <c r="M1929" s="141">
        <v>57051</v>
      </c>
      <c r="N1929" s="141">
        <v>4456.1994090909102</v>
      </c>
      <c r="O1929" s="144"/>
      <c r="R1929" s="10"/>
    </row>
    <row r="1930" spans="1:18" ht="14.4" x14ac:dyDescent="0.3">
      <c r="A1930" s="143">
        <v>45357.750659722224</v>
      </c>
      <c r="B1930" s="46">
        <f t="shared" si="30"/>
        <v>45357.750694444447</v>
      </c>
      <c r="C1930" s="141">
        <v>1.38318095238095</v>
      </c>
      <c r="D1930" s="141">
        <v>1.6152318181818199</v>
      </c>
      <c r="E1930" s="141">
        <v>1399.94285714286</v>
      </c>
      <c r="F1930" s="141">
        <v>38.6263636363636</v>
      </c>
      <c r="G1930" s="141">
        <v>63.59</v>
      </c>
      <c r="H1930" s="141">
        <v>32.814999999999998</v>
      </c>
      <c r="I1930" s="141">
        <v>6.6106363636363596</v>
      </c>
      <c r="J1930" s="141">
        <v>7.6883333333333299</v>
      </c>
      <c r="K1930" s="141">
        <v>52.97</v>
      </c>
      <c r="L1930" s="144"/>
      <c r="M1930" s="141">
        <v>57141.8</v>
      </c>
      <c r="N1930" s="141">
        <v>4454.4572272727301</v>
      </c>
      <c r="O1930" s="144"/>
      <c r="R1930" s="10"/>
    </row>
    <row r="1931" spans="1:18" ht="14.4" x14ac:dyDescent="0.3">
      <c r="A1931" s="143">
        <v>45357.751354166663</v>
      </c>
      <c r="B1931" s="46">
        <f t="shared" si="30"/>
        <v>45357.751388888893</v>
      </c>
      <c r="C1931" s="141">
        <v>1.37790454545455</v>
      </c>
      <c r="D1931" s="141">
        <v>1.62075454545455</v>
      </c>
      <c r="E1931" s="141">
        <v>1400.18095238095</v>
      </c>
      <c r="F1931" s="141">
        <v>39.103181818181802</v>
      </c>
      <c r="G1931" s="141">
        <v>63.744999999999997</v>
      </c>
      <c r="H1931" s="141">
        <v>32.841999999999999</v>
      </c>
      <c r="I1931" s="141">
        <v>6.6130909090909098</v>
      </c>
      <c r="J1931" s="141">
        <v>7.73</v>
      </c>
      <c r="K1931" s="141">
        <v>52.716666666666697</v>
      </c>
      <c r="L1931" s="144"/>
      <c r="M1931" s="141">
        <v>57220</v>
      </c>
      <c r="N1931" s="141">
        <v>4452.7269999999999</v>
      </c>
      <c r="O1931" s="144"/>
      <c r="R1931" s="10"/>
    </row>
    <row r="1932" spans="1:18" ht="14.4" x14ac:dyDescent="0.3">
      <c r="A1932" s="143">
        <v>45357.75204861111</v>
      </c>
      <c r="B1932" s="46">
        <f t="shared" si="30"/>
        <v>45357.752083333333</v>
      </c>
      <c r="C1932" s="141">
        <v>1.37787142857143</v>
      </c>
      <c r="D1932" s="141">
        <v>1.62115238095238</v>
      </c>
      <c r="E1932" s="141">
        <v>1399.7550000000001</v>
      </c>
      <c r="F1932" s="141">
        <v>40.1314285714286</v>
      </c>
      <c r="G1932" s="141">
        <v>63.79</v>
      </c>
      <c r="H1932" s="141">
        <v>32.863333333333301</v>
      </c>
      <c r="I1932" s="141">
        <v>6.6079523809523799</v>
      </c>
      <c r="J1932" s="141">
        <v>7.6950000000000003</v>
      </c>
      <c r="K1932" s="141">
        <v>52.79</v>
      </c>
      <c r="L1932" s="144"/>
      <c r="M1932" s="141">
        <v>57292.2</v>
      </c>
      <c r="N1932" s="141">
        <v>4451.0041904761902</v>
      </c>
      <c r="O1932" s="144"/>
      <c r="R1932" s="10"/>
    </row>
    <row r="1933" spans="1:18" ht="14.4" x14ac:dyDescent="0.3">
      <c r="A1933" s="143">
        <v>45357.752743055556</v>
      </c>
      <c r="B1933" s="46">
        <f t="shared" si="30"/>
        <v>45357.75277777778</v>
      </c>
      <c r="C1933" s="141">
        <v>1.37859545454545</v>
      </c>
      <c r="D1933" s="141">
        <v>1.62234761904762</v>
      </c>
      <c r="E1933" s="141">
        <v>1400.07619047619</v>
      </c>
      <c r="F1933" s="141">
        <v>38.880000000000003</v>
      </c>
      <c r="G1933" s="141">
        <v>63.71</v>
      </c>
      <c r="H1933" s="141">
        <v>32.8771428571429</v>
      </c>
      <c r="I1933" s="141">
        <v>6.5997272727272698</v>
      </c>
      <c r="J1933" s="141">
        <v>7.7512499999999998</v>
      </c>
      <c r="K1933" s="141">
        <v>52.854999999999997</v>
      </c>
      <c r="L1933" s="144"/>
      <c r="M1933" s="141">
        <v>57414.2</v>
      </c>
      <c r="N1933" s="141">
        <v>4449.3069090909103</v>
      </c>
      <c r="O1933" s="144"/>
      <c r="R1933" s="10"/>
    </row>
    <row r="1934" spans="1:18" ht="14.4" x14ac:dyDescent="0.3">
      <c r="A1934" s="143">
        <v>45357.753437500003</v>
      </c>
      <c r="B1934" s="46">
        <f t="shared" si="30"/>
        <v>45357.753472222226</v>
      </c>
      <c r="C1934" s="141">
        <v>1.3673809523809499</v>
      </c>
      <c r="D1934" s="141">
        <v>1.6341619047619</v>
      </c>
      <c r="E1934" s="141">
        <v>1400.29</v>
      </c>
      <c r="F1934" s="141">
        <v>41.0876190476191</v>
      </c>
      <c r="G1934" s="141">
        <v>63.856666666666698</v>
      </c>
      <c r="H1934" s="141">
        <v>32.8883333333333</v>
      </c>
      <c r="I1934" s="141">
        <v>6.6132380952381</v>
      </c>
      <c r="J1934" s="141">
        <v>7.7712500000000002</v>
      </c>
      <c r="K1934" s="141">
        <v>52.841666666666697</v>
      </c>
      <c r="L1934" s="144"/>
      <c r="M1934" s="141">
        <v>57525.75</v>
      </c>
      <c r="N1934" s="141">
        <v>4447.5781428571399</v>
      </c>
      <c r="O1934" s="144"/>
      <c r="R1934" s="10"/>
    </row>
    <row r="1935" spans="1:18" ht="14.4" x14ac:dyDescent="0.3">
      <c r="A1935" s="143">
        <v>45357.754131944443</v>
      </c>
      <c r="B1935" s="46">
        <f t="shared" si="30"/>
        <v>45357.754166666666</v>
      </c>
      <c r="C1935" s="141">
        <v>1.38057727272727</v>
      </c>
      <c r="D1935" s="141">
        <v>1.6172090909090899</v>
      </c>
      <c r="E1935" s="141">
        <v>1399.81428571429</v>
      </c>
      <c r="F1935" s="141">
        <v>40.840000000000003</v>
      </c>
      <c r="G1935" s="141">
        <v>63.856666666666698</v>
      </c>
      <c r="H1935" s="141">
        <v>32.896666666666697</v>
      </c>
      <c r="I1935" s="141">
        <v>6.5953181818181799</v>
      </c>
      <c r="J1935" s="141">
        <v>7.766</v>
      </c>
      <c r="K1935" s="141">
        <v>52.981000000000002</v>
      </c>
      <c r="L1935" s="144"/>
      <c r="M1935" s="141">
        <v>57599.666666666701</v>
      </c>
      <c r="N1935" s="141">
        <v>4445.8174545454503</v>
      </c>
      <c r="O1935" s="144"/>
      <c r="R1935" s="10"/>
    </row>
    <row r="1936" spans="1:18" ht="14.4" x14ac:dyDescent="0.3">
      <c r="A1936" s="143">
        <v>45357.754826388889</v>
      </c>
      <c r="B1936" s="46">
        <f t="shared" si="30"/>
        <v>45357.754861111112</v>
      </c>
      <c r="C1936" s="141">
        <v>1.3636391304347799</v>
      </c>
      <c r="D1936" s="141">
        <v>1.6375565217391299</v>
      </c>
      <c r="E1936" s="141">
        <v>1400.44545454545</v>
      </c>
      <c r="F1936" s="141">
        <v>35.630869565217402</v>
      </c>
      <c r="G1936" s="141">
        <v>64.16</v>
      </c>
      <c r="H1936" s="141">
        <v>32.908333333333303</v>
      </c>
      <c r="I1936" s="141">
        <v>6.6080434782608704</v>
      </c>
      <c r="J1936" s="141">
        <v>7.7383333333333297</v>
      </c>
      <c r="K1936" s="141">
        <v>52.959090909090897</v>
      </c>
      <c r="L1936" s="144"/>
      <c r="M1936" s="141">
        <v>57698.25</v>
      </c>
      <c r="N1936" s="141">
        <v>4444.1094347826102</v>
      </c>
      <c r="O1936" s="144"/>
      <c r="R1936" s="10"/>
    </row>
    <row r="1937" spans="1:18" ht="14.4" x14ac:dyDescent="0.3">
      <c r="A1937" s="143">
        <v>45357.755520833336</v>
      </c>
      <c r="B1937" s="46">
        <f t="shared" si="30"/>
        <v>45357.755555555559</v>
      </c>
      <c r="C1937" s="141">
        <v>1.3629818181818201</v>
      </c>
      <c r="D1937" s="141">
        <v>1.6396095238095201</v>
      </c>
      <c r="E1937" s="141">
        <v>1400.1571428571399</v>
      </c>
      <c r="F1937" s="141">
        <v>40.203181818181797</v>
      </c>
      <c r="G1937" s="141">
        <v>63.94</v>
      </c>
      <c r="H1937" s="141">
        <v>32.914999999999999</v>
      </c>
      <c r="I1937" s="141">
        <v>6.6133809523809504</v>
      </c>
      <c r="J1937" s="141">
        <v>7.7783333333333298</v>
      </c>
      <c r="K1937" s="141">
        <v>52.927999999999997</v>
      </c>
      <c r="L1937" s="144"/>
      <c r="M1937" s="141">
        <v>57779.5</v>
      </c>
      <c r="N1937" s="141">
        <v>4442.3447727272696</v>
      </c>
      <c r="O1937" s="144"/>
      <c r="R1937" s="10"/>
    </row>
    <row r="1938" spans="1:18" ht="14.4" x14ac:dyDescent="0.3">
      <c r="A1938" s="143">
        <v>45357.756215277775</v>
      </c>
      <c r="B1938" s="46">
        <f t="shared" si="30"/>
        <v>45357.756249999999</v>
      </c>
      <c r="C1938" s="141">
        <v>1.37599130434783</v>
      </c>
      <c r="D1938" s="141">
        <v>1.6251086956521701</v>
      </c>
      <c r="E1938" s="141">
        <v>1399.9347826087001</v>
      </c>
      <c r="F1938" s="141">
        <v>40.585217391304298</v>
      </c>
      <c r="G1938" s="141">
        <v>64.180000000000007</v>
      </c>
      <c r="H1938" s="141">
        <v>32.912500000000001</v>
      </c>
      <c r="I1938" s="141">
        <v>6.6071818181818198</v>
      </c>
      <c r="J1938" s="141">
        <v>7.7733333333333299</v>
      </c>
      <c r="K1938" s="141">
        <v>53.152000000000001</v>
      </c>
      <c r="L1938" s="144"/>
      <c r="M1938" s="141">
        <v>57863</v>
      </c>
      <c r="N1938" s="141">
        <v>4440.6040869565204</v>
      </c>
      <c r="O1938" s="144"/>
      <c r="R1938" s="10"/>
    </row>
    <row r="1939" spans="1:18" ht="14.4" x14ac:dyDescent="0.3">
      <c r="A1939" s="143">
        <v>45357.756909722222</v>
      </c>
      <c r="B1939" s="46">
        <f t="shared" si="30"/>
        <v>45357.756944444445</v>
      </c>
      <c r="C1939" s="141">
        <v>1.3639476190476201</v>
      </c>
      <c r="D1939" s="141">
        <v>1.6356428571428601</v>
      </c>
      <c r="E1939" s="141">
        <v>1400.2249999999999</v>
      </c>
      <c r="F1939" s="141">
        <v>40.0790476190476</v>
      </c>
      <c r="G1939" s="141">
        <v>64</v>
      </c>
      <c r="H1939" s="141">
        <v>32.924999999999997</v>
      </c>
      <c r="I1939" s="141">
        <v>6.6134761904761898</v>
      </c>
      <c r="J1939" s="141">
        <v>7.7949999999999999</v>
      </c>
      <c r="K1939" s="141">
        <v>53.045000000000002</v>
      </c>
      <c r="L1939" s="144"/>
      <c r="M1939" s="141">
        <v>57951.25</v>
      </c>
      <c r="N1939" s="141">
        <v>4438.8973809523804</v>
      </c>
      <c r="O1939" s="144"/>
      <c r="R1939" s="10"/>
    </row>
    <row r="1940" spans="1:18" ht="14.4" x14ac:dyDescent="0.3">
      <c r="A1940" s="143">
        <v>45357.757604166669</v>
      </c>
      <c r="B1940" s="46">
        <f t="shared" si="30"/>
        <v>45357.757638888892</v>
      </c>
      <c r="C1940" s="141">
        <v>1.37455652173913</v>
      </c>
      <c r="D1940" s="141">
        <v>1.62300434782609</v>
      </c>
      <c r="E1940" s="141">
        <v>1399.8739130434799</v>
      </c>
      <c r="F1940" s="141">
        <v>40.201304347826103</v>
      </c>
      <c r="G1940" s="141">
        <v>63.843333333333298</v>
      </c>
      <c r="H1940" s="141">
        <v>32.938000000000002</v>
      </c>
      <c r="I1940" s="141">
        <v>6.6022272727272702</v>
      </c>
      <c r="J1940" s="141">
        <v>7.7742857142857096</v>
      </c>
      <c r="K1940" s="141">
        <v>53.060909090909099</v>
      </c>
      <c r="L1940" s="144"/>
      <c r="M1940" s="141">
        <v>58076.2</v>
      </c>
      <c r="N1940" s="141">
        <v>4437.1333043478298</v>
      </c>
      <c r="O1940" s="144"/>
      <c r="R1940" s="10"/>
    </row>
    <row r="1941" spans="1:18" ht="14.4" x14ac:dyDescent="0.3">
      <c r="A1941" s="143">
        <v>45357.758298611108</v>
      </c>
      <c r="B1941" s="46">
        <f t="shared" si="30"/>
        <v>45357.758333333339</v>
      </c>
      <c r="C1941" s="141">
        <v>1.3607909090909101</v>
      </c>
      <c r="D1941" s="141">
        <v>1.6463318181818201</v>
      </c>
      <c r="E1941" s="141">
        <v>1400.0863636363599</v>
      </c>
      <c r="F1941" s="141">
        <v>35.691818181818199</v>
      </c>
      <c r="G1941" s="141">
        <v>64.59</v>
      </c>
      <c r="H1941" s="141">
        <v>32.973333333333301</v>
      </c>
      <c r="I1941" s="141">
        <v>6.6078571428571404</v>
      </c>
      <c r="J1941" s="141">
        <v>7.7814285714285703</v>
      </c>
      <c r="K1941" s="141">
        <v>53</v>
      </c>
      <c r="L1941" s="144"/>
      <c r="M1941" s="141">
        <v>58184.5</v>
      </c>
      <c r="N1941" s="141">
        <v>4435.3839545454503</v>
      </c>
      <c r="O1941" s="144"/>
      <c r="R1941" s="10"/>
    </row>
    <row r="1942" spans="1:18" ht="14.4" x14ac:dyDescent="0.3">
      <c r="A1942" s="143">
        <v>45357.758993055555</v>
      </c>
      <c r="B1942" s="46">
        <f t="shared" si="30"/>
        <v>45357.759027777778</v>
      </c>
      <c r="C1942" s="141">
        <v>1.3371545454545499</v>
      </c>
      <c r="D1942" s="141">
        <v>1.6645260869565199</v>
      </c>
      <c r="E1942" s="141">
        <v>1400.12</v>
      </c>
      <c r="F1942" s="141">
        <v>37.695217391304297</v>
      </c>
      <c r="G1942" s="141">
        <v>64.724999999999994</v>
      </c>
      <c r="H1942" s="141">
        <v>33.005000000000003</v>
      </c>
      <c r="I1942" s="141">
        <v>6.6111304347826101</v>
      </c>
      <c r="J1942" s="141">
        <v>7.8488888888888901</v>
      </c>
      <c r="K1942" s="141">
        <v>53</v>
      </c>
      <c r="L1942" s="144"/>
      <c r="M1942" s="141">
        <v>58290.400000000001</v>
      </c>
      <c r="N1942" s="141">
        <v>4433.5946956521702</v>
      </c>
      <c r="O1942" s="144"/>
      <c r="R1942" s="10"/>
    </row>
    <row r="1943" spans="1:18" ht="14.4" x14ac:dyDescent="0.3">
      <c r="A1943" s="143">
        <v>45357.759687500002</v>
      </c>
      <c r="B1943" s="46">
        <f t="shared" si="30"/>
        <v>45357.759722222225</v>
      </c>
      <c r="C1943" s="141">
        <v>1.3542363636363599</v>
      </c>
      <c r="D1943" s="141">
        <v>1.64836363636364</v>
      </c>
      <c r="E1943" s="141">
        <v>1399.9136363636401</v>
      </c>
      <c r="F1943" s="141">
        <v>45.317727272727304</v>
      </c>
      <c r="G1943" s="141">
        <v>63.96</v>
      </c>
      <c r="H1943" s="141">
        <v>33.018000000000001</v>
      </c>
      <c r="I1943" s="141">
        <v>6.59831818181818</v>
      </c>
      <c r="J1943" s="141">
        <v>7.8522222222222204</v>
      </c>
      <c r="K1943" s="141">
        <v>53.439230769230797</v>
      </c>
      <c r="L1943" s="144"/>
      <c r="M1943" s="141">
        <v>58371.666666666701</v>
      </c>
      <c r="N1943" s="141">
        <v>4431.8664090909097</v>
      </c>
      <c r="O1943" s="144"/>
      <c r="R1943" s="10"/>
    </row>
    <row r="1944" spans="1:18" ht="14.4" x14ac:dyDescent="0.3">
      <c r="A1944" s="143">
        <v>45357.760381944441</v>
      </c>
      <c r="B1944" s="46">
        <f t="shared" si="30"/>
        <v>45357.760416666672</v>
      </c>
      <c r="C1944" s="141">
        <v>1.35494347826087</v>
      </c>
      <c r="D1944" s="141">
        <v>1.64984347826087</v>
      </c>
      <c r="E1944" s="141">
        <v>1399.9652173913</v>
      </c>
      <c r="F1944" s="141">
        <v>37.474347826086998</v>
      </c>
      <c r="G1944" s="141">
        <v>64.356666666666698</v>
      </c>
      <c r="H1944" s="141">
        <v>33.045000000000002</v>
      </c>
      <c r="I1944" s="141">
        <v>6.6084782608695702</v>
      </c>
      <c r="J1944" s="141">
        <v>7.8242857142857103</v>
      </c>
      <c r="K1944" s="141">
        <v>53.61</v>
      </c>
      <c r="L1944" s="144"/>
      <c r="M1944" s="141">
        <v>58472.5</v>
      </c>
      <c r="N1944" s="141">
        <v>4430.0783043478305</v>
      </c>
      <c r="O1944" s="144"/>
      <c r="R1944" s="10"/>
    </row>
    <row r="1945" spans="1:18" ht="14.4" x14ac:dyDescent="0.3">
      <c r="A1945" s="143">
        <v>45357.761076388888</v>
      </c>
      <c r="B1945" s="46">
        <f t="shared" si="30"/>
        <v>45357.761111111111</v>
      </c>
      <c r="C1945" s="141">
        <v>1.3539909090909099</v>
      </c>
      <c r="D1945" s="141">
        <v>1.6468136363636401</v>
      </c>
      <c r="E1945" s="141">
        <v>1399.8590909090899</v>
      </c>
      <c r="F1945" s="141">
        <v>41.601363636363601</v>
      </c>
      <c r="G1945" s="141">
        <v>64.356666666666698</v>
      </c>
      <c r="H1945" s="141">
        <v>33.055714285714302</v>
      </c>
      <c r="I1945" s="141">
        <v>6.6141818181818204</v>
      </c>
      <c r="J1945" s="141">
        <v>7.8614285714285703</v>
      </c>
      <c r="K1945" s="141">
        <v>53.292727272727298</v>
      </c>
      <c r="L1945" s="144"/>
      <c r="M1945" s="141">
        <v>58570.75</v>
      </c>
      <c r="N1945" s="141">
        <v>4428.3083181818201</v>
      </c>
      <c r="O1945" s="144"/>
      <c r="R1945" s="10"/>
    </row>
    <row r="1946" spans="1:18" ht="14.4" x14ac:dyDescent="0.3">
      <c r="A1946" s="143">
        <v>45357.761770833335</v>
      </c>
      <c r="B1946" s="46">
        <f t="shared" si="30"/>
        <v>45357.761805555558</v>
      </c>
      <c r="C1946" s="141">
        <v>1.3531130434782599</v>
      </c>
      <c r="D1946" s="141">
        <v>1.6471347826086999</v>
      </c>
      <c r="E1946" s="141">
        <v>1399.7714285714301</v>
      </c>
      <c r="F1946" s="141">
        <v>37.616086956521698</v>
      </c>
      <c r="G1946" s="141">
        <v>64.413333333333298</v>
      </c>
      <c r="H1946" s="141">
        <v>33.073333333333302</v>
      </c>
      <c r="I1946" s="141">
        <v>6.6102173913043503</v>
      </c>
      <c r="J1946" s="141">
        <v>7.8475000000000001</v>
      </c>
      <c r="K1946" s="141">
        <v>53.374545454545498</v>
      </c>
      <c r="L1946" s="144"/>
      <c r="M1946" s="141">
        <v>58677.4</v>
      </c>
      <c r="N1946" s="141">
        <v>4426.5145652173896</v>
      </c>
      <c r="O1946" s="144"/>
      <c r="R1946" s="10"/>
    </row>
    <row r="1947" spans="1:18" ht="14.4" x14ac:dyDescent="0.3">
      <c r="A1947" s="143">
        <v>45357.762465277781</v>
      </c>
      <c r="B1947" s="46">
        <f t="shared" si="30"/>
        <v>45357.762500000004</v>
      </c>
      <c r="C1947" s="141">
        <v>1.33369047619048</v>
      </c>
      <c r="D1947" s="141">
        <v>1.6647000000000001</v>
      </c>
      <c r="E1947" s="141">
        <v>1400.105</v>
      </c>
      <c r="F1947" s="141">
        <v>34.909047619047598</v>
      </c>
      <c r="G1947" s="141">
        <v>65.105000000000004</v>
      </c>
      <c r="H1947" s="141">
        <v>33.095555555555599</v>
      </c>
      <c r="I1947" s="141">
        <v>6.6093333333333302</v>
      </c>
      <c r="J1947" s="141">
        <v>7.86</v>
      </c>
      <c r="K1947" s="141">
        <v>53.286000000000001</v>
      </c>
      <c r="L1947" s="144"/>
      <c r="M1947" s="141">
        <v>58786.5</v>
      </c>
      <c r="N1947" s="141">
        <v>4424.7097142857101</v>
      </c>
      <c r="O1947" s="144"/>
      <c r="R1947" s="10"/>
    </row>
    <row r="1948" spans="1:18" ht="14.4" x14ac:dyDescent="0.3">
      <c r="A1948" s="143">
        <v>45357.763159722221</v>
      </c>
      <c r="B1948" s="46">
        <f t="shared" si="30"/>
        <v>45357.763194444444</v>
      </c>
      <c r="C1948" s="141">
        <v>1.33458636363636</v>
      </c>
      <c r="D1948" s="141">
        <v>1.6607272727272699</v>
      </c>
      <c r="E1948" s="141">
        <v>1400.0450000000001</v>
      </c>
      <c r="F1948" s="141">
        <v>41.688181818181803</v>
      </c>
      <c r="G1948" s="141">
        <v>64.795000000000002</v>
      </c>
      <c r="H1948" s="141">
        <v>33.097499999999997</v>
      </c>
      <c r="I1948" s="141">
        <v>6.6124285714285698</v>
      </c>
      <c r="J1948" s="141">
        <v>7.8825000000000003</v>
      </c>
      <c r="K1948" s="141">
        <v>53.460833333333298</v>
      </c>
      <c r="L1948" s="144"/>
      <c r="M1948" s="141">
        <v>58887</v>
      </c>
      <c r="N1948" s="141">
        <v>4422.9017272727297</v>
      </c>
      <c r="O1948" s="144"/>
      <c r="R1948" s="10"/>
    </row>
    <row r="1949" spans="1:18" ht="14.4" x14ac:dyDescent="0.3">
      <c r="A1949" s="143">
        <v>45357.763854166667</v>
      </c>
      <c r="B1949" s="46">
        <f t="shared" si="30"/>
        <v>45357.763888888891</v>
      </c>
      <c r="C1949" s="141">
        <v>1.3380478260869599</v>
      </c>
      <c r="D1949" s="141">
        <v>1.66384782608696</v>
      </c>
      <c r="E1949" s="141">
        <v>1399.8478260869599</v>
      </c>
      <c r="F1949" s="141">
        <v>40.201739130434802</v>
      </c>
      <c r="G1949" s="141">
        <v>64.790000000000006</v>
      </c>
      <c r="H1949" s="141">
        <v>33.113333333333301</v>
      </c>
      <c r="I1949" s="141">
        <v>6.61526086956522</v>
      </c>
      <c r="J1949" s="141">
        <v>7.92</v>
      </c>
      <c r="K1949" s="141">
        <v>53.796363636363601</v>
      </c>
      <c r="L1949" s="144"/>
      <c r="M1949" s="141">
        <v>58987.5</v>
      </c>
      <c r="N1949" s="141">
        <v>4421.1469565217403</v>
      </c>
      <c r="O1949" s="144"/>
      <c r="R1949" s="10"/>
    </row>
    <row r="1950" spans="1:18" ht="14.4" x14ac:dyDescent="0.3">
      <c r="A1950" s="143">
        <v>45357.764548611114</v>
      </c>
      <c r="B1950" s="46">
        <f t="shared" si="30"/>
        <v>45357.764583333337</v>
      </c>
      <c r="C1950" s="141">
        <v>1.33553636363636</v>
      </c>
      <c r="D1950" s="141">
        <v>1.6652727272727299</v>
      </c>
      <c r="E1950" s="141">
        <v>1400.2550000000001</v>
      </c>
      <c r="F1950" s="141">
        <v>38.748181818181799</v>
      </c>
      <c r="G1950" s="141">
        <v>64.84</v>
      </c>
      <c r="H1950" s="141">
        <v>33.125</v>
      </c>
      <c r="I1950" s="141">
        <v>6.6130909090909098</v>
      </c>
      <c r="J1950" s="141">
        <v>7.9111111111111097</v>
      </c>
      <c r="K1950" s="141">
        <v>53.713333333333303</v>
      </c>
      <c r="L1950" s="144"/>
      <c r="M1950" s="141">
        <v>59091.333333333299</v>
      </c>
      <c r="N1950" s="141">
        <v>4419.3644999999997</v>
      </c>
      <c r="O1950" s="144"/>
      <c r="R1950" s="10"/>
    </row>
    <row r="1951" spans="1:18" ht="14.4" x14ac:dyDescent="0.3">
      <c r="A1951" s="143">
        <v>45357.765243055554</v>
      </c>
      <c r="B1951" s="46">
        <f t="shared" si="30"/>
        <v>45357.765277777777</v>
      </c>
      <c r="C1951" s="141">
        <v>1.32226363636364</v>
      </c>
      <c r="D1951" s="141">
        <v>1.6748590909090899</v>
      </c>
      <c r="E1951" s="141">
        <v>1400.5050000000001</v>
      </c>
      <c r="F1951" s="141">
        <v>43.134090909090901</v>
      </c>
      <c r="G1951" s="141">
        <v>65.215000000000003</v>
      </c>
      <c r="H1951" s="141">
        <v>33.141666666666701</v>
      </c>
      <c r="I1951" s="141">
        <v>6.61431818181818</v>
      </c>
      <c r="J1951" s="141">
        <v>7.9580000000000002</v>
      </c>
      <c r="K1951" s="141">
        <v>53.67</v>
      </c>
      <c r="L1951" s="144"/>
      <c r="M1951" s="141">
        <v>59161</v>
      </c>
      <c r="N1951" s="141">
        <v>4417.5814090909098</v>
      </c>
      <c r="O1951" s="144"/>
      <c r="R1951" s="10"/>
    </row>
    <row r="1952" spans="1:18" ht="14.4" x14ac:dyDescent="0.3">
      <c r="A1952" s="143">
        <v>45357.7659375</v>
      </c>
      <c r="B1952" s="46">
        <f t="shared" si="30"/>
        <v>45357.765972222223</v>
      </c>
      <c r="C1952" s="141">
        <v>1.32695238095238</v>
      </c>
      <c r="D1952" s="141">
        <v>1.6727666666666701</v>
      </c>
      <c r="E1952" s="141">
        <v>1400.0380952380999</v>
      </c>
      <c r="F1952" s="141">
        <v>37.4385714285714</v>
      </c>
      <c r="G1952" s="141">
        <v>65.113333333333301</v>
      </c>
      <c r="H1952" s="141">
        <v>33.171999999999997</v>
      </c>
      <c r="I1952" s="141">
        <v>6.5997142857142901</v>
      </c>
      <c r="J1952" s="141">
        <v>7.9983333333333304</v>
      </c>
      <c r="K1952" s="141">
        <v>53.833846153846203</v>
      </c>
      <c r="L1952" s="144"/>
      <c r="M1952" s="141">
        <v>59237</v>
      </c>
      <c r="N1952" s="141">
        <v>4415.7583333333296</v>
      </c>
      <c r="O1952" s="144"/>
      <c r="R1952" s="10"/>
    </row>
    <row r="1953" spans="1:18" ht="14.4" x14ac:dyDescent="0.3">
      <c r="A1953" s="143">
        <v>45357.766631944447</v>
      </c>
      <c r="B1953" s="46">
        <f t="shared" si="30"/>
        <v>45357.76666666667</v>
      </c>
      <c r="C1953" s="141">
        <v>1.3282045454545499</v>
      </c>
      <c r="D1953" s="141">
        <v>1.66855</v>
      </c>
      <c r="E1953" s="141">
        <v>1400.5</v>
      </c>
      <c r="F1953" s="141">
        <v>43.274090909090901</v>
      </c>
      <c r="G1953" s="141">
        <v>64.775000000000006</v>
      </c>
      <c r="H1953" s="141">
        <v>33.185000000000002</v>
      </c>
      <c r="I1953" s="141">
        <v>6.6153636363636403</v>
      </c>
      <c r="J1953" s="141">
        <v>8.0083333333333293</v>
      </c>
      <c r="K1953" s="141">
        <v>53.7961538461538</v>
      </c>
      <c r="L1953" s="144"/>
      <c r="M1953" s="141">
        <v>59336</v>
      </c>
      <c r="N1953" s="141">
        <v>4413.9319090909103</v>
      </c>
      <c r="O1953" s="144"/>
      <c r="R1953" s="10"/>
    </row>
    <row r="1954" spans="1:18" ht="14.4" x14ac:dyDescent="0.3">
      <c r="A1954" s="143">
        <v>45357.767326388886</v>
      </c>
      <c r="B1954" s="46">
        <f t="shared" si="30"/>
        <v>45357.767361111109</v>
      </c>
      <c r="C1954" s="141">
        <v>1.33526818181818</v>
      </c>
      <c r="D1954" s="141">
        <v>1.66715454545455</v>
      </c>
      <c r="E1954" s="141">
        <v>1400.05</v>
      </c>
      <c r="F1954" s="141">
        <v>36.762727272727297</v>
      </c>
      <c r="G1954" s="141">
        <v>65.275000000000006</v>
      </c>
      <c r="H1954" s="141">
        <v>33.225000000000001</v>
      </c>
      <c r="I1954" s="141">
        <v>6.6101818181818199</v>
      </c>
      <c r="J1954" s="141">
        <v>8.0085714285714307</v>
      </c>
      <c r="K1954" s="141">
        <v>53.962000000000003</v>
      </c>
      <c r="L1954" s="144"/>
      <c r="M1954" s="141">
        <v>59457</v>
      </c>
      <c r="N1954" s="141">
        <v>4412.1428636363598</v>
      </c>
      <c r="O1954" s="144"/>
      <c r="R1954" s="10"/>
    </row>
    <row r="1955" spans="1:18" ht="14.4" x14ac:dyDescent="0.3">
      <c r="A1955" s="143">
        <v>45357.768020833333</v>
      </c>
      <c r="B1955" s="46">
        <f t="shared" si="30"/>
        <v>45357.768055555556</v>
      </c>
      <c r="C1955" s="141">
        <v>1.31471904761905</v>
      </c>
      <c r="D1955" s="141">
        <v>1.6833380952381001</v>
      </c>
      <c r="E1955" s="141">
        <v>1399.7952380952399</v>
      </c>
      <c r="F1955" s="141">
        <v>36.960952380952399</v>
      </c>
      <c r="G1955" s="141">
        <v>65.58</v>
      </c>
      <c r="H1955" s="141">
        <v>33.256</v>
      </c>
      <c r="I1955" s="141">
        <v>6.6108571428571397</v>
      </c>
      <c r="J1955" s="141">
        <v>8.0210000000000008</v>
      </c>
      <c r="K1955" s="141">
        <v>53.726666666666702</v>
      </c>
      <c r="L1955" s="144"/>
      <c r="M1955" s="141">
        <v>59544.25</v>
      </c>
      <c r="N1955" s="141">
        <v>4410.3440000000001</v>
      </c>
      <c r="O1955" s="144"/>
      <c r="R1955" s="10"/>
    </row>
    <row r="1956" spans="1:18" ht="14.4" x14ac:dyDescent="0.3">
      <c r="A1956" s="143">
        <v>45357.76871527778</v>
      </c>
      <c r="B1956" s="46">
        <f t="shared" si="30"/>
        <v>45357.768750000003</v>
      </c>
      <c r="C1956" s="141">
        <v>1.3014545454545501</v>
      </c>
      <c r="D1956" s="141">
        <v>1.69761428571429</v>
      </c>
      <c r="E1956" s="141">
        <v>1400.27272727273</v>
      </c>
      <c r="F1956" s="141">
        <v>39.916363636363599</v>
      </c>
      <c r="G1956" s="141">
        <v>65.680000000000007</v>
      </c>
      <c r="H1956" s="141">
        <v>33.302</v>
      </c>
      <c r="I1956" s="141">
        <v>6.61372727272727</v>
      </c>
      <c r="J1956" s="141">
        <v>8.0285714285714302</v>
      </c>
      <c r="K1956" s="141">
        <v>53.9130769230769</v>
      </c>
      <c r="L1956" s="144"/>
      <c r="M1956" s="141">
        <v>59662.333333333299</v>
      </c>
      <c r="N1956" s="141">
        <v>4408.5315909090896</v>
      </c>
      <c r="O1956" s="144"/>
      <c r="R1956" s="10"/>
    </row>
    <row r="1957" spans="1:18" ht="14.4" x14ac:dyDescent="0.3">
      <c r="A1957" s="143">
        <v>45357.769409722219</v>
      </c>
      <c r="B1957" s="46">
        <f t="shared" si="30"/>
        <v>45357.76944444445</v>
      </c>
      <c r="C1957" s="141">
        <v>1.3003285714285699</v>
      </c>
      <c r="D1957" s="141">
        <v>1.70175454545455</v>
      </c>
      <c r="E1957" s="141">
        <v>1400.1227272727299</v>
      </c>
      <c r="F1957" s="141">
        <v>37.142857142857103</v>
      </c>
      <c r="G1957" s="141">
        <v>65.98</v>
      </c>
      <c r="H1957" s="141">
        <v>33.323999999999998</v>
      </c>
      <c r="I1957" s="141">
        <v>6.6095454545454499</v>
      </c>
      <c r="J1957" s="141">
        <v>8.0383333333333304</v>
      </c>
      <c r="K1957" s="141">
        <v>54.224545454545499</v>
      </c>
      <c r="L1957" s="144"/>
      <c r="M1957" s="141">
        <v>59754</v>
      </c>
      <c r="N1957" s="141">
        <v>4406.7544090909096</v>
      </c>
      <c r="O1957" s="144"/>
      <c r="R1957" s="10"/>
    </row>
    <row r="1958" spans="1:18" ht="14.4" x14ac:dyDescent="0.3">
      <c r="A1958" s="143">
        <v>45357.770104166666</v>
      </c>
      <c r="B1958" s="46">
        <f t="shared" si="30"/>
        <v>45357.770138888889</v>
      </c>
      <c r="C1958" s="141">
        <v>1.29125909090909</v>
      </c>
      <c r="D1958" s="141">
        <v>1.71182272727273</v>
      </c>
      <c r="E1958" s="141">
        <v>1400.2650000000001</v>
      </c>
      <c r="F1958" s="141">
        <v>41.196818181818202</v>
      </c>
      <c r="G1958" s="141">
        <v>65.944999999999993</v>
      </c>
      <c r="H1958" s="141">
        <v>33.344999999999999</v>
      </c>
      <c r="I1958" s="141">
        <v>6.6135454545454504</v>
      </c>
      <c r="J1958" s="141">
        <v>8.0885714285714307</v>
      </c>
      <c r="K1958" s="141">
        <v>54.367142857142902</v>
      </c>
      <c r="L1958" s="144"/>
      <c r="M1958" s="141">
        <v>59863</v>
      </c>
      <c r="N1958" s="141">
        <v>4404.9269090909102</v>
      </c>
      <c r="O1958" s="144"/>
      <c r="R1958" s="10"/>
    </row>
    <row r="1959" spans="1:18" ht="14.4" x14ac:dyDescent="0.3">
      <c r="A1959" s="143">
        <v>45357.770798611113</v>
      </c>
      <c r="B1959" s="46">
        <f t="shared" si="30"/>
        <v>45357.770833333336</v>
      </c>
      <c r="C1959" s="141">
        <v>1.28692608695652</v>
      </c>
      <c r="D1959" s="141">
        <v>1.70981739130435</v>
      </c>
      <c r="E1959" s="141">
        <v>1400.01363636364</v>
      </c>
      <c r="F1959" s="141">
        <v>35.342173913043503</v>
      </c>
      <c r="G1959" s="141">
        <v>66.204999999999998</v>
      </c>
      <c r="H1959" s="141">
        <v>33.375</v>
      </c>
      <c r="I1959" s="141">
        <v>6.6080434782608704</v>
      </c>
      <c r="J1959" s="141">
        <v>8.1</v>
      </c>
      <c r="K1959" s="141">
        <v>54.557499999999997</v>
      </c>
      <c r="L1959" s="144"/>
      <c r="M1959" s="141">
        <v>59972.25</v>
      </c>
      <c r="N1959" s="141">
        <v>4403.1573043478302</v>
      </c>
      <c r="O1959" s="144"/>
      <c r="R1959" s="10"/>
    </row>
    <row r="1960" spans="1:18" ht="14.4" x14ac:dyDescent="0.3">
      <c r="A1960" s="143">
        <v>45357.771493055552</v>
      </c>
      <c r="B1960" s="46">
        <f t="shared" si="30"/>
        <v>45357.771527777782</v>
      </c>
      <c r="C1960" s="141">
        <v>1.26270454545455</v>
      </c>
      <c r="D1960" s="141">
        <v>1.7344999999999999</v>
      </c>
      <c r="E1960" s="141">
        <v>1400.19545454545</v>
      </c>
      <c r="F1960" s="141">
        <v>37.0595454545455</v>
      </c>
      <c r="G1960" s="141">
        <v>66.814999999999998</v>
      </c>
      <c r="H1960" s="141">
        <v>33.391666666666701</v>
      </c>
      <c r="I1960" s="141">
        <v>6.6095454545454499</v>
      </c>
      <c r="J1960" s="141">
        <v>8.1425000000000001</v>
      </c>
      <c r="K1960" s="141">
        <v>54.515000000000001</v>
      </c>
      <c r="L1960" s="144"/>
      <c r="M1960" s="141">
        <v>60073</v>
      </c>
      <c r="N1960" s="141">
        <v>4401.2965454545501</v>
      </c>
      <c r="O1960" s="144"/>
      <c r="R1960" s="10"/>
    </row>
    <row r="1961" spans="1:18" ht="14.4" x14ac:dyDescent="0.3">
      <c r="A1961" s="143">
        <v>45357.772187499999</v>
      </c>
      <c r="B1961" s="46">
        <f t="shared" si="30"/>
        <v>45357.772222222222</v>
      </c>
      <c r="C1961" s="141">
        <v>1.2751227272727299</v>
      </c>
      <c r="D1961" s="141">
        <v>1.72654285714286</v>
      </c>
      <c r="E1961" s="141">
        <v>1399.73636363636</v>
      </c>
      <c r="F1961" s="141">
        <v>43.670909090909099</v>
      </c>
      <c r="G1961" s="141">
        <v>66.349999999999994</v>
      </c>
      <c r="H1961" s="141">
        <v>33.408333333333303</v>
      </c>
      <c r="I1961" s="141">
        <v>6.6127727272727297</v>
      </c>
      <c r="J1961" s="141">
        <v>8.2055555555555593</v>
      </c>
      <c r="K1961" s="141">
        <v>54.869230769230803</v>
      </c>
      <c r="L1961" s="144"/>
      <c r="M1961" s="141">
        <v>60160.75</v>
      </c>
      <c r="N1961" s="141">
        <v>4399.4950909090903</v>
      </c>
      <c r="O1961" s="144"/>
      <c r="R1961" s="10"/>
    </row>
    <row r="1962" spans="1:18" ht="14.4" x14ac:dyDescent="0.3">
      <c r="A1962" s="143">
        <v>45357.772881944446</v>
      </c>
      <c r="B1962" s="46">
        <f t="shared" si="30"/>
        <v>45357.772916666669</v>
      </c>
      <c r="C1962" s="141">
        <v>1.27852173913043</v>
      </c>
      <c r="D1962" s="141">
        <v>1.7226391304347799</v>
      </c>
      <c r="E1962" s="141">
        <v>1399.86666666667</v>
      </c>
      <c r="F1962" s="141">
        <v>39.459565217391301</v>
      </c>
      <c r="G1962" s="141">
        <v>66.28</v>
      </c>
      <c r="H1962" s="141">
        <v>33.423333333333296</v>
      </c>
      <c r="I1962" s="141">
        <v>6.6113043478260902</v>
      </c>
      <c r="J1962" s="141">
        <v>8.2119999999999997</v>
      </c>
      <c r="K1962" s="141">
        <v>55.143000000000001</v>
      </c>
      <c r="L1962" s="144"/>
      <c r="M1962" s="141">
        <v>60266</v>
      </c>
      <c r="N1962" s="141">
        <v>4397.6568695652204</v>
      </c>
      <c r="O1962" s="144"/>
      <c r="R1962" s="10"/>
    </row>
    <row r="1963" spans="1:18" ht="14.4" x14ac:dyDescent="0.3">
      <c r="A1963" s="143">
        <v>45357.773576388892</v>
      </c>
      <c r="B1963" s="46">
        <f t="shared" si="30"/>
        <v>45357.773611111115</v>
      </c>
      <c r="C1963" s="141">
        <v>1.27798636363636</v>
      </c>
      <c r="D1963" s="141">
        <v>1.7187142857142901</v>
      </c>
      <c r="E1963" s="141">
        <v>1400.0380952380999</v>
      </c>
      <c r="F1963" s="141">
        <v>39.072727272727299</v>
      </c>
      <c r="G1963" s="141">
        <v>66.3</v>
      </c>
      <c r="H1963" s="141">
        <v>33.448333333333302</v>
      </c>
      <c r="I1963" s="141">
        <v>6.5963636363636402</v>
      </c>
      <c r="J1963" s="141">
        <v>8.2237500000000008</v>
      </c>
      <c r="K1963" s="141">
        <v>54.907499999999999</v>
      </c>
      <c r="L1963" s="144"/>
      <c r="M1963" s="141">
        <v>60384.2</v>
      </c>
      <c r="N1963" s="141">
        <v>4395.8537272727299</v>
      </c>
      <c r="O1963" s="144"/>
      <c r="R1963" s="10"/>
    </row>
    <row r="1964" spans="1:18" ht="14.4" x14ac:dyDescent="0.3">
      <c r="A1964" s="143">
        <v>45357.774270833332</v>
      </c>
      <c r="B1964" s="46">
        <f t="shared" si="30"/>
        <v>45357.774305555555</v>
      </c>
      <c r="C1964" s="141">
        <v>1.27452173913043</v>
      </c>
      <c r="D1964" s="141">
        <v>1.7268652173912999</v>
      </c>
      <c r="E1964" s="141">
        <v>1399.77272727273</v>
      </c>
      <c r="F1964" s="141">
        <v>41.204999999999998</v>
      </c>
      <c r="G1964" s="141">
        <v>66.444999999999993</v>
      </c>
      <c r="H1964" s="141">
        <v>33.484000000000002</v>
      </c>
      <c r="I1964" s="141">
        <v>6.6106956521739102</v>
      </c>
      <c r="J1964" s="141">
        <v>8.2200000000000006</v>
      </c>
      <c r="K1964" s="141">
        <v>54.766666666666701</v>
      </c>
      <c r="L1964" s="144"/>
      <c r="M1964" s="141">
        <v>60493</v>
      </c>
      <c r="N1964" s="141">
        <v>4393.99682608696</v>
      </c>
      <c r="O1964" s="144"/>
      <c r="R1964" s="10"/>
    </row>
    <row r="1965" spans="1:18" ht="14.4" x14ac:dyDescent="0.3">
      <c r="A1965" s="143">
        <v>45357.774965277778</v>
      </c>
      <c r="B1965" s="46">
        <f t="shared" si="30"/>
        <v>45357.775000000001</v>
      </c>
      <c r="C1965" s="141">
        <v>1.27710454545455</v>
      </c>
      <c r="D1965" s="141">
        <v>1.7253909090909101</v>
      </c>
      <c r="E1965" s="141">
        <v>1399.8454545454499</v>
      </c>
      <c r="F1965" s="141">
        <v>37.852272727272698</v>
      </c>
      <c r="G1965" s="141">
        <v>66.39</v>
      </c>
      <c r="H1965" s="141">
        <v>33.518333333333302</v>
      </c>
      <c r="I1965" s="141">
        <v>6.609</v>
      </c>
      <c r="J1965" s="141">
        <v>8.2542857142857091</v>
      </c>
      <c r="K1965" s="141">
        <v>54.842222222222198</v>
      </c>
      <c r="L1965" s="144"/>
      <c r="M1965" s="141">
        <v>60608.666666666701</v>
      </c>
      <c r="N1965" s="141">
        <v>4392.1725454545503</v>
      </c>
      <c r="O1965" s="144"/>
      <c r="R1965" s="10"/>
    </row>
    <row r="1966" spans="1:18" ht="14.4" x14ac:dyDescent="0.3">
      <c r="A1966" s="143">
        <v>45357.775659722225</v>
      </c>
      <c r="B1966" s="46">
        <f t="shared" si="30"/>
        <v>45357.775694444448</v>
      </c>
      <c r="C1966" s="141">
        <v>1.2679909090909101</v>
      </c>
      <c r="D1966" s="141">
        <v>1.7297400000000001</v>
      </c>
      <c r="E1966" s="141">
        <v>1400.2142857142901</v>
      </c>
      <c r="F1966" s="141">
        <v>41.377272727272697</v>
      </c>
      <c r="G1966" s="141">
        <v>66.569999999999993</v>
      </c>
      <c r="H1966" s="141">
        <v>33.545000000000002</v>
      </c>
      <c r="I1966" s="141">
        <v>6.6133809523809504</v>
      </c>
      <c r="J1966" s="141">
        <v>8.2149999999999999</v>
      </c>
      <c r="K1966" s="141">
        <v>54.86</v>
      </c>
      <c r="L1966" s="144"/>
      <c r="M1966" s="141">
        <v>60717</v>
      </c>
      <c r="N1966" s="141">
        <v>4390.31145454545</v>
      </c>
      <c r="O1966" s="144"/>
      <c r="R1966" s="10"/>
    </row>
    <row r="1967" spans="1:18" ht="14.4" x14ac:dyDescent="0.3">
      <c r="A1967" s="143">
        <v>45357.776354166665</v>
      </c>
      <c r="B1967" s="46">
        <f t="shared" si="30"/>
        <v>45357.776388888888</v>
      </c>
      <c r="C1967" s="141">
        <v>1.2760909090909101</v>
      </c>
      <c r="D1967" s="141">
        <v>1.7270000000000001</v>
      </c>
      <c r="E1967" s="141">
        <v>1399.8363636363599</v>
      </c>
      <c r="F1967" s="141">
        <v>36.762272727272702</v>
      </c>
      <c r="G1967" s="141">
        <v>66.454999999999998</v>
      </c>
      <c r="H1967" s="141">
        <v>33.578333333333298</v>
      </c>
      <c r="I1967" s="141">
        <v>6.6090454545454502</v>
      </c>
      <c r="J1967" s="141">
        <v>8.2388888888888907</v>
      </c>
      <c r="K1967" s="141">
        <v>54.977499999999999</v>
      </c>
      <c r="L1967" s="144"/>
      <c r="M1967" s="141">
        <v>60813.75</v>
      </c>
      <c r="N1967" s="141">
        <v>4388.4262727272699</v>
      </c>
      <c r="O1967" s="144"/>
      <c r="R1967" s="10"/>
    </row>
    <row r="1968" spans="1:18" ht="14.4" x14ac:dyDescent="0.3">
      <c r="A1968" s="143">
        <v>45357.777048611111</v>
      </c>
      <c r="B1968" s="46">
        <f t="shared" si="30"/>
        <v>45357.777083333334</v>
      </c>
      <c r="C1968" s="141">
        <v>1.2631136363636399</v>
      </c>
      <c r="D1968" s="141">
        <v>1.7384500000000001</v>
      </c>
      <c r="E1968" s="141">
        <v>1400.1714285714299</v>
      </c>
      <c r="F1968" s="141">
        <v>42.15</v>
      </c>
      <c r="G1968" s="141">
        <v>66.69</v>
      </c>
      <c r="H1968" s="141">
        <v>33.608333333333299</v>
      </c>
      <c r="I1968" s="141">
        <v>6.6117727272727302</v>
      </c>
      <c r="J1968" s="141">
        <v>8.2285714285714295</v>
      </c>
      <c r="K1968" s="141">
        <v>54.914999999999999</v>
      </c>
      <c r="L1968" s="144"/>
      <c r="M1968" s="141">
        <v>60924.5</v>
      </c>
      <c r="N1968" s="141">
        <v>4386.5996818181802</v>
      </c>
      <c r="O1968" s="144"/>
      <c r="R1968" s="10"/>
    </row>
    <row r="1969" spans="1:18" ht="14.4" x14ac:dyDescent="0.3">
      <c r="A1969" s="143">
        <v>45357.777743055558</v>
      </c>
      <c r="B1969" s="46">
        <f t="shared" si="30"/>
        <v>45357.777777777781</v>
      </c>
      <c r="C1969" s="141">
        <v>1.27197</v>
      </c>
      <c r="D1969" s="141">
        <v>1.73378571428571</v>
      </c>
      <c r="E1969" s="141">
        <v>1400.1571428571399</v>
      </c>
      <c r="F1969" s="141">
        <v>35.155714285714303</v>
      </c>
      <c r="G1969" s="141">
        <v>66.81</v>
      </c>
      <c r="H1969" s="141">
        <v>33.645000000000003</v>
      </c>
      <c r="I1969" s="141">
        <v>6.6071428571428603</v>
      </c>
      <c r="J1969" s="141">
        <v>8.24714285714286</v>
      </c>
      <c r="K1969" s="141">
        <v>55.061111111111103</v>
      </c>
      <c r="L1969" s="144"/>
      <c r="M1969" s="141">
        <v>61017.25</v>
      </c>
      <c r="N1969" s="141">
        <v>4384.7709999999997</v>
      </c>
      <c r="O1969" s="144"/>
      <c r="R1969" s="10"/>
    </row>
    <row r="1970" spans="1:18" ht="14.4" x14ac:dyDescent="0.3">
      <c r="A1970" s="143">
        <v>45357.778437499997</v>
      </c>
      <c r="B1970" s="46">
        <f t="shared" si="30"/>
        <v>45357.77847222222</v>
      </c>
      <c r="C1970" s="141">
        <v>1.2359863636363599</v>
      </c>
      <c r="D1970" s="141">
        <v>1.76318181818182</v>
      </c>
      <c r="E1970" s="141">
        <v>1400.3571428571399</v>
      </c>
      <c r="F1970" s="141">
        <v>38.879090909090898</v>
      </c>
      <c r="G1970" s="141">
        <v>67.504999999999995</v>
      </c>
      <c r="H1970" s="141">
        <v>33.662857142857099</v>
      </c>
      <c r="I1970" s="141">
        <v>6.6117272727272702</v>
      </c>
      <c r="J1970" s="141">
        <v>8.2814285714285703</v>
      </c>
      <c r="K1970" s="141">
        <v>54.960769230769202</v>
      </c>
      <c r="L1970" s="141"/>
      <c r="M1970" s="141">
        <v>61141.5</v>
      </c>
      <c r="N1970" s="141">
        <v>4382.8978181818202</v>
      </c>
      <c r="O1970" s="144"/>
      <c r="R1970" s="10"/>
    </row>
    <row r="1971" spans="1:18" ht="14.4" x14ac:dyDescent="0.3">
      <c r="A1971" s="143">
        <v>45357.779131944444</v>
      </c>
      <c r="B1971" s="46">
        <f t="shared" si="30"/>
        <v>45357.779166666667</v>
      </c>
      <c r="C1971" s="141">
        <v>1.24244545454545</v>
      </c>
      <c r="D1971" s="141">
        <v>1.7546652173913</v>
      </c>
      <c r="E1971" s="141">
        <v>1400.00476190476</v>
      </c>
      <c r="F1971" s="141">
        <v>36.977391304347798</v>
      </c>
      <c r="G1971" s="141">
        <v>67.28</v>
      </c>
      <c r="H1971" s="141">
        <v>33.692500000000003</v>
      </c>
      <c r="I1971" s="141">
        <v>6.60786363636364</v>
      </c>
      <c r="J1971" s="141">
        <v>8.3385714285714307</v>
      </c>
      <c r="K1971" s="141">
        <v>55.343636363636399</v>
      </c>
      <c r="L1971" s="144"/>
      <c r="M1971" s="141">
        <v>61241.5</v>
      </c>
      <c r="N1971" s="141">
        <v>4380.9942608695701</v>
      </c>
      <c r="O1971" s="144"/>
      <c r="R1971" s="10"/>
    </row>
    <row r="1972" spans="1:18" ht="14.4" x14ac:dyDescent="0.3">
      <c r="A1972" s="143">
        <v>45357.779826388891</v>
      </c>
      <c r="B1972" s="46">
        <f t="shared" si="30"/>
        <v>45357.779861111114</v>
      </c>
      <c r="C1972" s="141">
        <v>1.23891818181818</v>
      </c>
      <c r="D1972" s="141">
        <v>1.7622818181818201</v>
      </c>
      <c r="E1972" s="141">
        <v>1399.69523809524</v>
      </c>
      <c r="F1972" s="141">
        <v>42.1518181818182</v>
      </c>
      <c r="G1972" s="141">
        <v>67.349999999999994</v>
      </c>
      <c r="H1972" s="141">
        <v>33.71</v>
      </c>
      <c r="I1972" s="141">
        <v>6.6135909090909104</v>
      </c>
      <c r="J1972" s="141">
        <v>8.3655555555555505</v>
      </c>
      <c r="K1972" s="141">
        <v>55.519090909090899</v>
      </c>
      <c r="L1972" s="144"/>
      <c r="M1972" s="141">
        <v>61345.5</v>
      </c>
      <c r="N1972" s="141">
        <v>4379.0929999999998</v>
      </c>
      <c r="O1972" s="144"/>
      <c r="R1972" s="10"/>
    </row>
    <row r="1973" spans="1:18" ht="14.4" x14ac:dyDescent="0.3">
      <c r="A1973" s="143">
        <v>45357.78052083333</v>
      </c>
      <c r="B1973" s="46">
        <f t="shared" si="30"/>
        <v>45357.780555555561</v>
      </c>
      <c r="C1973" s="141">
        <v>1.2538714285714301</v>
      </c>
      <c r="D1973" s="141">
        <v>1.74812272727273</v>
      </c>
      <c r="E1973" s="141">
        <v>1400.4090909090901</v>
      </c>
      <c r="F1973" s="141">
        <v>43.550909090909101</v>
      </c>
      <c r="G1973" s="141">
        <v>66.923333333333304</v>
      </c>
      <c r="H1973" s="141">
        <v>33.72</v>
      </c>
      <c r="I1973" s="141">
        <v>6.6126363636363603</v>
      </c>
      <c r="J1973" s="141">
        <v>8.3420000000000005</v>
      </c>
      <c r="K1973" s="141">
        <v>55.695</v>
      </c>
      <c r="L1973" s="144"/>
      <c r="M1973" s="141">
        <v>61431.75</v>
      </c>
      <c r="N1973" s="141">
        <v>4377.2674999999999</v>
      </c>
      <c r="O1973" s="144"/>
      <c r="R1973" s="10"/>
    </row>
    <row r="1974" spans="1:18" ht="14.4" x14ac:dyDescent="0.3">
      <c r="A1974" s="143">
        <v>45357.781215277777</v>
      </c>
      <c r="B1974" s="46">
        <f t="shared" si="30"/>
        <v>45357.78125</v>
      </c>
      <c r="C1974" s="141">
        <v>1.24890476190476</v>
      </c>
      <c r="D1974" s="141">
        <v>1.74927272727273</v>
      </c>
      <c r="E1974" s="141">
        <v>1399.98636363636</v>
      </c>
      <c r="F1974" s="141">
        <v>36.576818181818197</v>
      </c>
      <c r="G1974" s="141">
        <v>67.37</v>
      </c>
      <c r="H1974" s="141">
        <v>33.744999999999997</v>
      </c>
      <c r="I1974" s="141">
        <v>6.6094545454545504</v>
      </c>
      <c r="J1974" s="141">
        <v>8.3444444444444397</v>
      </c>
      <c r="K1974" s="141">
        <v>55.542499999999997</v>
      </c>
      <c r="L1974" s="144"/>
      <c r="M1974" s="141">
        <v>61545</v>
      </c>
      <c r="N1974" s="141">
        <v>4375.4029090909098</v>
      </c>
      <c r="O1974" s="144"/>
      <c r="R1974" s="10"/>
    </row>
    <row r="1975" spans="1:18" ht="14.4" x14ac:dyDescent="0.3">
      <c r="A1975" s="143">
        <v>45357.781909722224</v>
      </c>
      <c r="B1975" s="46">
        <f t="shared" si="30"/>
        <v>45357.781944444447</v>
      </c>
      <c r="C1975" s="141">
        <v>1.2559739130434799</v>
      </c>
      <c r="D1975" s="141">
        <v>1.7440739130434799</v>
      </c>
      <c r="E1975" s="141">
        <v>1400.1318181818201</v>
      </c>
      <c r="F1975" s="141">
        <v>41.740434782608702</v>
      </c>
      <c r="G1975" s="141">
        <v>67.026666666666699</v>
      </c>
      <c r="H1975" s="141">
        <v>33.765000000000001</v>
      </c>
      <c r="I1975" s="141">
        <v>6.6139565217391301</v>
      </c>
      <c r="J1975" s="141">
        <v>8.3759999999999994</v>
      </c>
      <c r="K1975" s="141">
        <v>55.322727272727299</v>
      </c>
      <c r="L1975" s="144"/>
      <c r="M1975" s="141">
        <v>61643.75</v>
      </c>
      <c r="N1975" s="141">
        <v>4373.5577826087001</v>
      </c>
      <c r="O1975" s="144"/>
      <c r="R1975" s="10"/>
    </row>
    <row r="1976" spans="1:18" ht="14.4" x14ac:dyDescent="0.3">
      <c r="A1976" s="143">
        <v>45357.782604166663</v>
      </c>
      <c r="B1976" s="46">
        <f t="shared" si="30"/>
        <v>45357.782638888893</v>
      </c>
      <c r="C1976" s="141">
        <v>1.2313666666666701</v>
      </c>
      <c r="D1976" s="141">
        <v>1.7679571428571399</v>
      </c>
      <c r="E1976" s="141">
        <v>1399.82380952381</v>
      </c>
      <c r="F1976" s="141">
        <v>32.9695238095238</v>
      </c>
      <c r="G1976" s="141">
        <v>67.959999999999994</v>
      </c>
      <c r="H1976" s="141">
        <v>33.805</v>
      </c>
      <c r="I1976" s="141">
        <v>6.59919047619048</v>
      </c>
      <c r="J1976" s="141">
        <v>8.3537499999999998</v>
      </c>
      <c r="K1976" s="141">
        <v>55.341818181818198</v>
      </c>
      <c r="L1976" s="144"/>
      <c r="M1976" s="141">
        <v>61753.8</v>
      </c>
      <c r="N1976" s="141">
        <v>4371.625</v>
      </c>
      <c r="O1976" s="144"/>
      <c r="R1976" s="10"/>
    </row>
    <row r="1977" spans="1:18" ht="14.4" x14ac:dyDescent="0.3">
      <c r="A1977" s="143">
        <v>45357.78329861111</v>
      </c>
      <c r="B1977" s="46">
        <f t="shared" si="30"/>
        <v>45357.783333333333</v>
      </c>
      <c r="C1977" s="141">
        <v>1.2250681818181799</v>
      </c>
      <c r="D1977" s="141">
        <v>1.77495909090909</v>
      </c>
      <c r="E1977" s="141">
        <v>1399.93333333333</v>
      </c>
      <c r="F1977" s="141">
        <v>39.130454545454498</v>
      </c>
      <c r="G1977" s="141">
        <v>67.715000000000003</v>
      </c>
      <c r="H1977" s="141">
        <v>33.854999999999997</v>
      </c>
      <c r="I1977" s="141">
        <v>6.5993636363636403</v>
      </c>
      <c r="J1977" s="141">
        <v>8.4612499999999997</v>
      </c>
      <c r="K1977" s="141">
        <v>55.3245454545455</v>
      </c>
      <c r="L1977" s="144"/>
      <c r="M1977" s="141">
        <v>61868.25</v>
      </c>
      <c r="N1977" s="141">
        <v>4369.7394999999997</v>
      </c>
      <c r="O1977" s="144"/>
      <c r="R1977" s="10"/>
    </row>
    <row r="1978" spans="1:18" ht="14.4" x14ac:dyDescent="0.3">
      <c r="A1978" s="143">
        <v>45357.783993055556</v>
      </c>
      <c r="B1978" s="46">
        <f t="shared" si="30"/>
        <v>45357.78402777778</v>
      </c>
      <c r="C1978" s="141">
        <v>1.2023739130434801</v>
      </c>
      <c r="D1978" s="141">
        <v>1.80008636363636</v>
      </c>
      <c r="E1978" s="141">
        <v>1400.04545454545</v>
      </c>
      <c r="F1978" s="141">
        <v>40.4626086956522</v>
      </c>
      <c r="G1978" s="141">
        <v>68.106666666666698</v>
      </c>
      <c r="H1978" s="141">
        <v>33.8825</v>
      </c>
      <c r="I1978" s="141">
        <v>6.6103913043478304</v>
      </c>
      <c r="J1978" s="141">
        <v>8.5250000000000004</v>
      </c>
      <c r="K1978" s="141">
        <v>55.750999999999998</v>
      </c>
      <c r="L1978" s="144"/>
      <c r="M1978" s="141">
        <v>61978</v>
      </c>
      <c r="N1978" s="141">
        <v>4367.8270869565204</v>
      </c>
      <c r="O1978" s="144"/>
      <c r="R1978" s="10"/>
    </row>
    <row r="1979" spans="1:18" ht="14.4" x14ac:dyDescent="0.3">
      <c r="A1979" s="143">
        <v>45357.784687500003</v>
      </c>
      <c r="B1979" s="46">
        <f t="shared" si="30"/>
        <v>45357.784722222226</v>
      </c>
      <c r="C1979" s="141">
        <v>1.2307318181818201</v>
      </c>
      <c r="D1979" s="141">
        <v>1.77247142857143</v>
      </c>
      <c r="E1979" s="141">
        <v>1399.8</v>
      </c>
      <c r="F1979" s="141">
        <v>42.2768181818182</v>
      </c>
      <c r="G1979" s="141">
        <v>67.569999999999993</v>
      </c>
      <c r="H1979" s="141">
        <v>33.921666666666702</v>
      </c>
      <c r="I1979" s="141">
        <v>6.6109090909090904</v>
      </c>
      <c r="J1979" s="141">
        <v>8.5083333333333293</v>
      </c>
      <c r="K1979" s="141">
        <v>56.135833333333302</v>
      </c>
      <c r="L1979" s="144"/>
      <c r="M1979" s="141">
        <v>62080.5</v>
      </c>
      <c r="N1979" s="141">
        <v>4365.9215909090899</v>
      </c>
      <c r="O1979" s="144"/>
      <c r="R1979" s="10"/>
    </row>
    <row r="1980" spans="1:18" ht="14.4" x14ac:dyDescent="0.3">
      <c r="A1980" s="143">
        <v>45357.785381944443</v>
      </c>
      <c r="B1980" s="46">
        <f t="shared" si="30"/>
        <v>45357.785416666666</v>
      </c>
      <c r="C1980" s="141">
        <v>1.2169136363636399</v>
      </c>
      <c r="D1980" s="141">
        <v>1.77993181818182</v>
      </c>
      <c r="E1980" s="141">
        <v>1399.79090909091</v>
      </c>
      <c r="F1980" s="141">
        <v>38.439523809523799</v>
      </c>
      <c r="G1980" s="141">
        <v>67.984999999999999</v>
      </c>
      <c r="H1980" s="141">
        <v>33.96</v>
      </c>
      <c r="I1980" s="141">
        <v>6.6104090909090898</v>
      </c>
      <c r="J1980" s="141">
        <v>8.4779999999999998</v>
      </c>
      <c r="K1980" s="141">
        <v>56.108461538461498</v>
      </c>
      <c r="L1980" s="144"/>
      <c r="M1980" s="141">
        <v>62191</v>
      </c>
      <c r="N1980" s="141">
        <v>4364.0618181818199</v>
      </c>
      <c r="O1980" s="144"/>
      <c r="R1980" s="10"/>
    </row>
    <row r="1981" spans="1:18" ht="14.4" x14ac:dyDescent="0.3">
      <c r="A1981" s="143">
        <v>45357.786076388889</v>
      </c>
      <c r="B1981" s="46">
        <f t="shared" si="30"/>
        <v>45357.786111111112</v>
      </c>
      <c r="C1981" s="141">
        <v>1.2301095238095201</v>
      </c>
      <c r="D1981" s="141">
        <v>1.77095714285714</v>
      </c>
      <c r="E1981" s="141">
        <v>1399.62</v>
      </c>
      <c r="F1981" s="141">
        <v>42.171904761904798</v>
      </c>
      <c r="G1981" s="141">
        <v>67.53</v>
      </c>
      <c r="H1981" s="141">
        <v>33.979999999999997</v>
      </c>
      <c r="I1981" s="141">
        <v>6.61238095238095</v>
      </c>
      <c r="J1981" s="141">
        <v>8.4640000000000004</v>
      </c>
      <c r="K1981" s="141">
        <v>55.892222222222202</v>
      </c>
      <c r="L1981" s="144"/>
      <c r="M1981" s="141">
        <v>62301.75</v>
      </c>
      <c r="N1981" s="141">
        <v>4362.1418571428603</v>
      </c>
      <c r="O1981" s="144"/>
      <c r="R1981" s="10"/>
    </row>
    <row r="1982" spans="1:18" ht="14.4" x14ac:dyDescent="0.3">
      <c r="A1982" s="143">
        <v>45357.786770833336</v>
      </c>
      <c r="B1982" s="46">
        <f t="shared" si="30"/>
        <v>45357.786805555559</v>
      </c>
      <c r="C1982" s="141">
        <v>1.2286739130434801</v>
      </c>
      <c r="D1982" s="141">
        <v>1.7686999999999999</v>
      </c>
      <c r="E1982" s="141">
        <v>1400.3090909090899</v>
      </c>
      <c r="F1982" s="141">
        <v>39.257826086956499</v>
      </c>
      <c r="G1982" s="141">
        <v>67.61</v>
      </c>
      <c r="H1982" s="141">
        <v>34.005000000000003</v>
      </c>
      <c r="I1982" s="141">
        <v>6.6096521739130401</v>
      </c>
      <c r="J1982" s="141">
        <v>8.4755555555555606</v>
      </c>
      <c r="K1982" s="141">
        <v>55.9514285714286</v>
      </c>
      <c r="L1982" s="144"/>
      <c r="M1982" s="141">
        <v>62395.75</v>
      </c>
      <c r="N1982" s="141">
        <v>4360.2696956521704</v>
      </c>
      <c r="O1982" s="144"/>
      <c r="R1982" s="10"/>
    </row>
    <row r="1983" spans="1:18" ht="14.4" x14ac:dyDescent="0.3">
      <c r="A1983" s="143">
        <v>45357.787465277775</v>
      </c>
      <c r="B1983" s="46">
        <f t="shared" si="30"/>
        <v>45357.787499999999</v>
      </c>
      <c r="C1983" s="141">
        <v>1.1831499999999999</v>
      </c>
      <c r="D1983" s="141">
        <v>1.81519090909091</v>
      </c>
      <c r="E1983" s="141">
        <v>1399.9047619047601</v>
      </c>
      <c r="F1983" s="141">
        <v>27.475000000000001</v>
      </c>
      <c r="G1983" s="141">
        <v>68.94</v>
      </c>
      <c r="H1983" s="141">
        <v>34.048000000000002</v>
      </c>
      <c r="I1983" s="141">
        <v>6.6023636363636404</v>
      </c>
      <c r="J1983" s="141">
        <v>8.5116666666666703</v>
      </c>
      <c r="K1983" s="141">
        <v>55.731818181818198</v>
      </c>
      <c r="L1983" s="144"/>
      <c r="M1983" s="141">
        <v>62514</v>
      </c>
      <c r="N1983" s="141">
        <v>4358.3425909090902</v>
      </c>
      <c r="O1983" s="144"/>
      <c r="R1983" s="10"/>
    </row>
    <row r="1984" spans="1:18" ht="14.4" x14ac:dyDescent="0.3">
      <c r="A1984" s="143">
        <v>45357.788159722222</v>
      </c>
      <c r="B1984" s="46">
        <f t="shared" si="30"/>
        <v>45357.788194444445</v>
      </c>
      <c r="C1984" s="141">
        <v>1.1616565217391299</v>
      </c>
      <c r="D1984" s="141">
        <v>1.83938260869565</v>
      </c>
      <c r="E1984" s="141">
        <v>1400.4086956521701</v>
      </c>
      <c r="F1984" s="141">
        <v>41.979565217391297</v>
      </c>
      <c r="G1984" s="141">
        <v>69.364999999999995</v>
      </c>
      <c r="H1984" s="141">
        <v>34.064999999999998</v>
      </c>
      <c r="I1984" s="141">
        <v>6.6131739130434797</v>
      </c>
      <c r="J1984" s="141">
        <v>8.6037499999999998</v>
      </c>
      <c r="K1984" s="141">
        <v>55.923846153846199</v>
      </c>
      <c r="L1984" s="144"/>
      <c r="M1984" s="141">
        <v>62615</v>
      </c>
      <c r="N1984" s="141">
        <v>4356.4606956521702</v>
      </c>
      <c r="O1984" s="144"/>
      <c r="R1984" s="10"/>
    </row>
    <row r="1985" spans="1:18" ht="14.4" x14ac:dyDescent="0.3">
      <c r="A1985" s="143">
        <v>45357.788854166669</v>
      </c>
      <c r="B1985" s="46">
        <f t="shared" si="30"/>
        <v>45357.788888888892</v>
      </c>
      <c r="C1985" s="141">
        <v>1.2008857142857099</v>
      </c>
      <c r="D1985" s="141">
        <v>1.7955260869565199</v>
      </c>
      <c r="E1985" s="141">
        <v>1400.03043478261</v>
      </c>
      <c r="F1985" s="141">
        <v>46.4982608695652</v>
      </c>
      <c r="G1985" s="141">
        <v>68.239999999999995</v>
      </c>
      <c r="H1985" s="141">
        <v>34.085000000000001</v>
      </c>
      <c r="I1985" s="141">
        <v>6.6146956521739098</v>
      </c>
      <c r="J1985" s="141">
        <v>8.6140000000000008</v>
      </c>
      <c r="K1985" s="141">
        <v>57.0058333333333</v>
      </c>
      <c r="L1985" s="144"/>
      <c r="M1985" s="141">
        <v>62721.25</v>
      </c>
      <c r="N1985" s="141">
        <v>4354.5143478260898</v>
      </c>
      <c r="O1985" s="144"/>
      <c r="R1985" s="10"/>
    </row>
    <row r="1986" spans="1:18" ht="14.4" x14ac:dyDescent="0.3">
      <c r="A1986" s="143">
        <v>45357.789548611108</v>
      </c>
      <c r="B1986" s="46">
        <f t="shared" si="30"/>
        <v>45357.789583333339</v>
      </c>
      <c r="C1986" s="141">
        <v>1.2111619047619</v>
      </c>
      <c r="D1986" s="141">
        <v>1.7871285714285701</v>
      </c>
      <c r="E1986" s="141">
        <v>1400.0142857142901</v>
      </c>
      <c r="F1986" s="141">
        <v>42.448095238095199</v>
      </c>
      <c r="G1986" s="141">
        <v>68.094999999999999</v>
      </c>
      <c r="H1986" s="141">
        <v>34.104999999999997</v>
      </c>
      <c r="I1986" s="141">
        <v>6.6120952380952396</v>
      </c>
      <c r="J1986" s="141">
        <v>8.57</v>
      </c>
      <c r="K1986" s="141">
        <v>56.92</v>
      </c>
      <c r="L1986" s="144"/>
      <c r="M1986" s="141">
        <v>62832.5</v>
      </c>
      <c r="N1986" s="141">
        <v>4352.5879523809499</v>
      </c>
      <c r="O1986" s="144"/>
      <c r="R1986" s="10"/>
    </row>
    <row r="1987" spans="1:18" ht="14.4" x14ac:dyDescent="0.3">
      <c r="A1987" s="143">
        <v>45357.790243055555</v>
      </c>
      <c r="B1987" s="46">
        <f t="shared" ref="B1987:B2050" si="31">MROUND(A1987,"00:01:00")</f>
        <v>45357.790277777778</v>
      </c>
      <c r="C1987" s="141">
        <v>1.21289565217391</v>
      </c>
      <c r="D1987" s="141">
        <v>1.79</v>
      </c>
      <c r="E1987" s="141">
        <v>1400.1826086956501</v>
      </c>
      <c r="F1987" s="141">
        <v>34.424782608695701</v>
      </c>
      <c r="G1987" s="141">
        <v>68.17</v>
      </c>
      <c r="H1987" s="141">
        <v>34.155000000000001</v>
      </c>
      <c r="I1987" s="141">
        <v>6.6055652173913</v>
      </c>
      <c r="J1987" s="141">
        <v>8.5387500000000003</v>
      </c>
      <c r="K1987" s="141">
        <v>56.3646666666667</v>
      </c>
      <c r="L1987" s="144"/>
      <c r="M1987" s="141">
        <v>62935.25</v>
      </c>
      <c r="N1987" s="141">
        <v>4350.6924782608703</v>
      </c>
      <c r="O1987" s="144"/>
      <c r="R1987" s="10"/>
    </row>
    <row r="1988" spans="1:18" ht="14.4" x14ac:dyDescent="0.3">
      <c r="A1988" s="143">
        <v>45357.790937500002</v>
      </c>
      <c r="B1988" s="46">
        <f t="shared" si="31"/>
        <v>45357.790972222225</v>
      </c>
      <c r="C1988" s="141">
        <v>1.1614952380952399</v>
      </c>
      <c r="D1988" s="141">
        <v>1.84399047619048</v>
      </c>
      <c r="E1988" s="141">
        <v>1400.02</v>
      </c>
      <c r="F1988" s="141">
        <v>24.004761904761899</v>
      </c>
      <c r="G1988" s="141">
        <v>69.62</v>
      </c>
      <c r="H1988" s="141">
        <v>34.243636363636398</v>
      </c>
      <c r="I1988" s="141">
        <v>6.5923809523809496</v>
      </c>
      <c r="J1988" s="141">
        <v>8.6266666666666705</v>
      </c>
      <c r="K1988" s="141">
        <v>56.011818181818199</v>
      </c>
      <c r="L1988" s="144"/>
      <c r="M1988" s="141">
        <v>63049.5</v>
      </c>
      <c r="N1988" s="141">
        <v>4348.7455714285697</v>
      </c>
      <c r="O1988" s="144"/>
      <c r="R1988" s="10"/>
    </row>
    <row r="1989" spans="1:18" ht="14.4" x14ac:dyDescent="0.3">
      <c r="A1989" s="143">
        <v>45357.791631944441</v>
      </c>
      <c r="B1989" s="46">
        <f t="shared" si="31"/>
        <v>45357.791666666672</v>
      </c>
      <c r="C1989" s="141">
        <v>1.0406652173913</v>
      </c>
      <c r="D1989" s="141">
        <v>1.95699565217391</v>
      </c>
      <c r="E1989" s="141">
        <v>1400.01739130435</v>
      </c>
      <c r="F1989" s="141">
        <v>11.1334782608696</v>
      </c>
      <c r="G1989" s="141">
        <v>73.015000000000001</v>
      </c>
      <c r="H1989" s="141">
        <v>34.369999999999997</v>
      </c>
      <c r="I1989" s="141">
        <v>6.5874347826086996</v>
      </c>
      <c r="J1989" s="141">
        <v>8.7475000000000005</v>
      </c>
      <c r="K1989" s="141">
        <v>56.416153846153797</v>
      </c>
      <c r="L1989" s="144"/>
      <c r="M1989" s="141">
        <v>63194.5</v>
      </c>
      <c r="N1989" s="141">
        <v>4346.8178260869599</v>
      </c>
      <c r="O1989" s="144"/>
      <c r="R1989" s="10"/>
    </row>
    <row r="1990" spans="1:18" ht="14.4" x14ac:dyDescent="0.3">
      <c r="A1990" s="143">
        <v>45357.792326388888</v>
      </c>
      <c r="B1990" s="46">
        <f t="shared" si="31"/>
        <v>45357.792361111111</v>
      </c>
      <c r="C1990" s="141">
        <v>0.92259090909090902</v>
      </c>
      <c r="D1990" s="141">
        <v>2.0787499999999999</v>
      </c>
      <c r="E1990" s="141">
        <v>1399.8409090909099</v>
      </c>
      <c r="F1990" s="141">
        <v>26.0818181818182</v>
      </c>
      <c r="G1990" s="141">
        <v>75.905000000000001</v>
      </c>
      <c r="H1990" s="141">
        <v>34.475000000000001</v>
      </c>
      <c r="I1990" s="141">
        <v>6.6132727272727303</v>
      </c>
      <c r="J1990" s="141">
        <v>8.9972727272727298</v>
      </c>
      <c r="K1990" s="141">
        <v>58.025384615384603</v>
      </c>
      <c r="L1990" s="144"/>
      <c r="M1990" s="141">
        <v>63317</v>
      </c>
      <c r="N1990" s="141">
        <v>4344.9335000000001</v>
      </c>
      <c r="O1990" s="144"/>
      <c r="R1990" s="10"/>
    </row>
    <row r="1991" spans="1:18" ht="14.4" x14ac:dyDescent="0.3">
      <c r="A1991" s="143">
        <v>45357.793020833335</v>
      </c>
      <c r="B1991" s="46">
        <f t="shared" si="31"/>
        <v>45357.793055555558</v>
      </c>
      <c r="C1991" s="141">
        <v>0.95397826086956505</v>
      </c>
      <c r="D1991" s="141">
        <v>2.0488434782608702</v>
      </c>
      <c r="E1991" s="141">
        <v>1399.8565217391299</v>
      </c>
      <c r="F1991" s="141">
        <v>65.3908695652174</v>
      </c>
      <c r="G1991" s="141">
        <v>74.614999999999995</v>
      </c>
      <c r="H1991" s="141">
        <v>34.482500000000002</v>
      </c>
      <c r="I1991" s="141">
        <v>6.6292380952381</v>
      </c>
      <c r="J1991" s="141">
        <v>9.1489999999999991</v>
      </c>
      <c r="K1991" s="141">
        <v>61.1164285714286</v>
      </c>
      <c r="L1991" s="144"/>
      <c r="M1991" s="141">
        <v>63399</v>
      </c>
      <c r="N1991" s="141">
        <v>4343.1133181818204</v>
      </c>
      <c r="O1991" s="144"/>
      <c r="R1991" s="10"/>
    </row>
    <row r="1992" spans="1:18" ht="14.4" x14ac:dyDescent="0.3">
      <c r="A1992" s="143">
        <v>45357.793715277781</v>
      </c>
      <c r="B1992" s="46">
        <f t="shared" si="31"/>
        <v>45357.793750000004</v>
      </c>
      <c r="C1992" s="141">
        <v>1.40641304347826</v>
      </c>
      <c r="D1992" s="141">
        <v>1.58742608695652</v>
      </c>
      <c r="E1992" s="141">
        <v>1400.27826086957</v>
      </c>
      <c r="F1992" s="141">
        <v>181.69478260869599</v>
      </c>
      <c r="G1992" s="141">
        <v>61.244999999999997</v>
      </c>
      <c r="H1992" s="141">
        <v>34.161304347826103</v>
      </c>
      <c r="I1992" s="141">
        <v>6.7061304347826098</v>
      </c>
      <c r="J1992" s="141">
        <v>8.9390909090909094</v>
      </c>
      <c r="K1992" s="141">
        <v>62.863571428571397</v>
      </c>
      <c r="L1992" s="144"/>
      <c r="M1992" s="141">
        <v>63409</v>
      </c>
      <c r="N1992" s="141">
        <v>4342.7192222222202</v>
      </c>
      <c r="O1992" s="144"/>
      <c r="R1992" s="10"/>
    </row>
    <row r="1993" spans="1:18" ht="14.4" x14ac:dyDescent="0.3">
      <c r="A1993" s="143">
        <v>45357.794409722221</v>
      </c>
      <c r="B1993" s="46">
        <f t="shared" si="31"/>
        <v>45357.794444444444</v>
      </c>
      <c r="C1993" s="141">
        <v>2.1044954545454502</v>
      </c>
      <c r="D1993" s="141">
        <v>0.893540909090909</v>
      </c>
      <c r="E1993" s="141">
        <v>1399.7850000000001</v>
      </c>
      <c r="F1993" s="141">
        <v>158.95954545454501</v>
      </c>
      <c r="G1993" s="141">
        <v>42.975000000000001</v>
      </c>
      <c r="H1993" s="141">
        <v>33.609545454545497</v>
      </c>
      <c r="I1993" s="141">
        <v>6.8204090909090898</v>
      </c>
      <c r="J1993" s="141">
        <v>8.0621428571428595</v>
      </c>
      <c r="K1993" s="141">
        <v>59.830833333333302</v>
      </c>
      <c r="L1993" s="144"/>
      <c r="M1993" s="141">
        <v>63409</v>
      </c>
      <c r="N1993" s="141">
        <v>4342.7051666666703</v>
      </c>
      <c r="O1993" s="144"/>
      <c r="R1993" s="10"/>
    </row>
    <row r="1994" spans="1:18" ht="14.4" x14ac:dyDescent="0.3">
      <c r="A1994" s="143">
        <v>45357.795104166667</v>
      </c>
      <c r="B1994" s="46">
        <f t="shared" si="31"/>
        <v>45357.795138888891</v>
      </c>
      <c r="C1994" s="141">
        <v>2.4989181818181798</v>
      </c>
      <c r="D1994" s="141">
        <v>0.50248571428571398</v>
      </c>
      <c r="E1994" s="141">
        <v>1399.74285714286</v>
      </c>
      <c r="F1994" s="141">
        <v>100.200454545455</v>
      </c>
      <c r="G1994" s="141">
        <v>33.479999999999997</v>
      </c>
      <c r="H1994" s="141">
        <v>33.024999999999999</v>
      </c>
      <c r="I1994" s="141">
        <v>6.9059545454545503</v>
      </c>
      <c r="J1994" s="141">
        <v>6.4516666666666698</v>
      </c>
      <c r="K1994" s="141">
        <v>46.825714285714298</v>
      </c>
      <c r="L1994" s="144"/>
      <c r="M1994" s="141">
        <v>63409</v>
      </c>
      <c r="N1994" s="141">
        <v>4342.7030769230796</v>
      </c>
      <c r="O1994" s="144"/>
      <c r="R1994" s="10"/>
    </row>
    <row r="1995" spans="1:18" ht="14.4" x14ac:dyDescent="0.3">
      <c r="A1995" s="143">
        <v>45357.795798611114</v>
      </c>
      <c r="B1995" s="46">
        <f t="shared" si="31"/>
        <v>45357.795833333337</v>
      </c>
      <c r="C1995" s="141">
        <v>2.7001227272727299</v>
      </c>
      <c r="D1995" s="141">
        <v>0.29942272727272701</v>
      </c>
      <c r="E1995" s="141">
        <v>1399.8428571428601</v>
      </c>
      <c r="F1995" s="141">
        <v>76.0981818181818</v>
      </c>
      <c r="G1995" s="141">
        <v>28.41</v>
      </c>
      <c r="H1995" s="141">
        <v>32.447272727272697</v>
      </c>
      <c r="I1995" s="141">
        <v>6.97213636363636</v>
      </c>
      <c r="J1995" s="141">
        <v>5.2081818181818198</v>
      </c>
      <c r="K1995" s="141">
        <v>35.543076923076903</v>
      </c>
      <c r="L1995" s="144"/>
      <c r="M1995" s="141">
        <v>63409</v>
      </c>
      <c r="N1995" s="141">
        <v>4342.6980000000003</v>
      </c>
      <c r="O1995" s="144"/>
      <c r="R1995" s="10"/>
    </row>
    <row r="1996" spans="1:18" ht="14.4" x14ac:dyDescent="0.3">
      <c r="A1996" s="143">
        <v>45357.796493055554</v>
      </c>
      <c r="B1996" s="46">
        <f t="shared" si="31"/>
        <v>45357.796527777777</v>
      </c>
      <c r="C1996" s="141">
        <v>2.7737304347826099</v>
      </c>
      <c r="D1996" s="141">
        <v>0.2263</v>
      </c>
      <c r="E1996" s="141">
        <v>1400.1090909090899</v>
      </c>
      <c r="F1996" s="141">
        <v>24.2860869565217</v>
      </c>
      <c r="G1996" s="141">
        <v>27.02</v>
      </c>
      <c r="H1996" s="141">
        <v>31.987391304347799</v>
      </c>
      <c r="I1996" s="141">
        <v>6.9377142857142902</v>
      </c>
      <c r="J1996" s="141">
        <v>4.1471428571428604</v>
      </c>
      <c r="K1996" s="141">
        <v>28.448461538461501</v>
      </c>
      <c r="L1996" s="144"/>
      <c r="M1996" s="141">
        <v>63409</v>
      </c>
      <c r="N1996" s="141">
        <v>4341.5558260869602</v>
      </c>
      <c r="O1996" s="144"/>
      <c r="R1996" s="10"/>
    </row>
    <row r="1997" spans="1:18" ht="14.4" x14ac:dyDescent="0.3">
      <c r="A1997" s="143">
        <v>45357.7971875</v>
      </c>
      <c r="B1997" s="46">
        <f t="shared" si="31"/>
        <v>45357.797222222223</v>
      </c>
      <c r="C1997" s="141">
        <v>2.6085363636363601</v>
      </c>
      <c r="D1997" s="141">
        <v>0.39210454545454498</v>
      </c>
      <c r="E1997" s="141">
        <v>1399.73636363636</v>
      </c>
      <c r="F1997" s="141">
        <v>6.9811111111111099</v>
      </c>
      <c r="G1997" s="141">
        <v>31.7</v>
      </c>
      <c r="H1997" s="141">
        <v>31.676190476190499</v>
      </c>
      <c r="I1997" s="141">
        <v>6.7721363636363598</v>
      </c>
      <c r="J1997" s="141">
        <v>3.6240000000000001</v>
      </c>
      <c r="K1997" s="141">
        <v>23.931818181818201</v>
      </c>
      <c r="L1997" s="144"/>
      <c r="M1997" s="141">
        <v>63409</v>
      </c>
      <c r="N1997" s="141">
        <v>4339.5375000000004</v>
      </c>
      <c r="O1997" s="144"/>
      <c r="R1997" s="10"/>
    </row>
    <row r="1998" spans="1:18" ht="14.4" x14ac:dyDescent="0.3">
      <c r="A1998" s="143">
        <v>45357.797881944447</v>
      </c>
      <c r="B1998" s="46">
        <f t="shared" si="31"/>
        <v>45357.79791666667</v>
      </c>
      <c r="C1998" s="141">
        <v>2.4508863636363598</v>
      </c>
      <c r="D1998" s="141">
        <v>0.54652727272727297</v>
      </c>
      <c r="E1998" s="141">
        <v>1400.3285714285701</v>
      </c>
      <c r="F1998" s="141">
        <v>6.9716666666666702</v>
      </c>
      <c r="G1998" s="141">
        <v>35.869999999999997</v>
      </c>
      <c r="H1998" s="141">
        <v>31.441111111111098</v>
      </c>
      <c r="I1998" s="141">
        <v>6.6465909090909099</v>
      </c>
      <c r="J1998" s="141">
        <v>3.7653846153846202</v>
      </c>
      <c r="K1998" s="141">
        <v>24.212499999999999</v>
      </c>
      <c r="L1998" s="144"/>
      <c r="M1998" s="141">
        <v>63409</v>
      </c>
      <c r="N1998" s="141">
        <v>4337.6354545454496</v>
      </c>
      <c r="O1998" s="144"/>
      <c r="R1998" s="10"/>
    </row>
    <row r="1999" spans="1:18" ht="14.4" x14ac:dyDescent="0.3">
      <c r="A1999" s="143">
        <v>45357.798576388886</v>
      </c>
      <c r="B1999" s="46">
        <f t="shared" si="31"/>
        <v>45357.798611111109</v>
      </c>
      <c r="C1999" s="141">
        <v>2.29286818181818</v>
      </c>
      <c r="D1999" s="141">
        <v>0.70477727272727297</v>
      </c>
      <c r="E1999" s="141">
        <v>1399.99090909091</v>
      </c>
      <c r="F1999" s="141">
        <v>6.9950000000000001</v>
      </c>
      <c r="G1999" s="141">
        <v>40.049999999999997</v>
      </c>
      <c r="H1999" s="141">
        <v>31.26</v>
      </c>
      <c r="I1999" s="141">
        <v>6.5965909090909101</v>
      </c>
      <c r="J1999" s="141">
        <v>4.3092307692307701</v>
      </c>
      <c r="K1999" s="141">
        <v>27.362857142857099</v>
      </c>
      <c r="L1999" s="144"/>
      <c r="M1999" s="141">
        <v>63494.5</v>
      </c>
      <c r="N1999" s="141">
        <v>4335.6313636363602</v>
      </c>
      <c r="O1999" s="144"/>
      <c r="R1999" s="10"/>
    </row>
    <row r="2000" spans="1:18" ht="14.4" x14ac:dyDescent="0.3">
      <c r="A2000" s="143">
        <v>45357.799270833333</v>
      </c>
      <c r="B2000" s="46">
        <f t="shared" si="31"/>
        <v>45357.799305555556</v>
      </c>
      <c r="C2000" s="141">
        <v>2.1345818181818199</v>
      </c>
      <c r="D2000" s="141">
        <v>0.86720454545454495</v>
      </c>
      <c r="E2000" s="141">
        <v>1399.70909090909</v>
      </c>
      <c r="F2000" s="141">
        <v>7.0179999999999998</v>
      </c>
      <c r="G2000" s="141">
        <v>44.21</v>
      </c>
      <c r="H2000" s="141">
        <v>31.15</v>
      </c>
      <c r="I2000" s="141">
        <v>6.6087272727272701</v>
      </c>
      <c r="J2000" s="141">
        <v>4.9175000000000004</v>
      </c>
      <c r="K2000" s="141">
        <v>30.583846153846199</v>
      </c>
      <c r="L2000" s="144"/>
      <c r="M2000" s="141">
        <v>63657.75</v>
      </c>
      <c r="N2000" s="141">
        <v>4333.6731818181797</v>
      </c>
      <c r="O2000" s="144"/>
      <c r="R2000" s="10"/>
    </row>
    <row r="2001" spans="1:18" ht="14.4" x14ac:dyDescent="0.3">
      <c r="A2001" s="143">
        <v>45357.79996527778</v>
      </c>
      <c r="B2001" s="46">
        <f t="shared" si="31"/>
        <v>45357.8</v>
      </c>
      <c r="C2001" s="141">
        <v>1.97684090909091</v>
      </c>
      <c r="D2001" s="141">
        <v>1.02261363636364</v>
      </c>
      <c r="E2001" s="141">
        <v>1400.20454545455</v>
      </c>
      <c r="F2001" s="141">
        <v>7.0585714285714296</v>
      </c>
      <c r="G2001" s="141">
        <v>48.39</v>
      </c>
      <c r="H2001" s="141">
        <v>31.097142857142899</v>
      </c>
      <c r="I2001" s="141">
        <v>6.5982857142857103</v>
      </c>
      <c r="J2001" s="141">
        <v>5.3376923076923104</v>
      </c>
      <c r="K2001" s="141">
        <v>33.897500000000001</v>
      </c>
      <c r="L2001" s="144"/>
      <c r="M2001" s="141">
        <v>63771.166666666701</v>
      </c>
      <c r="N2001" s="141">
        <v>4331.7308636363496</v>
      </c>
      <c r="O2001" s="144"/>
      <c r="R2001" s="10"/>
    </row>
    <row r="2002" spans="1:18" ht="14.4" x14ac:dyDescent="0.3">
      <c r="A2002" s="143">
        <v>45357.800659722219</v>
      </c>
      <c r="B2002" s="46">
        <f t="shared" si="31"/>
        <v>45357.80069444445</v>
      </c>
      <c r="C2002" s="141">
        <v>1.82345714285714</v>
      </c>
      <c r="D2002" s="141">
        <v>1.17869047619048</v>
      </c>
      <c r="E2002" s="141">
        <v>1399.9631578947401</v>
      </c>
      <c r="F2002" s="141">
        <v>7.085</v>
      </c>
      <c r="G2002" s="141">
        <v>52.54</v>
      </c>
      <c r="H2002" s="141">
        <v>31.100999999999999</v>
      </c>
      <c r="I2002" s="141">
        <v>6.6093333333333302</v>
      </c>
      <c r="J2002" s="141">
        <v>5.68</v>
      </c>
      <c r="K2002" s="141">
        <v>37.327692307692303</v>
      </c>
      <c r="L2002" s="144"/>
      <c r="M2002" s="141">
        <v>63920.833333333299</v>
      </c>
      <c r="N2002" s="141">
        <v>4329.7921904761897</v>
      </c>
      <c r="O2002" s="144"/>
      <c r="R2002" s="10"/>
    </row>
    <row r="2003" spans="1:18" ht="14.4" x14ac:dyDescent="0.3">
      <c r="A2003" s="143">
        <v>45357.801354166666</v>
      </c>
      <c r="B2003" s="46">
        <f t="shared" si="31"/>
        <v>45357.801388888889</v>
      </c>
      <c r="C2003" s="141">
        <v>1.6605454545454501</v>
      </c>
      <c r="D2003" s="141">
        <v>1.34580454545455</v>
      </c>
      <c r="E2003" s="141">
        <v>1400.11428571429</v>
      </c>
      <c r="F2003" s="141">
        <v>7.0866666666666696</v>
      </c>
      <c r="G2003" s="141">
        <v>56.7</v>
      </c>
      <c r="H2003" s="141">
        <v>31.145</v>
      </c>
      <c r="I2003" s="141">
        <v>6.6001363636363601</v>
      </c>
      <c r="J2003" s="141">
        <v>6.0621428571428604</v>
      </c>
      <c r="K2003" s="141">
        <v>40.813076923076899</v>
      </c>
      <c r="L2003" s="144"/>
      <c r="M2003" s="141">
        <v>64068.2</v>
      </c>
      <c r="N2003" s="141">
        <v>4327.7155909090898</v>
      </c>
      <c r="O2003" s="144"/>
      <c r="R2003" s="10"/>
    </row>
    <row r="2004" spans="1:18" ht="14.4" x14ac:dyDescent="0.3">
      <c r="A2004" s="143">
        <v>45357.802048611113</v>
      </c>
      <c r="B2004" s="46">
        <f t="shared" si="31"/>
        <v>45357.802083333336</v>
      </c>
      <c r="C2004" s="141">
        <v>1.50253636363636</v>
      </c>
      <c r="D2004" s="141">
        <v>1.49940909090909</v>
      </c>
      <c r="E2004" s="141">
        <v>1400.01363636364</v>
      </c>
      <c r="F2004" s="141">
        <v>7.11</v>
      </c>
      <c r="G2004" s="141">
        <v>60.865000000000002</v>
      </c>
      <c r="H2004" s="141">
        <v>31.23</v>
      </c>
      <c r="I2004" s="141">
        <v>6.6096363636363602</v>
      </c>
      <c r="J2004" s="141">
        <v>6.4976923076923097</v>
      </c>
      <c r="K2004" s="141">
        <v>44.160714285714299</v>
      </c>
      <c r="L2004" s="144"/>
      <c r="M2004" s="141">
        <v>64204.166666666701</v>
      </c>
      <c r="N2004" s="141">
        <v>4325.76072727273</v>
      </c>
      <c r="O2004" s="144"/>
      <c r="R2004" s="10"/>
    </row>
    <row r="2005" spans="1:18" ht="14.4" x14ac:dyDescent="0.3">
      <c r="A2005" s="143">
        <v>45357.802743055552</v>
      </c>
      <c r="B2005" s="46">
        <f t="shared" si="31"/>
        <v>45357.802777777782</v>
      </c>
      <c r="C2005" s="141">
        <v>1.3479000000000001</v>
      </c>
      <c r="D2005" s="141">
        <v>1.6531636363636399</v>
      </c>
      <c r="E2005" s="141">
        <v>1399.925</v>
      </c>
      <c r="F2005" s="141">
        <v>7.1449999999999996</v>
      </c>
      <c r="G2005" s="141">
        <v>65.02</v>
      </c>
      <c r="H2005" s="141">
        <v>31.35</v>
      </c>
      <c r="I2005" s="141">
        <v>6.6009545454545497</v>
      </c>
      <c r="J2005" s="141">
        <v>6.9330769230769196</v>
      </c>
      <c r="K2005" s="141">
        <v>47.444615384615403</v>
      </c>
      <c r="L2005" s="144"/>
      <c r="M2005" s="141">
        <v>64328.2</v>
      </c>
      <c r="N2005" s="141">
        <v>4323.8283636363603</v>
      </c>
      <c r="O2005" s="144"/>
      <c r="R2005" s="10"/>
    </row>
    <row r="2006" spans="1:18" ht="14.4" x14ac:dyDescent="0.3">
      <c r="A2006" s="143">
        <v>45357.803437499999</v>
      </c>
      <c r="B2006" s="46">
        <f t="shared" si="31"/>
        <v>45357.803472222222</v>
      </c>
      <c r="C2006" s="141">
        <v>1.1907363636363599</v>
      </c>
      <c r="D2006" s="141">
        <v>1.8092090909090901</v>
      </c>
      <c r="E2006" s="141">
        <v>1400.2049999999999</v>
      </c>
      <c r="F2006" s="141">
        <v>7.1857142857142904</v>
      </c>
      <c r="G2006" s="141">
        <v>69.17</v>
      </c>
      <c r="H2006" s="141">
        <v>31.5029411764706</v>
      </c>
      <c r="I2006" s="141">
        <v>6.6090476190476197</v>
      </c>
      <c r="J2006" s="141">
        <v>7.4027272727272697</v>
      </c>
      <c r="K2006" s="141">
        <v>50.915714285714301</v>
      </c>
      <c r="L2006" s="144"/>
      <c r="M2006" s="141">
        <v>64470.666666666701</v>
      </c>
      <c r="N2006" s="141">
        <v>4321.8462727272699</v>
      </c>
      <c r="O2006" s="144"/>
      <c r="R2006" s="10"/>
    </row>
    <row r="2007" spans="1:18" ht="14.4" x14ac:dyDescent="0.3">
      <c r="A2007" s="143">
        <v>45357.804131944446</v>
      </c>
      <c r="B2007" s="46">
        <f t="shared" si="31"/>
        <v>45357.804166666669</v>
      </c>
      <c r="C2007" s="141">
        <v>1.0361136363636401</v>
      </c>
      <c r="D2007" s="141">
        <v>1.9657181818181799</v>
      </c>
      <c r="E2007" s="141">
        <v>1399.8545454545499</v>
      </c>
      <c r="F2007" s="141">
        <v>7.27</v>
      </c>
      <c r="G2007" s="141">
        <v>73.305000000000007</v>
      </c>
      <c r="H2007" s="141">
        <v>31.698421052631598</v>
      </c>
      <c r="I2007" s="141">
        <v>6.6002272727272704</v>
      </c>
      <c r="J2007" s="141">
        <v>7.9161538461538496</v>
      </c>
      <c r="K2007" s="141">
        <v>54.435833333333299</v>
      </c>
      <c r="L2007" s="144"/>
      <c r="M2007" s="141">
        <v>64599.600000000006</v>
      </c>
      <c r="N2007" s="141">
        <v>4319.8851818181802</v>
      </c>
      <c r="O2007" s="144"/>
      <c r="R2007" s="10"/>
    </row>
    <row r="2008" spans="1:18" ht="14.4" x14ac:dyDescent="0.3">
      <c r="A2008" s="143">
        <v>45357.804826388892</v>
      </c>
      <c r="B2008" s="46">
        <f t="shared" si="31"/>
        <v>45357.804861111115</v>
      </c>
      <c r="C2008" s="141">
        <v>0.87926363636363603</v>
      </c>
      <c r="D2008" s="141">
        <v>2.12289090909091</v>
      </c>
      <c r="E2008" s="141">
        <v>1399.9619047619001</v>
      </c>
      <c r="F2008" s="141">
        <v>7.39</v>
      </c>
      <c r="G2008" s="141">
        <v>77.435000000000002</v>
      </c>
      <c r="H2008" s="141">
        <v>31.935454545454501</v>
      </c>
      <c r="I2008" s="141">
        <v>6.6081363636363601</v>
      </c>
      <c r="J2008" s="141">
        <v>8.3874999999999993</v>
      </c>
      <c r="K2008" s="141">
        <v>57.7730769230769</v>
      </c>
      <c r="L2008" s="144"/>
      <c r="M2008" s="141">
        <v>64743.166666666701</v>
      </c>
      <c r="N2008" s="141">
        <v>4317.8850909090897</v>
      </c>
      <c r="O2008" s="144"/>
      <c r="R2008" s="10"/>
    </row>
    <row r="2009" spans="1:18" ht="14.4" x14ac:dyDescent="0.3">
      <c r="A2009" s="143">
        <v>45357.805520833332</v>
      </c>
      <c r="B2009" s="46">
        <f t="shared" si="31"/>
        <v>45357.805555555555</v>
      </c>
      <c r="C2009" s="141">
        <v>0.72003181818181805</v>
      </c>
      <c r="D2009" s="141">
        <v>2.2810857142857102</v>
      </c>
      <c r="E2009" s="141">
        <v>1400.29</v>
      </c>
      <c r="F2009" s="141">
        <v>7.7160000000000002</v>
      </c>
      <c r="G2009" s="141">
        <v>81.525000000000006</v>
      </c>
      <c r="H2009" s="141">
        <v>32.21</v>
      </c>
      <c r="I2009" s="141">
        <v>6.5978571428571398</v>
      </c>
      <c r="J2009" s="141">
        <v>8.86</v>
      </c>
      <c r="K2009" s="141">
        <v>61.441538461538499</v>
      </c>
      <c r="L2009" s="144"/>
      <c r="M2009" s="141">
        <v>64890.333333333299</v>
      </c>
      <c r="N2009" s="141">
        <v>4315.8451363636404</v>
      </c>
      <c r="O2009" s="144"/>
      <c r="R2009" s="10"/>
    </row>
    <row r="2010" spans="1:18" ht="14.4" x14ac:dyDescent="0.3">
      <c r="A2010" s="143">
        <v>45357.806215277778</v>
      </c>
      <c r="B2010" s="46">
        <f t="shared" si="31"/>
        <v>45357.806250000001</v>
      </c>
      <c r="C2010" s="141">
        <v>0.56532727272727301</v>
      </c>
      <c r="D2010" s="141">
        <v>2.4337478260869601</v>
      </c>
      <c r="E2010" s="141">
        <v>1399.92857142857</v>
      </c>
      <c r="F2010" s="141">
        <v>8.2826315789473703</v>
      </c>
      <c r="G2010" s="141">
        <v>85.555000000000007</v>
      </c>
      <c r="H2010" s="141">
        <v>32.529565217391301</v>
      </c>
      <c r="I2010" s="141">
        <v>6.6074782608695699</v>
      </c>
      <c r="J2010" s="141">
        <v>9.3738461538461504</v>
      </c>
      <c r="K2010" s="141">
        <v>64.971538461538501</v>
      </c>
      <c r="L2010" s="144"/>
      <c r="M2010" s="141">
        <v>65028.666666666701</v>
      </c>
      <c r="N2010" s="141">
        <v>4313.7807391304304</v>
      </c>
      <c r="O2010" s="144"/>
      <c r="R2010" s="10"/>
    </row>
    <row r="2011" spans="1:18" ht="14.4" x14ac:dyDescent="0.3">
      <c r="A2011" s="143">
        <v>45357.806909722225</v>
      </c>
      <c r="B2011" s="46">
        <f t="shared" si="31"/>
        <v>45357.806944444448</v>
      </c>
      <c r="C2011" s="141">
        <v>0.41339999999999999</v>
      </c>
      <c r="D2011" s="141">
        <v>2.5878954545454498</v>
      </c>
      <c r="E2011" s="141">
        <v>1400.0954545454499</v>
      </c>
      <c r="F2011" s="141">
        <v>8.8766666666666705</v>
      </c>
      <c r="G2011" s="141">
        <v>89.525000000000006</v>
      </c>
      <c r="H2011" s="141">
        <v>32.863636363636402</v>
      </c>
      <c r="I2011" s="141">
        <v>6.5979545454545496</v>
      </c>
      <c r="J2011" s="141">
        <v>9.8145454545454491</v>
      </c>
      <c r="K2011" s="141">
        <v>68.439166666666694</v>
      </c>
      <c r="L2011" s="144"/>
      <c r="M2011" s="141">
        <v>65155.666666666701</v>
      </c>
      <c r="N2011" s="141">
        <v>4311.7730000000001</v>
      </c>
      <c r="O2011" s="144"/>
      <c r="R2011" s="10"/>
    </row>
    <row r="2012" spans="1:18" ht="14.4" x14ac:dyDescent="0.3">
      <c r="A2012" s="143">
        <v>45357.807604166665</v>
      </c>
      <c r="B2012" s="46">
        <f t="shared" si="31"/>
        <v>45357.807638888888</v>
      </c>
      <c r="C2012" s="141">
        <v>0.27001739130434799</v>
      </c>
      <c r="D2012" s="141">
        <v>2.73166086956522</v>
      </c>
      <c r="E2012" s="141">
        <v>1399.9045454545501</v>
      </c>
      <c r="F2012" s="141">
        <v>9.9350000000000005</v>
      </c>
      <c r="G2012" s="141">
        <v>93.37</v>
      </c>
      <c r="H2012" s="141">
        <v>33.215652173913</v>
      </c>
      <c r="I2012" s="141">
        <v>6.6015652173913004</v>
      </c>
      <c r="J2012" s="141">
        <v>10.252307692307699</v>
      </c>
      <c r="K2012" s="141">
        <v>71.907692307692301</v>
      </c>
      <c r="L2012" s="144"/>
      <c r="M2012" s="141">
        <v>65320.5</v>
      </c>
      <c r="N2012" s="141">
        <v>4309.7666956521698</v>
      </c>
      <c r="O2012" s="144"/>
      <c r="R2012" s="10"/>
    </row>
    <row r="2013" spans="1:18" ht="14.4" x14ac:dyDescent="0.3">
      <c r="A2013" s="143">
        <v>45357.808298611111</v>
      </c>
      <c r="B2013" s="46">
        <f t="shared" si="31"/>
        <v>45357.808333333334</v>
      </c>
      <c r="C2013" s="141">
        <v>0.127065217391304</v>
      </c>
      <c r="D2013" s="141">
        <v>2.8755173913043501</v>
      </c>
      <c r="E2013" s="141">
        <v>1400.1363636363601</v>
      </c>
      <c r="F2013" s="141">
        <v>10.4815789473684</v>
      </c>
      <c r="G2013" s="141">
        <v>97.12</v>
      </c>
      <c r="H2013" s="141">
        <v>33.6</v>
      </c>
      <c r="I2013" s="141">
        <v>6.5935217391304404</v>
      </c>
      <c r="J2013" s="141">
        <v>10.654166666666701</v>
      </c>
      <c r="K2013" s="141">
        <v>75.328571428571394</v>
      </c>
      <c r="L2013" s="144"/>
      <c r="M2013" s="141">
        <v>65465.833333333299</v>
      </c>
      <c r="N2013" s="141">
        <v>4307.7131304347804</v>
      </c>
      <c r="O2013" s="144"/>
      <c r="R2013" s="10"/>
    </row>
    <row r="2014" spans="1:18" ht="14.4" x14ac:dyDescent="0.3">
      <c r="A2014" s="143">
        <v>45357.808993055558</v>
      </c>
      <c r="B2014" s="46">
        <f t="shared" si="31"/>
        <v>45357.809027777781</v>
      </c>
      <c r="C2014" s="141">
        <v>1.4404347826087001E-2</v>
      </c>
      <c r="D2014" s="141">
        <v>2.99197826086957</v>
      </c>
      <c r="E2014" s="141">
        <v>1400.0347826087</v>
      </c>
      <c r="F2014" s="141">
        <v>10.760588235294099</v>
      </c>
      <c r="G2014" s="141">
        <v>99.94</v>
      </c>
      <c r="H2014" s="141">
        <v>33.99</v>
      </c>
      <c r="I2014" s="141">
        <v>6.6026521739130404</v>
      </c>
      <c r="J2014" s="141">
        <v>11.044615384615399</v>
      </c>
      <c r="K2014" s="141">
        <v>78.798333333333304</v>
      </c>
      <c r="L2014" s="144"/>
      <c r="M2014" s="141">
        <v>65606.333333333299</v>
      </c>
      <c r="N2014" s="141">
        <v>4305.6877391304397</v>
      </c>
      <c r="O2014" s="144"/>
      <c r="R2014" s="10"/>
    </row>
    <row r="2015" spans="1:18" ht="14.4" x14ac:dyDescent="0.3">
      <c r="A2015" s="143">
        <v>45357.809687499997</v>
      </c>
      <c r="B2015" s="46">
        <f t="shared" si="31"/>
        <v>45357.80972222222</v>
      </c>
      <c r="C2015" s="141">
        <v>2.21739130434783E-4</v>
      </c>
      <c r="D2015" s="141">
        <v>3.00327272727273</v>
      </c>
      <c r="E2015" s="141">
        <v>1399.95909090909</v>
      </c>
      <c r="F2015" s="141">
        <v>10.0460869565217</v>
      </c>
      <c r="G2015" s="141">
        <v>100</v>
      </c>
      <c r="H2015" s="141">
        <v>34.366521739130398</v>
      </c>
      <c r="I2015" s="141">
        <v>6.5897826086956499</v>
      </c>
      <c r="J2015" s="141">
        <v>11.372</v>
      </c>
      <c r="K2015" s="141">
        <v>81.677692307692297</v>
      </c>
      <c r="L2015" s="144"/>
      <c r="M2015" s="141">
        <v>65753</v>
      </c>
      <c r="N2015" s="141">
        <v>4303.6744347826098</v>
      </c>
      <c r="O2015" s="144"/>
      <c r="R2015" s="10"/>
    </row>
    <row r="2016" spans="1:18" ht="14.4" x14ac:dyDescent="0.3">
      <c r="A2016" s="143">
        <v>45357.810381944444</v>
      </c>
      <c r="B2016" s="46">
        <f t="shared" si="31"/>
        <v>45357.810416666667</v>
      </c>
      <c r="C2016" s="141">
        <v>-2.1739130434782599E-4</v>
      </c>
      <c r="D2016" s="141">
        <v>3.0014826086956501</v>
      </c>
      <c r="E2016" s="141">
        <v>1399.95454545455</v>
      </c>
      <c r="F2016" s="141">
        <v>8.5376190476190494</v>
      </c>
      <c r="G2016" s="141">
        <v>100</v>
      </c>
      <c r="H2016" s="141">
        <v>34.726086956521698</v>
      </c>
      <c r="I2016" s="141">
        <v>6.5996956521739101</v>
      </c>
      <c r="J2016" s="141">
        <v>11.6946153846154</v>
      </c>
      <c r="K2016" s="141">
        <v>83.015384615384605</v>
      </c>
      <c r="L2016" s="144"/>
      <c r="M2016" s="141">
        <v>65903</v>
      </c>
      <c r="N2016" s="141">
        <v>4301.6241739130401</v>
      </c>
      <c r="O2016" s="144"/>
      <c r="R2016" s="10"/>
    </row>
    <row r="2017" spans="1:18" ht="14.4" x14ac:dyDescent="0.3">
      <c r="A2017" s="143">
        <v>45357.811076388891</v>
      </c>
      <c r="B2017" s="46">
        <f t="shared" si="31"/>
        <v>45357.811111111114</v>
      </c>
      <c r="C2017" s="141">
        <v>2.3478260869565199E-4</v>
      </c>
      <c r="D2017" s="141">
        <v>2.9992782608695698</v>
      </c>
      <c r="E2017" s="141">
        <v>1400.26086956522</v>
      </c>
      <c r="F2017" s="141">
        <v>7.6363636363636402</v>
      </c>
      <c r="G2017" s="141">
        <v>100</v>
      </c>
      <c r="H2017" s="141">
        <v>35.052173913043497</v>
      </c>
      <c r="I2017" s="141">
        <v>6.5880434782608699</v>
      </c>
      <c r="J2017" s="141">
        <v>11.9263636363636</v>
      </c>
      <c r="K2017" s="141">
        <v>83.19</v>
      </c>
      <c r="L2017" s="144"/>
      <c r="M2017" s="141">
        <v>66069.5</v>
      </c>
      <c r="N2017" s="141">
        <v>4299.56465217391</v>
      </c>
      <c r="O2017" s="144"/>
      <c r="R2017" s="10"/>
    </row>
    <row r="2018" spans="1:18" ht="14.4" x14ac:dyDescent="0.3">
      <c r="A2018" s="143">
        <v>45357.81177083333</v>
      </c>
      <c r="B2018" s="46">
        <f t="shared" si="31"/>
        <v>45357.811805555561</v>
      </c>
      <c r="C2018" s="141">
        <v>1.7272727272727299E-4</v>
      </c>
      <c r="D2018" s="141">
        <v>3.00303636363636</v>
      </c>
      <c r="E2018" s="141">
        <v>1399.895</v>
      </c>
      <c r="F2018" s="141">
        <v>9.3305000000000007</v>
      </c>
      <c r="G2018" s="141">
        <v>100</v>
      </c>
      <c r="H2018" s="141">
        <v>35.3318181818182</v>
      </c>
      <c r="I2018" s="141">
        <v>6.61909090909091</v>
      </c>
      <c r="J2018" s="141">
        <v>12.074285714285701</v>
      </c>
      <c r="K2018" s="141">
        <v>83.204999999999998</v>
      </c>
      <c r="L2018" s="144"/>
      <c r="M2018" s="141">
        <v>66210.5</v>
      </c>
      <c r="N2018" s="141">
        <v>4297.5618181818199</v>
      </c>
      <c r="O2018" s="144"/>
      <c r="R2018" s="10"/>
    </row>
    <row r="2019" spans="1:18" ht="14.4" x14ac:dyDescent="0.3">
      <c r="A2019" s="143">
        <v>45357.812465277777</v>
      </c>
      <c r="B2019" s="46">
        <f t="shared" si="31"/>
        <v>45357.8125</v>
      </c>
      <c r="C2019" s="141">
        <v>-4.52173913043478E-4</v>
      </c>
      <c r="D2019" s="141">
        <v>3.00293043478261</v>
      </c>
      <c r="E2019" s="141">
        <v>1400.1318181818201</v>
      </c>
      <c r="F2019" s="141">
        <v>14.8013043478261</v>
      </c>
      <c r="G2019" s="141">
        <v>100</v>
      </c>
      <c r="H2019" s="141">
        <v>35.563333333333297</v>
      </c>
      <c r="I2019" s="141">
        <v>6.6307894736842101</v>
      </c>
      <c r="J2019" s="141">
        <v>12.0590909090909</v>
      </c>
      <c r="K2019" s="141">
        <v>83.330833333333302</v>
      </c>
      <c r="L2019" s="144"/>
      <c r="M2019" s="141">
        <v>66210.5</v>
      </c>
      <c r="N2019" s="141">
        <v>4295.5253913043498</v>
      </c>
      <c r="O2019" s="144"/>
      <c r="R2019" s="10"/>
    </row>
    <row r="2020" spans="1:18" ht="14.4" x14ac:dyDescent="0.3">
      <c r="A2020" s="143">
        <v>45357.813159722224</v>
      </c>
      <c r="B2020" s="46">
        <f t="shared" si="31"/>
        <v>45357.813194444447</v>
      </c>
      <c r="C2020" s="141">
        <v>-3.5217391304347801E-4</v>
      </c>
      <c r="D2020" s="141">
        <v>2.99775652173913</v>
      </c>
      <c r="E2020" s="141">
        <v>1400.1</v>
      </c>
      <c r="F2020" s="141">
        <v>21.5565217391304</v>
      </c>
      <c r="G2020" s="141">
        <v>100</v>
      </c>
      <c r="H2020" s="141">
        <v>35.7782352941176</v>
      </c>
      <c r="I2020" s="141">
        <v>6.6102941176470598</v>
      </c>
      <c r="J2020" s="141">
        <v>11.89</v>
      </c>
      <c r="K2020" s="141">
        <v>83.597499999999997</v>
      </c>
      <c r="L2020" s="144"/>
      <c r="M2020" s="141">
        <v>66274</v>
      </c>
      <c r="N2020" s="141">
        <v>4293.4352173913003</v>
      </c>
      <c r="O2020" s="144"/>
      <c r="R2020" s="10"/>
    </row>
    <row r="2021" spans="1:18" ht="14.4" x14ac:dyDescent="0.3">
      <c r="A2021" s="143">
        <v>45357.813854166663</v>
      </c>
      <c r="B2021" s="46">
        <f t="shared" si="31"/>
        <v>45357.813888888893</v>
      </c>
      <c r="C2021" s="141">
        <v>4.3478260869565302E-5</v>
      </c>
      <c r="D2021" s="141">
        <v>3.0027652173913002</v>
      </c>
      <c r="E2021" s="141">
        <v>1399.8454545454499</v>
      </c>
      <c r="F2021" s="141">
        <v>28.442608695652201</v>
      </c>
      <c r="G2021" s="141">
        <v>100</v>
      </c>
      <c r="H2021" s="141">
        <v>35.965000000000003</v>
      </c>
      <c r="I2021" s="141">
        <v>6.62361111111111</v>
      </c>
      <c r="J2021" s="141">
        <v>11.7811111111111</v>
      </c>
      <c r="K2021" s="141">
        <v>83.651666666666699</v>
      </c>
      <c r="L2021" s="144"/>
      <c r="M2021" s="141">
        <v>66331.399999999994</v>
      </c>
      <c r="N2021" s="141">
        <v>4291.3560434782603</v>
      </c>
      <c r="O2021" s="144"/>
      <c r="R2021" s="10"/>
    </row>
    <row r="2022" spans="1:18" ht="14.4" x14ac:dyDescent="0.3">
      <c r="A2022" s="143">
        <v>45357.81454861111</v>
      </c>
      <c r="B2022" s="46">
        <f t="shared" si="31"/>
        <v>45357.814583333333</v>
      </c>
      <c r="C2022" s="141">
        <v>1.36086956521739E-3</v>
      </c>
      <c r="D2022" s="141">
        <v>3.0000636363636399</v>
      </c>
      <c r="E2022" s="141">
        <v>1399.8318181818199</v>
      </c>
      <c r="F2022" s="141">
        <v>43.061304347826102</v>
      </c>
      <c r="G2022" s="141">
        <v>99.83</v>
      </c>
      <c r="H2022" s="141">
        <v>36.119999999999997</v>
      </c>
      <c r="I2022" s="141">
        <v>6.6363333333333303</v>
      </c>
      <c r="J2022" s="141">
        <v>11.6758333333333</v>
      </c>
      <c r="K2022" s="141">
        <v>83.718999999999994</v>
      </c>
      <c r="L2022" s="144"/>
      <c r="M2022" s="141">
        <v>66331.399999999994</v>
      </c>
      <c r="N2022" s="141">
        <v>4289.2949130434799</v>
      </c>
      <c r="O2022" s="144"/>
      <c r="R2022" s="10"/>
    </row>
    <row r="2023" spans="1:18" ht="14.4" x14ac:dyDescent="0.3">
      <c r="A2023" s="143">
        <v>45357.815243055556</v>
      </c>
      <c r="B2023" s="46">
        <f t="shared" si="31"/>
        <v>45357.81527777778</v>
      </c>
      <c r="C2023" s="141">
        <v>5.3272727272727298E-2</v>
      </c>
      <c r="D2023" s="141">
        <v>2.9406739130434798</v>
      </c>
      <c r="E2023" s="141">
        <v>1400.2666666666701</v>
      </c>
      <c r="F2023" s="141">
        <v>57.172173913043501</v>
      </c>
      <c r="G2023" s="141">
        <v>98.135000000000005</v>
      </c>
      <c r="H2023" s="141">
        <v>36.234999999999999</v>
      </c>
      <c r="I2023" s="141">
        <v>6.61142105263158</v>
      </c>
      <c r="J2023" s="141">
        <v>11.375</v>
      </c>
      <c r="K2023" s="141">
        <v>84.140909090909105</v>
      </c>
      <c r="L2023" s="144"/>
      <c r="M2023" s="141">
        <v>66387</v>
      </c>
      <c r="N2023" s="141">
        <v>4287.2444347826104</v>
      </c>
      <c r="O2023" s="144"/>
      <c r="R2023" s="10"/>
    </row>
    <row r="2024" spans="1:18" ht="14.4" x14ac:dyDescent="0.3">
      <c r="A2024" s="143">
        <v>45357.815937500003</v>
      </c>
      <c r="B2024" s="46">
        <f t="shared" si="31"/>
        <v>45357.815972222226</v>
      </c>
      <c r="C2024" s="141">
        <v>0.145490909090909</v>
      </c>
      <c r="D2024" s="141">
        <v>2.8540136363636401</v>
      </c>
      <c r="E2024" s="141">
        <v>1400.02727272727</v>
      </c>
      <c r="F2024" s="141">
        <v>56.4790909090909</v>
      </c>
      <c r="G2024" s="141">
        <v>95.86</v>
      </c>
      <c r="H2024" s="141">
        <v>36.33</v>
      </c>
      <c r="I2024" s="141">
        <v>6.6327619047619004</v>
      </c>
      <c r="J2024" s="141">
        <v>11.1081818181818</v>
      </c>
      <c r="K2024" s="141">
        <v>83.7446153846154</v>
      </c>
      <c r="L2024" s="144"/>
      <c r="M2024" s="141">
        <v>66447</v>
      </c>
      <c r="N2024" s="141">
        <v>4285.1615909090897</v>
      </c>
      <c r="O2024" s="144"/>
      <c r="R2024" s="10"/>
    </row>
    <row r="2025" spans="1:18" ht="14.4" x14ac:dyDescent="0.3">
      <c r="A2025" s="143">
        <v>45357.816631944443</v>
      </c>
      <c r="B2025" s="46">
        <f t="shared" si="31"/>
        <v>45357.816666666666</v>
      </c>
      <c r="C2025" s="141">
        <v>0.2114</v>
      </c>
      <c r="D2025" s="141">
        <v>2.7863695652173899</v>
      </c>
      <c r="E2025" s="141">
        <v>1399.8565217391299</v>
      </c>
      <c r="F2025" s="141">
        <v>50.850909090909099</v>
      </c>
      <c r="G2025" s="141">
        <v>94.24</v>
      </c>
      <c r="H2025" s="141">
        <v>36.409999999999997</v>
      </c>
      <c r="I2025" s="141">
        <v>6.6089473684210498</v>
      </c>
      <c r="J2025" s="141">
        <v>10.833846153846199</v>
      </c>
      <c r="K2025" s="141">
        <v>82.184615384615398</v>
      </c>
      <c r="L2025" s="144"/>
      <c r="M2025" s="141">
        <v>66494</v>
      </c>
      <c r="N2025" s="141">
        <v>4283.1056521739101</v>
      </c>
      <c r="O2025" s="144"/>
      <c r="R2025" s="10"/>
    </row>
    <row r="2026" spans="1:18" ht="14.4" x14ac:dyDescent="0.3">
      <c r="A2026" s="143">
        <v>45357.817326388889</v>
      </c>
      <c r="B2026" s="46">
        <f t="shared" si="31"/>
        <v>45357.817361111112</v>
      </c>
      <c r="C2026" s="141">
        <v>0.24896086956521701</v>
      </c>
      <c r="D2026" s="141">
        <v>2.7540782608695702</v>
      </c>
      <c r="E2026" s="141">
        <v>1399.98260869565</v>
      </c>
      <c r="F2026" s="141">
        <v>44.549130434782597</v>
      </c>
      <c r="G2026" s="141">
        <v>93.284999999999997</v>
      </c>
      <c r="H2026" s="141">
        <v>36.484999999999999</v>
      </c>
      <c r="I2026" s="141">
        <v>6.6174347826086999</v>
      </c>
      <c r="J2026" s="141">
        <v>10.5977777777778</v>
      </c>
      <c r="K2026" s="141">
        <v>80.525384615384596</v>
      </c>
      <c r="L2026" s="144"/>
      <c r="M2026" s="141">
        <v>66562</v>
      </c>
      <c r="N2026" s="141">
        <v>4281.0119130434796</v>
      </c>
      <c r="O2026" s="144"/>
      <c r="R2026" s="10"/>
    </row>
    <row r="2027" spans="1:18" ht="14.4" x14ac:dyDescent="0.3">
      <c r="A2027" s="143">
        <v>45357.818020833336</v>
      </c>
      <c r="B2027" s="46">
        <f t="shared" si="31"/>
        <v>45357.818055555559</v>
      </c>
      <c r="C2027" s="141">
        <v>0.2596</v>
      </c>
      <c r="D2027" s="141">
        <v>2.7374999999999998</v>
      </c>
      <c r="E2027" s="141">
        <v>1400.3476190476199</v>
      </c>
      <c r="F2027" s="141">
        <v>42.826818181818197</v>
      </c>
      <c r="G2027" s="141">
        <v>93.09</v>
      </c>
      <c r="H2027" s="141">
        <v>36.56</v>
      </c>
      <c r="I2027" s="141">
        <v>6.6150000000000002</v>
      </c>
      <c r="J2027" s="141">
        <v>10.4491666666667</v>
      </c>
      <c r="K2027" s="141">
        <v>79.307500000000005</v>
      </c>
      <c r="L2027" s="144"/>
      <c r="M2027" s="141">
        <v>66670.25</v>
      </c>
      <c r="N2027" s="141">
        <v>4278.9589565217402</v>
      </c>
      <c r="O2027" s="144"/>
      <c r="R2027" s="10"/>
    </row>
    <row r="2028" spans="1:18" ht="14.4" x14ac:dyDescent="0.3">
      <c r="A2028" s="143">
        <v>45357.818715277775</v>
      </c>
      <c r="B2028" s="46">
        <f t="shared" si="31"/>
        <v>45357.818749999999</v>
      </c>
      <c r="C2028" s="141">
        <v>0.267573913043478</v>
      </c>
      <c r="D2028" s="141">
        <v>2.72978636363636</v>
      </c>
      <c r="E2028" s="141">
        <v>1399.6260869565201</v>
      </c>
      <c r="F2028" s="141">
        <v>43.113043478260899</v>
      </c>
      <c r="G2028" s="141">
        <v>92.88</v>
      </c>
      <c r="H2028" s="141">
        <v>36.618333333333297</v>
      </c>
      <c r="I2028" s="141">
        <v>6.6064545454545502</v>
      </c>
      <c r="J2028" s="141">
        <v>10.3157142857143</v>
      </c>
      <c r="K2028" s="141">
        <v>78.886363636363598</v>
      </c>
      <c r="L2028" s="144"/>
      <c r="M2028" s="141">
        <v>66756.5</v>
      </c>
      <c r="N2028" s="141">
        <v>4276.8598695652199</v>
      </c>
      <c r="O2028" s="144"/>
      <c r="R2028" s="10"/>
    </row>
    <row r="2029" spans="1:18" ht="14.4" x14ac:dyDescent="0.3">
      <c r="A2029" s="143">
        <v>45357.819409722222</v>
      </c>
      <c r="B2029" s="46">
        <f t="shared" si="31"/>
        <v>45357.819444444445</v>
      </c>
      <c r="C2029" s="141">
        <v>0.28772608695652202</v>
      </c>
      <c r="D2029" s="141">
        <v>2.7106565217391299</v>
      </c>
      <c r="E2029" s="141">
        <v>1400.0190476190501</v>
      </c>
      <c r="F2029" s="141">
        <v>40.967826086956499</v>
      </c>
      <c r="G2029" s="141">
        <v>92.32</v>
      </c>
      <c r="H2029" s="141">
        <v>36.659999999999997</v>
      </c>
      <c r="I2029" s="141">
        <v>6.61968181818182</v>
      </c>
      <c r="J2029" s="141">
        <v>10.19375</v>
      </c>
      <c r="K2029" s="141">
        <v>78.659166666666707</v>
      </c>
      <c r="L2029" s="144"/>
      <c r="M2029" s="141">
        <v>66832.5</v>
      </c>
      <c r="N2029" s="141">
        <v>4274.7711304347804</v>
      </c>
      <c r="O2029" s="144"/>
      <c r="R2029" s="10"/>
    </row>
    <row r="2030" spans="1:18" ht="14.4" x14ac:dyDescent="0.3">
      <c r="A2030" s="143">
        <v>45357.820104166669</v>
      </c>
      <c r="B2030" s="46">
        <f t="shared" si="31"/>
        <v>45357.820138888892</v>
      </c>
      <c r="C2030" s="141">
        <v>0.28033043478260899</v>
      </c>
      <c r="D2030" s="141">
        <v>2.7168826086956499</v>
      </c>
      <c r="E2030" s="141">
        <v>1399.9434782608701</v>
      </c>
      <c r="F2030" s="141">
        <v>39.590434782608703</v>
      </c>
      <c r="G2030" s="141">
        <v>92.64</v>
      </c>
      <c r="H2030" s="141">
        <v>36.71</v>
      </c>
      <c r="I2030" s="141">
        <v>6.6195652173913002</v>
      </c>
      <c r="J2030" s="141">
        <v>10.116250000000001</v>
      </c>
      <c r="K2030" s="141">
        <v>78.373333333333306</v>
      </c>
      <c r="L2030" s="141"/>
      <c r="M2030" s="141">
        <v>66913</v>
      </c>
      <c r="N2030" s="141">
        <v>4272.6967826087002</v>
      </c>
      <c r="O2030" s="144"/>
      <c r="R2030" s="10"/>
    </row>
    <row r="2031" spans="1:18" ht="14.4" x14ac:dyDescent="0.3">
      <c r="A2031" s="143">
        <v>45357.820798611108</v>
      </c>
      <c r="B2031" s="46">
        <f t="shared" si="31"/>
        <v>45357.820833333339</v>
      </c>
      <c r="C2031" s="141">
        <v>0.28956363636363602</v>
      </c>
      <c r="D2031" s="141">
        <v>2.7078818181818201</v>
      </c>
      <c r="E2031" s="141">
        <v>1399.95217391304</v>
      </c>
      <c r="F2031" s="141">
        <v>39.3586956521739</v>
      </c>
      <c r="G2031" s="141">
        <v>92.37</v>
      </c>
      <c r="H2031" s="141">
        <v>36.76</v>
      </c>
      <c r="I2031" s="141">
        <v>6.6115652173913002</v>
      </c>
      <c r="J2031" s="141">
        <v>10.055</v>
      </c>
      <c r="K2031" s="141">
        <v>78.274285714285696</v>
      </c>
      <c r="L2031" s="144"/>
      <c r="M2031" s="141">
        <v>66995.5</v>
      </c>
      <c r="N2031" s="141">
        <v>4270.6001739130397</v>
      </c>
      <c r="O2031" s="144"/>
      <c r="R2031" s="10"/>
    </row>
    <row r="2032" spans="1:18" ht="14.4" x14ac:dyDescent="0.3">
      <c r="A2032" s="143">
        <v>45357.821493055555</v>
      </c>
      <c r="B2032" s="46">
        <f t="shared" si="31"/>
        <v>45357.821527777778</v>
      </c>
      <c r="C2032" s="141">
        <v>0.26688695652173899</v>
      </c>
      <c r="D2032" s="141">
        <v>2.73260869565217</v>
      </c>
      <c r="E2032" s="141">
        <v>1400.1260869565201</v>
      </c>
      <c r="F2032" s="141">
        <v>38.441304347826097</v>
      </c>
      <c r="G2032" s="141">
        <v>93.04</v>
      </c>
      <c r="H2032" s="141">
        <v>36.805</v>
      </c>
      <c r="I2032" s="141">
        <v>6.6198636363636396</v>
      </c>
      <c r="J2032" s="141">
        <v>10.0683333333333</v>
      </c>
      <c r="K2032" s="141">
        <v>78.206363636363605</v>
      </c>
      <c r="L2032" s="144"/>
      <c r="M2032" s="141">
        <v>67113.5</v>
      </c>
      <c r="N2032" s="141">
        <v>4268.4550434782604</v>
      </c>
      <c r="O2032" s="144"/>
      <c r="R2032" s="10"/>
    </row>
    <row r="2033" spans="1:18" ht="14.4" x14ac:dyDescent="0.3">
      <c r="A2033" s="143">
        <v>45357.822187500002</v>
      </c>
      <c r="B2033" s="46">
        <f t="shared" si="31"/>
        <v>45357.822222222225</v>
      </c>
      <c r="C2033" s="141">
        <v>0.29602608695652199</v>
      </c>
      <c r="D2033" s="141">
        <v>2.7068956521739098</v>
      </c>
      <c r="E2033" s="141">
        <v>1399.78260869565</v>
      </c>
      <c r="F2033" s="141">
        <v>44.79</v>
      </c>
      <c r="G2033" s="141">
        <v>92.064999999999998</v>
      </c>
      <c r="H2033" s="141">
        <v>36.86</v>
      </c>
      <c r="I2033" s="141">
        <v>6.60617391304348</v>
      </c>
      <c r="J2033" s="141">
        <v>10.0211111111111</v>
      </c>
      <c r="K2033" s="141">
        <v>78.390769230769195</v>
      </c>
      <c r="L2033" s="144"/>
      <c r="M2033" s="141">
        <v>67211</v>
      </c>
      <c r="N2033" s="141">
        <v>4266.3634782608697</v>
      </c>
      <c r="O2033" s="144"/>
      <c r="R2033" s="10"/>
    </row>
    <row r="2034" spans="1:18" ht="14.4" x14ac:dyDescent="0.3">
      <c r="A2034" s="143">
        <v>45357.822881944441</v>
      </c>
      <c r="B2034" s="46">
        <f t="shared" si="31"/>
        <v>45357.822916666672</v>
      </c>
      <c r="C2034" s="141">
        <v>0.27937391304347797</v>
      </c>
      <c r="D2034" s="141">
        <v>2.7200652173913</v>
      </c>
      <c r="E2034" s="141">
        <v>1400.00434782609</v>
      </c>
      <c r="F2034" s="141">
        <v>34.374347826087003</v>
      </c>
      <c r="G2034" s="141">
        <v>92.745000000000005</v>
      </c>
      <c r="H2034" s="141">
        <v>36.924999999999997</v>
      </c>
      <c r="I2034" s="141">
        <v>6.6100869565217399</v>
      </c>
      <c r="J2034" s="141">
        <v>10.0544444444444</v>
      </c>
      <c r="K2034" s="141">
        <v>78.299230769230803</v>
      </c>
      <c r="L2034" s="144"/>
      <c r="M2034" s="141">
        <v>67321</v>
      </c>
      <c r="N2034" s="141">
        <v>4264.2259130434804</v>
      </c>
      <c r="O2034" s="144"/>
      <c r="R2034" s="10"/>
    </row>
    <row r="2035" spans="1:18" ht="14.4" x14ac:dyDescent="0.3">
      <c r="A2035" s="143">
        <v>45357.823576388888</v>
      </c>
      <c r="B2035" s="46">
        <f t="shared" si="31"/>
        <v>45357.823611111111</v>
      </c>
      <c r="C2035" s="141">
        <v>0.26273043478260899</v>
      </c>
      <c r="D2035" s="141">
        <v>2.7322217391304302</v>
      </c>
      <c r="E2035" s="141">
        <v>1399.96086956522</v>
      </c>
      <c r="F2035" s="141">
        <v>39.631363636363602</v>
      </c>
      <c r="G2035" s="141">
        <v>93.03</v>
      </c>
      <c r="H2035" s="141">
        <v>36.982500000000002</v>
      </c>
      <c r="I2035" s="141">
        <v>6.6140869565217404</v>
      </c>
      <c r="J2035" s="141">
        <v>10.1042857142857</v>
      </c>
      <c r="K2035" s="141">
        <v>78.072000000000003</v>
      </c>
      <c r="L2035" s="144"/>
      <c r="M2035" s="141">
        <v>67425.25</v>
      </c>
      <c r="N2035" s="141">
        <v>4262.0522173912996</v>
      </c>
      <c r="O2035" s="144"/>
      <c r="R2035" s="10"/>
    </row>
    <row r="2036" spans="1:18" ht="14.4" x14ac:dyDescent="0.3">
      <c r="A2036" s="143">
        <v>45357.824270833335</v>
      </c>
      <c r="B2036" s="46">
        <f t="shared" si="31"/>
        <v>45357.824305555558</v>
      </c>
      <c r="C2036" s="141">
        <v>0.26562608695652201</v>
      </c>
      <c r="D2036" s="141">
        <v>2.7324391304347802</v>
      </c>
      <c r="E2036" s="141">
        <v>1399.79565217391</v>
      </c>
      <c r="F2036" s="141">
        <v>41.089565217391304</v>
      </c>
      <c r="G2036" s="141">
        <v>92.99</v>
      </c>
      <c r="H2036" s="141">
        <v>37.052500000000002</v>
      </c>
      <c r="I2036" s="141">
        <v>6.6168636363636404</v>
      </c>
      <c r="J2036" s="141">
        <v>10.113</v>
      </c>
      <c r="K2036" s="141">
        <v>78.486666666666693</v>
      </c>
      <c r="L2036" s="144"/>
      <c r="M2036" s="141">
        <v>67531.25</v>
      </c>
      <c r="N2036" s="141">
        <v>4259.9907391304396</v>
      </c>
      <c r="O2036" s="144"/>
      <c r="R2036" s="10"/>
    </row>
    <row r="2037" spans="1:18" ht="14.4" x14ac:dyDescent="0.3">
      <c r="A2037" s="143">
        <v>45357.824965277781</v>
      </c>
      <c r="B2037" s="46">
        <f t="shared" si="31"/>
        <v>45357.825000000004</v>
      </c>
      <c r="C2037" s="141">
        <v>0.27129545454545501</v>
      </c>
      <c r="D2037" s="141">
        <v>2.7288954545454498</v>
      </c>
      <c r="E2037" s="141">
        <v>1399.93333333333</v>
      </c>
      <c r="F2037" s="141">
        <v>76.325909090909093</v>
      </c>
      <c r="G2037" s="141">
        <v>92.8</v>
      </c>
      <c r="H2037" s="141">
        <v>37.069166666666703</v>
      </c>
      <c r="I2037" s="141">
        <v>6.6299047619047604</v>
      </c>
      <c r="J2037" s="141">
        <v>10.0766666666667</v>
      </c>
      <c r="K2037" s="141">
        <v>78.601666666666702</v>
      </c>
      <c r="L2037" s="144"/>
      <c r="M2037" s="141">
        <v>67642</v>
      </c>
      <c r="N2037" s="141">
        <v>4258.2731578947396</v>
      </c>
      <c r="O2037" s="144"/>
      <c r="R2037" s="10"/>
    </row>
    <row r="2038" spans="1:18" ht="14.4" x14ac:dyDescent="0.3">
      <c r="A2038" s="143">
        <v>45357.825659722221</v>
      </c>
      <c r="B2038" s="46">
        <f t="shared" si="31"/>
        <v>45357.825694444444</v>
      </c>
      <c r="C2038" s="141">
        <v>0.929904347826087</v>
      </c>
      <c r="D2038" s="141">
        <v>2.0595652173913002</v>
      </c>
      <c r="E2038" s="141">
        <v>1400.0739130434799</v>
      </c>
      <c r="F2038" s="141">
        <v>241.47478260869599</v>
      </c>
      <c r="G2038" s="141">
        <v>71.489999999999995</v>
      </c>
      <c r="H2038" s="141">
        <v>36.719565217391299</v>
      </c>
      <c r="I2038" s="141">
        <v>6.7798260869565201</v>
      </c>
      <c r="J2038" s="141">
        <v>9.9792307692307691</v>
      </c>
      <c r="K2038" s="141">
        <v>78.599090909090904</v>
      </c>
      <c r="L2038" s="144"/>
      <c r="M2038" s="141">
        <v>67642</v>
      </c>
      <c r="N2038" s="141">
        <v>4258.1543750000001</v>
      </c>
      <c r="O2038" s="144"/>
      <c r="R2038" s="10"/>
    </row>
    <row r="2039" spans="1:18" ht="14.4" x14ac:dyDescent="0.3">
      <c r="A2039" s="143">
        <v>45357.826354166667</v>
      </c>
      <c r="B2039" s="46">
        <f t="shared" si="31"/>
        <v>45357.826388888891</v>
      </c>
      <c r="C2039" s="141">
        <v>1.8624347826087</v>
      </c>
      <c r="D2039" s="141">
        <v>1.13978695652174</v>
      </c>
      <c r="E2039" s="141">
        <v>1400.00434782609</v>
      </c>
      <c r="F2039" s="141">
        <v>184.016086956522</v>
      </c>
      <c r="G2039" s="141">
        <v>48.35</v>
      </c>
      <c r="H2039" s="141">
        <v>36.150869565217398</v>
      </c>
      <c r="I2039" s="141">
        <v>6.9040869565217404</v>
      </c>
      <c r="J2039" s="141">
        <v>8.8635714285714293</v>
      </c>
      <c r="K2039" s="141">
        <v>73.592500000000001</v>
      </c>
      <c r="L2039" s="144"/>
      <c r="M2039" s="141">
        <v>67677</v>
      </c>
      <c r="N2039" s="141">
        <v>4258.1191428571401</v>
      </c>
      <c r="O2039" s="144"/>
      <c r="R2039" s="10"/>
    </row>
    <row r="2040" spans="1:18" ht="14.4" x14ac:dyDescent="0.3">
      <c r="A2040" s="143">
        <v>45357.827048611114</v>
      </c>
      <c r="B2040" s="46">
        <f t="shared" si="31"/>
        <v>45357.827083333337</v>
      </c>
      <c r="C2040" s="141">
        <v>2.3109695652173898</v>
      </c>
      <c r="D2040" s="141">
        <v>0.68646086956521701</v>
      </c>
      <c r="E2040" s="141">
        <v>1400.00909090909</v>
      </c>
      <c r="F2040" s="141">
        <v>96.364782608695606</v>
      </c>
      <c r="G2040" s="141">
        <v>37.9</v>
      </c>
      <c r="H2040" s="141">
        <v>35.590000000000003</v>
      </c>
      <c r="I2040" s="141">
        <v>6.96947826086957</v>
      </c>
      <c r="J2040" s="141">
        <v>7.0908333333333298</v>
      </c>
      <c r="K2040" s="141">
        <v>55.500833333333297</v>
      </c>
      <c r="L2040" s="144"/>
      <c r="M2040" s="141">
        <v>67677</v>
      </c>
      <c r="N2040" s="141">
        <v>4257.5349565217402</v>
      </c>
      <c r="O2040" s="144"/>
      <c r="R2040" s="10"/>
    </row>
    <row r="2041" spans="1:18" ht="14.4" x14ac:dyDescent="0.3">
      <c r="A2041" s="143">
        <v>45357.827743055554</v>
      </c>
      <c r="B2041" s="46">
        <f t="shared" si="31"/>
        <v>45357.827777777777</v>
      </c>
      <c r="C2041" s="141">
        <v>2.3037590909090899</v>
      </c>
      <c r="D2041" s="141">
        <v>0.69187727272727295</v>
      </c>
      <c r="E2041" s="141">
        <v>1400.405</v>
      </c>
      <c r="F2041" s="141">
        <v>10.3366666666667</v>
      </c>
      <c r="G2041" s="141">
        <v>40.085000000000001</v>
      </c>
      <c r="H2041" s="141">
        <v>35.210454545454503</v>
      </c>
      <c r="I2041" s="141">
        <v>6.8233181818181796</v>
      </c>
      <c r="J2041" s="141">
        <v>5.8238461538461497</v>
      </c>
      <c r="K2041" s="141">
        <v>40.1453846153846</v>
      </c>
      <c r="L2041" s="144"/>
      <c r="M2041" s="141">
        <v>67677</v>
      </c>
      <c r="N2041" s="141">
        <v>4255.4132727272699</v>
      </c>
      <c r="O2041" s="144"/>
      <c r="R2041" s="10"/>
    </row>
    <row r="2042" spans="1:18" ht="14.4" x14ac:dyDescent="0.3">
      <c r="A2042" s="143">
        <v>45357.8284375</v>
      </c>
      <c r="B2042" s="46">
        <f t="shared" si="31"/>
        <v>45357.828472222223</v>
      </c>
      <c r="C2042" s="141">
        <v>2.1308565217391302</v>
      </c>
      <c r="D2042" s="141">
        <v>0.87218260869565201</v>
      </c>
      <c r="E2042" s="141">
        <v>1399.86666666667</v>
      </c>
      <c r="F2042" s="141">
        <v>6.7140000000000004</v>
      </c>
      <c r="G2042" s="141">
        <v>44.47</v>
      </c>
      <c r="H2042" s="141">
        <v>34.888636363636401</v>
      </c>
      <c r="I2042" s="141">
        <v>6.6675652173913003</v>
      </c>
      <c r="J2042" s="141">
        <v>5.3961538461538501</v>
      </c>
      <c r="K2042" s="141">
        <v>33.07</v>
      </c>
      <c r="L2042" s="144"/>
      <c r="M2042" s="141">
        <v>67677</v>
      </c>
      <c r="N2042" s="141">
        <v>4253.2855217391298</v>
      </c>
      <c r="O2042" s="144"/>
      <c r="R2042" s="10"/>
    </row>
    <row r="2043" spans="1:18" ht="14.4" x14ac:dyDescent="0.3">
      <c r="A2043" s="143">
        <v>45357.829131944447</v>
      </c>
      <c r="B2043" s="46">
        <f t="shared" si="31"/>
        <v>45357.82916666667</v>
      </c>
      <c r="C2043" s="141">
        <v>1.9685782608695599</v>
      </c>
      <c r="D2043" s="141">
        <v>1.0332217391304299</v>
      </c>
      <c r="E2043" s="141">
        <v>1399.8217391304299</v>
      </c>
      <c r="F2043" s="141">
        <v>6.7183333333333302</v>
      </c>
      <c r="G2043" s="141">
        <v>48.68</v>
      </c>
      <c r="H2043" s="141">
        <v>34.6244444444444</v>
      </c>
      <c r="I2043" s="141">
        <v>6.5922272727272704</v>
      </c>
      <c r="J2043" s="141">
        <v>5.7566666666666704</v>
      </c>
      <c r="K2043" s="141">
        <v>34.6933333333333</v>
      </c>
      <c r="L2043" s="144"/>
      <c r="M2043" s="141">
        <v>67731.833333333299</v>
      </c>
      <c r="N2043" s="141">
        <v>4251.1339565217404</v>
      </c>
      <c r="O2043" s="144"/>
      <c r="R2043" s="10"/>
    </row>
    <row r="2044" spans="1:18" ht="14.4" x14ac:dyDescent="0.3">
      <c r="A2044" s="143">
        <v>45357.829826388886</v>
      </c>
      <c r="B2044" s="46">
        <f t="shared" si="31"/>
        <v>45357.829861111109</v>
      </c>
      <c r="C2044" s="141">
        <v>1.80935217391304</v>
      </c>
      <c r="D2044" s="141">
        <v>1.1923999999999999</v>
      </c>
      <c r="E2044" s="141">
        <v>1400.01304347826</v>
      </c>
      <c r="F2044" s="141">
        <v>6.74</v>
      </c>
      <c r="G2044" s="141">
        <v>52.89</v>
      </c>
      <c r="H2044" s="141">
        <v>34.430666666666703</v>
      </c>
      <c r="I2044" s="141">
        <v>6.5869130434782601</v>
      </c>
      <c r="J2044" s="141">
        <v>6.3053846153846198</v>
      </c>
      <c r="K2044" s="141">
        <v>37.843846153846201</v>
      </c>
      <c r="L2044" s="144"/>
      <c r="M2044" s="141">
        <v>67889.5</v>
      </c>
      <c r="N2044" s="141">
        <v>4248.9949130434798</v>
      </c>
      <c r="O2044" s="144"/>
      <c r="R2044" s="10"/>
    </row>
    <row r="2045" spans="1:18" ht="14.4" x14ac:dyDescent="0.3">
      <c r="A2045" s="143">
        <v>45357.830520833333</v>
      </c>
      <c r="B2045" s="46">
        <f t="shared" si="31"/>
        <v>45357.830555555556</v>
      </c>
      <c r="C2045" s="141">
        <v>1.6488260869565201</v>
      </c>
      <c r="D2045" s="141">
        <v>1.3545652173913001</v>
      </c>
      <c r="E2045" s="141">
        <v>1399.8782608695701</v>
      </c>
      <c r="F2045" s="141">
        <v>6.78</v>
      </c>
      <c r="G2045" s="141">
        <v>57.09</v>
      </c>
      <c r="H2045" s="141">
        <v>34.305</v>
      </c>
      <c r="I2045" s="141">
        <v>6.59017391304348</v>
      </c>
      <c r="J2045" s="141">
        <v>6.6009090909090897</v>
      </c>
      <c r="K2045" s="141">
        <v>41.12</v>
      </c>
      <c r="L2045" s="144"/>
      <c r="M2045" s="141">
        <v>68041.666666666701</v>
      </c>
      <c r="N2045" s="141">
        <v>4246.7382608695698</v>
      </c>
      <c r="O2045" s="144"/>
      <c r="R2045" s="10"/>
    </row>
    <row r="2046" spans="1:18" ht="14.4" x14ac:dyDescent="0.3">
      <c r="A2046" s="143">
        <v>45357.83121527778</v>
      </c>
      <c r="B2046" s="46">
        <f t="shared" si="31"/>
        <v>45357.831250000003</v>
      </c>
      <c r="C2046" s="141">
        <v>1.4913818181818199</v>
      </c>
      <c r="D2046" s="141">
        <v>1.51357619047619</v>
      </c>
      <c r="E2046" s="141">
        <v>1399.8285714285701</v>
      </c>
      <c r="F2046" s="141">
        <v>6.7779999999999996</v>
      </c>
      <c r="G2046" s="141">
        <v>61.29</v>
      </c>
      <c r="H2046" s="141">
        <v>34.225000000000001</v>
      </c>
      <c r="I2046" s="141">
        <v>6.5703636363636404</v>
      </c>
      <c r="J2046" s="141">
        <v>6.7909090909090901</v>
      </c>
      <c r="K2046" s="141">
        <v>44.581428571428603</v>
      </c>
      <c r="L2046" s="144"/>
      <c r="M2046" s="141">
        <v>68207</v>
      </c>
      <c r="N2046" s="141">
        <v>4244.6075909090896</v>
      </c>
      <c r="O2046" s="144"/>
      <c r="R2046" s="10"/>
    </row>
    <row r="2047" spans="1:18" ht="14.4" x14ac:dyDescent="0.3">
      <c r="A2047" s="143">
        <v>45357.831909722219</v>
      </c>
      <c r="B2047" s="46">
        <f t="shared" si="31"/>
        <v>45357.83194444445</v>
      </c>
      <c r="C2047" s="141">
        <v>1.3317391304347801</v>
      </c>
      <c r="D2047" s="141">
        <v>1.6715095238095199</v>
      </c>
      <c r="E2047" s="141">
        <v>1399.9363636363601</v>
      </c>
      <c r="F2047" s="141">
        <v>6.8120000000000003</v>
      </c>
      <c r="G2047" s="141">
        <v>65.48</v>
      </c>
      <c r="H2047" s="141">
        <v>34.186666666666703</v>
      </c>
      <c r="I2047" s="141">
        <v>6.5813913043478296</v>
      </c>
      <c r="J2047" s="141">
        <v>6.9772727272727302</v>
      </c>
      <c r="K2047" s="141">
        <v>48.312307692307698</v>
      </c>
      <c r="L2047" s="144"/>
      <c r="M2047" s="141">
        <v>68399.285714285696</v>
      </c>
      <c r="N2047" s="141">
        <v>4242.64222222222</v>
      </c>
      <c r="O2047" s="144"/>
      <c r="R2047" s="10"/>
    </row>
    <row r="2048" spans="1:18" ht="14.4" x14ac:dyDescent="0.3">
      <c r="A2048" s="143">
        <v>45357.832604166666</v>
      </c>
      <c r="B2048" s="46">
        <f t="shared" si="31"/>
        <v>45357.832638888889</v>
      </c>
      <c r="C2048" s="141">
        <v>1.1734130434782599</v>
      </c>
      <c r="D2048" s="141">
        <v>1.83187391304348</v>
      </c>
      <c r="E2048" s="141">
        <v>1400.24444444444</v>
      </c>
      <c r="F2048" s="141">
        <v>6.81</v>
      </c>
      <c r="G2048" s="141">
        <v>69.67</v>
      </c>
      <c r="H2048" s="141">
        <v>34.21</v>
      </c>
      <c r="I2048" s="141">
        <v>6.5656818181818197</v>
      </c>
      <c r="J2048" s="141">
        <v>7.2424999999999997</v>
      </c>
      <c r="K2048" s="141">
        <v>51.9538461538462</v>
      </c>
      <c r="L2048" s="144"/>
      <c r="M2048" s="141">
        <v>68574.125</v>
      </c>
      <c r="N2048" s="141">
        <v>4241.9970000000003</v>
      </c>
      <c r="O2048" s="144"/>
      <c r="R2048" s="10"/>
    </row>
    <row r="2049" spans="1:18" ht="14.4" x14ac:dyDescent="0.3">
      <c r="A2049" s="143">
        <v>45357.833298611113</v>
      </c>
      <c r="B2049" s="46">
        <f t="shared" si="31"/>
        <v>45357.833333333336</v>
      </c>
      <c r="C2049" s="141">
        <v>1.01103043478261</v>
      </c>
      <c r="D2049" s="141">
        <v>1.9916652173913001</v>
      </c>
      <c r="E2049" s="141">
        <v>1399.8909090909101</v>
      </c>
      <c r="F2049" s="141">
        <v>8.1481818181818202</v>
      </c>
      <c r="G2049" s="141">
        <v>73.87</v>
      </c>
      <c r="H2049" s="141">
        <v>34.251666666666701</v>
      </c>
      <c r="I2049" s="141">
        <v>6.60990476190476</v>
      </c>
      <c r="J2049" s="141">
        <v>7.5575000000000001</v>
      </c>
      <c r="K2049" s="141">
        <v>55.364166666666698</v>
      </c>
      <c r="L2049" s="144"/>
      <c r="M2049" s="141">
        <v>68764.333333333299</v>
      </c>
      <c r="N2049" s="141">
        <v>4242.058</v>
      </c>
      <c r="O2049" s="144"/>
      <c r="R2049" s="10"/>
    </row>
    <row r="2050" spans="1:18" ht="14.4" x14ac:dyDescent="0.3">
      <c r="A2050" s="143">
        <v>45357.833993055552</v>
      </c>
      <c r="B2050" s="46">
        <f t="shared" si="31"/>
        <v>45357.834027777782</v>
      </c>
      <c r="C2050" s="141">
        <v>0.94299090909090899</v>
      </c>
      <c r="D2050" s="141">
        <v>2.0559363636363601</v>
      </c>
      <c r="E2050" s="141">
        <v>1400.1590909090901</v>
      </c>
      <c r="F2050" s="141">
        <v>64.104545454545502</v>
      </c>
      <c r="G2050" s="141">
        <v>74.86</v>
      </c>
      <c r="H2050" s="141">
        <v>34.137999999999998</v>
      </c>
      <c r="I2050" s="141">
        <v>6.74463636363636</v>
      </c>
      <c r="J2050" s="141">
        <v>7.9384615384615396</v>
      </c>
      <c r="K2050" s="141">
        <v>59.021538461538498</v>
      </c>
      <c r="L2050" s="144"/>
      <c r="M2050" s="141">
        <v>68764.333333333299</v>
      </c>
      <c r="N2050" s="141">
        <v>4242.0039999999999</v>
      </c>
      <c r="O2050" s="144"/>
      <c r="R2050" s="10"/>
    </row>
    <row r="2051" spans="1:18" ht="14.4" x14ac:dyDescent="0.3">
      <c r="A2051" s="143">
        <v>45357.834687499999</v>
      </c>
      <c r="B2051" s="46">
        <f t="shared" ref="B2051:B2114" si="32">MROUND(A2051,"00:01:00")</f>
        <v>45357.834722222222</v>
      </c>
      <c r="C2051" s="141">
        <v>1.30886818181818</v>
      </c>
      <c r="D2051" s="141">
        <v>1.6855478260869601</v>
      </c>
      <c r="E2051" s="141">
        <v>1400.0772727272699</v>
      </c>
      <c r="F2051" s="141">
        <v>118.120434782609</v>
      </c>
      <c r="G2051" s="141">
        <v>63.234999999999999</v>
      </c>
      <c r="H2051" s="141">
        <v>33.8921428571429</v>
      </c>
      <c r="I2051" s="141">
        <v>6.81840909090909</v>
      </c>
      <c r="J2051" s="141">
        <v>7.9772727272727302</v>
      </c>
      <c r="K2051" s="141">
        <v>62.542727272727298</v>
      </c>
      <c r="L2051" s="144"/>
      <c r="M2051" s="141">
        <v>68835</v>
      </c>
      <c r="N2051" s="141">
        <v>4240.9147391304396</v>
      </c>
      <c r="O2051" s="144"/>
      <c r="R2051" s="10"/>
    </row>
    <row r="2052" spans="1:18" ht="14.4" x14ac:dyDescent="0.3">
      <c r="A2052" s="143">
        <v>45357.835381944446</v>
      </c>
      <c r="B2052" s="46">
        <f t="shared" si="32"/>
        <v>45357.835416666669</v>
      </c>
      <c r="C2052" s="141">
        <v>1.3806833333333299</v>
      </c>
      <c r="D2052" s="141">
        <v>1.6208625000000001</v>
      </c>
      <c r="E2052" s="141">
        <v>1399.94782608696</v>
      </c>
      <c r="F2052" s="141">
        <v>20.1979166666667</v>
      </c>
      <c r="G2052" s="141">
        <v>64.454999999999998</v>
      </c>
      <c r="H2052" s="141">
        <v>33.74</v>
      </c>
      <c r="I2052" s="141">
        <v>6.7610000000000001</v>
      </c>
      <c r="J2052" s="141">
        <v>7.3592307692307699</v>
      </c>
      <c r="K2052" s="141">
        <v>60.015000000000001</v>
      </c>
      <c r="L2052" s="144"/>
      <c r="M2052" s="141">
        <v>68835</v>
      </c>
      <c r="N2052" s="141">
        <v>4239.9421904761903</v>
      </c>
      <c r="O2052" s="144"/>
      <c r="R2052" s="10"/>
    </row>
    <row r="2053" spans="1:18" ht="14.4" x14ac:dyDescent="0.3">
      <c r="A2053" s="143">
        <v>45357.836076388892</v>
      </c>
      <c r="B2053" s="46">
        <f t="shared" si="32"/>
        <v>45357.836111111115</v>
      </c>
      <c r="C2053" s="141">
        <v>1.5152043478260899</v>
      </c>
      <c r="D2053" s="141">
        <v>1.4821304347826101</v>
      </c>
      <c r="E2053" s="141">
        <v>1400.03043478261</v>
      </c>
      <c r="F2053" s="141">
        <v>134.75826086956499</v>
      </c>
      <c r="G2053" s="141">
        <v>58.56</v>
      </c>
      <c r="H2053" s="141">
        <v>33.374347826087003</v>
      </c>
      <c r="I2053" s="141">
        <v>6.8726956521739098</v>
      </c>
      <c r="J2053" s="141">
        <v>7.2066666666666697</v>
      </c>
      <c r="K2053" s="141">
        <v>54.108461538461498</v>
      </c>
      <c r="L2053" s="144"/>
      <c r="M2053" s="141">
        <v>68835</v>
      </c>
      <c r="N2053" s="141">
        <v>4239.9853750000002</v>
      </c>
      <c r="O2053" s="144"/>
      <c r="R2053" s="10"/>
    </row>
    <row r="2054" spans="1:18" ht="14.4" x14ac:dyDescent="0.3">
      <c r="A2054" s="143">
        <v>45357.836770833332</v>
      </c>
      <c r="B2054" s="46">
        <f t="shared" si="32"/>
        <v>45357.836805555555</v>
      </c>
      <c r="C2054" s="141">
        <v>2.11425217391304</v>
      </c>
      <c r="D2054" s="141">
        <v>0.88166521739130399</v>
      </c>
      <c r="E2054" s="141">
        <v>1399.70909090909</v>
      </c>
      <c r="F2054" s="141">
        <v>151.767391304348</v>
      </c>
      <c r="G2054" s="141">
        <v>42.125</v>
      </c>
      <c r="H2054" s="141">
        <v>32.8539130434783</v>
      </c>
      <c r="I2054" s="141">
        <v>6.9924347826086999</v>
      </c>
      <c r="J2054" s="141">
        <v>6.63</v>
      </c>
      <c r="K2054" s="141">
        <v>54.211538461538503</v>
      </c>
      <c r="L2054" s="144"/>
      <c r="M2054" s="141">
        <v>68835</v>
      </c>
      <c r="N2054" s="141">
        <v>4239.9466249999996</v>
      </c>
      <c r="O2054" s="144"/>
      <c r="R2054" s="10"/>
    </row>
    <row r="2055" spans="1:18" ht="14.4" x14ac:dyDescent="0.3">
      <c r="A2055" s="143">
        <v>45357.837465277778</v>
      </c>
      <c r="B2055" s="46">
        <f t="shared" si="32"/>
        <v>45357.837500000001</v>
      </c>
      <c r="C2055" s="141">
        <v>2.47469130434783</v>
      </c>
      <c r="D2055" s="141">
        <v>0.52611739130434798</v>
      </c>
      <c r="E2055" s="141">
        <v>1399.96818181818</v>
      </c>
      <c r="F2055" s="141">
        <v>67.912608695652196</v>
      </c>
      <c r="G2055" s="141">
        <v>34.15</v>
      </c>
      <c r="H2055" s="141">
        <v>32.416818181818201</v>
      </c>
      <c r="I2055" s="141">
        <v>7.0200909090909098</v>
      </c>
      <c r="J2055" s="141">
        <v>5.53</v>
      </c>
      <c r="K2055" s="141">
        <v>45.876923076923099</v>
      </c>
      <c r="L2055" s="144"/>
      <c r="M2055" s="141">
        <v>68835</v>
      </c>
      <c r="N2055" s="141">
        <v>4238.7286086956501</v>
      </c>
      <c r="O2055" s="144"/>
      <c r="R2055" s="10"/>
    </row>
    <row r="2056" spans="1:18" ht="14.4" x14ac:dyDescent="0.3">
      <c r="A2056" s="143">
        <v>45357.838159722225</v>
      </c>
      <c r="B2056" s="46">
        <f t="shared" si="32"/>
        <v>45357.838194444448</v>
      </c>
      <c r="C2056" s="141">
        <v>2.3746714285714301</v>
      </c>
      <c r="D2056" s="141">
        <v>0.62208095238095196</v>
      </c>
      <c r="E2056" s="141">
        <v>1400.105</v>
      </c>
      <c r="F2056" s="141">
        <v>7.3635294117647101</v>
      </c>
      <c r="G2056" s="141">
        <v>38.104999999999997</v>
      </c>
      <c r="H2056" s="141">
        <v>32.177368421052599</v>
      </c>
      <c r="I2056" s="141">
        <v>6.8511904761904798</v>
      </c>
      <c r="J2056" s="141">
        <v>4.66</v>
      </c>
      <c r="K2056" s="141">
        <v>33.807272727272696</v>
      </c>
      <c r="L2056" s="144"/>
      <c r="M2056" s="141">
        <v>68835</v>
      </c>
      <c r="N2056" s="141">
        <v>4236.5059047618997</v>
      </c>
      <c r="O2056" s="144"/>
      <c r="R2056" s="10"/>
    </row>
    <row r="2057" spans="1:18" ht="14.4" x14ac:dyDescent="0.3">
      <c r="A2057" s="143">
        <v>45357.838854166665</v>
      </c>
      <c r="B2057" s="46">
        <f t="shared" si="32"/>
        <v>45357.838888888888</v>
      </c>
      <c r="C2057" s="141">
        <v>2.2132454545454499</v>
      </c>
      <c r="D2057" s="141">
        <v>0.78667272727272697</v>
      </c>
      <c r="E2057" s="141">
        <v>1399.9571428571401</v>
      </c>
      <c r="F2057" s="141">
        <v>6.9428571428571404</v>
      </c>
      <c r="G2057" s="141">
        <v>42.32</v>
      </c>
      <c r="H2057" s="141">
        <v>32</v>
      </c>
      <c r="I2057" s="141">
        <v>6.7234090909090902</v>
      </c>
      <c r="J2057" s="141">
        <v>4.7074999999999996</v>
      </c>
      <c r="K2057" s="141">
        <v>29.9884615384615</v>
      </c>
      <c r="L2057" s="144"/>
      <c r="M2057" s="141">
        <v>68835</v>
      </c>
      <c r="N2057" s="141">
        <v>4234.3086363636403</v>
      </c>
      <c r="O2057" s="144"/>
      <c r="R2057" s="10"/>
    </row>
    <row r="2058" spans="1:18" ht="14.4" x14ac:dyDescent="0.3">
      <c r="A2058" s="143">
        <v>45357.839548611111</v>
      </c>
      <c r="B2058" s="46">
        <f t="shared" si="32"/>
        <v>45357.839583333334</v>
      </c>
      <c r="C2058" s="141">
        <v>2.0561391304347798</v>
      </c>
      <c r="D2058" s="141">
        <v>0.93912173913043495</v>
      </c>
      <c r="E2058" s="141">
        <v>1400.1391304347801</v>
      </c>
      <c r="F2058" s="141">
        <v>6.9349999999999996</v>
      </c>
      <c r="G2058" s="141">
        <v>46.5</v>
      </c>
      <c r="H2058" s="141">
        <v>31.87</v>
      </c>
      <c r="I2058" s="141">
        <v>6.6317391304347799</v>
      </c>
      <c r="J2058" s="141">
        <v>5.3591666666666704</v>
      </c>
      <c r="K2058" s="141">
        <v>32.2425</v>
      </c>
      <c r="L2058" s="144"/>
      <c r="M2058" s="141">
        <v>68835</v>
      </c>
      <c r="N2058" s="141">
        <v>4232.0923478260902</v>
      </c>
      <c r="O2058" s="144"/>
      <c r="R2058" s="10"/>
    </row>
    <row r="2059" spans="1:18" ht="14.4" x14ac:dyDescent="0.3">
      <c r="A2059" s="143">
        <v>45357.840243055558</v>
      </c>
      <c r="B2059" s="46">
        <f t="shared" si="32"/>
        <v>45357.840277777781</v>
      </c>
      <c r="C2059" s="141">
        <v>1.8976272727272701</v>
      </c>
      <c r="D2059" s="141">
        <v>1.10762608695652</v>
      </c>
      <c r="E2059" s="141">
        <v>1400.1772727272701</v>
      </c>
      <c r="F2059" s="141">
        <v>6.9550000000000001</v>
      </c>
      <c r="G2059" s="141">
        <v>50.67</v>
      </c>
      <c r="H2059" s="141">
        <v>31.7914285714286</v>
      </c>
      <c r="I2059" s="141">
        <v>6.60704347826087</v>
      </c>
      <c r="J2059" s="141">
        <v>6.11</v>
      </c>
      <c r="K2059" s="141">
        <v>35.480833333333301</v>
      </c>
      <c r="L2059" s="144"/>
      <c r="M2059" s="141">
        <v>68910</v>
      </c>
      <c r="N2059" s="141">
        <v>4229.8107826086998</v>
      </c>
      <c r="O2059" s="144"/>
      <c r="R2059" s="10"/>
    </row>
    <row r="2060" spans="1:18" ht="14.4" x14ac:dyDescent="0.3">
      <c r="A2060" s="143">
        <v>45357.840937499997</v>
      </c>
      <c r="B2060" s="46">
        <f t="shared" si="32"/>
        <v>45357.84097222222</v>
      </c>
      <c r="C2060" s="141">
        <v>1.7400260869565201</v>
      </c>
      <c r="D2060" s="141">
        <v>1.25747391304348</v>
      </c>
      <c r="E2060" s="141">
        <v>1400.04090909091</v>
      </c>
      <c r="F2060" s="141">
        <v>6.99</v>
      </c>
      <c r="G2060" s="141">
        <v>54.85</v>
      </c>
      <c r="H2060" s="141">
        <v>31.78</v>
      </c>
      <c r="I2060" s="141">
        <v>6.5979999999999999</v>
      </c>
      <c r="J2060" s="141">
        <v>6.7035714285714301</v>
      </c>
      <c r="K2060" s="141">
        <v>38.675384615384601</v>
      </c>
      <c r="L2060" s="144"/>
      <c r="M2060" s="141">
        <v>69034</v>
      </c>
      <c r="N2060" s="141">
        <v>4227.6483478260898</v>
      </c>
      <c r="O2060" s="144"/>
      <c r="R2060" s="10"/>
    </row>
    <row r="2061" spans="1:18" ht="14.4" x14ac:dyDescent="0.3">
      <c r="A2061" s="143">
        <v>45357.841631944444</v>
      </c>
      <c r="B2061" s="46">
        <f t="shared" si="32"/>
        <v>45357.841666666667</v>
      </c>
      <c r="C2061" s="141">
        <v>1.5793863636363601</v>
      </c>
      <c r="D2061" s="141">
        <v>1.42044090909091</v>
      </c>
      <c r="E2061" s="141">
        <v>1399.8727272727299</v>
      </c>
      <c r="F2061" s="141">
        <v>7.0250000000000004</v>
      </c>
      <c r="G2061" s="141">
        <v>59.02</v>
      </c>
      <c r="H2061" s="141">
        <v>31.835000000000001</v>
      </c>
      <c r="I2061" s="141">
        <v>6.6009090909090897</v>
      </c>
      <c r="J2061" s="141">
        <v>7.0721428571428602</v>
      </c>
      <c r="K2061" s="141">
        <v>42.216666666666697</v>
      </c>
      <c r="L2061" s="144"/>
      <c r="M2061" s="141">
        <v>69179</v>
      </c>
      <c r="N2061" s="141">
        <v>4225.4062272727297</v>
      </c>
      <c r="O2061" s="144"/>
      <c r="R2061" s="10"/>
    </row>
    <row r="2062" spans="1:18" ht="14.4" x14ac:dyDescent="0.3">
      <c r="A2062" s="143">
        <v>45357.842326388891</v>
      </c>
      <c r="B2062" s="46">
        <f t="shared" si="32"/>
        <v>45357.842361111114</v>
      </c>
      <c r="C2062" s="141">
        <v>1.4221636363636401</v>
      </c>
      <c r="D2062" s="141">
        <v>1.58141363636364</v>
      </c>
      <c r="E2062" s="141">
        <v>1399.94545454545</v>
      </c>
      <c r="F2062" s="141">
        <v>7.0633333333333299</v>
      </c>
      <c r="G2062" s="141">
        <v>63.185000000000002</v>
      </c>
      <c r="H2062" s="141">
        <v>31.934999999999999</v>
      </c>
      <c r="I2062" s="141">
        <v>6.5839999999999996</v>
      </c>
      <c r="J2062" s="141">
        <v>7.33153846153846</v>
      </c>
      <c r="K2062" s="141">
        <v>45.590769230769197</v>
      </c>
      <c r="L2062" s="144"/>
      <c r="M2062" s="141">
        <v>69337.2</v>
      </c>
      <c r="N2062" s="141">
        <v>4223.18731818182</v>
      </c>
      <c r="O2062" s="144"/>
      <c r="R2062" s="10"/>
    </row>
    <row r="2063" spans="1:18" ht="14.4" x14ac:dyDescent="0.3">
      <c r="A2063" s="143">
        <v>45357.84302083333</v>
      </c>
      <c r="B2063" s="46">
        <f t="shared" si="32"/>
        <v>45357.843055555561</v>
      </c>
      <c r="C2063" s="141">
        <v>1.26705</v>
      </c>
      <c r="D2063" s="141">
        <v>1.7362045454545501</v>
      </c>
      <c r="E2063" s="141">
        <v>1400.25454545455</v>
      </c>
      <c r="F2063" s="141">
        <v>7.05</v>
      </c>
      <c r="G2063" s="141">
        <v>67.349999999999994</v>
      </c>
      <c r="H2063" s="141">
        <v>32.08</v>
      </c>
      <c r="I2063" s="141">
        <v>6.5931818181818196</v>
      </c>
      <c r="J2063" s="141">
        <v>7.6884615384615396</v>
      </c>
      <c r="K2063" s="141">
        <v>49.0815384615385</v>
      </c>
      <c r="L2063" s="144"/>
      <c r="M2063" s="141">
        <v>69481.285714285696</v>
      </c>
      <c r="N2063" s="141">
        <v>4220.9668636363604</v>
      </c>
      <c r="O2063" s="144"/>
      <c r="R2063" s="10"/>
    </row>
    <row r="2064" spans="1:18" ht="14.4" x14ac:dyDescent="0.3">
      <c r="A2064" s="143">
        <v>45357.843715277777</v>
      </c>
      <c r="B2064" s="46">
        <f t="shared" si="32"/>
        <v>45357.84375</v>
      </c>
      <c r="C2064" s="141">
        <v>1.1094565217391299</v>
      </c>
      <c r="D2064" s="141">
        <v>1.89213043478261</v>
      </c>
      <c r="E2064" s="141">
        <v>1399.9136363636401</v>
      </c>
      <c r="F2064" s="141">
        <v>7.08</v>
      </c>
      <c r="G2064" s="141">
        <v>71.515000000000001</v>
      </c>
      <c r="H2064" s="141">
        <v>32.261764705882399</v>
      </c>
      <c r="I2064" s="141">
        <v>6.5839545454545503</v>
      </c>
      <c r="J2064" s="141">
        <v>8.1058333333333294</v>
      </c>
      <c r="K2064" s="141">
        <v>52.305714285714302</v>
      </c>
      <c r="L2064" s="144"/>
      <c r="M2064" s="141">
        <v>69640.833333333299</v>
      </c>
      <c r="N2064" s="141">
        <v>4218.7288181818203</v>
      </c>
      <c r="O2064" s="144"/>
      <c r="R2064" s="10"/>
    </row>
    <row r="2065" spans="1:18" ht="14.4" x14ac:dyDescent="0.3">
      <c r="A2065" s="143">
        <v>45357.844409722224</v>
      </c>
      <c r="B2065" s="46">
        <f t="shared" si="32"/>
        <v>45357.844444444447</v>
      </c>
      <c r="C2065" s="141">
        <v>0.94848750000000004</v>
      </c>
      <c r="D2065" s="141">
        <v>2.0480043478260899</v>
      </c>
      <c r="E2065" s="141">
        <v>1399.7347826087</v>
      </c>
      <c r="F2065" s="141">
        <v>7.1116666666666699</v>
      </c>
      <c r="G2065" s="141">
        <v>75.665000000000006</v>
      </c>
      <c r="H2065" s="141">
        <v>32.478333333333303</v>
      </c>
      <c r="I2065" s="141">
        <v>6.5940416666666701</v>
      </c>
      <c r="J2065" s="141">
        <v>8.5821428571428608</v>
      </c>
      <c r="K2065" s="141">
        <v>55.745384615384602</v>
      </c>
      <c r="L2065" s="144"/>
      <c r="M2065" s="141">
        <v>69797.428571428594</v>
      </c>
      <c r="N2065" s="141">
        <v>4216.5435833333304</v>
      </c>
      <c r="O2065" s="144"/>
      <c r="R2065" s="10"/>
    </row>
    <row r="2066" spans="1:18" ht="14.4" x14ac:dyDescent="0.3">
      <c r="A2066" s="143">
        <v>45357.845104166663</v>
      </c>
      <c r="B2066" s="46">
        <f t="shared" si="32"/>
        <v>45357.845138888893</v>
      </c>
      <c r="C2066" s="141">
        <v>0.78683478260869599</v>
      </c>
      <c r="D2066" s="141">
        <v>2.21374347826087</v>
      </c>
      <c r="E2066" s="141">
        <v>1400.1714285714299</v>
      </c>
      <c r="F2066" s="141">
        <v>7.1449999999999996</v>
      </c>
      <c r="G2066" s="141">
        <v>79.814999999999998</v>
      </c>
      <c r="H2066" s="141">
        <v>32.744999999999997</v>
      </c>
      <c r="I2066" s="141">
        <v>6.5884347826087</v>
      </c>
      <c r="J2066" s="141">
        <v>9.0824999999999996</v>
      </c>
      <c r="K2066" s="141">
        <v>59.279285714285699</v>
      </c>
      <c r="L2066" s="144"/>
      <c r="M2066" s="141">
        <v>69969.666666666701</v>
      </c>
      <c r="N2066" s="141">
        <v>4214.2442608695701</v>
      </c>
      <c r="O2066" s="144"/>
      <c r="R2066" s="10"/>
    </row>
    <row r="2067" spans="1:18" ht="14.4" x14ac:dyDescent="0.3">
      <c r="A2067" s="143">
        <v>45357.84579861111</v>
      </c>
      <c r="B2067" s="46">
        <f t="shared" si="32"/>
        <v>45357.845833333333</v>
      </c>
      <c r="C2067" s="141">
        <v>0.630282608695652</v>
      </c>
      <c r="D2067" s="141">
        <v>2.37029130434783</v>
      </c>
      <c r="E2067" s="141">
        <v>1399.71304347826</v>
      </c>
      <c r="F2067" s="141">
        <v>7.3033333333333301</v>
      </c>
      <c r="G2067" s="141">
        <v>83.97</v>
      </c>
      <c r="H2067" s="141">
        <v>33.045652173912998</v>
      </c>
      <c r="I2067" s="141">
        <v>6.6021739130434796</v>
      </c>
      <c r="J2067" s="141">
        <v>9.5933333333333302</v>
      </c>
      <c r="K2067" s="141">
        <v>62.853846153846199</v>
      </c>
      <c r="L2067" s="144"/>
      <c r="M2067" s="141">
        <v>70120</v>
      </c>
      <c r="N2067" s="141">
        <v>4212.00317391304</v>
      </c>
      <c r="O2067" s="144"/>
      <c r="R2067" s="10"/>
    </row>
    <row r="2068" spans="1:18" ht="14.4" x14ac:dyDescent="0.3">
      <c r="A2068" s="143">
        <v>45357.846493055556</v>
      </c>
      <c r="B2068" s="46">
        <f t="shared" si="32"/>
        <v>45357.84652777778</v>
      </c>
      <c r="C2068" s="141">
        <v>0.478113043478261</v>
      </c>
      <c r="D2068" s="141">
        <v>2.5205130434782599</v>
      </c>
      <c r="E2068" s="141">
        <v>1399.9347826087001</v>
      </c>
      <c r="F2068" s="141">
        <v>7.5684210526315798</v>
      </c>
      <c r="G2068" s="141">
        <v>88.084999999999994</v>
      </c>
      <c r="H2068" s="141">
        <v>33.376086956521704</v>
      </c>
      <c r="I2068" s="141">
        <v>6.59534782608696</v>
      </c>
      <c r="J2068" s="141">
        <v>10.0846153846154</v>
      </c>
      <c r="K2068" s="141">
        <v>66.330769230769207</v>
      </c>
      <c r="L2068" s="144"/>
      <c r="M2068" s="141">
        <v>70254</v>
      </c>
      <c r="N2068" s="141">
        <v>4209.7278695652203</v>
      </c>
      <c r="O2068" s="144"/>
      <c r="R2068" s="10"/>
    </row>
    <row r="2069" spans="1:18" ht="14.4" x14ac:dyDescent="0.3">
      <c r="A2069" s="143">
        <v>45357.847187500003</v>
      </c>
      <c r="B2069" s="46">
        <f t="shared" si="32"/>
        <v>45357.847222222226</v>
      </c>
      <c r="C2069" s="141">
        <v>0.32124999999999998</v>
      </c>
      <c r="D2069" s="141">
        <v>2.6837772727272702</v>
      </c>
      <c r="E2069" s="141">
        <v>1399.9090909090901</v>
      </c>
      <c r="F2069" s="141">
        <v>7.95411764705882</v>
      </c>
      <c r="G2069" s="141">
        <v>92.15</v>
      </c>
      <c r="H2069" s="141">
        <v>33.732727272727303</v>
      </c>
      <c r="I2069" s="141">
        <v>6.6056818181818198</v>
      </c>
      <c r="J2069" s="141">
        <v>10.577692307692301</v>
      </c>
      <c r="K2069" s="141">
        <v>69.8691666666667</v>
      </c>
      <c r="L2069" s="144"/>
      <c r="M2069" s="141">
        <v>70394.666666666701</v>
      </c>
      <c r="N2069" s="141">
        <v>4207.47627272727</v>
      </c>
      <c r="O2069" s="144"/>
      <c r="R2069" s="10"/>
    </row>
    <row r="2070" spans="1:18" ht="14.4" x14ac:dyDescent="0.3">
      <c r="A2070" s="143">
        <v>45357.847881944443</v>
      </c>
      <c r="B2070" s="46">
        <f t="shared" si="32"/>
        <v>45357.847916666666</v>
      </c>
      <c r="C2070" s="141">
        <v>0.17287391304347799</v>
      </c>
      <c r="D2070" s="141">
        <v>2.8289739130434799</v>
      </c>
      <c r="E2070" s="141">
        <v>1400.02173913043</v>
      </c>
      <c r="F2070" s="141">
        <v>8.4822222222222194</v>
      </c>
      <c r="G2070" s="141">
        <v>96.15</v>
      </c>
      <c r="H2070" s="141">
        <v>34.1</v>
      </c>
      <c r="I2070" s="141">
        <v>6.5976521739130396</v>
      </c>
      <c r="J2070" s="141">
        <v>11.05</v>
      </c>
      <c r="K2070" s="141">
        <v>73.621538461538506</v>
      </c>
      <c r="L2070" s="144"/>
      <c r="M2070" s="141">
        <v>70529.399999999994</v>
      </c>
      <c r="N2070" s="141">
        <v>4205.2809999999999</v>
      </c>
      <c r="O2070" s="144"/>
      <c r="R2070" s="10"/>
    </row>
    <row r="2071" spans="1:18" ht="14.4" x14ac:dyDescent="0.3">
      <c r="A2071" s="143">
        <v>45357.848576388889</v>
      </c>
      <c r="B2071" s="46">
        <f t="shared" si="32"/>
        <v>45357.848611111112</v>
      </c>
      <c r="C2071" s="141">
        <v>4.1009090909090898E-2</v>
      </c>
      <c r="D2071" s="141">
        <v>2.9668000000000001</v>
      </c>
      <c r="E2071" s="141">
        <v>1399.9272727272701</v>
      </c>
      <c r="F2071" s="141">
        <v>8.7560000000000002</v>
      </c>
      <c r="G2071" s="141">
        <v>99.56</v>
      </c>
      <c r="H2071" s="141">
        <v>34.494782608695701</v>
      </c>
      <c r="I2071" s="141">
        <v>6.6021363636363599</v>
      </c>
      <c r="J2071" s="141">
        <v>11.512307692307701</v>
      </c>
      <c r="K2071" s="141">
        <v>76.963846153846106</v>
      </c>
      <c r="L2071" s="144"/>
      <c r="M2071" s="141">
        <v>70667</v>
      </c>
      <c r="N2071" s="141">
        <v>4202.9876521739097</v>
      </c>
      <c r="O2071" s="144"/>
      <c r="R2071" s="10"/>
    </row>
    <row r="2072" spans="1:18" ht="14.4" x14ac:dyDescent="0.3">
      <c r="A2072" s="143">
        <v>45357.849270833336</v>
      </c>
      <c r="B2072" s="46">
        <f t="shared" si="32"/>
        <v>45357.849305555559</v>
      </c>
      <c r="C2072" s="141">
        <v>3.9826086956521699E-3</v>
      </c>
      <c r="D2072" s="141">
        <v>2.9984652173913</v>
      </c>
      <c r="E2072" s="141">
        <v>1399.73913043478</v>
      </c>
      <c r="F2072" s="141">
        <v>8.7728571428571396</v>
      </c>
      <c r="G2072" s="141">
        <v>100</v>
      </c>
      <c r="H2072" s="141">
        <v>34.886521739130401</v>
      </c>
      <c r="I2072" s="141">
        <v>6.5932173913043499</v>
      </c>
      <c r="J2072" s="141">
        <v>11.9945454545455</v>
      </c>
      <c r="K2072" s="141">
        <v>80.084285714285699</v>
      </c>
      <c r="L2072" s="144"/>
      <c r="M2072" s="141">
        <v>70810.600000000006</v>
      </c>
      <c r="N2072" s="141">
        <v>4200.6994782608699</v>
      </c>
      <c r="O2072" s="144"/>
      <c r="R2072" s="10"/>
    </row>
    <row r="2073" spans="1:18" ht="14.4" x14ac:dyDescent="0.3">
      <c r="A2073" s="143">
        <v>45357.849965277775</v>
      </c>
      <c r="B2073" s="46">
        <f t="shared" si="32"/>
        <v>45357.85</v>
      </c>
      <c r="C2073" s="141">
        <v>4.8590909090909101E-3</v>
      </c>
      <c r="D2073" s="141">
        <v>3.00151739130435</v>
      </c>
      <c r="E2073" s="141">
        <v>1400.1181818181799</v>
      </c>
      <c r="F2073" s="141">
        <v>7.9314999999999998</v>
      </c>
      <c r="G2073" s="141">
        <v>100</v>
      </c>
      <c r="H2073" s="141">
        <v>35.243913043478301</v>
      </c>
      <c r="I2073" s="141">
        <v>6.6039130434782596</v>
      </c>
      <c r="J2073" s="141">
        <v>12.3818181818182</v>
      </c>
      <c r="K2073" s="141">
        <v>81.963076923076898</v>
      </c>
      <c r="L2073" s="144"/>
      <c r="M2073" s="141">
        <v>70964.857142857101</v>
      </c>
      <c r="N2073" s="141">
        <v>4198.4175217391303</v>
      </c>
      <c r="O2073" s="144"/>
      <c r="R2073" s="10"/>
    </row>
    <row r="2074" spans="1:18" ht="14.4" x14ac:dyDescent="0.3">
      <c r="A2074" s="143">
        <v>45357.850659722222</v>
      </c>
      <c r="B2074" s="46">
        <f t="shared" si="32"/>
        <v>45357.850694444445</v>
      </c>
      <c r="C2074" s="141">
        <v>2.65E-3</v>
      </c>
      <c r="D2074" s="141">
        <v>2.9999500000000001</v>
      </c>
      <c r="E2074" s="141">
        <v>1400.1</v>
      </c>
      <c r="F2074" s="141">
        <v>7.4543749999999998</v>
      </c>
      <c r="G2074" s="141">
        <v>100</v>
      </c>
      <c r="H2074" s="141">
        <v>35.564545454545502</v>
      </c>
      <c r="I2074" s="141">
        <v>6.5830909090909104</v>
      </c>
      <c r="J2074" s="141">
        <v>12.638</v>
      </c>
      <c r="K2074" s="141">
        <v>82.352000000000004</v>
      </c>
      <c r="L2074" s="144"/>
      <c r="M2074" s="141">
        <v>71102.2</v>
      </c>
      <c r="N2074" s="141">
        <v>4196.17</v>
      </c>
      <c r="O2074" s="144"/>
      <c r="R2074" s="10"/>
    </row>
    <row r="2075" spans="1:18" ht="14.4" x14ac:dyDescent="0.3">
      <c r="A2075" s="143">
        <v>45357.851354166669</v>
      </c>
      <c r="B2075" s="46">
        <f t="shared" si="32"/>
        <v>45357.851388888892</v>
      </c>
      <c r="C2075" s="141">
        <v>-3.3086956521739099E-3</v>
      </c>
      <c r="D2075" s="141">
        <v>3.0002636363636399</v>
      </c>
      <c r="E2075" s="141">
        <v>1399.74545454545</v>
      </c>
      <c r="F2075" s="141">
        <v>7.3164285714285704</v>
      </c>
      <c r="G2075" s="141">
        <v>100</v>
      </c>
      <c r="H2075" s="141">
        <v>35.867826086956498</v>
      </c>
      <c r="I2075" s="141">
        <v>6.5976956521739103</v>
      </c>
      <c r="J2075" s="141">
        <v>12.776999999999999</v>
      </c>
      <c r="K2075" s="141">
        <v>82.5</v>
      </c>
      <c r="L2075" s="144"/>
      <c r="M2075" s="141">
        <v>71263.571428571406</v>
      </c>
      <c r="N2075" s="141">
        <v>4193.8869999999997</v>
      </c>
      <c r="O2075" s="144"/>
      <c r="R2075" s="10"/>
    </row>
    <row r="2076" spans="1:18" ht="14.4" x14ac:dyDescent="0.3">
      <c r="A2076" s="143">
        <v>45357.852048611108</v>
      </c>
      <c r="B2076" s="46">
        <f t="shared" si="32"/>
        <v>45357.852083333339</v>
      </c>
      <c r="C2076" s="141">
        <v>-3.8565217391304299E-3</v>
      </c>
      <c r="D2076" s="141">
        <v>3.0004956521739099</v>
      </c>
      <c r="E2076" s="141">
        <v>1400.05454545455</v>
      </c>
      <c r="F2076" s="141">
        <v>7.1792857142857098</v>
      </c>
      <c r="G2076" s="141">
        <v>100</v>
      </c>
      <c r="H2076" s="141">
        <v>36.150434782608698</v>
      </c>
      <c r="I2076" s="141">
        <v>6.5857826086956504</v>
      </c>
      <c r="J2076" s="141">
        <v>12.808999999999999</v>
      </c>
      <c r="K2076" s="141">
        <v>82.641818181818195</v>
      </c>
      <c r="L2076" s="144"/>
      <c r="M2076" s="141">
        <v>71410.8</v>
      </c>
      <c r="N2076" s="141">
        <v>4191.5957826086997</v>
      </c>
      <c r="O2076" s="144"/>
      <c r="R2076" s="10"/>
    </row>
    <row r="2077" spans="1:18" ht="14.4" x14ac:dyDescent="0.3">
      <c r="A2077" s="143">
        <v>45357.852743055555</v>
      </c>
      <c r="B2077" s="46">
        <f t="shared" si="32"/>
        <v>45357.852777777778</v>
      </c>
      <c r="C2077" s="141">
        <v>2.3521739130434802E-3</v>
      </c>
      <c r="D2077" s="141">
        <v>2.99878695652174</v>
      </c>
      <c r="E2077" s="141">
        <v>1399.8863636363601</v>
      </c>
      <c r="F2077" s="141">
        <v>7.03</v>
      </c>
      <c r="G2077" s="141">
        <v>100</v>
      </c>
      <c r="H2077" s="141">
        <v>36.409565217391297</v>
      </c>
      <c r="I2077" s="141">
        <v>6.5914782608695699</v>
      </c>
      <c r="J2077" s="141">
        <v>12.751111111111101</v>
      </c>
      <c r="K2077" s="141">
        <v>82.795454545454504</v>
      </c>
      <c r="L2077" s="144"/>
      <c r="M2077" s="141">
        <v>71582.25</v>
      </c>
      <c r="N2077" s="141">
        <v>4189.3244782608699</v>
      </c>
      <c r="O2077" s="144"/>
      <c r="R2077" s="10"/>
    </row>
    <row r="2078" spans="1:18" ht="14.4" x14ac:dyDescent="0.3">
      <c r="A2078" s="143">
        <v>45357.853437500002</v>
      </c>
      <c r="B2078" s="46">
        <f t="shared" si="32"/>
        <v>45357.853472222225</v>
      </c>
      <c r="C2078" s="141">
        <v>3.5478260869565201E-3</v>
      </c>
      <c r="D2078" s="141">
        <v>3.0018956521739102</v>
      </c>
      <c r="E2078" s="141">
        <v>1399.80454545455</v>
      </c>
      <c r="F2078" s="141">
        <v>6.9450000000000003</v>
      </c>
      <c r="G2078" s="141">
        <v>100</v>
      </c>
      <c r="H2078" s="141">
        <v>36.655714285714303</v>
      </c>
      <c r="I2078" s="141">
        <v>6.5788260869565196</v>
      </c>
      <c r="J2078" s="141">
        <v>12.662000000000001</v>
      </c>
      <c r="K2078" s="141">
        <v>82.865714285714304</v>
      </c>
      <c r="L2078" s="144"/>
      <c r="M2078" s="141">
        <v>71751.833333333299</v>
      </c>
      <c r="N2078" s="141">
        <v>4187.0116521739101</v>
      </c>
      <c r="O2078" s="144"/>
      <c r="R2078" s="10"/>
    </row>
    <row r="2079" spans="1:18" ht="14.4" x14ac:dyDescent="0.3">
      <c r="A2079" s="143">
        <v>45357.854131944441</v>
      </c>
      <c r="B2079" s="46">
        <f t="shared" si="32"/>
        <v>45357.854166666672</v>
      </c>
      <c r="C2079" s="141">
        <v>-3.405E-3</v>
      </c>
      <c r="D2079" s="141">
        <v>2.9994909090909099</v>
      </c>
      <c r="E2079" s="141">
        <v>1399.8772727272701</v>
      </c>
      <c r="F2079" s="141">
        <v>6.87</v>
      </c>
      <c r="G2079" s="141">
        <v>100</v>
      </c>
      <c r="H2079" s="141">
        <v>36.880952380952401</v>
      </c>
      <c r="I2079" s="141">
        <v>6.5853181818181801</v>
      </c>
      <c r="J2079" s="141">
        <v>12.497999999999999</v>
      </c>
      <c r="K2079" s="141">
        <v>83.009285714285696</v>
      </c>
      <c r="L2079" s="144"/>
      <c r="M2079" s="141">
        <v>71907.142857142899</v>
      </c>
      <c r="N2079" s="141">
        <v>4184.6752272727299</v>
      </c>
      <c r="O2079" s="144"/>
      <c r="R2079" s="10"/>
    </row>
    <row r="2080" spans="1:18" ht="14.4" x14ac:dyDescent="0.3">
      <c r="A2080" s="143">
        <v>45357.854826388888</v>
      </c>
      <c r="B2080" s="46">
        <f t="shared" si="32"/>
        <v>45357.854861111111</v>
      </c>
      <c r="C2080" s="141">
        <v>-5.15238095238095E-3</v>
      </c>
      <c r="D2080" s="141">
        <v>2.99902727272727</v>
      </c>
      <c r="E2080" s="141">
        <v>1400.3380952381001</v>
      </c>
      <c r="F2080" s="141">
        <v>6.81666666666667</v>
      </c>
      <c r="G2080" s="141">
        <v>100</v>
      </c>
      <c r="H2080" s="141">
        <v>37.095714285714301</v>
      </c>
      <c r="I2080" s="141">
        <v>6.5750909090909104</v>
      </c>
      <c r="J2080" s="141">
        <v>12.3357142857143</v>
      </c>
      <c r="K2080" s="141">
        <v>83.244545454545502</v>
      </c>
      <c r="L2080" s="144"/>
      <c r="M2080" s="141">
        <v>72086.166666666701</v>
      </c>
      <c r="N2080" s="141">
        <v>4182.3912272727302</v>
      </c>
      <c r="O2080" s="144"/>
      <c r="R2080" s="10"/>
    </row>
    <row r="2081" spans="1:18" ht="14.4" x14ac:dyDescent="0.3">
      <c r="A2081" s="143">
        <v>45357.855520833335</v>
      </c>
      <c r="B2081" s="46">
        <f t="shared" si="32"/>
        <v>45357.855555555558</v>
      </c>
      <c r="C2081" s="141">
        <v>4.7478260869565202E-3</v>
      </c>
      <c r="D2081" s="141">
        <v>2.9978500000000001</v>
      </c>
      <c r="E2081" s="141">
        <v>1399.925</v>
      </c>
      <c r="F2081" s="141">
        <v>6.8542857142857097</v>
      </c>
      <c r="G2081" s="141">
        <v>100</v>
      </c>
      <c r="H2081" s="141">
        <v>37.298333333333296</v>
      </c>
      <c r="I2081" s="141">
        <v>6.5959166666666702</v>
      </c>
      <c r="J2081" s="141">
        <v>12.1992307692308</v>
      </c>
      <c r="K2081" s="141">
        <v>83.387</v>
      </c>
      <c r="L2081" s="144"/>
      <c r="M2081" s="141">
        <v>72260.375</v>
      </c>
      <c r="N2081" s="141">
        <v>4180.0480416666696</v>
      </c>
      <c r="O2081" s="144"/>
      <c r="R2081" s="10"/>
    </row>
    <row r="2082" spans="1:18" ht="14.4" x14ac:dyDescent="0.3">
      <c r="A2082" s="143">
        <v>45357.856215277781</v>
      </c>
      <c r="B2082" s="46">
        <f t="shared" si="32"/>
        <v>45357.856250000004</v>
      </c>
      <c r="C2082" s="141">
        <v>4.7590909090909099E-3</v>
      </c>
      <c r="D2082" s="141">
        <v>3.00701818181818</v>
      </c>
      <c r="E2082" s="141">
        <v>1399.9649999999999</v>
      </c>
      <c r="F2082" s="141">
        <v>6.9249999999999998</v>
      </c>
      <c r="G2082" s="141">
        <v>100</v>
      </c>
      <c r="H2082" s="141">
        <v>37.470714285714301</v>
      </c>
      <c r="I2082" s="141">
        <v>6.5929545454545497</v>
      </c>
      <c r="J2082" s="141">
        <v>12.063333333333301</v>
      </c>
      <c r="K2082" s="141">
        <v>83.453999999999994</v>
      </c>
      <c r="L2082" s="144"/>
      <c r="M2082" s="141">
        <v>72409.399999999994</v>
      </c>
      <c r="N2082" s="141">
        <v>4177.7250000000004</v>
      </c>
      <c r="O2082" s="144"/>
      <c r="R2082" s="10"/>
    </row>
    <row r="2083" spans="1:18" ht="14.4" x14ac:dyDescent="0.3">
      <c r="A2083" s="143">
        <v>45357.856909722221</v>
      </c>
      <c r="B2083" s="46">
        <f t="shared" si="32"/>
        <v>45357.856944444444</v>
      </c>
      <c r="C2083" s="141">
        <v>-5.4000000000000003E-3</v>
      </c>
      <c r="D2083" s="141">
        <v>2.9986739130434801</v>
      </c>
      <c r="E2083" s="141">
        <v>1400.0857142857101</v>
      </c>
      <c r="F2083" s="141">
        <v>7</v>
      </c>
      <c r="G2083" s="141">
        <v>100</v>
      </c>
      <c r="H2083" s="141">
        <v>37.619999999999997</v>
      </c>
      <c r="I2083" s="141">
        <v>6.6024090909090898</v>
      </c>
      <c r="J2083" s="141">
        <v>11.933</v>
      </c>
      <c r="K2083" s="141">
        <v>83.583846153846196</v>
      </c>
      <c r="L2083" s="144"/>
      <c r="M2083" s="141">
        <v>72545.428571428594</v>
      </c>
      <c r="N2083" s="141">
        <v>4175.4428260869599</v>
      </c>
      <c r="O2083" s="144"/>
      <c r="R2083" s="10"/>
    </row>
    <row r="2084" spans="1:18" ht="14.4" x14ac:dyDescent="0.3">
      <c r="A2084" s="143">
        <v>45357.857604166667</v>
      </c>
      <c r="B2084" s="46">
        <f t="shared" si="32"/>
        <v>45357.857638888891</v>
      </c>
      <c r="C2084" s="141">
        <v>-3.3043478260869601E-3</v>
      </c>
      <c r="D2084" s="141">
        <v>2.9980869565217398</v>
      </c>
      <c r="E2084" s="141">
        <v>1399.78260869565</v>
      </c>
      <c r="F2084" s="141">
        <v>6.9672727272727304</v>
      </c>
      <c r="G2084" s="141">
        <v>100</v>
      </c>
      <c r="H2084" s="141">
        <v>37.755454545454498</v>
      </c>
      <c r="I2084" s="141">
        <v>6.5946956521739102</v>
      </c>
      <c r="J2084" s="141">
        <v>11.760909090909101</v>
      </c>
      <c r="K2084" s="141">
        <v>83.752499999999998</v>
      </c>
      <c r="L2084" s="144"/>
      <c r="M2084" s="141">
        <v>72696.2</v>
      </c>
      <c r="N2084" s="141">
        <v>4173.1172173913001</v>
      </c>
      <c r="O2084" s="144"/>
      <c r="R2084" s="10"/>
    </row>
    <row r="2085" spans="1:18" ht="14.4" x14ac:dyDescent="0.3">
      <c r="A2085" s="143">
        <v>45357.858298611114</v>
      </c>
      <c r="B2085" s="46">
        <f t="shared" si="32"/>
        <v>45357.858333333337</v>
      </c>
      <c r="C2085" s="141">
        <v>4.5652173913043501E-4</v>
      </c>
      <c r="D2085" s="141">
        <v>3.00066956521739</v>
      </c>
      <c r="E2085" s="141">
        <v>1400.05454545455</v>
      </c>
      <c r="F2085" s="141">
        <v>6.89</v>
      </c>
      <c r="G2085" s="141">
        <v>100</v>
      </c>
      <c r="H2085" s="141">
        <v>37.880000000000003</v>
      </c>
      <c r="I2085" s="141">
        <v>6.6006956521739104</v>
      </c>
      <c r="J2085" s="141">
        <v>11.715</v>
      </c>
      <c r="K2085" s="141">
        <v>83.82</v>
      </c>
      <c r="L2085" s="144"/>
      <c r="M2085" s="141">
        <v>72834.428571428594</v>
      </c>
      <c r="N2085" s="141">
        <v>4170.7791304347802</v>
      </c>
      <c r="O2085" s="144"/>
      <c r="R2085" s="10"/>
    </row>
    <row r="2086" spans="1:18" ht="14.4" x14ac:dyDescent="0.3">
      <c r="A2086" s="143">
        <v>45357.858993055554</v>
      </c>
      <c r="B2086" s="46">
        <f t="shared" si="32"/>
        <v>45357.859027777777</v>
      </c>
      <c r="C2086" s="141">
        <v>4.8545454545454603E-3</v>
      </c>
      <c r="D2086" s="141">
        <v>3.0031565217391298</v>
      </c>
      <c r="E2086" s="141">
        <v>1399.7857142857099</v>
      </c>
      <c r="F2086" s="141">
        <v>6.85</v>
      </c>
      <c r="G2086" s="141">
        <v>100</v>
      </c>
      <c r="H2086" s="141">
        <v>38</v>
      </c>
      <c r="I2086" s="141">
        <v>6.5930869565217396</v>
      </c>
      <c r="J2086" s="141">
        <v>11.6588888888889</v>
      </c>
      <c r="K2086" s="141">
        <v>83.784285714285701</v>
      </c>
      <c r="L2086" s="144"/>
      <c r="M2086" s="141">
        <v>72980.166666666701</v>
      </c>
      <c r="N2086" s="141">
        <v>4168.4262608695699</v>
      </c>
      <c r="O2086" s="144"/>
      <c r="R2086" s="10"/>
    </row>
    <row r="2087" spans="1:18" ht="14.4" x14ac:dyDescent="0.3">
      <c r="A2087" s="143">
        <v>45357.8596875</v>
      </c>
      <c r="B2087" s="46">
        <f t="shared" si="32"/>
        <v>45357.859722222223</v>
      </c>
      <c r="C2087" s="141">
        <v>-2.7217391304347801E-3</v>
      </c>
      <c r="D2087" s="141">
        <v>3.0017826086956498</v>
      </c>
      <c r="E2087" s="141">
        <v>1400.11904761905</v>
      </c>
      <c r="F2087" s="141">
        <v>6.8540000000000001</v>
      </c>
      <c r="G2087" s="141">
        <v>100</v>
      </c>
      <c r="H2087" s="141">
        <v>38.115000000000002</v>
      </c>
      <c r="I2087" s="141">
        <v>6.6009130434782604</v>
      </c>
      <c r="J2087" s="141">
        <v>11.664999999999999</v>
      </c>
      <c r="K2087" s="141">
        <v>83.724444444444401</v>
      </c>
      <c r="L2087" s="144"/>
      <c r="M2087" s="141">
        <v>73129.714285714304</v>
      </c>
      <c r="N2087" s="141">
        <v>4166.0755652173902</v>
      </c>
      <c r="O2087" s="144"/>
      <c r="R2087" s="10"/>
    </row>
    <row r="2088" spans="1:18" ht="14.4" x14ac:dyDescent="0.3">
      <c r="A2088" s="143">
        <v>45357.860381944447</v>
      </c>
      <c r="B2088" s="46">
        <f t="shared" si="32"/>
        <v>45357.86041666667</v>
      </c>
      <c r="C2088" s="141">
        <v>-3.2695652173913002E-3</v>
      </c>
      <c r="D2088" s="141">
        <v>3.0021826086956498</v>
      </c>
      <c r="E2088" s="141">
        <v>1400.44285714286</v>
      </c>
      <c r="F2088" s="141">
        <v>6.8471428571428596</v>
      </c>
      <c r="G2088" s="141">
        <v>100</v>
      </c>
      <c r="H2088" s="141">
        <v>38.229999999999997</v>
      </c>
      <c r="I2088" s="141">
        <v>6.5903913043478299</v>
      </c>
      <c r="J2088" s="141">
        <v>11.601428571428601</v>
      </c>
      <c r="K2088" s="141">
        <v>83.836666666666702</v>
      </c>
      <c r="L2088" s="144"/>
      <c r="M2088" s="141">
        <v>73282.666666666701</v>
      </c>
      <c r="N2088" s="141">
        <v>4163.7167826086998</v>
      </c>
      <c r="O2088" s="144"/>
      <c r="R2088" s="10"/>
    </row>
    <row r="2089" spans="1:18" ht="14.4" x14ac:dyDescent="0.3">
      <c r="A2089" s="143">
        <v>45357.861076388886</v>
      </c>
      <c r="B2089" s="46">
        <f t="shared" si="32"/>
        <v>45357.861111111109</v>
      </c>
      <c r="C2089" s="141">
        <v>1.8142857142857099E-3</v>
      </c>
      <c r="D2089" s="141">
        <v>2.9988409090909101</v>
      </c>
      <c r="E2089" s="141">
        <v>1399.80952380952</v>
      </c>
      <c r="F2089" s="141">
        <v>6.7949999999999999</v>
      </c>
      <c r="G2089" s="141">
        <v>100</v>
      </c>
      <c r="H2089" s="141">
        <v>38.344999999999999</v>
      </c>
      <c r="I2089" s="141">
        <v>6.6003636363636398</v>
      </c>
      <c r="J2089" s="141">
        <v>11.5911111111111</v>
      </c>
      <c r="K2089" s="141">
        <v>83.864999999999995</v>
      </c>
      <c r="L2089" s="144"/>
      <c r="M2089" s="141">
        <v>73444.833333333299</v>
      </c>
      <c r="N2089" s="141">
        <v>4161.3465909090901</v>
      </c>
      <c r="O2089" s="144"/>
      <c r="R2089" s="10"/>
    </row>
    <row r="2090" spans="1:18" ht="14.4" x14ac:dyDescent="0.3">
      <c r="A2090" s="143">
        <v>45357.861770833333</v>
      </c>
      <c r="B2090" s="46">
        <f t="shared" si="32"/>
        <v>45357.861805555556</v>
      </c>
      <c r="C2090" s="141">
        <v>3.6173913043478301E-3</v>
      </c>
      <c r="D2090" s="141">
        <v>3.00145217391304</v>
      </c>
      <c r="E2090" s="141">
        <v>1400.25652173913</v>
      </c>
      <c r="F2090" s="141">
        <v>6.76</v>
      </c>
      <c r="G2090" s="141">
        <v>100</v>
      </c>
      <c r="H2090" s="141">
        <v>38.460999999999999</v>
      </c>
      <c r="I2090" s="141">
        <v>6.5872608695652204</v>
      </c>
      <c r="J2090" s="141">
        <v>11.585555555555599</v>
      </c>
      <c r="K2090" s="141">
        <v>83.8055555555556</v>
      </c>
      <c r="L2090" s="141"/>
      <c r="M2090" s="141">
        <v>73582.166666666701</v>
      </c>
      <c r="N2090" s="141">
        <v>4159.0334782608697</v>
      </c>
      <c r="O2090" s="144"/>
      <c r="R2090" s="10"/>
    </row>
    <row r="2091" spans="1:18" ht="14.4" x14ac:dyDescent="0.3">
      <c r="A2091" s="143">
        <v>45357.86246527778</v>
      </c>
      <c r="B2091" s="46">
        <f t="shared" si="32"/>
        <v>45357.862500000003</v>
      </c>
      <c r="C2091" s="141">
        <v>-2.72727272727273E-5</v>
      </c>
      <c r="D2091" s="141">
        <v>3.0014217391304401</v>
      </c>
      <c r="E2091" s="141">
        <v>1399.94545454545</v>
      </c>
      <c r="F2091" s="141">
        <v>6.74571428571429</v>
      </c>
      <c r="G2091" s="141">
        <v>100</v>
      </c>
      <c r="H2091" s="141">
        <v>38.575000000000003</v>
      </c>
      <c r="I2091" s="141">
        <v>6.5959130434782596</v>
      </c>
      <c r="J2091" s="141">
        <v>11.59625</v>
      </c>
      <c r="K2091" s="141">
        <v>83.749090909090896</v>
      </c>
      <c r="L2091" s="144"/>
      <c r="M2091" s="141">
        <v>73749.714285714304</v>
      </c>
      <c r="N2091" s="141">
        <v>4156.6386521739096</v>
      </c>
      <c r="O2091" s="144"/>
      <c r="R2091" s="10"/>
    </row>
    <row r="2092" spans="1:18" ht="14.4" x14ac:dyDescent="0.3">
      <c r="A2092" s="143">
        <v>45357.863159722219</v>
      </c>
      <c r="B2092" s="46">
        <f t="shared" si="32"/>
        <v>45357.86319444445</v>
      </c>
      <c r="C2092" s="141">
        <v>-4.6619047619047603E-3</v>
      </c>
      <c r="D2092" s="141">
        <v>2.99656818181818</v>
      </c>
      <c r="E2092" s="141">
        <v>1399.9</v>
      </c>
      <c r="F2092" s="141">
        <v>6.7549999999999999</v>
      </c>
      <c r="G2092" s="141">
        <v>100</v>
      </c>
      <c r="H2092" s="141">
        <v>38.685000000000002</v>
      </c>
      <c r="I2092" s="141">
        <v>6.58177272727273</v>
      </c>
      <c r="J2092" s="141">
        <v>11.5825</v>
      </c>
      <c r="K2092" s="141">
        <v>83.87</v>
      </c>
      <c r="L2092" s="144"/>
      <c r="M2092" s="141">
        <v>73918.666666666701</v>
      </c>
      <c r="N2092" s="141">
        <v>4154.24445454545</v>
      </c>
      <c r="O2092" s="144"/>
      <c r="R2092" s="10"/>
    </row>
    <row r="2093" spans="1:18" ht="14.4" x14ac:dyDescent="0.3">
      <c r="A2093" s="143">
        <v>45357.863854166666</v>
      </c>
      <c r="B2093" s="46">
        <f t="shared" si="32"/>
        <v>45357.863888888889</v>
      </c>
      <c r="C2093" s="141">
        <v>-3.9090909090909101E-4</v>
      </c>
      <c r="D2093" s="141">
        <v>3.0024227272727302</v>
      </c>
      <c r="E2093" s="141">
        <v>1399.9318181818201</v>
      </c>
      <c r="F2093" s="141">
        <v>6.7759999999999998</v>
      </c>
      <c r="G2093" s="141">
        <v>100</v>
      </c>
      <c r="H2093" s="141">
        <v>38.79</v>
      </c>
      <c r="I2093" s="141">
        <v>6.5939545454545501</v>
      </c>
      <c r="J2093" s="141">
        <v>11.602307692307701</v>
      </c>
      <c r="K2093" s="141">
        <v>83.894999999999996</v>
      </c>
      <c r="L2093" s="144"/>
      <c r="M2093" s="141">
        <v>74083.666666666701</v>
      </c>
      <c r="N2093" s="141">
        <v>4151.8605909090902</v>
      </c>
      <c r="O2093" s="144"/>
      <c r="R2093" s="10"/>
    </row>
    <row r="2094" spans="1:18" ht="14.4" x14ac:dyDescent="0.3">
      <c r="A2094" s="143">
        <v>45357.864548611113</v>
      </c>
      <c r="B2094" s="46">
        <f t="shared" si="32"/>
        <v>45357.864583333336</v>
      </c>
      <c r="C2094" s="141">
        <v>5.1727272727272698E-3</v>
      </c>
      <c r="D2094" s="141">
        <v>3.0018136363636398</v>
      </c>
      <c r="E2094" s="141">
        <v>1399.8863636363601</v>
      </c>
      <c r="F2094" s="141">
        <v>6.7149999999999999</v>
      </c>
      <c r="G2094" s="141">
        <v>100</v>
      </c>
      <c r="H2094" s="141">
        <v>38.89</v>
      </c>
      <c r="I2094" s="141">
        <v>6.58059090909091</v>
      </c>
      <c r="J2094" s="141">
        <v>11.58</v>
      </c>
      <c r="K2094" s="141">
        <v>83.866666666666703</v>
      </c>
      <c r="L2094" s="144"/>
      <c r="M2094" s="141">
        <v>74235</v>
      </c>
      <c r="N2094" s="141">
        <v>4149.4704090909099</v>
      </c>
      <c r="O2094" s="144"/>
      <c r="R2094" s="10"/>
    </row>
    <row r="2095" spans="1:18" ht="14.4" x14ac:dyDescent="0.3">
      <c r="A2095" s="143">
        <v>45357.865243055552</v>
      </c>
      <c r="B2095" s="46">
        <f t="shared" si="32"/>
        <v>45357.865277777782</v>
      </c>
      <c r="C2095" s="141">
        <v>2.1272727272727298E-3</v>
      </c>
      <c r="D2095" s="141">
        <v>2.9986772727272699</v>
      </c>
      <c r="E2095" s="141">
        <v>1400.21</v>
      </c>
      <c r="F2095" s="141">
        <v>6.6783333333333301</v>
      </c>
      <c r="G2095" s="141">
        <v>100</v>
      </c>
      <c r="H2095" s="141">
        <v>38.979999999999997</v>
      </c>
      <c r="I2095" s="141">
        <v>6.5885909090909101</v>
      </c>
      <c r="J2095" s="141">
        <v>11.5666666666667</v>
      </c>
      <c r="K2095" s="141">
        <v>83.757142857142895</v>
      </c>
      <c r="L2095" s="144"/>
      <c r="M2095" s="141">
        <v>74404</v>
      </c>
      <c r="N2095" s="141">
        <v>4147.1721363636398</v>
      </c>
      <c r="O2095" s="144"/>
      <c r="R2095" s="10"/>
    </row>
    <row r="2096" spans="1:18" ht="14.4" x14ac:dyDescent="0.3">
      <c r="A2096" s="143">
        <v>45357.865937499999</v>
      </c>
      <c r="B2096" s="46">
        <f t="shared" si="32"/>
        <v>45357.865972222222</v>
      </c>
      <c r="C2096" s="141">
        <v>-3.5761904761904802E-3</v>
      </c>
      <c r="D2096" s="141">
        <v>3.0005190476190502</v>
      </c>
      <c r="E2096" s="141">
        <v>1400.18</v>
      </c>
      <c r="F2096" s="141">
        <v>6.7324999999999999</v>
      </c>
      <c r="G2096" s="141">
        <v>100</v>
      </c>
      <c r="H2096" s="141">
        <v>39.06</v>
      </c>
      <c r="I2096" s="141">
        <v>6.5767619047619004</v>
      </c>
      <c r="J2096" s="141">
        <v>11.54</v>
      </c>
      <c r="K2096" s="141">
        <v>83.808999999999997</v>
      </c>
      <c r="L2096" s="144"/>
      <c r="M2096" s="141">
        <v>74569.2</v>
      </c>
      <c r="N2096" s="141">
        <v>4144.8181428571397</v>
      </c>
      <c r="O2096" s="144"/>
      <c r="R2096" s="10"/>
    </row>
    <row r="2097" spans="1:18" ht="14.4" x14ac:dyDescent="0.3">
      <c r="A2097" s="143">
        <v>45357.866631944446</v>
      </c>
      <c r="B2097" s="46">
        <f t="shared" si="32"/>
        <v>45357.866666666669</v>
      </c>
      <c r="C2097" s="141">
        <v>-3.3818181818181798E-3</v>
      </c>
      <c r="D2097" s="141">
        <v>3.0022863636363599</v>
      </c>
      <c r="E2097" s="141">
        <v>1400.0636363636399</v>
      </c>
      <c r="F2097" s="141">
        <v>6.75</v>
      </c>
      <c r="G2097" s="141">
        <v>100</v>
      </c>
      <c r="H2097" s="141">
        <v>39.140909090909098</v>
      </c>
      <c r="I2097" s="141">
        <v>6.5869090909090904</v>
      </c>
      <c r="J2097" s="141">
        <v>11.612</v>
      </c>
      <c r="K2097" s="141">
        <v>83.875714285714295</v>
      </c>
      <c r="L2097" s="144"/>
      <c r="M2097" s="141">
        <v>74738.714285714304</v>
      </c>
      <c r="N2097" s="141">
        <v>4142.3865454545503</v>
      </c>
      <c r="O2097" s="144"/>
      <c r="R2097" s="10"/>
    </row>
    <row r="2098" spans="1:18" ht="14.4" x14ac:dyDescent="0.3">
      <c r="A2098" s="143">
        <v>45357.867326388892</v>
      </c>
      <c r="B2098" s="46">
        <f t="shared" si="32"/>
        <v>45357.867361111115</v>
      </c>
      <c r="C2098" s="141">
        <v>4.2227272727272704E-3</v>
      </c>
      <c r="D2098" s="141">
        <v>3.00382272727273</v>
      </c>
      <c r="E2098" s="141">
        <v>1399.8227272727299</v>
      </c>
      <c r="F2098" s="141">
        <v>6.76</v>
      </c>
      <c r="G2098" s="141">
        <v>100</v>
      </c>
      <c r="H2098" s="141">
        <v>39.22</v>
      </c>
      <c r="I2098" s="141">
        <v>6.5745454545454498</v>
      </c>
      <c r="J2098" s="141">
        <v>11.585000000000001</v>
      </c>
      <c r="K2098" s="141">
        <v>83.855000000000004</v>
      </c>
      <c r="L2098" s="144"/>
      <c r="M2098" s="141">
        <v>74918.2</v>
      </c>
      <c r="N2098" s="141">
        <v>4139.97090909091</v>
      </c>
      <c r="O2098" s="144"/>
      <c r="R2098" s="10"/>
    </row>
    <row r="2099" spans="1:18" ht="14.4" x14ac:dyDescent="0.3">
      <c r="A2099" s="143">
        <v>45357.868020833332</v>
      </c>
      <c r="B2099" s="46">
        <f t="shared" si="32"/>
        <v>45357.868055555555</v>
      </c>
      <c r="C2099" s="141">
        <v>1.8636363636363601E-3</v>
      </c>
      <c r="D2099" s="141">
        <v>3.00055909090909</v>
      </c>
      <c r="E2099" s="141">
        <v>1400.1318181818201</v>
      </c>
      <c r="F2099" s="141">
        <v>6.7414285714285702</v>
      </c>
      <c r="G2099" s="141">
        <v>100</v>
      </c>
      <c r="H2099" s="141">
        <v>39.299999999999997</v>
      </c>
      <c r="I2099" s="141">
        <v>6.5846818181818199</v>
      </c>
      <c r="J2099" s="141">
        <v>11.543333333333299</v>
      </c>
      <c r="K2099" s="141">
        <v>83.751818181818194</v>
      </c>
      <c r="L2099" s="144"/>
      <c r="M2099" s="141">
        <v>75090.142857142899</v>
      </c>
      <c r="N2099" s="141">
        <v>4137.6126818181801</v>
      </c>
      <c r="O2099" s="144"/>
      <c r="R2099" s="10"/>
    </row>
    <row r="2100" spans="1:18" ht="14.4" x14ac:dyDescent="0.3">
      <c r="A2100" s="143">
        <v>45357.868715277778</v>
      </c>
      <c r="B2100" s="46">
        <f t="shared" si="32"/>
        <v>45357.868750000001</v>
      </c>
      <c r="C2100" s="141">
        <v>-5.0714285714285696E-3</v>
      </c>
      <c r="D2100" s="141">
        <v>2.9984904761904798</v>
      </c>
      <c r="E2100" s="141">
        <v>1400.05454545455</v>
      </c>
      <c r="F2100" s="141">
        <v>6.7450000000000001</v>
      </c>
      <c r="G2100" s="141">
        <v>100</v>
      </c>
      <c r="H2100" s="141">
        <v>39.384999999999998</v>
      </c>
      <c r="I2100" s="141">
        <v>6.5714545454545501</v>
      </c>
      <c r="J2100" s="141">
        <v>11.608888888888901</v>
      </c>
      <c r="K2100" s="141">
        <v>83.756666666666703</v>
      </c>
      <c r="L2100" s="144"/>
      <c r="M2100" s="141">
        <v>75275.285714285696</v>
      </c>
      <c r="N2100" s="141">
        <v>4135.1482727272696</v>
      </c>
      <c r="O2100" s="144"/>
      <c r="R2100" s="10"/>
    </row>
    <row r="2101" spans="1:18" ht="14.4" x14ac:dyDescent="0.3">
      <c r="A2101" s="143">
        <v>45357.869409722225</v>
      </c>
      <c r="B2101" s="46">
        <f t="shared" si="32"/>
        <v>45357.869444444448</v>
      </c>
      <c r="C2101" s="141">
        <v>-3.5666666666666698E-3</v>
      </c>
      <c r="D2101" s="141">
        <v>3.0008681818181802</v>
      </c>
      <c r="E2101" s="141">
        <v>1399.95454545455</v>
      </c>
      <c r="F2101" s="141">
        <v>6.75</v>
      </c>
      <c r="G2101" s="141">
        <v>100</v>
      </c>
      <c r="H2101" s="141">
        <v>39.466250000000002</v>
      </c>
      <c r="I2101" s="141">
        <v>6.5828181818181797</v>
      </c>
      <c r="J2101" s="141">
        <v>11.6225</v>
      </c>
      <c r="K2101" s="141">
        <v>83.81</v>
      </c>
      <c r="L2101" s="144"/>
      <c r="M2101" s="141">
        <v>75465.75</v>
      </c>
      <c r="N2101" s="141">
        <v>4132.8090000000002</v>
      </c>
      <c r="O2101" s="144"/>
      <c r="R2101" s="10"/>
    </row>
    <row r="2102" spans="1:18" ht="14.4" x14ac:dyDescent="0.3">
      <c r="A2102" s="143">
        <v>45357.870104166665</v>
      </c>
      <c r="B2102" s="46">
        <f t="shared" si="32"/>
        <v>45357.870138888888</v>
      </c>
      <c r="C2102" s="141">
        <v>6.1363636363636405E-4</v>
      </c>
      <c r="D2102" s="141">
        <v>2.99922727272727</v>
      </c>
      <c r="E2102" s="141">
        <v>1399.9809523809499</v>
      </c>
      <c r="F2102" s="141">
        <v>6.75</v>
      </c>
      <c r="G2102" s="141">
        <v>100</v>
      </c>
      <c r="H2102" s="141">
        <v>39.56</v>
      </c>
      <c r="I2102" s="141">
        <v>6.5686363636363598</v>
      </c>
      <c r="J2102" s="141">
        <v>11.638999999999999</v>
      </c>
      <c r="K2102" s="141">
        <v>83.77</v>
      </c>
      <c r="L2102" s="144"/>
      <c r="M2102" s="141">
        <v>75630.428571428594</v>
      </c>
      <c r="N2102" s="141">
        <v>4130.4146363636401</v>
      </c>
      <c r="O2102" s="144"/>
      <c r="R2102" s="10"/>
    </row>
    <row r="2103" spans="1:18" ht="14.4" x14ac:dyDescent="0.3">
      <c r="A2103" s="143">
        <v>45357.870798611111</v>
      </c>
      <c r="B2103" s="46">
        <f t="shared" si="32"/>
        <v>45357.870833333334</v>
      </c>
      <c r="C2103" s="141">
        <v>-2.0476190476190499E-4</v>
      </c>
      <c r="D2103" s="141">
        <v>2.9994454545454499</v>
      </c>
      <c r="E2103" s="141">
        <v>1399.8904761904801</v>
      </c>
      <c r="F2103" s="141">
        <v>6.7657142857142896</v>
      </c>
      <c r="G2103" s="141">
        <v>100</v>
      </c>
      <c r="H2103" s="141">
        <v>39.65</v>
      </c>
      <c r="I2103" s="141">
        <v>6.5799090909090898</v>
      </c>
      <c r="J2103" s="141">
        <v>11.6071428571429</v>
      </c>
      <c r="K2103" s="141">
        <v>83.718333333333305</v>
      </c>
      <c r="L2103" s="144"/>
      <c r="M2103" s="141">
        <v>75826.75</v>
      </c>
      <c r="N2103" s="141">
        <v>4128.0577272727296</v>
      </c>
      <c r="O2103" s="144"/>
      <c r="R2103" s="10"/>
    </row>
    <row r="2104" spans="1:18" ht="14.4" x14ac:dyDescent="0.3">
      <c r="A2104" s="143">
        <v>45357.871493055558</v>
      </c>
      <c r="B2104" s="46">
        <f t="shared" si="32"/>
        <v>45357.871527777781</v>
      </c>
      <c r="C2104" s="141">
        <v>-1.89047619047619E-3</v>
      </c>
      <c r="D2104" s="141">
        <v>2.9956045454545501</v>
      </c>
      <c r="E2104" s="141">
        <v>1399.7950000000001</v>
      </c>
      <c r="F2104" s="141">
        <v>6.7842857142857103</v>
      </c>
      <c r="G2104" s="141">
        <v>100</v>
      </c>
      <c r="H2104" s="141">
        <v>39.734999999999999</v>
      </c>
      <c r="I2104" s="141">
        <v>6.5661818181818203</v>
      </c>
      <c r="J2104" s="141">
        <v>11.634</v>
      </c>
      <c r="K2104" s="141">
        <v>83.734999999999999</v>
      </c>
      <c r="L2104" s="144"/>
      <c r="M2104" s="141">
        <v>76020.666666666701</v>
      </c>
      <c r="N2104" s="141">
        <v>4125.6158636363598</v>
      </c>
      <c r="O2104" s="144"/>
      <c r="R2104" s="10"/>
    </row>
    <row r="2105" spans="1:18" ht="14.4" x14ac:dyDescent="0.3">
      <c r="A2105" s="143">
        <v>45357.872187499997</v>
      </c>
      <c r="B2105" s="46">
        <f t="shared" si="32"/>
        <v>45357.87222222222</v>
      </c>
      <c r="C2105" s="141">
        <v>1.50952380952381E-3</v>
      </c>
      <c r="D2105" s="141">
        <v>2.99994545454545</v>
      </c>
      <c r="E2105" s="141">
        <v>1399.8318181818199</v>
      </c>
      <c r="F2105" s="141">
        <v>6.7925000000000004</v>
      </c>
      <c r="G2105" s="141">
        <v>100</v>
      </c>
      <c r="H2105" s="141">
        <v>39.814999999999998</v>
      </c>
      <c r="I2105" s="141">
        <v>6.5759545454545396</v>
      </c>
      <c r="J2105" s="141">
        <v>11.6457142857143</v>
      </c>
      <c r="K2105" s="141">
        <v>83.745000000000005</v>
      </c>
      <c r="L2105" s="144"/>
      <c r="M2105" s="141">
        <v>76211.125</v>
      </c>
      <c r="N2105" s="141">
        <v>4123.1851818181804</v>
      </c>
      <c r="O2105" s="144"/>
      <c r="R2105" s="10"/>
    </row>
    <row r="2106" spans="1:18" ht="14.4" x14ac:dyDescent="0.3">
      <c r="A2106" s="143">
        <v>45357.872881944444</v>
      </c>
      <c r="B2106" s="46">
        <f t="shared" si="32"/>
        <v>45357.872916666667</v>
      </c>
      <c r="C2106" s="141">
        <v>3.9363636363636397E-3</v>
      </c>
      <c r="D2106" s="141">
        <v>3.0005318181818201</v>
      </c>
      <c r="E2106" s="141">
        <v>1399.47272727273</v>
      </c>
      <c r="F2106" s="141">
        <v>6.86</v>
      </c>
      <c r="G2106" s="141">
        <v>100</v>
      </c>
      <c r="H2106" s="141">
        <v>39.89</v>
      </c>
      <c r="I2106" s="141">
        <v>6.5635909090909097</v>
      </c>
      <c r="J2106" s="141">
        <v>11.6588888888889</v>
      </c>
      <c r="K2106" s="141">
        <v>83.65625</v>
      </c>
      <c r="L2106" s="144"/>
      <c r="M2106" s="141">
        <v>76408.333333333299</v>
      </c>
      <c r="N2106" s="141">
        <v>4120.75986363636</v>
      </c>
      <c r="O2106" s="144"/>
      <c r="R2106" s="10"/>
    </row>
    <row r="2107" spans="1:18" ht="14.4" x14ac:dyDescent="0.3">
      <c r="A2107" s="143">
        <v>45357.873576388891</v>
      </c>
      <c r="B2107" s="46">
        <f t="shared" si="32"/>
        <v>45357.873611111114</v>
      </c>
      <c r="C2107" s="141">
        <v>8.2173913043478302E-4</v>
      </c>
      <c r="D2107" s="141">
        <v>3.00222173913044</v>
      </c>
      <c r="E2107" s="141">
        <v>1400.1565217391301</v>
      </c>
      <c r="F2107" s="141">
        <v>6.8672727272727299</v>
      </c>
      <c r="G2107" s="141">
        <v>100</v>
      </c>
      <c r="H2107" s="141">
        <v>39.96</v>
      </c>
      <c r="I2107" s="141">
        <v>6.5744347826086997</v>
      </c>
      <c r="J2107" s="141">
        <v>11.643750000000001</v>
      </c>
      <c r="K2107" s="141">
        <v>83.584000000000003</v>
      </c>
      <c r="L2107" s="144"/>
      <c r="M2107" s="141">
        <v>76603.75</v>
      </c>
      <c r="N2107" s="141">
        <v>4118.2860434782597</v>
      </c>
      <c r="O2107" s="144"/>
      <c r="R2107" s="10"/>
    </row>
    <row r="2108" spans="1:18" ht="14.4" x14ac:dyDescent="0.3">
      <c r="A2108" s="143">
        <v>45357.87427083333</v>
      </c>
      <c r="B2108" s="46">
        <f t="shared" si="32"/>
        <v>45357.874305555561</v>
      </c>
      <c r="C2108" s="141">
        <v>-4.8136363636363602E-3</v>
      </c>
      <c r="D2108" s="141">
        <v>2.9983952380952399</v>
      </c>
      <c r="E2108" s="141">
        <v>1400.1318181818201</v>
      </c>
      <c r="F2108" s="141">
        <v>6.9</v>
      </c>
      <c r="G2108" s="141">
        <v>100</v>
      </c>
      <c r="H2108" s="141">
        <v>40.024999999999999</v>
      </c>
      <c r="I2108" s="141">
        <v>6.5597727272727298</v>
      </c>
      <c r="J2108" s="141">
        <v>11.6133333333333</v>
      </c>
      <c r="K2108" s="141">
        <v>83.650999999999996</v>
      </c>
      <c r="L2108" s="144"/>
      <c r="M2108" s="141">
        <v>76810.25</v>
      </c>
      <c r="N2108" s="141">
        <v>4115.7909090909097</v>
      </c>
      <c r="O2108" s="144"/>
      <c r="R2108" s="10"/>
    </row>
    <row r="2109" spans="1:18" ht="14.4" x14ac:dyDescent="0.3">
      <c r="A2109" s="143">
        <v>45357.874965277777</v>
      </c>
      <c r="B2109" s="46">
        <f t="shared" si="32"/>
        <v>45357.875</v>
      </c>
      <c r="C2109" s="141">
        <v>9.8636363636363592E-4</v>
      </c>
      <c r="D2109" s="141">
        <v>2.99957727272727</v>
      </c>
      <c r="E2109" s="141">
        <v>1400.0238095238101</v>
      </c>
      <c r="F2109" s="141">
        <v>6.9463636363636398</v>
      </c>
      <c r="G2109" s="141">
        <v>100</v>
      </c>
      <c r="H2109" s="141">
        <v>40.091999999999999</v>
      </c>
      <c r="I2109" s="141">
        <v>6.5719523809523803</v>
      </c>
      <c r="J2109" s="141">
        <v>11.6366666666667</v>
      </c>
      <c r="K2109" s="141">
        <v>83.7</v>
      </c>
      <c r="L2109" s="144"/>
      <c r="M2109" s="141">
        <v>77011.625</v>
      </c>
      <c r="N2109" s="141">
        <v>4113.38763636364</v>
      </c>
      <c r="O2109" s="144"/>
      <c r="R2109" s="10"/>
    </row>
    <row r="2110" spans="1:18" ht="14.4" x14ac:dyDescent="0.3">
      <c r="A2110" s="143">
        <v>45357.875659722224</v>
      </c>
      <c r="B2110" s="46">
        <f t="shared" si="32"/>
        <v>45357.875694444447</v>
      </c>
      <c r="C2110" s="141">
        <v>3.9727272727272701E-3</v>
      </c>
      <c r="D2110" s="141">
        <v>2.99905909090909</v>
      </c>
      <c r="E2110" s="141">
        <v>1399.8476190476199</v>
      </c>
      <c r="F2110" s="141">
        <v>6.99</v>
      </c>
      <c r="G2110" s="141">
        <v>100</v>
      </c>
      <c r="H2110" s="141">
        <v>40.154285714285699</v>
      </c>
      <c r="I2110" s="141">
        <v>6.5607727272727301</v>
      </c>
      <c r="J2110" s="141">
        <v>11.6745454545455</v>
      </c>
      <c r="K2110" s="141">
        <v>83.632499999999993</v>
      </c>
      <c r="L2110" s="144"/>
      <c r="M2110" s="141">
        <v>77210.285714285696</v>
      </c>
      <c r="N2110" s="141">
        <v>4110.9668636363604</v>
      </c>
      <c r="O2110" s="144"/>
      <c r="R2110" s="10"/>
    </row>
    <row r="2111" spans="1:18" ht="14.4" x14ac:dyDescent="0.3">
      <c r="A2111" s="143">
        <v>45357.876354166663</v>
      </c>
      <c r="B2111" s="46">
        <f t="shared" si="32"/>
        <v>45357.876388888893</v>
      </c>
      <c r="C2111" s="141">
        <v>-2.4727272727272701E-3</v>
      </c>
      <c r="D2111" s="141">
        <v>3.00059090909091</v>
      </c>
      <c r="E2111" s="141">
        <v>1399.9857142857099</v>
      </c>
      <c r="F2111" s="141">
        <v>7.0035714285714299</v>
      </c>
      <c r="G2111" s="141">
        <v>100</v>
      </c>
      <c r="H2111" s="141">
        <v>40.215000000000003</v>
      </c>
      <c r="I2111" s="141">
        <v>6.5690476190476197</v>
      </c>
      <c r="J2111" s="141">
        <v>11.682857142857101</v>
      </c>
      <c r="K2111" s="141">
        <v>83.55</v>
      </c>
      <c r="L2111" s="144"/>
      <c r="M2111" s="141">
        <v>77416.111111111095</v>
      </c>
      <c r="N2111" s="141">
        <v>4108.4704090909099</v>
      </c>
      <c r="O2111" s="144"/>
      <c r="R2111" s="10"/>
    </row>
    <row r="2112" spans="1:18" ht="14.4" x14ac:dyDescent="0.3">
      <c r="A2112" s="143">
        <v>45357.87704861111</v>
      </c>
      <c r="B2112" s="46">
        <f t="shared" si="32"/>
        <v>45357.877083333333</v>
      </c>
      <c r="C2112" s="141">
        <v>-9.4545454545454501E-4</v>
      </c>
      <c r="D2112" s="141">
        <v>3.0033045454545499</v>
      </c>
      <c r="E2112" s="141">
        <v>1400.5150000000001</v>
      </c>
      <c r="F2112" s="141">
        <v>7.0818750000000001</v>
      </c>
      <c r="G2112" s="141">
        <v>100</v>
      </c>
      <c r="H2112" s="141">
        <v>40.284999999999997</v>
      </c>
      <c r="I2112" s="141">
        <v>6.5569545454545404</v>
      </c>
      <c r="J2112" s="141">
        <v>11.68</v>
      </c>
      <c r="K2112" s="141">
        <v>83.618333333333297</v>
      </c>
      <c r="L2112" s="144"/>
      <c r="M2112" s="141">
        <v>77620.714285714304</v>
      </c>
      <c r="N2112" s="141">
        <v>4106.00831818182</v>
      </c>
      <c r="O2112" s="144"/>
      <c r="R2112" s="10"/>
    </row>
    <row r="2113" spans="1:18" ht="14.4" x14ac:dyDescent="0.3">
      <c r="A2113" s="143">
        <v>45357.877743055556</v>
      </c>
      <c r="B2113" s="46">
        <f t="shared" si="32"/>
        <v>45357.87777777778</v>
      </c>
      <c r="C2113" s="141">
        <v>1.1727272727272699E-3</v>
      </c>
      <c r="D2113" s="141">
        <v>2.9967136363636402</v>
      </c>
      <c r="E2113" s="141">
        <v>1399.9857142857099</v>
      </c>
      <c r="F2113" s="141">
        <v>7.2378571428571403</v>
      </c>
      <c r="G2113" s="141">
        <v>100</v>
      </c>
      <c r="H2113" s="141">
        <v>40.354999999999997</v>
      </c>
      <c r="I2113" s="141">
        <v>6.5688181818181803</v>
      </c>
      <c r="J2113" s="141">
        <v>11.6875</v>
      </c>
      <c r="K2113" s="141">
        <v>83.614999999999995</v>
      </c>
      <c r="L2113" s="144"/>
      <c r="M2113" s="141">
        <v>77838.25</v>
      </c>
      <c r="N2113" s="141">
        <v>4103.5593181818203</v>
      </c>
      <c r="O2113" s="144"/>
      <c r="R2113" s="10"/>
    </row>
    <row r="2114" spans="1:18" ht="14.4" x14ac:dyDescent="0.3">
      <c r="A2114" s="143">
        <v>45357.878437500003</v>
      </c>
      <c r="B2114" s="46">
        <f t="shared" si="32"/>
        <v>45357.878472222226</v>
      </c>
      <c r="C2114" s="141">
        <v>-1.4999999999999999E-4</v>
      </c>
      <c r="D2114" s="141">
        <v>3.0042318181818199</v>
      </c>
      <c r="E2114" s="141">
        <v>1400.1681818181801</v>
      </c>
      <c r="F2114" s="141">
        <v>7.3670588235294101</v>
      </c>
      <c r="G2114" s="141">
        <v>100</v>
      </c>
      <c r="H2114" s="141">
        <v>40.435000000000002</v>
      </c>
      <c r="I2114" s="141">
        <v>6.5549999999999997</v>
      </c>
      <c r="J2114" s="141">
        <v>11.675000000000001</v>
      </c>
      <c r="K2114" s="141">
        <v>83.564999999999998</v>
      </c>
      <c r="L2114" s="144"/>
      <c r="M2114" s="141">
        <v>78033.125</v>
      </c>
      <c r="N2114" s="141">
        <v>4101.1432272727297</v>
      </c>
      <c r="O2114" s="144"/>
      <c r="R2114" s="10"/>
    </row>
    <row r="2115" spans="1:18" ht="14.4" x14ac:dyDescent="0.3">
      <c r="A2115" s="143">
        <v>45357.879131944443</v>
      </c>
      <c r="B2115" s="46">
        <f t="shared" ref="B2115:B2124" si="33">MROUND(A2115,"00:01:00")</f>
        <v>45357.879166666666</v>
      </c>
      <c r="C2115" s="141">
        <v>8.0000000000000004E-4</v>
      </c>
      <c r="D2115" s="141">
        <v>2.9988545454545501</v>
      </c>
      <c r="E2115" s="141">
        <v>1400.13</v>
      </c>
      <c r="F2115" s="141">
        <v>7.2811111111111098</v>
      </c>
      <c r="G2115" s="141">
        <v>100</v>
      </c>
      <c r="H2115" s="141">
        <v>40.524999999999999</v>
      </c>
      <c r="I2115" s="141">
        <v>6.62177272727273</v>
      </c>
      <c r="J2115" s="141">
        <v>11.6677777777778</v>
      </c>
      <c r="K2115" s="141">
        <v>83.57</v>
      </c>
      <c r="L2115" s="144"/>
      <c r="M2115" s="141">
        <v>78307.636363636397</v>
      </c>
      <c r="N2115" s="141">
        <v>4098.6524090909097</v>
      </c>
      <c r="O2115" s="144"/>
      <c r="R2115" s="10"/>
    </row>
    <row r="2116" spans="1:18" ht="14.4" x14ac:dyDescent="0.3">
      <c r="A2116" s="143">
        <v>45357.879826388889</v>
      </c>
      <c r="B2116" s="46">
        <f t="shared" si="33"/>
        <v>45357.879861111112</v>
      </c>
      <c r="C2116" s="141">
        <v>3.9130434782608698E-4</v>
      </c>
      <c r="D2116" s="141">
        <v>2.9993913043478302</v>
      </c>
      <c r="E2116" s="141">
        <v>1400.1454545454501</v>
      </c>
      <c r="F2116" s="141">
        <v>7.1052173913043504</v>
      </c>
      <c r="G2116" s="141">
        <v>100</v>
      </c>
      <c r="H2116" s="141">
        <v>40.613636363636402</v>
      </c>
      <c r="I2116" s="141">
        <v>6.6101304347826098</v>
      </c>
      <c r="J2116" s="141">
        <v>11.606999999999999</v>
      </c>
      <c r="K2116" s="141">
        <v>83.79</v>
      </c>
      <c r="L2116" s="144"/>
      <c r="M2116" s="141">
        <v>78657.416666666701</v>
      </c>
      <c r="N2116" s="141">
        <v>4096.1172173913001</v>
      </c>
      <c r="O2116" s="144"/>
      <c r="R2116" s="10"/>
    </row>
    <row r="2117" spans="1:18" ht="14.4" x14ac:dyDescent="0.3">
      <c r="A2117" s="143">
        <v>45357.880520833336</v>
      </c>
      <c r="B2117" s="46">
        <f t="shared" si="33"/>
        <v>45357.880555555559</v>
      </c>
      <c r="C2117" s="141">
        <v>1.53181818181818E-3</v>
      </c>
      <c r="D2117" s="141">
        <v>2.9978136363636398</v>
      </c>
      <c r="E2117" s="141">
        <v>1399.6095238095199</v>
      </c>
      <c r="F2117" s="141">
        <v>6.8509523809523802</v>
      </c>
      <c r="G2117" s="141">
        <v>100</v>
      </c>
      <c r="H2117" s="141">
        <v>40.700000000000003</v>
      </c>
      <c r="I2117" s="141">
        <v>6.5992857142857204</v>
      </c>
      <c r="J2117" s="141">
        <v>11.491250000000001</v>
      </c>
      <c r="K2117" s="141">
        <v>83.811666666666696</v>
      </c>
      <c r="L2117" s="144"/>
      <c r="M2117" s="141">
        <v>78895.8</v>
      </c>
      <c r="N2117" s="141">
        <v>4093.6225454545502</v>
      </c>
      <c r="O2117" s="144"/>
      <c r="R2117" s="10"/>
    </row>
    <row r="2118" spans="1:18" ht="14.4" x14ac:dyDescent="0.3">
      <c r="A2118" s="143">
        <v>45357.881215277775</v>
      </c>
      <c r="B2118" s="46">
        <f t="shared" si="33"/>
        <v>45357.881249999999</v>
      </c>
      <c r="C2118" s="141">
        <v>7.5227272727272703E-3</v>
      </c>
      <c r="D2118" s="141">
        <v>3.0024999999999999</v>
      </c>
      <c r="E2118" s="141">
        <v>1399.45</v>
      </c>
      <c r="F2118" s="141">
        <v>24.32</v>
      </c>
      <c r="G2118" s="141">
        <v>100</v>
      </c>
      <c r="H2118" s="141">
        <v>40.724166666666697</v>
      </c>
      <c r="I2118" s="141">
        <v>6.5931904761904798</v>
      </c>
      <c r="J2118" s="141">
        <v>11.47</v>
      </c>
      <c r="K2118" s="141">
        <v>83.713846153846106</v>
      </c>
      <c r="L2118" s="144"/>
      <c r="M2118" s="141">
        <v>79018.75</v>
      </c>
      <c r="N2118" s="141">
        <v>4091.76019047619</v>
      </c>
      <c r="O2118" s="144"/>
      <c r="R2118" s="10"/>
    </row>
    <row r="2119" spans="1:18" ht="14.4" x14ac:dyDescent="0.3">
      <c r="A2119" s="143">
        <v>45357.881909722222</v>
      </c>
      <c r="B2119" s="46">
        <f t="shared" si="33"/>
        <v>45357.881944444445</v>
      </c>
      <c r="C2119" s="141">
        <v>0.25292272727272702</v>
      </c>
      <c r="D2119" s="141">
        <v>2.7409818181818202</v>
      </c>
      <c r="E2119" s="141">
        <v>1400.0050000000001</v>
      </c>
      <c r="F2119" s="141">
        <v>147.58500000000001</v>
      </c>
      <c r="G2119" s="141">
        <v>90.16</v>
      </c>
      <c r="H2119" s="141">
        <v>40.4672727272727</v>
      </c>
      <c r="I2119" s="141">
        <v>6.7468636363636403</v>
      </c>
      <c r="J2119" s="141">
        <v>11.631</v>
      </c>
      <c r="K2119" s="141">
        <v>83.335833333333298</v>
      </c>
      <c r="L2119" s="144"/>
      <c r="M2119" s="141">
        <v>79065</v>
      </c>
      <c r="N2119" s="141">
        <v>4091.55217647059</v>
      </c>
      <c r="O2119" s="144"/>
      <c r="R2119" s="10"/>
    </row>
    <row r="2120" spans="1:18" ht="14.4" x14ac:dyDescent="0.3">
      <c r="A2120" s="143">
        <v>45357.882604166669</v>
      </c>
      <c r="B2120" s="46">
        <f t="shared" si="33"/>
        <v>45357.882638888892</v>
      </c>
      <c r="C2120" s="141">
        <v>0.90782857142857099</v>
      </c>
      <c r="D2120" s="141">
        <v>2.07938571428571</v>
      </c>
      <c r="E2120" s="141">
        <v>1400.11428571429</v>
      </c>
      <c r="F2120" s="141">
        <v>169.68761904761899</v>
      </c>
      <c r="G2120" s="141">
        <v>72.05</v>
      </c>
      <c r="H2120" s="141">
        <v>40.008095238095201</v>
      </c>
      <c r="I2120" s="141">
        <v>6.9053809523809502</v>
      </c>
      <c r="J2120" s="141">
        <v>10.79</v>
      </c>
      <c r="K2120" s="141">
        <v>82.09</v>
      </c>
      <c r="L2120" s="144"/>
      <c r="M2120" s="141">
        <v>79065</v>
      </c>
      <c r="N2120" s="141">
        <v>4091.5470833333302</v>
      </c>
      <c r="O2120" s="144"/>
      <c r="R2120" s="10"/>
    </row>
    <row r="2121" spans="1:18" ht="14.4" x14ac:dyDescent="0.3">
      <c r="A2121" s="143">
        <v>45357.883298611108</v>
      </c>
      <c r="B2121" s="46">
        <f t="shared" si="33"/>
        <v>45357.883333333339</v>
      </c>
      <c r="C2121" s="141">
        <v>1.41506363636364</v>
      </c>
      <c r="D2121" s="141">
        <v>1.5832409090909101</v>
      </c>
      <c r="E2121" s="141">
        <v>1400.1095238095199</v>
      </c>
      <c r="F2121" s="141">
        <v>116.656818181818</v>
      </c>
      <c r="G2121" s="141">
        <v>61.134999999999998</v>
      </c>
      <c r="H2121" s="141">
        <v>39.470909090909103</v>
      </c>
      <c r="I2121" s="141">
        <v>7.0369999999999999</v>
      </c>
      <c r="J2121" s="141">
        <v>9.0107142857142897</v>
      </c>
      <c r="K2121" s="141">
        <v>71.674285714285702</v>
      </c>
      <c r="L2121" s="144"/>
      <c r="M2121" s="141">
        <v>79065</v>
      </c>
      <c r="N2121" s="141">
        <v>4091.5665714285701</v>
      </c>
      <c r="O2121" s="144"/>
      <c r="R2121" s="10"/>
    </row>
    <row r="2122" spans="1:18" ht="14.4" x14ac:dyDescent="0.3">
      <c r="A2122" s="143">
        <v>45357.883993055555</v>
      </c>
      <c r="B2122" s="46">
        <f t="shared" si="33"/>
        <v>45357.884027777778</v>
      </c>
      <c r="C2122" s="141">
        <v>1.6971272727272699</v>
      </c>
      <c r="D2122" s="141">
        <v>1.30319545454545</v>
      </c>
      <c r="E2122" s="141">
        <v>1400.07142857143</v>
      </c>
      <c r="F2122" s="141">
        <v>91.160909090909101</v>
      </c>
      <c r="G2122" s="141">
        <v>54.115000000000002</v>
      </c>
      <c r="H2122" s="141">
        <v>38.9404545454545</v>
      </c>
      <c r="I2122" s="141">
        <v>7.1412727272727299</v>
      </c>
      <c r="J2122" s="141">
        <v>7.53</v>
      </c>
      <c r="K2122" s="141">
        <v>60.147142857142903</v>
      </c>
      <c r="L2122" s="144"/>
      <c r="M2122" s="141">
        <v>79065</v>
      </c>
      <c r="N2122" s="141">
        <v>4091.5776000000001</v>
      </c>
      <c r="O2122" s="144"/>
      <c r="R2122" s="10"/>
    </row>
    <row r="2123" spans="1:18" ht="14.4" x14ac:dyDescent="0.3">
      <c r="A2123" s="143">
        <v>45357.884687500002</v>
      </c>
      <c r="B2123" s="46">
        <f t="shared" si="33"/>
        <v>45357.884722222225</v>
      </c>
      <c r="C2123" s="141">
        <v>1.8871500000000001</v>
      </c>
      <c r="D2123" s="141">
        <v>1.1138909090909099</v>
      </c>
      <c r="E2123" s="141">
        <v>1400.26363636364</v>
      </c>
      <c r="F2123" s="141">
        <v>73.4672727272727</v>
      </c>
      <c r="G2123" s="141">
        <v>49.45</v>
      </c>
      <c r="H2123" s="141">
        <v>38.406818181818203</v>
      </c>
      <c r="I2123" s="141">
        <v>7.2275</v>
      </c>
      <c r="J2123" s="141">
        <v>6.3278571428571402</v>
      </c>
      <c r="K2123" s="141">
        <v>51.711666666666702</v>
      </c>
      <c r="L2123" s="144"/>
      <c r="M2123" s="141">
        <v>79065</v>
      </c>
      <c r="N2123" s="141">
        <v>4091.589125</v>
      </c>
      <c r="O2123" s="144"/>
      <c r="R2123" s="10"/>
    </row>
    <row r="2124" spans="1:18" ht="14.4" x14ac:dyDescent="0.3">
      <c r="A2124" s="143">
        <v>45357.885381944441</v>
      </c>
      <c r="B2124" s="46">
        <f t="shared" si="33"/>
        <v>45357.885416666672</v>
      </c>
      <c r="C2124" s="141">
        <v>2.0107086956521698</v>
      </c>
      <c r="D2124" s="141">
        <v>0.98576086956521702</v>
      </c>
      <c r="E2124" s="141">
        <v>1400.1523809523801</v>
      </c>
      <c r="F2124" s="141">
        <v>61.257391304347799</v>
      </c>
      <c r="G2124" s="141">
        <v>46.534999999999997</v>
      </c>
      <c r="H2124" s="141">
        <v>37.868695652173898</v>
      </c>
      <c r="I2124" s="141">
        <v>7.3030434782608697</v>
      </c>
      <c r="J2124" s="141">
        <v>5.3869230769230798</v>
      </c>
      <c r="K2124" s="141">
        <v>45.935000000000002</v>
      </c>
      <c r="L2124" s="144"/>
      <c r="M2124" s="141">
        <v>79065</v>
      </c>
      <c r="N2124" s="141">
        <v>4091.6246000000001</v>
      </c>
      <c r="O2124" s="144">
        <v>308.39</v>
      </c>
      <c r="R2124" s="10"/>
    </row>
  </sheetData>
  <autoFilter ref="A1:N2124" xr:uid="{00000000-0001-0000-0100-000000000000}"/>
  <pageMargins left="0.7" right="0.7" top="0.78740157499999996" bottom="0.78740157499999996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2124"/>
  <sheetViews>
    <sheetView zoomScale="85" zoomScaleNormal="85" zoomScalePageLayoutView="125" workbookViewId="0">
      <pane xSplit="1" ySplit="1" topLeftCell="B2071" activePane="bottomRight" state="frozen"/>
      <selection pane="topRight" activeCell="B1" sqref="B1"/>
      <selection pane="bottomLeft" activeCell="A2" sqref="A2"/>
      <selection pane="bottomRight" activeCell="M2124" sqref="M2124"/>
    </sheetView>
  </sheetViews>
  <sheetFormatPr defaultColWidth="11.44140625" defaultRowHeight="13.2" x14ac:dyDescent="0.25"/>
  <cols>
    <col min="1" max="1" width="9.88671875" bestFit="1" customWidth="1"/>
    <col min="2" max="2" width="21.33203125" style="5" bestFit="1" customWidth="1"/>
    <col min="3" max="3" width="20.6640625" style="5" bestFit="1" customWidth="1"/>
    <col min="4" max="4" width="16.44140625" style="5" bestFit="1" customWidth="1"/>
    <col min="5" max="5" width="8.33203125" style="5" bestFit="1" customWidth="1"/>
    <col min="6" max="6" width="13.88671875" style="5" bestFit="1" customWidth="1"/>
    <col min="7" max="7" width="15.109375" style="5" bestFit="1" customWidth="1"/>
    <col min="8" max="8" width="16.33203125" style="5" bestFit="1" customWidth="1"/>
    <col min="9" max="9" width="15.88671875" style="5" bestFit="1" customWidth="1"/>
    <col min="10" max="10" width="6.33203125" style="5" bestFit="1" customWidth="1"/>
    <col min="11" max="11" width="12.109375" style="5" bestFit="1" customWidth="1"/>
    <col min="12" max="12" width="12.6640625" style="5" bestFit="1" customWidth="1"/>
    <col min="13" max="13" width="12.6640625" style="10" bestFit="1" customWidth="1"/>
    <col min="14" max="14" width="15.88671875" style="5" bestFit="1" customWidth="1"/>
    <col min="15" max="15" width="16" style="5" bestFit="1" customWidth="1"/>
    <col min="16" max="16" width="20.88671875" bestFit="1" customWidth="1"/>
    <col min="17" max="17" width="15.6640625" bestFit="1" customWidth="1"/>
    <col min="18" max="18" width="20.109375" bestFit="1" customWidth="1"/>
    <col min="19" max="19" width="15.109375" bestFit="1" customWidth="1"/>
  </cols>
  <sheetData>
    <row r="1" spans="1:17" x14ac:dyDescent="0.25">
      <c r="A1" t="s">
        <v>62</v>
      </c>
      <c r="B1" s="9" t="s">
        <v>63</v>
      </c>
      <c r="C1" s="9" t="s">
        <v>64</v>
      </c>
      <c r="D1" s="9" t="s">
        <v>65</v>
      </c>
      <c r="E1" t="s">
        <v>66</v>
      </c>
      <c r="F1" s="9" t="s">
        <v>67</v>
      </c>
      <c r="G1" s="9" t="s">
        <v>68</v>
      </c>
      <c r="H1" t="s">
        <v>69</v>
      </c>
      <c r="I1" t="s">
        <v>70</v>
      </c>
      <c r="J1" t="s">
        <v>71</v>
      </c>
      <c r="K1" s="9" t="s">
        <v>55</v>
      </c>
      <c r="L1" s="9" t="s">
        <v>72</v>
      </c>
      <c r="M1" s="9" t="s">
        <v>56</v>
      </c>
      <c r="N1" t="s">
        <v>73</v>
      </c>
      <c r="O1" s="9" t="s">
        <v>74</v>
      </c>
      <c r="P1" s="9" t="s">
        <v>75</v>
      </c>
      <c r="Q1" s="9" t="s">
        <v>174</v>
      </c>
    </row>
    <row r="2" spans="1:17" x14ac:dyDescent="0.25">
      <c r="A2" s="5">
        <f>ROUND((Online_RAW!B2-General!$B$10)*24,3)</f>
        <v>0</v>
      </c>
      <c r="B2" s="5">
        <f>General!$B$12+Online_ANA!K2/1000+Online_ANA!L2/1000+Online_ANA!M2/1000/General!$B$22-SUM($P$2:P2)/1000/General!$B$24+SUM($Q$2:Q2)/1000/General!$B$24</f>
        <v>1.08</v>
      </c>
      <c r="C2" s="5">
        <f>Online_RAW!K2</f>
        <v>20.683333333333302</v>
      </c>
      <c r="D2" s="5">
        <f>Online_RAW!J2</f>
        <v>0.04</v>
      </c>
      <c r="E2" s="5">
        <f>(1-F2/100-G2/100)/(1-C2/100-D2/100-General!$B$17/100)</f>
        <v>1.0040082408782027</v>
      </c>
      <c r="F2" s="5">
        <f>N2*General!$B$14/(N2+O2)+O2*100/(N2+O2)</f>
        <v>20.8</v>
      </c>
      <c r="G2" s="5">
        <f>N2*General!$B$15/(N2+O2)</f>
        <v>0.04</v>
      </c>
      <c r="H2" s="5">
        <f>(N2+O2)*(1/General!$B$20)*((F2/100)-E2*(C2/100))*1000/B2</f>
        <v>1.6729204003309757</v>
      </c>
      <c r="I2" s="5">
        <f>(N2+O2)*(1/General!$B$20)*((D2/100)*E2-(G2/100))*1000/B2</f>
        <v>7.9441884582831506E-3</v>
      </c>
      <c r="J2" s="5">
        <f t="shared" ref="J2:J56" si="0">I2/H2</f>
        <v>4.7486948313329481E-3</v>
      </c>
      <c r="K2" s="5">
        <f>MAX(Online_RAW!$L$2-Online_RAW!L2,0)</f>
        <v>0</v>
      </c>
      <c r="L2" s="5">
        <f>0.0039*(Online_RAW!M2)</f>
        <v>0</v>
      </c>
      <c r="M2" s="10">
        <f>Online_RAW!$N$2-Online_RAW!N2</f>
        <v>0</v>
      </c>
      <c r="N2" s="5">
        <f>Online_RAW!C2*60</f>
        <v>119.94409090909079</v>
      </c>
      <c r="O2" s="5">
        <f>MAX(0, Online_RAW!D2*60)</f>
        <v>0</v>
      </c>
      <c r="P2" s="5">
        <f>_xlfn.IFNA(VLOOKUP(A2,Sampling!$D$7:$E$14,2,FALSE),0)</f>
        <v>20</v>
      </c>
      <c r="Q2">
        <f>_xlfn.IFNA(VLOOKUP(A2,Refill!$D$6:$G$8,2,FALSE),0)</f>
        <v>0</v>
      </c>
    </row>
    <row r="3" spans="1:17" x14ac:dyDescent="0.25">
      <c r="A3" s="5">
        <f>ROUND((Online_RAW!B3-General!$B$10)*24,3)</f>
        <v>1.7000000000000001E-2</v>
      </c>
      <c r="B3" s="5">
        <f>General!$B$12+Online_ANA!K3/1000+Online_ANA!L3/1000+Online_ANA!M3/1000/General!$B$22-SUM($P$2:P3)/1000/General!$B$24+SUM($Q$2:Q3)/1000/General!$B$24</f>
        <v>1.08</v>
      </c>
      <c r="C3" s="5">
        <f>Online_RAW!K3</f>
        <v>20.684999999999999</v>
      </c>
      <c r="D3" s="5">
        <f>Online_RAW!J3</f>
        <v>0.04</v>
      </c>
      <c r="E3" s="5">
        <f>(1-F3/100-G3/100)/(1-C3/100-D3/100-General!$B$17/100)</f>
        <v>1.0040294648519439</v>
      </c>
      <c r="F3" s="5">
        <f>N3*General!$B$14/(N3+O3)+O3*100/(N3+O3)</f>
        <v>20.8</v>
      </c>
      <c r="G3" s="5">
        <f>N3*General!$B$15/(N3+O3)</f>
        <v>3.9999999999999994E-2</v>
      </c>
      <c r="H3" s="5">
        <f>(N3+O3)*(1/General!$B$20)*((F3/100)-E3*(C3/100))*1000/B3</f>
        <v>1.5690676460407653</v>
      </c>
      <c r="I3" s="5">
        <f>(N3+O3)*(1/General!$B$20)*((D3/100)*E3-(G3/100))*1000/B3</f>
        <v>7.9903938670500153E-3</v>
      </c>
      <c r="J3" s="5">
        <f t="shared" si="0"/>
        <v>5.0924470256028843E-3</v>
      </c>
      <c r="K3" s="5">
        <f>MAX(Online_RAW!$L$2-Online_RAW!L3,0)</f>
        <v>0</v>
      </c>
      <c r="L3" s="5">
        <f>0.0039*(Online_RAW!M3)</f>
        <v>0</v>
      </c>
      <c r="M3" s="10">
        <f>Online_RAW!$N$2-Online_RAW!N3</f>
        <v>0</v>
      </c>
      <c r="N3" s="5">
        <f>Online_RAW!C3*60</f>
        <v>120.00627272727299</v>
      </c>
      <c r="O3" s="5">
        <f>MAX(0, Online_RAW!D3*60)</f>
        <v>0</v>
      </c>
      <c r="P3" s="5">
        <f>_xlfn.IFNA(VLOOKUP(A3,Sampling!$D$7:$E$14,2,FALSE),0)</f>
        <v>0</v>
      </c>
      <c r="Q3">
        <f>_xlfn.IFNA(VLOOKUP(A3,Refill!$D$6:$G$8,2,FALSE),0)</f>
        <v>0</v>
      </c>
    </row>
    <row r="4" spans="1:17" x14ac:dyDescent="0.25">
      <c r="A4" s="5">
        <f>ROUND((Online_RAW!B4-General!$B$10)*24,3)</f>
        <v>3.3000000000000002E-2</v>
      </c>
      <c r="B4" s="5">
        <f>General!$B$12+Online_ANA!K4/1000+Online_ANA!L4/1000+Online_ANA!M4/1000/General!$B$22-SUM($P$2:P4)/1000/General!$B$24+SUM($Q$2:Q4)/1000/General!$B$24</f>
        <v>1.08</v>
      </c>
      <c r="C4" s="5">
        <f>Online_RAW!K4</f>
        <v>20.686</v>
      </c>
      <c r="D4" s="5">
        <f>Online_RAW!J4</f>
        <v>0.04</v>
      </c>
      <c r="E4" s="5">
        <f>(1-F4/100-G4/100)/(1-C4/100-D4/100-General!$B$17/100)</f>
        <v>1.0040421996669064</v>
      </c>
      <c r="F4" s="5">
        <f>N4*General!$B$14/(N4+O4)+O4*100/(N4+O4)</f>
        <v>20.8</v>
      </c>
      <c r="G4" s="5">
        <f>N4*General!$B$15/(N4+O4)</f>
        <v>0.04</v>
      </c>
      <c r="H4" s="5">
        <f>(N4+O4)*(1/General!$B$20)*((F4/100)-E4*(C4/100))*1000/B4</f>
        <v>1.5064662690543038</v>
      </c>
      <c r="I4" s="5">
        <f>(N4+O4)*(1/General!$B$20)*((D4/100)*E4-(G4/100))*1000/B4</f>
        <v>8.0168856117548044E-3</v>
      </c>
      <c r="J4" s="5">
        <f t="shared" si="0"/>
        <v>5.3216495957705496E-3</v>
      </c>
      <c r="K4" s="5">
        <f>MAX(Online_RAW!$L$2-Online_RAW!L4,0)</f>
        <v>0</v>
      </c>
      <c r="L4" s="5">
        <f>0.0039*(Online_RAW!M4)</f>
        <v>0</v>
      </c>
      <c r="M4" s="10">
        <f>Online_RAW!$N$2-Online_RAW!N4</f>
        <v>0</v>
      </c>
      <c r="N4" s="5">
        <f>Online_RAW!C4*60</f>
        <v>120.0248181818184</v>
      </c>
      <c r="O4" s="5">
        <f>MAX(0, Online_RAW!D4*60)</f>
        <v>0</v>
      </c>
      <c r="P4" s="5">
        <f>_xlfn.IFNA(VLOOKUP(A4,Sampling!$D$7:$E$14,2,FALSE),0)</f>
        <v>0</v>
      </c>
      <c r="Q4">
        <f>_xlfn.IFNA(VLOOKUP(A4,Refill!$D$6:$G$8,2,FALSE),0)</f>
        <v>0</v>
      </c>
    </row>
    <row r="5" spans="1:17" x14ac:dyDescent="0.25">
      <c r="A5" s="5">
        <f>ROUND((Online_RAW!B5-General!$B$10)*24,3)</f>
        <v>0.05</v>
      </c>
      <c r="B5" s="5">
        <f>General!$B$12+Online_ANA!K5/1000+Online_ANA!L5/1000+Online_ANA!M5/1000/General!$B$22-SUM($P$2:P5)/1000/General!$B$24+SUM($Q$2:Q5)/1000/General!$B$24</f>
        <v>1.08</v>
      </c>
      <c r="C5" s="5">
        <f>Online_RAW!K5</f>
        <v>20.684999999999999</v>
      </c>
      <c r="D5" s="5">
        <f>Online_RAW!J5</f>
        <v>0.04</v>
      </c>
      <c r="E5" s="5">
        <f>(1-F5/100-G5/100)/(1-C5/100-D5/100-General!$B$17/100)</f>
        <v>1.0040294648519439</v>
      </c>
      <c r="F5" s="5">
        <f>N5*General!$B$14/(N5+O5)+O5*100/(N5+O5)</f>
        <v>20.8</v>
      </c>
      <c r="G5" s="5">
        <f>N5*General!$B$15/(N5+O5)</f>
        <v>0.04</v>
      </c>
      <c r="H5" s="5">
        <f>(N5+O5)*(1/General!$B$20)*((F5/100)-E5*(C5/100))*1000/B5</f>
        <v>1.5676769542315716</v>
      </c>
      <c r="I5" s="5">
        <f>(N5+O5)*(1/General!$B$20)*((D5/100)*E5-(G5/100))*1000/B5</f>
        <v>7.9833118426824862E-3</v>
      </c>
      <c r="J5" s="5">
        <f t="shared" si="0"/>
        <v>5.0924470256027126E-3</v>
      </c>
      <c r="K5" s="5">
        <f>MAX(Online_RAW!$L$2-Online_RAW!L5,0)</f>
        <v>0</v>
      </c>
      <c r="L5" s="5">
        <f>0.0039*(Online_RAW!M5)</f>
        <v>0</v>
      </c>
      <c r="M5" s="10">
        <f>Online_RAW!$N$2-Online_RAW!N5</f>
        <v>0</v>
      </c>
      <c r="N5" s="5">
        <f>Online_RAW!C5*60</f>
        <v>119.89990909090919</v>
      </c>
      <c r="O5" s="5">
        <f>MAX(0, Online_RAW!D5*60)</f>
        <v>0</v>
      </c>
      <c r="P5" s="5">
        <f>_xlfn.IFNA(VLOOKUP(A5,Sampling!$D$7:$E$14,2,FALSE),0)</f>
        <v>0</v>
      </c>
      <c r="Q5">
        <f>_xlfn.IFNA(VLOOKUP(A5,Refill!$D$6:$G$8,2,FALSE),0)</f>
        <v>0</v>
      </c>
    </row>
    <row r="6" spans="1:17" x14ac:dyDescent="0.25">
      <c r="A6" s="5">
        <f>ROUND((Online_RAW!B6-General!$B$10)*24,3)</f>
        <v>6.7000000000000004E-2</v>
      </c>
      <c r="B6" s="5">
        <f>General!$B$12+Online_ANA!K6/1000+Online_ANA!L6/1000+Online_ANA!M6/1000/General!$B$22-SUM($P$2:P6)/1000/General!$B$24+SUM($Q$2:Q6)/1000/General!$B$24</f>
        <v>1.08</v>
      </c>
      <c r="C6" s="5">
        <f>Online_RAW!K6</f>
        <v>20.684999999999999</v>
      </c>
      <c r="D6" s="5">
        <f>Online_RAW!J6</f>
        <v>0.04</v>
      </c>
      <c r="E6" s="5">
        <f>(1-F6/100-G6/100)/(1-C6/100-D6/100-General!$B$17/100)</f>
        <v>1.0040294648519439</v>
      </c>
      <c r="F6" s="5">
        <f>N6*General!$B$14/(N6+O6)+O6*100/(N6+O6)</f>
        <v>20.8</v>
      </c>
      <c r="G6" s="5">
        <f>N6*General!$B$15/(N6+O6)</f>
        <v>3.9999999999999994E-2</v>
      </c>
      <c r="H6" s="5">
        <f>(N6+O6)*(1/General!$B$20)*((F6/100)-E6*(C6/100))*1000/B6</f>
        <v>1.5694313654370102</v>
      </c>
      <c r="I6" s="5">
        <f>(N6+O6)*(1/General!$B$20)*((D6/100)*E6-(G6/100))*1000/B6</f>
        <v>7.9922460888075756E-3</v>
      </c>
      <c r="J6" s="5">
        <f t="shared" si="0"/>
        <v>5.0924470256028843E-3</v>
      </c>
      <c r="K6" s="5">
        <f>MAX(Online_RAW!$L$2-Online_RAW!L6,0)</f>
        <v>0</v>
      </c>
      <c r="L6" s="5">
        <f>0.0039*(Online_RAW!M6)</f>
        <v>0</v>
      </c>
      <c r="M6" s="10">
        <f>Online_RAW!$N$2-Online_RAW!N6</f>
        <v>0</v>
      </c>
      <c r="N6" s="5">
        <f>Online_RAW!C6*60</f>
        <v>120.03409090909079</v>
      </c>
      <c r="O6" s="5">
        <f>MAX(0, Online_RAW!D6*60)</f>
        <v>0</v>
      </c>
      <c r="P6" s="5">
        <f>_xlfn.IFNA(VLOOKUP(A6,Sampling!$D$7:$E$14,2,FALSE),0)</f>
        <v>0</v>
      </c>
      <c r="Q6">
        <f>_xlfn.IFNA(VLOOKUP(A6,Refill!$D$6:$G$8,2,FALSE),0)</f>
        <v>0</v>
      </c>
    </row>
    <row r="7" spans="1:17" x14ac:dyDescent="0.25">
      <c r="A7" s="5">
        <f>ROUND((Online_RAW!B7-General!$B$10)*24,3)</f>
        <v>8.3000000000000004E-2</v>
      </c>
      <c r="B7" s="5">
        <f>General!$B$12+Online_ANA!K7/1000+Online_ANA!L7/1000+Online_ANA!M7/1000/General!$B$22-SUM($P$2:P7)/1000/General!$B$24+SUM($Q$2:Q7)/1000/General!$B$24</f>
        <v>1.08</v>
      </c>
      <c r="C7" s="5">
        <f>Online_RAW!K7</f>
        <v>20.69</v>
      </c>
      <c r="D7" s="5">
        <f>Online_RAW!J7</f>
        <v>0.04</v>
      </c>
      <c r="E7" s="5">
        <f>(1-F7/100-G7/100)/(1-C7/100-D7/100-General!$B$17/100)</f>
        <v>1.0040931421574129</v>
      </c>
      <c r="F7" s="5">
        <f>N7*General!$B$14/(N7+O7)+O7*100/(N7+O7)</f>
        <v>20.8</v>
      </c>
      <c r="G7" s="5">
        <f>N7*General!$B$15/(N7+O7)</f>
        <v>0.04</v>
      </c>
      <c r="H7" s="5">
        <f>(N7+O7)*(1/General!$B$20)*((F7/100)-E7*(C7/100))*1000/B7</f>
        <v>1.2556310114127751</v>
      </c>
      <c r="I7" s="5">
        <f>(N7+O7)*(1/General!$B$20)*((D7/100)*E7-(G7/100))*1000/B7</f>
        <v>8.1215167104195535E-3</v>
      </c>
      <c r="J7" s="5">
        <f t="shared" si="0"/>
        <v>6.4680759208723404E-3</v>
      </c>
      <c r="K7" s="5">
        <f>MAX(Online_RAW!$L$2-Online_RAW!L7,0)</f>
        <v>0</v>
      </c>
      <c r="L7" s="5">
        <f>0.0039*(Online_RAW!M7)</f>
        <v>0</v>
      </c>
      <c r="M7" s="10">
        <f>Online_RAW!$N$2-Online_RAW!N7</f>
        <v>0</v>
      </c>
      <c r="N7" s="5">
        <f>Online_RAW!C7*60</f>
        <v>120.078</v>
      </c>
      <c r="O7" s="5">
        <f>MAX(0, Online_RAW!D7*60)</f>
        <v>0</v>
      </c>
      <c r="P7" s="5">
        <f>_xlfn.IFNA(VLOOKUP(A7,Sampling!$D$7:$E$14,2,FALSE),0)</f>
        <v>0</v>
      </c>
      <c r="Q7">
        <f>_xlfn.IFNA(VLOOKUP(A7,Refill!$D$6:$G$8,2,FALSE),0)</f>
        <v>0</v>
      </c>
    </row>
    <row r="8" spans="1:17" x14ac:dyDescent="0.25">
      <c r="A8" s="5">
        <f>ROUND((Online_RAW!B8-General!$B$10)*24,3)</f>
        <v>0.1</v>
      </c>
      <c r="B8" s="5">
        <f>General!$B$12+Online_ANA!K8/1000+Online_ANA!L8/1000+Online_ANA!M8/1000/General!$B$22-SUM($P$2:P8)/1000/General!$B$24+SUM($Q$2:Q8)/1000/General!$B$24</f>
        <v>1.08</v>
      </c>
      <c r="C8" s="5">
        <f>Online_RAW!K8</f>
        <v>20.69</v>
      </c>
      <c r="D8" s="5">
        <f>Online_RAW!J8</f>
        <v>0.04</v>
      </c>
      <c r="E8" s="5">
        <f>(1-F8/100-G8/100)/(1-C8/100-D8/100-General!$B$17/100)</f>
        <v>1.0040931421574129</v>
      </c>
      <c r="F8" s="5">
        <f>N8*General!$B$14/(N8+O8)+O8*100/(N8+O8)</f>
        <v>20.8</v>
      </c>
      <c r="G8" s="5">
        <f>N8*General!$B$15/(N8+O8)</f>
        <v>0.04</v>
      </c>
      <c r="H8" s="5">
        <f>(N8+O8)*(1/General!$B$20)*((F8/100)-E8*(C8/100))*1000/B8</f>
        <v>1.2551171346375278</v>
      </c>
      <c r="I8" s="5">
        <f>(N8+O8)*(1/General!$B$20)*((D8/100)*E8-(G8/100))*1000/B8</f>
        <v>8.1181929164232808E-3</v>
      </c>
      <c r="J8" s="5">
        <f t="shared" si="0"/>
        <v>6.4680759208723404E-3</v>
      </c>
      <c r="K8" s="5">
        <f>MAX(Online_RAW!$L$2-Online_RAW!L8,0)</f>
        <v>0</v>
      </c>
      <c r="L8" s="5">
        <f>0.0039*(Online_RAW!M8)</f>
        <v>0</v>
      </c>
      <c r="M8" s="10">
        <f>Online_RAW!$N$2-Online_RAW!N8</f>
        <v>0</v>
      </c>
      <c r="N8" s="5">
        <f>Online_RAW!C8*60</f>
        <v>120.02885714285701</v>
      </c>
      <c r="O8" s="5">
        <f>MAX(0, Online_RAW!D8*60)</f>
        <v>0</v>
      </c>
      <c r="P8" s="5">
        <f>_xlfn.IFNA(VLOOKUP(A8,Sampling!$D$7:$E$14,2,FALSE),0)</f>
        <v>0</v>
      </c>
      <c r="Q8">
        <f>_xlfn.IFNA(VLOOKUP(A8,Refill!$D$6:$G$8,2,FALSE),0)</f>
        <v>0</v>
      </c>
    </row>
    <row r="9" spans="1:17" x14ac:dyDescent="0.25">
      <c r="A9" s="5">
        <f>ROUND((Online_RAW!B9-General!$B$10)*24,3)</f>
        <v>0.11700000000000001</v>
      </c>
      <c r="B9" s="5">
        <f>General!$B$12+Online_ANA!K9/1000+Online_ANA!L9/1000+Online_ANA!M9/1000/General!$B$22-SUM($P$2:P9)/1000/General!$B$24+SUM($Q$2:Q9)/1000/General!$B$24</f>
        <v>1.08</v>
      </c>
      <c r="C9" s="5">
        <f>Online_RAW!K9</f>
        <v>20.69</v>
      </c>
      <c r="D9" s="5">
        <f>Online_RAW!J9</f>
        <v>0.04</v>
      </c>
      <c r="E9" s="5">
        <f>(1-F9/100-G9/100)/(1-C9/100-D9/100-General!$B$17/100)</f>
        <v>1.0040931421574129</v>
      </c>
      <c r="F9" s="5">
        <f>N9*General!$B$14/(N9+O9)+O9*100/(N9+O9)</f>
        <v>20.8</v>
      </c>
      <c r="G9" s="5">
        <f>N9*General!$B$15/(N9+O9)</f>
        <v>4.0000000000000008E-2</v>
      </c>
      <c r="H9" s="5">
        <f>(N9+O9)*(1/General!$B$20)*((F9/100)-E9*(C9/100))*1000/B9</f>
        <v>1.2548068258554343</v>
      </c>
      <c r="I9" s="5">
        <f>(N9+O9)*(1/General!$B$20)*((D9/100)*E9-(G9/100))*1000/B9</f>
        <v>8.1161858156615189E-3</v>
      </c>
      <c r="J9" s="5">
        <f t="shared" si="0"/>
        <v>6.468075920872127E-3</v>
      </c>
      <c r="K9" s="5">
        <f>MAX(Online_RAW!$L$2-Online_RAW!L9,0)</f>
        <v>0</v>
      </c>
      <c r="L9" s="5">
        <f>0.0039*(Online_RAW!M9)</f>
        <v>0</v>
      </c>
      <c r="M9" s="10">
        <f>Online_RAW!$N$2-Online_RAW!N9</f>
        <v>0</v>
      </c>
      <c r="N9" s="5">
        <f>Online_RAW!C9*60</f>
        <v>119.9991818181816</v>
      </c>
      <c r="O9" s="5">
        <f>MAX(0, Online_RAW!D9*60)</f>
        <v>0</v>
      </c>
      <c r="P9" s="5">
        <f>_xlfn.IFNA(VLOOKUP(A9,Sampling!$D$7:$E$14,2,FALSE),0)</f>
        <v>0</v>
      </c>
      <c r="Q9">
        <f>_xlfn.IFNA(VLOOKUP(A9,Refill!$D$6:$G$8,2,FALSE),0)</f>
        <v>0</v>
      </c>
    </row>
    <row r="10" spans="1:17" x14ac:dyDescent="0.25">
      <c r="A10" s="5">
        <f>ROUND((Online_RAW!B10-General!$B$10)*24,3)</f>
        <v>0.13300000000000001</v>
      </c>
      <c r="B10" s="5">
        <f>General!$B$12+Online_ANA!K10/1000+Online_ANA!L10/1000+Online_ANA!M10/1000/General!$B$22-SUM($P$2:P10)/1000/General!$B$24+SUM($Q$2:Q10)/1000/General!$B$24</f>
        <v>1.08</v>
      </c>
      <c r="C10" s="5">
        <f>Online_RAW!K10</f>
        <v>20.696666666666701</v>
      </c>
      <c r="D10" s="5">
        <f>Online_RAW!J10</f>
        <v>0.04</v>
      </c>
      <c r="E10" s="5">
        <f>(1-F10/100-G10/100)/(1-C10/100-D10/100-General!$B$17/100)</f>
        <v>1.0041780577967376</v>
      </c>
      <c r="F10" s="5">
        <f>N10*General!$B$14/(N10+O10)+O10*100/(N10+O10)</f>
        <v>20.8</v>
      </c>
      <c r="G10" s="5">
        <f>N10*General!$B$15/(N10+O10)</f>
        <v>0.04</v>
      </c>
      <c r="H10" s="5">
        <f>(N10+O10)*(1/General!$B$20)*((F10/100)-E10*(C10/100))*1000/B10</f>
        <v>0.83651646754202502</v>
      </c>
      <c r="I10" s="5">
        <f>(N10+O10)*(1/General!$B$20)*((D10/100)*E10-(G10/100))*1000/B10</f>
        <v>8.2911286724269995E-3</v>
      </c>
      <c r="J10" s="5">
        <f t="shared" si="0"/>
        <v>9.9114948648760092E-3</v>
      </c>
      <c r="K10" s="5">
        <f>MAX(Online_RAW!$L$2-Online_RAW!L10,0)</f>
        <v>0</v>
      </c>
      <c r="L10" s="5">
        <f>0.0039*(Online_RAW!M10)</f>
        <v>0</v>
      </c>
      <c r="M10" s="10">
        <f>Online_RAW!$N$2-Online_RAW!N10</f>
        <v>0</v>
      </c>
      <c r="N10" s="5">
        <f>Online_RAW!C10*60</f>
        <v>120.0942857142858</v>
      </c>
      <c r="O10" s="5">
        <f>MAX(0, Online_RAW!D10*60)</f>
        <v>0</v>
      </c>
      <c r="P10" s="5">
        <f>_xlfn.IFNA(VLOOKUP(A10,Sampling!$D$7:$E$14,2,FALSE),0)</f>
        <v>0</v>
      </c>
      <c r="Q10">
        <f>_xlfn.IFNA(VLOOKUP(A10,Refill!$D$6:$G$8,2,FALSE),0)</f>
        <v>0</v>
      </c>
    </row>
    <row r="11" spans="1:17" x14ac:dyDescent="0.25">
      <c r="A11" s="5">
        <f>ROUND((Online_RAW!B11-General!$B$10)*24,3)</f>
        <v>0.15</v>
      </c>
      <c r="B11" s="5">
        <f>General!$B$12+Online_ANA!K11/1000+Online_ANA!L11/1000+Online_ANA!M11/1000/General!$B$22-SUM($P$2:P11)/1000/General!$B$24+SUM($Q$2:Q11)/1000/General!$B$24</f>
        <v>1.08</v>
      </c>
      <c r="C11" s="5">
        <f>Online_RAW!K11</f>
        <v>20.69</v>
      </c>
      <c r="D11" s="5">
        <f>Online_RAW!J11</f>
        <v>0.04</v>
      </c>
      <c r="E11" s="5">
        <f>(1-F11/100-G11/100)/(1-C11/100-D11/100-General!$B$17/100)</f>
        <v>1.0040931421574129</v>
      </c>
      <c r="F11" s="5">
        <f>N11*General!$B$14/(N11+O11)+O11*100/(N11+O11)</f>
        <v>20.8</v>
      </c>
      <c r="G11" s="5">
        <f>N11*General!$B$15/(N11+O11)</f>
        <v>0.04</v>
      </c>
      <c r="H11" s="5">
        <f>(N11+O11)*(1/General!$B$20)*((F11/100)-E11*(C11/100))*1000/B11</f>
        <v>1.2535377512083261</v>
      </c>
      <c r="I11" s="5">
        <f>(N11+O11)*(1/General!$B$20)*((D11/100)*E11-(G11/100))*1000/B11</f>
        <v>8.107977344495039E-3</v>
      </c>
      <c r="J11" s="5">
        <f t="shared" si="0"/>
        <v>6.4680759208723421E-3</v>
      </c>
      <c r="K11" s="5">
        <f>MAX(Online_RAW!$L$2-Online_RAW!L11,0)</f>
        <v>0</v>
      </c>
      <c r="L11" s="5">
        <f>0.0039*(Online_RAW!M11)</f>
        <v>0</v>
      </c>
      <c r="M11" s="10">
        <f>Online_RAW!$N$2-Online_RAW!N11</f>
        <v>0</v>
      </c>
      <c r="N11" s="5">
        <f>Online_RAW!C11*60</f>
        <v>119.8778181818184</v>
      </c>
      <c r="O11" s="5">
        <f>MAX(0, Online_RAW!D11*60)</f>
        <v>0</v>
      </c>
      <c r="P11" s="5">
        <f>_xlfn.IFNA(VLOOKUP(A11,Sampling!$D$7:$E$14,2,FALSE),0)</f>
        <v>0</v>
      </c>
      <c r="Q11">
        <f>_xlfn.IFNA(VLOOKUP(A11,Refill!$D$6:$G$8,2,FALSE),0)</f>
        <v>0</v>
      </c>
    </row>
    <row r="12" spans="1:17" x14ac:dyDescent="0.25">
      <c r="A12" s="5">
        <f>ROUND((Online_RAW!B12-General!$B$10)*24,3)</f>
        <v>0.16700000000000001</v>
      </c>
      <c r="B12" s="5">
        <f>General!$B$12+Online_ANA!K12/1000+Online_ANA!L12/1000+Online_ANA!M12/1000/General!$B$22-SUM($P$2:P12)/1000/General!$B$24+SUM($Q$2:Q12)/1000/General!$B$24</f>
        <v>1.08</v>
      </c>
      <c r="C12" s="5">
        <f>Online_RAW!K12</f>
        <v>20.695</v>
      </c>
      <c r="D12" s="5">
        <f>Online_RAW!J12</f>
        <v>0.04</v>
      </c>
      <c r="E12" s="5">
        <f>(1-F12/100-G12/100)/(1-C12/100-D12/100-General!$B$17/100)</f>
        <v>1.0041568275404462</v>
      </c>
      <c r="F12" s="5">
        <f>N12*General!$B$14/(N12+O12)+O12*100/(N12+O12)</f>
        <v>20.8</v>
      </c>
      <c r="G12" s="5">
        <f>N12*General!$B$15/(N12+O12)</f>
        <v>0.04</v>
      </c>
      <c r="H12" s="5">
        <f>(N12+O12)*(1/General!$B$20)*((F12/100)-E12*(C12/100))*1000/B12</f>
        <v>0.94138025592407104</v>
      </c>
      <c r="I12" s="5">
        <f>(N12+O12)*(1/General!$B$20)*((D12/100)*E12-(G12/100))*1000/B12</f>
        <v>8.2493132365215119E-3</v>
      </c>
      <c r="J12" s="5">
        <f t="shared" si="0"/>
        <v>8.7629979326726785E-3</v>
      </c>
      <c r="K12" s="5">
        <f>MAX(Online_RAW!$L$2-Online_RAW!L12,0)</f>
        <v>0</v>
      </c>
      <c r="L12" s="5">
        <f>0.0039*(Online_RAW!M12)</f>
        <v>0</v>
      </c>
      <c r="M12" s="10">
        <f>Online_RAW!$N$2-Online_RAW!N12</f>
        <v>0</v>
      </c>
      <c r="N12" s="5">
        <f>Online_RAW!C12*60</f>
        <v>120.0988695652176</v>
      </c>
      <c r="O12" s="5">
        <f>MAX(0, Online_RAW!D12*60)</f>
        <v>0</v>
      </c>
      <c r="P12" s="5">
        <f>_xlfn.IFNA(VLOOKUP(A12,Sampling!$D$7:$E$14,2,FALSE),0)</f>
        <v>0</v>
      </c>
      <c r="Q12">
        <f>_xlfn.IFNA(VLOOKUP(A12,Refill!$D$6:$G$8,2,FALSE),0)</f>
        <v>0</v>
      </c>
    </row>
    <row r="13" spans="1:17" x14ac:dyDescent="0.25">
      <c r="A13" s="5">
        <f>ROUND((Online_RAW!B13-General!$B$10)*24,3)</f>
        <v>0.183</v>
      </c>
      <c r="B13" s="5">
        <f>General!$B$12+Online_ANA!K13/1000+Online_ANA!L13/1000+Online_ANA!M13/1000/General!$B$22-SUM($P$2:P13)/1000/General!$B$24+SUM($Q$2:Q13)/1000/General!$B$24</f>
        <v>1.08</v>
      </c>
      <c r="C13" s="5">
        <f>Online_RAW!K13</f>
        <v>20.7</v>
      </c>
      <c r="D13" s="5">
        <f>Online_RAW!J13</f>
        <v>0.04</v>
      </c>
      <c r="E13" s="5">
        <f>(1-F13/100-G13/100)/(1-C13/100-D13/100-General!$B$17/100)</f>
        <v>1.0042205210025812</v>
      </c>
      <c r="F13" s="5">
        <f>N13*General!$B$14/(N13+O13)+O13*100/(N13+O13)</f>
        <v>20.8</v>
      </c>
      <c r="G13" s="5">
        <f>N13*General!$B$15/(N13+O13)</f>
        <v>3.9999999999999994E-2</v>
      </c>
      <c r="H13" s="5">
        <f>(N13+O13)*(1/General!$B$20)*((F13/100)-E13*(C13/100))*1000/B13</f>
        <v>0.62608484433828027</v>
      </c>
      <c r="I13" s="5">
        <f>(N13+O13)*(1/General!$B$20)*((D13/100)*E13-(G13/100))*1000/B13</f>
        <v>8.365205288115015E-3</v>
      </c>
      <c r="J13" s="5">
        <f t="shared" si="0"/>
        <v>1.3361136855111614E-2</v>
      </c>
      <c r="K13" s="5">
        <f>MAX(Online_RAW!$L$2-Online_RAW!L13,0)</f>
        <v>0</v>
      </c>
      <c r="L13" s="5">
        <f>0.0039*(Online_RAW!M13)</f>
        <v>0</v>
      </c>
      <c r="M13" s="10">
        <f>Online_RAW!$N$2-Online_RAW!N13</f>
        <v>0</v>
      </c>
      <c r="N13" s="5">
        <f>Online_RAW!C13*60</f>
        <v>119.9481818181816</v>
      </c>
      <c r="O13" s="5">
        <f>MAX(0, Online_RAW!D13*60)</f>
        <v>0</v>
      </c>
      <c r="P13" s="5">
        <f>_xlfn.IFNA(VLOOKUP(A13,Sampling!$D$7:$E$14,2,FALSE),0)</f>
        <v>0</v>
      </c>
      <c r="Q13">
        <f>_xlfn.IFNA(VLOOKUP(A13,Refill!$D$6:$G$8,2,FALSE),0)</f>
        <v>0</v>
      </c>
    </row>
    <row r="14" spans="1:17" x14ac:dyDescent="0.25">
      <c r="A14" s="5">
        <f>ROUND((Online_RAW!B14-General!$B$10)*24,3)</f>
        <v>0.2</v>
      </c>
      <c r="B14" s="5">
        <f>General!$B$12+Online_ANA!K14/1000+Online_ANA!L14/1000+Online_ANA!M14/1000/General!$B$22-SUM($P$2:P14)/1000/General!$B$24+SUM($Q$2:Q14)/1000/General!$B$24</f>
        <v>1.08</v>
      </c>
      <c r="C14" s="5">
        <f>Online_RAW!K14</f>
        <v>20.695</v>
      </c>
      <c r="D14" s="5">
        <f>Online_RAW!J14</f>
        <v>0.04</v>
      </c>
      <c r="E14" s="5">
        <f>(1-F14/100-G14/100)/(1-C14/100-D14/100-General!$B$17/100)</f>
        <v>1.0041568275404462</v>
      </c>
      <c r="F14" s="5">
        <f>N14*General!$B$14/(N14+O14)+O14*100/(N14+O14)</f>
        <v>20.799999999999997</v>
      </c>
      <c r="G14" s="5">
        <f>N14*General!$B$15/(N14+O14)</f>
        <v>0.04</v>
      </c>
      <c r="H14" s="5">
        <f>(N14+O14)*(1/General!$B$20)*((F14/100)-E14*(C14/100))*1000/B14</f>
        <v>0.94023545007191622</v>
      </c>
      <c r="I14" s="5">
        <f>(N14+O14)*(1/General!$B$20)*((D14/100)*E14-(G14/100))*1000/B14</f>
        <v>8.2392813052081775E-3</v>
      </c>
      <c r="J14" s="5">
        <f t="shared" si="0"/>
        <v>8.7629979326752424E-3</v>
      </c>
      <c r="K14" s="5">
        <f>MAX(Online_RAW!$L$2-Online_RAW!L14,0)</f>
        <v>0</v>
      </c>
      <c r="L14" s="5">
        <f>0.0039*(Online_RAW!M14)</f>
        <v>0</v>
      </c>
      <c r="M14" s="10">
        <f>Online_RAW!$N$2-Online_RAW!N14</f>
        <v>0</v>
      </c>
      <c r="N14" s="5">
        <f>Online_RAW!C14*60</f>
        <v>119.9528181818184</v>
      </c>
      <c r="O14" s="5">
        <f>MAX(0, Online_RAW!D14*60)</f>
        <v>0</v>
      </c>
      <c r="P14" s="5">
        <f>_xlfn.IFNA(VLOOKUP(A14,Sampling!$D$7:$E$14,2,FALSE),0)</f>
        <v>0</v>
      </c>
      <c r="Q14">
        <f>_xlfn.IFNA(VLOOKUP(A14,Refill!$D$6:$G$8,2,FALSE),0)</f>
        <v>0</v>
      </c>
    </row>
    <row r="15" spans="1:17" x14ac:dyDescent="0.25">
      <c r="A15" s="5">
        <f>ROUND((Online_RAW!B15-General!$B$10)*24,3)</f>
        <v>0.217</v>
      </c>
      <c r="B15" s="5">
        <f>General!$B$12+Online_ANA!K15/1000+Online_ANA!L15/1000+Online_ANA!M15/1000/General!$B$22-SUM($P$2:P15)/1000/General!$B$24+SUM($Q$2:Q15)/1000/General!$B$24</f>
        <v>1.08</v>
      </c>
      <c r="C15" s="5">
        <f>Online_RAW!K15</f>
        <v>20.695</v>
      </c>
      <c r="D15" s="5">
        <f>Online_RAW!J15</f>
        <v>0.04</v>
      </c>
      <c r="E15" s="5">
        <f>(1-F15/100-G15/100)/(1-C15/100-D15/100-General!$B$17/100)</f>
        <v>1.0041568275404462</v>
      </c>
      <c r="F15" s="5">
        <f>N15*General!$B$14/(N15+O15)+O15*100/(N15+O15)</f>
        <v>20.8</v>
      </c>
      <c r="G15" s="5">
        <f>N15*General!$B$15/(N15+O15)</f>
        <v>0.04</v>
      </c>
      <c r="H15" s="5">
        <f>(N15+O15)*(1/General!$B$20)*((F15/100)-E15*(C15/100))*1000/B15</f>
        <v>0.93942056422174236</v>
      </c>
      <c r="I15" s="5">
        <f>(N15+O15)*(1/General!$B$20)*((D15/100)*E15-(G15/100))*1000/B15</f>
        <v>8.2321404621853288E-3</v>
      </c>
      <c r="J15" s="5">
        <f t="shared" si="0"/>
        <v>8.7629979326726785E-3</v>
      </c>
      <c r="K15" s="5">
        <f>MAX(Online_RAW!$L$2-Online_RAW!L15,0)</f>
        <v>0</v>
      </c>
      <c r="L15" s="5">
        <f>0.0039*(Online_RAW!M15)</f>
        <v>0</v>
      </c>
      <c r="M15" s="10">
        <f>Online_RAW!$N$2-Online_RAW!N15</f>
        <v>0</v>
      </c>
      <c r="N15" s="5">
        <f>Online_RAW!C15*60</f>
        <v>119.848857142857</v>
      </c>
      <c r="O15" s="5">
        <f>MAX(0, Online_RAW!D15*60)</f>
        <v>0</v>
      </c>
      <c r="P15" s="5">
        <f>_xlfn.IFNA(VLOOKUP(A15,Sampling!$D$7:$E$14,2,FALSE),0)</f>
        <v>0</v>
      </c>
      <c r="Q15">
        <f>_xlfn.IFNA(VLOOKUP(A15,Refill!$D$6:$G$8,2,FALSE),0)</f>
        <v>0</v>
      </c>
    </row>
    <row r="16" spans="1:17" x14ac:dyDescent="0.25">
      <c r="A16" s="5">
        <f>ROUND((Online_RAW!B16-General!$B$10)*24,3)</f>
        <v>0.23300000000000001</v>
      </c>
      <c r="B16" s="5">
        <f>General!$B$12+Online_ANA!K16/1000+Online_ANA!L16/1000+Online_ANA!M16/1000/General!$B$22-SUM($P$2:P16)/1000/General!$B$24+SUM($Q$2:Q16)/1000/General!$B$24</f>
        <v>1.08</v>
      </c>
      <c r="C16" s="5">
        <f>Online_RAW!K16</f>
        <v>20.695</v>
      </c>
      <c r="D16" s="5">
        <f>Online_RAW!J16</f>
        <v>0.04</v>
      </c>
      <c r="E16" s="5">
        <f>(1-F16/100-G16/100)/(1-C16/100-D16/100-General!$B$17/100)</f>
        <v>1.0041568275404462</v>
      </c>
      <c r="F16" s="5">
        <f>N16*General!$B$14/(N16+O16)+O16*100/(N16+O16)</f>
        <v>20.8</v>
      </c>
      <c r="G16" s="5">
        <f>N16*General!$B$15/(N16+O16)</f>
        <v>0.04</v>
      </c>
      <c r="H16" s="5">
        <f>(N16+O16)*(1/General!$B$20)*((F16/100)-E16*(C16/100))*1000/B16</f>
        <v>0.94009863475888666</v>
      </c>
      <c r="I16" s="5">
        <f>(N16+O16)*(1/General!$B$20)*((D16/100)*E16-(G16/100))*1000/B16</f>
        <v>8.2380823929005306E-3</v>
      </c>
      <c r="J16" s="5">
        <f t="shared" si="0"/>
        <v>8.7629979326726785E-3</v>
      </c>
      <c r="K16" s="5">
        <f>MAX(Online_RAW!$L$2-Online_RAW!L16,0)</f>
        <v>0</v>
      </c>
      <c r="L16" s="5">
        <f>0.0039*(Online_RAW!M16)</f>
        <v>0</v>
      </c>
      <c r="M16" s="10">
        <f>Online_RAW!$N$2-Online_RAW!N16</f>
        <v>0</v>
      </c>
      <c r="N16" s="5">
        <f>Online_RAW!C16*60</f>
        <v>119.93536363636379</v>
      </c>
      <c r="O16" s="5">
        <f>MAX(0, Online_RAW!D16*60)</f>
        <v>0</v>
      </c>
      <c r="P16" s="5">
        <f>_xlfn.IFNA(VLOOKUP(A16,Sampling!$D$7:$E$14,2,FALSE),0)</f>
        <v>0</v>
      </c>
      <c r="Q16">
        <f>_xlfn.IFNA(VLOOKUP(A16,Refill!$D$6:$G$8,2,FALSE),0)</f>
        <v>0</v>
      </c>
    </row>
    <row r="17" spans="1:17" x14ac:dyDescent="0.25">
      <c r="A17" s="5">
        <f>ROUND((Online_RAW!B17-General!$B$10)*24,3)</f>
        <v>0.25</v>
      </c>
      <c r="B17" s="5">
        <f>General!$B$12+Online_ANA!K17/1000+Online_ANA!L17/1000+Online_ANA!M17/1000/General!$B$22-SUM($P$2:P17)/1000/General!$B$24+SUM($Q$2:Q17)/1000/General!$B$24</f>
        <v>1.08</v>
      </c>
      <c r="C17" s="5">
        <f>Online_RAW!K17</f>
        <v>20.696666666666701</v>
      </c>
      <c r="D17" s="5">
        <f>Online_RAW!J17</f>
        <v>0.04</v>
      </c>
      <c r="E17" s="5">
        <f>(1-F17/100-G17/100)/(1-C17/100-D17/100-General!$B$17/100)</f>
        <v>1.0041780577967376</v>
      </c>
      <c r="F17" s="5">
        <f>N17*General!$B$14/(N17+O17)+O17*100/(N17+O17)</f>
        <v>20.8</v>
      </c>
      <c r="G17" s="5">
        <f>N17*General!$B$15/(N17+O17)</f>
        <v>0.04</v>
      </c>
      <c r="H17" s="5">
        <f>(N17+O17)*(1/General!$B$20)*((F17/100)-E17*(C17/100))*1000/B17</f>
        <v>0.83536960287340811</v>
      </c>
      <c r="I17" s="5">
        <f>(N17+O17)*(1/General!$B$20)*((D17/100)*E17-(G17/100))*1000/B17</f>
        <v>8.2797615291532959E-3</v>
      </c>
      <c r="J17" s="5">
        <f t="shared" si="0"/>
        <v>9.9114948648760092E-3</v>
      </c>
      <c r="K17" s="5">
        <f>MAX(Online_RAW!$L$2-Online_RAW!L17,0)</f>
        <v>0</v>
      </c>
      <c r="L17" s="5">
        <f>0.0039*(Online_RAW!M17)</f>
        <v>0</v>
      </c>
      <c r="M17" s="10">
        <f>Online_RAW!$N$2-Online_RAW!N17</f>
        <v>0</v>
      </c>
      <c r="N17" s="5">
        <f>Online_RAW!C17*60</f>
        <v>119.92963636363621</v>
      </c>
      <c r="O17" s="5">
        <f>MAX(0, Online_RAW!D17*60)</f>
        <v>0</v>
      </c>
      <c r="P17" s="5">
        <f>_xlfn.IFNA(VLOOKUP(A17,Sampling!$D$7:$E$14,2,FALSE),0)</f>
        <v>0</v>
      </c>
      <c r="Q17">
        <f>_xlfn.IFNA(VLOOKUP(A17,Refill!$D$6:$G$8,2,FALSE),0)</f>
        <v>0</v>
      </c>
    </row>
    <row r="18" spans="1:17" x14ac:dyDescent="0.25">
      <c r="A18" s="5">
        <f>ROUND((Online_RAW!B18-General!$B$10)*24,3)</f>
        <v>0.26700000000000002</v>
      </c>
      <c r="B18" s="5">
        <f>General!$B$12+Online_ANA!K18/1000+Online_ANA!L18/1000+Online_ANA!M18/1000/General!$B$22-SUM($P$2:P18)/1000/General!$B$24+SUM($Q$2:Q18)/1000/General!$B$24</f>
        <v>1.08</v>
      </c>
      <c r="C18" s="5">
        <f>Online_RAW!K18</f>
        <v>20.696666666666701</v>
      </c>
      <c r="D18" s="5">
        <f>Online_RAW!J18</f>
        <v>0.04</v>
      </c>
      <c r="E18" s="5">
        <f>(1-F18/100-G18/100)/(1-C18/100-D18/100-General!$B$17/100)</f>
        <v>1.0041780577967376</v>
      </c>
      <c r="F18" s="5">
        <f>N18*General!$B$14/(N18+O18)+O18*100/(N18+O18)</f>
        <v>20.8</v>
      </c>
      <c r="G18" s="5">
        <f>N18*General!$B$15/(N18+O18)</f>
        <v>0.04</v>
      </c>
      <c r="H18" s="5">
        <f>(N18+O18)*(1/General!$B$20)*((F18/100)-E18*(C18/100))*1000/B18</f>
        <v>0.83600789575097456</v>
      </c>
      <c r="I18" s="5">
        <f>(N18+O18)*(1/General!$B$20)*((D18/100)*E18-(G18/100))*1000/B18</f>
        <v>8.2860879657315843E-3</v>
      </c>
      <c r="J18" s="5">
        <f t="shared" si="0"/>
        <v>9.9114948648760109E-3</v>
      </c>
      <c r="K18" s="5">
        <f>MAX(Online_RAW!$L$2-Online_RAW!L18,0)</f>
        <v>0</v>
      </c>
      <c r="L18" s="5">
        <f>0.0039*(Online_RAW!M18)</f>
        <v>0</v>
      </c>
      <c r="M18" s="10">
        <f>Online_RAW!$N$2-Online_RAW!N18</f>
        <v>0</v>
      </c>
      <c r="N18" s="5">
        <f>Online_RAW!C18*60</f>
        <v>120.02127272727301</v>
      </c>
      <c r="O18" s="5">
        <f>MAX(0, Online_RAW!D18*60)</f>
        <v>0</v>
      </c>
      <c r="P18" s="5">
        <f>_xlfn.IFNA(VLOOKUP(A18,Sampling!$D$7:$E$14,2,FALSE),0)</f>
        <v>0</v>
      </c>
      <c r="Q18">
        <f>_xlfn.IFNA(VLOOKUP(A18,Refill!$D$6:$G$8,2,FALSE),0)</f>
        <v>0</v>
      </c>
    </row>
    <row r="19" spans="1:17" x14ac:dyDescent="0.25">
      <c r="A19" s="5">
        <f>ROUND((Online_RAW!B19-General!$B$10)*24,3)</f>
        <v>0.28299999999999997</v>
      </c>
      <c r="B19" s="5">
        <f>General!$B$12+Online_ANA!K19/1000+Online_ANA!L19/1000+Online_ANA!M19/1000/General!$B$22-SUM($P$2:P19)/1000/General!$B$24+SUM($Q$2:Q19)/1000/General!$B$24</f>
        <v>1.08</v>
      </c>
      <c r="C19" s="5">
        <f>Online_RAW!K19</f>
        <v>20.7</v>
      </c>
      <c r="D19" s="5">
        <f>Online_RAW!J19</f>
        <v>0.04</v>
      </c>
      <c r="E19" s="5">
        <f>(1-F19/100-G19/100)/(1-C19/100-D19/100-General!$B$17/100)</f>
        <v>1.0042205210025812</v>
      </c>
      <c r="F19" s="5">
        <f>N19*General!$B$14/(N19+O19)+O19*100/(N19+O19)</f>
        <v>20.8</v>
      </c>
      <c r="G19" s="5">
        <f>N19*General!$B$15/(N19+O19)</f>
        <v>0.04</v>
      </c>
      <c r="H19" s="5">
        <f>(N19+O19)*(1/General!$B$20)*((F19/100)-E19*(C19/100))*1000/B19</f>
        <v>0.62654322254677353</v>
      </c>
      <c r="I19" s="5">
        <f>(N19+O19)*(1/General!$B$20)*((D19/100)*E19-(G19/100))*1000/B19</f>
        <v>8.3713297420898274E-3</v>
      </c>
      <c r="J19" s="5">
        <f t="shared" si="0"/>
        <v>1.3361136855111189E-2</v>
      </c>
      <c r="K19" s="5">
        <f>MAX(Online_RAW!$L$2-Online_RAW!L19,0)</f>
        <v>0</v>
      </c>
      <c r="L19" s="5">
        <f>0.0039*(Online_RAW!M19)</f>
        <v>0</v>
      </c>
      <c r="M19" s="10">
        <f>Online_RAW!$N$2-Online_RAW!N19</f>
        <v>0</v>
      </c>
      <c r="N19" s="5">
        <f>Online_RAW!C19*60</f>
        <v>120.036</v>
      </c>
      <c r="O19" s="5">
        <f>MAX(0, Online_RAW!D19*60)</f>
        <v>0</v>
      </c>
      <c r="P19" s="5">
        <f>_xlfn.IFNA(VLOOKUP(A19,Sampling!$D$7:$E$14,2,FALSE),0)</f>
        <v>0</v>
      </c>
      <c r="Q19">
        <f>_xlfn.IFNA(VLOOKUP(A19,Refill!$D$6:$G$8,2,FALSE),0)</f>
        <v>0</v>
      </c>
    </row>
    <row r="20" spans="1:17" x14ac:dyDescent="0.25">
      <c r="A20" s="5">
        <f>ROUND((Online_RAW!B20-General!$B$10)*24,3)</f>
        <v>0.3</v>
      </c>
      <c r="B20" s="5">
        <f>General!$B$12+Online_ANA!K20/1000+Online_ANA!L20/1000+Online_ANA!M20/1000/General!$B$22-SUM($P$2:P20)/1000/General!$B$24+SUM($Q$2:Q20)/1000/General!$B$24</f>
        <v>1.08</v>
      </c>
      <c r="C20" s="5">
        <f>Online_RAW!K20</f>
        <v>20.695</v>
      </c>
      <c r="D20" s="5">
        <f>Online_RAW!J20</f>
        <v>0.04</v>
      </c>
      <c r="E20" s="5">
        <f>(1-F20/100-G20/100)/(1-C20/100-D20/100-General!$B$17/100)</f>
        <v>1.0041568275404462</v>
      </c>
      <c r="F20" s="5">
        <f>N20*General!$B$14/(N20+O20)+O20*100/(N20+O20)</f>
        <v>20.8</v>
      </c>
      <c r="G20" s="5">
        <f>N20*General!$B$15/(N20+O20)</f>
        <v>0.04</v>
      </c>
      <c r="H20" s="5">
        <f>(N20+O20)*(1/General!$B$20)*((F20/100)-E20*(C20/100))*1000/B20</f>
        <v>0.94060323417187863</v>
      </c>
      <c r="I20" s="5">
        <f>(N20+O20)*(1/General!$B$20)*((D20/100)*E20-(G20/100))*1000/B20</f>
        <v>8.2425041965134092E-3</v>
      </c>
      <c r="J20" s="5">
        <f t="shared" si="0"/>
        <v>8.7629979326726802E-3</v>
      </c>
      <c r="K20" s="5">
        <f>MAX(Online_RAW!$L$2-Online_RAW!L20,0)</f>
        <v>0</v>
      </c>
      <c r="L20" s="5">
        <f>0.0039*(Online_RAW!M20)</f>
        <v>0</v>
      </c>
      <c r="M20" s="10">
        <f>Online_RAW!$N$2-Online_RAW!N20</f>
        <v>0</v>
      </c>
      <c r="N20" s="5">
        <f>Online_RAW!C20*60</f>
        <v>119.99973913043459</v>
      </c>
      <c r="O20" s="5">
        <f>MAX(0, Online_RAW!D20*60)</f>
        <v>0</v>
      </c>
      <c r="P20" s="5">
        <f>_xlfn.IFNA(VLOOKUP(A20,Sampling!$D$7:$E$14,2,FALSE),0)</f>
        <v>0</v>
      </c>
      <c r="Q20">
        <f>_xlfn.IFNA(VLOOKUP(A20,Refill!$D$6:$G$8,2,FALSE),0)</f>
        <v>0</v>
      </c>
    </row>
    <row r="21" spans="1:17" x14ac:dyDescent="0.25">
      <c r="A21" s="5">
        <f>ROUND((Online_RAW!B21-General!$B$10)*24,3)</f>
        <v>0.317</v>
      </c>
      <c r="B21" s="5">
        <f>General!$B$12+Online_ANA!K21/1000+Online_ANA!L21/1000+Online_ANA!M21/1000/General!$B$22-SUM($P$2:P21)/1000/General!$B$24+SUM($Q$2:Q21)/1000/General!$B$24</f>
        <v>1.08</v>
      </c>
      <c r="C21" s="5">
        <f>Online_RAW!K21</f>
        <v>20.7</v>
      </c>
      <c r="D21" s="5">
        <f>Online_RAW!J21</f>
        <v>0.04</v>
      </c>
      <c r="E21" s="5">
        <f>(1-F21/100-G21/100)/(1-C21/100-D21/100-General!$B$17/100)</f>
        <v>1.0042205210025812</v>
      </c>
      <c r="F21" s="5">
        <f>N21*General!$B$14/(N21+O21)+O21*100/(N21+O21)</f>
        <v>20.8</v>
      </c>
      <c r="G21" s="5">
        <f>N21*General!$B$15/(N21+O21)</f>
        <v>0.04</v>
      </c>
      <c r="H21" s="5">
        <f>(N21+O21)*(1/General!$B$20)*((F21/100)-E21*(C21/100))*1000/B21</f>
        <v>0.62669554077133327</v>
      </c>
      <c r="I21" s="5">
        <f>(N21+O21)*(1/General!$B$20)*((D21/100)*E21-(G21/100))*1000/B21</f>
        <v>8.3733648867336981E-3</v>
      </c>
      <c r="J21" s="5">
        <f t="shared" si="0"/>
        <v>1.3361136855111189E-2</v>
      </c>
      <c r="K21" s="5">
        <f>MAX(Online_RAW!$L$2-Online_RAW!L21,0)</f>
        <v>0</v>
      </c>
      <c r="L21" s="5">
        <f>0.0039*(Online_RAW!M21)</f>
        <v>0</v>
      </c>
      <c r="M21" s="10">
        <f>Online_RAW!$N$2-Online_RAW!N21</f>
        <v>0</v>
      </c>
      <c r="N21" s="5">
        <f>Online_RAW!C21*60</f>
        <v>120.0651818181816</v>
      </c>
      <c r="O21" s="5">
        <f>MAX(0, Online_RAW!D21*60)</f>
        <v>0</v>
      </c>
      <c r="P21" s="5">
        <f>_xlfn.IFNA(VLOOKUP(A21,Sampling!$D$7:$E$14,2,FALSE),0)</f>
        <v>0</v>
      </c>
      <c r="Q21">
        <f>_xlfn.IFNA(VLOOKUP(A21,Refill!$D$6:$G$8,2,FALSE),0)</f>
        <v>0</v>
      </c>
    </row>
    <row r="22" spans="1:17" x14ac:dyDescent="0.25">
      <c r="A22" s="5">
        <f>ROUND((Online_RAW!B22-General!$B$10)*24,3)</f>
        <v>0.33300000000000002</v>
      </c>
      <c r="B22" s="5">
        <f>General!$B$12+Online_ANA!K22/1000+Online_ANA!L22/1000+Online_ANA!M22/1000/General!$B$22-SUM($P$2:P22)/1000/General!$B$24+SUM($Q$2:Q22)/1000/General!$B$24</f>
        <v>1.08</v>
      </c>
      <c r="C22" s="5">
        <f>Online_RAW!K22</f>
        <v>20.71</v>
      </c>
      <c r="D22" s="5">
        <f>Online_RAW!J22</f>
        <v>0.04</v>
      </c>
      <c r="E22" s="5">
        <f>(1-F22/100-G22/100)/(1-C22/100-D22/100-General!$B$17/100)</f>
        <v>1.0043479321703064</v>
      </c>
      <c r="F22" s="5">
        <f>N22*General!$B$14/(N22+O22)+O22*100/(N22+O22)</f>
        <v>20.8</v>
      </c>
      <c r="G22" s="5">
        <f>N22*General!$B$15/(N22+O22)</f>
        <v>0.04</v>
      </c>
      <c r="H22" s="5">
        <f>(N22+O22)*(1/General!$B$20)*((F22/100)-E22*(C22/100))*1000/B22</f>
        <v>-2.2650917824211326E-3</v>
      </c>
      <c r="I22" s="5">
        <f>(N22+O22)*(1/General!$B$20)*((D22/100)*E22-(G22/100))*1000/B22</f>
        <v>8.6247725558952562E-3</v>
      </c>
      <c r="J22" s="5">
        <f t="shared" si="0"/>
        <v>-3.8076923075833724</v>
      </c>
      <c r="K22" s="5">
        <f>MAX(Online_RAW!$L$2-Online_RAW!L22,0)</f>
        <v>0</v>
      </c>
      <c r="L22" s="5">
        <f>0.0039*(Online_RAW!M22)</f>
        <v>0</v>
      </c>
      <c r="M22" s="10">
        <f>Online_RAW!$N$2-Online_RAW!N22</f>
        <v>0</v>
      </c>
      <c r="N22" s="5">
        <f>Online_RAW!C22*60</f>
        <v>120.04609090909079</v>
      </c>
      <c r="O22" s="5">
        <f>MAX(0, Online_RAW!D22*60)</f>
        <v>0</v>
      </c>
      <c r="P22" s="5">
        <f>_xlfn.IFNA(VLOOKUP(A22,Sampling!$D$7:$E$14,2,FALSE),0)</f>
        <v>0</v>
      </c>
      <c r="Q22">
        <f>_xlfn.IFNA(VLOOKUP(A22,Refill!$D$6:$G$8,2,FALSE),0)</f>
        <v>0</v>
      </c>
    </row>
    <row r="23" spans="1:17" x14ac:dyDescent="0.25">
      <c r="A23" s="5">
        <f>ROUND((Online_RAW!B23-General!$B$10)*24,3)</f>
        <v>0.35</v>
      </c>
      <c r="B23" s="5">
        <f>General!$B$12+Online_ANA!K23/1000+Online_ANA!L23/1000+Online_ANA!M23/1000/General!$B$22-SUM($P$2:P23)/1000/General!$B$24+SUM($Q$2:Q23)/1000/General!$B$24</f>
        <v>1.08</v>
      </c>
      <c r="C23" s="5">
        <f>Online_RAW!K23</f>
        <v>20.703333333333301</v>
      </c>
      <c r="D23" s="5">
        <f>Online_RAW!J23</f>
        <v>0.04</v>
      </c>
      <c r="E23" s="5">
        <f>(1-F23/100-G23/100)/(1-C23/100-D23/100-General!$B$17/100)</f>
        <v>1.0042629877998197</v>
      </c>
      <c r="F23" s="5">
        <f>N23*General!$B$14/(N23+O23)+O23*100/(N23+O23)</f>
        <v>20.8</v>
      </c>
      <c r="G23" s="5">
        <f>N23*General!$B$15/(N23+O23)</f>
        <v>0.04</v>
      </c>
      <c r="H23" s="5">
        <f>(N23+O23)*(1/General!$B$20)*((F23/100)-E23*(C23/100))*1000/B23</f>
        <v>0.41667403761563165</v>
      </c>
      <c r="I23" s="5">
        <f>(N23+O23)*(1/General!$B$20)*((D23/100)*E23-(G23/100))*1000/B23</f>
        <v>8.4497984663728844E-3</v>
      </c>
      <c r="J23" s="5">
        <f t="shared" si="0"/>
        <v>2.0279157575369626E-2</v>
      </c>
      <c r="K23" s="5">
        <f>MAX(Online_RAW!$L$2-Online_RAW!L23,0)</f>
        <v>0</v>
      </c>
      <c r="L23" s="5">
        <f>0.0039*(Online_RAW!M23)</f>
        <v>0</v>
      </c>
      <c r="M23" s="10">
        <f>Online_RAW!$N$2-Online_RAW!N23</f>
        <v>0</v>
      </c>
      <c r="N23" s="5">
        <f>Online_RAW!C23*60</f>
        <v>119.9541818181816</v>
      </c>
      <c r="O23" s="5">
        <f>MAX(0, Online_RAW!D23*60)</f>
        <v>0</v>
      </c>
      <c r="P23" s="5">
        <f>_xlfn.IFNA(VLOOKUP(A23,Sampling!$D$7:$E$14,2,FALSE),0)</f>
        <v>0</v>
      </c>
      <c r="Q23">
        <f>_xlfn.IFNA(VLOOKUP(A23,Refill!$D$6:$G$8,2,FALSE),0)</f>
        <v>0</v>
      </c>
    </row>
    <row r="24" spans="1:17" x14ac:dyDescent="0.25">
      <c r="A24" s="5">
        <f>ROUND((Online_RAW!B24-General!$B$10)*24,3)</f>
        <v>0.36699999999999999</v>
      </c>
      <c r="B24" s="5">
        <f>General!$B$12+Online_ANA!K24/1000+Online_ANA!L24/1000+Online_ANA!M24/1000/General!$B$22-SUM($P$2:P24)/1000/General!$B$24+SUM($Q$2:Q24)/1000/General!$B$24</f>
        <v>1.08</v>
      </c>
      <c r="C24" s="5">
        <f>Online_RAW!K24</f>
        <v>20.703333333333301</v>
      </c>
      <c r="D24" s="5">
        <f>Online_RAW!J24</f>
        <v>0.04</v>
      </c>
      <c r="E24" s="5">
        <f>(1-F24/100-G24/100)/(1-C24/100-D24/100-General!$B$17/100)</f>
        <v>1.0042629877998197</v>
      </c>
      <c r="F24" s="5">
        <f>N24*General!$B$14/(N24+O24)+O24*100/(N24+O24)</f>
        <v>20.8</v>
      </c>
      <c r="G24" s="5">
        <f>N24*General!$B$15/(N24+O24)</f>
        <v>0.04</v>
      </c>
      <c r="H24" s="5">
        <f>(N24+O24)*(1/General!$B$20)*((F24/100)-E24*(C24/100))*1000/B24</f>
        <v>0.41747549416227536</v>
      </c>
      <c r="I24" s="5">
        <f>(N24+O24)*(1/General!$B$20)*((D24/100)*E24-(G24/100))*1000/B24</f>
        <v>8.4660513299720814E-3</v>
      </c>
      <c r="J24" s="5">
        <f t="shared" si="0"/>
        <v>2.0279157575369619E-2</v>
      </c>
      <c r="K24" s="5">
        <f>MAX(Online_RAW!$L$2-Online_RAW!L24,0)</f>
        <v>0</v>
      </c>
      <c r="L24" s="5">
        <f>0.0039*(Online_RAW!M24)</f>
        <v>0</v>
      </c>
      <c r="M24" s="10">
        <f>Online_RAW!$N$2-Online_RAW!N24</f>
        <v>0</v>
      </c>
      <c r="N24" s="5">
        <f>Online_RAW!C24*60</f>
        <v>120.1849090909092</v>
      </c>
      <c r="O24" s="5">
        <f>MAX(0, Online_RAW!D24*60)</f>
        <v>0</v>
      </c>
      <c r="P24" s="5">
        <f>_xlfn.IFNA(VLOOKUP(A24,Sampling!$D$7:$E$14,2,FALSE),0)</f>
        <v>0</v>
      </c>
      <c r="Q24">
        <f>_xlfn.IFNA(VLOOKUP(A24,Refill!$D$6:$G$8,2,FALSE),0)</f>
        <v>0</v>
      </c>
    </row>
    <row r="25" spans="1:17" x14ac:dyDescent="0.25">
      <c r="A25" s="5">
        <f>ROUND((Online_RAW!B25-General!$B$10)*24,3)</f>
        <v>0.38300000000000001</v>
      </c>
      <c r="B25" s="5">
        <f>General!$B$12+Online_ANA!K25/1000+Online_ANA!L25/1000+Online_ANA!M25/1000/General!$B$22-SUM($P$2:P25)/1000/General!$B$24+SUM($Q$2:Q25)/1000/General!$B$24</f>
        <v>1.08</v>
      </c>
      <c r="C25" s="5">
        <f>Online_RAW!K25</f>
        <v>20.704999999999998</v>
      </c>
      <c r="D25" s="5">
        <f>Online_RAW!J25</f>
        <v>0.04</v>
      </c>
      <c r="E25" s="5">
        <f>(1-F25/100-G25/100)/(1-C25/100-D25/100-General!$B$17/100)</f>
        <v>1.0042842225453552</v>
      </c>
      <c r="F25" s="5">
        <f>N25*General!$B$14/(N25+O25)+O25*100/(N25+O25)</f>
        <v>20.8</v>
      </c>
      <c r="G25" s="5">
        <f>N25*General!$B$15/(N25+O25)</f>
        <v>0.04</v>
      </c>
      <c r="H25" s="5">
        <f>(N25+O25)*(1/General!$B$20)*((F25/100)-E25*(C25/100))*1000/B25</f>
        <v>0.31199489854681772</v>
      </c>
      <c r="I25" s="5">
        <f>(N25+O25)*(1/General!$B$20)*((D25/100)*E25-(G25/100))*1000/B25</f>
        <v>8.4932105827064865E-3</v>
      </c>
      <c r="J25" s="5">
        <f t="shared" si="0"/>
        <v>2.7222273896994512E-2</v>
      </c>
      <c r="K25" s="5">
        <f>MAX(Online_RAW!$L$2-Online_RAW!L25,0)</f>
        <v>0</v>
      </c>
      <c r="L25" s="5">
        <f>0.0039*(Online_RAW!M25)</f>
        <v>0</v>
      </c>
      <c r="M25" s="10">
        <f>Online_RAW!$N$2-Online_RAW!N25</f>
        <v>0</v>
      </c>
      <c r="N25" s="5">
        <f>Online_RAW!C25*60</f>
        <v>119.97285714285721</v>
      </c>
      <c r="O25" s="5">
        <f>MAX(0, Online_RAW!D25*60)</f>
        <v>0</v>
      </c>
      <c r="P25" s="5">
        <f>_xlfn.IFNA(VLOOKUP(A25,Sampling!$D$7:$E$14,2,FALSE),0)</f>
        <v>0</v>
      </c>
      <c r="Q25">
        <f>_xlfn.IFNA(VLOOKUP(A25,Refill!$D$6:$G$8,2,FALSE),0)</f>
        <v>0</v>
      </c>
    </row>
    <row r="26" spans="1:17" x14ac:dyDescent="0.25">
      <c r="A26" s="5">
        <f>ROUND((Online_RAW!B26-General!$B$10)*24,3)</f>
        <v>0.4</v>
      </c>
      <c r="B26" s="5">
        <f>General!$B$12+Online_ANA!K26/1000+Online_ANA!L26/1000+Online_ANA!M26/1000/General!$B$22-SUM($P$2:P26)/1000/General!$B$24+SUM($Q$2:Q26)/1000/General!$B$24</f>
        <v>1.08</v>
      </c>
      <c r="C26" s="5">
        <f>Online_RAW!K26</f>
        <v>20.704999999999998</v>
      </c>
      <c r="D26" s="5">
        <f>Online_RAW!J26</f>
        <v>0.04</v>
      </c>
      <c r="E26" s="5">
        <f>(1-F26/100-G26/100)/(1-C26/100-D26/100-General!$B$17/100)</f>
        <v>1.0042842225453552</v>
      </c>
      <c r="F26" s="5">
        <f>N26*General!$B$14/(N26+O26)+O26*100/(N26+O26)</f>
        <v>20.8</v>
      </c>
      <c r="G26" s="5">
        <f>N26*General!$B$15/(N26+O26)</f>
        <v>0.04</v>
      </c>
      <c r="H26" s="5">
        <f>(N26+O26)*(1/General!$B$20)*((F26/100)-E26*(C26/100))*1000/B26</f>
        <v>0.31208628915307618</v>
      </c>
      <c r="I26" s="5">
        <f>(N26+O26)*(1/General!$B$20)*((D26/100)*E26-(G26/100))*1000/B26</f>
        <v>8.4956984428216694E-3</v>
      </c>
      <c r="J26" s="5">
        <f t="shared" si="0"/>
        <v>2.7222273896994519E-2</v>
      </c>
      <c r="K26" s="5">
        <f>MAX(Online_RAW!$L$2-Online_RAW!L26,0)</f>
        <v>0</v>
      </c>
      <c r="L26" s="5">
        <f>0.0039*(Online_RAW!M26)</f>
        <v>0</v>
      </c>
      <c r="M26" s="10">
        <f>Online_RAW!$N$2-Online_RAW!N26</f>
        <v>0</v>
      </c>
      <c r="N26" s="5">
        <f>Online_RAW!C26*60</f>
        <v>120.00799999999981</v>
      </c>
      <c r="O26" s="5">
        <f>MAX(0, Online_RAW!D26*60)</f>
        <v>0</v>
      </c>
      <c r="P26" s="5">
        <f>_xlfn.IFNA(VLOOKUP(A26,Sampling!$D$7:$E$14,2,FALSE),0)</f>
        <v>0</v>
      </c>
      <c r="Q26">
        <f>_xlfn.IFNA(VLOOKUP(A26,Refill!$D$6:$G$8,2,FALSE),0)</f>
        <v>0</v>
      </c>
    </row>
    <row r="27" spans="1:17" x14ac:dyDescent="0.25">
      <c r="A27" s="5">
        <f>ROUND((Online_RAW!B27-General!$B$10)*24,3)</f>
        <v>0.41699999999999998</v>
      </c>
      <c r="B27" s="5">
        <f>General!$B$12+Online_ANA!K27/1000+Online_ANA!L27/1000+Online_ANA!M27/1000/General!$B$22-SUM($P$2:P27)/1000/General!$B$24+SUM($Q$2:Q27)/1000/General!$B$24</f>
        <v>1.08</v>
      </c>
      <c r="C27" s="5">
        <f>Online_RAW!K27</f>
        <v>20.7</v>
      </c>
      <c r="D27" s="5">
        <f>Online_RAW!J27</f>
        <v>0.04</v>
      </c>
      <c r="E27" s="5">
        <f>(1-F27/100-G27/100)/(1-C27/100-D27/100-General!$B$17/100)</f>
        <v>1.0042205210025812</v>
      </c>
      <c r="F27" s="5">
        <f>N27*General!$B$14/(N27+O27)+O27*100/(N27+O27)</f>
        <v>20.8</v>
      </c>
      <c r="G27" s="5">
        <f>N27*General!$B$15/(N27+O27)</f>
        <v>0.04</v>
      </c>
      <c r="H27" s="5">
        <f>(N27+O27)*(1/General!$B$20)*((F27/100)-E27*(C27/100))*1000/B27</f>
        <v>0.62584426695556283</v>
      </c>
      <c r="I27" s="5">
        <f>(N27+O27)*(1/General!$B$20)*((D27/100)*E27-(G27/100))*1000/B27</f>
        <v>8.3619909007800163E-3</v>
      </c>
      <c r="J27" s="5">
        <f t="shared" si="0"/>
        <v>1.3361136855111189E-2</v>
      </c>
      <c r="K27" s="5">
        <f>MAX(Online_RAW!$L$2-Online_RAW!L27,0)</f>
        <v>0</v>
      </c>
      <c r="L27" s="5">
        <f>0.0039*(Online_RAW!M27)</f>
        <v>0</v>
      </c>
      <c r="M27" s="10">
        <f>Online_RAW!$N$2-Online_RAW!N27</f>
        <v>0</v>
      </c>
      <c r="N27" s="5">
        <f>Online_RAW!C27*60</f>
        <v>119.9020909090908</v>
      </c>
      <c r="O27" s="5">
        <f>MAX(0, Online_RAW!D27*60)</f>
        <v>0</v>
      </c>
      <c r="P27" s="5">
        <f>_xlfn.IFNA(VLOOKUP(A27,Sampling!$D$7:$E$14,2,FALSE),0)</f>
        <v>0</v>
      </c>
      <c r="Q27">
        <f>_xlfn.IFNA(VLOOKUP(A27,Refill!$D$6:$G$8,2,FALSE),0)</f>
        <v>0</v>
      </c>
    </row>
    <row r="28" spans="1:17" x14ac:dyDescent="0.25">
      <c r="A28" s="5">
        <f>ROUND((Online_RAW!B28-General!$B$10)*24,3)</f>
        <v>0.433</v>
      </c>
      <c r="B28" s="5">
        <f>General!$B$12+Online_ANA!K28/1000+Online_ANA!L28/1000+Online_ANA!M28/1000/General!$B$22-SUM($P$2:P28)/1000/General!$B$24+SUM($Q$2:Q28)/1000/General!$B$24</f>
        <v>1.08</v>
      </c>
      <c r="C28" s="5">
        <f>Online_RAW!K28</f>
        <v>20.7</v>
      </c>
      <c r="D28" s="5">
        <f>Online_RAW!J28</f>
        <v>0.04</v>
      </c>
      <c r="E28" s="5">
        <f>(1-F28/100-G28/100)/(1-C28/100-D28/100-General!$B$17/100)</f>
        <v>1.0042205210025812</v>
      </c>
      <c r="F28" s="5">
        <f>N28*General!$B$14/(N28+O28)+O28*100/(N28+O28)</f>
        <v>20.8</v>
      </c>
      <c r="G28" s="5">
        <f>N28*General!$B$15/(N28+O28)</f>
        <v>0.04</v>
      </c>
      <c r="H28" s="5">
        <f>(N28+O28)*(1/General!$B$20)*((F28/100)-E28*(C28/100))*1000/B28</f>
        <v>0.62621214902262834</v>
      </c>
      <c r="I28" s="5">
        <f>(N28+O28)*(1/General!$B$20)*((D28/100)*E28-(G28/100))*1000/B28</f>
        <v>8.3669062234246194E-3</v>
      </c>
      <c r="J28" s="5">
        <f t="shared" si="0"/>
        <v>1.3361136855111189E-2</v>
      </c>
      <c r="K28" s="5">
        <f>MAX(Online_RAW!$L$2-Online_RAW!L28,0)</f>
        <v>0</v>
      </c>
      <c r="L28" s="5">
        <f>0.0039*(Online_RAW!M28)</f>
        <v>0</v>
      </c>
      <c r="M28" s="10">
        <f>Online_RAW!$N$2-Online_RAW!N28</f>
        <v>0</v>
      </c>
      <c r="N28" s="5">
        <f>Online_RAW!C28*60</f>
        <v>119.9725714285716</v>
      </c>
      <c r="O28" s="5">
        <f>MAX(0, Online_RAW!D28*60)</f>
        <v>0</v>
      </c>
      <c r="P28" s="5">
        <f>_xlfn.IFNA(VLOOKUP(A28,Sampling!$D$7:$E$14,2,FALSE),0)</f>
        <v>0</v>
      </c>
      <c r="Q28">
        <f>_xlfn.IFNA(VLOOKUP(A28,Refill!$D$6:$G$8,2,FALSE),0)</f>
        <v>0</v>
      </c>
    </row>
    <row r="29" spans="1:17" x14ac:dyDescent="0.25">
      <c r="A29" s="5">
        <f>ROUND((Online_RAW!B29-General!$B$10)*24,3)</f>
        <v>0.45</v>
      </c>
      <c r="B29" s="5">
        <f>General!$B$12+Online_ANA!K29/1000+Online_ANA!L29/1000+Online_ANA!M29/1000/General!$B$22-SUM($P$2:P29)/1000/General!$B$24+SUM($Q$2:Q29)/1000/General!$B$24</f>
        <v>1.08</v>
      </c>
      <c r="C29" s="5">
        <f>Online_RAW!K29</f>
        <v>20.7</v>
      </c>
      <c r="D29" s="5">
        <f>Online_RAW!J29</f>
        <v>0.04</v>
      </c>
      <c r="E29" s="5">
        <f>(1-F29/100-G29/100)/(1-C29/100-D29/100-General!$B$17/100)</f>
        <v>1.0042205210025812</v>
      </c>
      <c r="F29" s="5">
        <f>N29*General!$B$14/(N29+O29)+O29*100/(N29+O29)</f>
        <v>20.8</v>
      </c>
      <c r="G29" s="5">
        <f>N29*General!$B$15/(N29+O29)</f>
        <v>0.04</v>
      </c>
      <c r="H29" s="5">
        <f>(N29+O29)*(1/General!$B$20)*((F29/100)-E29*(C29/100))*1000/B29</f>
        <v>0.62642884461951409</v>
      </c>
      <c r="I29" s="5">
        <f>(N29+O29)*(1/General!$B$20)*((D29/100)*E29-(G29/100))*1000/B29</f>
        <v>8.3698015229505089E-3</v>
      </c>
      <c r="J29" s="5">
        <f t="shared" si="0"/>
        <v>1.3361136855111188E-2</v>
      </c>
      <c r="K29" s="5">
        <f>MAX(Online_RAW!$L$2-Online_RAW!L29,0)</f>
        <v>0</v>
      </c>
      <c r="L29" s="5">
        <f>0.0039*(Online_RAW!M29)</f>
        <v>0</v>
      </c>
      <c r="M29" s="10">
        <f>Online_RAW!$N$2-Online_RAW!N29</f>
        <v>0</v>
      </c>
      <c r="N29" s="5">
        <f>Online_RAW!C29*60</f>
        <v>120.01408695652199</v>
      </c>
      <c r="O29" s="5">
        <f>MAX(0, Online_RAW!D29*60)</f>
        <v>0</v>
      </c>
      <c r="P29" s="5">
        <f>_xlfn.IFNA(VLOOKUP(A29,Sampling!$D$7:$E$14,2,FALSE),0)</f>
        <v>0</v>
      </c>
      <c r="Q29">
        <f>_xlfn.IFNA(VLOOKUP(A29,Refill!$D$6:$G$8,2,FALSE),0)</f>
        <v>0</v>
      </c>
    </row>
    <row r="30" spans="1:17" x14ac:dyDescent="0.25">
      <c r="A30" s="5">
        <f>ROUND((Online_RAW!B30-General!$B$10)*24,3)</f>
        <v>0.46700000000000003</v>
      </c>
      <c r="B30" s="5">
        <f>General!$B$12+Online_ANA!K30/1000+Online_ANA!L30/1000+Online_ANA!M30/1000/General!$B$22-SUM($P$2:P30)/1000/General!$B$24+SUM($Q$2:Q30)/1000/General!$B$24</f>
        <v>1.08</v>
      </c>
      <c r="C30" s="5">
        <f>Online_RAW!K30</f>
        <v>20.7</v>
      </c>
      <c r="D30" s="5">
        <f>Online_RAW!J30</f>
        <v>0.04</v>
      </c>
      <c r="E30" s="5">
        <f>(1-F30/100-G30/100)/(1-C30/100-D30/100-General!$B$17/100)</f>
        <v>1.0042205210025812</v>
      </c>
      <c r="F30" s="5">
        <f>N30*General!$B$14/(N30+O30)+O30*100/(N30+O30)</f>
        <v>20.8</v>
      </c>
      <c r="G30" s="5">
        <f>N30*General!$B$15/(N30+O30)</f>
        <v>3.9999999999999994E-2</v>
      </c>
      <c r="H30" s="5">
        <f>(N30+O30)*(1/General!$B$20)*((F30/100)-E30*(C30/100))*1000/B30</f>
        <v>0.62642933976205373</v>
      </c>
      <c r="I30" s="5">
        <f>(N30+O30)*(1/General!$B$20)*((D30/100)*E30-(G30/100))*1000/B30</f>
        <v>8.3698081386180123E-3</v>
      </c>
      <c r="J30" s="5">
        <f t="shared" si="0"/>
        <v>1.3361136855111616E-2</v>
      </c>
      <c r="K30" s="5">
        <f>MAX(Online_RAW!$L$2-Online_RAW!L30,0)</f>
        <v>0</v>
      </c>
      <c r="L30" s="5">
        <f>0.0039*(Online_RAW!M30)</f>
        <v>0</v>
      </c>
      <c r="M30" s="10">
        <f>Online_RAW!$N$2-Online_RAW!N30</f>
        <v>0</v>
      </c>
      <c r="N30" s="5">
        <f>Online_RAW!C30*60</f>
        <v>120.01418181818158</v>
      </c>
      <c r="O30" s="5">
        <f>MAX(0, Online_RAW!D30*60)</f>
        <v>0</v>
      </c>
      <c r="P30" s="5">
        <f>_xlfn.IFNA(VLOOKUP(A30,Sampling!$D$7:$E$14,2,FALSE),0)</f>
        <v>0</v>
      </c>
      <c r="Q30">
        <f>_xlfn.IFNA(VLOOKUP(A30,Refill!$D$6:$G$8,2,FALSE),0)</f>
        <v>0</v>
      </c>
    </row>
    <row r="31" spans="1:17" x14ac:dyDescent="0.25">
      <c r="A31" s="5">
        <f>ROUND((Online_RAW!B31-General!$B$10)*24,3)</f>
        <v>0.48299999999999998</v>
      </c>
      <c r="B31" s="5">
        <f>General!$B$12+Online_ANA!K31/1000+Online_ANA!L31/1000+Online_ANA!M31/1000/General!$B$22-SUM($P$2:P31)/1000/General!$B$24+SUM($Q$2:Q31)/1000/General!$B$24</f>
        <v>1.08</v>
      </c>
      <c r="C31" s="5">
        <f>Online_RAW!K31</f>
        <v>20.7</v>
      </c>
      <c r="D31" s="5">
        <f>Online_RAW!J31</f>
        <v>0.04</v>
      </c>
      <c r="E31" s="5">
        <f>(1-F31/100-G31/100)/(1-C31/100-D31/100-General!$B$17/100)</f>
        <v>1.0042205210025812</v>
      </c>
      <c r="F31" s="5">
        <f>N31*General!$B$14/(N31+O31)+O31*100/(N31+O31)</f>
        <v>20.8</v>
      </c>
      <c r="G31" s="5">
        <f>N31*General!$B$15/(N31+O31)</f>
        <v>0.04</v>
      </c>
      <c r="H31" s="5">
        <f>(N31+O31)*(1/General!$B$20)*((F31/100)-E31*(C31/100))*1000/B31</f>
        <v>0.62659589333470511</v>
      </c>
      <c r="I31" s="5">
        <f>(N31+O31)*(1/General!$B$20)*((D31/100)*E31-(G31/100))*1000/B31</f>
        <v>8.3720334836956487E-3</v>
      </c>
      <c r="J31" s="5">
        <f t="shared" si="0"/>
        <v>1.3361136855111191E-2</v>
      </c>
      <c r="K31" s="5">
        <f>MAX(Online_RAW!$L$2-Online_RAW!L31,0)</f>
        <v>0</v>
      </c>
      <c r="L31" s="5">
        <f>0.0039*(Online_RAW!M31)</f>
        <v>0</v>
      </c>
      <c r="M31" s="10">
        <f>Online_RAW!$N$2-Online_RAW!N31</f>
        <v>0</v>
      </c>
      <c r="N31" s="5">
        <f>Online_RAW!C31*60</f>
        <v>120.04609090909079</v>
      </c>
      <c r="O31" s="5">
        <f>MAX(0, Online_RAW!D31*60)</f>
        <v>0</v>
      </c>
      <c r="P31" s="5">
        <f>_xlfn.IFNA(VLOOKUP(A31,Sampling!$D$7:$E$14,2,FALSE),0)</f>
        <v>0</v>
      </c>
      <c r="Q31">
        <f>_xlfn.IFNA(VLOOKUP(A31,Refill!$D$6:$G$8,2,FALSE),0)</f>
        <v>0</v>
      </c>
    </row>
    <row r="32" spans="1:17" x14ac:dyDescent="0.25">
      <c r="A32" s="5">
        <f>ROUND((Online_RAW!B32-General!$B$10)*24,3)</f>
        <v>0.5</v>
      </c>
      <c r="B32" s="5">
        <f>General!$B$12+Online_ANA!K32/1000+Online_ANA!L32/1000+Online_ANA!M32/1000/General!$B$22-SUM($P$2:P32)/1000/General!$B$24+SUM($Q$2:Q32)/1000/General!$B$24</f>
        <v>1.08</v>
      </c>
      <c r="C32" s="5">
        <f>Online_RAW!K32</f>
        <v>20.71</v>
      </c>
      <c r="D32" s="5">
        <f>Online_RAW!J32</f>
        <v>0.04</v>
      </c>
      <c r="E32" s="5">
        <f>(1-F32/100-G32/100)/(1-C32/100-D32/100-General!$B$17/100)</f>
        <v>1.0036490297289518</v>
      </c>
      <c r="F32" s="5">
        <f>N32*General!$B$14/(N32+O32)+O32*100/(N32+O32)</f>
        <v>20.855113443839784</v>
      </c>
      <c r="G32" s="5">
        <f>N32*General!$B$15/(N32+O32)</f>
        <v>3.997216492735365E-2</v>
      </c>
      <c r="H32" s="5">
        <f>(N32+O32)*(1/General!$B$20)*((F32/100)-E32*(C32/100))*1000/B32</f>
        <v>3.4452593508045415</v>
      </c>
      <c r="I32" s="5">
        <f>(N32+O32)*(1/General!$B$20)*((D32/100)*E32-(G32/100))*1000/B32</f>
        <v>8.6102336373510037E-3</v>
      </c>
      <c r="J32" s="5">
        <f t="shared" si="0"/>
        <v>2.4991539854148661E-3</v>
      </c>
      <c r="K32" s="5">
        <f>MAX(Online_RAW!$L$2-Online_RAW!L32,0)</f>
        <v>0</v>
      </c>
      <c r="L32" s="5">
        <f>0.0039*(Online_RAW!M32)</f>
        <v>0</v>
      </c>
      <c r="M32" s="10">
        <f>Online_RAW!$N$2-Online_RAW!N32</f>
        <v>0</v>
      </c>
      <c r="N32" s="5">
        <f>Online_RAW!C32*60</f>
        <v>119.84372727272699</v>
      </c>
      <c r="O32" s="5">
        <f>MAX(0, Online_RAW!D32*60)</f>
        <v>8.3454545454545406E-2</v>
      </c>
      <c r="P32" s="5">
        <f>_xlfn.IFNA(VLOOKUP(A32,Sampling!$D$7:$E$14,2,FALSE),0)</f>
        <v>0</v>
      </c>
      <c r="Q32">
        <f>_xlfn.IFNA(VLOOKUP(A32,Refill!$D$6:$G$8,2,FALSE),0)</f>
        <v>0</v>
      </c>
    </row>
    <row r="33" spans="1:17" x14ac:dyDescent="0.25">
      <c r="A33" s="5">
        <f>ROUND((Online_RAW!B33-General!$B$10)*24,3)</f>
        <v>0.51700000000000002</v>
      </c>
      <c r="B33" s="5">
        <f>General!$B$12+Online_ANA!K33/1000+Online_ANA!L33/1000+Online_ANA!M33/1000/General!$B$22-SUM($P$2:P33)/1000/General!$B$24+SUM($Q$2:Q33)/1000/General!$B$24</f>
        <v>1.08</v>
      </c>
      <c r="C33" s="5">
        <f>Online_RAW!K33</f>
        <v>20.74</v>
      </c>
      <c r="D33" s="5">
        <f>Online_RAW!J33</f>
        <v>0.04</v>
      </c>
      <c r="E33" s="5">
        <f>(1-F33/100-G33/100)/(1-C33/100-D33/100-General!$B$17/100)</f>
        <v>1.0027322354027484</v>
      </c>
      <c r="F33" s="5">
        <f>N33*General!$B$14/(N33+O33)+O33*100/(N33+O33)</f>
        <v>20.957506385007434</v>
      </c>
      <c r="G33" s="5">
        <f>N33*General!$B$15/(N33+O33)</f>
        <v>3.9920451320703314E-2</v>
      </c>
      <c r="H33" s="5">
        <f>(N33+O33)*(1/General!$B$20)*((F33/100)-E33*(C33/100))*1000/B33</f>
        <v>7.9819711938231741</v>
      </c>
      <c r="I33" s="5">
        <f>(N33+O33)*(1/General!$B$20)*((D33/100)*E33-(G33/100))*1000/B33</f>
        <v>9.3714368246561632E-3</v>
      </c>
      <c r="J33" s="5">
        <f t="shared" si="0"/>
        <v>1.174075500536537E-3</v>
      </c>
      <c r="K33" s="5">
        <f>MAX(Online_RAW!$L$2-Online_RAW!L33,0)</f>
        <v>0</v>
      </c>
      <c r="L33" s="5">
        <f>0.0039*(Online_RAW!M33)</f>
        <v>0</v>
      </c>
      <c r="M33" s="10">
        <f>Online_RAW!$N$2-Online_RAW!N33</f>
        <v>0</v>
      </c>
      <c r="N33" s="5">
        <f>Online_RAW!C33*60</f>
        <v>119.8933636363638</v>
      </c>
      <c r="O33" s="5">
        <f>MAX(0, Online_RAW!D33*60)</f>
        <v>0.23890909090909079</v>
      </c>
      <c r="P33" s="5">
        <f>_xlfn.IFNA(VLOOKUP(A33,Sampling!$D$7:$E$14,2,FALSE),0)</f>
        <v>0</v>
      </c>
      <c r="Q33">
        <f>_xlfn.IFNA(VLOOKUP(A33,Refill!$D$6:$G$8,2,FALSE),0)</f>
        <v>0</v>
      </c>
    </row>
    <row r="34" spans="1:17" x14ac:dyDescent="0.25">
      <c r="A34" s="5">
        <f>ROUND((Online_RAW!B34-General!$B$10)*24,3)</f>
        <v>0.53300000000000003</v>
      </c>
      <c r="B34" s="5">
        <f>General!$B$12+Online_ANA!K34/1000+Online_ANA!L34/1000+Online_ANA!M34/1000/General!$B$22-SUM($P$2:P34)/1000/General!$B$24+SUM($Q$2:Q34)/1000/General!$B$24</f>
        <v>1.08</v>
      </c>
      <c r="C34" s="5">
        <f>Online_RAW!K34</f>
        <v>20.813333333333301</v>
      </c>
      <c r="D34" s="5">
        <f>Online_RAW!J34</f>
        <v>0.04</v>
      </c>
      <c r="E34" s="5">
        <f>(1-F34/100-G34/100)/(1-C34/100-D34/100-General!$B$17/100)</f>
        <v>1.0051703776628478</v>
      </c>
      <c r="F34" s="5">
        <f>N34*General!$B$14/(N34+O34)+O34*100/(N34+O34)</f>
        <v>20.839064395738795</v>
      </c>
      <c r="G34" s="5">
        <f>N34*General!$B$15/(N34+O34)</f>
        <v>3.9980270507202625E-2</v>
      </c>
      <c r="H34" s="5">
        <f>(N34+O34)*(1/General!$B$20)*((F34/100)-E34*(C34/100))*1000/B34</f>
        <v>-4.0559282697068566</v>
      </c>
      <c r="I34" s="5">
        <f>(N34+O34)*(1/General!$B$20)*((D34/100)*E34-(G34/100))*1000/B34</f>
        <v>1.1221656278395399E-2</v>
      </c>
      <c r="J34" s="5">
        <f t="shared" si="0"/>
        <v>-2.7667294715757996E-3</v>
      </c>
      <c r="K34" s="5">
        <f>MAX(Online_RAW!$L$2-Online_RAW!L34,0)</f>
        <v>0</v>
      </c>
      <c r="L34" s="5">
        <f>0.0039*(Online_RAW!M34)</f>
        <v>0</v>
      </c>
      <c r="M34" s="10">
        <f>Online_RAW!$N$2-Online_RAW!N34</f>
        <v>0</v>
      </c>
      <c r="N34" s="5">
        <f>Online_RAW!C34*60</f>
        <v>119.8483636363638</v>
      </c>
      <c r="O34" s="5">
        <f>MAX(0, Online_RAW!D34*60)</f>
        <v>5.9142857142857157E-2</v>
      </c>
      <c r="P34" s="5">
        <f>_xlfn.IFNA(VLOOKUP(A34,Sampling!$D$7:$E$14,2,FALSE),0)</f>
        <v>0</v>
      </c>
      <c r="Q34">
        <f>_xlfn.IFNA(VLOOKUP(A34,Refill!$D$6:$G$8,2,FALSE),0)</f>
        <v>0</v>
      </c>
    </row>
    <row r="35" spans="1:17" x14ac:dyDescent="0.25">
      <c r="A35" s="5">
        <f>ROUND((Online_RAW!B35-General!$B$10)*24,3)</f>
        <v>0.55000000000000004</v>
      </c>
      <c r="B35" s="5">
        <f>General!$B$12+Online_ANA!K35/1000+Online_ANA!L35/1000+Online_ANA!M35/1000/General!$B$22-SUM($P$2:P35)/1000/General!$B$24+SUM($Q$2:Q35)/1000/General!$B$24</f>
        <v>1.08</v>
      </c>
      <c r="C35" s="5">
        <f>Online_RAW!K35</f>
        <v>20.875</v>
      </c>
      <c r="D35" s="5">
        <f>Online_RAW!J35</f>
        <v>0.04</v>
      </c>
      <c r="E35" s="5">
        <f>(1-F35/100-G35/100)/(1-C35/100-D35/100-General!$B$17/100)</f>
        <v>1.0062611697968997</v>
      </c>
      <c r="F35" s="5">
        <f>N35*General!$B$14/(N35+O35)+O35*100/(N35+O35)</f>
        <v>20.815244553582236</v>
      </c>
      <c r="G35" s="5">
        <f>N35*General!$B$15/(N35+O35)</f>
        <v>3.9992300730514026E-2</v>
      </c>
      <c r="H35" s="5">
        <f>(N35+O35)*(1/General!$B$20)*((F35/100)-E35*(C35/100))*1000/B35</f>
        <v>-9.4422849163872105</v>
      </c>
      <c r="I35" s="5">
        <f>(N35+O35)*(1/General!$B$20)*((D35/100)*E35-(G35/100))*1000/B35</f>
        <v>1.2798080292382771E-2</v>
      </c>
      <c r="J35" s="5">
        <f t="shared" si="0"/>
        <v>-1.355400774887817E-3</v>
      </c>
      <c r="K35" s="5">
        <f>MAX(Online_RAW!$L$2-Online_RAW!L35,0)</f>
        <v>0</v>
      </c>
      <c r="L35" s="5">
        <f>0.0039*(Online_RAW!M35)</f>
        <v>0</v>
      </c>
      <c r="M35" s="10">
        <f>Online_RAW!$N$2-Online_RAW!N35</f>
        <v>0</v>
      </c>
      <c r="N35" s="5">
        <f>Online_RAW!C35*60</f>
        <v>119.98828571428561</v>
      </c>
      <c r="O35" s="5">
        <f>MAX(0, Online_RAW!D35*60)</f>
        <v>2.3099999999999999E-2</v>
      </c>
      <c r="P35" s="5">
        <f>_xlfn.IFNA(VLOOKUP(A35,Sampling!$D$7:$E$14,2,FALSE),0)</f>
        <v>0</v>
      </c>
      <c r="Q35">
        <f>_xlfn.IFNA(VLOOKUP(A35,Refill!$D$6:$G$8,2,FALSE),0)</f>
        <v>0</v>
      </c>
    </row>
    <row r="36" spans="1:17" x14ac:dyDescent="0.25">
      <c r="A36" s="5">
        <f>ROUND((Online_RAW!B36-General!$B$10)*24,3)</f>
        <v>0.56699999999999995</v>
      </c>
      <c r="B36" s="5">
        <f>General!$B$12+Online_ANA!K36/1000+Online_ANA!L36/1000+Online_ANA!M36/1000/General!$B$22-SUM($P$2:P36)/1000/General!$B$24+SUM($Q$2:Q36)/1000/General!$B$24</f>
        <v>1.08</v>
      </c>
      <c r="C36" s="5">
        <f>Online_RAW!K36</f>
        <v>20.864999999999998</v>
      </c>
      <c r="D36" s="5">
        <f>Online_RAW!J36</f>
        <v>0.04</v>
      </c>
      <c r="E36" s="5">
        <f>(1-F36/100-G36/100)/(1-C36/100-D36/100-General!$B$17/100)</f>
        <v>1.0059265149382981</v>
      </c>
      <c r="F36" s="5">
        <f>N36*General!$B$14/(N36+O36)+O36*100/(N36+O36)</f>
        <v>20.831514882680253</v>
      </c>
      <c r="G36" s="5">
        <f>N36*General!$B$15/(N36+O36)</f>
        <v>3.9984083392585731E-2</v>
      </c>
      <c r="H36" s="5">
        <f>(N36+O36)*(1/General!$B$20)*((F36/100)-E36*(C36/100))*1000/B36</f>
        <v>-7.7881217789034398</v>
      </c>
      <c r="I36" s="5">
        <f>(N36+O36)*(1/General!$B$20)*((D36/100)*E36-(G36/100))*1000/B36</f>
        <v>1.2537826559308596E-2</v>
      </c>
      <c r="J36" s="5">
        <f t="shared" si="0"/>
        <v>-1.6098652428973587E-3</v>
      </c>
      <c r="K36" s="5">
        <f>MAX(Online_RAW!$L$2-Online_RAW!L36,0)</f>
        <v>0</v>
      </c>
      <c r="L36" s="5">
        <f>0.0039*(Online_RAW!M36)</f>
        <v>0</v>
      </c>
      <c r="M36" s="10">
        <f>Online_RAW!$N$2-Online_RAW!N36</f>
        <v>0</v>
      </c>
      <c r="N36" s="5">
        <f>Online_RAW!C36*60</f>
        <v>119.92539130434781</v>
      </c>
      <c r="O36" s="5">
        <f>MAX(0, Online_RAW!D36*60)</f>
        <v>4.7739130434782583E-2</v>
      </c>
      <c r="P36" s="5">
        <f>_xlfn.IFNA(VLOOKUP(A36,Sampling!$D$7:$E$14,2,FALSE),0)</f>
        <v>0</v>
      </c>
      <c r="Q36">
        <f>_xlfn.IFNA(VLOOKUP(A36,Refill!$D$6:$G$8,2,FALSE),0)</f>
        <v>0</v>
      </c>
    </row>
    <row r="37" spans="1:17" x14ac:dyDescent="0.25">
      <c r="A37" s="5">
        <f>ROUND((Online_RAW!B37-General!$B$10)*24,3)</f>
        <v>0.58299999999999996</v>
      </c>
      <c r="B37" s="5">
        <f>General!$B$12+Online_ANA!K37/1000+Online_ANA!L37/1000+Online_ANA!M37/1000/General!$B$22-SUM($P$2:P37)/1000/General!$B$24+SUM($Q$2:Q37)/1000/General!$B$24</f>
        <v>1.08</v>
      </c>
      <c r="C37" s="5">
        <f>Online_RAW!K37</f>
        <v>20.844999999999999</v>
      </c>
      <c r="D37" s="5">
        <f>Online_RAW!J37</f>
        <v>0.04</v>
      </c>
      <c r="E37" s="5">
        <f>(1-F37/100-G37/100)/(1-C37/100-D37/100-General!$B$17/100)</f>
        <v>1.0060437146821783</v>
      </c>
      <c r="F37" s="5">
        <f>N37*General!$B$14/(N37+O37)+O37*100/(N37+O37)</f>
        <v>20.802159980363815</v>
      </c>
      <c r="G37" s="5">
        <f>N37*General!$B$15/(N37+O37)</f>
        <v>3.9998909100826353E-2</v>
      </c>
      <c r="H37" s="5">
        <f>(N37+O37)*(1/General!$B$20)*((F37/100)-E37*(C37/100))*1000/B37</f>
        <v>-8.3689156045748909</v>
      </c>
      <c r="I37" s="5">
        <f>(N37+O37)*(1/General!$B$20)*((D37/100)*E37-(G37/100))*1000/B37</f>
        <v>1.2038195081074201E-2</v>
      </c>
      <c r="J37" s="5">
        <f t="shared" si="0"/>
        <v>-1.4384414480764377E-3</v>
      </c>
      <c r="K37" s="5">
        <f>MAX(Online_RAW!$L$2-Online_RAW!L37,0)</f>
        <v>0</v>
      </c>
      <c r="L37" s="5">
        <f>0.0039*(Online_RAW!M37)</f>
        <v>0</v>
      </c>
      <c r="M37" s="10">
        <f>Online_RAW!$N$2-Online_RAW!N37</f>
        <v>0</v>
      </c>
      <c r="N37" s="5">
        <f>Online_RAW!C37*60</f>
        <v>119.9978181818184</v>
      </c>
      <c r="O37" s="5">
        <f>MAX(0, Online_RAW!D37*60)</f>
        <v>3.27272727272727E-3</v>
      </c>
      <c r="P37" s="5">
        <f>_xlfn.IFNA(VLOOKUP(A37,Sampling!$D$7:$E$14,2,FALSE),0)</f>
        <v>0</v>
      </c>
      <c r="Q37">
        <f>_xlfn.IFNA(VLOOKUP(A37,Refill!$D$6:$G$8,2,FALSE),0)</f>
        <v>0</v>
      </c>
    </row>
    <row r="38" spans="1:17" x14ac:dyDescent="0.25">
      <c r="A38" s="5">
        <f>ROUND((Online_RAW!B38-General!$B$10)*24,3)</f>
        <v>0.6</v>
      </c>
      <c r="B38" s="5">
        <f>General!$B$12+Online_ANA!K38/1000+Online_ANA!L38/1000+Online_ANA!M38/1000/General!$B$22-SUM($P$2:P38)/1000/General!$B$24+SUM($Q$2:Q38)/1000/General!$B$24</f>
        <v>1.08</v>
      </c>
      <c r="C38" s="5">
        <f>Online_RAW!K38</f>
        <v>20.83</v>
      </c>
      <c r="D38" s="5">
        <f>Online_RAW!J38</f>
        <v>0.04</v>
      </c>
      <c r="E38" s="5">
        <f>(1-F38/100-G38/100)/(1-C38/100-D38/100-General!$B$17/100)</f>
        <v>1.0058793918274986</v>
      </c>
      <c r="F38" s="5">
        <f>N38*General!$B$14/(N38+O38)+O38*100/(N38+O38)</f>
        <v>20.8</v>
      </c>
      <c r="G38" s="5">
        <f>N38*General!$B$15/(N38+O38)</f>
        <v>0.04</v>
      </c>
      <c r="H38" s="5">
        <f>(N38+O38)*(1/General!$B$20)*((F38/100)-E38*(C38/100))*1000/B38</f>
        <v>-7.5423390679832423</v>
      </c>
      <c r="I38" s="5">
        <f>(N38+O38)*(1/General!$B$20)*((D38/100)*E38-(G38/100))*1000/B38</f>
        <v>1.1633770939637716E-2</v>
      </c>
      <c r="J38" s="5">
        <f t="shared" si="0"/>
        <v>-1.5424619385015913E-3</v>
      </c>
      <c r="K38" s="5">
        <f>MAX(Online_RAW!$L$2-Online_RAW!L38,0)</f>
        <v>0</v>
      </c>
      <c r="L38" s="5">
        <f>0.0039*(Online_RAW!M38)</f>
        <v>0</v>
      </c>
      <c r="M38" s="10">
        <f>Online_RAW!$N$2-Online_RAW!N38</f>
        <v>0</v>
      </c>
      <c r="N38" s="5">
        <f>Online_RAW!C38*60</f>
        <v>119.74881818181841</v>
      </c>
      <c r="O38" s="5">
        <f>MAX(0, Online_RAW!D38*60)</f>
        <v>0</v>
      </c>
      <c r="P38" s="5">
        <f>_xlfn.IFNA(VLOOKUP(A38,Sampling!$D$7:$E$14,2,FALSE),0)</f>
        <v>0</v>
      </c>
      <c r="Q38">
        <f>_xlfn.IFNA(VLOOKUP(A38,Refill!$D$6:$G$8,2,FALSE),0)</f>
        <v>0</v>
      </c>
    </row>
    <row r="39" spans="1:17" x14ac:dyDescent="0.25">
      <c r="A39" s="5">
        <f>ROUND((Online_RAW!B39-General!$B$10)*24,3)</f>
        <v>0.61699999999999999</v>
      </c>
      <c r="B39" s="5">
        <f>General!$B$12+Online_ANA!K39/1000+Online_ANA!L39/1000+Online_ANA!M39/1000/General!$B$22-SUM($P$2:P39)/1000/General!$B$24+SUM($Q$2:Q39)/1000/General!$B$24</f>
        <v>1.08</v>
      </c>
      <c r="C39" s="5">
        <f>Online_RAW!K39</f>
        <v>20.83</v>
      </c>
      <c r="D39" s="5">
        <f>Online_RAW!J39</f>
        <v>0.04</v>
      </c>
      <c r="E39" s="5">
        <f>(1-F39/100-G39/100)/(1-C39/100-D39/100-General!$B$17/100)</f>
        <v>1.0055821280588249</v>
      </c>
      <c r="F39" s="5">
        <f>N39*General!$B$14/(N39+O39)+O39*100/(N39+O39)</f>
        <v>20.823405679319247</v>
      </c>
      <c r="G39" s="5">
        <f>N39*General!$B$15/(N39+O39)</f>
        <v>3.9988178949838762E-2</v>
      </c>
      <c r="H39" s="5">
        <f>(N39+O39)*(1/General!$B$20)*((F39/100)-E39*(C39/100))*1000/B39</f>
        <v>-6.0935328847512364</v>
      </c>
      <c r="I39" s="5">
        <f>(N39+O39)*(1/General!$B$20)*((D39/100)*E39-(G39/100))*1000/B39</f>
        <v>1.1659694248026599E-2</v>
      </c>
      <c r="J39" s="5">
        <f t="shared" si="0"/>
        <v>-1.9134538975254249E-3</v>
      </c>
      <c r="K39" s="5">
        <f>MAX(Online_RAW!$L$2-Online_RAW!L39,0)</f>
        <v>0</v>
      </c>
      <c r="L39" s="5">
        <f>0.0039*(Online_RAW!M39)</f>
        <v>0</v>
      </c>
      <c r="M39" s="10">
        <f>Online_RAW!$N$2-Online_RAW!N39</f>
        <v>0</v>
      </c>
      <c r="N39" s="5">
        <f>Online_RAW!C39*60</f>
        <v>120.01565217391321</v>
      </c>
      <c r="O39" s="5">
        <f>MAX(0, Online_RAW!D39*60)</f>
        <v>3.5478260869565223E-2</v>
      </c>
      <c r="P39" s="5">
        <f>_xlfn.IFNA(VLOOKUP(A39,Sampling!$D$7:$E$14,2,FALSE),0)</f>
        <v>0</v>
      </c>
      <c r="Q39">
        <f>_xlfn.IFNA(VLOOKUP(A39,Refill!$D$6:$G$8,2,FALSE),0)</f>
        <v>0</v>
      </c>
    </row>
    <row r="40" spans="1:17" x14ac:dyDescent="0.25">
      <c r="A40" s="5">
        <f>ROUND((Online_RAW!B40-General!$B$10)*24,3)</f>
        <v>0.63300000000000001</v>
      </c>
      <c r="B40" s="5">
        <f>General!$B$12+Online_ANA!K40/1000+Online_ANA!L40/1000+Online_ANA!M40/1000/General!$B$22-SUM($P$2:P40)/1000/General!$B$24+SUM($Q$2:Q40)/1000/General!$B$24</f>
        <v>1.08</v>
      </c>
      <c r="C40" s="5">
        <f>Online_RAW!K40</f>
        <v>20.83</v>
      </c>
      <c r="D40" s="5">
        <f>Online_RAW!J40</f>
        <v>0.04</v>
      </c>
      <c r="E40" s="5">
        <f>(1-F40/100-G40/100)/(1-C40/100-D40/100-General!$B$17/100)</f>
        <v>1.0058266638631723</v>
      </c>
      <c r="F40" s="5">
        <f>N40*General!$B$14/(N40+O40)+O40*100/(N40+O40)</f>
        <v>20.804151645623307</v>
      </c>
      <c r="G40" s="5">
        <f>N40*General!$B$15/(N40+O40)</f>
        <v>3.9997903209281156E-2</v>
      </c>
      <c r="H40" s="5">
        <f>(N40+O40)*(1/General!$B$20)*((F40/100)-E40*(C40/100))*1000/B40</f>
        <v>-7.2925032667340099</v>
      </c>
      <c r="I40" s="5">
        <f>(N40+O40)*(1/General!$B$20)*((D40/100)*E40-(G40/100))*1000/B40</f>
        <v>1.1648930350461269E-2</v>
      </c>
      <c r="J40" s="5">
        <f t="shared" si="0"/>
        <v>-1.5973843170698106E-3</v>
      </c>
      <c r="K40" s="5">
        <f>MAX(Online_RAW!$L$2-Online_RAW!L40,0)</f>
        <v>0</v>
      </c>
      <c r="L40" s="5">
        <f>0.0039*(Online_RAW!M40)</f>
        <v>0</v>
      </c>
      <c r="M40" s="10">
        <f>Online_RAW!$N$2-Online_RAW!N40</f>
        <v>0</v>
      </c>
      <c r="N40" s="5">
        <f>Online_RAW!C40*60</f>
        <v>119.9048571428574</v>
      </c>
      <c r="O40" s="5">
        <f>MAX(0, Online_RAW!D40*60)</f>
        <v>6.2857142857142998E-3</v>
      </c>
      <c r="P40" s="5">
        <f>_xlfn.IFNA(VLOOKUP(A40,Sampling!$D$7:$E$14,2,FALSE),0)</f>
        <v>0</v>
      </c>
      <c r="Q40">
        <f>_xlfn.IFNA(VLOOKUP(A40,Refill!$D$6:$G$8,2,FALSE),0)</f>
        <v>0</v>
      </c>
    </row>
    <row r="41" spans="1:17" x14ac:dyDescent="0.25">
      <c r="A41" s="5">
        <f>ROUND((Online_RAW!B41-General!$B$10)*24,3)</f>
        <v>0.65</v>
      </c>
      <c r="B41" s="5">
        <f>General!$B$12+Online_ANA!K41/1000+Online_ANA!L41/1000+Online_ANA!M41/1000/General!$B$22-SUM($P$2:P41)/1000/General!$B$24+SUM($Q$2:Q41)/1000/General!$B$24</f>
        <v>1.08</v>
      </c>
      <c r="C41" s="5">
        <f>Online_RAW!K41</f>
        <v>20.835000000000001</v>
      </c>
      <c r="D41" s="5">
        <f>Online_RAW!J41</f>
        <v>0.04</v>
      </c>
      <c r="E41" s="5">
        <f>(1-F41/100-G41/100)/(1-C41/100-D41/100-General!$B$17/100)</f>
        <v>1.0059021857043475</v>
      </c>
      <c r="F41" s="5">
        <f>N41*General!$B$14/(N41+O41)+O41*100/(N41+O41)</f>
        <v>20.803237329203405</v>
      </c>
      <c r="G41" s="5">
        <f>N41*General!$B$15/(N41+O41)</f>
        <v>3.9998364985250806E-2</v>
      </c>
      <c r="H41" s="5">
        <f>(N41+O41)*(1/General!$B$20)*((F41/100)-E41*(C41/100))*1000/B41</f>
        <v>-7.6768669424061891</v>
      </c>
      <c r="I41" s="5">
        <f>(N41+O41)*(1/General!$B$20)*((D41/100)*E41-(G41/100))*1000/B41</f>
        <v>1.1794144727923445E-2</v>
      </c>
      <c r="J41" s="5">
        <f t="shared" si="0"/>
        <v>-1.5363226712676046E-3</v>
      </c>
      <c r="K41" s="5">
        <f>MAX(Online_RAW!$L$2-Online_RAW!L41,0)</f>
        <v>0</v>
      </c>
      <c r="L41" s="5">
        <f>0.0039*(Online_RAW!M41)</f>
        <v>0</v>
      </c>
      <c r="M41" s="10">
        <f>Online_RAW!$N$2-Online_RAW!N41</f>
        <v>0</v>
      </c>
      <c r="N41" s="5">
        <f>Online_RAW!C41*60</f>
        <v>120.0940909090908</v>
      </c>
      <c r="O41" s="5">
        <f>MAX(0, Online_RAW!D41*60)</f>
        <v>4.9090909090909081E-3</v>
      </c>
      <c r="P41" s="5">
        <f>_xlfn.IFNA(VLOOKUP(A41,Sampling!$D$7:$E$14,2,FALSE),0)</f>
        <v>0</v>
      </c>
      <c r="Q41">
        <f>_xlfn.IFNA(VLOOKUP(A41,Refill!$D$6:$G$8,2,FALSE),0)</f>
        <v>0</v>
      </c>
    </row>
    <row r="42" spans="1:17" x14ac:dyDescent="0.25">
      <c r="A42" s="5">
        <f>ROUND((Online_RAW!B42-General!$B$10)*24,3)</f>
        <v>0.66700000000000004</v>
      </c>
      <c r="B42" s="5">
        <f>General!$B$12+Online_ANA!K42/1000+Online_ANA!L42/1000+Online_ANA!M42/1000/General!$B$22-SUM($P$2:P42)/1000/General!$B$24+SUM($Q$2:Q42)/1000/General!$B$24</f>
        <v>1.08</v>
      </c>
      <c r="C42" s="5">
        <f>Online_RAW!K42</f>
        <v>20.83</v>
      </c>
      <c r="D42" s="5">
        <f>Online_RAW!J42</f>
        <v>0.04</v>
      </c>
      <c r="E42" s="5">
        <f>(1-F42/100-G42/100)/(1-C42/100-D42/100-General!$B$17/100)</f>
        <v>1.0058793918274986</v>
      </c>
      <c r="F42" s="5">
        <f>N42*General!$B$14/(N42+O42)+O42*100/(N42+O42)</f>
        <v>20.8</v>
      </c>
      <c r="G42" s="5">
        <f>N42*General!$B$15/(N42+O42)</f>
        <v>0.04</v>
      </c>
      <c r="H42" s="5">
        <f>(N42+O42)*(1/General!$B$20)*((F42/100)-E42*(C42/100))*1000/B42</f>
        <v>-7.555428426321475</v>
      </c>
      <c r="I42" s="5">
        <f>(N42+O42)*(1/General!$B$20)*((D42/100)*E42-(G42/100))*1000/B42</f>
        <v>1.1653960776673848E-2</v>
      </c>
      <c r="J42" s="5">
        <f t="shared" si="0"/>
        <v>-1.5424619385015911E-3</v>
      </c>
      <c r="K42" s="5">
        <f>MAX(Online_RAW!$L$2-Online_RAW!L42,0)</f>
        <v>0</v>
      </c>
      <c r="L42" s="5">
        <f>0.0039*(Online_RAW!M42)</f>
        <v>0</v>
      </c>
      <c r="M42" s="10">
        <f>Online_RAW!$N$2-Online_RAW!N42</f>
        <v>0</v>
      </c>
      <c r="N42" s="5">
        <f>Online_RAW!C42*60</f>
        <v>119.95663636363621</v>
      </c>
      <c r="O42" s="5">
        <f>MAX(0, Online_RAW!D42*60)</f>
        <v>0</v>
      </c>
      <c r="P42" s="5">
        <f>_xlfn.IFNA(VLOOKUP(A42,Sampling!$D$7:$E$14,2,FALSE),0)</f>
        <v>0</v>
      </c>
      <c r="Q42">
        <f>_xlfn.IFNA(VLOOKUP(A42,Refill!$D$6:$G$8,2,FALSE),0)</f>
        <v>0</v>
      </c>
    </row>
    <row r="43" spans="1:17" x14ac:dyDescent="0.25">
      <c r="A43" s="5">
        <f>ROUND((Online_RAW!B43-General!$B$10)*24,3)</f>
        <v>0.68300000000000005</v>
      </c>
      <c r="B43" s="5">
        <f>General!$B$12+Online_ANA!K43/1000+Online_ANA!L43/1000+Online_ANA!M43/1000/General!$B$22-SUM($P$2:P43)/1000/General!$B$24+SUM($Q$2:Q43)/1000/General!$B$24</f>
        <v>1.08</v>
      </c>
      <c r="C43" s="5">
        <f>Online_RAW!K43</f>
        <v>20.84</v>
      </c>
      <c r="D43" s="5">
        <f>Online_RAW!J43</f>
        <v>0.04</v>
      </c>
      <c r="E43" s="5">
        <f>(1-F43/100-G43/100)/(1-C43/100-D43/100-General!$B$17/100)</f>
        <v>1.0058923526435335</v>
      </c>
      <c r="F43" s="5">
        <f>N43*General!$B$14/(N43+O43)+O43*100/(N43+O43)</f>
        <v>20.809043509628097</v>
      </c>
      <c r="G43" s="5">
        <f>N43*General!$B$15/(N43+O43)</f>
        <v>3.9995432570894905E-2</v>
      </c>
      <c r="H43" s="5">
        <f>(N43+O43)*(1/General!$B$20)*((F43/100)-E43*(C43/100))*1000/B43</f>
        <v>-7.6285532495741091</v>
      </c>
      <c r="I43" s="5">
        <f>(N43+O43)*(1/General!$B$20)*((D43/100)*E43-(G43/100))*1000/B43</f>
        <v>1.19207201701024E-2</v>
      </c>
      <c r="J43" s="5">
        <f t="shared" si="0"/>
        <v>-1.5626449446057044E-3</v>
      </c>
      <c r="K43" s="5">
        <f>MAX(Online_RAW!$L$2-Online_RAW!L43,0)</f>
        <v>0</v>
      </c>
      <c r="L43" s="5">
        <f>0.0039*(Online_RAW!M43)</f>
        <v>0</v>
      </c>
      <c r="M43" s="10">
        <f>Online_RAW!$N$2-Online_RAW!N43</f>
        <v>0</v>
      </c>
      <c r="N43" s="5">
        <f>Online_RAW!C43*60</f>
        <v>120.09136363636381</v>
      </c>
      <c r="O43" s="5">
        <f>MAX(0, Online_RAW!D43*60)</f>
        <v>1.371428571428574E-2</v>
      </c>
      <c r="P43" s="5">
        <f>_xlfn.IFNA(VLOOKUP(A43,Sampling!$D$7:$E$14,2,FALSE),0)</f>
        <v>0</v>
      </c>
      <c r="Q43">
        <f>_xlfn.IFNA(VLOOKUP(A43,Refill!$D$6:$G$8,2,FALSE),0)</f>
        <v>0</v>
      </c>
    </row>
    <row r="44" spans="1:17" x14ac:dyDescent="0.25">
      <c r="A44" s="5">
        <f>ROUND((Online_RAW!B44-General!$B$10)*24,3)</f>
        <v>0.7</v>
      </c>
      <c r="B44" s="5">
        <f>General!$B$12+Online_ANA!K44/1000+Online_ANA!L44/1000+Online_ANA!M44/1000/General!$B$22-SUM($P$2:P44)/1000/General!$B$24+SUM($Q$2:Q44)/1000/General!$B$24</f>
        <v>1.08</v>
      </c>
      <c r="C44" s="5">
        <f>Online_RAW!K44</f>
        <v>20.836666666666702</v>
      </c>
      <c r="D44" s="5">
        <f>Online_RAW!J44</f>
        <v>0.04</v>
      </c>
      <c r="E44" s="5">
        <f>(1-F44/100-G44/100)/(1-C44/100-D44/100-General!$B$17/100)</f>
        <v>1.0059430437321979</v>
      </c>
      <c r="F44" s="5">
        <f>N44*General!$B$14/(N44+O44)+O44*100/(N44+O44)</f>
        <v>20.801697910959721</v>
      </c>
      <c r="G44" s="5">
        <f>N44*General!$B$15/(N44+O44)</f>
        <v>3.9999142469212261E-2</v>
      </c>
      <c r="H44" s="5">
        <f>(N44+O44)*(1/General!$B$20)*((F44/100)-E44*(C44/100))*1000/B44</f>
        <v>-7.8686008720066356</v>
      </c>
      <c r="I44" s="5">
        <f>(N44+O44)*(1/General!$B$20)*((D44/100)*E44-(G44/100))*1000/B44</f>
        <v>1.1821547611796046E-2</v>
      </c>
      <c r="J44" s="5">
        <f t="shared" si="0"/>
        <v>-1.5023697102050796E-3</v>
      </c>
      <c r="K44" s="5">
        <f>MAX(Online_RAW!$L$2-Online_RAW!L44,0)</f>
        <v>0</v>
      </c>
      <c r="L44" s="5">
        <f>0.0039*(Online_RAW!M44)</f>
        <v>0</v>
      </c>
      <c r="M44" s="10">
        <f>Online_RAW!$N$2-Online_RAW!N44</f>
        <v>0</v>
      </c>
      <c r="N44" s="5">
        <f>Online_RAW!C44*60</f>
        <v>119.94314285714279</v>
      </c>
      <c r="O44" s="5">
        <f>MAX(0, Online_RAW!D44*60)</f>
        <v>2.5714285714285739E-3</v>
      </c>
      <c r="P44" s="5">
        <f>_xlfn.IFNA(VLOOKUP(A44,Sampling!$D$7:$E$14,2,FALSE),0)</f>
        <v>0</v>
      </c>
      <c r="Q44">
        <f>_xlfn.IFNA(VLOOKUP(A44,Refill!$D$6:$G$8,2,FALSE),0)</f>
        <v>0</v>
      </c>
    </row>
    <row r="45" spans="1:17" x14ac:dyDescent="0.25">
      <c r="A45" s="5">
        <f>ROUND((Online_RAW!B45-General!$B$10)*24,3)</f>
        <v>0.71699999999999997</v>
      </c>
      <c r="B45" s="5">
        <f>General!$B$12+Online_ANA!K45/1000+Online_ANA!L45/1000+Online_ANA!M45/1000/General!$B$22-SUM($P$2:P45)/1000/General!$B$24+SUM($Q$2:Q45)/1000/General!$B$24</f>
        <v>1.08</v>
      </c>
      <c r="C45" s="5">
        <f>Online_RAW!K45</f>
        <v>20.83</v>
      </c>
      <c r="D45" s="5">
        <f>Online_RAW!J45</f>
        <v>0.04</v>
      </c>
      <c r="E45" s="5">
        <f>(1-F45/100-G45/100)/(1-C45/100-D45/100-General!$B$17/100)</f>
        <v>1.0058705161339452</v>
      </c>
      <c r="F45" s="5">
        <f>N45*General!$B$14/(N45+O45)+O45*100/(N45+O45)</f>
        <v>20.800698846139145</v>
      </c>
      <c r="G45" s="5">
        <f>N45*General!$B$15/(N45+O45)</f>
        <v>3.9999647047404475E-2</v>
      </c>
      <c r="H45" s="5">
        <f>(N45+O45)*(1/General!$B$20)*((F45/100)-E45*(C45/100))*1000/B45</f>
        <v>-7.5141082826474825</v>
      </c>
      <c r="I45" s="5">
        <f>(N45+O45)*(1/General!$B$20)*((D45/100)*E45-(G45/100))*1000/B45</f>
        <v>1.1657693574241883E-2</v>
      </c>
      <c r="J45" s="5">
        <f t="shared" si="0"/>
        <v>-1.5514407213379246E-3</v>
      </c>
      <c r="K45" s="5">
        <f>MAX(Online_RAW!$L$2-Online_RAW!L45,0)</f>
        <v>0</v>
      </c>
      <c r="L45" s="5">
        <f>0.0039*(Online_RAW!M45)</f>
        <v>0</v>
      </c>
      <c r="M45" s="10">
        <f>Online_RAW!$N$2-Online_RAW!N45</f>
        <v>0</v>
      </c>
      <c r="N45" s="5">
        <f>Online_RAW!C45*60</f>
        <v>119.99505882352921</v>
      </c>
      <c r="O45" s="5">
        <f>MAX(0, Online_RAW!D45*60)</f>
        <v>1.058823529411764E-3</v>
      </c>
      <c r="P45" s="5">
        <f>_xlfn.IFNA(VLOOKUP(A45,Sampling!$D$7:$E$14,2,FALSE),0)</f>
        <v>0</v>
      </c>
      <c r="Q45">
        <f>_xlfn.IFNA(VLOOKUP(A45,Refill!$D$6:$G$8,2,FALSE),0)</f>
        <v>0</v>
      </c>
    </row>
    <row r="46" spans="1:17" x14ac:dyDescent="0.25">
      <c r="A46" s="5">
        <f>ROUND((Online_RAW!B46-General!$B$10)*24,3)</f>
        <v>0.73299999999999998</v>
      </c>
      <c r="B46" s="5">
        <f>General!$B$12+Online_ANA!K46/1000+Online_ANA!L46/1000+Online_ANA!M46/1000/General!$B$22-SUM($P$2:P46)/1000/General!$B$24+SUM($Q$2:Q46)/1000/General!$B$24</f>
        <v>1.08</v>
      </c>
      <c r="C46" s="5">
        <f>Online_RAW!K46</f>
        <v>20.83</v>
      </c>
      <c r="D46" s="5">
        <f>Online_RAW!J46</f>
        <v>0.04</v>
      </c>
      <c r="E46" s="5">
        <f>(1-F46/100-G46/100)/(1-C46/100-D46/100-General!$B$17/100)</f>
        <v>1.0058793918274986</v>
      </c>
      <c r="F46" s="5">
        <f>N46*General!$B$14/(N46+O46)+O46*100/(N46+O46)</f>
        <v>20.8</v>
      </c>
      <c r="G46" s="5">
        <f>N46*General!$B$15/(N46+O46)</f>
        <v>0.04</v>
      </c>
      <c r="H46" s="5">
        <f>(N46+O46)*(1/General!$B$20)*((F46/100)-E46*(C46/100))*1000/B46</f>
        <v>-7.557919183485577</v>
      </c>
      <c r="I46" s="5">
        <f>(N46+O46)*(1/General!$B$20)*((D46/100)*E46-(G46/100))*1000/B46</f>
        <v>1.1657802674797525E-2</v>
      </c>
      <c r="J46" s="5">
        <f t="shared" si="0"/>
        <v>-1.5424619385015911E-3</v>
      </c>
      <c r="K46" s="5">
        <f>MAX(Online_RAW!$L$2-Online_RAW!L46,0)</f>
        <v>0</v>
      </c>
      <c r="L46" s="5">
        <f>0.0039*(Online_RAW!M46)</f>
        <v>0</v>
      </c>
      <c r="M46" s="10">
        <f>Online_RAW!$N$2-Online_RAW!N46</f>
        <v>0</v>
      </c>
      <c r="N46" s="5">
        <f>Online_RAW!C46*60</f>
        <v>119.99618181818161</v>
      </c>
      <c r="O46" s="5">
        <f>MAX(0, Online_RAW!D46*60)</f>
        <v>0</v>
      </c>
      <c r="P46" s="5">
        <f>_xlfn.IFNA(VLOOKUP(A46,Sampling!$D$7:$E$14,2,FALSE),0)</f>
        <v>0</v>
      </c>
      <c r="Q46">
        <f>_xlfn.IFNA(VLOOKUP(A46,Refill!$D$6:$G$8,2,FALSE),0)</f>
        <v>0</v>
      </c>
    </row>
    <row r="47" spans="1:17" x14ac:dyDescent="0.25">
      <c r="A47" s="5">
        <f>ROUND((Online_RAW!B47-General!$B$10)*24,3)</f>
        <v>0.75</v>
      </c>
      <c r="B47" s="5">
        <f>General!$B$12+Online_ANA!K47/1000+Online_ANA!L47/1000+Online_ANA!M47/1000/General!$B$22-SUM($P$2:P47)/1000/General!$B$24+SUM($Q$2:Q47)/1000/General!$B$24</f>
        <v>1.08</v>
      </c>
      <c r="C47" s="5">
        <f>Online_RAW!K47</f>
        <v>20.84</v>
      </c>
      <c r="D47" s="5">
        <f>Online_RAW!J47</f>
        <v>0.04</v>
      </c>
      <c r="E47" s="5">
        <f>(1-F47/100-G47/100)/(1-C47/100-D47/100-General!$B$17/100)</f>
        <v>1.0059729293110999</v>
      </c>
      <c r="F47" s="5">
        <f>N47*General!$B$14/(N47+O47)+O47*100/(N47+O47)</f>
        <v>20.802699944773856</v>
      </c>
      <c r="G47" s="5">
        <f>N47*General!$B$15/(N47+O47)</f>
        <v>3.9998636391528362E-2</v>
      </c>
      <c r="H47" s="5">
        <f>(N47+O47)*(1/General!$B$20)*((F47/100)-E47*(C47/100))*1000/B47</f>
        <v>-8.0197501126284649</v>
      </c>
      <c r="I47" s="5">
        <f>(N47+O47)*(1/General!$B$20)*((D47/100)*E47-(G47/100))*1000/B47</f>
        <v>1.1911488640522102E-2</v>
      </c>
      <c r="J47" s="5">
        <f t="shared" si="0"/>
        <v>-1.4852693005690328E-3</v>
      </c>
      <c r="K47" s="5">
        <f>MAX(Online_RAW!$L$2-Online_RAW!L47,0)</f>
        <v>0</v>
      </c>
      <c r="L47" s="5">
        <f>0.0039*(Online_RAW!M47)</f>
        <v>0</v>
      </c>
      <c r="M47" s="10">
        <f>Online_RAW!$N$2-Online_RAW!N47</f>
        <v>0</v>
      </c>
      <c r="N47" s="5">
        <f>Online_RAW!C47*60</f>
        <v>119.99836363636379</v>
      </c>
      <c r="O47" s="5">
        <f>MAX(0, Online_RAW!D47*60)</f>
        <v>4.090909090909086E-3</v>
      </c>
      <c r="P47" s="5">
        <f>_xlfn.IFNA(VLOOKUP(A47,Sampling!$D$7:$E$14,2,FALSE),0)</f>
        <v>0</v>
      </c>
      <c r="Q47">
        <f>_xlfn.IFNA(VLOOKUP(A47,Refill!$D$6:$G$8,2,FALSE),0)</f>
        <v>0</v>
      </c>
    </row>
    <row r="48" spans="1:17" x14ac:dyDescent="0.25">
      <c r="A48" s="5">
        <f>ROUND((Online_RAW!B48-General!$B$10)*24,3)</f>
        <v>0.76700000000000002</v>
      </c>
      <c r="B48" s="5">
        <f>General!$B$12+Online_ANA!K48/1000+Online_ANA!L48/1000+Online_ANA!M48/1000/General!$B$22-SUM($P$2:P48)/1000/General!$B$24+SUM($Q$2:Q48)/1000/General!$B$24</f>
        <v>1.08</v>
      </c>
      <c r="C48" s="5">
        <f>Online_RAW!K48</f>
        <v>20.86</v>
      </c>
      <c r="D48" s="5">
        <f>Online_RAW!J48</f>
        <v>0.04</v>
      </c>
      <c r="E48" s="5">
        <f>(1-F48/100-G48/100)/(1-C48/100-D48/100-General!$B$17/100)</f>
        <v>1.0061875238589388</v>
      </c>
      <c r="F48" s="5">
        <f>N48*General!$B$14/(N48+O48)+O48*100/(N48+O48)</f>
        <v>20.805939464157042</v>
      </c>
      <c r="G48" s="5">
        <f>N48*General!$B$15/(N48+O48)</f>
        <v>3.9997000270627761E-2</v>
      </c>
      <c r="H48" s="5">
        <f>(N48+O48)*(1/General!$B$20)*((F48/100)-E48*(C48/100))*1000/B48</f>
        <v>-9.0790877357063025</v>
      </c>
      <c r="I48" s="5">
        <f>(N48+O48)*(1/General!$B$20)*((D48/100)*E48-(G48/100))*1000/B48</f>
        <v>1.2418988293427816E-2</v>
      </c>
      <c r="J48" s="5">
        <f t="shared" si="0"/>
        <v>-1.3678674174043201E-3</v>
      </c>
      <c r="K48" s="5">
        <f>MAX(Online_RAW!$L$2-Online_RAW!L48,0)</f>
        <v>0</v>
      </c>
      <c r="L48" s="5">
        <f>0.0039*(Online_RAW!M48)</f>
        <v>0</v>
      </c>
      <c r="M48" s="10">
        <f>Online_RAW!$N$2-Online_RAW!N48</f>
        <v>0</v>
      </c>
      <c r="N48" s="5">
        <f>Online_RAW!C48*60</f>
        <v>120.00182608695661</v>
      </c>
      <c r="O48" s="5">
        <f>MAX(0, Online_RAW!D48*60)</f>
        <v>8.9999999999999993E-3</v>
      </c>
      <c r="P48" s="5">
        <f>_xlfn.IFNA(VLOOKUP(A48,Sampling!$D$7:$E$14,2,FALSE),0)</f>
        <v>0</v>
      </c>
      <c r="Q48">
        <f>_xlfn.IFNA(VLOOKUP(A48,Refill!$D$6:$G$8,2,FALSE),0)</f>
        <v>0</v>
      </c>
    </row>
    <row r="49" spans="1:17" x14ac:dyDescent="0.25">
      <c r="A49" s="5">
        <f>ROUND((Online_RAW!B49-General!$B$10)*24,3)</f>
        <v>0.78300000000000003</v>
      </c>
      <c r="B49" s="5">
        <f>General!$B$12+Online_ANA!K49/1000+Online_ANA!L49/1000+Online_ANA!M49/1000/General!$B$22-SUM($P$2:P49)/1000/General!$B$24+SUM($Q$2:Q49)/1000/General!$B$24</f>
        <v>1.08</v>
      </c>
      <c r="C49" s="5">
        <f>Online_RAW!K49</f>
        <v>20.85</v>
      </c>
      <c r="D49" s="5">
        <f>Online_RAW!J49</f>
        <v>0.04</v>
      </c>
      <c r="E49" s="5">
        <f>(1-F49/100-G49/100)/(1-C49/100-D49/100-General!$B$17/100)</f>
        <v>1.0058501724849345</v>
      </c>
      <c r="F49" s="5">
        <f>N49*General!$B$14/(N49+O49)+O49*100/(N49+O49)</f>
        <v>20.822427814220941</v>
      </c>
      <c r="G49" s="5">
        <f>N49*General!$B$15/(N49+O49)</f>
        <v>3.9988672821100531E-2</v>
      </c>
      <c r="H49" s="5">
        <f>(N49+O49)*(1/General!$B$20)*((F49/100)-E49*(C49/100))*1000/B49</f>
        <v>-7.4174641174933997</v>
      </c>
      <c r="I49" s="5">
        <f>(N49+O49)*(1/General!$B$20)*((D49/100)*E49-(G49/100))*1000/B49</f>
        <v>1.2168355912445125E-2</v>
      </c>
      <c r="J49" s="5">
        <f t="shared" si="0"/>
        <v>-1.6405008126358425E-3</v>
      </c>
      <c r="K49" s="5">
        <f>MAX(Online_RAW!$L$2-Online_RAW!L49,0)</f>
        <v>0</v>
      </c>
      <c r="L49" s="5">
        <f>0.0039*(Online_RAW!M49)</f>
        <v>0</v>
      </c>
      <c r="M49" s="10">
        <f>Online_RAW!$N$2-Online_RAW!N49</f>
        <v>0</v>
      </c>
      <c r="N49" s="5">
        <f>Online_RAW!C49*60</f>
        <v>120.03119999999998</v>
      </c>
      <c r="O49" s="5">
        <f>MAX(0, Online_RAW!D49*60)</f>
        <v>3.4000000000000023E-2</v>
      </c>
      <c r="P49" s="5">
        <f>_xlfn.IFNA(VLOOKUP(A49,Sampling!$D$7:$E$14,2,FALSE),0)</f>
        <v>0</v>
      </c>
      <c r="Q49">
        <f>_xlfn.IFNA(VLOOKUP(A49,Refill!$D$6:$G$8,2,FALSE),0)</f>
        <v>0</v>
      </c>
    </row>
    <row r="50" spans="1:17" x14ac:dyDescent="0.25">
      <c r="A50" s="5">
        <f>ROUND((Online_RAW!B50-General!$B$10)*24,3)</f>
        <v>0.8</v>
      </c>
      <c r="B50" s="5">
        <f>General!$B$12+Online_ANA!K50/1000+Online_ANA!L50/1000+Online_ANA!M50/1000/General!$B$22-SUM($P$2:P50)/1000/General!$B$24+SUM($Q$2:Q50)/1000/General!$B$24</f>
        <v>1.08</v>
      </c>
      <c r="C50" s="5">
        <f>Online_RAW!K50</f>
        <v>20.844999999999999</v>
      </c>
      <c r="D50" s="5">
        <f>Online_RAW!J50</f>
        <v>0.04</v>
      </c>
      <c r="E50" s="5">
        <f>(1-F50/100-G50/100)/(1-C50/100-D50/100-General!$B$17/100)</f>
        <v>1.0060094244088671</v>
      </c>
      <c r="F50" s="5">
        <f>N50*General!$B$14/(N50+O50)+O50*100/(N50+O50)</f>
        <v>20.804859381533259</v>
      </c>
      <c r="G50" s="5">
        <f>N50*General!$B$15/(N50+O50)</f>
        <v>3.9997545766902398E-2</v>
      </c>
      <c r="H50" s="5">
        <f>(N50+O50)*(1/General!$B$20)*((F50/100)-E50*(C50/100))*1000/B50</f>
        <v>-8.200634627094205</v>
      </c>
      <c r="I50" s="5">
        <f>(N50+O50)*(1/General!$B$20)*((D50/100)*E50-(G50/100))*1000/B50</f>
        <v>1.2039207402247664E-2</v>
      </c>
      <c r="J50" s="5">
        <f t="shared" si="0"/>
        <v>-1.4680824045581959E-3</v>
      </c>
      <c r="K50" s="5">
        <f>MAX(Online_RAW!$L$2-Online_RAW!L50,0)</f>
        <v>0</v>
      </c>
      <c r="L50" s="5">
        <f>0.0039*(Online_RAW!M50)</f>
        <v>0</v>
      </c>
      <c r="M50" s="10">
        <f>Online_RAW!$N$2-Online_RAW!N50</f>
        <v>0</v>
      </c>
      <c r="N50" s="5">
        <f>Online_RAW!C50*60</f>
        <v>120.00790909090921</v>
      </c>
      <c r="O50" s="5">
        <f>MAX(0, Online_RAW!D50*60)</f>
        <v>7.3636363636363795E-3</v>
      </c>
      <c r="P50" s="5">
        <f>_xlfn.IFNA(VLOOKUP(A50,Sampling!$D$7:$E$14,2,FALSE),0)</f>
        <v>0</v>
      </c>
      <c r="Q50">
        <f>_xlfn.IFNA(VLOOKUP(A50,Refill!$D$6:$G$8,2,FALSE),0)</f>
        <v>0</v>
      </c>
    </row>
    <row r="51" spans="1:17" x14ac:dyDescent="0.25">
      <c r="A51" s="5">
        <f>ROUND((Online_RAW!B51-General!$B$10)*24,3)</f>
        <v>0.81699999999999995</v>
      </c>
      <c r="B51" s="5">
        <f>General!$B$12+Online_ANA!K51/1000+Online_ANA!L51/1000+Online_ANA!M51/1000/General!$B$22-SUM($P$2:P51)/1000/General!$B$24+SUM($Q$2:Q51)/1000/General!$B$24</f>
        <v>1.08</v>
      </c>
      <c r="C51" s="5">
        <f>Online_RAW!K51</f>
        <v>20.844999999999999</v>
      </c>
      <c r="D51" s="5">
        <f>Online_RAW!J51</f>
        <v>0.04</v>
      </c>
      <c r="E51" s="5">
        <f>(1-F51/100-G51/100)/(1-C51/100-D51/100-General!$B$17/100)</f>
        <v>1.0060711527369071</v>
      </c>
      <c r="F51" s="5">
        <f>N51*General!$B$14/(N51+O51)+O51*100/(N51+O51)</f>
        <v>20.8</v>
      </c>
      <c r="G51" s="5">
        <f>N51*General!$B$15/(N51+O51)</f>
        <v>0.04</v>
      </c>
      <c r="H51" s="5">
        <f>(N51+O51)*(1/General!$B$20)*((F51/100)-E51*(C51/100))*1000/B51</f>
        <v>-8.503517929403932</v>
      </c>
      <c r="I51" s="5">
        <f>(N51+O51)*(1/General!$B$20)*((D51/100)*E51-(G51/100))*1000/B51</f>
        <v>1.2037353434383559E-2</v>
      </c>
      <c r="J51" s="5">
        <f t="shared" si="0"/>
        <v>-1.4155733584990909E-3</v>
      </c>
      <c r="K51" s="5">
        <f>MAX(Online_RAW!$L$2-Online_RAW!L51,0)</f>
        <v>0</v>
      </c>
      <c r="L51" s="5">
        <f>0.0039*(Online_RAW!M51)</f>
        <v>0</v>
      </c>
      <c r="M51" s="10">
        <f>Online_RAW!$N$2-Online_RAW!N51</f>
        <v>0</v>
      </c>
      <c r="N51" s="5">
        <f>Online_RAW!C51*60</f>
        <v>119.98942857142859</v>
      </c>
      <c r="O51" s="5">
        <f>MAX(0, Online_RAW!D51*60)</f>
        <v>0</v>
      </c>
      <c r="P51" s="5">
        <f>_xlfn.IFNA(VLOOKUP(A51,Sampling!$D$7:$E$14,2,FALSE),0)</f>
        <v>0</v>
      </c>
      <c r="Q51">
        <f>_xlfn.IFNA(VLOOKUP(A51,Refill!$D$6:$G$8,2,FALSE),0)</f>
        <v>0</v>
      </c>
    </row>
    <row r="52" spans="1:17" x14ac:dyDescent="0.25">
      <c r="A52" s="5">
        <f>ROUND((Online_RAW!B52-General!$B$10)*24,3)</f>
        <v>0.83299999999999996</v>
      </c>
      <c r="B52" s="5">
        <f>General!$B$12+Online_ANA!K52/1000+Online_ANA!L52/1000+Online_ANA!M52/1000/General!$B$22-SUM($P$2:P52)/1000/General!$B$24+SUM($Q$2:Q52)/1000/General!$B$24</f>
        <v>1.08</v>
      </c>
      <c r="C52" s="5">
        <f>Online_RAW!K52</f>
        <v>20.836666666666702</v>
      </c>
      <c r="D52" s="5">
        <f>Online_RAW!J52</f>
        <v>0.04</v>
      </c>
      <c r="E52" s="5">
        <f>(1-F52/100-G52/100)/(1-C52/100-D52/100-General!$B$17/100)</f>
        <v>1.0058595592660946</v>
      </c>
      <c r="F52" s="5">
        <f>N52*General!$B$14/(N52+O52)+O52*100/(N52+O52)</f>
        <v>20.80827067669173</v>
      </c>
      <c r="G52" s="5">
        <f>N52*General!$B$15/(N52+O52)</f>
        <v>3.9995822890559737E-2</v>
      </c>
      <c r="H52" s="5">
        <f>(N52+O52)*(1/General!$B$20)*((F52/100)-E52*(C52/100))*1000/B52</f>
        <v>-7.4685125427814896</v>
      </c>
      <c r="I52" s="5">
        <f>(N52+O52)*(1/General!$B$20)*((D52/100)*E52-(G52/100))*1000/B52</f>
        <v>1.1839247379107113E-2</v>
      </c>
      <c r="J52" s="5">
        <f t="shared" si="0"/>
        <v>-1.5852215968426072E-3</v>
      </c>
      <c r="K52" s="5">
        <f>MAX(Online_RAW!$L$2-Online_RAW!L52,0)</f>
        <v>0</v>
      </c>
      <c r="L52" s="5">
        <f>0.0039*(Online_RAW!M52)</f>
        <v>0</v>
      </c>
      <c r="M52" s="10">
        <f>Online_RAW!$N$2-Online_RAW!N52</f>
        <v>0</v>
      </c>
      <c r="N52" s="5">
        <f>Online_RAW!C52*60</f>
        <v>120.122727272727</v>
      </c>
      <c r="O52" s="5">
        <f>MAX(0, Online_RAW!D52*60)</f>
        <v>1.254545454545454E-2</v>
      </c>
      <c r="P52" s="5">
        <f>_xlfn.IFNA(VLOOKUP(A52,Sampling!$D$7:$E$14,2,FALSE),0)</f>
        <v>0</v>
      </c>
      <c r="Q52">
        <f>_xlfn.IFNA(VLOOKUP(A52,Refill!$D$6:$G$8,2,FALSE),0)</f>
        <v>0</v>
      </c>
    </row>
    <row r="53" spans="1:17" x14ac:dyDescent="0.25">
      <c r="A53" s="5">
        <f>ROUND((Online_RAW!B53-General!$B$10)*24,3)</f>
        <v>0.85</v>
      </c>
      <c r="B53" s="5">
        <f>General!$B$12+Online_ANA!K53/1000+Online_ANA!L53/1000+Online_ANA!M53/1000/General!$B$22-SUM($P$2:P53)/1000/General!$B$24+SUM($Q$2:Q53)/1000/General!$B$24</f>
        <v>1.08</v>
      </c>
      <c r="C53" s="5">
        <f>Online_RAW!K53</f>
        <v>20.835000000000001</v>
      </c>
      <c r="D53" s="5">
        <f>Online_RAW!J53</f>
        <v>0.04</v>
      </c>
      <c r="E53" s="5">
        <f>(1-F53/100-G53/100)/(1-C53/100-D53/100-General!$B$17/100)</f>
        <v>1.0058714481773117</v>
      </c>
      <c r="F53" s="5">
        <f>N53*General!$B$14/(N53+O53)+O53*100/(N53+O53)</f>
        <v>20.805657358375559</v>
      </c>
      <c r="G53" s="5">
        <f>N53*General!$B$15/(N53+O53)</f>
        <v>3.9997142748295175E-2</v>
      </c>
      <c r="H53" s="5">
        <f>(N53+O53)*(1/General!$B$20)*((F53/100)-E53*(C53/100))*1000/B53</f>
        <v>-7.5185393222249077</v>
      </c>
      <c r="I53" s="5">
        <f>(N53+O53)*(1/General!$B$20)*((D53/100)*E53-(G53/100))*1000/B53</f>
        <v>1.1783613563990715E-2</v>
      </c>
      <c r="J53" s="5">
        <f t="shared" si="0"/>
        <v>-1.5672743147273551E-3</v>
      </c>
      <c r="K53" s="5">
        <f>MAX(Online_RAW!$L$2-Online_RAW!L53,0)</f>
        <v>0</v>
      </c>
      <c r="L53" s="5">
        <f>0.0039*(Online_RAW!M53)</f>
        <v>0</v>
      </c>
      <c r="M53" s="10">
        <f>Online_RAW!$N$2-Online_RAW!N53</f>
        <v>0</v>
      </c>
      <c r="N53" s="5">
        <f>Online_RAW!C53*60</f>
        <v>119.986857142857</v>
      </c>
      <c r="O53" s="5">
        <f>MAX(0, Online_RAW!D53*60)</f>
        <v>8.5714285714285805E-3</v>
      </c>
      <c r="P53" s="5">
        <f>_xlfn.IFNA(VLOOKUP(A53,Sampling!$D$7:$E$14,2,FALSE),0)</f>
        <v>0</v>
      </c>
      <c r="Q53">
        <f>_xlfn.IFNA(VLOOKUP(A53,Refill!$D$6:$G$8,2,FALSE),0)</f>
        <v>0</v>
      </c>
    </row>
    <row r="54" spans="1:17" x14ac:dyDescent="0.25">
      <c r="A54" s="5">
        <f>ROUND((Online_RAW!B54-General!$B$10)*24,3)</f>
        <v>0.86699999999999999</v>
      </c>
      <c r="B54" s="5">
        <f>General!$B$12+Online_ANA!K54/1000+Online_ANA!L54/1000+Online_ANA!M54/1000/General!$B$22-SUM($P$2:P54)/1000/General!$B$24+SUM($Q$2:Q54)/1000/General!$B$24</f>
        <v>1.08</v>
      </c>
      <c r="C54" s="5">
        <f>Online_RAW!K54</f>
        <v>20.83</v>
      </c>
      <c r="D54" s="5">
        <f>Online_RAW!J54</f>
        <v>0.04</v>
      </c>
      <c r="E54" s="5">
        <f>(1-F54/100-G54/100)/(1-C54/100-D54/100-General!$B$17/100)</f>
        <v>1.0058738003114358</v>
      </c>
      <c r="F54" s="5">
        <f>N54*General!$B$14/(N54+O54)+O54*100/(N54+O54)</f>
        <v>20.80044025961341</v>
      </c>
      <c r="G54" s="5">
        <f>N54*General!$B$15/(N54+O54)</f>
        <v>3.9999777646659899E-2</v>
      </c>
      <c r="H54" s="5">
        <f>(N54+O54)*(1/General!$B$20)*((F54/100)-E54*(C54/100))*1000/B54</f>
        <v>-7.5261206591612382</v>
      </c>
      <c r="I54" s="5">
        <f>(N54+O54)*(1/General!$B$20)*((D54/100)*E54-(G54/100))*1000/B54</f>
        <v>1.1651234227627765E-2</v>
      </c>
      <c r="J54" s="5">
        <f t="shared" si="0"/>
        <v>-1.5481062230174581E-3</v>
      </c>
      <c r="K54" s="5">
        <f>MAX(Online_RAW!$L$2-Online_RAW!L54,0)</f>
        <v>0</v>
      </c>
      <c r="L54" s="5">
        <f>0.0039*(Online_RAW!M54)</f>
        <v>0</v>
      </c>
      <c r="M54" s="10">
        <f>Online_RAW!$N$2-Online_RAW!N54</f>
        <v>0</v>
      </c>
      <c r="N54" s="5">
        <f>Online_RAW!C54*60</f>
        <v>119.9285714285712</v>
      </c>
      <c r="O54" s="5">
        <f>MAX(0, Online_RAW!D54*60)</f>
        <v>6.6666666666666599E-4</v>
      </c>
      <c r="P54" s="5">
        <f>_xlfn.IFNA(VLOOKUP(A54,Sampling!$D$7:$E$14,2,FALSE),0)</f>
        <v>0</v>
      </c>
      <c r="Q54">
        <f>_xlfn.IFNA(VLOOKUP(A54,Refill!$D$6:$G$8,2,FALSE),0)</f>
        <v>0</v>
      </c>
    </row>
    <row r="55" spans="1:17" x14ac:dyDescent="0.25">
      <c r="A55" s="5">
        <f>ROUND((Online_RAW!B55-General!$B$10)*24,3)</f>
        <v>0.88300000000000001</v>
      </c>
      <c r="B55" s="5">
        <f>General!$B$12+Online_ANA!K55/1000+Online_ANA!L55/1000+Online_ANA!M55/1000/General!$B$22-SUM($P$2:P55)/1000/General!$B$24+SUM($Q$2:Q55)/1000/General!$B$24</f>
        <v>1.08</v>
      </c>
      <c r="C55" s="5">
        <f>Online_RAW!K55</f>
        <v>20.83</v>
      </c>
      <c r="D55" s="5">
        <f>Online_RAW!J55</f>
        <v>0.04</v>
      </c>
      <c r="E55" s="5">
        <f>(1-F55/100-G55/100)/(1-C55/100-D55/100-General!$B$17/100)</f>
        <v>1.0057656345062693</v>
      </c>
      <c r="F55" s="5">
        <f>N55*General!$B$14/(N55+O55)+O55*100/(N55+O55)</f>
        <v>20.808956918607301</v>
      </c>
      <c r="G55" s="5">
        <f>N55*General!$B$15/(N55+O55)</f>
        <v>3.9995476303733693E-2</v>
      </c>
      <c r="H55" s="5">
        <f>(N55+O55)*(1/General!$B$20)*((F55/100)-E55*(C55/100))*1000/B55</f>
        <v>-7.0007325974543297</v>
      </c>
      <c r="I55" s="5">
        <f>(N55+O55)*(1/General!$B$20)*((D55/100)*E55-(G55/100))*1000/B55</f>
        <v>1.1663605265756558E-2</v>
      </c>
      <c r="J55" s="5">
        <f t="shared" si="0"/>
        <v>-1.6660549597334691E-3</v>
      </c>
      <c r="K55" s="5">
        <f>MAX(Online_RAW!$L$2-Online_RAW!L55,0)</f>
        <v>0</v>
      </c>
      <c r="L55" s="5">
        <f>0.0039*(Online_RAW!M55)</f>
        <v>0</v>
      </c>
      <c r="M55" s="10">
        <f>Online_RAW!$N$2-Online_RAW!N55</f>
        <v>0</v>
      </c>
      <c r="N55" s="5">
        <f>Online_RAW!C55*60</f>
        <v>120.05590909090921</v>
      </c>
      <c r="O55" s="5">
        <f>MAX(0, Online_RAW!D55*60)</f>
        <v>1.3578947368421041E-2</v>
      </c>
      <c r="P55" s="5">
        <f>_xlfn.IFNA(VLOOKUP(A55,Sampling!$D$7:$E$14,2,FALSE),0)</f>
        <v>0</v>
      </c>
      <c r="Q55">
        <f>_xlfn.IFNA(VLOOKUP(A55,Refill!$D$6:$G$8,2,FALSE),0)</f>
        <v>0</v>
      </c>
    </row>
    <row r="56" spans="1:17" x14ac:dyDescent="0.25">
      <c r="A56" s="5">
        <f>ROUND((Online_RAW!B56-General!$B$10)*24,3)</f>
        <v>0.9</v>
      </c>
      <c r="B56" s="5">
        <f>General!$B$12+Online_ANA!K56/1000+Online_ANA!L56/1000+Online_ANA!M56/1000/General!$B$22-SUM($P$2:P56)/1000/General!$B$24+SUM($Q$2:Q56)/1000/General!$B$24</f>
        <v>1.08</v>
      </c>
      <c r="C56" s="5">
        <f>Online_RAW!K56</f>
        <v>20.83</v>
      </c>
      <c r="D56" s="5">
        <f>Online_RAW!J56</f>
        <v>0.04</v>
      </c>
      <c r="E56" s="5">
        <f>(1-F56/100-G56/100)/(1-C56/100-D56/100-General!$B$17/100)</f>
        <v>1.0058793918274986</v>
      </c>
      <c r="F56" s="5">
        <f>N56*General!$B$14/(N56+O56)+O56*100/(N56+O56)</f>
        <v>20.8</v>
      </c>
      <c r="G56" s="5">
        <f>N56*General!$B$15/(N56+O56)</f>
        <v>0.04</v>
      </c>
      <c r="H56" s="5">
        <f>(N56+O56)*(1/General!$B$20)*((F56/100)-E56*(C56/100))*1000/B56</f>
        <v>-7.5581253151129655</v>
      </c>
      <c r="I56" s="5">
        <f>(N56+O56)*(1/General!$B$20)*((D56/100)*E56-(G56/100))*1000/B56</f>
        <v>1.1658120624987094E-2</v>
      </c>
      <c r="J56" s="5">
        <f t="shared" si="0"/>
        <v>-1.5424619385015911E-3</v>
      </c>
      <c r="K56" s="5">
        <f>MAX(Online_RAW!$L$2-Online_RAW!L56,0)</f>
        <v>0</v>
      </c>
      <c r="L56" s="5">
        <f>0.0039*(Online_RAW!M56)</f>
        <v>0</v>
      </c>
      <c r="M56" s="10">
        <f>Online_RAW!$N$2-Online_RAW!N56</f>
        <v>0</v>
      </c>
      <c r="N56" s="5">
        <f>Online_RAW!C56*60</f>
        <v>119.9994545454546</v>
      </c>
      <c r="O56" s="5">
        <f>MAX(0, Online_RAW!D56*60)</f>
        <v>0</v>
      </c>
      <c r="P56" s="5">
        <f>_xlfn.IFNA(VLOOKUP(A56,Sampling!$D$7:$E$14,2,FALSE),0)</f>
        <v>0</v>
      </c>
      <c r="Q56">
        <f>_xlfn.IFNA(VLOOKUP(A56,Refill!$D$6:$G$8,2,FALSE),0)</f>
        <v>0</v>
      </c>
    </row>
    <row r="57" spans="1:17" x14ac:dyDescent="0.25">
      <c r="A57" s="5">
        <f>ROUND((Online_RAW!B57-General!$B$10)*24,3)</f>
        <v>0.91700000000000004</v>
      </c>
      <c r="B57" s="5">
        <f>General!$B$12+Online_ANA!K57/1000+Online_ANA!L57/1000+Online_ANA!M57/1000/General!$B$22-SUM($P$2:P57)/1000/General!$B$24+SUM($Q$2:Q57)/1000/General!$B$24</f>
        <v>1.08</v>
      </c>
      <c r="C57" s="5">
        <f>Online_RAW!K57</f>
        <v>20.82</v>
      </c>
      <c r="D57" s="5">
        <f>Online_RAW!J57</f>
        <v>0.04</v>
      </c>
      <c r="E57" s="5">
        <f>(1-F57/100-G57/100)/(1-C57/100-D57/100-General!$B$17/100)</f>
        <v>1.0057515918275597</v>
      </c>
      <c r="F57" s="5">
        <f>N57*General!$B$14/(N57+O57)+O57*100/(N57+O57)</f>
        <v>20.8</v>
      </c>
      <c r="G57" s="5">
        <f>N57*General!$B$15/(N57+O57)</f>
        <v>0.04</v>
      </c>
      <c r="H57" s="5">
        <f>(N57+O57)*(1/General!$B$20)*((F57/100)-E57*(C57/100))*1000/B57</f>
        <v>-6.9233706764721177</v>
      </c>
      <c r="I57" s="5">
        <f>(N57+O57)*(1/General!$B$20)*((D57/100)*E57-(G57/100))*1000/B57</f>
        <v>1.139776219558309E-2</v>
      </c>
      <c r="J57" s="5">
        <f t="shared" ref="J57:J120" si="1">I57/H57</f>
        <v>-1.6462735751411406E-3</v>
      </c>
      <c r="K57" s="5">
        <f>MAX(Online_RAW!$L$2-Online_RAW!L57,0)</f>
        <v>0</v>
      </c>
      <c r="L57" s="5">
        <f>0.0039*(Online_RAW!M57)</f>
        <v>0</v>
      </c>
      <c r="M57" s="10">
        <f>Online_RAW!$N$2-Online_RAW!N57</f>
        <v>0</v>
      </c>
      <c r="N57" s="5">
        <f>Online_RAW!C57*60</f>
        <v>119.9263636363638</v>
      </c>
      <c r="O57" s="5">
        <f>MAX(0, Online_RAW!D57*60)</f>
        <v>0</v>
      </c>
      <c r="P57" s="5">
        <f>_xlfn.IFNA(VLOOKUP(A57,Sampling!$D$7:$E$14,2,FALSE),0)</f>
        <v>0</v>
      </c>
      <c r="Q57">
        <f>_xlfn.IFNA(VLOOKUP(A57,Refill!$D$6:$G$8,2,FALSE),0)</f>
        <v>0</v>
      </c>
    </row>
    <row r="58" spans="1:17" x14ac:dyDescent="0.25">
      <c r="A58" s="5">
        <f>ROUND((Online_RAW!B58-General!$B$10)*24,3)</f>
        <v>0.93300000000000005</v>
      </c>
      <c r="B58" s="5">
        <f>General!$B$12+Online_ANA!K58/1000+Online_ANA!L58/1000+Online_ANA!M58/1000/General!$B$22-SUM($P$2:P58)/1000/General!$B$24+SUM($Q$2:Q58)/1000/General!$B$24</f>
        <v>1.08</v>
      </c>
      <c r="C58" s="5">
        <f>Online_RAW!K58</f>
        <v>20.82</v>
      </c>
      <c r="D58" s="5">
        <f>Online_RAW!J58</f>
        <v>0.04</v>
      </c>
      <c r="E58" s="5">
        <f>(1-F58/100-G58/100)/(1-C58/100-D58/100-General!$B$17/100)</f>
        <v>1.0055307929937507</v>
      </c>
      <c r="F58" s="5">
        <f>N58*General!$B$14/(N58+O58)+O58*100/(N58+O58)</f>
        <v>20.81738726319676</v>
      </c>
      <c r="G58" s="5">
        <f>N58*General!$B$15/(N58+O58)</f>
        <v>3.9991218553941034E-2</v>
      </c>
      <c r="H58" s="5">
        <f>(N58+O58)*(1/General!$B$20)*((F58/100)-E58*(C58/100))*1000/B58</f>
        <v>-5.8501464916913628</v>
      </c>
      <c r="I58" s="5">
        <f>(N58+O58)*(1/General!$B$20)*((D58/100)*E58-(G58/100))*1000/B58</f>
        <v>1.1426348153898249E-2</v>
      </c>
      <c r="J58" s="5">
        <f t="shared" si="1"/>
        <v>-1.9531729966294786E-3</v>
      </c>
      <c r="K58" s="5">
        <f>MAX(Online_RAW!$L$2-Online_RAW!L58,0)</f>
        <v>0</v>
      </c>
      <c r="L58" s="5">
        <f>0.0039*(Online_RAW!M58)</f>
        <v>0</v>
      </c>
      <c r="M58" s="10">
        <f>Online_RAW!$N$2-Online_RAW!N58</f>
        <v>0</v>
      </c>
      <c r="N58" s="5">
        <f>Online_RAW!C58*60</f>
        <v>120.2271428571426</v>
      </c>
      <c r="O58" s="5">
        <f>MAX(0, Online_RAW!D58*60)</f>
        <v>2.64E-2</v>
      </c>
      <c r="P58" s="5">
        <f>_xlfn.IFNA(VLOOKUP(A58,Sampling!$D$7:$E$14,2,FALSE),0)</f>
        <v>0</v>
      </c>
      <c r="Q58">
        <f>_xlfn.IFNA(VLOOKUP(A58,Refill!$D$6:$G$8,2,FALSE),0)</f>
        <v>0</v>
      </c>
    </row>
    <row r="59" spans="1:17" x14ac:dyDescent="0.25">
      <c r="A59" s="5">
        <f>ROUND((Online_RAW!B59-General!$B$10)*24,3)</f>
        <v>0.95</v>
      </c>
      <c r="B59" s="5">
        <f>General!$B$12+Online_ANA!K59/1000+Online_ANA!L59/1000+Online_ANA!M59/1000/General!$B$22-SUM($P$2:P59)/1000/General!$B$24+SUM($Q$2:Q59)/1000/General!$B$24</f>
        <v>1.08</v>
      </c>
      <c r="C59" s="5">
        <f>Online_RAW!K59</f>
        <v>20.82</v>
      </c>
      <c r="D59" s="5">
        <f>Online_RAW!J59</f>
        <v>0.04</v>
      </c>
      <c r="E59" s="5">
        <f>(1-F59/100-G59/100)/(1-C59/100-D59/100-General!$B$17/100)</f>
        <v>1.0057515918275597</v>
      </c>
      <c r="F59" s="5">
        <f>N59*General!$B$14/(N59+O59)+O59*100/(N59+O59)</f>
        <v>20.8</v>
      </c>
      <c r="G59" s="5">
        <f>N59*General!$B$15/(N59+O59)</f>
        <v>0.04</v>
      </c>
      <c r="H59" s="5">
        <f>(N59+O59)*(1/General!$B$20)*((F59/100)-E59*(C59/100))*1000/B59</f>
        <v>-6.9281000528564274</v>
      </c>
      <c r="I59" s="5">
        <f>(N59+O59)*(1/General!$B$20)*((D59/100)*E59-(G59/100))*1000/B59</f>
        <v>1.1405548042951477E-2</v>
      </c>
      <c r="J59" s="5">
        <f t="shared" si="1"/>
        <v>-1.6462735751411408E-3</v>
      </c>
      <c r="K59" s="5">
        <f>MAX(Online_RAW!$L$2-Online_RAW!L59,0)</f>
        <v>0</v>
      </c>
      <c r="L59" s="5">
        <f>0.0039*(Online_RAW!M59)</f>
        <v>0</v>
      </c>
      <c r="M59" s="10">
        <f>Online_RAW!$N$2-Online_RAW!N59</f>
        <v>0</v>
      </c>
      <c r="N59" s="5">
        <f>Online_RAW!C59*60</f>
        <v>120.00828571428541</v>
      </c>
      <c r="O59" s="5">
        <f>MAX(0, Online_RAW!D59*60)</f>
        <v>0</v>
      </c>
      <c r="P59" s="5">
        <f>_xlfn.IFNA(VLOOKUP(A59,Sampling!$D$7:$E$14,2,FALSE),0)</f>
        <v>0</v>
      </c>
      <c r="Q59">
        <f>_xlfn.IFNA(VLOOKUP(A59,Refill!$D$6:$G$8,2,FALSE),0)</f>
        <v>0</v>
      </c>
    </row>
    <row r="60" spans="1:17" x14ac:dyDescent="0.25">
      <c r="A60" s="5">
        <f>ROUND((Online_RAW!B60-General!$B$10)*24,3)</f>
        <v>0.96699999999999997</v>
      </c>
      <c r="B60" s="5">
        <f>General!$B$12+Online_ANA!K60/1000+Online_ANA!L60/1000+Online_ANA!M60/1000/General!$B$22-SUM($P$2:P60)/1000/General!$B$24+SUM($Q$2:Q60)/1000/General!$B$24</f>
        <v>1.08</v>
      </c>
      <c r="C60" s="5">
        <f>Online_RAW!K60</f>
        <v>20.816666666666698</v>
      </c>
      <c r="D60" s="5">
        <f>Online_RAW!J60</f>
        <v>0.04</v>
      </c>
      <c r="E60" s="5">
        <f>(1-F60/100-G60/100)/(1-C60/100-D60/100-General!$B$17/100)</f>
        <v>1.0057089990438857</v>
      </c>
      <c r="F60" s="5">
        <f>N60*General!$B$14/(N60+O60)+O60*100/(N60+O60)</f>
        <v>20.8</v>
      </c>
      <c r="G60" s="5">
        <f>N60*General!$B$15/(N60+O60)</f>
        <v>0.04</v>
      </c>
      <c r="H60" s="5">
        <f>(N60+O60)*(1/General!$B$20)*((F60/100)-E60*(C60/100))*1000/B60</f>
        <v>-6.7222107716060675</v>
      </c>
      <c r="I60" s="5">
        <f>(N60+O60)*(1/General!$B$20)*((D60/100)*E60-(G60/100))*1000/B60</f>
        <v>1.1328279534045379E-2</v>
      </c>
      <c r="J60" s="5">
        <f t="shared" si="1"/>
        <v>-1.6852014789382798E-3</v>
      </c>
      <c r="K60" s="5">
        <f>MAX(Online_RAW!$L$2-Online_RAW!L60,0)</f>
        <v>0</v>
      </c>
      <c r="L60" s="5">
        <f>0.0039*(Online_RAW!M60)</f>
        <v>0</v>
      </c>
      <c r="M60" s="10">
        <f>Online_RAW!$N$2-Online_RAW!N60</f>
        <v>0</v>
      </c>
      <c r="N60" s="5">
        <f>Online_RAW!C60*60</f>
        <v>120.08454545454539</v>
      </c>
      <c r="O60" s="5">
        <f>MAX(0, Online_RAW!D60*60)</f>
        <v>0</v>
      </c>
      <c r="P60" s="5">
        <f>_xlfn.IFNA(VLOOKUP(A60,Sampling!$D$7:$E$14,2,FALSE),0)</f>
        <v>0</v>
      </c>
      <c r="Q60">
        <f>_xlfn.IFNA(VLOOKUP(A60,Refill!$D$6:$G$8,2,FALSE),0)</f>
        <v>0</v>
      </c>
    </row>
    <row r="61" spans="1:17" x14ac:dyDescent="0.25">
      <c r="A61" s="5">
        <f>ROUND((Online_RAW!B61-General!$B$10)*24,3)</f>
        <v>0.98299999999999998</v>
      </c>
      <c r="B61" s="5">
        <f>General!$B$12+Online_ANA!K61/1000+Online_ANA!L61/1000+Online_ANA!M61/1000/General!$B$22-SUM($P$2:P61)/1000/General!$B$24+SUM($Q$2:Q61)/1000/General!$B$24</f>
        <v>1.08</v>
      </c>
      <c r="C61" s="5">
        <f>Online_RAW!K61</f>
        <v>20.815000000000001</v>
      </c>
      <c r="D61" s="5">
        <f>Online_RAW!J61</f>
        <v>0.04</v>
      </c>
      <c r="E61" s="5">
        <f>(1-F61/100-G61/100)/(1-C61/100-D61/100-General!$B$17/100)</f>
        <v>1.0055319784357679</v>
      </c>
      <c r="F61" s="5">
        <f>N61*General!$B$14/(N61+O61)+O61*100/(N61+O61)</f>
        <v>20.812263712703231</v>
      </c>
      <c r="G61" s="5">
        <f>N61*General!$B$15/(N61+O61)</f>
        <v>3.9993806205705432E-2</v>
      </c>
      <c r="H61" s="5">
        <f>(N61+O61)*(1/General!$B$20)*((F61/100)-E61*(C61/100))*1000/B61</f>
        <v>-5.8406584213367676</v>
      </c>
      <c r="I61" s="5">
        <f>(N61+O61)*(1/General!$B$20)*((D61/100)*E61-(G61/100))*1000/B61</f>
        <v>1.1270290950405232E-2</v>
      </c>
      <c r="J61" s="5">
        <f t="shared" si="1"/>
        <v>-1.9296267881773797E-3</v>
      </c>
      <c r="K61" s="5">
        <f>MAX(Online_RAW!$L$2-Online_RAW!L61,0)</f>
        <v>0</v>
      </c>
      <c r="L61" s="5">
        <f>0.0039*(Online_RAW!M61)</f>
        <v>0</v>
      </c>
      <c r="M61" s="10">
        <f>Online_RAW!$N$2-Online_RAW!N61</f>
        <v>0</v>
      </c>
      <c r="N61" s="5">
        <f>Online_RAW!C61*60</f>
        <v>119.91714285714299</v>
      </c>
      <c r="O61" s="5">
        <f>MAX(0, Online_RAW!D61*60)</f>
        <v>1.85714285714286E-2</v>
      </c>
      <c r="P61" s="5">
        <f>_xlfn.IFNA(VLOOKUP(A61,Sampling!$D$7:$E$14,2,FALSE),0)</f>
        <v>0</v>
      </c>
      <c r="Q61">
        <f>_xlfn.IFNA(VLOOKUP(A61,Refill!$D$6:$G$8,2,FALSE),0)</f>
        <v>0</v>
      </c>
    </row>
    <row r="62" spans="1:17" x14ac:dyDescent="0.25">
      <c r="A62" s="5">
        <f>ROUND((Online_RAW!B62-General!$B$10)*24,3)</f>
        <v>1</v>
      </c>
      <c r="B62" s="5">
        <f>General!$B$12+Online_ANA!K62/1000+Online_ANA!L62/1000+Online_ANA!M62/1000/General!$B$22-SUM($P$2:P62)/1000/General!$B$24+SUM($Q$2:Q62)/1000/General!$B$24</f>
        <v>1.08</v>
      </c>
      <c r="C62" s="5">
        <f>Online_RAW!K62</f>
        <v>20.82</v>
      </c>
      <c r="D62" s="5">
        <f>Online_RAW!J62</f>
        <v>0.04</v>
      </c>
      <c r="E62" s="5">
        <f>(1-F62/100-G62/100)/(1-C62/100-D62/100-General!$B$17/100)</f>
        <v>1.0057515918275597</v>
      </c>
      <c r="F62" s="5">
        <f>N62*General!$B$14/(N62+O62)+O62*100/(N62+O62)</f>
        <v>20.8</v>
      </c>
      <c r="G62" s="5">
        <f>N62*General!$B$15/(N62+O62)</f>
        <v>0.04</v>
      </c>
      <c r="H62" s="5">
        <f>(N62+O62)*(1/General!$B$20)*((F62/100)-E62*(C62/100))*1000/B62</f>
        <v>-6.932549775247236</v>
      </c>
      <c r="I62" s="5">
        <f>(N62+O62)*(1/General!$B$20)*((D62/100)*E62-(G62/100))*1000/B62</f>
        <v>1.1412873503340179E-2</v>
      </c>
      <c r="J62" s="5">
        <f t="shared" si="1"/>
        <v>-1.6462735751411408E-3</v>
      </c>
      <c r="K62" s="5">
        <f>MAX(Online_RAW!$L$2-Online_RAW!L62,0)</f>
        <v>0</v>
      </c>
      <c r="L62" s="5">
        <f>0.0039*(Online_RAW!M62)</f>
        <v>0</v>
      </c>
      <c r="M62" s="10">
        <f>Online_RAW!$N$2-Online_RAW!N62</f>
        <v>0</v>
      </c>
      <c r="N62" s="5">
        <f>Online_RAW!C62*60</f>
        <v>120.08536363636379</v>
      </c>
      <c r="O62" s="5">
        <f>MAX(0, Online_RAW!D62*60)</f>
        <v>0</v>
      </c>
      <c r="P62" s="5">
        <f>_xlfn.IFNA(VLOOKUP(A62,Sampling!$D$7:$E$14,2,FALSE),0)</f>
        <v>0</v>
      </c>
      <c r="Q62">
        <f>_xlfn.IFNA(VLOOKUP(A62,Refill!$D$6:$G$8,2,FALSE),0)</f>
        <v>0</v>
      </c>
    </row>
    <row r="63" spans="1:17" x14ac:dyDescent="0.25">
      <c r="A63" s="5">
        <f>ROUND((Online_RAW!B63-General!$B$10)*24,3)</f>
        <v>1.0169999999999999</v>
      </c>
      <c r="B63" s="5">
        <f>General!$B$12+Online_ANA!K63/1000+Online_ANA!L63/1000+Online_ANA!M63/1000/General!$B$22-SUM($P$2:P63)/1000/General!$B$24+SUM($Q$2:Q63)/1000/General!$B$24</f>
        <v>1.08</v>
      </c>
      <c r="C63" s="5">
        <f>Online_RAW!K63</f>
        <v>20.82</v>
      </c>
      <c r="D63" s="5">
        <f>Online_RAW!J63</f>
        <v>0.04</v>
      </c>
      <c r="E63" s="5">
        <f>(1-F63/100-G63/100)/(1-C63/100-D63/100-General!$B$17/100)</f>
        <v>1.0056749487684227</v>
      </c>
      <c r="F63" s="5">
        <f>N63*General!$B$14/(N63+O63)+O63*100/(N63+O63)</f>
        <v>20.806035417028387</v>
      </c>
      <c r="G63" s="5">
        <f>N63*General!$B$15/(N63+O63)</f>
        <v>3.999695180958162E-2</v>
      </c>
      <c r="H63" s="5">
        <f>(N63+O63)*(1/General!$B$20)*((F63/100)-E63*(C63/100))*1000/B63</f>
        <v>-6.5481024527725245</v>
      </c>
      <c r="I63" s="5">
        <f>(N63+O63)*(1/General!$B$20)*((D63/100)*E63-(G63/100))*1000/B63</f>
        <v>1.1401753861782948E-2</v>
      </c>
      <c r="J63" s="5">
        <f t="shared" si="1"/>
        <v>-1.7412302180695638E-3</v>
      </c>
      <c r="K63" s="5">
        <f>MAX(Online_RAW!$L$2-Online_RAW!L63,0)</f>
        <v>0</v>
      </c>
      <c r="L63" s="5">
        <f>0.0039*(Online_RAW!M63)</f>
        <v>0</v>
      </c>
      <c r="M63" s="10">
        <f>Online_RAW!$N$2-Online_RAW!N63</f>
        <v>0</v>
      </c>
      <c r="N63" s="5">
        <f>Online_RAW!C63*60</f>
        <v>119.96836363636379</v>
      </c>
      <c r="O63" s="5">
        <f>MAX(0, Online_RAW!D63*60)</f>
        <v>9.1428571428571193E-3</v>
      </c>
      <c r="P63" s="5">
        <f>_xlfn.IFNA(VLOOKUP(A63,Sampling!$D$7:$E$14,2,FALSE),0)</f>
        <v>0</v>
      </c>
      <c r="Q63">
        <f>_xlfn.IFNA(VLOOKUP(A63,Refill!$D$6:$G$8,2,FALSE),0)</f>
        <v>0</v>
      </c>
    </row>
    <row r="64" spans="1:17" x14ac:dyDescent="0.25">
      <c r="A64" s="5">
        <f>ROUND((Online_RAW!B64-General!$B$10)*24,3)</f>
        <v>1.0329999999999999</v>
      </c>
      <c r="B64" s="5">
        <f>General!$B$12+Online_ANA!K64/1000+Online_ANA!L64/1000+Online_ANA!M64/1000/General!$B$22-SUM($P$2:P64)/1000/General!$B$24+SUM($Q$2:Q64)/1000/General!$B$24</f>
        <v>1.08</v>
      </c>
      <c r="C64" s="5">
        <f>Online_RAW!K64</f>
        <v>20.82</v>
      </c>
      <c r="D64" s="5">
        <f>Online_RAW!J64</f>
        <v>0.04</v>
      </c>
      <c r="E64" s="5">
        <f>(1-F64/100-G64/100)/(1-C64/100-D64/100-General!$B$17/100)</f>
        <v>1.005635101885632</v>
      </c>
      <c r="F64" s="5">
        <f>N64*General!$B$14/(N64+O64)+O64*100/(N64+O64)</f>
        <v>20.809173242653184</v>
      </c>
      <c r="G64" s="5">
        <f>N64*General!$B$15/(N64+O64)</f>
        <v>3.9995367049165058E-2</v>
      </c>
      <c r="H64" s="5">
        <f>(N64+O64)*(1/General!$B$20)*((F64/100)-E64*(C64/100))*1000/B64</f>
        <v>-6.3507743947864865</v>
      </c>
      <c r="I64" s="5">
        <f>(N64+O64)*(1/General!$B$20)*((D64/100)*E64-(G64/100))*1000/B64</f>
        <v>1.1400062896200483E-2</v>
      </c>
      <c r="J64" s="5">
        <f t="shared" si="1"/>
        <v>-1.7950665836215323E-3</v>
      </c>
      <c r="K64" s="5">
        <f>MAX(Online_RAW!$L$2-Online_RAW!L64,0)</f>
        <v>0</v>
      </c>
      <c r="L64" s="5">
        <f>0.0039*(Online_RAW!M64)</f>
        <v>0</v>
      </c>
      <c r="M64" s="10">
        <f>Online_RAW!$N$2-Online_RAW!N64</f>
        <v>0</v>
      </c>
      <c r="N64" s="5">
        <f>Online_RAW!C64*60</f>
        <v>119.95057142857139</v>
      </c>
      <c r="O64" s="5">
        <f>MAX(0, Online_RAW!D64*60)</f>
        <v>1.3894736842105258E-2</v>
      </c>
      <c r="P64" s="5">
        <f>_xlfn.IFNA(VLOOKUP(A64,Sampling!$D$7:$E$14,2,FALSE),0)</f>
        <v>0</v>
      </c>
      <c r="Q64">
        <f>_xlfn.IFNA(VLOOKUP(A64,Refill!$D$6:$G$8,2,FALSE),0)</f>
        <v>0</v>
      </c>
    </row>
    <row r="65" spans="1:17" x14ac:dyDescent="0.25">
      <c r="A65" s="5">
        <f>ROUND((Online_RAW!B65-General!$B$10)*24,3)</f>
        <v>1.05</v>
      </c>
      <c r="B65" s="5">
        <f>General!$B$12+Online_ANA!K65/1000+Online_ANA!L65/1000+Online_ANA!M65/1000/General!$B$22-SUM($P$2:P65)/1000/General!$B$24+SUM($Q$2:Q65)/1000/General!$B$24</f>
        <v>1.08</v>
      </c>
      <c r="C65" s="5">
        <f>Online_RAW!K65</f>
        <v>20.815000000000001</v>
      </c>
      <c r="D65" s="5">
        <f>Online_RAW!J65</f>
        <v>0.04</v>
      </c>
      <c r="E65" s="5">
        <f>(1-F65/100-G65/100)/(1-C65/100-D65/100-General!$B$17/100)</f>
        <v>1.0056877040048473</v>
      </c>
      <c r="F65" s="5">
        <f>N65*General!$B$14/(N65+O65)+O65*100/(N65+O65)</f>
        <v>20.8</v>
      </c>
      <c r="G65" s="5">
        <f>N65*General!$B$15/(N65+O65)</f>
        <v>0.04</v>
      </c>
      <c r="H65" s="5">
        <f>(N65+O65)*(1/General!$B$20)*((F65/100)-E65*(C65/100))*1000/B65</f>
        <v>-6.6115261559582459</v>
      </c>
      <c r="I65" s="5">
        <f>(N65+O65)*(1/General!$B$20)*((D65/100)*E65-(G65/100))*1000/B65</f>
        <v>1.1276565907114797E-2</v>
      </c>
      <c r="J65" s="5">
        <f t="shared" si="1"/>
        <v>-1.705591967892687E-3</v>
      </c>
      <c r="K65" s="5">
        <f>MAX(Online_RAW!$L$2-Online_RAW!L65,0)</f>
        <v>0</v>
      </c>
      <c r="L65" s="5">
        <f>0.0039*(Online_RAW!M65)</f>
        <v>0</v>
      </c>
      <c r="M65" s="10">
        <f>Online_RAW!$N$2-Online_RAW!N65</f>
        <v>0</v>
      </c>
      <c r="N65" s="5">
        <f>Online_RAW!C65*60</f>
        <v>119.98390909090919</v>
      </c>
      <c r="O65" s="5">
        <f>MAX(0, Online_RAW!D65*60)</f>
        <v>0</v>
      </c>
      <c r="P65" s="5">
        <f>_xlfn.IFNA(VLOOKUP(A65,Sampling!$D$7:$E$14,2,FALSE),0)</f>
        <v>0</v>
      </c>
      <c r="Q65">
        <f>_xlfn.IFNA(VLOOKUP(A65,Refill!$D$6:$G$8,2,FALSE),0)</f>
        <v>0</v>
      </c>
    </row>
    <row r="66" spans="1:17" x14ac:dyDescent="0.25">
      <c r="A66" s="5">
        <f>ROUND((Online_RAW!B66-General!$B$10)*24,3)</f>
        <v>1.0669999999999999</v>
      </c>
      <c r="B66" s="5">
        <f>General!$B$12+Online_ANA!K66/1000+Online_ANA!L66/1000+Online_ANA!M66/1000/General!$B$22-SUM($P$2:P66)/1000/General!$B$24+SUM($Q$2:Q66)/1000/General!$B$24</f>
        <v>1.08</v>
      </c>
      <c r="C66" s="5">
        <f>Online_RAW!K66</f>
        <v>20.8</v>
      </c>
      <c r="D66" s="5">
        <f>Online_RAW!J66</f>
        <v>0.04</v>
      </c>
      <c r="E66" s="5">
        <f>(1-F66/100-G66/100)/(1-C66/100-D66/100-General!$B$17/100)</f>
        <v>1.005458952678342</v>
      </c>
      <c r="F66" s="5">
        <f>N66*General!$B$14/(N66+O66)+O66*100/(N66+O66)</f>
        <v>20.802925137849076</v>
      </c>
      <c r="G66" s="5">
        <f>N66*General!$B$15/(N66+O66)</f>
        <v>3.9998522657651983E-2</v>
      </c>
      <c r="H66" s="5">
        <f>(N66+O66)*(1/General!$B$20)*((F66/100)-E66*(C66/100))*1000/B66</f>
        <v>-5.4871387581766253</v>
      </c>
      <c r="I66" s="5">
        <f>(N66+O66)*(1/General!$B$20)*((D66/100)*E66-(G66/100))*1000/B66</f>
        <v>1.0904500648547932E-2</v>
      </c>
      <c r="J66" s="5">
        <f t="shared" si="1"/>
        <v>-1.9872835605439462E-3</v>
      </c>
      <c r="K66" s="5">
        <f>MAX(Online_RAW!$L$2-Online_RAW!L66,0)</f>
        <v>0</v>
      </c>
      <c r="L66" s="5">
        <f>0.0039*(Online_RAW!M66)</f>
        <v>0</v>
      </c>
      <c r="M66" s="10">
        <f>Online_RAW!$N$2-Online_RAW!N66</f>
        <v>0</v>
      </c>
      <c r="N66" s="5">
        <f>Online_RAW!C66*60</f>
        <v>120.07017391304342</v>
      </c>
      <c r="O66" s="5">
        <f>MAX(0, Online_RAW!D66*60)</f>
        <v>4.4347826086956546E-3</v>
      </c>
      <c r="P66" s="5">
        <f>_xlfn.IFNA(VLOOKUP(A66,Sampling!$D$7:$E$14,2,FALSE),0)</f>
        <v>0</v>
      </c>
      <c r="Q66">
        <f>_xlfn.IFNA(VLOOKUP(A66,Refill!$D$6:$G$8,2,FALSE),0)</f>
        <v>0</v>
      </c>
    </row>
    <row r="67" spans="1:17" x14ac:dyDescent="0.25">
      <c r="A67" s="5">
        <f>ROUND((Online_RAW!B67-General!$B$10)*24,3)</f>
        <v>1.083</v>
      </c>
      <c r="B67" s="5">
        <f>General!$B$12+Online_ANA!K67/1000+Online_ANA!L67/1000+Online_ANA!M67/1000/General!$B$22-SUM($P$2:P67)/1000/General!$B$24+SUM($Q$2:Q67)/1000/General!$B$24</f>
        <v>1.08</v>
      </c>
      <c r="C67" s="5">
        <f>Online_RAW!K67</f>
        <v>20.81</v>
      </c>
      <c r="D67" s="5">
        <f>Online_RAW!J67</f>
        <v>0.04</v>
      </c>
      <c r="E67" s="5">
        <f>(1-F67/100-G67/100)/(1-C67/100-D67/100-General!$B$17/100)</f>
        <v>1.0056238242982434</v>
      </c>
      <c r="F67" s="5">
        <f>N67*General!$B$14/(N67+O67)+O67*100/(N67+O67)</f>
        <v>20.8</v>
      </c>
      <c r="G67" s="5">
        <f>N67*General!$B$15/(N67+O67)</f>
        <v>0.04</v>
      </c>
      <c r="H67" s="5">
        <f>(N67+O67)*(1/General!$B$20)*((F67/100)-E67*(C67/100))*1000/B67</f>
        <v>-6.2994336903581383</v>
      </c>
      <c r="I67" s="5">
        <f>(N67+O67)*(1/General!$B$20)*((D67/100)*E67-(G67/100))*1000/B67</f>
        <v>1.1155289561739985E-2</v>
      </c>
      <c r="J67" s="5">
        <f t="shared" si="1"/>
        <v>-1.7708400643718467E-3</v>
      </c>
      <c r="K67" s="5">
        <f>MAX(Online_RAW!$L$2-Online_RAW!L67,0)</f>
        <v>0</v>
      </c>
      <c r="L67" s="5">
        <f>0.0039*(Online_RAW!M67)</f>
        <v>0</v>
      </c>
      <c r="M67" s="10">
        <f>Online_RAW!$N$2-Online_RAW!N67</f>
        <v>0</v>
      </c>
      <c r="N67" s="5">
        <f>Online_RAW!C67*60</f>
        <v>120.041727272727</v>
      </c>
      <c r="O67" s="5">
        <f>MAX(0, Online_RAW!D67*60)</f>
        <v>0</v>
      </c>
      <c r="P67" s="5">
        <f>_xlfn.IFNA(VLOOKUP(A67,Sampling!$D$7:$E$14,2,FALSE),0)</f>
        <v>0</v>
      </c>
      <c r="Q67">
        <f>_xlfn.IFNA(VLOOKUP(A67,Refill!$D$6:$G$8,2,FALSE),0)</f>
        <v>0</v>
      </c>
    </row>
    <row r="68" spans="1:17" x14ac:dyDescent="0.25">
      <c r="A68" s="5">
        <f>ROUND((Online_RAW!B68-General!$B$10)*24,3)</f>
        <v>1.1000000000000001</v>
      </c>
      <c r="B68" s="5">
        <f>General!$B$12+Online_ANA!K68/1000+Online_ANA!L68/1000+Online_ANA!M68/1000/General!$B$22-SUM($P$2:P68)/1000/General!$B$24+SUM($Q$2:Q68)/1000/General!$B$24</f>
        <v>1.08</v>
      </c>
      <c r="C68" s="5">
        <f>Online_RAW!K68</f>
        <v>20.81</v>
      </c>
      <c r="D68" s="5">
        <f>Online_RAW!J68</f>
        <v>0.04</v>
      </c>
      <c r="E68" s="5">
        <f>(1-F68/100-G68/100)/(1-C68/100-D68/100-General!$B$17/100)</f>
        <v>1.0055208420730142</v>
      </c>
      <c r="F68" s="5">
        <f>N68*General!$B$14/(N68+O68)+O68*100/(N68+O68)</f>
        <v>20.808110579762609</v>
      </c>
      <c r="G68" s="5">
        <f>N68*General!$B$15/(N68+O68)</f>
        <v>3.9995903747594645E-2</v>
      </c>
      <c r="H68" s="5">
        <f>(N68+O68)*(1/General!$B$20)*((F68/100)-E68*(C68/100))*1000/B68</f>
        <v>-5.7875151088143637</v>
      </c>
      <c r="I68" s="5">
        <f>(N68+O68)*(1/General!$B$20)*((D68/100)*E68-(G68/100))*1000/B68</f>
        <v>1.1147508917519517E-2</v>
      </c>
      <c r="J68" s="5">
        <f t="shared" si="1"/>
        <v>-1.9261304217663127E-3</v>
      </c>
      <c r="K68" s="5">
        <f>MAX(Online_RAW!$L$2-Online_RAW!L68,0)</f>
        <v>0</v>
      </c>
      <c r="L68" s="5">
        <f>0.0039*(Online_RAW!M68)</f>
        <v>0</v>
      </c>
      <c r="M68" s="10">
        <f>Online_RAW!$N$2-Online_RAW!N68</f>
        <v>0</v>
      </c>
      <c r="N68" s="5">
        <f>Online_RAW!C68*60</f>
        <v>119.958</v>
      </c>
      <c r="O68" s="5">
        <f>MAX(0, Online_RAW!D68*60)</f>
        <v>1.2285714285714299E-2</v>
      </c>
      <c r="P68" s="5">
        <f>_xlfn.IFNA(VLOOKUP(A68,Sampling!$D$7:$E$14,2,FALSE),0)</f>
        <v>0</v>
      </c>
      <c r="Q68">
        <f>_xlfn.IFNA(VLOOKUP(A68,Refill!$D$6:$G$8,2,FALSE),0)</f>
        <v>0</v>
      </c>
    </row>
    <row r="69" spans="1:17" x14ac:dyDescent="0.25">
      <c r="A69" s="5">
        <f>ROUND((Online_RAW!B69-General!$B$10)*24,3)</f>
        <v>1.117</v>
      </c>
      <c r="B69" s="5">
        <f>General!$B$12+Online_ANA!K69/1000+Online_ANA!L69/1000+Online_ANA!M69/1000/General!$B$22-SUM($P$2:P69)/1000/General!$B$24+SUM($Q$2:Q69)/1000/General!$B$24</f>
        <v>1.08</v>
      </c>
      <c r="C69" s="5">
        <f>Online_RAW!K69</f>
        <v>20.805</v>
      </c>
      <c r="D69" s="5">
        <f>Online_RAW!J69</f>
        <v>0.04</v>
      </c>
      <c r="E69" s="5">
        <f>(1-F69/100-G69/100)/(1-C69/100-D69/100-General!$B$17/100)</f>
        <v>1.005559952706202</v>
      </c>
      <c r="F69" s="5">
        <f>N69*General!$B$14/(N69+O69)+O69*100/(N69+O69)</f>
        <v>20.8</v>
      </c>
      <c r="G69" s="5">
        <f>N69*General!$B$15/(N69+O69)</f>
        <v>0.04</v>
      </c>
      <c r="H69" s="5">
        <f>(N69+O69)*(1/General!$B$20)*((F69/100)-E69*(C69/100))*1000/B69</f>
        <v>-5.981289047275741</v>
      </c>
      <c r="I69" s="5">
        <f>(N69+O69)*(1/General!$B$20)*((D69/100)*E69-(G69/100))*1000/B69</f>
        <v>1.1023239251676548E-2</v>
      </c>
      <c r="J69" s="5">
        <f t="shared" si="1"/>
        <v>-1.8429537787840618E-3</v>
      </c>
      <c r="K69" s="5">
        <f>MAX(Online_RAW!$L$2-Online_RAW!L69,0)</f>
        <v>0</v>
      </c>
      <c r="L69" s="5">
        <f>0.0039*(Online_RAW!M69)</f>
        <v>0</v>
      </c>
      <c r="M69" s="10">
        <f>Online_RAW!$N$2-Online_RAW!N69</f>
        <v>0</v>
      </c>
      <c r="N69" s="5">
        <f>Online_RAW!C69*60</f>
        <v>119.98342857142859</v>
      </c>
      <c r="O69" s="5">
        <f>MAX(0, Online_RAW!D69*60)</f>
        <v>0</v>
      </c>
      <c r="P69" s="5">
        <f>_xlfn.IFNA(VLOOKUP(A69,Sampling!$D$7:$E$14,2,FALSE),0)</f>
        <v>0</v>
      </c>
      <c r="Q69">
        <f>_xlfn.IFNA(VLOOKUP(A69,Refill!$D$6:$G$8,2,FALSE),0)</f>
        <v>0</v>
      </c>
    </row>
    <row r="70" spans="1:17" x14ac:dyDescent="0.25">
      <c r="A70" s="5">
        <f>ROUND((Online_RAW!B70-General!$B$10)*24,3)</f>
        <v>1.133</v>
      </c>
      <c r="B70" s="5">
        <f>General!$B$12+Online_ANA!K70/1000+Online_ANA!L70/1000+Online_ANA!M70/1000/General!$B$22-SUM($P$2:P70)/1000/General!$B$24+SUM($Q$2:Q70)/1000/General!$B$24</f>
        <v>1.08</v>
      </c>
      <c r="C70" s="5">
        <f>Online_RAW!K70</f>
        <v>20.805</v>
      </c>
      <c r="D70" s="5">
        <f>Online_RAW!J70</f>
        <v>0.04</v>
      </c>
      <c r="E70" s="5">
        <f>(1-F70/100-G70/100)/(1-C70/100-D70/100-General!$B$17/100)</f>
        <v>1.0054685439819655</v>
      </c>
      <c r="F70" s="5">
        <f>N70*General!$B$14/(N70+O70)+O70*100/(N70+O70)</f>
        <v>20.807199541847339</v>
      </c>
      <c r="G70" s="5">
        <f>N70*General!$B$15/(N70+O70)</f>
        <v>3.9996363867753876E-2</v>
      </c>
      <c r="H70" s="5">
        <f>(N70+O70)*(1/General!$B$20)*((F70/100)-E70*(C70/100))*1000/B70</f>
        <v>-5.5312957095399895</v>
      </c>
      <c r="I70" s="5">
        <f>(N70+O70)*(1/General!$B$20)*((D70/100)*E70-(G70/100))*1000/B70</f>
        <v>1.1024461043450959E-2</v>
      </c>
      <c r="J70" s="5">
        <f t="shared" si="1"/>
        <v>-1.9931064297352146E-3</v>
      </c>
      <c r="K70" s="5">
        <f>MAX(Online_RAW!$L$2-Online_RAW!L70,0)</f>
        <v>0</v>
      </c>
      <c r="L70" s="5">
        <f>0.0039*(Online_RAW!M70)</f>
        <v>0</v>
      </c>
      <c r="M70" s="10">
        <f>Online_RAW!$N$2-Online_RAW!N70</f>
        <v>0</v>
      </c>
      <c r="N70" s="5">
        <f>Online_RAW!C70*60</f>
        <v>119.996727272727</v>
      </c>
      <c r="O70" s="5">
        <f>MAX(0, Online_RAW!D70*60)</f>
        <v>1.090909090909092E-2</v>
      </c>
      <c r="P70" s="5">
        <f>_xlfn.IFNA(VLOOKUP(A70,Sampling!$D$7:$E$14,2,FALSE),0)</f>
        <v>0</v>
      </c>
      <c r="Q70">
        <f>_xlfn.IFNA(VLOOKUP(A70,Refill!$D$6:$G$8,2,FALSE),0)</f>
        <v>0</v>
      </c>
    </row>
    <row r="71" spans="1:17" x14ac:dyDescent="0.25">
      <c r="A71" s="5">
        <f>ROUND((Online_RAW!B71-General!$B$10)*24,3)</f>
        <v>1.1499999999999999</v>
      </c>
      <c r="B71" s="5">
        <f>General!$B$12+Online_ANA!K71/1000+Online_ANA!L71/1000+Online_ANA!M71/1000/General!$B$22-SUM($P$2:P71)/1000/General!$B$24+SUM($Q$2:Q71)/1000/General!$B$24</f>
        <v>1.08</v>
      </c>
      <c r="C71" s="5">
        <f>Online_RAW!K71</f>
        <v>20.81</v>
      </c>
      <c r="D71" s="5">
        <f>Online_RAW!J71</f>
        <v>0.04</v>
      </c>
      <c r="E71" s="5">
        <f>(1-F71/100-G71/100)/(1-C71/100-D71/100-General!$B$17/100)</f>
        <v>1.0055166988419395</v>
      </c>
      <c r="F71" s="5">
        <f>N71*General!$B$14/(N71+O71)+O71*100/(N71+O71)</f>
        <v>20.808436888560372</v>
      </c>
      <c r="G71" s="5">
        <f>N71*General!$B$15/(N71+O71)</f>
        <v>3.9995738945171534E-2</v>
      </c>
      <c r="H71" s="5">
        <f>(N71+O71)*(1/General!$B$20)*((F71/100)-E71*(C71/100))*1000/B71</f>
        <v>-5.7682477700370391</v>
      </c>
      <c r="I71" s="5">
        <f>(N71+O71)*(1/General!$B$20)*((D71/100)*E71-(G71/100))*1000/B71</f>
        <v>1.1149739199901781E-2</v>
      </c>
      <c r="J71" s="5">
        <f t="shared" si="1"/>
        <v>-1.9329508100915343E-3</v>
      </c>
      <c r="K71" s="5">
        <f>MAX(Online_RAW!$L$2-Online_RAW!L71,0)</f>
        <v>0</v>
      </c>
      <c r="L71" s="5">
        <f>0.0039*(Online_RAW!M71)</f>
        <v>0</v>
      </c>
      <c r="M71" s="10">
        <f>Online_RAW!$N$2-Online_RAW!N71</f>
        <v>0</v>
      </c>
      <c r="N71" s="5">
        <f>Online_RAW!C71*60</f>
        <v>119.982</v>
      </c>
      <c r="O71" s="5">
        <f>MAX(0, Online_RAW!D71*60)</f>
        <v>1.27826086956522E-2</v>
      </c>
      <c r="P71" s="5">
        <f>_xlfn.IFNA(VLOOKUP(A71,Sampling!$D$7:$E$14,2,FALSE),0)</f>
        <v>0</v>
      </c>
      <c r="Q71">
        <f>_xlfn.IFNA(VLOOKUP(A71,Refill!$D$6:$G$8,2,FALSE),0)</f>
        <v>0</v>
      </c>
    </row>
    <row r="72" spans="1:17" x14ac:dyDescent="0.25">
      <c r="A72" s="5">
        <f>ROUND((Online_RAW!B72-General!$B$10)*24,3)</f>
        <v>1.167</v>
      </c>
      <c r="B72" s="5">
        <f>General!$B$12+Online_ANA!K72/1000+Online_ANA!L72/1000+Online_ANA!M72/1000/General!$B$22-SUM($P$2:P72)/1000/General!$B$24+SUM($Q$2:Q72)/1000/General!$B$24</f>
        <v>1.08</v>
      </c>
      <c r="C72" s="5">
        <f>Online_RAW!K72</f>
        <v>20.805</v>
      </c>
      <c r="D72" s="5">
        <f>Online_RAW!J72</f>
        <v>0.04</v>
      </c>
      <c r="E72" s="5">
        <f>(1-F72/100-G72/100)/(1-C72/100-D72/100-General!$B$17/100)</f>
        <v>1.0055188750717441</v>
      </c>
      <c r="F72" s="5">
        <f>N72*General!$B$14/(N72+O72)+O72*100/(N72+O72)</f>
        <v>20.803235360199352</v>
      </c>
      <c r="G72" s="5">
        <f>N72*General!$B$15/(N72+O72)</f>
        <v>3.9998365979697297E-2</v>
      </c>
      <c r="H72" s="5">
        <f>(N72+O72)*(1/General!$B$20)*((F72/100)-E72*(C72/100))*1000/B72</f>
        <v>-5.7876539921106565</v>
      </c>
      <c r="I72" s="5">
        <f>(N72+O72)*(1/General!$B$20)*((D72/100)*E72-(G72/100))*1000/B72</f>
        <v>1.104012121634702E-2</v>
      </c>
      <c r="J72" s="5">
        <f t="shared" si="1"/>
        <v>-1.9075295847671917E-3</v>
      </c>
      <c r="K72" s="5">
        <f>MAX(Online_RAW!$L$2-Online_RAW!L72,0)</f>
        <v>0</v>
      </c>
      <c r="L72" s="5">
        <f>0.0039*(Online_RAW!M72)</f>
        <v>0</v>
      </c>
      <c r="M72" s="10">
        <f>Online_RAW!$N$2-Online_RAW!N72</f>
        <v>0</v>
      </c>
      <c r="N72" s="5">
        <f>Online_RAW!C72*60</f>
        <v>120.1671818181816</v>
      </c>
      <c r="O72" s="5">
        <f>MAX(0, Online_RAW!D72*60)</f>
        <v>4.9090909090909081E-3</v>
      </c>
      <c r="P72" s="5">
        <f>_xlfn.IFNA(VLOOKUP(A72,Sampling!$D$7:$E$14,2,FALSE),0)</f>
        <v>0</v>
      </c>
      <c r="Q72">
        <f>_xlfn.IFNA(VLOOKUP(A72,Refill!$D$6:$G$8,2,FALSE),0)</f>
        <v>0</v>
      </c>
    </row>
    <row r="73" spans="1:17" x14ac:dyDescent="0.25">
      <c r="A73" s="5">
        <f>ROUND((Online_RAW!B73-General!$B$10)*24,3)</f>
        <v>1.1830000000000001</v>
      </c>
      <c r="B73" s="5">
        <f>General!$B$12+Online_ANA!K73/1000+Online_ANA!L73/1000+Online_ANA!M73/1000/General!$B$22-SUM($P$2:P73)/1000/General!$B$24+SUM($Q$2:Q73)/1000/General!$B$24</f>
        <v>1.08</v>
      </c>
      <c r="C73" s="5">
        <f>Online_RAW!K73</f>
        <v>20.79</v>
      </c>
      <c r="D73" s="5">
        <f>Online_RAW!J73</f>
        <v>0.04</v>
      </c>
      <c r="E73" s="5">
        <f>(1-F73/100-G73/100)/(1-C73/100-D73/100-General!$B$17/100)</f>
        <v>1.005368386601992</v>
      </c>
      <c r="F73" s="5">
        <f>N73*General!$B$14/(N73+O73)+O73*100/(N73+O73)</f>
        <v>20.8</v>
      </c>
      <c r="G73" s="5">
        <f>N73*General!$B$15/(N73+O73)</f>
        <v>0.04</v>
      </c>
      <c r="H73" s="5">
        <f>(N73+O73)*(1/General!$B$20)*((F73/100)-E73*(C73/100))*1000/B73</f>
        <v>-5.0360301239248582</v>
      </c>
      <c r="I73" s="5">
        <f>(N73+O73)*(1/General!$B$20)*((D73/100)*E73-(G73/100))*1000/B73</f>
        <v>1.0642923827257624E-2</v>
      </c>
      <c r="J73" s="5">
        <f t="shared" si="1"/>
        <v>-2.1133558706680259E-3</v>
      </c>
      <c r="K73" s="5">
        <f>MAX(Online_RAW!$L$2-Online_RAW!L73,0)</f>
        <v>0</v>
      </c>
      <c r="L73" s="5">
        <f>0.0039*(Online_RAW!M73)</f>
        <v>0</v>
      </c>
      <c r="M73" s="10">
        <f>Online_RAW!$N$2-Online_RAW!N73</f>
        <v>0</v>
      </c>
      <c r="N73" s="5">
        <f>Online_RAW!C73*60</f>
        <v>119.97763636363619</v>
      </c>
      <c r="O73" s="5">
        <f>MAX(0, Online_RAW!D73*60)</f>
        <v>0</v>
      </c>
      <c r="P73" s="5">
        <f>_xlfn.IFNA(VLOOKUP(A73,Sampling!$D$7:$E$14,2,FALSE),0)</f>
        <v>0</v>
      </c>
      <c r="Q73">
        <f>_xlfn.IFNA(VLOOKUP(A73,Refill!$D$6:$G$8,2,FALSE),0)</f>
        <v>0</v>
      </c>
    </row>
    <row r="74" spans="1:17" x14ac:dyDescent="0.25">
      <c r="A74" s="5">
        <f>ROUND((Online_RAW!B74-General!$B$10)*24,3)</f>
        <v>1.2</v>
      </c>
      <c r="B74" s="5">
        <f>General!$B$12+Online_ANA!K74/1000+Online_ANA!L74/1000+Online_ANA!M74/1000/General!$B$22-SUM($P$2:P74)/1000/General!$B$24+SUM($Q$2:Q74)/1000/General!$B$24</f>
        <v>1.08</v>
      </c>
      <c r="C74" s="5">
        <f>Online_RAW!K74</f>
        <v>20.79</v>
      </c>
      <c r="D74" s="5">
        <f>Online_RAW!J74</f>
        <v>0.04</v>
      </c>
      <c r="E74" s="5">
        <f>(1-F74/100-G74/100)/(1-C74/100-D74/100-General!$B$17/100)</f>
        <v>1.005368386601992</v>
      </c>
      <c r="F74" s="5">
        <f>N74*General!$B$14/(N74+O74)+O74*100/(N74+O74)</f>
        <v>20.8</v>
      </c>
      <c r="G74" s="5">
        <f>N74*General!$B$15/(N74+O74)</f>
        <v>0.04</v>
      </c>
      <c r="H74" s="5">
        <f>(N74+O74)*(1/General!$B$20)*((F74/100)-E74*(C74/100))*1000/B74</f>
        <v>-5.0331567621594697</v>
      </c>
      <c r="I74" s="5">
        <f>(N74+O74)*(1/General!$B$20)*((D74/100)*E74-(G74/100))*1000/B74</f>
        <v>1.0636851391302186E-2</v>
      </c>
      <c r="J74" s="5">
        <f t="shared" si="1"/>
        <v>-2.1133558706680254E-3</v>
      </c>
      <c r="K74" s="5">
        <f>MAX(Online_RAW!$L$2-Online_RAW!L74,0)</f>
        <v>0</v>
      </c>
      <c r="L74" s="5">
        <f>0.0039*(Online_RAW!M74)</f>
        <v>0</v>
      </c>
      <c r="M74" s="10">
        <f>Online_RAW!$N$2-Online_RAW!N74</f>
        <v>0</v>
      </c>
      <c r="N74" s="5">
        <f>Online_RAW!C74*60</f>
        <v>119.90918181818159</v>
      </c>
      <c r="O74" s="5">
        <f>MAX(0, Online_RAW!D74*60)</f>
        <v>0</v>
      </c>
      <c r="P74" s="5">
        <f>_xlfn.IFNA(VLOOKUP(A74,Sampling!$D$7:$E$14,2,FALSE),0)</f>
        <v>0</v>
      </c>
      <c r="Q74">
        <f>_xlfn.IFNA(VLOOKUP(A74,Refill!$D$6:$G$8,2,FALSE),0)</f>
        <v>0</v>
      </c>
    </row>
    <row r="75" spans="1:17" x14ac:dyDescent="0.25">
      <c r="A75" s="5">
        <f>ROUND((Online_RAW!B75-General!$B$10)*24,3)</f>
        <v>1.2170000000000001</v>
      </c>
      <c r="B75" s="5">
        <f>General!$B$12+Online_ANA!K75/1000+Online_ANA!L75/1000+Online_ANA!M75/1000/General!$B$22-SUM($P$2:P75)/1000/General!$B$24+SUM($Q$2:Q75)/1000/General!$B$24</f>
        <v>1.08</v>
      </c>
      <c r="C75" s="5">
        <f>Online_RAW!K75</f>
        <v>20.79</v>
      </c>
      <c r="D75" s="5">
        <f>Online_RAW!J75</f>
        <v>0.04</v>
      </c>
      <c r="E75" s="5">
        <f>(1-F75/100-G75/100)/(1-C75/100-D75/100-General!$B$17/100)</f>
        <v>1.005368386601992</v>
      </c>
      <c r="F75" s="5">
        <f>N75*General!$B$14/(N75+O75)+O75*100/(N75+O75)</f>
        <v>20.8</v>
      </c>
      <c r="G75" s="5">
        <f>N75*General!$B$15/(N75+O75)</f>
        <v>0.04</v>
      </c>
      <c r="H75" s="5">
        <f>(N75+O75)*(1/General!$B$20)*((F75/100)-E75*(C75/100))*1000/B75</f>
        <v>-5.0389305985607544</v>
      </c>
      <c r="I75" s="5">
        <f>(N75+O75)*(1/General!$B$20)*((D75/100)*E75-(G75/100))*1000/B75</f>
        <v>1.064905356235712E-2</v>
      </c>
      <c r="J75" s="5">
        <f t="shared" si="1"/>
        <v>-2.1133558706680259E-3</v>
      </c>
      <c r="K75" s="5">
        <f>MAX(Online_RAW!$L$2-Online_RAW!L75,0)</f>
        <v>0</v>
      </c>
      <c r="L75" s="5">
        <f>0.0039*(Online_RAW!M75)</f>
        <v>0</v>
      </c>
      <c r="M75" s="10">
        <f>Online_RAW!$N$2-Online_RAW!N75</f>
        <v>0</v>
      </c>
      <c r="N75" s="5">
        <f>Online_RAW!C75*60</f>
        <v>120.0467368421052</v>
      </c>
      <c r="O75" s="5">
        <f>MAX(0, Online_RAW!D75*60)</f>
        <v>0</v>
      </c>
      <c r="P75" s="5">
        <f>_xlfn.IFNA(VLOOKUP(A75,Sampling!$D$7:$E$14,2,FALSE),0)</f>
        <v>0</v>
      </c>
      <c r="Q75">
        <f>_xlfn.IFNA(VLOOKUP(A75,Refill!$D$6:$G$8,2,FALSE),0)</f>
        <v>0</v>
      </c>
    </row>
    <row r="76" spans="1:17" x14ac:dyDescent="0.25">
      <c r="A76" s="5">
        <f>ROUND((Online_RAW!B76-General!$B$10)*24,3)</f>
        <v>1.2330000000000001</v>
      </c>
      <c r="B76" s="5">
        <f>General!$B$12+Online_ANA!K76/1000+Online_ANA!L76/1000+Online_ANA!M76/1000/General!$B$22-SUM($P$2:P76)/1000/General!$B$24+SUM($Q$2:Q76)/1000/General!$B$24</f>
        <v>1.08</v>
      </c>
      <c r="C76" s="5">
        <f>Online_RAW!K76</f>
        <v>20.79</v>
      </c>
      <c r="D76" s="5">
        <f>Online_RAW!J76</f>
        <v>0.04</v>
      </c>
      <c r="E76" s="5">
        <f>(1-F76/100-G76/100)/(1-C76/100-D76/100-General!$B$17/100)</f>
        <v>1.005368386601992</v>
      </c>
      <c r="F76" s="5">
        <f>N76*General!$B$14/(N76+O76)+O76*100/(N76+O76)</f>
        <v>20.8</v>
      </c>
      <c r="G76" s="5">
        <f>N76*General!$B$15/(N76+O76)</f>
        <v>0.04</v>
      </c>
      <c r="H76" s="5">
        <f>(N76+O76)*(1/General!$B$20)*((F76/100)-E76*(C76/100))*1000/B76</f>
        <v>-5.040208518523924</v>
      </c>
      <c r="I76" s="5">
        <f>(N76+O76)*(1/General!$B$20)*((D76/100)*E76-(G76/100))*1000/B76</f>
        <v>1.0651754262013527E-2</v>
      </c>
      <c r="J76" s="5">
        <f t="shared" si="1"/>
        <v>-2.1133558706680254E-3</v>
      </c>
      <c r="K76" s="5">
        <f>MAX(Online_RAW!$L$2-Online_RAW!L76,0)</f>
        <v>0</v>
      </c>
      <c r="L76" s="5">
        <f>0.0039*(Online_RAW!M76)</f>
        <v>0</v>
      </c>
      <c r="M76" s="10">
        <f>Online_RAW!$N$2-Online_RAW!N76</f>
        <v>0</v>
      </c>
      <c r="N76" s="5">
        <f>Online_RAW!C76*60</f>
        <v>120.0771818181816</v>
      </c>
      <c r="O76" s="5">
        <f>MAX(0, Online_RAW!D76*60)</f>
        <v>0</v>
      </c>
      <c r="P76" s="5">
        <f>_xlfn.IFNA(VLOOKUP(A76,Sampling!$D$7:$E$14,2,FALSE),0)</f>
        <v>0</v>
      </c>
      <c r="Q76">
        <f>_xlfn.IFNA(VLOOKUP(A76,Refill!$D$6:$G$8,2,FALSE),0)</f>
        <v>0</v>
      </c>
    </row>
    <row r="77" spans="1:17" x14ac:dyDescent="0.25">
      <c r="A77" s="5">
        <f>ROUND((Online_RAW!B77-General!$B$10)*24,3)</f>
        <v>1.25</v>
      </c>
      <c r="B77" s="5">
        <f>General!$B$12+Online_ANA!K77/1000+Online_ANA!L77/1000+Online_ANA!M77/1000/General!$B$22-SUM($P$2:P77)/1000/General!$B$24+SUM($Q$2:Q77)/1000/General!$B$24</f>
        <v>1.08</v>
      </c>
      <c r="C77" s="5">
        <f>Online_RAW!K77</f>
        <v>20.79</v>
      </c>
      <c r="D77" s="5">
        <f>Online_RAW!J77</f>
        <v>0.04</v>
      </c>
      <c r="E77" s="5">
        <f>(1-F77/100-G77/100)/(1-C77/100-D77/100-General!$B$17/100)</f>
        <v>1.005368386601992</v>
      </c>
      <c r="F77" s="5">
        <f>N77*General!$B$14/(N77+O77)+O77*100/(N77+O77)</f>
        <v>20.8</v>
      </c>
      <c r="G77" s="5">
        <f>N77*General!$B$15/(N77+O77)</f>
        <v>0.04</v>
      </c>
      <c r="H77" s="5">
        <f>(N77+O77)*(1/General!$B$20)*((F77/100)-E77*(C77/100))*1000/B77</f>
        <v>-5.0330148112196751</v>
      </c>
      <c r="I77" s="5">
        <f>(N77+O77)*(1/General!$B$20)*((D77/100)*E77-(G77/100))*1000/B77</f>
        <v>1.0636551398450225E-2</v>
      </c>
      <c r="J77" s="5">
        <f t="shared" si="1"/>
        <v>-2.1133558706680254E-3</v>
      </c>
      <c r="K77" s="5">
        <f>MAX(Online_RAW!$L$2-Online_RAW!L77,0)</f>
        <v>0</v>
      </c>
      <c r="L77" s="5">
        <f>0.0039*(Online_RAW!M77)</f>
        <v>0</v>
      </c>
      <c r="M77" s="10">
        <f>Online_RAW!$N$2-Online_RAW!N77</f>
        <v>0</v>
      </c>
      <c r="N77" s="5">
        <f>Online_RAW!C77*60</f>
        <v>119.9058</v>
      </c>
      <c r="O77" s="5">
        <f>MAX(0, Online_RAW!D77*60)</f>
        <v>0</v>
      </c>
      <c r="P77" s="5">
        <f>_xlfn.IFNA(VLOOKUP(A77,Sampling!$D$7:$E$14,2,FALSE),0)</f>
        <v>0</v>
      </c>
      <c r="Q77">
        <f>_xlfn.IFNA(VLOOKUP(A77,Refill!$D$6:$G$8,2,FALSE),0)</f>
        <v>0</v>
      </c>
    </row>
    <row r="78" spans="1:17" x14ac:dyDescent="0.25">
      <c r="A78" s="5">
        <f>ROUND((Online_RAW!B78-General!$B$10)*24,3)</f>
        <v>1.2669999999999999</v>
      </c>
      <c r="B78" s="5">
        <f>General!$B$12+Online_ANA!K78/1000+Online_ANA!L78/1000+Online_ANA!M78/1000/General!$B$22-SUM($P$2:P78)/1000/General!$B$24+SUM($Q$2:Q78)/1000/General!$B$24</f>
        <v>1.08</v>
      </c>
      <c r="C78" s="5">
        <f>Online_RAW!K78</f>
        <v>20.796666666666699</v>
      </c>
      <c r="D78" s="5">
        <f>Online_RAW!J78</f>
        <v>0.04</v>
      </c>
      <c r="E78" s="5">
        <f>(1-F78/100-G78/100)/(1-C78/100-D78/100-General!$B$17/100)</f>
        <v>1.0054398221676573</v>
      </c>
      <c r="F78" s="5">
        <f>N78*General!$B$14/(N78+O78)+O78*100/(N78+O78)</f>
        <v>20.801078832898956</v>
      </c>
      <c r="G78" s="5">
        <f>N78*General!$B$15/(N78+O78)</f>
        <v>3.9999455134899518E-2</v>
      </c>
      <c r="H78" s="5">
        <f>(N78+O78)*(1/General!$B$20)*((F78/100)-E78*(C78/100))*1000/B78</f>
        <v>-5.3952200125830725</v>
      </c>
      <c r="I78" s="5">
        <f>(N78+O78)*(1/General!$B$20)*((D78/100)*E78-(G78/100))*1000/B78</f>
        <v>1.0825264824207948E-2</v>
      </c>
      <c r="J78" s="5">
        <f t="shared" si="1"/>
        <v>-2.0064547504940636E-3</v>
      </c>
      <c r="K78" s="5">
        <f>MAX(Online_RAW!$L$2-Online_RAW!L78,0)</f>
        <v>0</v>
      </c>
      <c r="L78" s="5">
        <f>0.0039*(Online_RAW!M78)</f>
        <v>0</v>
      </c>
      <c r="M78" s="10">
        <f>Online_RAW!$N$2-Online_RAW!N78</f>
        <v>0</v>
      </c>
      <c r="N78" s="5">
        <f>Online_RAW!C78*60</f>
        <v>120.12818181818159</v>
      </c>
      <c r="O78" s="5">
        <f>MAX(0, Online_RAW!D78*60)</f>
        <v>1.6363636363636381E-3</v>
      </c>
      <c r="P78" s="5">
        <f>_xlfn.IFNA(VLOOKUP(A78,Sampling!$D$7:$E$14,2,FALSE),0)</f>
        <v>0</v>
      </c>
      <c r="Q78">
        <f>_xlfn.IFNA(VLOOKUP(A78,Refill!$D$6:$G$8,2,FALSE),0)</f>
        <v>0</v>
      </c>
    </row>
    <row r="79" spans="1:17" x14ac:dyDescent="0.25">
      <c r="A79" s="5">
        <f>ROUND((Online_RAW!B79-General!$B$10)*24,3)</f>
        <v>1.2829999999999999</v>
      </c>
      <c r="B79" s="5">
        <f>General!$B$12+Online_ANA!K79/1000+Online_ANA!L79/1000+Online_ANA!M79/1000/General!$B$22-SUM($P$2:P79)/1000/General!$B$24+SUM($Q$2:Q79)/1000/General!$B$24</f>
        <v>1.08</v>
      </c>
      <c r="C79" s="5">
        <f>Online_RAW!K79</f>
        <v>20.805</v>
      </c>
      <c r="D79" s="5">
        <f>Online_RAW!J79</f>
        <v>4.4999999999999998E-2</v>
      </c>
      <c r="E79" s="5">
        <f>(1-F79/100-G79/100)/(1-C79/100-D79/100-General!$B$17/100)</f>
        <v>1.0055810911809384</v>
      </c>
      <c r="F79" s="5">
        <f>N79*General!$B$14/(N79+O79)+O79*100/(N79+O79)</f>
        <v>20.803365535709052</v>
      </c>
      <c r="G79" s="5">
        <f>N79*General!$B$15/(N79+O79)</f>
        <v>3.9998300234490386E-2</v>
      </c>
      <c r="H79" s="5">
        <f>(N79+O79)*(1/General!$B$20)*((F79/100)-E79*(C79/100))*1000/B79</f>
        <v>-5.8378845726030359</v>
      </c>
      <c r="I79" s="5">
        <f>(N79+O79)*(1/General!$B$20)*((D79/100)*E79-(G79/100))*1000/B79</f>
        <v>0.26043115528141442</v>
      </c>
      <c r="J79" s="5">
        <f t="shared" si="1"/>
        <v>-4.4610535210580837E-2</v>
      </c>
      <c r="K79" s="5">
        <f>MAX(Online_RAW!$L$2-Online_RAW!L79,0)</f>
        <v>0</v>
      </c>
      <c r="L79" s="5">
        <f>0.0039*(Online_RAW!M79)</f>
        <v>0</v>
      </c>
      <c r="M79" s="10">
        <f>Online_RAW!$N$2-Online_RAW!N79</f>
        <v>0</v>
      </c>
      <c r="N79" s="5">
        <f>Online_RAW!C79*60</f>
        <v>120.0114545454546</v>
      </c>
      <c r="O79" s="5">
        <f>MAX(0, Online_RAW!D79*60)</f>
        <v>5.1000000000000004E-3</v>
      </c>
      <c r="P79" s="5">
        <f>_xlfn.IFNA(VLOOKUP(A79,Sampling!$D$7:$E$14,2,FALSE),0)</f>
        <v>0</v>
      </c>
      <c r="Q79">
        <f>_xlfn.IFNA(VLOOKUP(A79,Refill!$D$6:$G$8,2,FALSE),0)</f>
        <v>0</v>
      </c>
    </row>
    <row r="80" spans="1:17" x14ac:dyDescent="0.25">
      <c r="A80" s="5">
        <f>ROUND((Online_RAW!B80-General!$B$10)*24,3)</f>
        <v>1.3</v>
      </c>
      <c r="B80" s="5">
        <f>General!$B$12+Online_ANA!K80/1000+Online_ANA!L80/1000+Online_ANA!M80/1000/General!$B$22-SUM($P$2:P80)/1000/General!$B$24+SUM($Q$2:Q80)/1000/General!$B$24</f>
        <v>1.08</v>
      </c>
      <c r="C80" s="5">
        <f>Online_RAW!K80</f>
        <v>20.805</v>
      </c>
      <c r="D80" s="5">
        <f>Online_RAW!J80</f>
        <v>4.4999999999999998E-2</v>
      </c>
      <c r="E80" s="5">
        <f>(1-F80/100-G80/100)/(1-C80/100-D80/100-General!$B$17/100)</f>
        <v>1.0056238242982434</v>
      </c>
      <c r="F80" s="5">
        <f>N80*General!$B$14/(N80+O80)+O80*100/(N80+O80)</f>
        <v>20.8</v>
      </c>
      <c r="G80" s="5">
        <f>N80*General!$B$15/(N80+O80)</f>
        <v>0.04</v>
      </c>
      <c r="H80" s="5">
        <f>(N80+O80)*(1/General!$B$20)*((F80/100)-E80*(C80/100))*1000/B80</f>
        <v>-6.0459586841487667</v>
      </c>
      <c r="I80" s="5">
        <f>(N80+O80)*(1/General!$B$20)*((D80/100)*E80-(G80/100))*1000/B80</f>
        <v>0.26031887620214028</v>
      </c>
      <c r="J80" s="5">
        <f t="shared" si="1"/>
        <v>-4.3056674681658288E-2</v>
      </c>
      <c r="K80" s="5">
        <f>MAX(Online_RAW!$L$2-Online_RAW!L80,0)</f>
        <v>0</v>
      </c>
      <c r="L80" s="5">
        <f>0.0039*(Online_RAW!M80)</f>
        <v>0</v>
      </c>
      <c r="M80" s="10">
        <f>Online_RAW!$N$2-Online_RAW!N80</f>
        <v>0</v>
      </c>
      <c r="N80" s="5">
        <f>Online_RAW!C80*60</f>
        <v>119.9597142857142</v>
      </c>
      <c r="O80" s="5">
        <f>MAX(0, Online_RAW!D80*60)</f>
        <v>0</v>
      </c>
      <c r="P80" s="5">
        <f>_xlfn.IFNA(VLOOKUP(A80,Sampling!$D$7:$E$14,2,FALSE),0)</f>
        <v>0</v>
      </c>
      <c r="Q80">
        <f>_xlfn.IFNA(VLOOKUP(A80,Refill!$D$6:$G$8,2,FALSE),0)</f>
        <v>0</v>
      </c>
    </row>
    <row r="81" spans="1:17" x14ac:dyDescent="0.25">
      <c r="A81" s="5">
        <f>ROUND((Online_RAW!B81-General!$B$10)*24,3)</f>
        <v>1.3169999999999999</v>
      </c>
      <c r="B81" s="5">
        <f>General!$B$12+Online_ANA!K81/1000+Online_ANA!L81/1000+Online_ANA!M81/1000/General!$B$22-SUM($P$2:P81)/1000/General!$B$24+SUM($Q$2:Q81)/1000/General!$B$24</f>
        <v>1.08</v>
      </c>
      <c r="C81" s="5">
        <f>Online_RAW!K81</f>
        <v>20.803333333333299</v>
      </c>
      <c r="D81" s="5">
        <f>Online_RAW!J81</f>
        <v>0.04</v>
      </c>
      <c r="E81" s="5">
        <f>(1-F81/100-G81/100)/(1-C81/100-D81/100-General!$B$17/100)</f>
        <v>1.0054577952054724</v>
      </c>
      <c r="F81" s="5">
        <f>N81*General!$B$14/(N81+O81)+O81*100/(N81+O81)</f>
        <v>20.806369528146874</v>
      </c>
      <c r="G81" s="5">
        <f>N81*General!$B$15/(N81+O81)</f>
        <v>3.9996783066592489E-2</v>
      </c>
      <c r="H81" s="5">
        <f>(N81+O81)*(1/General!$B$20)*((F81/100)-E81*(C81/100))*1000/B81</f>
        <v>-5.4787120757672447</v>
      </c>
      <c r="I81" s="5">
        <f>(N81+O81)*(1/General!$B$20)*((D81/100)*E81-(G81/100))*1000/B81</f>
        <v>1.0983228434935686E-2</v>
      </c>
      <c r="J81" s="5">
        <f t="shared" si="1"/>
        <v>-2.0047099177770869E-3</v>
      </c>
      <c r="K81" s="5">
        <f>MAX(Online_RAW!$L$2-Online_RAW!L81,0)</f>
        <v>0</v>
      </c>
      <c r="L81" s="5">
        <f>0.0039*(Online_RAW!M81)</f>
        <v>0</v>
      </c>
      <c r="M81" s="10">
        <f>Online_RAW!$N$2-Online_RAW!N81</f>
        <v>0</v>
      </c>
      <c r="N81" s="5">
        <f>Online_RAW!C81*60</f>
        <v>120.0074285714286</v>
      </c>
      <c r="O81" s="5">
        <f>MAX(0, Online_RAW!D81*60)</f>
        <v>9.6521739130434603E-3</v>
      </c>
      <c r="P81" s="5">
        <f>_xlfn.IFNA(VLOOKUP(A81,Sampling!$D$7:$E$14,2,FALSE),0)</f>
        <v>0</v>
      </c>
      <c r="Q81">
        <f>_xlfn.IFNA(VLOOKUP(A81,Refill!$D$6:$G$8,2,FALSE),0)</f>
        <v>0</v>
      </c>
    </row>
    <row r="82" spans="1:17" x14ac:dyDescent="0.25">
      <c r="A82" s="5">
        <f>ROUND((Online_RAW!B82-General!$B$10)*24,3)</f>
        <v>1.333</v>
      </c>
      <c r="B82" s="5">
        <f>General!$B$12+Online_ANA!K82/1000+Online_ANA!L82/1000+Online_ANA!M82/1000/General!$B$22-SUM($P$2:P82)/1000/General!$B$24+SUM($Q$2:Q82)/1000/General!$B$24</f>
        <v>1.08</v>
      </c>
      <c r="C82" s="5">
        <f>Online_RAW!K82</f>
        <v>20.803333333333299</v>
      </c>
      <c r="D82" s="5">
        <f>Online_RAW!J82</f>
        <v>0.04</v>
      </c>
      <c r="E82" s="5">
        <f>(1-F82/100-G82/100)/(1-C82/100-D82/100-General!$B$17/100)</f>
        <v>1.0055386639784898</v>
      </c>
      <c r="F82" s="5">
        <f>N82*General!$B$14/(N82+O82)+O82*100/(N82+O82)</f>
        <v>20.8</v>
      </c>
      <c r="G82" s="5">
        <f>N82*General!$B$15/(N82+O82)</f>
        <v>0.04</v>
      </c>
      <c r="H82" s="5">
        <f>(N82+O82)*(1/General!$B$20)*((F82/100)-E82*(C82/100))*1000/B82</f>
        <v>-5.8793517954478549</v>
      </c>
      <c r="I82" s="5">
        <f>(N82+O82)*(1/General!$B$20)*((D82/100)*E82-(G82/100))*1000/B82</f>
        <v>1.0986791820281207E-2</v>
      </c>
      <c r="J82" s="5">
        <f t="shared" si="1"/>
        <v>-1.8687080145106875E-3</v>
      </c>
      <c r="K82" s="5">
        <f>MAX(Online_RAW!$L$2-Online_RAW!L82,0)</f>
        <v>0</v>
      </c>
      <c r="L82" s="5">
        <f>0.0039*(Online_RAW!M82)</f>
        <v>0</v>
      </c>
      <c r="M82" s="10">
        <f>Online_RAW!$N$2-Online_RAW!N82</f>
        <v>0</v>
      </c>
      <c r="N82" s="5">
        <f>Online_RAW!C82*60</f>
        <v>120.04636363636381</v>
      </c>
      <c r="O82" s="5">
        <f>MAX(0, Online_RAW!D82*60)</f>
        <v>0</v>
      </c>
      <c r="P82" s="5">
        <f>_xlfn.IFNA(VLOOKUP(A82,Sampling!$D$7:$E$14,2,FALSE),0)</f>
        <v>0</v>
      </c>
      <c r="Q82">
        <f>_xlfn.IFNA(VLOOKUP(A82,Refill!$D$6:$G$8,2,FALSE),0)</f>
        <v>0</v>
      </c>
    </row>
    <row r="83" spans="1:17" x14ac:dyDescent="0.25">
      <c r="A83" s="5">
        <f>ROUND((Online_RAW!B83-General!$B$10)*24,3)</f>
        <v>1.35</v>
      </c>
      <c r="B83" s="5">
        <f>General!$B$12+Online_ANA!K83/1000+Online_ANA!L83/1000+Online_ANA!M83/1000/General!$B$22-SUM($P$2:P83)/1000/General!$B$24+SUM($Q$2:Q83)/1000/General!$B$24</f>
        <v>1.08</v>
      </c>
      <c r="C83" s="5">
        <f>Online_RAW!K83</f>
        <v>20.8</v>
      </c>
      <c r="D83" s="5">
        <f>Online_RAW!J83</f>
        <v>0.04</v>
      </c>
      <c r="E83" s="5">
        <f>(1-F83/100-G83/100)/(1-C83/100-D83/100-General!$B$17/100)</f>
        <v>1.0054960892271765</v>
      </c>
      <c r="F83" s="5">
        <f>N83*General!$B$14/(N83+O83)+O83*100/(N83+O83)</f>
        <v>20.8</v>
      </c>
      <c r="G83" s="5">
        <f>N83*General!$B$15/(N83+O83)</f>
        <v>0.04</v>
      </c>
      <c r="H83" s="5">
        <f>(N83+O83)*(1/General!$B$20)*((F83/100)-E83*(C83/100))*1000/B83</f>
        <v>-5.6649656219295226</v>
      </c>
      <c r="I83" s="5">
        <f>(N83+O83)*(1/General!$B$20)*((D83/100)*E83-(G83/100))*1000/B83</f>
        <v>1.0894164657556769E-2</v>
      </c>
      <c r="J83" s="5">
        <f t="shared" si="1"/>
        <v>-1.9230769230769221E-3</v>
      </c>
      <c r="K83" s="5">
        <f>MAX(Online_RAW!$L$2-Online_RAW!L83,0)</f>
        <v>0</v>
      </c>
      <c r="L83" s="5">
        <f>0.0039*(Online_RAW!M83)</f>
        <v>0</v>
      </c>
      <c r="M83" s="10">
        <f>Online_RAW!$N$2-Online_RAW!N83</f>
        <v>0</v>
      </c>
      <c r="N83" s="5">
        <f>Online_RAW!C83*60</f>
        <v>119.9563636363638</v>
      </c>
      <c r="O83" s="5">
        <f>MAX(0, Online_RAW!D83*60)</f>
        <v>0</v>
      </c>
      <c r="P83" s="5">
        <f>_xlfn.IFNA(VLOOKUP(A83,Sampling!$D$7:$E$14,2,FALSE),0)</f>
        <v>0</v>
      </c>
      <c r="Q83">
        <f>_xlfn.IFNA(VLOOKUP(A83,Refill!$D$6:$G$8,2,FALSE),0)</f>
        <v>0</v>
      </c>
    </row>
    <row r="84" spans="1:17" x14ac:dyDescent="0.25">
      <c r="A84" s="5">
        <f>ROUND((Online_RAW!B84-General!$B$10)*24,3)</f>
        <v>1.367</v>
      </c>
      <c r="B84" s="5">
        <f>General!$B$12+Online_ANA!K84/1000+Online_ANA!L84/1000+Online_ANA!M84/1000/General!$B$22-SUM($P$2:P84)/1000/General!$B$24+SUM($Q$2:Q84)/1000/General!$B$24</f>
        <v>1.08</v>
      </c>
      <c r="C84" s="5">
        <f>Online_RAW!K84</f>
        <v>20.8</v>
      </c>
      <c r="D84" s="5">
        <f>Online_RAW!J84</f>
        <v>0.04</v>
      </c>
      <c r="E84" s="5">
        <f>(1-F84/100-G84/100)/(1-C84/100-D84/100-General!$B$17/100)</f>
        <v>1.0054960892271765</v>
      </c>
      <c r="F84" s="5">
        <f>N84*General!$B$14/(N84+O84)+O84*100/(N84+O84)</f>
        <v>20.8</v>
      </c>
      <c r="G84" s="5">
        <f>N84*General!$B$15/(N84+O84)</f>
        <v>0.04</v>
      </c>
      <c r="H84" s="5">
        <f>(N84+O84)*(1/General!$B$20)*((F84/100)-E84*(C84/100))*1000/B84</f>
        <v>-5.6682628009018883</v>
      </c>
      <c r="I84" s="5">
        <f>(N84+O84)*(1/General!$B$20)*((D84/100)*E84-(G84/100))*1000/B84</f>
        <v>1.0900505386349782E-2</v>
      </c>
      <c r="J84" s="5">
        <f t="shared" si="1"/>
        <v>-1.9230769230769225E-3</v>
      </c>
      <c r="K84" s="5">
        <f>MAX(Online_RAW!$L$2-Online_RAW!L84,0)</f>
        <v>0</v>
      </c>
      <c r="L84" s="5">
        <f>0.0039*(Online_RAW!M84)</f>
        <v>0</v>
      </c>
      <c r="M84" s="10">
        <f>Online_RAW!$N$2-Online_RAW!N84</f>
        <v>0</v>
      </c>
      <c r="N84" s="5">
        <f>Online_RAW!C84*60</f>
        <v>120.02618181818158</v>
      </c>
      <c r="O84" s="5">
        <f>MAX(0, Online_RAW!D84*60)</f>
        <v>0</v>
      </c>
      <c r="P84" s="5">
        <f>_xlfn.IFNA(VLOOKUP(A84,Sampling!$D$7:$E$14,2,FALSE),0)</f>
        <v>0</v>
      </c>
      <c r="Q84">
        <f>_xlfn.IFNA(VLOOKUP(A84,Refill!$D$6:$G$8,2,FALSE),0)</f>
        <v>0</v>
      </c>
    </row>
    <row r="85" spans="1:17" x14ac:dyDescent="0.25">
      <c r="A85" s="5">
        <f>ROUND((Online_RAW!B85-General!$B$10)*24,3)</f>
        <v>1.383</v>
      </c>
      <c r="B85" s="5">
        <f>General!$B$12+Online_ANA!K85/1000+Online_ANA!L85/1000+Online_ANA!M85/1000/General!$B$22-SUM($P$2:P85)/1000/General!$B$24+SUM($Q$2:Q85)/1000/General!$B$24</f>
        <v>1.08</v>
      </c>
      <c r="C85" s="5">
        <f>Online_RAW!K85</f>
        <v>20.8</v>
      </c>
      <c r="D85" s="5">
        <f>Online_RAW!J85</f>
        <v>0.04</v>
      </c>
      <c r="E85" s="5">
        <f>(1-F85/100-G85/100)/(1-C85/100-D85/100-General!$B$17/100)</f>
        <v>1.0054960892271765</v>
      </c>
      <c r="F85" s="5">
        <f>N85*General!$B$14/(N85+O85)+O85*100/(N85+O85)</f>
        <v>20.8</v>
      </c>
      <c r="G85" s="5">
        <f>N85*General!$B$15/(N85+O85)</f>
        <v>0.04</v>
      </c>
      <c r="H85" s="5">
        <f>(N85+O85)*(1/General!$B$20)*((F85/100)-E85*(C85/100))*1000/B85</f>
        <v>-5.6667553270918445</v>
      </c>
      <c r="I85" s="5">
        <f>(N85+O85)*(1/General!$B$20)*((D85/100)*E85-(G85/100))*1000/B85</f>
        <v>1.0897606398253542E-2</v>
      </c>
      <c r="J85" s="5">
        <f t="shared" si="1"/>
        <v>-1.9230769230769221E-3</v>
      </c>
      <c r="K85" s="5">
        <f>MAX(Online_RAW!$L$2-Online_RAW!L85,0)</f>
        <v>0</v>
      </c>
      <c r="L85" s="5">
        <f>0.0039*(Online_RAW!M85)</f>
        <v>0</v>
      </c>
      <c r="M85" s="10">
        <f>Online_RAW!$N$2-Online_RAW!N85</f>
        <v>0</v>
      </c>
      <c r="N85" s="5">
        <f>Online_RAW!C85*60</f>
        <v>119.99426086956541</v>
      </c>
      <c r="O85" s="5">
        <f>MAX(0, Online_RAW!D85*60)</f>
        <v>0</v>
      </c>
      <c r="P85" s="5">
        <f>_xlfn.IFNA(VLOOKUP(A85,Sampling!$D$7:$E$14,2,FALSE),0)</f>
        <v>0</v>
      </c>
      <c r="Q85">
        <f>_xlfn.IFNA(VLOOKUP(A85,Refill!$D$6:$G$8,2,FALSE),0)</f>
        <v>0</v>
      </c>
    </row>
    <row r="86" spans="1:17" x14ac:dyDescent="0.25">
      <c r="A86" s="5">
        <f>ROUND((Online_RAW!B86-General!$B$10)*24,3)</f>
        <v>1.4</v>
      </c>
      <c r="B86" s="5">
        <f>General!$B$12+Online_ANA!K86/1000+Online_ANA!L86/1000+Online_ANA!M86/1000/General!$B$22-SUM($P$2:P86)/1000/General!$B$24+SUM($Q$2:Q86)/1000/General!$B$24</f>
        <v>1.08</v>
      </c>
      <c r="C86" s="5">
        <f>Online_RAW!K86</f>
        <v>20.795000000000002</v>
      </c>
      <c r="D86" s="5">
        <f>Online_RAW!J86</f>
        <v>0.04</v>
      </c>
      <c r="E86" s="5">
        <f>(1-F86/100-G86/100)/(1-C86/100-D86/100-General!$B$17/100)</f>
        <v>1.0053293195381356</v>
      </c>
      <c r="F86" s="5">
        <f>N86*General!$B$14/(N86+O86)+O86*100/(N86+O86)</f>
        <v>20.808106776356667</v>
      </c>
      <c r="G86" s="5">
        <f>N86*General!$B$15/(N86+O86)</f>
        <v>3.9995905668506734E-2</v>
      </c>
      <c r="H86" s="5">
        <f>(N86+O86)*(1/General!$B$20)*((F86/100)-E86*(C86/100))*1000/B86</f>
        <v>-4.8450899064530697</v>
      </c>
      <c r="I86" s="5">
        <f>(N86+O86)*(1/General!$B$20)*((D86/100)*E86-(G86/100))*1000/B86</f>
        <v>1.0772791914039067E-2</v>
      </c>
      <c r="J86" s="5">
        <f t="shared" si="1"/>
        <v>-2.2234452037084018E-3</v>
      </c>
      <c r="K86" s="5">
        <f>MAX(Online_RAW!$L$2-Online_RAW!L86,0)</f>
        <v>0</v>
      </c>
      <c r="L86" s="5">
        <f>0.0039*(Online_RAW!M86)</f>
        <v>0</v>
      </c>
      <c r="M86" s="10">
        <f>Online_RAW!$N$2-Online_RAW!N86</f>
        <v>0</v>
      </c>
      <c r="N86" s="5">
        <f>Online_RAW!C86*60</f>
        <v>120.014285714286</v>
      </c>
      <c r="O86" s="5">
        <f>MAX(0, Online_RAW!D86*60)</f>
        <v>1.2285714285714299E-2</v>
      </c>
      <c r="P86" s="5">
        <f>_xlfn.IFNA(VLOOKUP(A86,Sampling!$D$7:$E$14,2,FALSE),0)</f>
        <v>0</v>
      </c>
      <c r="Q86">
        <f>_xlfn.IFNA(VLOOKUP(A86,Refill!$D$6:$G$8,2,FALSE),0)</f>
        <v>0</v>
      </c>
    </row>
    <row r="87" spans="1:17" x14ac:dyDescent="0.25">
      <c r="A87" s="5">
        <f>ROUND((Online_RAW!B87-General!$B$10)*24,3)</f>
        <v>1.417</v>
      </c>
      <c r="B87" s="5">
        <f>General!$B$12+Online_ANA!K87/1000+Online_ANA!L87/1000+Online_ANA!M87/1000/General!$B$22-SUM($P$2:P87)/1000/General!$B$24+SUM($Q$2:Q87)/1000/General!$B$24</f>
        <v>1.08</v>
      </c>
      <c r="C87" s="5">
        <f>Online_RAW!K87</f>
        <v>20.793333333333301</v>
      </c>
      <c r="D87" s="5">
        <f>Online_RAW!J87</f>
        <v>0.04</v>
      </c>
      <c r="E87" s="5">
        <f>(1-F87/100-G87/100)/(1-C87/100-D87/100-General!$B$17/100)</f>
        <v>1.0053890813236457</v>
      </c>
      <c r="F87" s="5">
        <f>N87*General!$B$14/(N87+O87)+O87*100/(N87+O87)</f>
        <v>20.801722720332016</v>
      </c>
      <c r="G87" s="5">
        <f>N87*General!$B$15/(N87+O87)</f>
        <v>3.9999129939226254E-2</v>
      </c>
      <c r="H87" s="5">
        <f>(N87+O87)*(1/General!$B$20)*((F87/100)-E87*(C87/100))*1000/B87</f>
        <v>-5.1361020333558924</v>
      </c>
      <c r="I87" s="5">
        <f>(N87+O87)*(1/General!$B$20)*((D87/100)*E87-(G87/100))*1000/B87</f>
        <v>1.0722962872024247E-2</v>
      </c>
      <c r="J87" s="5">
        <f t="shared" si="1"/>
        <v>-2.0877628213740798E-3</v>
      </c>
      <c r="K87" s="5">
        <f>MAX(Online_RAW!$L$2-Online_RAW!L87,0)</f>
        <v>0</v>
      </c>
      <c r="L87" s="5">
        <f>0.0039*(Online_RAW!M87)</f>
        <v>0</v>
      </c>
      <c r="M87" s="10">
        <f>Online_RAW!$N$2-Online_RAW!N87</f>
        <v>0</v>
      </c>
      <c r="N87" s="5">
        <f>Online_RAW!C87*60</f>
        <v>119.92904347826101</v>
      </c>
      <c r="O87" s="5">
        <f>MAX(0, Online_RAW!D87*60)</f>
        <v>2.6086956521739119E-3</v>
      </c>
      <c r="P87" s="5">
        <f>_xlfn.IFNA(VLOOKUP(A87,Sampling!$D$7:$E$14,2,FALSE),0)</f>
        <v>0</v>
      </c>
      <c r="Q87">
        <f>_xlfn.IFNA(VLOOKUP(A87,Refill!$D$6:$G$8,2,FALSE),0)</f>
        <v>0</v>
      </c>
    </row>
    <row r="88" spans="1:17" x14ac:dyDescent="0.25">
      <c r="A88" s="5">
        <f>ROUND((Online_RAW!B88-General!$B$10)*24,3)</f>
        <v>1.4330000000000001</v>
      </c>
      <c r="B88" s="5">
        <f>General!$B$12+Online_ANA!K88/1000+Online_ANA!L88/1000+Online_ANA!M88/1000/General!$B$22-SUM($P$2:P88)/1000/General!$B$24+SUM($Q$2:Q88)/1000/General!$B$24</f>
        <v>1.08</v>
      </c>
      <c r="C88" s="5">
        <f>Online_RAW!K88</f>
        <v>20.793333333333301</v>
      </c>
      <c r="D88" s="5">
        <f>Online_RAW!J88</f>
        <v>0.04</v>
      </c>
      <c r="E88" s="5">
        <f>(1-F88/100-G88/100)/(1-C88/100-D88/100-General!$B$17/100)</f>
        <v>1.0054109505393849</v>
      </c>
      <c r="F88" s="5">
        <f>N88*General!$B$14/(N88+O88)+O88*100/(N88+O88)</f>
        <v>20.8</v>
      </c>
      <c r="G88" s="5">
        <f>N88*General!$B$15/(N88+O88)</f>
        <v>0.04</v>
      </c>
      <c r="H88" s="5">
        <f>(N88+O88)*(1/General!$B$20)*((F88/100)-E88*(C88/100))*1000/B88</f>
        <v>-5.2490690124984551</v>
      </c>
      <c r="I88" s="5">
        <f>(N88+O88)*(1/General!$B$20)*((D88/100)*E88-(G88/100))*1000/B88</f>
        <v>1.0733598880859606E-2</v>
      </c>
      <c r="J88" s="5">
        <f t="shared" si="1"/>
        <v>-2.0448576414792878E-3</v>
      </c>
      <c r="K88" s="5">
        <f>MAX(Online_RAW!$L$2-Online_RAW!L88,0)</f>
        <v>0</v>
      </c>
      <c r="L88" s="5">
        <f>0.0039*(Online_RAW!M88)</f>
        <v>0</v>
      </c>
      <c r="M88" s="10">
        <f>Online_RAW!$N$2-Online_RAW!N88</f>
        <v>0</v>
      </c>
      <c r="N88" s="5">
        <f>Online_RAW!C88*60</f>
        <v>120.048</v>
      </c>
      <c r="O88" s="5">
        <f>MAX(0, Online_RAW!D88*60)</f>
        <v>0</v>
      </c>
      <c r="P88" s="5">
        <f>_xlfn.IFNA(VLOOKUP(A88,Sampling!$D$7:$E$14,2,FALSE),0)</f>
        <v>0</v>
      </c>
      <c r="Q88">
        <f>_xlfn.IFNA(VLOOKUP(A88,Refill!$D$6:$G$8,2,FALSE),0)</f>
        <v>0</v>
      </c>
    </row>
    <row r="89" spans="1:17" x14ac:dyDescent="0.25">
      <c r="A89" s="5">
        <f>ROUND((Online_RAW!B89-General!$B$10)*24,3)</f>
        <v>1.45</v>
      </c>
      <c r="B89" s="5">
        <f>General!$B$12+Online_ANA!K89/1000+Online_ANA!L89/1000+Online_ANA!M89/1000/General!$B$22-SUM($P$2:P89)/1000/General!$B$24+SUM($Q$2:Q89)/1000/General!$B$24</f>
        <v>1.08</v>
      </c>
      <c r="C89" s="5">
        <f>Online_RAW!K89</f>
        <v>20.79</v>
      </c>
      <c r="D89" s="5">
        <f>Online_RAW!J89</f>
        <v>0.04</v>
      </c>
      <c r="E89" s="5">
        <f>(1-F89/100-G89/100)/(1-C89/100-D89/100-General!$B$17/100)</f>
        <v>1.0051413337070934</v>
      </c>
      <c r="F89" s="5">
        <f>N89*General!$B$14/(N89+O89)+O89*100/(N89+O89)</f>
        <v>20.817886567267898</v>
      </c>
      <c r="G89" s="5">
        <f>N89*General!$B$15/(N89+O89)</f>
        <v>3.9990966380167733E-2</v>
      </c>
      <c r="H89" s="5">
        <f>(N89+O89)*(1/General!$B$20)*((F89/100)-E89*(C89/100))*1000/B89</f>
        <v>-3.9205643034261928</v>
      </c>
      <c r="I89" s="5">
        <f>(N89+O89)*(1/General!$B$20)*((D89/100)*E89-(G89/100))*1000/B89</f>
        <v>1.0654117810184459E-2</v>
      </c>
      <c r="J89" s="5">
        <f t="shared" si="1"/>
        <v>-2.717495999459515E-3</v>
      </c>
      <c r="K89" s="5">
        <f>MAX(Online_RAW!$L$2-Online_RAW!L89,0)</f>
        <v>0</v>
      </c>
      <c r="L89" s="5">
        <f>0.0039*(Online_RAW!M89)</f>
        <v>0</v>
      </c>
      <c r="M89" s="10">
        <f>Online_RAW!$N$2-Online_RAW!N89</f>
        <v>0</v>
      </c>
      <c r="N89" s="5">
        <f>Online_RAW!C89*60</f>
        <v>120.10382608695662</v>
      </c>
      <c r="O89" s="5">
        <f>MAX(0, Online_RAW!D89*60)</f>
        <v>2.7130434782608681E-2</v>
      </c>
      <c r="P89" s="5">
        <f>_xlfn.IFNA(VLOOKUP(A89,Sampling!$D$7:$E$14,2,FALSE),0)</f>
        <v>0</v>
      </c>
      <c r="Q89">
        <f>_xlfn.IFNA(VLOOKUP(A89,Refill!$D$6:$G$8,2,FALSE),0)</f>
        <v>0</v>
      </c>
    </row>
    <row r="90" spans="1:17" x14ac:dyDescent="0.25">
      <c r="A90" s="5">
        <f>ROUND((Online_RAW!B90-General!$B$10)*24,3)</f>
        <v>1.4670000000000001</v>
      </c>
      <c r="B90" s="5">
        <f>General!$B$12+Online_ANA!K90/1000+Online_ANA!L90/1000+Online_ANA!M90/1000/General!$B$22-SUM($P$2:P90)/1000/General!$B$24+SUM($Q$2:Q90)/1000/General!$B$24</f>
        <v>1.08</v>
      </c>
      <c r="C90" s="5">
        <f>Online_RAW!K90</f>
        <v>20.785</v>
      </c>
      <c r="D90" s="5">
        <f>Online_RAW!J90</f>
        <v>0.04</v>
      </c>
      <c r="E90" s="5">
        <f>(1-F90/100-G90/100)/(1-C90/100-D90/100-General!$B$17/100)</f>
        <v>1.0053045474527427</v>
      </c>
      <c r="F90" s="5">
        <f>N90*General!$B$14/(N90+O90)+O90*100/(N90+O90)</f>
        <v>20.8</v>
      </c>
      <c r="G90" s="5">
        <f>N90*General!$B$15/(N90+O90)</f>
        <v>0.04</v>
      </c>
      <c r="H90" s="5">
        <f>(N90+O90)*(1/General!$B$20)*((F90/100)-E90*(C90/100))*1000/B90</f>
        <v>-4.7268723251126321</v>
      </c>
      <c r="I90" s="5">
        <f>(N90+O90)*(1/General!$B$20)*((D90/100)*E90-(G90/100))*1000/B90</f>
        <v>1.0529174784114623E-2</v>
      </c>
      <c r="J90" s="5">
        <f t="shared" si="1"/>
        <v>-2.2275141065638436E-3</v>
      </c>
      <c r="K90" s="5">
        <f>MAX(Online_RAW!$L$2-Online_RAW!L90,0)</f>
        <v>0</v>
      </c>
      <c r="L90" s="5">
        <f>0.0039*(Online_RAW!M90)</f>
        <v>0</v>
      </c>
      <c r="M90" s="10">
        <f>Online_RAW!$N$2-Online_RAW!N90</f>
        <v>0</v>
      </c>
      <c r="N90" s="5">
        <f>Online_RAW!C90*60</f>
        <v>120.12381818181841</v>
      </c>
      <c r="O90" s="5">
        <f>MAX(0, Online_RAW!D90*60)</f>
        <v>0</v>
      </c>
      <c r="P90" s="5">
        <f>_xlfn.IFNA(VLOOKUP(A90,Sampling!$D$7:$E$14,2,FALSE),0)</f>
        <v>0</v>
      </c>
      <c r="Q90">
        <f>_xlfn.IFNA(VLOOKUP(A90,Refill!$D$6:$G$8,2,FALSE),0)</f>
        <v>0</v>
      </c>
    </row>
    <row r="91" spans="1:17" x14ac:dyDescent="0.25">
      <c r="A91" s="5">
        <f>ROUND((Online_RAW!B91-General!$B$10)*24,3)</f>
        <v>1.4830000000000001</v>
      </c>
      <c r="B91" s="5">
        <f>General!$B$12+Online_ANA!K91/1000+Online_ANA!L91/1000+Online_ANA!M91/1000/General!$B$22-SUM($P$2:P91)/1000/General!$B$24+SUM($Q$2:Q91)/1000/General!$B$24</f>
        <v>1.08</v>
      </c>
      <c r="C91" s="5">
        <f>Online_RAW!K91</f>
        <v>20.79</v>
      </c>
      <c r="D91" s="5">
        <f>Online_RAW!J91</f>
        <v>0.04</v>
      </c>
      <c r="E91" s="5">
        <f>(1-F91/100-G91/100)/(1-C91/100-D91/100-General!$B$17/100)</f>
        <v>1.005368386601992</v>
      </c>
      <c r="F91" s="5">
        <f>N91*General!$B$14/(N91+O91)+O91*100/(N91+O91)</f>
        <v>20.8</v>
      </c>
      <c r="G91" s="5">
        <f>N91*General!$B$15/(N91+O91)</f>
        <v>0.04</v>
      </c>
      <c r="H91" s="5">
        <f>(N91+O91)*(1/General!$B$20)*((F91/100)-E91*(C91/100))*1000/B91</f>
        <v>-5.0342900801466142</v>
      </c>
      <c r="I91" s="5">
        <f>(N91+O91)*(1/General!$B$20)*((D91/100)*E91-(G91/100))*1000/B91</f>
        <v>1.0639246495523653E-2</v>
      </c>
      <c r="J91" s="5">
        <f t="shared" si="1"/>
        <v>-2.1133558706680259E-3</v>
      </c>
      <c r="K91" s="5">
        <f>MAX(Online_RAW!$L$2-Online_RAW!L91,0)</f>
        <v>0</v>
      </c>
      <c r="L91" s="5">
        <f>0.0039*(Online_RAW!M91)</f>
        <v>0</v>
      </c>
      <c r="M91" s="10">
        <f>Online_RAW!$N$2-Online_RAW!N91</f>
        <v>0</v>
      </c>
      <c r="N91" s="5">
        <f>Online_RAW!C91*60</f>
        <v>119.93618181818159</v>
      </c>
      <c r="O91" s="5">
        <f>MAX(0, Online_RAW!D91*60)</f>
        <v>0</v>
      </c>
      <c r="P91" s="5">
        <f>_xlfn.IFNA(VLOOKUP(A91,Sampling!$D$7:$E$14,2,FALSE),0)</f>
        <v>0</v>
      </c>
      <c r="Q91">
        <f>_xlfn.IFNA(VLOOKUP(A91,Refill!$D$6:$G$8,2,FALSE),0)</f>
        <v>0</v>
      </c>
    </row>
    <row r="92" spans="1:17" x14ac:dyDescent="0.25">
      <c r="A92" s="5">
        <f>ROUND((Online_RAW!B92-General!$B$10)*24,3)</f>
        <v>1.5</v>
      </c>
      <c r="B92" s="5">
        <f>General!$B$12+Online_ANA!K92/1000+Online_ANA!L92/1000+Online_ANA!M92/1000/General!$B$22-SUM($P$2:P92)/1000/General!$B$24+SUM($Q$2:Q92)/1000/General!$B$24</f>
        <v>1.08</v>
      </c>
      <c r="C92" s="5">
        <f>Online_RAW!K92</f>
        <v>20.785</v>
      </c>
      <c r="D92" s="5">
        <f>Online_RAW!J92</f>
        <v>0.04</v>
      </c>
      <c r="E92" s="5">
        <f>(1-F92/100-G92/100)/(1-C92/100-D92/100-General!$B$17/100)</f>
        <v>1.0053045474527427</v>
      </c>
      <c r="F92" s="5">
        <f>N92*General!$B$14/(N92+O92)+O92*100/(N92+O92)</f>
        <v>20.799999999999997</v>
      </c>
      <c r="G92" s="5">
        <f>N92*General!$B$15/(N92+O92)</f>
        <v>0.04</v>
      </c>
      <c r="H92" s="5">
        <f>(N92+O92)*(1/General!$B$20)*((F92/100)-E92*(C92/100))*1000/B92</f>
        <v>-4.7215064159315636</v>
      </c>
      <c r="I92" s="5">
        <f>(N92+O92)*(1/General!$B$20)*((D92/100)*E92-(G92/100))*1000/B92</f>
        <v>1.0517222145718642E-2</v>
      </c>
      <c r="J92" s="5">
        <f t="shared" si="1"/>
        <v>-2.2275141065637143E-3</v>
      </c>
      <c r="K92" s="5">
        <f>MAX(Online_RAW!$L$2-Online_RAW!L92,0)</f>
        <v>0</v>
      </c>
      <c r="L92" s="5">
        <f>0.0039*(Online_RAW!M92)</f>
        <v>0</v>
      </c>
      <c r="M92" s="10">
        <f>Online_RAW!$N$2-Online_RAW!N92</f>
        <v>0</v>
      </c>
      <c r="N92" s="5">
        <f>Online_RAW!C92*60</f>
        <v>119.9874545454546</v>
      </c>
      <c r="O92" s="5">
        <f>MAX(0, Online_RAW!D92*60)</f>
        <v>0</v>
      </c>
      <c r="P92" s="5">
        <f>_xlfn.IFNA(VLOOKUP(A92,Sampling!$D$7:$E$14,2,FALSE),0)</f>
        <v>0</v>
      </c>
      <c r="Q92">
        <f>_xlfn.IFNA(VLOOKUP(A92,Refill!$D$6:$G$8,2,FALSE),0)</f>
        <v>0</v>
      </c>
    </row>
    <row r="93" spans="1:17" x14ac:dyDescent="0.25">
      <c r="A93" s="5">
        <f>ROUND((Online_RAW!B93-General!$B$10)*24,3)</f>
        <v>1.5169999999999999</v>
      </c>
      <c r="B93" s="5">
        <f>General!$B$12+Online_ANA!K93/1000+Online_ANA!L93/1000+Online_ANA!M93/1000/General!$B$22-SUM($P$2:P93)/1000/General!$B$24+SUM($Q$2:Q93)/1000/General!$B$24</f>
        <v>1.08</v>
      </c>
      <c r="C93" s="5">
        <f>Online_RAW!K93</f>
        <v>20.785</v>
      </c>
      <c r="D93" s="5">
        <f>Online_RAW!J93</f>
        <v>0.04</v>
      </c>
      <c r="E93" s="5">
        <f>(1-F93/100-G93/100)/(1-C93/100-D93/100-General!$B$17/100)</f>
        <v>1.0052976950346915</v>
      </c>
      <c r="F93" s="5">
        <f>N93*General!$B$14/(N93+O93)+O93*100/(N93+O93)</f>
        <v>20.800539847861057</v>
      </c>
      <c r="G93" s="5">
        <f>N93*General!$B$15/(N93+O93)</f>
        <v>3.9999727349565126E-2</v>
      </c>
      <c r="H93" s="5">
        <f>(N93+O93)*(1/General!$B$20)*((F93/100)-E93*(C93/100))*1000/B93</f>
        <v>-4.6894994077912973</v>
      </c>
      <c r="I93" s="5">
        <f>(N93+O93)*(1/General!$B$20)*((D93/100)*E93-(G93/100))*1000/B93</f>
        <v>1.0521214326942564E-2</v>
      </c>
      <c r="J93" s="5">
        <f t="shared" si="1"/>
        <v>-2.2435687505285217E-3</v>
      </c>
      <c r="K93" s="5">
        <f>MAX(Online_RAW!$L$2-Online_RAW!L93,0)</f>
        <v>0</v>
      </c>
      <c r="L93" s="5">
        <f>0.0039*(Online_RAW!M93)</f>
        <v>0</v>
      </c>
      <c r="M93" s="10">
        <f>Online_RAW!$N$2-Online_RAW!N93</f>
        <v>0</v>
      </c>
      <c r="N93" s="5">
        <f>Online_RAW!C93*60</f>
        <v>120.033</v>
      </c>
      <c r="O93" s="5">
        <f>MAX(0, Online_RAW!D93*60)</f>
        <v>8.1818181818181599E-4</v>
      </c>
      <c r="P93" s="5">
        <f>_xlfn.IFNA(VLOOKUP(A93,Sampling!$D$7:$E$14,2,FALSE),0)</f>
        <v>0</v>
      </c>
      <c r="Q93">
        <f>_xlfn.IFNA(VLOOKUP(A93,Refill!$D$6:$G$8,2,FALSE),0)</f>
        <v>0</v>
      </c>
    </row>
    <row r="94" spans="1:17" x14ac:dyDescent="0.25">
      <c r="A94" s="5">
        <f>ROUND((Online_RAW!B94-General!$B$10)*24,3)</f>
        <v>1.5329999999999999</v>
      </c>
      <c r="B94" s="5">
        <f>General!$B$12+Online_ANA!K94/1000+Online_ANA!L94/1000+Online_ANA!M94/1000/General!$B$22-SUM($P$2:P94)/1000/General!$B$24+SUM($Q$2:Q94)/1000/General!$B$24</f>
        <v>1.08</v>
      </c>
      <c r="C94" s="5">
        <f>Online_RAW!K94</f>
        <v>20.79</v>
      </c>
      <c r="D94" s="5">
        <f>Online_RAW!J94</f>
        <v>0.04</v>
      </c>
      <c r="E94" s="5">
        <f>(1-F94/100-G94/100)/(1-C94/100-D94/100-General!$B$17/100)</f>
        <v>1.0051290650296176</v>
      </c>
      <c r="F94" s="5">
        <f>N94*General!$B$14/(N94+O94)+O94*100/(N94+O94)</f>
        <v>20.818853058027905</v>
      </c>
      <c r="G94" s="5">
        <f>N94*General!$B$15/(N94+O94)</f>
        <v>3.9990478253521262E-2</v>
      </c>
      <c r="H94" s="5">
        <f>(N94+O94)*(1/General!$B$20)*((F94/100)-E94*(C94/100))*1000/B94</f>
        <v>-3.8565706113918701</v>
      </c>
      <c r="I94" s="5">
        <f>(N94+O94)*(1/General!$B$20)*((D94/100)*E94-(G94/100))*1000/B94</f>
        <v>1.0644679545791859E-2</v>
      </c>
      <c r="J94" s="5">
        <f t="shared" si="1"/>
        <v>-2.7601412286731345E-3</v>
      </c>
      <c r="K94" s="5">
        <f>MAX(Online_RAW!$L$2-Online_RAW!L94,0)</f>
        <v>0</v>
      </c>
      <c r="L94" s="5">
        <f>0.0039*(Online_RAW!M94)</f>
        <v>0</v>
      </c>
      <c r="M94" s="10">
        <f>Online_RAW!$N$2-Online_RAW!N94</f>
        <v>0</v>
      </c>
      <c r="N94" s="5">
        <f>Online_RAW!C94*60</f>
        <v>119.9974285714284</v>
      </c>
      <c r="O94" s="5">
        <f>MAX(0, Online_RAW!D94*60)</f>
        <v>2.857142857142856E-2</v>
      </c>
      <c r="P94" s="5">
        <f>_xlfn.IFNA(VLOOKUP(A94,Sampling!$D$7:$E$14,2,FALSE),0)</f>
        <v>0</v>
      </c>
      <c r="Q94">
        <f>_xlfn.IFNA(VLOOKUP(A94,Refill!$D$6:$G$8,2,FALSE),0)</f>
        <v>0</v>
      </c>
    </row>
    <row r="95" spans="1:17" x14ac:dyDescent="0.25">
      <c r="A95" s="5">
        <f>ROUND((Online_RAW!B95-General!$B$10)*24,3)</f>
        <v>1.55</v>
      </c>
      <c r="B95" s="5">
        <f>General!$B$12+Online_ANA!K95/1000+Online_ANA!L95/1000+Online_ANA!M95/1000/General!$B$22-SUM($P$2:P95)/1000/General!$B$24+SUM($Q$2:Q95)/1000/General!$B$24</f>
        <v>1.08</v>
      </c>
      <c r="C95" s="5">
        <f>Online_RAW!K95</f>
        <v>20.78</v>
      </c>
      <c r="D95" s="5">
        <f>Online_RAW!J95</f>
        <v>0.04</v>
      </c>
      <c r="E95" s="5">
        <f>(1-F95/100-G95/100)/(1-C95/100-D95/100-General!$B$17/100)</f>
        <v>1.005240716410329</v>
      </c>
      <c r="F95" s="5">
        <f>N95*General!$B$14/(N95+O95)+O95*100/(N95+O95)</f>
        <v>20.799999999999997</v>
      </c>
      <c r="G95" s="5">
        <f>N95*General!$B$15/(N95+O95)</f>
        <v>0.04</v>
      </c>
      <c r="H95" s="5">
        <f>(N95+O95)*(1/General!$B$20)*((F95/100)-E95*(C95/100))*1000/B95</f>
        <v>-4.4082131569149423</v>
      </c>
      <c r="I95" s="5">
        <f>(N95+O95)*(1/General!$B$20)*((D95/100)*E95-(G95/100))*1000/B95</f>
        <v>1.0394444409363116E-2</v>
      </c>
      <c r="J95" s="5">
        <f t="shared" si="1"/>
        <v>-2.3579722756958505E-3</v>
      </c>
      <c r="K95" s="5">
        <f>MAX(Online_RAW!$L$2-Online_RAW!L95,0)</f>
        <v>0</v>
      </c>
      <c r="L95" s="5">
        <f>0.0039*(Online_RAW!M95)</f>
        <v>0</v>
      </c>
      <c r="M95" s="10">
        <f>Online_RAW!$N$2-Online_RAW!N95</f>
        <v>0</v>
      </c>
      <c r="N95" s="5">
        <f>Online_RAW!C95*60</f>
        <v>120.03109090909081</v>
      </c>
      <c r="O95" s="5">
        <f>MAX(0, Online_RAW!D95*60)</f>
        <v>0</v>
      </c>
      <c r="P95" s="5">
        <f>_xlfn.IFNA(VLOOKUP(A95,Sampling!$D$7:$E$14,2,FALSE),0)</f>
        <v>0</v>
      </c>
      <c r="Q95">
        <f>_xlfn.IFNA(VLOOKUP(A95,Refill!$D$6:$G$8,2,FALSE),0)</f>
        <v>0</v>
      </c>
    </row>
    <row r="96" spans="1:17" x14ac:dyDescent="0.25">
      <c r="A96" s="5">
        <f>ROUND((Online_RAW!B96-General!$B$10)*24,3)</f>
        <v>1.5669999999999999</v>
      </c>
      <c r="B96" s="5">
        <f>General!$B$12+Online_ANA!K96/1000+Online_ANA!L96/1000+Online_ANA!M96/1000/General!$B$22-SUM($P$2:P96)/1000/General!$B$24+SUM($Q$2:Q96)/1000/General!$B$24</f>
        <v>1.08</v>
      </c>
      <c r="C96" s="5">
        <f>Online_RAW!K96</f>
        <v>20.78</v>
      </c>
      <c r="D96" s="5">
        <f>Online_RAW!J96</f>
        <v>0.04</v>
      </c>
      <c r="E96" s="5">
        <f>(1-F96/100-G96/100)/(1-C96/100-D96/100-General!$B$17/100)</f>
        <v>1.0051703192894181</v>
      </c>
      <c r="F96" s="5">
        <f>N96*General!$B$14/(N96+O96)+O96*100/(N96+O96)</f>
        <v>20.805546384945529</v>
      </c>
      <c r="G96" s="5">
        <f>N96*General!$B$15/(N96+O96)</f>
        <v>3.999719879548206E-2</v>
      </c>
      <c r="H96" s="5">
        <f>(N96+O96)*(1/General!$B$20)*((F96/100)-E96*(C96/100))*1000/B96</f>
        <v>-4.057862445253944</v>
      </c>
      <c r="I96" s="5">
        <f>(N96+O96)*(1/General!$B$20)*((D96/100)*E96-(G96/100))*1000/B96</f>
        <v>1.0386556124889533E-2</v>
      </c>
      <c r="J96" s="5">
        <f t="shared" si="1"/>
        <v>-2.5596126692361389E-3</v>
      </c>
      <c r="K96" s="5">
        <f>MAX(Online_RAW!$L$2-Online_RAW!L96,0)</f>
        <v>0</v>
      </c>
      <c r="L96" s="5">
        <f>0.0039*(Online_RAW!M96)</f>
        <v>0</v>
      </c>
      <c r="M96" s="10">
        <f>Online_RAW!$N$2-Online_RAW!N96</f>
        <v>0</v>
      </c>
      <c r="N96" s="5">
        <f>Online_RAW!C96*60</f>
        <v>119.94000000000001</v>
      </c>
      <c r="O96" s="5">
        <f>MAX(0, Online_RAW!D96*60)</f>
        <v>8.3999999999999995E-3</v>
      </c>
      <c r="P96" s="5">
        <f>_xlfn.IFNA(VLOOKUP(A96,Sampling!$D$7:$E$14,2,FALSE),0)</f>
        <v>0</v>
      </c>
      <c r="Q96">
        <f>_xlfn.IFNA(VLOOKUP(A96,Refill!$D$6:$G$8,2,FALSE),0)</f>
        <v>0</v>
      </c>
    </row>
    <row r="97" spans="1:17" x14ac:dyDescent="0.25">
      <c r="A97" s="5">
        <f>ROUND((Online_RAW!B97-General!$B$10)*24,3)</f>
        <v>1.583</v>
      </c>
      <c r="B97" s="5">
        <f>General!$B$12+Online_ANA!K97/1000+Online_ANA!L97/1000+Online_ANA!M97/1000/General!$B$22-SUM($P$2:P97)/1000/General!$B$24+SUM($Q$2:Q97)/1000/General!$B$24</f>
        <v>1.08</v>
      </c>
      <c r="C97" s="5">
        <f>Online_RAW!K97</f>
        <v>20.785</v>
      </c>
      <c r="D97" s="5">
        <f>Online_RAW!J97</f>
        <v>0.04</v>
      </c>
      <c r="E97" s="5">
        <f>(1-F97/100-G97/100)/(1-C97/100-D97/100-General!$B$17/100)</f>
        <v>1.0053045474527427</v>
      </c>
      <c r="F97" s="5">
        <f>N97*General!$B$14/(N97+O97)+O97*100/(N97+O97)</f>
        <v>20.8</v>
      </c>
      <c r="G97" s="5">
        <f>N97*General!$B$15/(N97+O97)</f>
        <v>0.04</v>
      </c>
      <c r="H97" s="5">
        <f>(N97+O97)*(1/General!$B$20)*((F97/100)-E97*(C97/100))*1000/B97</f>
        <v>-4.7222977708853309</v>
      </c>
      <c r="I97" s="5">
        <f>(N97+O97)*(1/General!$B$20)*((D97/100)*E97-(G97/100))*1000/B97</f>
        <v>1.0518984900042067E-2</v>
      </c>
      <c r="J97" s="5">
        <f t="shared" si="1"/>
        <v>-2.2275141065638436E-3</v>
      </c>
      <c r="K97" s="5">
        <f>MAX(Online_RAW!$L$2-Online_RAW!L97,0)</f>
        <v>0</v>
      </c>
      <c r="L97" s="5">
        <f>0.0039*(Online_RAW!M97)</f>
        <v>0</v>
      </c>
      <c r="M97" s="10">
        <f>Online_RAW!$N$2-Online_RAW!N97</f>
        <v>0</v>
      </c>
      <c r="N97" s="5">
        <f>Online_RAW!C97*60</f>
        <v>120.0075652173912</v>
      </c>
      <c r="O97" s="5">
        <f>MAX(0, Online_RAW!D97*60)</f>
        <v>0</v>
      </c>
      <c r="P97" s="5">
        <f>_xlfn.IFNA(VLOOKUP(A97,Sampling!$D$7:$E$14,2,FALSE),0)</f>
        <v>0</v>
      </c>
      <c r="Q97">
        <f>_xlfn.IFNA(VLOOKUP(A97,Refill!$D$6:$G$8,2,FALSE),0)</f>
        <v>0</v>
      </c>
    </row>
    <row r="98" spans="1:17" x14ac:dyDescent="0.25">
      <c r="A98" s="5">
        <f>ROUND((Online_RAW!B98-General!$B$10)*24,3)</f>
        <v>1.6</v>
      </c>
      <c r="B98" s="5">
        <f>General!$B$12+Online_ANA!K98/1000+Online_ANA!L98/1000+Online_ANA!M98/1000/General!$B$22-SUM($P$2:P98)/1000/General!$B$24+SUM($Q$2:Q98)/1000/General!$B$24</f>
        <v>1.08</v>
      </c>
      <c r="C98" s="5">
        <f>Online_RAW!K98</f>
        <v>20.79</v>
      </c>
      <c r="D98" s="5">
        <f>Online_RAW!J98</f>
        <v>0.04</v>
      </c>
      <c r="E98" s="5">
        <f>(1-F98/100-G98/100)/(1-C98/100-D98/100-General!$B$17/100)</f>
        <v>1.005368386601992</v>
      </c>
      <c r="F98" s="5">
        <f>N98*General!$B$14/(N98+O98)+O98*100/(N98+O98)</f>
        <v>20.8</v>
      </c>
      <c r="G98" s="5">
        <f>N98*General!$B$15/(N98+O98)</f>
        <v>0.04</v>
      </c>
      <c r="H98" s="5">
        <f>(N98+O98)*(1/General!$B$20)*((F98/100)-E98*(C98/100))*1000/B98</f>
        <v>-5.0322076969282925</v>
      </c>
      <c r="I98" s="5">
        <f>(N98+O98)*(1/General!$B$20)*((D98/100)*E98-(G98/100))*1000/B98</f>
        <v>1.063484567872423E-2</v>
      </c>
      <c r="J98" s="5">
        <f t="shared" si="1"/>
        <v>-2.1133558706680254E-3</v>
      </c>
      <c r="K98" s="5">
        <f>MAX(Online_RAW!$L$2-Online_RAW!L98,0)</f>
        <v>0</v>
      </c>
      <c r="L98" s="5">
        <f>0.0039*(Online_RAW!M98)</f>
        <v>0</v>
      </c>
      <c r="M98" s="10">
        <f>Online_RAW!$N$2-Online_RAW!N98</f>
        <v>0</v>
      </c>
      <c r="N98" s="5">
        <f>Online_RAW!C98*60</f>
        <v>119.88657142857119</v>
      </c>
      <c r="O98" s="5">
        <f>MAX(0, Online_RAW!D98*60)</f>
        <v>0</v>
      </c>
      <c r="P98" s="5">
        <f>_xlfn.IFNA(VLOOKUP(A98,Sampling!$D$7:$E$14,2,FALSE),0)</f>
        <v>0</v>
      </c>
      <c r="Q98">
        <f>_xlfn.IFNA(VLOOKUP(A98,Refill!$D$6:$G$8,2,FALSE),0)</f>
        <v>0</v>
      </c>
    </row>
    <row r="99" spans="1:17" x14ac:dyDescent="0.25">
      <c r="A99" s="5">
        <f>ROUND((Online_RAW!B99-General!$B$10)*24,3)</f>
        <v>1.617</v>
      </c>
      <c r="B99" s="5">
        <f>General!$B$12+Online_ANA!K99/1000+Online_ANA!L99/1000+Online_ANA!M99/1000/General!$B$22-SUM($P$2:P99)/1000/General!$B$24+SUM($Q$2:Q99)/1000/General!$B$24</f>
        <v>1.08</v>
      </c>
      <c r="C99" s="5">
        <f>Online_RAW!K99</f>
        <v>20.795000000000002</v>
      </c>
      <c r="D99" s="5">
        <f>Online_RAW!J99</f>
        <v>0.04</v>
      </c>
      <c r="E99" s="5">
        <f>(1-F99/100-G99/100)/(1-C99/100-D99/100-General!$B$17/100)</f>
        <v>1.005393409635625</v>
      </c>
      <c r="F99" s="5">
        <f>N99*General!$B$14/(N99+O99)+O99*100/(N99+O99)</f>
        <v>20.803058265328076</v>
      </c>
      <c r="G99" s="5">
        <f>N99*General!$B$15/(N99+O99)</f>
        <v>3.9998455421551476E-2</v>
      </c>
      <c r="H99" s="5">
        <f>(N99+O99)*(1/General!$B$20)*((F99/100)-E99*(C99/100))*1000/B99</f>
        <v>-5.1632775678176746</v>
      </c>
      <c r="I99" s="5">
        <f>(N99+O99)*(1/General!$B$20)*((D99/100)*E99-(G99/100))*1000/B99</f>
        <v>1.077720310368171E-2</v>
      </c>
      <c r="J99" s="5">
        <f t="shared" si="1"/>
        <v>-2.0872794387145127E-3</v>
      </c>
      <c r="K99" s="5">
        <f>MAX(Online_RAW!$L$2-Online_RAW!L99,0)</f>
        <v>0</v>
      </c>
      <c r="L99" s="5">
        <f>0.0039*(Online_RAW!M99)</f>
        <v>0</v>
      </c>
      <c r="M99" s="10">
        <f>Online_RAW!$N$2-Online_RAW!N99</f>
        <v>0</v>
      </c>
      <c r="N99" s="5">
        <f>Online_RAW!C99*60</f>
        <v>120.06342857142842</v>
      </c>
      <c r="O99" s="5">
        <f>MAX(0, Online_RAW!D99*60)</f>
        <v>4.636363636363632E-3</v>
      </c>
      <c r="P99" s="5">
        <f>_xlfn.IFNA(VLOOKUP(A99,Sampling!$D$7:$E$14,2,FALSE),0)</f>
        <v>0</v>
      </c>
      <c r="Q99">
        <f>_xlfn.IFNA(VLOOKUP(A99,Refill!$D$6:$G$8,2,FALSE),0)</f>
        <v>0</v>
      </c>
    </row>
    <row r="100" spans="1:17" x14ac:dyDescent="0.25">
      <c r="A100" s="5">
        <f>ROUND((Online_RAW!B100-General!$B$10)*24,3)</f>
        <v>1.633</v>
      </c>
      <c r="B100" s="5">
        <f>General!$B$12+Online_ANA!K100/1000+Online_ANA!L100/1000+Online_ANA!M100/1000/General!$B$22-SUM($P$2:P100)/1000/General!$B$24+SUM($Q$2:Q100)/1000/General!$B$24</f>
        <v>1.08</v>
      </c>
      <c r="C100" s="5">
        <f>Online_RAW!K100</f>
        <v>20.795000000000002</v>
      </c>
      <c r="D100" s="5">
        <f>Online_RAW!J100</f>
        <v>0.04</v>
      </c>
      <c r="E100" s="5">
        <f>(1-F100/100-G100/100)/(1-C100/100-D100/100-General!$B$17/100)</f>
        <v>1.0054322338596218</v>
      </c>
      <c r="F100" s="5">
        <f>N100*General!$B$14/(N100+O100)+O100*100/(N100+O100)</f>
        <v>20.8</v>
      </c>
      <c r="G100" s="5">
        <f>N100*General!$B$15/(N100+O100)</f>
        <v>0.04</v>
      </c>
      <c r="H100" s="5">
        <f>(N100+O100)*(1/General!$B$20)*((F100/100)-E100*(C100/100))*1000/B100</f>
        <v>-5.3502440135997062</v>
      </c>
      <c r="I100" s="5">
        <f>(N100+O100)*(1/General!$B$20)*((D100/100)*E100-(G100/100))*1000/B100</f>
        <v>1.0768020559014541E-2</v>
      </c>
      <c r="J100" s="5">
        <f t="shared" si="1"/>
        <v>-2.0126223274384248E-3</v>
      </c>
      <c r="K100" s="5">
        <f>MAX(Online_RAW!$L$2-Online_RAW!L100,0)</f>
        <v>0</v>
      </c>
      <c r="L100" s="5">
        <f>0.0039*(Online_RAW!M100)</f>
        <v>0</v>
      </c>
      <c r="M100" s="10">
        <f>Online_RAW!$N$2-Online_RAW!N100</f>
        <v>0</v>
      </c>
      <c r="N100" s="5">
        <f>Online_RAW!C100*60</f>
        <v>119.9611304347824</v>
      </c>
      <c r="O100" s="5">
        <f>MAX(0, Online_RAW!D100*60)</f>
        <v>0</v>
      </c>
      <c r="P100" s="5">
        <f>_xlfn.IFNA(VLOOKUP(A100,Sampling!$D$7:$E$14,2,FALSE),0)</f>
        <v>0</v>
      </c>
      <c r="Q100">
        <f>_xlfn.IFNA(VLOOKUP(A100,Refill!$D$6:$G$8,2,FALSE),0)</f>
        <v>0</v>
      </c>
    </row>
    <row r="101" spans="1:17" x14ac:dyDescent="0.25">
      <c r="A101" s="5">
        <f>ROUND((Online_RAW!B101-General!$B$10)*24,3)</f>
        <v>1.65</v>
      </c>
      <c r="B101" s="5">
        <f>General!$B$12+Online_ANA!K101/1000+Online_ANA!L101/1000+Online_ANA!M101/1000/General!$B$22-SUM($P$2:P101)/1000/General!$B$24+SUM($Q$2:Q101)/1000/General!$B$24</f>
        <v>1.08</v>
      </c>
      <c r="C101" s="5">
        <f>Online_RAW!K101</f>
        <v>20.8</v>
      </c>
      <c r="D101" s="5">
        <f>Online_RAW!J101</f>
        <v>0.04</v>
      </c>
      <c r="E101" s="5">
        <f>(1-F101/100-G101/100)/(1-C101/100-D101/100-General!$B$17/100)</f>
        <v>1.0054960892271765</v>
      </c>
      <c r="F101" s="5">
        <f>N101*General!$B$14/(N101+O101)+O101*100/(N101+O101)</f>
        <v>20.8</v>
      </c>
      <c r="G101" s="5">
        <f>N101*General!$B$15/(N101+O101)</f>
        <v>0.04</v>
      </c>
      <c r="H101" s="5">
        <f>(N101+O101)*(1/General!$B$20)*((F101/100)-E101*(C101/100))*1000/B101</f>
        <v>-5.6636647817880759</v>
      </c>
      <c r="I101" s="5">
        <f>(N101+O101)*(1/General!$B$20)*((D101/100)*E101-(G101/100))*1000/B101</f>
        <v>1.0891663041900142E-2</v>
      </c>
      <c r="J101" s="5">
        <f t="shared" si="1"/>
        <v>-1.9230769230769225E-3</v>
      </c>
      <c r="K101" s="5">
        <f>MAX(Online_RAW!$L$2-Online_RAW!L101,0)</f>
        <v>0</v>
      </c>
      <c r="L101" s="5">
        <f>0.0039*(Online_RAW!M101)</f>
        <v>0</v>
      </c>
      <c r="M101" s="10">
        <f>Online_RAW!$N$2-Online_RAW!N101</f>
        <v>0</v>
      </c>
      <c r="N101" s="5">
        <f>Online_RAW!C101*60</f>
        <v>119.9288181818184</v>
      </c>
      <c r="O101" s="5">
        <f>MAX(0, Online_RAW!D101*60)</f>
        <v>0</v>
      </c>
      <c r="P101" s="5">
        <f>_xlfn.IFNA(VLOOKUP(A101,Sampling!$D$7:$E$14,2,FALSE),0)</f>
        <v>0</v>
      </c>
      <c r="Q101">
        <f>_xlfn.IFNA(VLOOKUP(A101,Refill!$D$6:$G$8,2,FALSE),0)</f>
        <v>0</v>
      </c>
    </row>
    <row r="102" spans="1:17" x14ac:dyDescent="0.25">
      <c r="A102" s="5">
        <f>ROUND((Online_RAW!B102-General!$B$10)*24,3)</f>
        <v>1.667</v>
      </c>
      <c r="B102" s="5">
        <f>General!$B$12+Online_ANA!K102/1000+Online_ANA!L102/1000+Online_ANA!M102/1000/General!$B$22-SUM($P$2:P102)/1000/General!$B$24+SUM($Q$2:Q102)/1000/General!$B$24</f>
        <v>1.08</v>
      </c>
      <c r="C102" s="5">
        <f>Online_RAW!K102</f>
        <v>20.8</v>
      </c>
      <c r="D102" s="5">
        <f>Online_RAW!J102</f>
        <v>0.04</v>
      </c>
      <c r="E102" s="5">
        <f>(1-F102/100-G102/100)/(1-C102/100-D102/100-General!$B$17/100)</f>
        <v>1.0054960892271765</v>
      </c>
      <c r="F102" s="5">
        <f>N102*General!$B$14/(N102+O102)+O102*100/(N102+O102)</f>
        <v>20.8</v>
      </c>
      <c r="G102" s="5">
        <f>N102*General!$B$15/(N102+O102)</f>
        <v>0.04</v>
      </c>
      <c r="H102" s="5">
        <f>(N102+O102)*(1/General!$B$20)*((F102/100)-E102*(C102/100))*1000/B102</f>
        <v>-5.670877360790155</v>
      </c>
      <c r="I102" s="5">
        <f>(N102+O102)*(1/General!$B$20)*((D102/100)*E102-(G102/100))*1000/B102</f>
        <v>1.0905533386134911E-2</v>
      </c>
      <c r="J102" s="5">
        <f t="shared" si="1"/>
        <v>-1.9230769230769225E-3</v>
      </c>
      <c r="K102" s="5">
        <f>MAX(Online_RAW!$L$2-Online_RAW!L102,0)</f>
        <v>0</v>
      </c>
      <c r="L102" s="5">
        <f>0.0039*(Online_RAW!M102)</f>
        <v>0</v>
      </c>
      <c r="M102" s="10">
        <f>Online_RAW!$N$2-Online_RAW!N102</f>
        <v>0</v>
      </c>
      <c r="N102" s="5">
        <f>Online_RAW!C102*60</f>
        <v>120.08154545454539</v>
      </c>
      <c r="O102" s="5">
        <f>MAX(0, Online_RAW!D102*60)</f>
        <v>0</v>
      </c>
      <c r="P102" s="5">
        <f>_xlfn.IFNA(VLOOKUP(A102,Sampling!$D$7:$E$14,2,FALSE),0)</f>
        <v>0</v>
      </c>
      <c r="Q102">
        <f>_xlfn.IFNA(VLOOKUP(A102,Refill!$D$6:$G$8,2,FALSE),0)</f>
        <v>0</v>
      </c>
    </row>
    <row r="103" spans="1:17" x14ac:dyDescent="0.25">
      <c r="A103" s="5">
        <f>ROUND((Online_RAW!B103-General!$B$10)*24,3)</f>
        <v>1.6830000000000001</v>
      </c>
      <c r="B103" s="5">
        <f>General!$B$12+Online_ANA!K103/1000+Online_ANA!L103/1000+Online_ANA!M103/1000/General!$B$22-SUM($P$2:P103)/1000/General!$B$24+SUM($Q$2:Q103)/1000/General!$B$24</f>
        <v>1.08</v>
      </c>
      <c r="C103" s="5">
        <f>Online_RAW!K103</f>
        <v>20.8</v>
      </c>
      <c r="D103" s="5">
        <f>Online_RAW!J103</f>
        <v>0.04</v>
      </c>
      <c r="E103" s="5">
        <f>(1-F103/100-G103/100)/(1-C103/100-D103/100-General!$B$17/100)</f>
        <v>1.0054323995019903</v>
      </c>
      <c r="F103" s="5">
        <f>N103*General!$B$14/(N103+O103)+O103*100/(N103+O103)</f>
        <v>20.805016654255326</v>
      </c>
      <c r="G103" s="5">
        <f>N103*General!$B$15/(N103+O103)</f>
        <v>3.9997466336234681E-2</v>
      </c>
      <c r="H103" s="5">
        <f>(N103+O103)*(1/General!$B$20)*((F103/100)-E103*(C103/100))*1000/B103</f>
        <v>-5.3519711565366324</v>
      </c>
      <c r="I103" s="5">
        <f>(N103+O103)*(1/General!$B$20)*((D103/100)*E103-(G103/100))*1000/B103</f>
        <v>1.0896016100827272E-2</v>
      </c>
      <c r="J103" s="5">
        <f t="shared" si="1"/>
        <v>-2.0358884198244261E-3</v>
      </c>
      <c r="K103" s="5">
        <f>MAX(Online_RAW!$L$2-Online_RAW!L103,0)</f>
        <v>0</v>
      </c>
      <c r="L103" s="5">
        <f>0.0039*(Online_RAW!M103)</f>
        <v>0</v>
      </c>
      <c r="M103" s="10">
        <f>Online_RAW!$N$2-Online_RAW!N103</f>
        <v>0</v>
      </c>
      <c r="N103" s="5">
        <f>Online_RAW!C103*60</f>
        <v>119.97675</v>
      </c>
      <c r="O103" s="5">
        <f>MAX(0, Online_RAW!D103*60)</f>
        <v>7.6000000000000191E-3</v>
      </c>
      <c r="P103" s="5">
        <f>_xlfn.IFNA(VLOOKUP(A103,Sampling!$D$7:$E$14,2,FALSE),0)</f>
        <v>0</v>
      </c>
      <c r="Q103">
        <f>_xlfn.IFNA(VLOOKUP(A103,Refill!$D$6:$G$8,2,FALSE),0)</f>
        <v>0</v>
      </c>
    </row>
    <row r="104" spans="1:17" x14ac:dyDescent="0.25">
      <c r="A104" s="5">
        <f>ROUND((Online_RAW!B104-General!$B$10)*24,3)</f>
        <v>1.7</v>
      </c>
      <c r="B104" s="5">
        <f>General!$B$12+Online_ANA!K104/1000+Online_ANA!L104/1000+Online_ANA!M104/1000/General!$B$22-SUM($P$2:P104)/1000/General!$B$24+SUM($Q$2:Q104)/1000/General!$B$24</f>
        <v>1.08</v>
      </c>
      <c r="C104" s="5">
        <f>Online_RAW!K104</f>
        <v>20.8</v>
      </c>
      <c r="D104" s="5">
        <f>Online_RAW!J104</f>
        <v>4.33333333333333E-2</v>
      </c>
      <c r="E104" s="5">
        <f>(1-F104/100-G104/100)/(1-C104/100-D104/100-General!$B$17/100)</f>
        <v>1.0055340935866115</v>
      </c>
      <c r="F104" s="5">
        <f>N104*General!$B$14/(N104+O104)+O104*100/(N104+O104)</f>
        <v>20.800359981221757</v>
      </c>
      <c r="G104" s="5">
        <f>N104*General!$B$15/(N104+O104)</f>
        <v>3.999981819130214E-2</v>
      </c>
      <c r="H104" s="5">
        <f>(N104+O104)*(1/General!$B$20)*((F104/100)-E104*(C104/100))*1000/B104</f>
        <v>-5.6886643869829117</v>
      </c>
      <c r="I104" s="5">
        <f>(N104+O104)*(1/General!$B$20)*((D104/100)*E104-(G104/100))*1000/B104</f>
        <v>0.17714683604901849</v>
      </c>
      <c r="J104" s="5">
        <f t="shared" si="1"/>
        <v>-3.1140321171763057E-2</v>
      </c>
      <c r="K104" s="5">
        <f>MAX(Online_RAW!$L$2-Online_RAW!L104,0)</f>
        <v>0</v>
      </c>
      <c r="L104" s="5">
        <f>0.0039*(Online_RAW!M104)</f>
        <v>0</v>
      </c>
      <c r="M104" s="10">
        <f>Online_RAW!$N$2-Online_RAW!N104</f>
        <v>0</v>
      </c>
      <c r="N104" s="5">
        <f>Online_RAW!C104*60</f>
        <v>120.00571428571439</v>
      </c>
      <c r="O104" s="5">
        <f>MAX(0, Online_RAW!D104*60)</f>
        <v>5.4545454545454537E-4</v>
      </c>
      <c r="P104" s="5">
        <f>_xlfn.IFNA(VLOOKUP(A104,Sampling!$D$7:$E$14,2,FALSE),0)</f>
        <v>0</v>
      </c>
      <c r="Q104">
        <f>_xlfn.IFNA(VLOOKUP(A104,Refill!$D$6:$G$8,2,FALSE),0)</f>
        <v>0</v>
      </c>
    </row>
    <row r="105" spans="1:17" x14ac:dyDescent="0.25">
      <c r="A105" s="5">
        <f>ROUND((Online_RAW!B105-General!$B$10)*24,3)</f>
        <v>1.7170000000000001</v>
      </c>
      <c r="B105" s="5">
        <f>General!$B$12+Online_ANA!K105/1000+Online_ANA!L105/1000+Online_ANA!M105/1000/General!$B$22-SUM($P$2:P105)/1000/General!$B$24+SUM($Q$2:Q105)/1000/General!$B$24</f>
        <v>1.08</v>
      </c>
      <c r="C105" s="5">
        <f>Online_RAW!K105</f>
        <v>20.8</v>
      </c>
      <c r="D105" s="5">
        <f>Online_RAW!J105</f>
        <v>0.05</v>
      </c>
      <c r="E105" s="5">
        <f>(1-F105/100-G105/100)/(1-C105/100-D105/100-General!$B$17/100)</f>
        <v>1.0056238242982434</v>
      </c>
      <c r="F105" s="5">
        <f>N105*General!$B$14/(N105+O105)+O105*100/(N105+O105)</f>
        <v>20.8</v>
      </c>
      <c r="G105" s="5">
        <f>N105*General!$B$15/(N105+O105)</f>
        <v>4.0000000000000008E-2</v>
      </c>
      <c r="H105" s="5">
        <f>(N105+O105)*(1/General!$B$20)*((F105/100)-E105*(C105/100))*1000/B105</f>
        <v>-5.7971080273150255</v>
      </c>
      <c r="I105" s="5">
        <f>(N105+O105)*(1/General!$B$20)*((D105/100)*E105-(G105/100))*1000/B105</f>
        <v>0.50951825799791961</v>
      </c>
      <c r="J105" s="5">
        <f t="shared" si="1"/>
        <v>-8.7891799772775128E-2</v>
      </c>
      <c r="K105" s="5">
        <f>MAX(Online_RAW!$L$2-Online_RAW!L105,0)</f>
        <v>0</v>
      </c>
      <c r="L105" s="5">
        <f>0.0039*(Online_RAW!M105)</f>
        <v>0</v>
      </c>
      <c r="M105" s="10">
        <f>Online_RAW!$N$2-Online_RAW!N105</f>
        <v>0</v>
      </c>
      <c r="N105" s="5">
        <f>Online_RAW!C105*60</f>
        <v>119.9663478260868</v>
      </c>
      <c r="O105" s="5">
        <f>MAX(0, Online_RAW!D105*60)</f>
        <v>0</v>
      </c>
      <c r="P105" s="5">
        <f>_xlfn.IFNA(VLOOKUP(A105,Sampling!$D$7:$E$14,2,FALSE),0)</f>
        <v>0</v>
      </c>
      <c r="Q105">
        <f>_xlfn.IFNA(VLOOKUP(A105,Refill!$D$6:$G$8,2,FALSE),0)</f>
        <v>0</v>
      </c>
    </row>
    <row r="106" spans="1:17" x14ac:dyDescent="0.25">
      <c r="A106" s="5">
        <f>ROUND((Online_RAW!B106-General!$B$10)*24,3)</f>
        <v>1.7330000000000001</v>
      </c>
      <c r="B106" s="5">
        <f>General!$B$12+Online_ANA!K106/1000+Online_ANA!L106/1000+Online_ANA!M106/1000/General!$B$22-SUM($P$2:P106)/1000/General!$B$24+SUM($Q$2:Q106)/1000/General!$B$24</f>
        <v>1.08</v>
      </c>
      <c r="C106" s="5">
        <f>Online_RAW!K106</f>
        <v>20.8</v>
      </c>
      <c r="D106" s="5">
        <f>Online_RAW!J106</f>
        <v>4.4999999999999998E-2</v>
      </c>
      <c r="E106" s="5">
        <f>(1-F106/100-G106/100)/(1-C106/100-D106/100-General!$B$17/100)</f>
        <v>1.0054548627653528</v>
      </c>
      <c r="F106" s="5">
        <f>N106*General!$B$14/(N106+O106)+O106*100/(N106+O106)</f>
        <v>20.808277103013943</v>
      </c>
      <c r="G106" s="5">
        <f>N106*General!$B$15/(N106+O106)</f>
        <v>3.9995819644942449E-2</v>
      </c>
      <c r="H106" s="5">
        <f>(N106+O106)*(1/General!$B$20)*((F106/100)-E106*(C106/100))*1000/B106</f>
        <v>-5.216028519887173</v>
      </c>
      <c r="I106" s="5">
        <f>(N106+O106)*(1/General!$B$20)*((D106/100)*E106-(G106/100))*1000/B106</f>
        <v>0.26032769978640596</v>
      </c>
      <c r="J106" s="5">
        <f t="shared" si="1"/>
        <v>-4.9909178754267446E-2</v>
      </c>
      <c r="K106" s="5">
        <f>MAX(Online_RAW!$L$2-Online_RAW!L106,0)</f>
        <v>0</v>
      </c>
      <c r="L106" s="5">
        <f>0.0039*(Online_RAW!M106)</f>
        <v>0</v>
      </c>
      <c r="M106" s="10">
        <f>Online_RAW!$N$2-Online_RAW!N106</f>
        <v>0</v>
      </c>
      <c r="N106" s="5">
        <f>Online_RAW!C106*60</f>
        <v>120.02945454545461</v>
      </c>
      <c r="O106" s="5">
        <f>MAX(0, Online_RAW!D106*60)</f>
        <v>1.254545454545454E-2</v>
      </c>
      <c r="P106" s="5">
        <f>_xlfn.IFNA(VLOOKUP(A106,Sampling!$D$7:$E$14,2,FALSE),0)</f>
        <v>0</v>
      </c>
      <c r="Q106">
        <f>_xlfn.IFNA(VLOOKUP(A106,Refill!$D$6:$G$8,2,FALSE),0)</f>
        <v>0</v>
      </c>
    </row>
    <row r="107" spans="1:17" x14ac:dyDescent="0.25">
      <c r="A107" s="5">
        <f>ROUND((Online_RAW!B107-General!$B$10)*24,3)</f>
        <v>1.75</v>
      </c>
      <c r="B107" s="5">
        <f>General!$B$12+Online_ANA!K107/1000+Online_ANA!L107/1000+Online_ANA!M107/1000/General!$B$22-SUM($P$2:P107)/1000/General!$B$24+SUM($Q$2:Q107)/1000/General!$B$24</f>
        <v>1.08</v>
      </c>
      <c r="C107" s="5">
        <f>Online_RAW!K107</f>
        <v>20.81</v>
      </c>
      <c r="D107" s="5">
        <f>Online_RAW!J107</f>
        <v>0.05</v>
      </c>
      <c r="E107" s="5">
        <f>(1-F107/100-G107/100)/(1-C107/100-D107/100-General!$B$17/100)</f>
        <v>1.005712726000153</v>
      </c>
      <c r="F107" s="5">
        <f>N107*General!$B$14/(N107+O107)+O107*100/(N107+O107)</f>
        <v>20.803060570379024</v>
      </c>
      <c r="G107" s="5">
        <f>N107*General!$B$15/(N107+O107)</f>
        <v>3.9998454257384332E-2</v>
      </c>
      <c r="H107" s="5">
        <f>(N107+O107)*(1/General!$B$20)*((F107/100)-E107*(C107/100))*1000/B107</f>
        <v>-6.2360731475885318</v>
      </c>
      <c r="I107" s="5">
        <f>(N107+O107)*(1/General!$B$20)*((D107/100)*E107-(G107/100))*1000/B107</f>
        <v>0.5098631255252134</v>
      </c>
      <c r="J107" s="5">
        <f t="shared" si="1"/>
        <v>-8.1760286234354981E-2</v>
      </c>
      <c r="K107" s="5">
        <f>MAX(Online_RAW!$L$2-Online_RAW!L107,0)</f>
        <v>0</v>
      </c>
      <c r="L107" s="5">
        <f>0.0039*(Online_RAW!M107)</f>
        <v>0</v>
      </c>
      <c r="M107" s="10">
        <f>Online_RAW!$N$2-Online_RAW!N107</f>
        <v>0</v>
      </c>
      <c r="N107" s="5">
        <f>Online_RAW!C107*60</f>
        <v>119.973</v>
      </c>
      <c r="O107" s="5">
        <f>MAX(0, Online_RAW!D107*60)</f>
        <v>4.6363636363636381E-3</v>
      </c>
      <c r="P107" s="5">
        <f>_xlfn.IFNA(VLOOKUP(A107,Sampling!$D$7:$E$14,2,FALSE),0)</f>
        <v>0</v>
      </c>
      <c r="Q107">
        <f>_xlfn.IFNA(VLOOKUP(A107,Refill!$D$6:$G$8,2,FALSE),0)</f>
        <v>0</v>
      </c>
    </row>
    <row r="108" spans="1:17" x14ac:dyDescent="0.25">
      <c r="A108" s="5">
        <f>ROUND((Online_RAW!B108-General!$B$10)*24,3)</f>
        <v>1.7669999999999999</v>
      </c>
      <c r="B108" s="5">
        <f>General!$B$12+Online_ANA!K108/1000+Online_ANA!L108/1000+Online_ANA!M108/1000/General!$B$22-SUM($P$2:P108)/1000/General!$B$24+SUM($Q$2:Q108)/1000/General!$B$24</f>
        <v>1.08</v>
      </c>
      <c r="C108" s="5">
        <f>Online_RAW!K108</f>
        <v>20.81</v>
      </c>
      <c r="D108" s="5">
        <f>Online_RAW!J108</f>
        <v>0.05</v>
      </c>
      <c r="E108" s="5">
        <f>(1-F108/100-G108/100)/(1-C108/100-D108/100-General!$B$17/100)</f>
        <v>1.0057515918275597</v>
      </c>
      <c r="F108" s="5">
        <f>N108*General!$B$14/(N108+O108)+O108*100/(N108+O108)</f>
        <v>20.8</v>
      </c>
      <c r="G108" s="5">
        <f>N108*General!$B$15/(N108+O108)</f>
        <v>0.04</v>
      </c>
      <c r="H108" s="5">
        <f>(N108+O108)*(1/General!$B$20)*((F108/100)-E108*(C108/100))*1000/B108</f>
        <v>-6.4311763160402151</v>
      </c>
      <c r="I108" s="5">
        <f>(N108+O108)*(1/General!$B$20)*((D108/100)*E108-(G108/100))*1000/B108</f>
        <v>0.51014664893657535</v>
      </c>
      <c r="J108" s="5">
        <f t="shared" si="1"/>
        <v>-7.9324002929946319E-2</v>
      </c>
      <c r="K108" s="5">
        <f>MAX(Online_RAW!$L$2-Online_RAW!L108,0)</f>
        <v>0</v>
      </c>
      <c r="L108" s="5">
        <f>0.0039*(Online_RAW!M108)</f>
        <v>0</v>
      </c>
      <c r="M108" s="10">
        <f>Online_RAW!$N$2-Online_RAW!N108</f>
        <v>0</v>
      </c>
      <c r="N108" s="5">
        <f>Online_RAW!C108*60</f>
        <v>120.03971428571401</v>
      </c>
      <c r="O108" s="5">
        <f>MAX(0, Online_RAW!D108*60)</f>
        <v>0</v>
      </c>
      <c r="P108" s="5">
        <f>_xlfn.IFNA(VLOOKUP(A108,Sampling!$D$7:$E$14,2,FALSE),0)</f>
        <v>0</v>
      </c>
      <c r="Q108">
        <f>_xlfn.IFNA(VLOOKUP(A108,Refill!$D$6:$G$8,2,FALSE),0)</f>
        <v>0</v>
      </c>
    </row>
    <row r="109" spans="1:17" x14ac:dyDescent="0.25">
      <c r="A109" s="5">
        <f>ROUND((Online_RAW!B109-General!$B$10)*24,3)</f>
        <v>1.7829999999999999</v>
      </c>
      <c r="B109" s="5">
        <f>General!$B$12+Online_ANA!K109/1000+Online_ANA!L109/1000+Online_ANA!M109/1000/General!$B$22-SUM($P$2:P109)/1000/General!$B$24+SUM($Q$2:Q109)/1000/General!$B$24</f>
        <v>1.08</v>
      </c>
      <c r="C109" s="5">
        <f>Online_RAW!K109</f>
        <v>20.81</v>
      </c>
      <c r="D109" s="5">
        <f>Online_RAW!J109</f>
        <v>4.6666666666666697E-2</v>
      </c>
      <c r="E109" s="5">
        <f>(1-F109/100-G109/100)/(1-C109/100-D109/100-General!$B$17/100)</f>
        <v>1.0056335964030327</v>
      </c>
      <c r="F109" s="5">
        <f>N109*General!$B$14/(N109+O109)+O109*100/(N109+O109)</f>
        <v>20.805937989180936</v>
      </c>
      <c r="G109" s="5">
        <f>N109*General!$B$15/(N109+O109)</f>
        <v>3.9997001015565185E-2</v>
      </c>
      <c r="H109" s="5">
        <f>(N109+O109)*(1/General!$B$20)*((F109/100)-E109*(C109/100))*1000/B109</f>
        <v>-6.0150019131215036</v>
      </c>
      <c r="I109" s="5">
        <f>(N109+O109)*(1/General!$B$20)*((D109/100)*E109-(G109/100))*1000/B109</f>
        <v>0.34377890979813186</v>
      </c>
      <c r="J109" s="5">
        <f t="shared" si="1"/>
        <v>-5.715358278576619E-2</v>
      </c>
      <c r="K109" s="5">
        <f>MAX(Online_RAW!$L$2-Online_RAW!L109,0)</f>
        <v>0</v>
      </c>
      <c r="L109" s="5">
        <f>0.0039*(Online_RAW!M109)</f>
        <v>0</v>
      </c>
      <c r="M109" s="10">
        <f>Online_RAW!$N$2-Online_RAW!N109</f>
        <v>0</v>
      </c>
      <c r="N109" s="5">
        <f>Online_RAW!C109*60</f>
        <v>120.03163636363621</v>
      </c>
      <c r="O109" s="5">
        <f>MAX(0, Online_RAW!D109*60)</f>
        <v>8.9999999999999993E-3</v>
      </c>
      <c r="P109" s="5">
        <f>_xlfn.IFNA(VLOOKUP(A109,Sampling!$D$7:$E$14,2,FALSE),0)</f>
        <v>0</v>
      </c>
      <c r="Q109">
        <f>_xlfn.IFNA(VLOOKUP(A109,Refill!$D$6:$G$8,2,FALSE),0)</f>
        <v>0</v>
      </c>
    </row>
    <row r="110" spans="1:17" x14ac:dyDescent="0.25">
      <c r="A110" s="5">
        <f>ROUND((Online_RAW!B110-General!$B$10)*24,3)</f>
        <v>1.8</v>
      </c>
      <c r="B110" s="5">
        <f>General!$B$12+Online_ANA!K110/1000+Online_ANA!L110/1000+Online_ANA!M110/1000/General!$B$22-SUM($P$2:P110)/1000/General!$B$24+SUM($Q$2:Q110)/1000/General!$B$24</f>
        <v>1.08</v>
      </c>
      <c r="C110" s="5">
        <f>Online_RAW!K110</f>
        <v>20.82</v>
      </c>
      <c r="D110" s="5">
        <f>Online_RAW!J110</f>
        <v>0.05</v>
      </c>
      <c r="E110" s="5">
        <f>(1-F110/100-G110/100)/(1-C110/100-D110/100-General!$B$17/100)</f>
        <v>1.0058793918274986</v>
      </c>
      <c r="F110" s="5">
        <f>N110*General!$B$14/(N110+O110)+O110*100/(N110+O110)</f>
        <v>20.8</v>
      </c>
      <c r="G110" s="5">
        <f>N110*General!$B$15/(N110+O110)</f>
        <v>0.04</v>
      </c>
      <c r="H110" s="5">
        <f>(N110+O110)*(1/General!$B$20)*((F110/100)-E110*(C110/100))*1000/B110</f>
        <v>-7.0558971793192171</v>
      </c>
      <c r="I110" s="5">
        <f>(N110+O110)*(1/General!$B$20)*((D110/100)*E110-(G110/100))*1000/B110</f>
        <v>0.51003253097105228</v>
      </c>
      <c r="J110" s="5">
        <f t="shared" si="1"/>
        <v>-7.2284575300495285E-2</v>
      </c>
      <c r="K110" s="5">
        <f>MAX(Online_RAW!$L$2-Online_RAW!L110,0)</f>
        <v>0</v>
      </c>
      <c r="L110" s="5">
        <f>0.0039*(Online_RAW!M110)</f>
        <v>0</v>
      </c>
      <c r="M110" s="10">
        <f>Online_RAW!$N$2-Online_RAW!N110</f>
        <v>0</v>
      </c>
      <c r="N110" s="5">
        <f>Online_RAW!C110*60</f>
        <v>119.9383636363638</v>
      </c>
      <c r="O110" s="5">
        <f>MAX(0, Online_RAW!D110*60)</f>
        <v>0</v>
      </c>
      <c r="P110" s="5">
        <f>_xlfn.IFNA(VLOOKUP(A110,Sampling!$D$7:$E$14,2,FALSE),0)</f>
        <v>0</v>
      </c>
      <c r="Q110">
        <f>_xlfn.IFNA(VLOOKUP(A110,Refill!$D$6:$G$8,2,FALSE),0)</f>
        <v>0</v>
      </c>
    </row>
    <row r="111" spans="1:17" x14ac:dyDescent="0.25">
      <c r="A111" s="5">
        <f>ROUND((Online_RAW!B111-General!$B$10)*24,3)</f>
        <v>1.8169999999999999</v>
      </c>
      <c r="B111" s="5">
        <f>General!$B$12+Online_ANA!K111/1000+Online_ANA!L111/1000+Online_ANA!M111/1000/General!$B$22-SUM($P$2:P111)/1000/General!$B$24+SUM($Q$2:Q111)/1000/General!$B$24</f>
        <v>1.08</v>
      </c>
      <c r="C111" s="5">
        <f>Online_RAW!K111</f>
        <v>20.815000000000001</v>
      </c>
      <c r="D111" s="5">
        <f>Online_RAW!J111</f>
        <v>0.05</v>
      </c>
      <c r="E111" s="5">
        <f>(1-F111/100-G111/100)/(1-C111/100-D111/100-General!$B$17/100)</f>
        <v>1.005815487767928</v>
      </c>
      <c r="F111" s="5">
        <f>N111*General!$B$14/(N111+O111)+O111*100/(N111+O111)</f>
        <v>20.8</v>
      </c>
      <c r="G111" s="5">
        <f>N111*General!$B$15/(N111+O111)</f>
        <v>0.04</v>
      </c>
      <c r="H111" s="5">
        <f>(N111+O111)*(1/General!$B$20)*((F111/100)-E111*(C111/100))*1000/B111</f>
        <v>-6.7475577239876134</v>
      </c>
      <c r="I111" s="5">
        <f>(N111+O111)*(1/General!$B$20)*((D111/100)*E111-(G111/100))*1000/B111</f>
        <v>0.51038523870852948</v>
      </c>
      <c r="J111" s="5">
        <f t="shared" si="1"/>
        <v>-7.563999591942823E-2</v>
      </c>
      <c r="K111" s="5">
        <f>MAX(Online_RAW!$L$2-Online_RAW!L111,0)</f>
        <v>0</v>
      </c>
      <c r="L111" s="5">
        <f>0.0039*(Online_RAW!M111)</f>
        <v>0</v>
      </c>
      <c r="M111" s="10">
        <f>Online_RAW!$N$2-Online_RAW!N111</f>
        <v>0</v>
      </c>
      <c r="N111" s="5">
        <f>Online_RAW!C111*60</f>
        <v>120.0585714285714</v>
      </c>
      <c r="O111" s="5">
        <f>MAX(0, Online_RAW!D111*60)</f>
        <v>0</v>
      </c>
      <c r="P111" s="5">
        <f>_xlfn.IFNA(VLOOKUP(A111,Sampling!$D$7:$E$14,2,FALSE),0)</f>
        <v>0</v>
      </c>
      <c r="Q111">
        <f>_xlfn.IFNA(VLOOKUP(A111,Refill!$D$6:$G$8,2,FALSE),0)</f>
        <v>0</v>
      </c>
    </row>
    <row r="112" spans="1:17" x14ac:dyDescent="0.25">
      <c r="A112" s="5">
        <f>ROUND((Online_RAW!B112-General!$B$10)*24,3)</f>
        <v>1.833</v>
      </c>
      <c r="B112" s="5">
        <f>General!$B$12+Online_ANA!K112/1000+Online_ANA!L112/1000+Online_ANA!M112/1000/General!$B$22-SUM($P$2:P112)/1000/General!$B$24+SUM($Q$2:Q112)/1000/General!$B$24</f>
        <v>1.08</v>
      </c>
      <c r="C112" s="5">
        <f>Online_RAW!K112</f>
        <v>20.82</v>
      </c>
      <c r="D112" s="5">
        <f>Online_RAW!J112</f>
        <v>0.05</v>
      </c>
      <c r="E112" s="5">
        <f>(1-F112/100-G112/100)/(1-C112/100-D112/100-General!$B$17/100)</f>
        <v>1.0057536881927944</v>
      </c>
      <c r="F112" s="5">
        <f>N112*General!$B$14/(N112+O112)+O112*100/(N112+O112)</f>
        <v>20.809897536374095</v>
      </c>
      <c r="G112" s="5">
        <f>N112*General!$B$15/(N112+O112)</f>
        <v>3.9995001244255507E-2</v>
      </c>
      <c r="H112" s="5">
        <f>(N112+O112)*(1/General!$B$20)*((F112/100)-E112*(C112/100))*1000/B112</f>
        <v>-6.4407455743648505</v>
      </c>
      <c r="I112" s="5">
        <f>(N112+O112)*(1/General!$B$20)*((D112/100)*E112-(G112/100))*1000/B112</f>
        <v>0.51035786901423164</v>
      </c>
      <c r="J112" s="5">
        <f t="shared" si="1"/>
        <v>-7.9238942622657502E-2</v>
      </c>
      <c r="K112" s="5">
        <f>MAX(Online_RAW!$L$2-Online_RAW!L112,0)</f>
        <v>0</v>
      </c>
      <c r="L112" s="5">
        <f>0.0039*(Online_RAW!M112)</f>
        <v>0</v>
      </c>
      <c r="M112" s="10">
        <f>Online_RAW!$N$2-Online_RAW!N112</f>
        <v>0</v>
      </c>
      <c r="N112" s="5">
        <f>Online_RAW!C112*60</f>
        <v>120.01486956521761</v>
      </c>
      <c r="O112" s="5">
        <f>MAX(0, Online_RAW!D112*60)</f>
        <v>1.4999999999999999E-2</v>
      </c>
      <c r="P112" s="5">
        <f>_xlfn.IFNA(VLOOKUP(A112,Sampling!$D$7:$E$14,2,FALSE),0)</f>
        <v>0</v>
      </c>
      <c r="Q112">
        <f>_xlfn.IFNA(VLOOKUP(A112,Refill!$D$6:$G$8,2,FALSE),0)</f>
        <v>0</v>
      </c>
    </row>
    <row r="113" spans="1:17" x14ac:dyDescent="0.25">
      <c r="A113" s="5">
        <f>ROUND((Online_RAW!B113-General!$B$10)*24,3)</f>
        <v>1.85</v>
      </c>
      <c r="B113" s="5">
        <f>General!$B$12+Online_ANA!K113/1000+Online_ANA!L113/1000+Online_ANA!M113/1000/General!$B$22-SUM($P$2:P113)/1000/General!$B$24+SUM($Q$2:Q113)/1000/General!$B$24</f>
        <v>1.08</v>
      </c>
      <c r="C113" s="5">
        <f>Online_RAW!K113</f>
        <v>20.8266666666667</v>
      </c>
      <c r="D113" s="5">
        <f>Online_RAW!J113</f>
        <v>4.4999999999999998E-2</v>
      </c>
      <c r="E113" s="5">
        <f>(1-F113/100-G113/100)/(1-C113/100-D113/100-General!$B$17/100)</f>
        <v>1.0057306960103176</v>
      </c>
      <c r="F113" s="5">
        <f>N113*General!$B$14/(N113+O113)+O113*100/(N113+O113)</f>
        <v>20.813384938373868</v>
      </c>
      <c r="G113" s="5">
        <f>N113*General!$B$15/(N113+O113)</f>
        <v>3.9993239930114208E-2</v>
      </c>
      <c r="H113" s="5">
        <f>(N113+O113)*(1/General!$B$20)*((F113/100)-E113*(C113/100))*1000/B113</f>
        <v>-6.5766943408338303</v>
      </c>
      <c r="I113" s="5">
        <f>(N113+O113)*(1/General!$B$20)*((D113/100)*E113-(G113/100))*1000/B113</f>
        <v>0.26105065110306763</v>
      </c>
      <c r="J113" s="5">
        <f t="shared" si="1"/>
        <v>-3.9693292340232153E-2</v>
      </c>
      <c r="K113" s="5">
        <f>MAX(Online_RAW!$L$2-Online_RAW!L113,0)</f>
        <v>0</v>
      </c>
      <c r="L113" s="5">
        <f>0.0039*(Online_RAW!M113)</f>
        <v>0</v>
      </c>
      <c r="M113" s="10">
        <f>Online_RAW!$N$2-Online_RAW!N113</f>
        <v>0</v>
      </c>
      <c r="N113" s="5">
        <f>Online_RAW!C113*60</f>
        <v>120.01228571428558</v>
      </c>
      <c r="O113" s="5">
        <f>MAX(0, Online_RAW!D113*60)</f>
        <v>2.0285714285714278E-2</v>
      </c>
      <c r="P113" s="5">
        <f>_xlfn.IFNA(VLOOKUP(A113,Sampling!$D$7:$E$14,2,FALSE),0)</f>
        <v>0</v>
      </c>
      <c r="Q113">
        <f>_xlfn.IFNA(VLOOKUP(A113,Refill!$D$6:$G$8,2,FALSE),0)</f>
        <v>0</v>
      </c>
    </row>
    <row r="114" spans="1:17" x14ac:dyDescent="0.25">
      <c r="A114" s="5">
        <f>ROUND((Online_RAW!B114-General!$B$10)*24,3)</f>
        <v>1.867</v>
      </c>
      <c r="B114" s="5">
        <f>General!$B$12+Online_ANA!K114/1000+Online_ANA!L114/1000+Online_ANA!M114/1000/General!$B$22-SUM($P$2:P114)/1000/General!$B$24+SUM($Q$2:Q114)/1000/General!$B$24</f>
        <v>1.08</v>
      </c>
      <c r="C114" s="5">
        <f>Online_RAW!K114</f>
        <v>20.84</v>
      </c>
      <c r="D114" s="5">
        <f>Online_RAW!J114</f>
        <v>0.04</v>
      </c>
      <c r="E114" s="5">
        <f>(1-F114/100-G114/100)/(1-C114/100-D114/100-General!$B$17/100)</f>
        <v>1.0058083797722843</v>
      </c>
      <c r="F114" s="5">
        <f>N114*General!$B$14/(N114+O114)+O114*100/(N114+O114)</f>
        <v>20.815654447643475</v>
      </c>
      <c r="G114" s="5">
        <f>N114*General!$B$15/(N114+O114)</f>
        <v>3.9992093713311375E-2</v>
      </c>
      <c r="H114" s="5">
        <f>(N114+O114)*(1/General!$B$20)*((F114/100)-E114*(C114/100))*1000/B114</f>
        <v>-7.2060193970627688</v>
      </c>
      <c r="I114" s="5">
        <f>(N114+O114)*(1/General!$B$20)*((D114/100)*E114-(G114/100))*1000/B114</f>
        <v>1.1906999855994711E-2</v>
      </c>
      <c r="J114" s="5">
        <f t="shared" si="1"/>
        <v>-1.6523685546625227E-3</v>
      </c>
      <c r="K114" s="5">
        <f>MAX(Online_RAW!$L$2-Online_RAW!L114,0)</f>
        <v>0</v>
      </c>
      <c r="L114" s="5">
        <f>0.0039*(Online_RAW!M114)</f>
        <v>0</v>
      </c>
      <c r="M114" s="10">
        <f>Online_RAW!$N$2-Online_RAW!N114</f>
        <v>0</v>
      </c>
      <c r="N114" s="5">
        <f>Online_RAW!C114*60</f>
        <v>119.95314285714299</v>
      </c>
      <c r="O114" s="5">
        <f>MAX(0, Online_RAW!D114*60)</f>
        <v>2.3714285714285698E-2</v>
      </c>
      <c r="P114" s="5">
        <f>_xlfn.IFNA(VLOOKUP(A114,Sampling!$D$7:$E$14,2,FALSE),0)</f>
        <v>0</v>
      </c>
      <c r="Q114">
        <f>_xlfn.IFNA(VLOOKUP(A114,Refill!$D$6:$G$8,2,FALSE),0)</f>
        <v>0</v>
      </c>
    </row>
    <row r="115" spans="1:17" x14ac:dyDescent="0.25">
      <c r="A115" s="5">
        <f>ROUND((Online_RAW!B115-General!$B$10)*24,3)</f>
        <v>1.883</v>
      </c>
      <c r="B115" s="5">
        <f>General!$B$12+Online_ANA!K115/1000+Online_ANA!L115/1000+Online_ANA!M115/1000/General!$B$22-SUM($P$2:P115)/1000/General!$B$24+SUM($Q$2:Q115)/1000/General!$B$24</f>
        <v>1.08</v>
      </c>
      <c r="C115" s="5">
        <f>Online_RAW!K115</f>
        <v>20.84</v>
      </c>
      <c r="D115" s="5">
        <f>Online_RAW!J115</f>
        <v>0.04</v>
      </c>
      <c r="E115" s="5">
        <f>(1-F115/100-G115/100)/(1-C115/100-D115/100-General!$B$17/100)</f>
        <v>1.0060072243104401</v>
      </c>
      <c r="F115" s="5">
        <f>N115*General!$B$14/(N115+O115)+O115*100/(N115+O115)</f>
        <v>20.8</v>
      </c>
      <c r="G115" s="5">
        <f>N115*General!$B$15/(N115+O115)</f>
        <v>0.04</v>
      </c>
      <c r="H115" s="5">
        <f>(N115+O115)*(1/General!$B$20)*((F115/100)-E115*(C115/100))*1000/B115</f>
        <v>-8.1914315289564108</v>
      </c>
      <c r="I115" s="5">
        <f>(N115+O115)*(1/General!$B$20)*((D115/100)*E115-(G115/100))*1000/B115</f>
        <v>1.1915394733893267E-2</v>
      </c>
      <c r="J115" s="5">
        <f t="shared" si="1"/>
        <v>-1.4546168995947513E-3</v>
      </c>
      <c r="K115" s="5">
        <f>MAX(Online_RAW!$L$2-Online_RAW!L115,0)</f>
        <v>0</v>
      </c>
      <c r="L115" s="5">
        <f>0.0039*(Online_RAW!M115)</f>
        <v>0</v>
      </c>
      <c r="M115" s="10">
        <f>Online_RAW!$N$2-Online_RAW!N115</f>
        <v>0</v>
      </c>
      <c r="N115" s="5">
        <f>Online_RAW!C115*60</f>
        <v>120.0377142857142</v>
      </c>
      <c r="O115" s="5">
        <f>MAX(0, Online_RAW!D115*60)</f>
        <v>0</v>
      </c>
      <c r="P115" s="5">
        <f>_xlfn.IFNA(VLOOKUP(A115,Sampling!$D$7:$E$14,2,FALSE),0)</f>
        <v>0</v>
      </c>
      <c r="Q115">
        <f>_xlfn.IFNA(VLOOKUP(A115,Refill!$D$6:$G$8,2,FALSE),0)</f>
        <v>0</v>
      </c>
    </row>
    <row r="116" spans="1:17" x14ac:dyDescent="0.25">
      <c r="A116" s="5">
        <f>ROUND((Online_RAW!B116-General!$B$10)*24,3)</f>
        <v>1.9</v>
      </c>
      <c r="B116" s="5">
        <f>General!$B$12+Online_ANA!K116/1000+Online_ANA!L116/1000+Online_ANA!M116/1000/General!$B$22-SUM($P$2:P116)/1000/General!$B$24+SUM($Q$2:Q116)/1000/General!$B$24</f>
        <v>1.08</v>
      </c>
      <c r="C116" s="5">
        <f>Online_RAW!K116</f>
        <v>20.84</v>
      </c>
      <c r="D116" s="5">
        <f>Online_RAW!J116</f>
        <v>0.04</v>
      </c>
      <c r="E116" s="5">
        <f>(1-F116/100-G116/100)/(1-C116/100-D116/100-General!$B$17/100)</f>
        <v>1.0059432490987055</v>
      </c>
      <c r="F116" s="5">
        <f>N116*General!$B$14/(N116+O116)+O116*100/(N116+O116)</f>
        <v>20.805036580898147</v>
      </c>
      <c r="G116" s="5">
        <f>N116*General!$B$15/(N116+O116)</f>
        <v>3.9997456272273663E-2</v>
      </c>
      <c r="H116" s="5">
        <f>(N116+O116)*(1/General!$B$20)*((F116/100)-E116*(C116/100))*1000/B116</f>
        <v>-7.878436412163663</v>
      </c>
      <c r="I116" s="5">
        <f>(N116+O116)*(1/General!$B$20)*((D116/100)*E116-(G116/100))*1000/B116</f>
        <v>1.1918979327026092E-2</v>
      </c>
      <c r="J116" s="5">
        <f t="shared" si="1"/>
        <v>-1.5128610175267976E-3</v>
      </c>
      <c r="K116" s="5">
        <f>MAX(Online_RAW!$L$2-Online_RAW!L116,0)</f>
        <v>0</v>
      </c>
      <c r="L116" s="5">
        <f>0.0039*(Online_RAW!M116)</f>
        <v>0</v>
      </c>
      <c r="M116" s="10">
        <f>Online_RAW!$N$2-Online_RAW!N116</f>
        <v>0</v>
      </c>
      <c r="N116" s="5">
        <f>Online_RAW!C116*60</f>
        <v>120.0738260869566</v>
      </c>
      <c r="O116" s="5">
        <f>MAX(0, Online_RAW!D116*60)</f>
        <v>7.6363636363636208E-3</v>
      </c>
      <c r="P116" s="5">
        <f>_xlfn.IFNA(VLOOKUP(A116,Sampling!$D$7:$E$14,2,FALSE),0)</f>
        <v>0</v>
      </c>
      <c r="Q116">
        <f>_xlfn.IFNA(VLOOKUP(A116,Refill!$D$6:$G$8,2,FALSE),0)</f>
        <v>0</v>
      </c>
    </row>
    <row r="117" spans="1:17" x14ac:dyDescent="0.25">
      <c r="A117" s="5">
        <f>ROUND((Online_RAW!B117-General!$B$10)*24,3)</f>
        <v>1.917</v>
      </c>
      <c r="B117" s="5">
        <f>General!$B$12+Online_ANA!K117/1000+Online_ANA!L117/1000+Online_ANA!M117/1000/General!$B$22-SUM($P$2:P117)/1000/General!$B$24+SUM($Q$2:Q117)/1000/General!$B$24</f>
        <v>1.08</v>
      </c>
      <c r="C117" s="5">
        <f>Online_RAW!K117</f>
        <v>20.835000000000001</v>
      </c>
      <c r="D117" s="5">
        <f>Online_RAW!J117</f>
        <v>0.04</v>
      </c>
      <c r="E117" s="5">
        <f>(1-F117/100-G117/100)/(1-C117/100-D117/100-General!$B$17/100)</f>
        <v>1.005888207584855</v>
      </c>
      <c r="F117" s="5">
        <f>N117*General!$B$14/(N117+O117)+O117*100/(N117+O117)</f>
        <v>20.804337855504833</v>
      </c>
      <c r="G117" s="5">
        <f>N117*General!$B$15/(N117+O117)</f>
        <v>3.9997809163886448E-2</v>
      </c>
      <c r="H117" s="5">
        <f>(N117+O117)*(1/General!$B$20)*((F117/100)-E117*(C117/100))*1000/B117</f>
        <v>-7.600297307715719</v>
      </c>
      <c r="I117" s="5">
        <f>(N117+O117)*(1/General!$B$20)*((D117/100)*E117-(G117/100))*1000/B117</f>
        <v>1.1782322836378069E-2</v>
      </c>
      <c r="J117" s="5">
        <f t="shared" si="1"/>
        <v>-1.5502449916553677E-3</v>
      </c>
      <c r="K117" s="5">
        <f>MAX(Online_RAW!$L$2-Online_RAW!L117,0)</f>
        <v>0</v>
      </c>
      <c r="L117" s="5">
        <f>0.0039*(Online_RAW!M117)</f>
        <v>0</v>
      </c>
      <c r="M117" s="10">
        <f>Online_RAW!$N$2-Online_RAW!N117</f>
        <v>0</v>
      </c>
      <c r="N117" s="5">
        <f>Online_RAW!C117*60</f>
        <v>119.973714285714</v>
      </c>
      <c r="O117" s="5">
        <f>MAX(0, Online_RAW!D117*60)</f>
        <v>6.5714285714285996E-3</v>
      </c>
      <c r="P117" s="5">
        <f>_xlfn.IFNA(VLOOKUP(A117,Sampling!$D$7:$E$14,2,FALSE),0)</f>
        <v>0</v>
      </c>
      <c r="Q117">
        <f>_xlfn.IFNA(VLOOKUP(A117,Refill!$D$6:$G$8,2,FALSE),0)</f>
        <v>0</v>
      </c>
    </row>
    <row r="118" spans="1:17" x14ac:dyDescent="0.25">
      <c r="A118" s="5">
        <f>ROUND((Online_RAW!B118-General!$B$10)*24,3)</f>
        <v>1.9330000000000001</v>
      </c>
      <c r="B118" s="5">
        <f>General!$B$12+Online_ANA!K118/1000+Online_ANA!L118/1000+Online_ANA!M118/1000/General!$B$22-SUM($P$2:P118)/1000/General!$B$24+SUM($Q$2:Q118)/1000/General!$B$24</f>
        <v>1.08</v>
      </c>
      <c r="C118" s="5">
        <f>Online_RAW!K118</f>
        <v>20.835000000000001</v>
      </c>
      <c r="D118" s="5">
        <f>Online_RAW!J118</f>
        <v>0.04</v>
      </c>
      <c r="E118" s="5">
        <f>(1-F118/100-G118/100)/(1-C118/100-D118/100-General!$B$17/100)</f>
        <v>1.0059005483176122</v>
      </c>
      <c r="F118" s="5">
        <f>N118*General!$B$14/(N118+O118)+O118*100/(N118+O118)</f>
        <v>20.803366244052693</v>
      </c>
      <c r="G118" s="5">
        <f>N118*General!$B$15/(N118+O118)</f>
        <v>3.9998299876741063E-2</v>
      </c>
      <c r="H118" s="5">
        <f>(N118+O118)*(1/General!$B$20)*((F118/100)-E118*(C118/100))*1000/B118</f>
        <v>-7.6619014751666725</v>
      </c>
      <c r="I118" s="5">
        <f>(N118+O118)*(1/General!$B$20)*((D118/100)*E118-(G118/100))*1000/B118</f>
        <v>1.1783549027610212E-2</v>
      </c>
      <c r="J118" s="5">
        <f t="shared" si="1"/>
        <v>-1.5379405576804131E-3</v>
      </c>
      <c r="K118" s="5">
        <f>MAX(Online_RAW!$L$2-Online_RAW!L118,0)</f>
        <v>0</v>
      </c>
      <c r="L118" s="5">
        <f>0.0039*(Online_RAW!M118)</f>
        <v>0</v>
      </c>
      <c r="M118" s="10">
        <f>Online_RAW!$N$2-Online_RAW!N118</f>
        <v>0</v>
      </c>
      <c r="N118" s="5">
        <f>Online_RAW!C118*60</f>
        <v>119.9862</v>
      </c>
      <c r="O118" s="5">
        <f>MAX(0, Online_RAW!D118*60)</f>
        <v>5.1000000000000004E-3</v>
      </c>
      <c r="P118" s="5">
        <f>_xlfn.IFNA(VLOOKUP(A118,Sampling!$D$7:$E$14,2,FALSE),0)</f>
        <v>0</v>
      </c>
      <c r="Q118">
        <f>_xlfn.IFNA(VLOOKUP(A118,Refill!$D$6:$G$8,2,FALSE),0)</f>
        <v>0</v>
      </c>
    </row>
    <row r="119" spans="1:17" x14ac:dyDescent="0.25">
      <c r="A119" s="5">
        <f>ROUND((Online_RAW!B119-General!$B$10)*24,3)</f>
        <v>1.95</v>
      </c>
      <c r="B119" s="5">
        <f>General!$B$12+Online_ANA!K119/1000+Online_ANA!L119/1000+Online_ANA!M119/1000/General!$B$22-SUM($P$2:P119)/1000/General!$B$24+SUM($Q$2:Q119)/1000/General!$B$24</f>
        <v>1.08</v>
      </c>
      <c r="C119" s="5">
        <f>Online_RAW!K119</f>
        <v>20.824999999999999</v>
      </c>
      <c r="D119" s="5">
        <f>Online_RAW!J119</f>
        <v>0.04</v>
      </c>
      <c r="E119" s="5">
        <f>(1-F119/100-G119/100)/(1-C119/100-D119/100-General!$B$17/100)</f>
        <v>1.0055018904599871</v>
      </c>
      <c r="F119" s="5">
        <f>N119*General!$B$14/(N119+O119)+O119*100/(N119+O119)</f>
        <v>20.824693303186269</v>
      </c>
      <c r="G119" s="5">
        <f>N119*General!$B$15/(N119+O119)</f>
        <v>3.998752863475441E-2</v>
      </c>
      <c r="H119" s="5">
        <f>(N119+O119)*(1/General!$B$20)*((F119/100)-E119*(C119/100))*1000/B119</f>
        <v>-5.6972336060582709</v>
      </c>
      <c r="I119" s="5">
        <f>(N119+O119)*(1/General!$B$20)*((D119/100)*E119-(G119/100))*1000/B119</f>
        <v>1.1532323903731439E-2</v>
      </c>
      <c r="J119" s="5">
        <f t="shared" si="1"/>
        <v>-2.0241971281409815E-3</v>
      </c>
      <c r="K119" s="5">
        <f>MAX(Online_RAW!$L$2-Online_RAW!L119,0)</f>
        <v>0</v>
      </c>
      <c r="L119" s="5">
        <f>0.0039*(Online_RAW!M119)</f>
        <v>0</v>
      </c>
      <c r="M119" s="10">
        <f>Online_RAW!$N$2-Online_RAW!N119</f>
        <v>0</v>
      </c>
      <c r="N119" s="5">
        <f>Online_RAW!C119*60</f>
        <v>120.009</v>
      </c>
      <c r="O119" s="5">
        <f>MAX(0, Online_RAW!D119*60)</f>
        <v>3.7428571428571436E-2</v>
      </c>
      <c r="P119" s="5">
        <f>_xlfn.IFNA(VLOOKUP(A119,Sampling!$D$7:$E$14,2,FALSE),0)</f>
        <v>0</v>
      </c>
      <c r="Q119">
        <f>_xlfn.IFNA(VLOOKUP(A119,Refill!$D$6:$G$8,2,FALSE),0)</f>
        <v>0</v>
      </c>
    </row>
    <row r="120" spans="1:17" x14ac:dyDescent="0.25">
      <c r="A120" s="5">
        <f>ROUND((Online_RAW!B120-General!$B$10)*24,3)</f>
        <v>1.9670000000000001</v>
      </c>
      <c r="B120" s="5">
        <f>General!$B$12+Online_ANA!K120/1000+Online_ANA!L120/1000+Online_ANA!M120/1000/General!$B$22-SUM($P$2:P120)/1000/General!$B$24+SUM($Q$2:Q120)/1000/General!$B$24</f>
        <v>1.08</v>
      </c>
      <c r="C120" s="5">
        <f>Online_RAW!K120</f>
        <v>20.81</v>
      </c>
      <c r="D120" s="5">
        <f>Online_RAW!J120</f>
        <v>0.04</v>
      </c>
      <c r="E120" s="5">
        <f>(1-F120/100-G120/100)/(1-C120/100-D120/100-General!$B$17/100)</f>
        <v>1.0056238242982434</v>
      </c>
      <c r="F120" s="5">
        <f>N120*General!$B$14/(N120+O120)+O120*100/(N120+O120)</f>
        <v>20.8</v>
      </c>
      <c r="G120" s="5">
        <f>N120*General!$B$15/(N120+O120)</f>
        <v>0.04</v>
      </c>
      <c r="H120" s="5">
        <f>(N120+O120)*(1/General!$B$20)*((F120/100)-E120*(C120/100))*1000/B120</f>
        <v>-6.2949799577473664</v>
      </c>
      <c r="I120" s="5">
        <f>(N120+O120)*(1/General!$B$20)*((D120/100)*E120-(G120/100))*1000/B120</f>
        <v>1.1147402713596826E-2</v>
      </c>
      <c r="J120" s="5">
        <f t="shared" si="1"/>
        <v>-1.770840064371846E-3</v>
      </c>
      <c r="K120" s="5">
        <f>MAX(Online_RAW!$L$2-Online_RAW!L120,0)</f>
        <v>0</v>
      </c>
      <c r="L120" s="5">
        <f>0.0039*(Online_RAW!M120)</f>
        <v>0</v>
      </c>
      <c r="M120" s="10">
        <f>Online_RAW!$N$2-Online_RAW!N120</f>
        <v>0</v>
      </c>
      <c r="N120" s="5">
        <f>Online_RAW!C120*60</f>
        <v>119.956857142857</v>
      </c>
      <c r="O120" s="5">
        <f>MAX(0, Online_RAW!D120*60)</f>
        <v>0</v>
      </c>
      <c r="P120" s="5">
        <f>_xlfn.IFNA(VLOOKUP(A120,Sampling!$D$7:$E$14,2,FALSE),0)</f>
        <v>0</v>
      </c>
      <c r="Q120">
        <f>_xlfn.IFNA(VLOOKUP(A120,Refill!$D$6:$G$8,2,FALSE),0)</f>
        <v>0</v>
      </c>
    </row>
    <row r="121" spans="1:17" x14ac:dyDescent="0.25">
      <c r="A121" s="5">
        <f>ROUND((Online_RAW!B121-General!$B$10)*24,3)</f>
        <v>1.9830000000000001</v>
      </c>
      <c r="B121" s="5">
        <f>General!$B$12+Online_ANA!K121/1000+Online_ANA!L121/1000+Online_ANA!M121/1000/General!$B$22-SUM($P$2:P121)/1000/General!$B$24+SUM($Q$2:Q121)/1000/General!$B$24</f>
        <v>1.08</v>
      </c>
      <c r="C121" s="5">
        <f>Online_RAW!K121</f>
        <v>20.816666666666698</v>
      </c>
      <c r="D121" s="5">
        <f>Online_RAW!J121</f>
        <v>0.04</v>
      </c>
      <c r="E121" s="5">
        <f>(1-F121/100-G121/100)/(1-C121/100-D121/100-General!$B$17/100)</f>
        <v>1.0054775987031197</v>
      </c>
      <c r="F121" s="5">
        <f>N121*General!$B$14/(N121+O121)+O121*100/(N121+O121)</f>
        <v>20.818222872626247</v>
      </c>
      <c r="G121" s="5">
        <f>N121*General!$B$15/(N121+O121)</f>
        <v>3.9990796528976642E-2</v>
      </c>
      <c r="H121" s="5">
        <f>(N121+O121)*(1/General!$B$20)*((F121/100)-E121*(C121/100))*1000/B121</f>
        <v>-5.5732391186121726</v>
      </c>
      <c r="I121" s="5">
        <f>(N121+O121)*(1/General!$B$20)*((D121/100)*E121-(G121/100))*1000/B121</f>
        <v>1.1313430823779875E-2</v>
      </c>
      <c r="J121" s="5">
        <f t="shared" ref="J121:J184" si="2">I121/H121</f>
        <v>-2.0299561140303458E-3</v>
      </c>
      <c r="K121" s="5">
        <f>MAX(Online_RAW!$L$2-Online_RAW!L121,0)</f>
        <v>0</v>
      </c>
      <c r="L121" s="5">
        <f>0.0039*(Online_RAW!M121)</f>
        <v>0</v>
      </c>
      <c r="M121" s="10">
        <f>Online_RAW!$N$2-Online_RAW!N121</f>
        <v>0</v>
      </c>
      <c r="N121" s="5">
        <f>Online_RAW!C121*60</f>
        <v>119.9271428571426</v>
      </c>
      <c r="O121" s="5">
        <f>MAX(0, Online_RAW!D121*60)</f>
        <v>2.76E-2</v>
      </c>
      <c r="P121" s="5">
        <f>_xlfn.IFNA(VLOOKUP(A121,Sampling!$D$7:$E$14,2,FALSE),0)</f>
        <v>0</v>
      </c>
      <c r="Q121">
        <f>_xlfn.IFNA(VLOOKUP(A121,Refill!$D$6:$G$8,2,FALSE),0)</f>
        <v>0</v>
      </c>
    </row>
    <row r="122" spans="1:17" x14ac:dyDescent="0.25">
      <c r="A122" s="5">
        <f>ROUND((Online_RAW!B122-General!$B$10)*24,3)</f>
        <v>2</v>
      </c>
      <c r="B122" s="5">
        <f>General!$B$12+Online_ANA!K122/1000+Online_ANA!L122/1000+Online_ANA!M122/1000/General!$B$22-SUM($P$2:P122)/1000/General!$B$24+SUM($Q$2:Q122)/1000/General!$B$24</f>
        <v>1.08</v>
      </c>
      <c r="C122" s="5">
        <f>Online_RAW!K122</f>
        <v>20.816666666666698</v>
      </c>
      <c r="D122" s="5">
        <f>Online_RAW!J122</f>
        <v>0.04</v>
      </c>
      <c r="E122" s="5">
        <f>(1-F122/100-G122/100)/(1-C122/100-D122/100-General!$B$17/100)</f>
        <v>1.0057089990438857</v>
      </c>
      <c r="F122" s="5">
        <f>N122*General!$B$14/(N122+O122)+O122*100/(N122+O122)</f>
        <v>20.8</v>
      </c>
      <c r="G122" s="5">
        <f>N122*General!$B$15/(N122+O122)</f>
        <v>0.04</v>
      </c>
      <c r="H122" s="5">
        <f>(N122+O122)*(1/General!$B$20)*((F122/100)-E122*(C122/100))*1000/B122</f>
        <v>-6.7183940227407311</v>
      </c>
      <c r="I122" s="5">
        <f>(N122+O122)*(1/General!$B$20)*((D122/100)*E122-(G122/100))*1000/B122</f>
        <v>1.1321847543212778E-2</v>
      </c>
      <c r="J122" s="5">
        <f t="shared" si="2"/>
        <v>-1.6852014789382798E-3</v>
      </c>
      <c r="K122" s="5">
        <f>MAX(Online_RAW!$L$2-Online_RAW!L122,0)</f>
        <v>0</v>
      </c>
      <c r="L122" s="5">
        <f>0.0039*(Online_RAW!M122)</f>
        <v>0</v>
      </c>
      <c r="M122" s="10">
        <f>Online_RAW!$N$2-Online_RAW!N122</f>
        <v>0</v>
      </c>
      <c r="N122" s="5">
        <f>Online_RAW!C122*60</f>
        <v>120.01636363636379</v>
      </c>
      <c r="O122" s="5">
        <f>MAX(0, Online_RAW!D122*60)</f>
        <v>0</v>
      </c>
      <c r="P122" s="5">
        <f>_xlfn.IFNA(VLOOKUP(A122,Sampling!$D$7:$E$14,2,FALSE),0)</f>
        <v>0</v>
      </c>
      <c r="Q122">
        <f>_xlfn.IFNA(VLOOKUP(A122,Refill!$D$6:$G$8,2,FALSE),0)</f>
        <v>0</v>
      </c>
    </row>
    <row r="123" spans="1:17" x14ac:dyDescent="0.25">
      <c r="A123" s="5">
        <f>ROUND((Online_RAW!B123-General!$B$10)*24,3)</f>
        <v>2.0169999999999999</v>
      </c>
      <c r="B123" s="5">
        <f>General!$B$12+Online_ANA!K123/1000+Online_ANA!L123/1000+Online_ANA!M123/1000/General!$B$22-SUM($P$2:P123)/1000/General!$B$24+SUM($Q$2:Q123)/1000/General!$B$24</f>
        <v>1.08</v>
      </c>
      <c r="C123" s="5">
        <f>Online_RAW!K123</f>
        <v>20.81</v>
      </c>
      <c r="D123" s="5">
        <f>Online_RAW!J123</f>
        <v>0.04</v>
      </c>
      <c r="E123" s="5">
        <f>(1-F123/100-G123/100)/(1-C123/100-D123/100-General!$B$17/100)</f>
        <v>1.0056238242982434</v>
      </c>
      <c r="F123" s="5">
        <f>N123*General!$B$14/(N123+O123)+O123*100/(N123+O123)</f>
        <v>20.8</v>
      </c>
      <c r="G123" s="5">
        <f>N123*General!$B$15/(N123+O123)</f>
        <v>0.04</v>
      </c>
      <c r="H123" s="5">
        <f>(N123+O123)*(1/General!$B$20)*((F123/100)-E123*(C123/100))*1000/B123</f>
        <v>-6.3011368086128252</v>
      </c>
      <c r="I123" s="5">
        <f>(N123+O123)*(1/General!$B$20)*((D123/100)*E123-(G123/100))*1000/B123</f>
        <v>1.1158305511779744E-2</v>
      </c>
      <c r="J123" s="5">
        <f t="shared" si="2"/>
        <v>-1.770840064371846E-3</v>
      </c>
      <c r="K123" s="5">
        <f>MAX(Online_RAW!$L$2-Online_RAW!L123,0)</f>
        <v>0</v>
      </c>
      <c r="L123" s="5">
        <f>0.0039*(Online_RAW!M123)</f>
        <v>0</v>
      </c>
      <c r="M123" s="10">
        <f>Online_RAW!$N$2-Online_RAW!N123</f>
        <v>0</v>
      </c>
      <c r="N123" s="5">
        <f>Online_RAW!C123*60</f>
        <v>120.07418181818161</v>
      </c>
      <c r="O123" s="5">
        <f>MAX(0, Online_RAW!D123*60)</f>
        <v>0</v>
      </c>
      <c r="P123" s="5">
        <f>_xlfn.IFNA(VLOOKUP(A123,Sampling!$D$7:$E$14,2,FALSE),0)</f>
        <v>0</v>
      </c>
      <c r="Q123">
        <f>_xlfn.IFNA(VLOOKUP(A123,Refill!$D$6:$G$8,2,FALSE),0)</f>
        <v>0</v>
      </c>
    </row>
    <row r="124" spans="1:17" x14ac:dyDescent="0.25">
      <c r="A124" s="5">
        <f>ROUND((Online_RAW!B124-General!$B$10)*24,3)</f>
        <v>2.0329999999999999</v>
      </c>
      <c r="B124" s="5">
        <f>General!$B$12+Online_ANA!K124/1000+Online_ANA!L124/1000+Online_ANA!M124/1000/General!$B$22-SUM($P$2:P124)/1000/General!$B$24+SUM($Q$2:Q124)/1000/General!$B$24</f>
        <v>1.08</v>
      </c>
      <c r="C124" s="5">
        <f>Online_RAW!K124</f>
        <v>20.81</v>
      </c>
      <c r="D124" s="5">
        <f>Online_RAW!J124</f>
        <v>0.04</v>
      </c>
      <c r="E124" s="5">
        <f>(1-F124/100-G124/100)/(1-C124/100-D124/100-General!$B$17/100)</f>
        <v>1.0056238242982434</v>
      </c>
      <c r="F124" s="5">
        <f>N124*General!$B$14/(N124+O124)+O124*100/(N124+O124)</f>
        <v>20.8</v>
      </c>
      <c r="G124" s="5">
        <f>N124*General!$B$15/(N124+O124)</f>
        <v>3.9999999999999994E-2</v>
      </c>
      <c r="H124" s="5">
        <f>(N124+O124)*(1/General!$B$20)*((F124/100)-E124*(C124/100))*1000/B124</f>
        <v>-6.3055795292966437</v>
      </c>
      <c r="I124" s="5">
        <f>(N124+O124)*(1/General!$B$20)*((D124/100)*E124-(G124/100))*1000/B124</f>
        <v>1.1166172859561733E-2</v>
      </c>
      <c r="J124" s="5">
        <f t="shared" si="2"/>
        <v>-1.7708400643718888E-3</v>
      </c>
      <c r="K124" s="5">
        <f>MAX(Online_RAW!$L$2-Online_RAW!L124,0)</f>
        <v>0</v>
      </c>
      <c r="L124" s="5">
        <f>0.0039*(Online_RAW!M124)</f>
        <v>0</v>
      </c>
      <c r="M124" s="10">
        <f>Online_RAW!$N$2-Online_RAW!N124</f>
        <v>0</v>
      </c>
      <c r="N124" s="5">
        <f>Online_RAW!C124*60</f>
        <v>120.15884210526301</v>
      </c>
      <c r="O124" s="5">
        <f>MAX(0, Online_RAW!D124*60)</f>
        <v>0</v>
      </c>
      <c r="P124" s="5">
        <f>_xlfn.IFNA(VLOOKUP(A124,Sampling!$D$7:$E$14,2,FALSE),0)</f>
        <v>0</v>
      </c>
      <c r="Q124">
        <f>_xlfn.IFNA(VLOOKUP(A124,Refill!$D$6:$G$8,2,FALSE),0)</f>
        <v>0</v>
      </c>
    </row>
    <row r="125" spans="1:17" x14ac:dyDescent="0.25">
      <c r="A125" s="5">
        <f>ROUND((Online_RAW!B125-General!$B$10)*24,3)</f>
        <v>2.0499999999999998</v>
      </c>
      <c r="B125" s="5">
        <f>General!$B$12+Online_ANA!K125/1000+Online_ANA!L125/1000+Online_ANA!M125/1000/General!$B$22-SUM($P$2:P125)/1000/General!$B$24+SUM($Q$2:Q125)/1000/General!$B$24</f>
        <v>1.08</v>
      </c>
      <c r="C125" s="5">
        <f>Online_RAW!K125</f>
        <v>20.81</v>
      </c>
      <c r="D125" s="5">
        <f>Online_RAW!J125</f>
        <v>0.04</v>
      </c>
      <c r="E125" s="5">
        <f>(1-F125/100-G125/100)/(1-C125/100-D125/100-General!$B$17/100)</f>
        <v>1.0056215377658089</v>
      </c>
      <c r="F125" s="5">
        <f>N125*General!$B$14/(N125+O125)+O125*100/(N125+O125)</f>
        <v>20.800180080627008</v>
      </c>
      <c r="G125" s="5">
        <f>N125*General!$B$15/(N125+O125)</f>
        <v>3.9999909050188381E-2</v>
      </c>
      <c r="H125" s="5">
        <f>(N125+O125)*(1/General!$B$20)*((F125/100)-E125*(C125/100))*1000/B125</f>
        <v>-6.2831437998338826</v>
      </c>
      <c r="I125" s="5">
        <f>(N125+O125)*(1/General!$B$20)*((D125/100)*E125-(G125/100))*1000/B125</f>
        <v>1.1146393776328697E-2</v>
      </c>
      <c r="J125" s="5">
        <f t="shared" si="2"/>
        <v>-1.7740153864731524E-3</v>
      </c>
      <c r="K125" s="5">
        <f>MAX(Online_RAW!$L$2-Online_RAW!L125,0)</f>
        <v>0</v>
      </c>
      <c r="L125" s="5">
        <f>0.0039*(Online_RAW!M125)</f>
        <v>0</v>
      </c>
      <c r="M125" s="10">
        <f>Online_RAW!$N$2-Online_RAW!N125</f>
        <v>0</v>
      </c>
      <c r="N125" s="5">
        <f>Online_RAW!C125*60</f>
        <v>119.94600000000001</v>
      </c>
      <c r="O125" s="5">
        <f>MAX(0, Online_RAW!D125*60)</f>
        <v>2.7272727272727301E-4</v>
      </c>
      <c r="P125" s="5">
        <f>_xlfn.IFNA(VLOOKUP(A125,Sampling!$D$7:$E$14,2,FALSE),0)</f>
        <v>0</v>
      </c>
      <c r="Q125">
        <f>_xlfn.IFNA(VLOOKUP(A125,Refill!$D$6:$G$8,2,FALSE),0)</f>
        <v>0</v>
      </c>
    </row>
    <row r="126" spans="1:17" x14ac:dyDescent="0.25">
      <c r="A126" s="5">
        <f>ROUND((Online_RAW!B126-General!$B$10)*24,3)</f>
        <v>2.0670000000000002</v>
      </c>
      <c r="B126" s="5">
        <f>General!$B$12+Online_ANA!K126/1000+Online_ANA!L126/1000+Online_ANA!M126/1000/General!$B$22-SUM($P$2:P126)/1000/General!$B$24+SUM($Q$2:Q126)/1000/General!$B$24</f>
        <v>1.08</v>
      </c>
      <c r="C126" s="5">
        <f>Online_RAW!K126</f>
        <v>20.81</v>
      </c>
      <c r="D126" s="5">
        <f>Online_RAW!J126</f>
        <v>0.04</v>
      </c>
      <c r="E126" s="5">
        <f>(1-F126/100-G126/100)/(1-C126/100-D126/100-General!$B$17/100)</f>
        <v>1.0056238242982434</v>
      </c>
      <c r="F126" s="5">
        <f>N126*General!$B$14/(N126+O126)+O126*100/(N126+O126)</f>
        <v>20.8</v>
      </c>
      <c r="G126" s="5">
        <f>N126*General!$B$15/(N126+O126)</f>
        <v>0.04</v>
      </c>
      <c r="H126" s="5">
        <f>(N126+O126)*(1/General!$B$20)*((F126/100)-E126*(C126/100))*1000/B126</f>
        <v>-6.2960744787225655</v>
      </c>
      <c r="I126" s="5">
        <f>(N126+O126)*(1/General!$B$20)*((D126/100)*E126-(G126/100))*1000/B126</f>
        <v>1.1149340935191007E-2</v>
      </c>
      <c r="J126" s="5">
        <f t="shared" si="2"/>
        <v>-1.7708400643718463E-3</v>
      </c>
      <c r="K126" s="5">
        <f>MAX(Online_RAW!$L$2-Online_RAW!L126,0)</f>
        <v>0</v>
      </c>
      <c r="L126" s="5">
        <f>0.0039*(Online_RAW!M126)</f>
        <v>0</v>
      </c>
      <c r="M126" s="10">
        <f>Online_RAW!$N$2-Online_RAW!N126</f>
        <v>0</v>
      </c>
      <c r="N126" s="5">
        <f>Online_RAW!C126*60</f>
        <v>119.9777142857142</v>
      </c>
      <c r="O126" s="5">
        <f>MAX(0, Online_RAW!D126*60)</f>
        <v>0</v>
      </c>
      <c r="P126" s="5">
        <f>_xlfn.IFNA(VLOOKUP(A126,Sampling!$D$7:$E$14,2,FALSE),0)</f>
        <v>0</v>
      </c>
      <c r="Q126">
        <f>_xlfn.IFNA(VLOOKUP(A126,Refill!$D$6:$G$8,2,FALSE),0)</f>
        <v>0</v>
      </c>
    </row>
    <row r="127" spans="1:17" x14ac:dyDescent="0.25">
      <c r="A127" s="5">
        <f>ROUND((Online_RAW!B127-General!$B$10)*24,3)</f>
        <v>2.0830000000000002</v>
      </c>
      <c r="B127" s="5">
        <f>General!$B$12+Online_ANA!K127/1000+Online_ANA!L127/1000+Online_ANA!M127/1000/General!$B$22-SUM($P$2:P127)/1000/General!$B$24+SUM($Q$2:Q127)/1000/General!$B$24</f>
        <v>1.08</v>
      </c>
      <c r="C127" s="5">
        <f>Online_RAW!K127</f>
        <v>20.81</v>
      </c>
      <c r="D127" s="5">
        <f>Online_RAW!J127</f>
        <v>0.04</v>
      </c>
      <c r="E127" s="5">
        <f>(1-F127/100-G127/100)/(1-C127/100-D127/100-General!$B$17/100)</f>
        <v>1.0056238242982434</v>
      </c>
      <c r="F127" s="5">
        <f>N127*General!$B$14/(N127+O127)+O127*100/(N127+O127)</f>
        <v>20.8</v>
      </c>
      <c r="G127" s="5">
        <f>N127*General!$B$15/(N127+O127)</f>
        <v>3.9999999999999994E-2</v>
      </c>
      <c r="H127" s="5">
        <f>(N127+O127)*(1/General!$B$20)*((F127/100)-E127*(C127/100))*1000/B127</f>
        <v>-6.3005500199704665</v>
      </c>
      <c r="I127" s="5">
        <f>(N127+O127)*(1/General!$B$20)*((D127/100)*E127-(G127/100))*1000/B127</f>
        <v>1.1157266402942808E-2</v>
      </c>
      <c r="J127" s="5">
        <f t="shared" si="2"/>
        <v>-1.7708400643718892E-3</v>
      </c>
      <c r="K127" s="5">
        <f>MAX(Online_RAW!$L$2-Online_RAW!L127,0)</f>
        <v>0</v>
      </c>
      <c r="L127" s="5">
        <f>0.0039*(Online_RAW!M127)</f>
        <v>0</v>
      </c>
      <c r="M127" s="10">
        <f>Online_RAW!$N$2-Online_RAW!N127</f>
        <v>0</v>
      </c>
      <c r="N127" s="5">
        <f>Online_RAW!C127*60</f>
        <v>120.06300000000002</v>
      </c>
      <c r="O127" s="5">
        <f>MAX(0, Online_RAW!D127*60)</f>
        <v>0</v>
      </c>
      <c r="P127" s="5">
        <f>_xlfn.IFNA(VLOOKUP(A127,Sampling!$D$7:$E$14,2,FALSE),0)</f>
        <v>0</v>
      </c>
      <c r="Q127">
        <f>_xlfn.IFNA(VLOOKUP(A127,Refill!$D$6:$G$8,2,FALSE),0)</f>
        <v>0</v>
      </c>
    </row>
    <row r="128" spans="1:17" x14ac:dyDescent="0.25">
      <c r="A128" s="5">
        <f>ROUND((Online_RAW!B128-General!$B$10)*24,3)</f>
        <v>2.1</v>
      </c>
      <c r="B128" s="5">
        <f>General!$B$12+Online_ANA!K128/1000+Online_ANA!L128/1000+Online_ANA!M128/1000/General!$B$22-SUM($P$2:P128)/1000/General!$B$24+SUM($Q$2:Q128)/1000/General!$B$24</f>
        <v>1.08</v>
      </c>
      <c r="C128" s="5">
        <f>Online_RAW!K128</f>
        <v>20.81</v>
      </c>
      <c r="D128" s="5">
        <f>Online_RAW!J128</f>
        <v>0.04</v>
      </c>
      <c r="E128" s="5">
        <f>(1-F128/100-G128/100)/(1-C128/100-D128/100-General!$B$17/100)</f>
        <v>1.0055187334124704</v>
      </c>
      <c r="F128" s="5">
        <f>N128*General!$B$14/(N128+O128)+O128*100/(N128+O128)</f>
        <v>20.80827665171817</v>
      </c>
      <c r="G128" s="5">
        <f>N128*General!$B$15/(N128+O128)</f>
        <v>3.9995819872869612E-2</v>
      </c>
      <c r="H128" s="5">
        <f>(N128+O128)*(1/General!$B$20)*((F128/100)-E128*(C128/100))*1000/B128</f>
        <v>-5.7808784057080826</v>
      </c>
      <c r="I128" s="5">
        <f>(N128+O128)*(1/General!$B$20)*((D128/100)*E128-(G128/100))*1000/B128</f>
        <v>1.1154757335262418E-2</v>
      </c>
      <c r="J128" s="5">
        <f t="shared" si="2"/>
        <v>-1.929595565312034E-3</v>
      </c>
      <c r="K128" s="5">
        <f>MAX(Online_RAW!$L$2-Online_RAW!L128,0)</f>
        <v>0</v>
      </c>
      <c r="L128" s="5">
        <f>0.0039*(Online_RAW!M128)</f>
        <v>0</v>
      </c>
      <c r="M128" s="10">
        <f>Online_RAW!$N$2-Online_RAW!N128</f>
        <v>0</v>
      </c>
      <c r="N128" s="5">
        <f>Online_RAW!C128*60</f>
        <v>120.036</v>
      </c>
      <c r="O128" s="5">
        <f>MAX(0, Online_RAW!D128*60)</f>
        <v>1.254545454545454E-2</v>
      </c>
      <c r="P128" s="5">
        <f>_xlfn.IFNA(VLOOKUP(A128,Sampling!$D$7:$E$14,2,FALSE),0)</f>
        <v>0</v>
      </c>
      <c r="Q128">
        <f>_xlfn.IFNA(VLOOKUP(A128,Refill!$D$6:$G$8,2,FALSE),0)</f>
        <v>0</v>
      </c>
    </row>
    <row r="129" spans="1:17" x14ac:dyDescent="0.25">
      <c r="A129" s="5">
        <f>ROUND((Online_RAW!B129-General!$B$10)*24,3)</f>
        <v>2.117</v>
      </c>
      <c r="B129" s="5">
        <f>General!$B$12+Online_ANA!K129/1000+Online_ANA!L129/1000+Online_ANA!M129/1000/General!$B$22-SUM($P$2:P129)/1000/General!$B$24+SUM($Q$2:Q129)/1000/General!$B$24</f>
        <v>1.08</v>
      </c>
      <c r="C129" s="5">
        <f>Online_RAW!K129</f>
        <v>20.81</v>
      </c>
      <c r="D129" s="5">
        <f>Online_RAW!J129</f>
        <v>0.04</v>
      </c>
      <c r="E129" s="5">
        <f>(1-F129/100-G129/100)/(1-C129/100-D129/100-General!$B$17/100)</f>
        <v>1.0055735401356916</v>
      </c>
      <c r="F129" s="5">
        <f>N129*General!$B$14/(N129+O129)+O129*100/(N129+O129)</f>
        <v>20.803960234013829</v>
      </c>
      <c r="G129" s="5">
        <f>N129*General!$B$15/(N129+O129)</f>
        <v>3.99979998818112E-2</v>
      </c>
      <c r="H129" s="5">
        <f>(N129+O129)*(1/General!$B$20)*((F129/100)-E129*(C129/100))*1000/B129</f>
        <v>-6.0486960349027958</v>
      </c>
      <c r="I129" s="5">
        <f>(N129+O129)*(1/General!$B$20)*((D129/100)*E129-(G129/100))*1000/B129</f>
        <v>1.1150195394025666E-2</v>
      </c>
      <c r="J129" s="5">
        <f t="shared" si="2"/>
        <v>-1.843404814803998E-3</v>
      </c>
      <c r="K129" s="5">
        <f>MAX(Online_RAW!$L$2-Online_RAW!L129,0)</f>
        <v>0</v>
      </c>
      <c r="L129" s="5">
        <f>0.0039*(Online_RAW!M129)</f>
        <v>0</v>
      </c>
      <c r="M129" s="10">
        <f>Online_RAW!$N$2-Online_RAW!N129</f>
        <v>0</v>
      </c>
      <c r="N129" s="5">
        <f>Online_RAW!C129*60</f>
        <v>119.98690909090921</v>
      </c>
      <c r="O129" s="5">
        <f>MAX(0, Online_RAW!D129*60)</f>
        <v>6.0000000000000001E-3</v>
      </c>
      <c r="P129" s="5">
        <f>_xlfn.IFNA(VLOOKUP(A129,Sampling!$D$7:$E$14,2,FALSE),0)</f>
        <v>0</v>
      </c>
      <c r="Q129">
        <f>_xlfn.IFNA(VLOOKUP(A129,Refill!$D$6:$G$8,2,FALSE),0)</f>
        <v>0</v>
      </c>
    </row>
    <row r="130" spans="1:17" x14ac:dyDescent="0.25">
      <c r="A130" s="5">
        <f>ROUND((Online_RAW!B130-General!$B$10)*24,3)</f>
        <v>2.133</v>
      </c>
      <c r="B130" s="5">
        <f>General!$B$12+Online_ANA!K130/1000+Online_ANA!L130/1000+Online_ANA!M130/1000/General!$B$22-SUM($P$2:P130)/1000/General!$B$24+SUM($Q$2:Q130)/1000/General!$B$24</f>
        <v>1.08</v>
      </c>
      <c r="C130" s="5">
        <f>Online_RAW!K130</f>
        <v>20.8</v>
      </c>
      <c r="D130" s="5">
        <f>Online_RAW!J130</f>
        <v>0.04</v>
      </c>
      <c r="E130" s="5">
        <f>(1-F130/100-G130/100)/(1-C130/100-D130/100-General!$B$17/100)</f>
        <v>1.0052806621502901</v>
      </c>
      <c r="F130" s="5">
        <f>N130*General!$B$14/(N130+O130)+O130*100/(N130+O130)</f>
        <v>20.816968563748979</v>
      </c>
      <c r="G130" s="5">
        <f>N130*General!$B$15/(N130+O130)</f>
        <v>3.9991430018308592E-2</v>
      </c>
      <c r="H130" s="5">
        <f>(N130+O130)*(1/General!$B$20)*((F130/100)-E130*(C130/100))*1000/B130</f>
        <v>-4.6045075098973882</v>
      </c>
      <c r="I130" s="5">
        <f>(N130+O130)*(1/General!$B$20)*((D130/100)*E130-(G130/100))*1000/B130</f>
        <v>1.0897632243615743E-2</v>
      </c>
      <c r="J130" s="5">
        <f t="shared" si="2"/>
        <v>-2.3667313431873626E-3</v>
      </c>
      <c r="K130" s="5">
        <f>MAX(Online_RAW!$L$2-Online_RAW!L130,0)</f>
        <v>0</v>
      </c>
      <c r="L130" s="5">
        <f>0.0039*(Online_RAW!M130)</f>
        <v>0</v>
      </c>
      <c r="M130" s="10">
        <f>Online_RAW!$N$2-Online_RAW!N130</f>
        <v>0</v>
      </c>
      <c r="N130" s="5">
        <f>Online_RAW!C130*60</f>
        <v>119.9945454545454</v>
      </c>
      <c r="O130" s="5">
        <f>MAX(0, Online_RAW!D130*60)</f>
        <v>2.5714285714285738E-2</v>
      </c>
      <c r="P130" s="5">
        <f>_xlfn.IFNA(VLOOKUP(A130,Sampling!$D$7:$E$14,2,FALSE),0)</f>
        <v>0</v>
      </c>
      <c r="Q130">
        <f>_xlfn.IFNA(VLOOKUP(A130,Refill!$D$6:$G$8,2,FALSE),0)</f>
        <v>0</v>
      </c>
    </row>
    <row r="131" spans="1:17" x14ac:dyDescent="0.25">
      <c r="A131" s="5">
        <f>ROUND((Online_RAW!B131-General!$B$10)*24,3)</f>
        <v>2.15</v>
      </c>
      <c r="B131" s="5">
        <f>General!$B$12+Online_ANA!K131/1000+Online_ANA!L131/1000+Online_ANA!M131/1000/General!$B$22-SUM($P$2:P131)/1000/General!$B$24+SUM($Q$2:Q131)/1000/General!$B$24</f>
        <v>1.08</v>
      </c>
      <c r="C131" s="5">
        <f>Online_RAW!K131</f>
        <v>20.8</v>
      </c>
      <c r="D131" s="5">
        <f>Online_RAW!J131</f>
        <v>0.04</v>
      </c>
      <c r="E131" s="5">
        <f>(1-F131/100-G131/100)/(1-C131/100-D131/100-General!$B$17/100)</f>
        <v>1.0053302468535483</v>
      </c>
      <c r="F131" s="5">
        <f>N131*General!$B$14/(N131+O131)+O131*100/(N131+O131)</f>
        <v>20.813062921011898</v>
      </c>
      <c r="G131" s="5">
        <f>N131*General!$B$15/(N131+O131)</f>
        <v>3.9993402565145504E-2</v>
      </c>
      <c r="H131" s="5">
        <f>(N131+O131)*(1/General!$B$20)*((F131/100)-E131*(C131/100))*1000/B131</f>
        <v>-4.8503535255357431</v>
      </c>
      <c r="I131" s="5">
        <f>(N131+O131)*(1/General!$B$20)*((D131/100)*E131-(G131/100))*1000/B131</f>
        <v>1.090056671780406E-2</v>
      </c>
      <c r="J131" s="5">
        <f t="shared" si="2"/>
        <v>-2.2473757140413892E-3</v>
      </c>
      <c r="K131" s="5">
        <f>MAX(Online_RAW!$L$2-Online_RAW!L131,0)</f>
        <v>0</v>
      </c>
      <c r="L131" s="5">
        <f>0.0039*(Online_RAW!M131)</f>
        <v>0</v>
      </c>
      <c r="M131" s="10">
        <f>Online_RAW!$N$2-Online_RAW!N131</f>
        <v>0</v>
      </c>
      <c r="N131" s="5">
        <f>Online_RAW!C131*60</f>
        <v>120.02685714285721</v>
      </c>
      <c r="O131" s="5">
        <f>MAX(0, Online_RAW!D131*60)</f>
        <v>1.9799999999999998E-2</v>
      </c>
      <c r="P131" s="5">
        <f>_xlfn.IFNA(VLOOKUP(A131,Sampling!$D$7:$E$14,2,FALSE),0)</f>
        <v>0</v>
      </c>
      <c r="Q131">
        <f>_xlfn.IFNA(VLOOKUP(A131,Refill!$D$6:$G$8,2,FALSE),0)</f>
        <v>0</v>
      </c>
    </row>
    <row r="132" spans="1:17" x14ac:dyDescent="0.25">
      <c r="A132" s="5">
        <f>ROUND((Online_RAW!B132-General!$B$10)*24,3)</f>
        <v>2.1669999999999998</v>
      </c>
      <c r="B132" s="5">
        <f>General!$B$12+Online_ANA!K132/1000+Online_ANA!L132/1000+Online_ANA!M132/1000/General!$B$22-SUM($P$2:P132)/1000/General!$B$24+SUM($Q$2:Q132)/1000/General!$B$24</f>
        <v>1.08</v>
      </c>
      <c r="C132" s="5">
        <f>Online_RAW!K132</f>
        <v>20.8</v>
      </c>
      <c r="D132" s="5">
        <f>Online_RAW!J132</f>
        <v>0.04</v>
      </c>
      <c r="E132" s="5">
        <f>(1-F132/100-G132/100)/(1-C132/100-D132/100-General!$B$17/100)</f>
        <v>1.0054229253243545</v>
      </c>
      <c r="F132" s="5">
        <f>N132*General!$B$14/(N132+O132)+O132*100/(N132+O132)</f>
        <v>20.805762907648862</v>
      </c>
      <c r="G132" s="5">
        <f>N132*General!$B$15/(N132+O132)</f>
        <v>3.9997089440581383E-2</v>
      </c>
      <c r="H132" s="5">
        <f>(N132+O132)*(1/General!$B$20)*((F132/100)-E132*(C132/100))*1000/B132</f>
        <v>-5.3032299064205999</v>
      </c>
      <c r="I132" s="5">
        <f>(N132+O132)*(1/General!$B$20)*((D132/100)*E132-(G132/100))*1000/B132</f>
        <v>1.0891836421203152E-2</v>
      </c>
      <c r="J132" s="5">
        <f t="shared" si="2"/>
        <v>-2.0538118492687725E-3</v>
      </c>
      <c r="K132" s="5">
        <f>MAX(Online_RAW!$L$2-Online_RAW!L132,0)</f>
        <v>0</v>
      </c>
      <c r="L132" s="5">
        <f>0.0039*(Online_RAW!M132)</f>
        <v>0</v>
      </c>
      <c r="M132" s="10">
        <f>Online_RAW!$N$2-Online_RAW!N132</f>
        <v>0</v>
      </c>
      <c r="N132" s="5">
        <f>Online_RAW!C132*60</f>
        <v>119.930727272727</v>
      </c>
      <c r="O132" s="5">
        <f>MAX(0, Online_RAW!D132*60)</f>
        <v>8.7272727272726999E-3</v>
      </c>
      <c r="P132" s="5">
        <f>_xlfn.IFNA(VLOOKUP(A132,Sampling!$D$7:$E$14,2,FALSE),0)</f>
        <v>0</v>
      </c>
      <c r="Q132">
        <f>_xlfn.IFNA(VLOOKUP(A132,Refill!$D$6:$G$8,2,FALSE),0)</f>
        <v>0</v>
      </c>
    </row>
    <row r="133" spans="1:17" x14ac:dyDescent="0.25">
      <c r="A133" s="5">
        <f>ROUND((Online_RAW!B133-General!$B$10)*24,3)</f>
        <v>2.1829999999999998</v>
      </c>
      <c r="B133" s="5">
        <f>General!$B$12+Online_ANA!K133/1000+Online_ANA!L133/1000+Online_ANA!M133/1000/General!$B$22-SUM($P$2:P133)/1000/General!$B$24+SUM($Q$2:Q133)/1000/General!$B$24</f>
        <v>1.08</v>
      </c>
      <c r="C133" s="5">
        <f>Online_RAW!K133</f>
        <v>20.8</v>
      </c>
      <c r="D133" s="5">
        <f>Online_RAW!J133</f>
        <v>0.04</v>
      </c>
      <c r="E133" s="5">
        <f>(1-F133/100-G133/100)/(1-C133/100-D133/100-General!$B$17/100)</f>
        <v>1.0054960892271765</v>
      </c>
      <c r="F133" s="5">
        <f>N133*General!$B$14/(N133+O133)+O133*100/(N133+O133)</f>
        <v>20.8</v>
      </c>
      <c r="G133" s="5">
        <f>N133*General!$B$15/(N133+O133)</f>
        <v>0.04</v>
      </c>
      <c r="H133" s="5">
        <f>(N133+O133)*(1/General!$B$20)*((F133/100)-E133*(C133/100))*1000/B133</f>
        <v>-5.6660990272012786</v>
      </c>
      <c r="I133" s="5">
        <f>(N133+O133)*(1/General!$B$20)*((D133/100)*E133-(G133/100))*1000/B133</f>
        <v>1.0896344283079376E-2</v>
      </c>
      <c r="J133" s="5">
        <f t="shared" si="2"/>
        <v>-1.9230769230769221E-3</v>
      </c>
      <c r="K133" s="5">
        <f>MAX(Online_RAW!$L$2-Online_RAW!L133,0)</f>
        <v>0</v>
      </c>
      <c r="L133" s="5">
        <f>0.0039*(Online_RAW!M133)</f>
        <v>0</v>
      </c>
      <c r="M133" s="10">
        <f>Online_RAW!$N$2-Online_RAW!N133</f>
        <v>0</v>
      </c>
      <c r="N133" s="5">
        <f>Online_RAW!C133*60</f>
        <v>119.98036363636379</v>
      </c>
      <c r="O133" s="5">
        <f>MAX(0, Online_RAW!D133*60)</f>
        <v>0</v>
      </c>
      <c r="P133" s="5">
        <f>_xlfn.IFNA(VLOOKUP(A133,Sampling!$D$7:$E$14,2,FALSE),0)</f>
        <v>0</v>
      </c>
      <c r="Q133">
        <f>_xlfn.IFNA(VLOOKUP(A133,Refill!$D$6:$G$8,2,FALSE),0)</f>
        <v>0</v>
      </c>
    </row>
    <row r="134" spans="1:17" x14ac:dyDescent="0.25">
      <c r="A134" s="5">
        <f>ROUND((Online_RAW!B134-General!$B$10)*24,3)</f>
        <v>2.2000000000000002</v>
      </c>
      <c r="B134" s="5">
        <f>General!$B$12+Online_ANA!K134/1000+Online_ANA!L134/1000+Online_ANA!M134/1000/General!$B$22-SUM($P$2:P134)/1000/General!$B$24+SUM($Q$2:Q134)/1000/General!$B$24</f>
        <v>1.08</v>
      </c>
      <c r="C134" s="5">
        <f>Online_RAW!K134</f>
        <v>20.8</v>
      </c>
      <c r="D134" s="5">
        <f>Online_RAW!J134</f>
        <v>0.04</v>
      </c>
      <c r="E134" s="5">
        <f>(1-F134/100-G134/100)/(1-C134/100-D134/100-General!$B$17/100)</f>
        <v>1.0052949847423089</v>
      </c>
      <c r="F134" s="5">
        <f>N134*General!$B$14/(N134+O134)+O134*100/(N134+O134)</f>
        <v>20.815840414868006</v>
      </c>
      <c r="G134" s="5">
        <f>N134*General!$B$15/(N134+O134)</f>
        <v>3.9991999790470703E-2</v>
      </c>
      <c r="H134" s="5">
        <f>(N134+O134)*(1/General!$B$20)*((F134/100)-E134*(C134/100))*1000/B134</f>
        <v>-4.6743006917331229</v>
      </c>
      <c r="I134" s="5">
        <f>(N134+O134)*(1/General!$B$20)*((D134/100)*E134-(G134/100))*1000/B134</f>
        <v>1.0895662560378189E-2</v>
      </c>
      <c r="J134" s="5">
        <f t="shared" si="2"/>
        <v>-2.3309716851652364E-3</v>
      </c>
      <c r="K134" s="5">
        <f>MAX(Online_RAW!$L$2-Online_RAW!L134,0)</f>
        <v>0</v>
      </c>
      <c r="L134" s="5">
        <f>0.0039*(Online_RAW!M134)</f>
        <v>0</v>
      </c>
      <c r="M134" s="10">
        <f>Online_RAW!$N$2-Online_RAW!N134</f>
        <v>0</v>
      </c>
      <c r="N134" s="5">
        <f>Online_RAW!C134*60</f>
        <v>119.97285714285721</v>
      </c>
      <c r="O134" s="5">
        <f>MAX(0, Online_RAW!D134*60)</f>
        <v>2.4E-2</v>
      </c>
      <c r="P134" s="5">
        <f>_xlfn.IFNA(VLOOKUP(A134,Sampling!$D$7:$E$14,2,FALSE),0)</f>
        <v>0</v>
      </c>
      <c r="Q134">
        <f>_xlfn.IFNA(VLOOKUP(A134,Refill!$D$6:$G$8,2,FALSE),0)</f>
        <v>0</v>
      </c>
    </row>
    <row r="135" spans="1:17" x14ac:dyDescent="0.25">
      <c r="A135" s="5">
        <f>ROUND((Online_RAW!B135-General!$B$10)*24,3)</f>
        <v>2.2170000000000001</v>
      </c>
      <c r="B135" s="5">
        <f>General!$B$12+Online_ANA!K135/1000+Online_ANA!L135/1000+Online_ANA!M135/1000/General!$B$22-SUM($P$2:P135)/1000/General!$B$24+SUM($Q$2:Q135)/1000/General!$B$24</f>
        <v>1.08</v>
      </c>
      <c r="C135" s="5">
        <f>Online_RAW!K135</f>
        <v>20.8</v>
      </c>
      <c r="D135" s="5">
        <f>Online_RAW!J135</f>
        <v>0.04</v>
      </c>
      <c r="E135" s="5">
        <f>(1-F135/100-G135/100)/(1-C135/100-D135/100-General!$B$17/100)</f>
        <v>1.0054960892271765</v>
      </c>
      <c r="F135" s="5">
        <f>N135*General!$B$14/(N135+O135)+O135*100/(N135+O135)</f>
        <v>20.799999999999997</v>
      </c>
      <c r="G135" s="5">
        <f>N135*General!$B$15/(N135+O135)</f>
        <v>0.04</v>
      </c>
      <c r="H135" s="5">
        <f>(N135+O135)*(1/General!$B$20)*((F135/100)-E135*(C135/100))*1000/B135</f>
        <v>-5.6648883442976121</v>
      </c>
      <c r="I135" s="5">
        <f>(N135+O135)*(1/General!$B$20)*((D135/100)*E135-(G135/100))*1000/B135</f>
        <v>1.0894016046725644E-2</v>
      </c>
      <c r="J135" s="5">
        <f t="shared" si="2"/>
        <v>-1.9230769230768289E-3</v>
      </c>
      <c r="K135" s="5">
        <f>MAX(Online_RAW!$L$2-Online_RAW!L135,0)</f>
        <v>0</v>
      </c>
      <c r="L135" s="5">
        <f>0.0039*(Online_RAW!M135)</f>
        <v>0</v>
      </c>
      <c r="M135" s="10">
        <f>Online_RAW!$N$2-Online_RAW!N135</f>
        <v>0</v>
      </c>
      <c r="N135" s="5">
        <f>Online_RAW!C135*60</f>
        <v>119.95472727272701</v>
      </c>
      <c r="O135" s="5">
        <f>MAX(0, Online_RAW!D135*60)</f>
        <v>0</v>
      </c>
      <c r="P135" s="5">
        <f>_xlfn.IFNA(VLOOKUP(A135,Sampling!$D$7:$E$14,2,FALSE),0)</f>
        <v>0</v>
      </c>
      <c r="Q135">
        <f>_xlfn.IFNA(VLOOKUP(A135,Refill!$D$6:$G$8,2,FALSE),0)</f>
        <v>0</v>
      </c>
    </row>
    <row r="136" spans="1:17" x14ac:dyDescent="0.25">
      <c r="A136" s="5">
        <f>ROUND((Online_RAW!B136-General!$B$10)*24,3)</f>
        <v>2.2330000000000001</v>
      </c>
      <c r="B136" s="5">
        <f>General!$B$12+Online_ANA!K136/1000+Online_ANA!L136/1000+Online_ANA!M136/1000/General!$B$22-SUM($P$2:P136)/1000/General!$B$24+SUM($Q$2:Q136)/1000/General!$B$24</f>
        <v>1.08</v>
      </c>
      <c r="C136" s="5">
        <f>Online_RAW!K136</f>
        <v>20.8</v>
      </c>
      <c r="D136" s="5">
        <f>Online_RAW!J136</f>
        <v>0.04</v>
      </c>
      <c r="E136" s="5">
        <f>(1-F136/100-G136/100)/(1-C136/100-D136/100-General!$B$17/100)</f>
        <v>1.0054686871581129</v>
      </c>
      <c r="F136" s="5">
        <f>N136*General!$B$14/(N136+O136)+O136*100/(N136+O136)</f>
        <v>20.802158381214092</v>
      </c>
      <c r="G136" s="5">
        <f>N136*General!$B$15/(N136+O136)</f>
        <v>3.999890990847773E-2</v>
      </c>
      <c r="H136" s="5">
        <f>(N136+O136)*(1/General!$B$20)*((F136/100)-E136*(C136/100))*1000/B136</f>
        <v>-5.5359251860649765</v>
      </c>
      <c r="I136" s="5">
        <f>(N136+O136)*(1/General!$B$20)*((D136/100)*E136-(G136/100))*1000/B136</f>
        <v>1.090600398709996E-2</v>
      </c>
      <c r="J136" s="5">
        <f t="shared" si="2"/>
        <v>-1.9700417943783882E-3</v>
      </c>
      <c r="K136" s="5">
        <f>MAX(Online_RAW!$L$2-Online_RAW!L136,0)</f>
        <v>0</v>
      </c>
      <c r="L136" s="5">
        <f>0.0039*(Online_RAW!M136)</f>
        <v>0</v>
      </c>
      <c r="M136" s="10">
        <f>Online_RAW!$N$2-Online_RAW!N136</f>
        <v>0</v>
      </c>
      <c r="N136" s="5">
        <f>Online_RAW!C136*60</f>
        <v>120.086727272727</v>
      </c>
      <c r="O136" s="5">
        <f>MAX(0, Online_RAW!D136*60)</f>
        <v>3.2727272727272761E-3</v>
      </c>
      <c r="P136" s="5">
        <f>_xlfn.IFNA(VLOOKUP(A136,Sampling!$D$7:$E$14,2,FALSE),0)</f>
        <v>0</v>
      </c>
      <c r="Q136">
        <f>_xlfn.IFNA(VLOOKUP(A136,Refill!$D$6:$G$8,2,FALSE),0)</f>
        <v>0</v>
      </c>
    </row>
    <row r="137" spans="1:17" x14ac:dyDescent="0.25">
      <c r="A137" s="5">
        <f>ROUND((Online_RAW!B137-General!$B$10)*24,3)</f>
        <v>2.25</v>
      </c>
      <c r="B137" s="5">
        <f>General!$B$12+Online_ANA!K137/1000+Online_ANA!L137/1000+Online_ANA!M137/1000/General!$B$22-SUM($P$2:P137)/1000/General!$B$24+SUM($Q$2:Q137)/1000/General!$B$24</f>
        <v>1.08</v>
      </c>
      <c r="C137" s="5">
        <f>Online_RAW!K137</f>
        <v>20.795000000000002</v>
      </c>
      <c r="D137" s="5">
        <f>Online_RAW!J137</f>
        <v>0.04</v>
      </c>
      <c r="E137" s="5">
        <f>(1-F137/100-G137/100)/(1-C137/100-D137/100-General!$B$17/100)</f>
        <v>1.0054322338596218</v>
      </c>
      <c r="F137" s="5">
        <f>N137*General!$B$14/(N137+O137)+O137*100/(N137+O137)</f>
        <v>20.8</v>
      </c>
      <c r="G137" s="5">
        <f>N137*General!$B$15/(N137+O137)</f>
        <v>0.04</v>
      </c>
      <c r="H137" s="5">
        <f>(N137+O137)*(1/General!$B$20)*((F137/100)-E137*(C137/100))*1000/B137</f>
        <v>-5.3561444857862828</v>
      </c>
      <c r="I137" s="5">
        <f>(N137+O137)*(1/General!$B$20)*((D137/100)*E137-(G137/100))*1000/B137</f>
        <v>1.0779895981079672E-2</v>
      </c>
      <c r="J137" s="5">
        <f t="shared" si="2"/>
        <v>-2.0126223274384244E-3</v>
      </c>
      <c r="K137" s="5">
        <f>MAX(Online_RAW!$L$2-Online_RAW!L137,0)</f>
        <v>0</v>
      </c>
      <c r="L137" s="5">
        <f>0.0039*(Online_RAW!M137)</f>
        <v>0</v>
      </c>
      <c r="M137" s="10">
        <f>Online_RAW!$N$2-Online_RAW!N137</f>
        <v>0</v>
      </c>
      <c r="N137" s="5">
        <f>Online_RAW!C137*60</f>
        <v>120.09342857142839</v>
      </c>
      <c r="O137" s="5">
        <f>MAX(0, Online_RAW!D137*60)</f>
        <v>0</v>
      </c>
      <c r="P137" s="5">
        <f>_xlfn.IFNA(VLOOKUP(A137,Sampling!$D$7:$E$14,2,FALSE),0)</f>
        <v>0</v>
      </c>
      <c r="Q137">
        <f>_xlfn.IFNA(VLOOKUP(A137,Refill!$D$6:$G$8,2,FALSE),0)</f>
        <v>0</v>
      </c>
    </row>
    <row r="138" spans="1:17" x14ac:dyDescent="0.25">
      <c r="A138" s="5">
        <f>ROUND((Online_RAW!B138-General!$B$10)*24,3)</f>
        <v>2.2669999999999999</v>
      </c>
      <c r="B138" s="5">
        <f>General!$B$12+Online_ANA!K138/1000+Online_ANA!L138/1000+Online_ANA!M138/1000/General!$B$22-SUM($P$2:P138)/1000/General!$B$24+SUM($Q$2:Q138)/1000/General!$B$24</f>
        <v>1.08</v>
      </c>
      <c r="C138" s="5">
        <f>Online_RAW!K138</f>
        <v>20.795999999999999</v>
      </c>
      <c r="D138" s="5">
        <f>Online_RAW!J138</f>
        <v>0.05</v>
      </c>
      <c r="E138" s="5">
        <f>(1-F138/100-G138/100)/(1-C138/100-D138/100-General!$B$17/100)</f>
        <v>1.0053497050099947</v>
      </c>
      <c r="F138" s="5">
        <f>N138*General!$B$14/(N138+O138)+O138*100/(N138+O138)</f>
        <v>20.817565404954077</v>
      </c>
      <c r="G138" s="5">
        <f>N138*General!$B$15/(N138+O138)</f>
        <v>3.9991128583356531E-2</v>
      </c>
      <c r="H138" s="5">
        <f>(N138+O138)*(1/General!$B$20)*((F138/100)-E138*(C138/100))*1000/B138</f>
        <v>-4.4450563206627987</v>
      </c>
      <c r="I138" s="5">
        <f>(N138+O138)*(1/General!$B$20)*((D138/100)*E138-(G138/100))*1000/B138</f>
        <v>0.50931521153379167</v>
      </c>
      <c r="J138" s="5">
        <f t="shared" si="2"/>
        <v>-0.11458014809986662</v>
      </c>
      <c r="K138" s="5">
        <f>MAX(Online_RAW!$L$2-Online_RAW!L138,0)</f>
        <v>0</v>
      </c>
      <c r="L138" s="5">
        <f>0.0039*(Online_RAW!M138)</f>
        <v>0</v>
      </c>
      <c r="M138" s="10">
        <f>Online_RAW!$N$2-Online_RAW!N138</f>
        <v>0</v>
      </c>
      <c r="N138" s="5">
        <f>Online_RAW!C138*60</f>
        <v>119.9483478260868</v>
      </c>
      <c r="O138" s="5">
        <f>MAX(0, Online_RAW!D138*60)</f>
        <v>2.66086956521739E-2</v>
      </c>
      <c r="P138" s="5">
        <f>_xlfn.IFNA(VLOOKUP(A138,Sampling!$D$7:$E$14,2,FALSE),0)</f>
        <v>0</v>
      </c>
      <c r="Q138">
        <f>_xlfn.IFNA(VLOOKUP(A138,Refill!$D$6:$G$8,2,FALSE),0)</f>
        <v>0</v>
      </c>
    </row>
    <row r="139" spans="1:17" x14ac:dyDescent="0.25">
      <c r="A139" s="5">
        <f>ROUND((Online_RAW!B139-General!$B$10)*24,3)</f>
        <v>2.2829999999999999</v>
      </c>
      <c r="B139" s="5">
        <f>General!$B$12+Online_ANA!K139/1000+Online_ANA!L139/1000+Online_ANA!M139/1000/General!$B$22-SUM($P$2:P139)/1000/General!$B$24+SUM($Q$2:Q139)/1000/General!$B$24</f>
        <v>1.08</v>
      </c>
      <c r="C139" s="5">
        <f>Online_RAW!K139</f>
        <v>20.795999999999999</v>
      </c>
      <c r="D139" s="5">
        <f>Online_RAW!J139</f>
        <v>4.4999999999999998E-2</v>
      </c>
      <c r="E139" s="5">
        <f>(1-F139/100-G139/100)/(1-C139/100-D139/100-General!$B$17/100)</f>
        <v>1.0054677110151584</v>
      </c>
      <c r="F139" s="5">
        <f>N139*General!$B$14/(N139+O139)+O139*100/(N139+O139)</f>
        <v>20.803241244932714</v>
      </c>
      <c r="G139" s="5">
        <f>N139*General!$B$15/(N139+O139)</f>
        <v>3.9998363007609741E-2</v>
      </c>
      <c r="H139" s="5">
        <f>(N139+O139)*(1/General!$B$20)*((F139/100)-E139*(C139/100))*1000/B139</f>
        <v>-5.2756898463707245</v>
      </c>
      <c r="I139" s="5">
        <f>(N139+O139)*(1/General!$B$20)*((D139/100)*E139-(G139/100))*1000/B139</f>
        <v>0.26003928102271295</v>
      </c>
      <c r="J139" s="5">
        <f t="shared" si="2"/>
        <v>-4.9290100175543923E-2</v>
      </c>
      <c r="K139" s="5">
        <f>MAX(Online_RAW!$L$2-Online_RAW!L139,0)</f>
        <v>0</v>
      </c>
      <c r="L139" s="5">
        <f>0.0039*(Online_RAW!M139)</f>
        <v>0</v>
      </c>
      <c r="M139" s="10">
        <f>Online_RAW!$N$2-Online_RAW!N139</f>
        <v>0</v>
      </c>
      <c r="N139" s="5">
        <f>Online_RAW!C139*60</f>
        <v>119.949</v>
      </c>
      <c r="O139" s="5">
        <f>MAX(0, Online_RAW!D139*60)</f>
        <v>4.9090909090909081E-3</v>
      </c>
      <c r="P139" s="5">
        <f>_xlfn.IFNA(VLOOKUP(A139,Sampling!$D$7:$E$14,2,FALSE),0)</f>
        <v>0</v>
      </c>
      <c r="Q139">
        <f>_xlfn.IFNA(VLOOKUP(A139,Refill!$D$6:$G$8,2,FALSE),0)</f>
        <v>0</v>
      </c>
    </row>
    <row r="140" spans="1:17" x14ac:dyDescent="0.25">
      <c r="A140" s="5">
        <f>ROUND((Online_RAW!B140-General!$B$10)*24,3)</f>
        <v>2.2999999999999998</v>
      </c>
      <c r="B140" s="5">
        <f>General!$B$12+Online_ANA!K140/1000+Online_ANA!L140/1000+Online_ANA!M140/1000/General!$B$22-SUM($P$2:P140)/1000/General!$B$24+SUM($Q$2:Q140)/1000/General!$B$24</f>
        <v>1.08</v>
      </c>
      <c r="C140" s="5">
        <f>Online_RAW!K140</f>
        <v>20.805</v>
      </c>
      <c r="D140" s="5">
        <f>Online_RAW!J140</f>
        <v>0.05</v>
      </c>
      <c r="E140" s="5">
        <f>(1-F140/100-G140/100)/(1-C140/100-D140/100-General!$B$17/100)</f>
        <v>1.0056877040048473</v>
      </c>
      <c r="F140" s="5">
        <f>N140*General!$B$14/(N140+O140)+O140*100/(N140+O140)</f>
        <v>20.8</v>
      </c>
      <c r="G140" s="5">
        <f>N140*General!$B$15/(N140+O140)</f>
        <v>0.04</v>
      </c>
      <c r="H140" s="5">
        <f>(N140+O140)*(1/General!$B$20)*((F140/100)-E140*(C140/100))*1000/B140</f>
        <v>-6.114511881835357</v>
      </c>
      <c r="I140" s="5">
        <f>(N140+O140)*(1/General!$B$20)*((D140/100)*E140-(G140/100))*1000/B140</f>
        <v>0.5098729272391872</v>
      </c>
      <c r="J140" s="5">
        <f t="shared" si="2"/>
        <v>-8.3387347525464561E-2</v>
      </c>
      <c r="K140" s="5">
        <f>MAX(Online_RAW!$L$2-Online_RAW!L140,0)</f>
        <v>0</v>
      </c>
      <c r="L140" s="5">
        <f>0.0039*(Online_RAW!M140)</f>
        <v>0</v>
      </c>
      <c r="M140" s="10">
        <f>Online_RAW!$N$2-Online_RAW!N140</f>
        <v>0</v>
      </c>
      <c r="N140" s="5">
        <f>Online_RAW!C140*60</f>
        <v>120.01257142857121</v>
      </c>
      <c r="O140" s="5">
        <f>MAX(0, Online_RAW!D140*60)</f>
        <v>0</v>
      </c>
      <c r="P140" s="5">
        <f>_xlfn.IFNA(VLOOKUP(A140,Sampling!$D$7:$E$14,2,FALSE),0)</f>
        <v>0</v>
      </c>
      <c r="Q140">
        <f>_xlfn.IFNA(VLOOKUP(A140,Refill!$D$6:$G$8,2,FALSE),0)</f>
        <v>0</v>
      </c>
    </row>
    <row r="141" spans="1:17" x14ac:dyDescent="0.25">
      <c r="A141" s="5">
        <f>ROUND((Online_RAW!B141-General!$B$10)*24,3)</f>
        <v>2.3170000000000002</v>
      </c>
      <c r="B141" s="5">
        <f>General!$B$12+Online_ANA!K141/1000+Online_ANA!L141/1000+Online_ANA!M141/1000/General!$B$22-SUM($P$2:P141)/1000/General!$B$24+SUM($Q$2:Q141)/1000/General!$B$24</f>
        <v>1.08</v>
      </c>
      <c r="C141" s="5">
        <f>Online_RAW!K141</f>
        <v>20.805</v>
      </c>
      <c r="D141" s="5">
        <f>Online_RAW!J141</f>
        <v>0.05</v>
      </c>
      <c r="E141" s="5">
        <f>(1-F141/100-G141/100)/(1-C141/100-D141/100-General!$B$17/100)</f>
        <v>1.005637419499922</v>
      </c>
      <c r="F141" s="5">
        <f>N141*General!$B$14/(N141+O141)+O141*100/(N141+O141)</f>
        <v>20.803960009428593</v>
      </c>
      <c r="G141" s="5">
        <f>N141*General!$B$15/(N141+O141)</f>
        <v>3.9997999995238086E-2</v>
      </c>
      <c r="H141" s="5">
        <f>(N141+O141)*(1/General!$B$20)*((F141/100)-E141*(C141/100))*1000/B141</f>
        <v>-5.8656901707024867</v>
      </c>
      <c r="I141" s="5">
        <f>(N141+O141)*(1/General!$B$20)*((D141/100)*E141-(G141/100))*1000/B141</f>
        <v>0.50979281274356936</v>
      </c>
      <c r="J141" s="5">
        <f t="shared" si="2"/>
        <v>-8.6910968344329639E-2</v>
      </c>
      <c r="K141" s="5">
        <f>MAX(Online_RAW!$L$2-Online_RAW!L141,0)</f>
        <v>0</v>
      </c>
      <c r="L141" s="5">
        <f>0.0039*(Online_RAW!M141)</f>
        <v>0</v>
      </c>
      <c r="M141" s="10">
        <f>Online_RAW!$N$2-Online_RAW!N141</f>
        <v>0</v>
      </c>
      <c r="N141" s="5">
        <f>Online_RAW!C141*60</f>
        <v>119.99371428571439</v>
      </c>
      <c r="O141" s="5">
        <f>MAX(0, Online_RAW!D141*60)</f>
        <v>6.0000000000000001E-3</v>
      </c>
      <c r="P141" s="5">
        <f>_xlfn.IFNA(VLOOKUP(A141,Sampling!$D$7:$E$14,2,FALSE),0)</f>
        <v>0</v>
      </c>
      <c r="Q141">
        <f>_xlfn.IFNA(VLOOKUP(A141,Refill!$D$6:$G$8,2,FALSE),0)</f>
        <v>0</v>
      </c>
    </row>
    <row r="142" spans="1:17" x14ac:dyDescent="0.25">
      <c r="A142" s="5">
        <f>ROUND((Online_RAW!B142-General!$B$10)*24,3)</f>
        <v>2.3330000000000002</v>
      </c>
      <c r="B142" s="5">
        <f>General!$B$12+Online_ANA!K142/1000+Online_ANA!L142/1000+Online_ANA!M142/1000/General!$B$22-SUM($P$2:P142)/1000/General!$B$24+SUM($Q$2:Q142)/1000/General!$B$24</f>
        <v>1.08</v>
      </c>
      <c r="C142" s="5">
        <f>Online_RAW!K142</f>
        <v>20.805</v>
      </c>
      <c r="D142" s="5">
        <f>Online_RAW!J142</f>
        <v>0.05</v>
      </c>
      <c r="E142" s="5">
        <f>(1-F142/100-G142/100)/(1-C142/100-D142/100-General!$B$17/100)</f>
        <v>1.0055620691055844</v>
      </c>
      <c r="F142" s="5">
        <f>N142*General!$B$14/(N142+O142)+O142*100/(N142+O142)</f>
        <v>20.809894009822315</v>
      </c>
      <c r="G142" s="5">
        <f>N142*General!$B$15/(N142+O142)</f>
        <v>3.9995003025342264E-2</v>
      </c>
      <c r="H142" s="5">
        <f>(N142+O142)*(1/General!$B$20)*((F142/100)-E142*(C142/100))*1000/B142</f>
        <v>-5.4971562977017818</v>
      </c>
      <c r="I142" s="5">
        <f>(N142+O142)*(1/General!$B$20)*((D142/100)*E142-(G142/100))*1000/B142</f>
        <v>0.5100644526045387</v>
      </c>
      <c r="J142" s="5">
        <f t="shared" si="2"/>
        <v>-9.2786965656731168E-2</v>
      </c>
      <c r="K142" s="5">
        <f>MAX(Online_RAW!$L$2-Online_RAW!L142,0)</f>
        <v>0</v>
      </c>
      <c r="L142" s="5">
        <f>0.0039*(Online_RAW!M142)</f>
        <v>0</v>
      </c>
      <c r="M142" s="10">
        <f>Online_RAW!$N$2-Online_RAW!N142</f>
        <v>0</v>
      </c>
      <c r="N142" s="5">
        <f>Online_RAW!C142*60</f>
        <v>120.0576521739132</v>
      </c>
      <c r="O142" s="5">
        <f>MAX(0, Online_RAW!D142*60)</f>
        <v>1.4999999999999999E-2</v>
      </c>
      <c r="P142" s="5">
        <f>_xlfn.IFNA(VLOOKUP(A142,Sampling!$D$7:$E$14,2,FALSE),0)</f>
        <v>0</v>
      </c>
      <c r="Q142">
        <f>_xlfn.IFNA(VLOOKUP(A142,Refill!$D$6:$G$8,2,FALSE),0)</f>
        <v>0</v>
      </c>
    </row>
    <row r="143" spans="1:17" x14ac:dyDescent="0.25">
      <c r="A143" s="5">
        <f>ROUND((Online_RAW!B143-General!$B$10)*24,3)</f>
        <v>2.35</v>
      </c>
      <c r="B143" s="5">
        <f>General!$B$12+Online_ANA!K143/1000+Online_ANA!L143/1000+Online_ANA!M143/1000/General!$B$22-SUM($P$2:P143)/1000/General!$B$24+SUM($Q$2:Q143)/1000/General!$B$24</f>
        <v>1.08</v>
      </c>
      <c r="C143" s="5">
        <f>Online_RAW!K143</f>
        <v>20.81</v>
      </c>
      <c r="D143" s="5">
        <f>Online_RAW!J143</f>
        <v>0.05</v>
      </c>
      <c r="E143" s="5">
        <f>(1-F143/100-G143/100)/(1-C143/100-D143/100-General!$B$17/100)</f>
        <v>1.0057348423018515</v>
      </c>
      <c r="F143" s="5">
        <f>N143*General!$B$14/(N143+O143)+O143*100/(N143+O143)</f>
        <v>20.801318976223222</v>
      </c>
      <c r="G143" s="5">
        <f>N143*General!$B$15/(N143+O143)</f>
        <v>3.9999333850392317E-2</v>
      </c>
      <c r="H143" s="5">
        <f>(N143+O143)*(1/General!$B$20)*((F143/100)-E143*(C143/100))*1000/B143</f>
        <v>-6.3513113026140395</v>
      </c>
      <c r="I143" s="5">
        <f>(N143+O143)*(1/General!$B$20)*((D143/100)*E143-(G143/100))*1000/B143</f>
        <v>0.51036521088109721</v>
      </c>
      <c r="J143" s="5">
        <f t="shared" si="2"/>
        <v>-8.035588031577727E-2</v>
      </c>
      <c r="K143" s="5">
        <f>MAX(Online_RAW!$L$2-Online_RAW!L143,0)</f>
        <v>0</v>
      </c>
      <c r="L143" s="5">
        <f>0.0039*(Online_RAW!M143)</f>
        <v>0</v>
      </c>
      <c r="M143" s="10">
        <f>Online_RAW!$N$2-Online_RAW!N143</f>
        <v>0</v>
      </c>
      <c r="N143" s="5">
        <f>Online_RAW!C143*60</f>
        <v>120.09114285714301</v>
      </c>
      <c r="O143" s="5">
        <f>MAX(0, Online_RAW!D143*60)</f>
        <v>1.9999999999999979E-3</v>
      </c>
      <c r="P143" s="5">
        <f>_xlfn.IFNA(VLOOKUP(A143,Sampling!$D$7:$E$14,2,FALSE),0)</f>
        <v>0</v>
      </c>
      <c r="Q143">
        <f>_xlfn.IFNA(VLOOKUP(A143,Refill!$D$6:$G$8,2,FALSE),0)</f>
        <v>0</v>
      </c>
    </row>
    <row r="144" spans="1:17" x14ac:dyDescent="0.25">
      <c r="A144" s="5">
        <f>ROUND((Online_RAW!B144-General!$B$10)*24,3)</f>
        <v>2.367</v>
      </c>
      <c r="B144" s="5">
        <f>General!$B$12+Online_ANA!K144/1000+Online_ANA!L144/1000+Online_ANA!M144/1000/General!$B$22-SUM($P$2:P144)/1000/General!$B$24+SUM($Q$2:Q144)/1000/General!$B$24</f>
        <v>1.08</v>
      </c>
      <c r="C144" s="5">
        <f>Online_RAW!K144</f>
        <v>20.81</v>
      </c>
      <c r="D144" s="5">
        <f>Online_RAW!J144</f>
        <v>0.05</v>
      </c>
      <c r="E144" s="5">
        <f>(1-F144/100-G144/100)/(1-C144/100-D144/100-General!$B$17/100)</f>
        <v>1.0057061392938615</v>
      </c>
      <c r="F144" s="5">
        <f>N144*General!$B$14/(N144+O144)+O144*100/(N144+O144)</f>
        <v>20.803579254259326</v>
      </c>
      <c r="G144" s="5">
        <f>N144*General!$B$15/(N144+O144)</f>
        <v>3.9998192295828627E-2</v>
      </c>
      <c r="H144" s="5">
        <f>(N144+O144)*(1/General!$B$20)*((F144/100)-E144*(C144/100))*1000/B144</f>
        <v>-6.2109741064336665</v>
      </c>
      <c r="I144" s="5">
        <f>(N144+O144)*(1/General!$B$20)*((D144/100)*E144-(G144/100))*1000/B144</f>
        <v>0.51046814472617918</v>
      </c>
      <c r="J144" s="5">
        <f t="shared" si="2"/>
        <v>-8.2188097386754255E-2</v>
      </c>
      <c r="K144" s="5">
        <f>MAX(Online_RAW!$L$2-Online_RAW!L144,0)</f>
        <v>0</v>
      </c>
      <c r="L144" s="5">
        <f>0.0039*(Online_RAW!M144)</f>
        <v>0</v>
      </c>
      <c r="M144" s="10">
        <f>Online_RAW!$N$2-Online_RAW!N144</f>
        <v>0</v>
      </c>
      <c r="N144" s="5">
        <f>Online_RAW!C144*60</f>
        <v>120.1153636363638</v>
      </c>
      <c r="O144" s="5">
        <f>MAX(0, Online_RAW!D144*60)</f>
        <v>5.4285714285714302E-3</v>
      </c>
      <c r="P144" s="5">
        <f>_xlfn.IFNA(VLOOKUP(A144,Sampling!$D$7:$E$14,2,FALSE),0)</f>
        <v>0</v>
      </c>
      <c r="Q144">
        <f>_xlfn.IFNA(VLOOKUP(A144,Refill!$D$6:$G$8,2,FALSE),0)</f>
        <v>0</v>
      </c>
    </row>
    <row r="145" spans="1:17" x14ac:dyDescent="0.25">
      <c r="A145" s="5">
        <f>ROUND((Online_RAW!B145-General!$B$10)*24,3)</f>
        <v>2.383</v>
      </c>
      <c r="B145" s="5">
        <f>General!$B$12+Online_ANA!K145/1000+Online_ANA!L145/1000+Online_ANA!M145/1000/General!$B$22-SUM($P$2:P145)/1000/General!$B$24+SUM($Q$2:Q145)/1000/General!$B$24</f>
        <v>1.08</v>
      </c>
      <c r="C145" s="5">
        <f>Online_RAW!K145</f>
        <v>20.81</v>
      </c>
      <c r="D145" s="5">
        <f>Online_RAW!J145</f>
        <v>0.05</v>
      </c>
      <c r="E145" s="5">
        <f>(1-F145/100-G145/100)/(1-C145/100-D145/100-General!$B$17/100)</f>
        <v>1.0056007465550802</v>
      </c>
      <c r="F145" s="5">
        <f>N145*General!$B$14/(N145+O145)+O145*100/(N145+O145)</f>
        <v>20.811878624580313</v>
      </c>
      <c r="G145" s="5">
        <f>N145*General!$B$15/(N145+O145)</f>
        <v>3.9994000694656411E-2</v>
      </c>
      <c r="H145" s="5">
        <f>(N145+O145)*(1/General!$B$20)*((F145/100)-E145*(C145/100))*1000/B145</f>
        <v>-5.6852457862121755</v>
      </c>
      <c r="I145" s="5">
        <f>(N145+O145)*(1/General!$B$20)*((D145/100)*E145-(G145/100))*1000/B145</f>
        <v>0.50996042393472607</v>
      </c>
      <c r="J145" s="5">
        <f t="shared" si="2"/>
        <v>-8.9698922986140558E-2</v>
      </c>
      <c r="K145" s="5">
        <f>MAX(Online_RAW!$L$2-Online_RAW!L145,0)</f>
        <v>0</v>
      </c>
      <c r="L145" s="5">
        <f>0.0039*(Online_RAW!M145)</f>
        <v>0</v>
      </c>
      <c r="M145" s="10">
        <f>Online_RAW!$N$2-Online_RAW!N145</f>
        <v>0</v>
      </c>
      <c r="N145" s="5">
        <f>Online_RAW!C145*60</f>
        <v>119.9958947368422</v>
      </c>
      <c r="O145" s="5">
        <f>MAX(0, Online_RAW!D145*60)</f>
        <v>1.7999999999999999E-2</v>
      </c>
      <c r="P145" s="5">
        <f>_xlfn.IFNA(VLOOKUP(A145,Sampling!$D$7:$E$14,2,FALSE),0)</f>
        <v>0</v>
      </c>
      <c r="Q145">
        <f>_xlfn.IFNA(VLOOKUP(A145,Refill!$D$6:$G$8,2,FALSE),0)</f>
        <v>0</v>
      </c>
    </row>
    <row r="146" spans="1:17" x14ac:dyDescent="0.25">
      <c r="A146" s="5">
        <f>ROUND((Online_RAW!B146-General!$B$10)*24,3)</f>
        <v>2.4</v>
      </c>
      <c r="B146" s="5">
        <f>General!$B$12+Online_ANA!K146/1000+Online_ANA!L146/1000+Online_ANA!M146/1000/General!$B$22-SUM($P$2:P146)/1000/General!$B$24+SUM($Q$2:Q146)/1000/General!$B$24</f>
        <v>1.08</v>
      </c>
      <c r="C146" s="5">
        <f>Online_RAW!K146</f>
        <v>20.81</v>
      </c>
      <c r="D146" s="5">
        <f>Online_RAW!J146</f>
        <v>0.05</v>
      </c>
      <c r="E146" s="5">
        <f>(1-F146/100-G146/100)/(1-C146/100-D146/100-General!$B$17/100)</f>
        <v>1.0057036486580606</v>
      </c>
      <c r="F146" s="5">
        <f>N146*General!$B$14/(N146+O146)+O146*100/(N146+O146)</f>
        <v>20.803775384553379</v>
      </c>
      <c r="G146" s="5">
        <f>N146*General!$B$15/(N146+O146)</f>
        <v>3.9998093240124551E-2</v>
      </c>
      <c r="H146" s="5">
        <f>(N146+O146)*(1/General!$B$20)*((F146/100)-E146*(C146/100))*1000/B146</f>
        <v>-6.18594781951413</v>
      </c>
      <c r="I146" s="5">
        <f>(N146+O146)*(1/General!$B$20)*((D146/100)*E146-(G146/100))*1000/B146</f>
        <v>0.50941921296971537</v>
      </c>
      <c r="J146" s="5">
        <f t="shared" si="2"/>
        <v>-8.2351036224829852E-2</v>
      </c>
      <c r="K146" s="5">
        <f>MAX(Online_RAW!$L$2-Online_RAW!L146,0)</f>
        <v>0</v>
      </c>
      <c r="L146" s="5">
        <f>0.0039*(Online_RAW!M146)</f>
        <v>0</v>
      </c>
      <c r="M146" s="10">
        <f>Online_RAW!$N$2-Online_RAW!N146</f>
        <v>0</v>
      </c>
      <c r="N146" s="5">
        <f>Online_RAW!C146*60</f>
        <v>119.8685454545454</v>
      </c>
      <c r="O146" s="5">
        <f>MAX(0, Online_RAW!D146*60)</f>
        <v>5.7142857142857117E-3</v>
      </c>
      <c r="P146" s="5">
        <f>_xlfn.IFNA(VLOOKUP(A146,Sampling!$D$7:$E$14,2,FALSE),0)</f>
        <v>0</v>
      </c>
      <c r="Q146">
        <f>_xlfn.IFNA(VLOOKUP(A146,Refill!$D$6:$G$8,2,FALSE),0)</f>
        <v>0</v>
      </c>
    </row>
    <row r="147" spans="1:17" x14ac:dyDescent="0.25">
      <c r="A147" s="5">
        <f>ROUND((Online_RAW!B147-General!$B$10)*24,3)</f>
        <v>2.4169999999999998</v>
      </c>
      <c r="B147" s="5">
        <f>General!$B$12+Online_ANA!K147/1000+Online_ANA!L147/1000+Online_ANA!M147/1000/General!$B$22-SUM($P$2:P147)/1000/General!$B$24+SUM($Q$2:Q147)/1000/General!$B$24</f>
        <v>1.08</v>
      </c>
      <c r="C147" s="5">
        <f>Online_RAW!K147</f>
        <v>20.81</v>
      </c>
      <c r="D147" s="5">
        <f>Online_RAW!J147</f>
        <v>0.05</v>
      </c>
      <c r="E147" s="5">
        <f>(1-F147/100-G147/100)/(1-C147/100-D147/100-General!$B$17/100)</f>
        <v>1.0056653420394359</v>
      </c>
      <c r="F147" s="5">
        <f>N147*General!$B$14/(N147+O147)+O147*100/(N147+O147)</f>
        <v>20.8067919188743</v>
      </c>
      <c r="G147" s="5">
        <f>N147*General!$B$15/(N147+O147)</f>
        <v>3.9996569737942272E-2</v>
      </c>
      <c r="H147" s="5">
        <f>(N147+O147)*(1/General!$B$20)*((F147/100)-E147*(C147/100))*1000/B147</f>
        <v>-6.0004244405464879</v>
      </c>
      <c r="I147" s="5">
        <f>(N147+O147)*(1/General!$B$20)*((D147/100)*E147-(G147/100))*1000/B147</f>
        <v>0.50968281192098541</v>
      </c>
      <c r="J147" s="5">
        <f t="shared" si="2"/>
        <v>-8.4941126577133624E-2</v>
      </c>
      <c r="K147" s="5">
        <f>MAX(Online_RAW!$L$2-Online_RAW!L147,0)</f>
        <v>0</v>
      </c>
      <c r="L147" s="5">
        <f>0.0039*(Online_RAW!M147)</f>
        <v>0</v>
      </c>
      <c r="M147" s="10">
        <f>Online_RAW!$N$2-Online_RAW!N147</f>
        <v>0</v>
      </c>
      <c r="N147" s="5">
        <f>Online_RAW!C147*60</f>
        <v>119.9305714285716</v>
      </c>
      <c r="O147" s="5">
        <f>MAX(0, Online_RAW!D147*60)</f>
        <v>1.0285714285714259E-2</v>
      </c>
      <c r="P147" s="5">
        <f>_xlfn.IFNA(VLOOKUP(A147,Sampling!$D$7:$E$14,2,FALSE),0)</f>
        <v>0</v>
      </c>
      <c r="Q147">
        <f>_xlfn.IFNA(VLOOKUP(A147,Refill!$D$6:$G$8,2,FALSE),0)</f>
        <v>0</v>
      </c>
    </row>
    <row r="148" spans="1:17" x14ac:dyDescent="0.25">
      <c r="A148" s="5">
        <f>ROUND((Online_RAW!B148-General!$B$10)*24,3)</f>
        <v>2.4329999999999998</v>
      </c>
      <c r="B148" s="5">
        <f>General!$B$12+Online_ANA!K148/1000+Online_ANA!L148/1000+Online_ANA!M148/1000/General!$B$22-SUM($P$2:P148)/1000/General!$B$24+SUM($Q$2:Q148)/1000/General!$B$24</f>
        <v>1.08</v>
      </c>
      <c r="C148" s="5">
        <f>Online_RAW!K148</f>
        <v>20.803333333333299</v>
      </c>
      <c r="D148" s="5">
        <f>Online_RAW!J148</f>
        <v>0.05</v>
      </c>
      <c r="E148" s="5">
        <f>(1-F148/100-G148/100)/(1-C148/100-D148/100-General!$B$17/100)</f>
        <v>1.0056664098675987</v>
      </c>
      <c r="F148" s="5">
        <f>N148*General!$B$14/(N148+O148)+O148*100/(N148+O148)</f>
        <v>20.8</v>
      </c>
      <c r="G148" s="5">
        <f>N148*General!$B$15/(N148+O148)</f>
        <v>0.04</v>
      </c>
      <c r="H148" s="5">
        <f>(N148+O148)*(1/General!$B$20)*((F148/100)-E148*(C148/100))*1000/B148</f>
        <v>-6.009872747335459</v>
      </c>
      <c r="I148" s="5">
        <f>(N148+O148)*(1/General!$B$20)*((D148/100)*E148-(G148/100))*1000/B148</f>
        <v>0.50985594690155334</v>
      </c>
      <c r="J148" s="5">
        <f t="shared" si="2"/>
        <v>-8.483639643245415E-2</v>
      </c>
      <c r="K148" s="5">
        <f>MAX(Online_RAW!$L$2-Online_RAW!L148,0)</f>
        <v>0</v>
      </c>
      <c r="L148" s="5">
        <f>0.0039*(Online_RAW!M148)</f>
        <v>0</v>
      </c>
      <c r="M148" s="10">
        <f>Online_RAW!$N$2-Online_RAW!N148</f>
        <v>0</v>
      </c>
      <c r="N148" s="5">
        <f>Online_RAW!C148*60</f>
        <v>120.021</v>
      </c>
      <c r="O148" s="5">
        <f>MAX(0, Online_RAW!D148*60)</f>
        <v>0</v>
      </c>
      <c r="P148" s="5">
        <f>_xlfn.IFNA(VLOOKUP(A148,Sampling!$D$7:$E$14,2,FALSE),0)</f>
        <v>0</v>
      </c>
      <c r="Q148">
        <f>_xlfn.IFNA(VLOOKUP(A148,Refill!$D$6:$G$8,2,FALSE),0)</f>
        <v>0</v>
      </c>
    </row>
    <row r="149" spans="1:17" x14ac:dyDescent="0.25">
      <c r="A149" s="5">
        <f>ROUND((Online_RAW!B149-General!$B$10)*24,3)</f>
        <v>2.4500000000000002</v>
      </c>
      <c r="B149" s="5">
        <f>General!$B$12+Online_ANA!K149/1000+Online_ANA!L149/1000+Online_ANA!M149/1000/General!$B$22-SUM($P$2:P149)/1000/General!$B$24+SUM($Q$2:Q149)/1000/General!$B$24</f>
        <v>1.08</v>
      </c>
      <c r="C149" s="5">
        <f>Online_RAW!K149</f>
        <v>20.803333333333299</v>
      </c>
      <c r="D149" s="5">
        <f>Online_RAW!J149</f>
        <v>0.05</v>
      </c>
      <c r="E149" s="5">
        <f>(1-F149/100-G149/100)/(1-C149/100-D149/100-General!$B$17/100)</f>
        <v>1.0055498741816098</v>
      </c>
      <c r="F149" s="5">
        <f>N149*General!$B$14/(N149+O149)+O149*100/(N149+O149)</f>
        <v>20.809177622161531</v>
      </c>
      <c r="G149" s="5">
        <f>N149*General!$B$15/(N149+O149)</f>
        <v>3.9995364837292158E-2</v>
      </c>
      <c r="H149" s="5">
        <f>(N149+O149)*(1/General!$B$20)*((F149/100)-E149*(C149/100))*1000/B149</f>
        <v>-5.43509478685551</v>
      </c>
      <c r="I149" s="5">
        <f>(N149+O149)*(1/General!$B$20)*((D149/100)*E149-(G149/100))*1000/B149</f>
        <v>0.50983972705080638</v>
      </c>
      <c r="J149" s="5">
        <f t="shared" si="2"/>
        <v>-9.3805121537866618E-2</v>
      </c>
      <c r="K149" s="5">
        <f>MAX(Online_RAW!$L$2-Online_RAW!L149,0)</f>
        <v>0</v>
      </c>
      <c r="L149" s="5">
        <f>0.0039*(Online_RAW!M149)</f>
        <v>0</v>
      </c>
      <c r="M149" s="10">
        <f>Online_RAW!$N$2-Online_RAW!N149</f>
        <v>0</v>
      </c>
      <c r="N149" s="5">
        <f>Online_RAW!C149*60</f>
        <v>120.01718181818161</v>
      </c>
      <c r="O149" s="5">
        <f>MAX(0, Online_RAW!D149*60)</f>
        <v>1.390909090909092E-2</v>
      </c>
      <c r="P149" s="5">
        <f>_xlfn.IFNA(VLOOKUP(A149,Sampling!$D$7:$E$14,2,FALSE),0)</f>
        <v>0</v>
      </c>
      <c r="Q149">
        <f>_xlfn.IFNA(VLOOKUP(A149,Refill!$D$6:$G$8,2,FALSE),0)</f>
        <v>0</v>
      </c>
    </row>
    <row r="150" spans="1:17" x14ac:dyDescent="0.25">
      <c r="A150" s="5">
        <f>ROUND((Online_RAW!B150-General!$B$10)*24,3)</f>
        <v>2.4670000000000001</v>
      </c>
      <c r="B150" s="5">
        <f>General!$B$12+Online_ANA!K150/1000+Online_ANA!L150/1000+Online_ANA!M150/1000/General!$B$22-SUM($P$2:P150)/1000/General!$B$24+SUM($Q$2:Q150)/1000/General!$B$24</f>
        <v>1.08</v>
      </c>
      <c r="C150" s="5">
        <f>Online_RAW!K150</f>
        <v>20.805</v>
      </c>
      <c r="D150" s="5">
        <f>Online_RAW!J150</f>
        <v>0.05</v>
      </c>
      <c r="E150" s="5">
        <f>(1-F150/100-G150/100)/(1-C150/100-D150/100-General!$B$17/100)</f>
        <v>1.0056877040048473</v>
      </c>
      <c r="F150" s="5">
        <f>N150*General!$B$14/(N150+O150)+O150*100/(N150+O150)</f>
        <v>20.8</v>
      </c>
      <c r="G150" s="5">
        <f>N150*General!$B$15/(N150+O150)</f>
        <v>0.04</v>
      </c>
      <c r="H150" s="5">
        <f>(N150+O150)*(1/General!$B$20)*((F150/100)-E150*(C150/100))*1000/B150</f>
        <v>-6.1127180825589749</v>
      </c>
      <c r="I150" s="5">
        <f>(N150+O150)*(1/General!$B$20)*((D150/100)*E150-(G150/100))*1000/B150</f>
        <v>0.50972334707553657</v>
      </c>
      <c r="J150" s="5">
        <f t="shared" si="2"/>
        <v>-8.3387347525464561E-2</v>
      </c>
      <c r="K150" s="5">
        <f>MAX(Online_RAW!$L$2-Online_RAW!L150,0)</f>
        <v>0</v>
      </c>
      <c r="L150" s="5">
        <f>0.0039*(Online_RAW!M150)</f>
        <v>0</v>
      </c>
      <c r="M150" s="10">
        <f>Online_RAW!$N$2-Online_RAW!N150</f>
        <v>0</v>
      </c>
      <c r="N150" s="5">
        <f>Online_RAW!C150*60</f>
        <v>119.9773636363638</v>
      </c>
      <c r="O150" s="5">
        <f>MAX(0, Online_RAW!D150*60)</f>
        <v>0</v>
      </c>
      <c r="P150" s="5">
        <f>_xlfn.IFNA(VLOOKUP(A150,Sampling!$D$7:$E$14,2,FALSE),0)</f>
        <v>0</v>
      </c>
      <c r="Q150">
        <f>_xlfn.IFNA(VLOOKUP(A150,Refill!$D$6:$G$8,2,FALSE),0)</f>
        <v>0</v>
      </c>
    </row>
    <row r="151" spans="1:17" x14ac:dyDescent="0.25">
      <c r="A151" s="5">
        <f>ROUND((Online_RAW!B151-General!$B$10)*24,3)</f>
        <v>2.4830000000000001</v>
      </c>
      <c r="B151" s="5">
        <f>General!$B$12+Online_ANA!K151/1000+Online_ANA!L151/1000+Online_ANA!M151/1000/General!$B$22-SUM($P$2:P151)/1000/General!$B$24+SUM($Q$2:Q151)/1000/General!$B$24</f>
        <v>1.08</v>
      </c>
      <c r="C151" s="5">
        <f>Online_RAW!K151</f>
        <v>20.805</v>
      </c>
      <c r="D151" s="5">
        <f>Online_RAW!J151</f>
        <v>0.05</v>
      </c>
      <c r="E151" s="5">
        <f>(1-F151/100-G151/100)/(1-C151/100-D151/100-General!$B$17/100)</f>
        <v>1.0056349308634276</v>
      </c>
      <c r="F151" s="5">
        <f>N151*General!$B$14/(N151+O151)+O151*100/(N151+O151)</f>
        <v>20.804155994732547</v>
      </c>
      <c r="G151" s="5">
        <f>N151*General!$B$15/(N151+O151)</f>
        <v>3.9997901012761343E-2</v>
      </c>
      <c r="H151" s="5">
        <f>(N151+O151)*(1/General!$B$20)*((F151/100)-E151*(C151/100))*1000/B151</f>
        <v>-5.8562463378058238</v>
      </c>
      <c r="I151" s="5">
        <f>(N151+O151)*(1/General!$B$20)*((D151/100)*E151-(G151/100))*1000/B151</f>
        <v>0.51003873996799909</v>
      </c>
      <c r="J151" s="5">
        <f t="shared" si="2"/>
        <v>-8.7093115717378919E-2</v>
      </c>
      <c r="K151" s="5">
        <f>MAX(Online_RAW!$L$2-Online_RAW!L151,0)</f>
        <v>0</v>
      </c>
      <c r="L151" s="5">
        <f>0.0039*(Online_RAW!M151)</f>
        <v>0</v>
      </c>
      <c r="M151" s="10">
        <f>Online_RAW!$N$2-Online_RAW!N151</f>
        <v>0</v>
      </c>
      <c r="N151" s="5">
        <f>Online_RAW!C151*60</f>
        <v>120.05159999999999</v>
      </c>
      <c r="O151" s="5">
        <f>MAX(0, Online_RAW!D151*60)</f>
        <v>6.3E-3</v>
      </c>
      <c r="P151" s="5">
        <f>_xlfn.IFNA(VLOOKUP(A151,Sampling!$D$7:$E$14,2,FALSE),0)</f>
        <v>0</v>
      </c>
      <c r="Q151">
        <f>_xlfn.IFNA(VLOOKUP(A151,Refill!$D$6:$G$8,2,FALSE),0)</f>
        <v>0</v>
      </c>
    </row>
    <row r="152" spans="1:17" x14ac:dyDescent="0.25">
      <c r="A152" s="5">
        <f>ROUND((Online_RAW!B152-General!$B$10)*24,3)</f>
        <v>2.5</v>
      </c>
      <c r="B152" s="5">
        <f>General!$B$12+Online_ANA!K152/1000+Online_ANA!L152/1000+Online_ANA!M152/1000/General!$B$22-SUM($P$2:P152)/1000/General!$B$24+SUM($Q$2:Q152)/1000/General!$B$24</f>
        <v>1.08</v>
      </c>
      <c r="C152" s="5">
        <f>Online_RAW!K152</f>
        <v>20.805</v>
      </c>
      <c r="D152" s="5">
        <f>Online_RAW!J152</f>
        <v>0.05</v>
      </c>
      <c r="E152" s="5">
        <f>(1-F152/100-G152/100)/(1-C152/100-D152/100-General!$B$17/100)</f>
        <v>1.0056685531575456</v>
      </c>
      <c r="F152" s="5">
        <f>N152*General!$B$14/(N152+O152)+O152*100/(N152+O152)</f>
        <v>20.801508169086926</v>
      </c>
      <c r="G152" s="5">
        <f>N152*General!$B$15/(N152+O152)</f>
        <v>3.9999238298440945E-2</v>
      </c>
      <c r="H152" s="5">
        <f>(N152+O152)*(1/General!$B$20)*((F152/100)-E152*(C152/100))*1000/B152</f>
        <v>-6.0209627308817915</v>
      </c>
      <c r="I152" s="5">
        <f>(N152+O152)*(1/General!$B$20)*((D152/100)*E152-(G152/100))*1000/B152</f>
        <v>0.50994581377411263</v>
      </c>
      <c r="J152" s="5">
        <f t="shared" si="2"/>
        <v>-8.4695062329248005E-2</v>
      </c>
      <c r="K152" s="5">
        <f>MAX(Online_RAW!$L$2-Online_RAW!L152,0)</f>
        <v>0</v>
      </c>
      <c r="L152" s="5">
        <f>0.0039*(Online_RAW!M152)</f>
        <v>0</v>
      </c>
      <c r="M152" s="10">
        <f>Online_RAW!$N$2-Online_RAW!N152</f>
        <v>0</v>
      </c>
      <c r="N152" s="5">
        <f>Online_RAW!C152*60</f>
        <v>120.029727272727</v>
      </c>
      <c r="O152" s="5">
        <f>MAX(0, Online_RAW!D152*60)</f>
        <v>2.2857142857142859E-3</v>
      </c>
      <c r="P152" s="5">
        <f>_xlfn.IFNA(VLOOKUP(A152,Sampling!$D$7:$E$14,2,FALSE),0)</f>
        <v>0</v>
      </c>
      <c r="Q152">
        <f>_xlfn.IFNA(VLOOKUP(A152,Refill!$D$6:$G$8,2,FALSE),0)</f>
        <v>0</v>
      </c>
    </row>
    <row r="153" spans="1:17" x14ac:dyDescent="0.25">
      <c r="A153" s="5">
        <f>ROUND((Online_RAW!B153-General!$B$10)*24,3)</f>
        <v>2.5169999999999999</v>
      </c>
      <c r="B153" s="5">
        <f>General!$B$12+Online_ANA!K153/1000+Online_ANA!L153/1000+Online_ANA!M153/1000/General!$B$22-SUM($P$2:P153)/1000/General!$B$24+SUM($Q$2:Q153)/1000/General!$B$24</f>
        <v>1.08</v>
      </c>
      <c r="C153" s="5">
        <f>Online_RAW!K153</f>
        <v>20.82</v>
      </c>
      <c r="D153" s="5">
        <f>Online_RAW!J153</f>
        <v>0.05</v>
      </c>
      <c r="E153" s="5">
        <f>(1-F153/100-G153/100)/(1-C153/100-D153/100-General!$B$17/100)</f>
        <v>1.0058268072269829</v>
      </c>
      <c r="F153" s="5">
        <f>N153*General!$B$14/(N153+O153)+O153*100/(N153+O153)</f>
        <v>20.804140357576337</v>
      </c>
      <c r="G153" s="5">
        <f>N153*General!$B$15/(N153+O153)</f>
        <v>3.9997908910314982E-2</v>
      </c>
      <c r="H153" s="5">
        <f>(N153+O153)*(1/General!$B$20)*((F153/100)-E153*(C153/100))*1000/B153</f>
        <v>-6.7994171333369664</v>
      </c>
      <c r="I153" s="5">
        <f>(N153+O153)*(1/General!$B$20)*((D153/100)*E153-(G153/100))*1000/B153</f>
        <v>0.51022389145987168</v>
      </c>
      <c r="J153" s="5">
        <f t="shared" si="2"/>
        <v>-7.5039357264652454E-2</v>
      </c>
      <c r="K153" s="5">
        <f>MAX(Online_RAW!$L$2-Online_RAW!L153,0)</f>
        <v>0</v>
      </c>
      <c r="L153" s="5">
        <f>0.0039*(Online_RAW!M153)</f>
        <v>0</v>
      </c>
      <c r="M153" s="10">
        <f>Online_RAW!$N$2-Online_RAW!N153</f>
        <v>0</v>
      </c>
      <c r="N153" s="5">
        <f>Online_RAW!C153*60</f>
        <v>119.9833636363638</v>
      </c>
      <c r="O153" s="5">
        <f>MAX(0, Online_RAW!D153*60)</f>
        <v>6.2727272727272996E-3</v>
      </c>
      <c r="P153" s="5">
        <f>_xlfn.IFNA(VLOOKUP(A153,Sampling!$D$7:$E$14,2,FALSE),0)</f>
        <v>0</v>
      </c>
      <c r="Q153">
        <f>_xlfn.IFNA(VLOOKUP(A153,Refill!$D$6:$G$8,2,FALSE),0)</f>
        <v>0</v>
      </c>
    </row>
    <row r="154" spans="1:17" x14ac:dyDescent="0.25">
      <c r="A154" s="5">
        <f>ROUND((Online_RAW!B154-General!$B$10)*24,3)</f>
        <v>2.5329999999999999</v>
      </c>
      <c r="B154" s="5">
        <f>General!$B$12+Online_ANA!K154/1000+Online_ANA!L154/1000+Online_ANA!M154/1000/General!$B$22-SUM($P$2:P154)/1000/General!$B$24+SUM($Q$2:Q154)/1000/General!$B$24</f>
        <v>1.08</v>
      </c>
      <c r="C154" s="5">
        <f>Online_RAW!K154</f>
        <v>20.83</v>
      </c>
      <c r="D154" s="5">
        <f>Online_RAW!J154</f>
        <v>0.05</v>
      </c>
      <c r="E154" s="5">
        <f>(1-F154/100-G154/100)/(1-C154/100-D154/100-General!$B$17/100)</f>
        <v>1.0057952502525718</v>
      </c>
      <c r="F154" s="5">
        <f>N154*General!$B$14/(N154+O154)+O154*100/(N154+O154)</f>
        <v>20.816688096245699</v>
      </c>
      <c r="G154" s="5">
        <f>N154*General!$B$15/(N154+O154)</f>
        <v>3.9991571668562778E-2</v>
      </c>
      <c r="H154" s="5">
        <f>(N154+O154)*(1/General!$B$20)*((F154/100)-E154*(C154/100))*1000/B154</f>
        <v>-6.6490959404635781</v>
      </c>
      <c r="I154" s="5">
        <f>(N154+O154)*(1/General!$B$20)*((D154/100)*E154-(G154/100))*1000/B154</f>
        <v>0.51089464094931947</v>
      </c>
      <c r="J154" s="5">
        <f t="shared" si="2"/>
        <v>-7.6836707655281583E-2</v>
      </c>
      <c r="K154" s="5">
        <f>MAX(Online_RAW!$L$2-Online_RAW!L154,0)</f>
        <v>0</v>
      </c>
      <c r="L154" s="5">
        <f>0.0039*(Online_RAW!M154)</f>
        <v>0</v>
      </c>
      <c r="M154" s="10">
        <f>Online_RAW!$N$2-Online_RAW!N154</f>
        <v>0</v>
      </c>
      <c r="N154" s="5">
        <f>Online_RAW!C154*60</f>
        <v>120.06654545454541</v>
      </c>
      <c r="O154" s="5">
        <f>MAX(0, Online_RAW!D154*60)</f>
        <v>2.5304347826086981E-2</v>
      </c>
      <c r="P154" s="5">
        <f>_xlfn.IFNA(VLOOKUP(A154,Sampling!$D$7:$E$14,2,FALSE),0)</f>
        <v>0</v>
      </c>
      <c r="Q154">
        <f>_xlfn.IFNA(VLOOKUP(A154,Refill!$D$6:$G$8,2,FALSE),0)</f>
        <v>0</v>
      </c>
    </row>
    <row r="155" spans="1:17" x14ac:dyDescent="0.25">
      <c r="A155" s="5">
        <f>ROUND((Online_RAW!B155-General!$B$10)*24,3)</f>
        <v>2.5499999999999998</v>
      </c>
      <c r="B155" s="5">
        <f>General!$B$12+Online_ANA!K155/1000+Online_ANA!L155/1000+Online_ANA!M155/1000/General!$B$22-SUM($P$2:P155)/1000/General!$B$24+SUM($Q$2:Q155)/1000/General!$B$24</f>
        <v>1.08</v>
      </c>
      <c r="C155" s="5">
        <f>Online_RAW!K155</f>
        <v>20.824999999999999</v>
      </c>
      <c r="D155" s="5">
        <f>Online_RAW!J155</f>
        <v>0.05</v>
      </c>
      <c r="E155" s="5">
        <f>(1-F155/100-G155/100)/(1-C155/100-D155/100-General!$B$17/100)</f>
        <v>1.0059433040078203</v>
      </c>
      <c r="F155" s="5">
        <f>N155*General!$B$14/(N155+O155)+O155*100/(N155+O155)</f>
        <v>20.8</v>
      </c>
      <c r="G155" s="5">
        <f>N155*General!$B$15/(N155+O155)</f>
        <v>0.04</v>
      </c>
      <c r="H155" s="5">
        <f>(N155+O155)*(1/General!$B$20)*((F155/100)-E155*(C155/100))*1000/B155</f>
        <v>-7.3707460080162779</v>
      </c>
      <c r="I155" s="5">
        <f>(N155+O155)*(1/General!$B$20)*((D155/100)*E155-(G155/100))*1000/B155</f>
        <v>0.51017102488612243</v>
      </c>
      <c r="J155" s="5">
        <f t="shared" si="2"/>
        <v>-6.921565664198312E-2</v>
      </c>
      <c r="K155" s="5">
        <f>MAX(Online_RAW!$L$2-Online_RAW!L155,0)</f>
        <v>0</v>
      </c>
      <c r="L155" s="5">
        <f>0.0039*(Online_RAW!M155)</f>
        <v>0</v>
      </c>
      <c r="M155" s="10">
        <f>Online_RAW!$N$2-Online_RAW!N155</f>
        <v>0</v>
      </c>
      <c r="N155" s="5">
        <f>Online_RAW!C155*60</f>
        <v>119.9337</v>
      </c>
      <c r="O155" s="5">
        <f>MAX(0, Online_RAW!D155*60)</f>
        <v>0</v>
      </c>
      <c r="P155" s="5">
        <f>_xlfn.IFNA(VLOOKUP(A155,Sampling!$D$7:$E$14,2,FALSE),0)</f>
        <v>0</v>
      </c>
      <c r="Q155">
        <f>_xlfn.IFNA(VLOOKUP(A155,Refill!$D$6:$G$8,2,FALSE),0)</f>
        <v>0</v>
      </c>
    </row>
    <row r="156" spans="1:17" x14ac:dyDescent="0.25">
      <c r="A156" s="5">
        <f>ROUND((Online_RAW!B156-General!$B$10)*24,3)</f>
        <v>2.5670000000000002</v>
      </c>
      <c r="B156" s="5">
        <f>General!$B$12+Online_ANA!K156/1000+Online_ANA!L156/1000+Online_ANA!M156/1000/General!$B$22-SUM($P$2:P156)/1000/General!$B$24+SUM($Q$2:Q156)/1000/General!$B$24</f>
        <v>1.08</v>
      </c>
      <c r="C156" s="5">
        <f>Online_RAW!K156</f>
        <v>20.81</v>
      </c>
      <c r="D156" s="5">
        <f>Online_RAW!J156</f>
        <v>0.04</v>
      </c>
      <c r="E156" s="5">
        <f>(1-F156/100-G156/100)/(1-C156/100-D156/100-General!$B$17/100)</f>
        <v>1.0054775417681727</v>
      </c>
      <c r="F156" s="5">
        <f>N156*General!$B$14/(N156+O156)+O156*100/(N156+O156)</f>
        <v>20.811520785508105</v>
      </c>
      <c r="G156" s="5">
        <f>N156*General!$B$15/(N156+O156)</f>
        <v>3.9994181421460558E-2</v>
      </c>
      <c r="H156" s="5">
        <f>(N156+O156)*(1/General!$B$20)*((F156/100)-E156*(C156/100))*1000/B156</f>
        <v>-5.5748485813754813</v>
      </c>
      <c r="I156" s="5">
        <f>(N156+O156)*(1/General!$B$20)*((D156/100)*E156-(G156/100))*1000/B156</f>
        <v>1.1149029564598211E-2</v>
      </c>
      <c r="J156" s="5">
        <f t="shared" si="2"/>
        <v>-1.9998802481999275E-3</v>
      </c>
      <c r="K156" s="5">
        <f>MAX(Online_RAW!$L$2-Online_RAW!L156,0)</f>
        <v>0</v>
      </c>
      <c r="L156" s="5">
        <f>0.0039*(Online_RAW!M156)</f>
        <v>0</v>
      </c>
      <c r="M156" s="10">
        <f>Online_RAW!$N$2-Online_RAW!N156</f>
        <v>0</v>
      </c>
      <c r="N156" s="5">
        <f>Online_RAW!C156*60</f>
        <v>119.97436363636379</v>
      </c>
      <c r="O156" s="5">
        <f>MAX(0, Online_RAW!D156*60)</f>
        <v>1.7454545454545462E-2</v>
      </c>
      <c r="P156" s="5">
        <f>_xlfn.IFNA(VLOOKUP(A156,Sampling!$D$7:$E$14,2,FALSE),0)</f>
        <v>0</v>
      </c>
      <c r="Q156">
        <f>_xlfn.IFNA(VLOOKUP(A156,Refill!$D$6:$G$8,2,FALSE),0)</f>
        <v>0</v>
      </c>
    </row>
    <row r="157" spans="1:17" x14ac:dyDescent="0.25">
      <c r="A157" s="5">
        <f>ROUND((Online_RAW!B157-General!$B$10)*24,3)</f>
        <v>2.5830000000000002</v>
      </c>
      <c r="B157" s="5">
        <f>General!$B$12+Online_ANA!K157/1000+Online_ANA!L157/1000+Online_ANA!M157/1000/General!$B$22-SUM($P$2:P157)/1000/General!$B$24+SUM($Q$2:Q157)/1000/General!$B$24</f>
        <v>1.08</v>
      </c>
      <c r="C157" s="5">
        <f>Online_RAW!K157</f>
        <v>20.81</v>
      </c>
      <c r="D157" s="5">
        <f>Online_RAW!J157</f>
        <v>0.04</v>
      </c>
      <c r="E157" s="5">
        <f>(1-F157/100-G157/100)/(1-C157/100-D157/100-General!$B$17/100)</f>
        <v>1.0056238242982434</v>
      </c>
      <c r="F157" s="5">
        <f>N157*General!$B$14/(N157+O157)+O157*100/(N157+O157)</f>
        <v>20.8</v>
      </c>
      <c r="G157" s="5">
        <f>N157*General!$B$15/(N157+O157)</f>
        <v>0.04</v>
      </c>
      <c r="H157" s="5">
        <f>(N157+O157)*(1/General!$B$20)*((F157/100)-E157*(C157/100))*1000/B157</f>
        <v>-6.2978287109704754</v>
      </c>
      <c r="I157" s="5">
        <f>(N157+O157)*(1/General!$B$20)*((D157/100)*E157-(G157/100))*1000/B157</f>
        <v>1.1152447399937817E-2</v>
      </c>
      <c r="J157" s="5">
        <f t="shared" si="2"/>
        <v>-1.770840064371846E-3</v>
      </c>
      <c r="K157" s="5">
        <f>MAX(Online_RAW!$L$2-Online_RAW!L157,0)</f>
        <v>0</v>
      </c>
      <c r="L157" s="5">
        <f>0.0039*(Online_RAW!M157)</f>
        <v>0</v>
      </c>
      <c r="M157" s="10">
        <f>Online_RAW!$N$2-Online_RAW!N157</f>
        <v>0</v>
      </c>
      <c r="N157" s="5">
        <f>Online_RAW!C157*60</f>
        <v>120.01114285714259</v>
      </c>
      <c r="O157" s="5">
        <f>MAX(0, Online_RAW!D157*60)</f>
        <v>0</v>
      </c>
      <c r="P157" s="5">
        <f>_xlfn.IFNA(VLOOKUP(A157,Sampling!$D$7:$E$14,2,FALSE),0)</f>
        <v>0</v>
      </c>
      <c r="Q157">
        <f>_xlfn.IFNA(VLOOKUP(A157,Refill!$D$6:$G$8,2,FALSE),0)</f>
        <v>0</v>
      </c>
    </row>
    <row r="158" spans="1:17" x14ac:dyDescent="0.25">
      <c r="A158" s="5">
        <f>ROUND((Online_RAW!B158-General!$B$10)*24,3)</f>
        <v>2.6</v>
      </c>
      <c r="B158" s="5">
        <f>General!$B$12+Online_ANA!K158/1000+Online_ANA!L158/1000+Online_ANA!M158/1000/General!$B$22-SUM($P$2:P158)/1000/General!$B$24+SUM($Q$2:Q158)/1000/General!$B$24</f>
        <v>1.08</v>
      </c>
      <c r="C158" s="5">
        <f>Online_RAW!K158</f>
        <v>20.8</v>
      </c>
      <c r="D158" s="5">
        <f>Online_RAW!J158</f>
        <v>0.04</v>
      </c>
      <c r="E158" s="5">
        <f>(1-F158/100-G158/100)/(1-C158/100-D158/100-General!$B$17/100)</f>
        <v>1.0054960892271765</v>
      </c>
      <c r="F158" s="5">
        <f>N158*General!$B$14/(N158+O158)+O158*100/(N158+O158)</f>
        <v>20.8</v>
      </c>
      <c r="G158" s="5">
        <f>N158*General!$B$15/(N158+O158)</f>
        <v>3.9999999999999994E-2</v>
      </c>
      <c r="H158" s="5">
        <f>(N158+O158)*(1/General!$B$20)*((F158/100)-E158*(C158/100))*1000/B158</f>
        <v>-5.6660346291744661</v>
      </c>
      <c r="I158" s="5">
        <f>(N158+O158)*(1/General!$B$20)*((D158/100)*E158-(G158/100))*1000/B158</f>
        <v>1.0896220440720394E-2</v>
      </c>
      <c r="J158" s="5">
        <f t="shared" si="2"/>
        <v>-1.9230769230769702E-3</v>
      </c>
      <c r="K158" s="5">
        <f>MAX(Online_RAW!$L$2-Online_RAW!L158,0)</f>
        <v>0</v>
      </c>
      <c r="L158" s="5">
        <f>0.0039*(Online_RAW!M158)</f>
        <v>0</v>
      </c>
      <c r="M158" s="10">
        <f>Online_RAW!$N$2-Online_RAW!N158</f>
        <v>0</v>
      </c>
      <c r="N158" s="5">
        <f>Online_RAW!C158*60</f>
        <v>119.979</v>
      </c>
      <c r="O158" s="5">
        <f>MAX(0, Online_RAW!D158*60)</f>
        <v>0</v>
      </c>
      <c r="P158" s="5">
        <f>_xlfn.IFNA(VLOOKUP(A158,Sampling!$D$7:$E$14,2,FALSE),0)</f>
        <v>0</v>
      </c>
      <c r="Q158">
        <f>_xlfn.IFNA(VLOOKUP(A158,Refill!$D$6:$G$8,2,FALSE),0)</f>
        <v>0</v>
      </c>
    </row>
    <row r="159" spans="1:17" x14ac:dyDescent="0.25">
      <c r="A159" s="5">
        <f>ROUND((Online_RAW!B159-General!$B$10)*24,3)</f>
        <v>2.617</v>
      </c>
      <c r="B159" s="5">
        <f>General!$B$12+Online_ANA!K159/1000+Online_ANA!L159/1000+Online_ANA!M159/1000/General!$B$22-SUM($P$2:P159)/1000/General!$B$24+SUM($Q$2:Q159)/1000/General!$B$24</f>
        <v>1.08</v>
      </c>
      <c r="C159" s="5">
        <f>Online_RAW!K159</f>
        <v>20.795000000000002</v>
      </c>
      <c r="D159" s="5">
        <f>Online_RAW!J159</f>
        <v>0.04</v>
      </c>
      <c r="E159" s="5">
        <f>(1-F159/100-G159/100)/(1-C159/100-D159/100-General!$B$17/100)</f>
        <v>1.0054322338596218</v>
      </c>
      <c r="F159" s="5">
        <f>N159*General!$B$14/(N159+O159)+O159*100/(N159+O159)</f>
        <v>20.8</v>
      </c>
      <c r="G159" s="5">
        <f>N159*General!$B$15/(N159+O159)</f>
        <v>0.04</v>
      </c>
      <c r="H159" s="5">
        <f>(N159+O159)*(1/General!$B$20)*((F159/100)-E159*(C159/100))*1000/B159</f>
        <v>-5.3498489614990419</v>
      </c>
      <c r="I159" s="5">
        <f>(N159+O159)*(1/General!$B$20)*((D159/100)*E159-(G159/100))*1000/B159</f>
        <v>1.076722546833624E-2</v>
      </c>
      <c r="J159" s="5">
        <f t="shared" si="2"/>
        <v>-2.0126223274384244E-3</v>
      </c>
      <c r="K159" s="5">
        <f>MAX(Online_RAW!$L$2-Online_RAW!L159,0)</f>
        <v>0</v>
      </c>
      <c r="L159" s="5">
        <f>0.0039*(Online_RAW!M159)</f>
        <v>0</v>
      </c>
      <c r="M159" s="10">
        <f>Online_RAW!$N$2-Online_RAW!N159</f>
        <v>0</v>
      </c>
      <c r="N159" s="5">
        <f>Online_RAW!C159*60</f>
        <v>119.952272727273</v>
      </c>
      <c r="O159" s="5">
        <f>MAX(0, Online_RAW!D159*60)</f>
        <v>0</v>
      </c>
      <c r="P159" s="5">
        <f>_xlfn.IFNA(VLOOKUP(A159,Sampling!$D$7:$E$14,2,FALSE),0)</f>
        <v>0</v>
      </c>
      <c r="Q159">
        <f>_xlfn.IFNA(VLOOKUP(A159,Refill!$D$6:$G$8,2,FALSE),0)</f>
        <v>0</v>
      </c>
    </row>
    <row r="160" spans="1:17" x14ac:dyDescent="0.25">
      <c r="A160" s="5">
        <f>ROUND((Online_RAW!B160-General!$B$10)*24,3)</f>
        <v>2.633</v>
      </c>
      <c r="B160" s="5">
        <f>General!$B$12+Online_ANA!K160/1000+Online_ANA!L160/1000+Online_ANA!M160/1000/General!$B$22-SUM($P$2:P160)/1000/General!$B$24+SUM($Q$2:Q160)/1000/General!$B$24</f>
        <v>1.08</v>
      </c>
      <c r="C160" s="5">
        <f>Online_RAW!K160</f>
        <v>20.79</v>
      </c>
      <c r="D160" s="5">
        <f>Online_RAW!J160</f>
        <v>0.04</v>
      </c>
      <c r="E160" s="5">
        <f>(1-F160/100-G160/100)/(1-C160/100-D160/100-General!$B$17/100)</f>
        <v>1.0052199333699663</v>
      </c>
      <c r="F160" s="5">
        <f>N160*General!$B$14/(N160+O160)+O160*100/(N160+O160)</f>
        <v>20.811694714229237</v>
      </c>
      <c r="G160" s="5">
        <f>N160*General!$B$15/(N160+O160)</f>
        <v>3.9994093578672105E-2</v>
      </c>
      <c r="H160" s="5">
        <f>(N160+O160)*(1/General!$B$20)*((F160/100)-E160*(C160/100))*1000/B160</f>
        <v>-4.3030301539298872</v>
      </c>
      <c r="I160" s="5">
        <f>(N160+O160)*(1/General!$B$20)*((D160/100)*E160-(G160/100))*1000/B160</f>
        <v>1.0640345547676858E-2</v>
      </c>
      <c r="J160" s="5">
        <f t="shared" si="2"/>
        <v>-2.4727564453526324E-3</v>
      </c>
      <c r="K160" s="5">
        <f>MAX(Online_RAW!$L$2-Online_RAW!L160,0)</f>
        <v>0</v>
      </c>
      <c r="L160" s="5">
        <f>0.0039*(Online_RAW!M160)</f>
        <v>0</v>
      </c>
      <c r="M160" s="10">
        <f>Online_RAW!$N$2-Online_RAW!N160</f>
        <v>0</v>
      </c>
      <c r="N160" s="5">
        <f>Online_RAW!C160*60</f>
        <v>119.9485714285716</v>
      </c>
      <c r="O160" s="5">
        <f>MAX(0, Online_RAW!D160*60)</f>
        <v>1.77142857142857E-2</v>
      </c>
      <c r="P160" s="5">
        <f>_xlfn.IFNA(VLOOKUP(A160,Sampling!$D$7:$E$14,2,FALSE),0)</f>
        <v>0</v>
      </c>
      <c r="Q160">
        <f>_xlfn.IFNA(VLOOKUP(A160,Refill!$D$6:$G$8,2,FALSE),0)</f>
        <v>0</v>
      </c>
    </row>
    <row r="161" spans="1:17" x14ac:dyDescent="0.25">
      <c r="A161" s="5">
        <f>ROUND((Online_RAW!B161-General!$B$10)*24,3)</f>
        <v>2.65</v>
      </c>
      <c r="B161" s="5">
        <f>General!$B$12+Online_ANA!K161/1000+Online_ANA!L161/1000+Online_ANA!M161/1000/General!$B$22-SUM($P$2:P161)/1000/General!$B$24+SUM($Q$2:Q161)/1000/General!$B$24</f>
        <v>1.08</v>
      </c>
      <c r="C161" s="5">
        <f>Online_RAW!K161</f>
        <v>20.78</v>
      </c>
      <c r="D161" s="5">
        <f>Online_RAW!J161</f>
        <v>0.04</v>
      </c>
      <c r="E161" s="5">
        <f>(1-F161/100-G161/100)/(1-C161/100-D161/100-General!$B$17/100)</f>
        <v>1.005240716410329</v>
      </c>
      <c r="F161" s="5">
        <f>N161*General!$B$14/(N161+O161)+O161*100/(N161+O161)</f>
        <v>20.8</v>
      </c>
      <c r="G161" s="5">
        <f>N161*General!$B$15/(N161+O161)</f>
        <v>0.04</v>
      </c>
      <c r="H161" s="5">
        <f>(N161+O161)*(1/General!$B$20)*((F161/100)-E161*(C161/100))*1000/B161</f>
        <v>-4.4033253141726201</v>
      </c>
      <c r="I161" s="5">
        <f>(N161+O161)*(1/General!$B$20)*((D161/100)*E161-(G161/100))*1000/B161</f>
        <v>1.0382919011689411E-2</v>
      </c>
      <c r="J161" s="5">
        <f t="shared" si="2"/>
        <v>-2.3579722756959984E-3</v>
      </c>
      <c r="K161" s="5">
        <f>MAX(Online_RAW!$L$2-Online_RAW!L161,0)</f>
        <v>0</v>
      </c>
      <c r="L161" s="5">
        <f>0.0039*(Online_RAW!M161)</f>
        <v>0</v>
      </c>
      <c r="M161" s="10">
        <f>Online_RAW!$N$2-Online_RAW!N161</f>
        <v>0</v>
      </c>
      <c r="N161" s="5">
        <f>Online_RAW!C161*60</f>
        <v>119.898</v>
      </c>
      <c r="O161" s="5">
        <f>MAX(0, Online_RAW!D161*60)</f>
        <v>0</v>
      </c>
      <c r="P161" s="5">
        <f>_xlfn.IFNA(VLOOKUP(A161,Sampling!$D$7:$E$14,2,FALSE),0)</f>
        <v>0</v>
      </c>
      <c r="Q161">
        <f>_xlfn.IFNA(VLOOKUP(A161,Refill!$D$6:$G$8,2,FALSE),0)</f>
        <v>0</v>
      </c>
    </row>
    <row r="162" spans="1:17" x14ac:dyDescent="0.25">
      <c r="A162" s="5">
        <f>ROUND((Online_RAW!B162-General!$B$10)*24,3)</f>
        <v>2.6669999999999998</v>
      </c>
      <c r="B162" s="5">
        <f>General!$B$12+Online_ANA!K162/1000+Online_ANA!L162/1000+Online_ANA!M162/1000/General!$B$22-SUM($P$2:P162)/1000/General!$B$24+SUM($Q$2:Q162)/1000/General!$B$24</f>
        <v>1.08</v>
      </c>
      <c r="C162" s="5">
        <f>Online_RAW!K162</f>
        <v>20.78</v>
      </c>
      <c r="D162" s="5">
        <f>Online_RAW!J162</f>
        <v>0.04</v>
      </c>
      <c r="E162" s="5">
        <f>(1-F162/100-G162/100)/(1-C162/100-D162/100-General!$B$17/100)</f>
        <v>1.005240716410329</v>
      </c>
      <c r="F162" s="5">
        <f>N162*General!$B$14/(N162+O162)+O162*100/(N162+O162)</f>
        <v>20.8</v>
      </c>
      <c r="G162" s="5">
        <f>N162*General!$B$15/(N162+O162)</f>
        <v>0.04</v>
      </c>
      <c r="H162" s="5">
        <f>(N162+O162)*(1/General!$B$20)*((F162/100)-E162*(C162/100))*1000/B162</f>
        <v>-4.4119610753638376</v>
      </c>
      <c r="I162" s="5">
        <f>(N162+O162)*(1/General!$B$20)*((D162/100)*E162-(G162/100))*1000/B162</f>
        <v>1.0403281897157833E-2</v>
      </c>
      <c r="J162" s="5">
        <f t="shared" si="2"/>
        <v>-2.3579722756959984E-3</v>
      </c>
      <c r="K162" s="5">
        <f>MAX(Online_RAW!$L$2-Online_RAW!L162,0)</f>
        <v>0</v>
      </c>
      <c r="L162" s="5">
        <f>0.0039*(Online_RAW!M162)</f>
        <v>0</v>
      </c>
      <c r="M162" s="10">
        <f>Online_RAW!$N$2-Online_RAW!N162</f>
        <v>0</v>
      </c>
      <c r="N162" s="5">
        <f>Online_RAW!C162*60</f>
        <v>120.13314285714299</v>
      </c>
      <c r="O162" s="5">
        <f>MAX(0, Online_RAW!D162*60)</f>
        <v>0</v>
      </c>
      <c r="P162" s="5">
        <f>_xlfn.IFNA(VLOOKUP(A162,Sampling!$D$7:$E$14,2,FALSE),0)</f>
        <v>0</v>
      </c>
      <c r="Q162">
        <f>_xlfn.IFNA(VLOOKUP(A162,Refill!$D$6:$G$8,2,FALSE),0)</f>
        <v>0</v>
      </c>
    </row>
    <row r="163" spans="1:17" x14ac:dyDescent="0.25">
      <c r="A163" s="5">
        <f>ROUND((Online_RAW!B163-General!$B$10)*24,3)</f>
        <v>2.6829999999999998</v>
      </c>
      <c r="B163" s="5">
        <f>General!$B$12+Online_ANA!K163/1000+Online_ANA!L163/1000+Online_ANA!M163/1000/General!$B$22-SUM($P$2:P163)/1000/General!$B$24+SUM($Q$2:Q163)/1000/General!$B$24</f>
        <v>1.08</v>
      </c>
      <c r="C163" s="5">
        <f>Online_RAW!K163</f>
        <v>20.774999999999999</v>
      </c>
      <c r="D163" s="5">
        <f>Online_RAW!J163</f>
        <v>0.04</v>
      </c>
      <c r="E163" s="5">
        <f>(1-F163/100-G163/100)/(1-C163/100-D163/100-General!$B$17/100)</f>
        <v>1.0049051326943776</v>
      </c>
      <c r="F163" s="5">
        <f>N163*General!$B$14/(N163+O163)+O163*100/(N163+O163)</f>
        <v>20.821412602918997</v>
      </c>
      <c r="G163" s="5">
        <f>N163*General!$B$15/(N163+O163)</f>
        <v>3.9989185554081319E-2</v>
      </c>
      <c r="H163" s="5">
        <f>(N163+O163)*(1/General!$B$20)*((F163/100)-E163*(C163/100))*1000/B163</f>
        <v>-2.7517870084945963</v>
      </c>
      <c r="I163" s="5">
        <f>(N163+O163)*(1/General!$B$20)*((D163/100)*E163-(G163/100))*1000/B163</f>
        <v>1.0265968175084059E-2</v>
      </c>
      <c r="J163" s="5">
        <f t="shared" si="2"/>
        <v>-3.7306550773710499E-3</v>
      </c>
      <c r="K163" s="5">
        <f>MAX(Online_RAW!$L$2-Online_RAW!L163,0)</f>
        <v>0</v>
      </c>
      <c r="L163" s="5">
        <f>0.0039*(Online_RAW!M163)</f>
        <v>0</v>
      </c>
      <c r="M163" s="10">
        <f>Online_RAW!$N$2-Online_RAW!N163</f>
        <v>0</v>
      </c>
      <c r="N163" s="5">
        <f>Online_RAW!C163*60</f>
        <v>120.009</v>
      </c>
      <c r="O163" s="5">
        <f>MAX(0, Online_RAW!D163*60)</f>
        <v>3.2454545454545458E-2</v>
      </c>
      <c r="P163" s="5">
        <f>_xlfn.IFNA(VLOOKUP(A163,Sampling!$D$7:$E$14,2,FALSE),0)</f>
        <v>0</v>
      </c>
      <c r="Q163">
        <f>_xlfn.IFNA(VLOOKUP(A163,Refill!$D$6:$G$8,2,FALSE),0)</f>
        <v>0</v>
      </c>
    </row>
    <row r="164" spans="1:17" x14ac:dyDescent="0.25">
      <c r="A164" s="5">
        <f>ROUND((Online_RAW!B164-General!$B$10)*24,3)</f>
        <v>2.7</v>
      </c>
      <c r="B164" s="5">
        <f>General!$B$12+Online_ANA!K164/1000+Online_ANA!L164/1000+Online_ANA!M164/1000/General!$B$22-SUM($P$2:P164)/1000/General!$B$24+SUM($Q$2:Q164)/1000/General!$B$24</f>
        <v>1.08</v>
      </c>
      <c r="C164" s="5">
        <f>Online_RAW!K164</f>
        <v>20.774999999999999</v>
      </c>
      <c r="D164" s="5">
        <f>Online_RAW!J164</f>
        <v>0.04</v>
      </c>
      <c r="E164" s="5">
        <f>(1-F164/100-G164/100)/(1-C164/100-D164/100-General!$B$17/100)</f>
        <v>1.0051194431916075</v>
      </c>
      <c r="F164" s="5">
        <f>N164*General!$B$14/(N164+O164)+O164*100/(N164+O164)</f>
        <v>20.804526628429507</v>
      </c>
      <c r="G164" s="5">
        <f>N164*General!$B$15/(N164+O164)</f>
        <v>3.9997713824025505E-2</v>
      </c>
      <c r="H164" s="5">
        <f>(N164+O164)*(1/General!$B$20)*((F164/100)-E164*(C164/100))*1000/B164</f>
        <v>-3.807852644027744</v>
      </c>
      <c r="I164" s="5">
        <f>(N164+O164)*(1/General!$B$20)*((D164/100)*E164-(G164/100))*1000/B164</f>
        <v>1.0262538665656689E-2</v>
      </c>
      <c r="J164" s="5">
        <f t="shared" si="2"/>
        <v>-2.6950986881681223E-3</v>
      </c>
      <c r="K164" s="5">
        <f>MAX(Online_RAW!$L$2-Online_RAW!L164,0)</f>
        <v>0</v>
      </c>
      <c r="L164" s="5">
        <f>0.0039*(Online_RAW!M164)</f>
        <v>0</v>
      </c>
      <c r="M164" s="10">
        <f>Online_RAW!$N$2-Online_RAW!N164</f>
        <v>0</v>
      </c>
      <c r="N164" s="5">
        <f>Online_RAW!C164*60</f>
        <v>119.96890909090919</v>
      </c>
      <c r="O164" s="5">
        <f>MAX(0, Online_RAW!D164*60)</f>
        <v>6.8571428571428403E-3</v>
      </c>
      <c r="P164" s="5">
        <f>_xlfn.IFNA(VLOOKUP(A164,Sampling!$D$7:$E$14,2,FALSE),0)</f>
        <v>0</v>
      </c>
      <c r="Q164">
        <f>_xlfn.IFNA(VLOOKUP(A164,Refill!$D$6:$G$8,2,FALSE),0)</f>
        <v>0</v>
      </c>
    </row>
    <row r="165" spans="1:17" x14ac:dyDescent="0.25">
      <c r="A165" s="5">
        <f>ROUND((Online_RAW!B165-General!$B$10)*24,3)</f>
        <v>2.7170000000000001</v>
      </c>
      <c r="B165" s="5">
        <f>General!$B$12+Online_ANA!K165/1000+Online_ANA!L165/1000+Online_ANA!M165/1000/General!$B$22-SUM($P$2:P165)/1000/General!$B$24+SUM($Q$2:Q165)/1000/General!$B$24</f>
        <v>1.08</v>
      </c>
      <c r="C165" s="5">
        <f>Online_RAW!K165</f>
        <v>20.76</v>
      </c>
      <c r="D165" s="5">
        <f>Online_RAW!J165</f>
        <v>4.4999999999999998E-2</v>
      </c>
      <c r="E165" s="5">
        <f>(1-F165/100-G165/100)/(1-C165/100-D165/100-General!$B$17/100)</f>
        <v>1.0050492719086639</v>
      </c>
      <c r="F165" s="5">
        <f>N165*General!$B$14/(N165+O165)+O165*100/(N165+O165)</f>
        <v>20.8</v>
      </c>
      <c r="G165" s="5">
        <f>N165*General!$B$15/(N165+O165)</f>
        <v>0.04</v>
      </c>
      <c r="H165" s="5">
        <f>(N165+O165)*(1/General!$B$20)*((F165/100)-E165*(C165/100))*1000/B165</f>
        <v>-3.214680004097318</v>
      </c>
      <c r="I165" s="5">
        <f>(N165+O165)*(1/General!$B$20)*((D165/100)*E165-(G165/100))*1000/B165</f>
        <v>0.25922682662068719</v>
      </c>
      <c r="J165" s="5">
        <f t="shared" si="2"/>
        <v>-8.0638454306582869E-2</v>
      </c>
      <c r="K165" s="5">
        <f>MAX(Online_RAW!$L$2-Online_RAW!L165,0)</f>
        <v>0</v>
      </c>
      <c r="L165" s="5">
        <f>0.0039*(Online_RAW!M165)</f>
        <v>0</v>
      </c>
      <c r="M165" s="10">
        <f>Online_RAW!$N$2-Online_RAW!N165</f>
        <v>0</v>
      </c>
      <c r="N165" s="5">
        <f>Online_RAW!C165*60</f>
        <v>120.0473333333334</v>
      </c>
      <c r="O165" s="5">
        <f>MAX(0, Online_RAW!D165*60)</f>
        <v>0</v>
      </c>
      <c r="P165" s="5">
        <f>_xlfn.IFNA(VLOOKUP(A165,Sampling!$D$7:$E$14,2,FALSE),0)</f>
        <v>0</v>
      </c>
      <c r="Q165">
        <f>_xlfn.IFNA(VLOOKUP(A165,Refill!$D$6:$G$8,2,FALSE),0)</f>
        <v>0</v>
      </c>
    </row>
    <row r="166" spans="1:17" x14ac:dyDescent="0.25">
      <c r="A166" s="5">
        <f>ROUND((Online_RAW!B166-General!$B$10)*24,3)</f>
        <v>2.7330000000000001</v>
      </c>
      <c r="B166" s="5">
        <f>General!$B$12+Online_ANA!K166/1000+Online_ANA!L166/1000+Online_ANA!M166/1000/General!$B$22-SUM($P$2:P166)/1000/General!$B$24+SUM($Q$2:Q166)/1000/General!$B$24</f>
        <v>1.08</v>
      </c>
      <c r="C166" s="5">
        <f>Online_RAW!K166</f>
        <v>20.75</v>
      </c>
      <c r="D166" s="5">
        <f>Online_RAW!J166</f>
        <v>0.04</v>
      </c>
      <c r="E166" s="5">
        <f>(1-F166/100-G166/100)/(1-C166/100-D166/100-General!$B$17/100)</f>
        <v>1.0048579003129563</v>
      </c>
      <c r="F166" s="5">
        <f>N166*General!$B$14/(N166+O166)+O166*100/(N166+O166)</f>
        <v>20.8</v>
      </c>
      <c r="G166" s="5">
        <f>N166*General!$B$15/(N166+O166)</f>
        <v>0.04</v>
      </c>
      <c r="H166" s="5">
        <f>(N166+O166)*(1/General!$B$20)*((F166/100)-E166*(C166/100))*1000/B166</f>
        <v>-2.5200351953741551</v>
      </c>
      <c r="I166" s="5">
        <f>(N166+O166)*(1/General!$B$20)*((D166/100)*E166-(G166/100))*1000/B166</f>
        <v>9.639161263204226E-3</v>
      </c>
      <c r="J166" s="5">
        <f t="shared" si="2"/>
        <v>-3.8250105716373054E-3</v>
      </c>
      <c r="K166" s="5">
        <f>MAX(Online_RAW!$L$2-Online_RAW!L166,0)</f>
        <v>0</v>
      </c>
      <c r="L166" s="5">
        <f>0.0039*(Online_RAW!M166)</f>
        <v>0</v>
      </c>
      <c r="M166" s="10">
        <f>Online_RAW!$N$2-Online_RAW!N166</f>
        <v>0</v>
      </c>
      <c r="N166" s="5">
        <f>Online_RAW!C166*60</f>
        <v>120.08085714285718</v>
      </c>
      <c r="O166" s="5">
        <f>MAX(0, Online_RAW!D166*60)</f>
        <v>0</v>
      </c>
      <c r="P166" s="5">
        <f>_xlfn.IFNA(VLOOKUP(A166,Sampling!$D$7:$E$14,2,FALSE),0)</f>
        <v>0</v>
      </c>
      <c r="Q166">
        <f>_xlfn.IFNA(VLOOKUP(A166,Refill!$D$6:$G$8,2,FALSE),0)</f>
        <v>0</v>
      </c>
    </row>
    <row r="167" spans="1:17" x14ac:dyDescent="0.25">
      <c r="A167" s="5">
        <f>ROUND((Online_RAW!B167-General!$B$10)*24,3)</f>
        <v>2.75</v>
      </c>
      <c r="B167" s="5">
        <f>General!$B$12+Online_ANA!K167/1000+Online_ANA!L167/1000+Online_ANA!M167/1000/General!$B$22-SUM($P$2:P167)/1000/General!$B$24+SUM($Q$2:Q167)/1000/General!$B$24</f>
        <v>1.08</v>
      </c>
      <c r="C167" s="5">
        <f>Online_RAW!K167</f>
        <v>20.74</v>
      </c>
      <c r="D167" s="5">
        <f>Online_RAW!J167</f>
        <v>0.04</v>
      </c>
      <c r="E167" s="5">
        <f>(1-F167/100-G167/100)/(1-C167/100-D167/100-General!$B$17/100)</f>
        <v>1.0047019703006936</v>
      </c>
      <c r="F167" s="5">
        <f>N167*General!$B$14/(N167+O167)+O167*100/(N167+O167)</f>
        <v>20.802237857082311</v>
      </c>
      <c r="G167" s="5">
        <f>N167*General!$B$15/(N167+O167)</f>
        <v>3.9998869769150347E-2</v>
      </c>
      <c r="H167" s="5">
        <f>(N167+O167)*(1/General!$B$20)*((F167/100)-E167*(C167/100))*1000/B167</f>
        <v>-1.7492724227363636</v>
      </c>
      <c r="I167" s="5">
        <f>(N167+O167)*(1/General!$B$20)*((D167/100)*E167-(G167/100))*1000/B167</f>
        <v>9.3811993877793414E-3</v>
      </c>
      <c r="J167" s="5">
        <f t="shared" si="2"/>
        <v>-5.362915041617392E-3</v>
      </c>
      <c r="K167" s="5">
        <f>MAX(Online_RAW!$L$2-Online_RAW!L167,0)</f>
        <v>0</v>
      </c>
      <c r="L167" s="5">
        <f>0.0039*(Online_RAW!M167)</f>
        <v>0</v>
      </c>
      <c r="M167" s="10">
        <f>Online_RAW!$N$2-Online_RAW!N167</f>
        <v>0</v>
      </c>
      <c r="N167" s="5">
        <f>Online_RAW!C167*60</f>
        <v>120.0182608695654</v>
      </c>
      <c r="O167" s="5">
        <f>MAX(0, Online_RAW!D167*60)</f>
        <v>3.3913043478260877E-3</v>
      </c>
      <c r="P167" s="5">
        <f>_xlfn.IFNA(VLOOKUP(A167,Sampling!$D$7:$E$14,2,FALSE),0)</f>
        <v>0</v>
      </c>
      <c r="Q167">
        <f>_xlfn.IFNA(VLOOKUP(A167,Refill!$D$6:$G$8,2,FALSE),0)</f>
        <v>0</v>
      </c>
    </row>
    <row r="168" spans="1:17" x14ac:dyDescent="0.25">
      <c r="A168" s="5">
        <f>ROUND((Online_RAW!B168-General!$B$10)*24,3)</f>
        <v>2.7669999999999999</v>
      </c>
      <c r="B168" s="5">
        <f>General!$B$12+Online_ANA!K168/1000+Online_ANA!L168/1000+Online_ANA!M168/1000/General!$B$22-SUM($P$2:P168)/1000/General!$B$24+SUM($Q$2:Q168)/1000/General!$B$24</f>
        <v>1.08</v>
      </c>
      <c r="C168" s="5">
        <f>Online_RAW!K168</f>
        <v>20.74</v>
      </c>
      <c r="D168" s="5">
        <f>Online_RAW!J168</f>
        <v>4.4999999999999998E-2</v>
      </c>
      <c r="E168" s="5">
        <f>(1-F168/100-G168/100)/(1-C168/100-D168/100-General!$B$17/100)</f>
        <v>1.00479412597518</v>
      </c>
      <c r="F168" s="5">
        <f>N168*General!$B$14/(N168+O168)+O168*100/(N168+O168)</f>
        <v>20.8</v>
      </c>
      <c r="G168" s="5">
        <f>N168*General!$B$15/(N168+O168)</f>
        <v>0.04</v>
      </c>
      <c r="H168" s="5">
        <f>(N168+O168)*(1/General!$B$20)*((F168/100)-E168*(C168/100))*1000/B168</f>
        <v>-1.9555476037366564</v>
      </c>
      <c r="I168" s="5">
        <f>(N168+O168)*(1/General!$B$20)*((D168/100)*E168-(G168/100))*1000/B168</f>
        <v>0.25867549351316366</v>
      </c>
      <c r="J168" s="5">
        <f t="shared" si="2"/>
        <v>-0.13227777887834949</v>
      </c>
      <c r="K168" s="5">
        <f>MAX(Online_RAW!$L$2-Online_RAW!L168,0)</f>
        <v>0</v>
      </c>
      <c r="L168" s="5">
        <f>0.0039*(Online_RAW!M168)</f>
        <v>0</v>
      </c>
      <c r="M168" s="10">
        <f>Online_RAW!$N$2-Online_RAW!N168</f>
        <v>0</v>
      </c>
      <c r="N168" s="5">
        <f>Online_RAW!C168*60</f>
        <v>120.05571428571419</v>
      </c>
      <c r="O168" s="5">
        <f>MAX(0, Online_RAW!D168*60)</f>
        <v>0</v>
      </c>
      <c r="P168" s="5">
        <f>_xlfn.IFNA(VLOOKUP(A168,Sampling!$D$7:$E$14,2,FALSE),0)</f>
        <v>0</v>
      </c>
      <c r="Q168">
        <f>_xlfn.IFNA(VLOOKUP(A168,Refill!$D$6:$G$8,2,FALSE),0)</f>
        <v>0</v>
      </c>
    </row>
    <row r="169" spans="1:17" x14ac:dyDescent="0.25">
      <c r="A169" s="5">
        <f>ROUND((Online_RAW!B169-General!$B$10)*24,3)</f>
        <v>2.7829999999999999</v>
      </c>
      <c r="B169" s="5">
        <f>General!$B$12+Online_ANA!K169/1000+Online_ANA!L169/1000+Online_ANA!M169/1000/General!$B$22-SUM($P$2:P169)/1000/General!$B$24+SUM($Q$2:Q169)/1000/General!$B$24</f>
        <v>1.08</v>
      </c>
      <c r="C169" s="5">
        <f>Online_RAW!K169</f>
        <v>20.734999999999999</v>
      </c>
      <c r="D169" s="5">
        <f>Online_RAW!J169</f>
        <v>0.05</v>
      </c>
      <c r="E169" s="5">
        <f>(1-F169/100-G169/100)/(1-C169/100-D169/100-General!$B$17/100)</f>
        <v>1.00479412597518</v>
      </c>
      <c r="F169" s="5">
        <f>N169*General!$B$14/(N169+O169)+O169*100/(N169+O169)</f>
        <v>20.8</v>
      </c>
      <c r="G169" s="5">
        <f>N169*General!$B$15/(N169+O169)</f>
        <v>0.04</v>
      </c>
      <c r="H169" s="5">
        <f>(N169+O169)*(1/General!$B$20)*((F169/100)-E169*(C169/100))*1000/B169</f>
        <v>-1.7061761834542686</v>
      </c>
      <c r="I169" s="5">
        <f>(N169+O169)*(1/General!$B$20)*((D169/100)*E169-(G169/100))*1000/B169</f>
        <v>0.50777888719273834</v>
      </c>
      <c r="J169" s="5">
        <f t="shared" si="2"/>
        <v>-0.2976122232375239</v>
      </c>
      <c r="K169" s="5">
        <f>MAX(Online_RAW!$L$2-Online_RAW!L169,0)</f>
        <v>0</v>
      </c>
      <c r="L169" s="5">
        <f>0.0039*(Online_RAW!M169)</f>
        <v>0</v>
      </c>
      <c r="M169" s="10">
        <f>Online_RAW!$N$2-Online_RAW!N169</f>
        <v>0</v>
      </c>
      <c r="N169" s="5">
        <f>Online_RAW!C169*60</f>
        <v>120.0411818181816</v>
      </c>
      <c r="O169" s="5">
        <f>MAX(0, Online_RAW!D169*60)</f>
        <v>0</v>
      </c>
      <c r="P169" s="5">
        <f>_xlfn.IFNA(VLOOKUP(A169,Sampling!$D$7:$E$14,2,FALSE),0)</f>
        <v>0</v>
      </c>
      <c r="Q169">
        <f>_xlfn.IFNA(VLOOKUP(A169,Refill!$D$6:$G$8,2,FALSE),0)</f>
        <v>0</v>
      </c>
    </row>
    <row r="170" spans="1:17" x14ac:dyDescent="0.25">
      <c r="A170" s="5">
        <f>ROUND((Online_RAW!B170-General!$B$10)*24,3)</f>
        <v>2.8</v>
      </c>
      <c r="B170" s="5">
        <f>General!$B$12+Online_ANA!K170/1000+Online_ANA!L170/1000+Online_ANA!M170/1000/General!$B$22-SUM($P$2:P170)/1000/General!$B$24+SUM($Q$2:Q170)/1000/General!$B$24</f>
        <v>1.08</v>
      </c>
      <c r="C170" s="5">
        <f>Online_RAW!K170</f>
        <v>20.734999999999999</v>
      </c>
      <c r="D170" s="5">
        <f>Online_RAW!J170</f>
        <v>0.05</v>
      </c>
      <c r="E170" s="5">
        <f>(1-F170/100-G170/100)/(1-C170/100-D170/100-General!$B$17/100)</f>
        <v>1.0047461597535796</v>
      </c>
      <c r="F170" s="5">
        <f>N170*General!$B$14/(N170+O170)+O170*100/(N170+O170)</f>
        <v>20.803780799123452</v>
      </c>
      <c r="G170" s="5">
        <f>N170*General!$B$15/(N170+O170)</f>
        <v>3.999809050549321E-2</v>
      </c>
      <c r="H170" s="5">
        <f>(N170+O170)*(1/General!$B$20)*((F170/100)-E170*(C170/100))*1000/B170</f>
        <v>-1.4685543999508845</v>
      </c>
      <c r="I170" s="5">
        <f>(N170+O170)*(1/General!$B$20)*((D170/100)*E170-(G170/100))*1000/B170</f>
        <v>0.50747317073382825</v>
      </c>
      <c r="J170" s="5">
        <f t="shared" si="2"/>
        <v>-0.34555966789572151</v>
      </c>
      <c r="K170" s="5">
        <f>MAX(Online_RAW!$L$2-Online_RAW!L170,0)</f>
        <v>0</v>
      </c>
      <c r="L170" s="5">
        <f>0.0039*(Online_RAW!M170)</f>
        <v>0</v>
      </c>
      <c r="M170" s="10">
        <f>Online_RAW!$N$2-Online_RAW!N170</f>
        <v>0</v>
      </c>
      <c r="N170" s="5">
        <f>Online_RAW!C170*60</f>
        <v>119.96890909090919</v>
      </c>
      <c r="O170" s="5">
        <f>MAX(0, Online_RAW!D170*60)</f>
        <v>5.7272727272727241E-3</v>
      </c>
      <c r="P170" s="5">
        <f>_xlfn.IFNA(VLOOKUP(A170,Sampling!$D$7:$E$14,2,FALSE),0)</f>
        <v>0</v>
      </c>
      <c r="Q170">
        <f>_xlfn.IFNA(VLOOKUP(A170,Refill!$D$6:$G$8,2,FALSE),0)</f>
        <v>0</v>
      </c>
    </row>
    <row r="171" spans="1:17" x14ac:dyDescent="0.25">
      <c r="A171" s="5">
        <f>ROUND((Online_RAW!B171-General!$B$10)*24,3)</f>
        <v>2.8170000000000002</v>
      </c>
      <c r="B171" s="5">
        <f>General!$B$12+Online_ANA!K171/1000+Online_ANA!L171/1000+Online_ANA!M171/1000/General!$B$22-SUM($P$2:P171)/1000/General!$B$24+SUM($Q$2:Q171)/1000/General!$B$24</f>
        <v>1.08</v>
      </c>
      <c r="C171" s="5">
        <f>Online_RAW!K171</f>
        <v>20.73</v>
      </c>
      <c r="D171" s="5">
        <f>Online_RAW!J171</f>
        <v>0.05</v>
      </c>
      <c r="E171" s="5">
        <f>(1-F171/100-G171/100)/(1-C171/100-D171/100-General!$B$17/100)</f>
        <v>1.0046011531192647</v>
      </c>
      <c r="F171" s="5">
        <f>N171*General!$B$14/(N171+O171)+O171*100/(N171+O171)</f>
        <v>20.810184985077239</v>
      </c>
      <c r="G171" s="5">
        <f>N171*General!$B$15/(N171+O171)</f>
        <v>3.9994856068142813E-2</v>
      </c>
      <c r="H171" s="5">
        <f>(N171+O171)*(1/General!$B$20)*((F171/100)-E171*(C171/100))*1000/B171</f>
        <v>-0.75318719523127553</v>
      </c>
      <c r="I171" s="5">
        <f>(N171+O171)*(1/General!$B$20)*((D171/100)*E171-(G171/100))*1000/B171</f>
        <v>0.50727537163153935</v>
      </c>
      <c r="J171" s="5">
        <f t="shared" si="2"/>
        <v>-0.67350503944211915</v>
      </c>
      <c r="K171" s="5">
        <f>MAX(Online_RAW!$L$2-Online_RAW!L171,0)</f>
        <v>0</v>
      </c>
      <c r="L171" s="5">
        <f>0.0039*(Online_RAW!M171)</f>
        <v>0</v>
      </c>
      <c r="M171" s="10">
        <f>Online_RAW!$N$2-Online_RAW!N171</f>
        <v>0</v>
      </c>
      <c r="N171" s="5">
        <f>Online_RAW!C171*60</f>
        <v>119.95950000000001</v>
      </c>
      <c r="O171" s="5">
        <f>MAX(0, Online_RAW!D171*60)</f>
        <v>1.542857142857142E-2</v>
      </c>
      <c r="P171" s="5">
        <f>_xlfn.IFNA(VLOOKUP(A171,Sampling!$D$7:$E$14,2,FALSE),0)</f>
        <v>0</v>
      </c>
      <c r="Q171">
        <f>_xlfn.IFNA(VLOOKUP(A171,Refill!$D$6:$G$8,2,FALSE),0)</f>
        <v>0</v>
      </c>
    </row>
    <row r="172" spans="1:17" x14ac:dyDescent="0.25">
      <c r="A172" s="5">
        <f>ROUND((Online_RAW!B172-General!$B$10)*24,3)</f>
        <v>2.8330000000000002</v>
      </c>
      <c r="B172" s="5">
        <f>General!$B$12+Online_ANA!K172/1000+Online_ANA!L172/1000+Online_ANA!M172/1000/General!$B$22-SUM($P$2:P172)/1000/General!$B$24+SUM($Q$2:Q172)/1000/General!$B$24</f>
        <v>1.08</v>
      </c>
      <c r="C172" s="5">
        <f>Online_RAW!K172</f>
        <v>20.723333333333301</v>
      </c>
      <c r="D172" s="5">
        <f>Online_RAW!J172</f>
        <v>0.05</v>
      </c>
      <c r="E172" s="5">
        <f>(1-F172/100-G172/100)/(1-C172/100-D172/100-General!$B$17/100)</f>
        <v>1.0044660636827776</v>
      </c>
      <c r="F172" s="5">
        <f>N172*General!$B$14/(N172+O172)+O172*100/(N172+O172)</f>
        <v>20.814133872038489</v>
      </c>
      <c r="G172" s="5">
        <f>N172*General!$B$15/(N172+O172)</f>
        <v>3.9992861680788645E-2</v>
      </c>
      <c r="H172" s="5">
        <f>(N172+O172)*(1/General!$B$20)*((F172/100)-E172*(C172/100))*1000/B172</f>
        <v>-8.6865398408360134E-2</v>
      </c>
      <c r="I172" s="5">
        <f>(N172+O172)*(1/General!$B$20)*((D172/100)*E172-(G172/100))*1000/B172</f>
        <v>0.50746780985907114</v>
      </c>
      <c r="J172" s="5">
        <f t="shared" si="2"/>
        <v>-5.8420017539484537</v>
      </c>
      <c r="K172" s="5">
        <f>MAX(Online_RAW!$L$2-Online_RAW!L172,0)</f>
        <v>0</v>
      </c>
      <c r="L172" s="5">
        <f>0.0039*(Online_RAW!M172)</f>
        <v>0</v>
      </c>
      <c r="M172" s="10">
        <f>Online_RAW!$N$2-Online_RAW!N172</f>
        <v>0</v>
      </c>
      <c r="N172" s="5">
        <f>Online_RAW!C172*60</f>
        <v>120.05485714285739</v>
      </c>
      <c r="O172" s="5">
        <f>MAX(0, Online_RAW!D172*60)</f>
        <v>2.1428571428571418E-2</v>
      </c>
      <c r="P172" s="5">
        <f>_xlfn.IFNA(VLOOKUP(A172,Sampling!$D$7:$E$14,2,FALSE),0)</f>
        <v>0</v>
      </c>
      <c r="Q172">
        <f>_xlfn.IFNA(VLOOKUP(A172,Refill!$D$6:$G$8,2,FALSE),0)</f>
        <v>0</v>
      </c>
    </row>
    <row r="173" spans="1:17" x14ac:dyDescent="0.25">
      <c r="A173" s="5">
        <f>ROUND((Online_RAW!B173-General!$B$10)*24,3)</f>
        <v>2.85</v>
      </c>
      <c r="B173" s="5">
        <f>General!$B$12+Online_ANA!K173/1000+Online_ANA!L173/1000+Online_ANA!M173/1000/General!$B$22-SUM($P$2:P173)/1000/General!$B$24+SUM($Q$2:Q173)/1000/General!$B$24</f>
        <v>1.08</v>
      </c>
      <c r="C173" s="5">
        <f>Online_RAW!K173</f>
        <v>20.723333333333301</v>
      </c>
      <c r="D173" s="5">
        <f>Online_RAW!J173</f>
        <v>0.05</v>
      </c>
      <c r="E173" s="5">
        <f>(1-F173/100-G173/100)/(1-C173/100-D173/100-General!$B$17/100)</f>
        <v>1.0045654768994838</v>
      </c>
      <c r="F173" s="5">
        <f>N173*General!$B$14/(N173+O173)+O173*100/(N173+O173)</f>
        <v>20.806296751448684</v>
      </c>
      <c r="G173" s="5">
        <f>N173*General!$B$15/(N173+O173)</f>
        <v>3.9996819822500668E-2</v>
      </c>
      <c r="H173" s="5">
        <f>(N173+O173)*(1/General!$B$20)*((F173/100)-E173*(C173/100))*1000/B173</f>
        <v>-0.57773866808223129</v>
      </c>
      <c r="I173" s="5">
        <f>(N173+O173)*(1/General!$B$20)*((D173/100)*E173-(G173/100))*1000/B173</f>
        <v>0.50745726989168249</v>
      </c>
      <c r="J173" s="5">
        <f t="shared" si="2"/>
        <v>-0.87835088410501649</v>
      </c>
      <c r="K173" s="5">
        <f>MAX(Online_RAW!$L$2-Online_RAW!L173,0)</f>
        <v>0</v>
      </c>
      <c r="L173" s="5">
        <f>0.0039*(Online_RAW!M173)</f>
        <v>0</v>
      </c>
      <c r="M173" s="10">
        <f>Online_RAW!$N$2-Online_RAW!N173</f>
        <v>0</v>
      </c>
      <c r="N173" s="5">
        <f>Online_RAW!C173*60</f>
        <v>120.05236363636379</v>
      </c>
      <c r="O173" s="5">
        <f>MAX(0, Online_RAW!D173*60)</f>
        <v>9.5454545454545393E-3</v>
      </c>
      <c r="P173" s="5">
        <f>_xlfn.IFNA(VLOOKUP(A173,Sampling!$D$7:$E$14,2,FALSE),0)</f>
        <v>0</v>
      </c>
      <c r="Q173">
        <f>_xlfn.IFNA(VLOOKUP(A173,Refill!$D$6:$G$8,2,FALSE),0)</f>
        <v>0</v>
      </c>
    </row>
    <row r="174" spans="1:17" x14ac:dyDescent="0.25">
      <c r="A174" s="5">
        <f>ROUND((Online_RAW!B174-General!$B$10)*24,3)</f>
        <v>2.867</v>
      </c>
      <c r="B174" s="5">
        <f>General!$B$12+Online_ANA!K174/1000+Online_ANA!L174/1000+Online_ANA!M174/1000/General!$B$22-SUM($P$2:P174)/1000/General!$B$24+SUM($Q$2:Q174)/1000/General!$B$24</f>
        <v>1.08</v>
      </c>
      <c r="C174" s="5">
        <f>Online_RAW!K174</f>
        <v>20.715</v>
      </c>
      <c r="D174" s="5">
        <f>Online_RAW!J174</f>
        <v>0.05</v>
      </c>
      <c r="E174" s="5">
        <f>(1-F174/100-G174/100)/(1-C174/100-D174/100-General!$B$17/100)</f>
        <v>1.0045391095536054</v>
      </c>
      <c r="F174" s="5">
        <f>N174*General!$B$14/(N174+O174)+O174*100/(N174+O174)</f>
        <v>20.8</v>
      </c>
      <c r="G174" s="5">
        <f>N174*General!$B$15/(N174+O174)</f>
        <v>0.04</v>
      </c>
      <c r="H174" s="5">
        <f>(N174+O174)*(1/General!$B$20)*((F174/100)-E174*(C174/100))*1000/B174</f>
        <v>-0.44766809560522064</v>
      </c>
      <c r="I174" s="5">
        <f>(N174+O174)*(1/General!$B$20)*((D174/100)*E174-(G174/100))*1000/B174</f>
        <v>0.50713967085907474</v>
      </c>
      <c r="J174" s="5">
        <f t="shared" si="2"/>
        <v>-1.1328474730222891</v>
      </c>
      <c r="K174" s="5">
        <f>MAX(Online_RAW!$L$2-Online_RAW!L174,0)</f>
        <v>0</v>
      </c>
      <c r="L174" s="5">
        <f>0.0039*(Online_RAW!M174)</f>
        <v>0</v>
      </c>
      <c r="M174" s="10">
        <f>Online_RAW!$N$2-Online_RAW!N174</f>
        <v>0</v>
      </c>
      <c r="N174" s="5">
        <f>Online_RAW!C174*60</f>
        <v>120.03954545454542</v>
      </c>
      <c r="O174" s="5">
        <f>MAX(0, Online_RAW!D174*60)</f>
        <v>0</v>
      </c>
      <c r="P174" s="5">
        <f>_xlfn.IFNA(VLOOKUP(A174,Sampling!$D$7:$E$14,2,FALSE),0)</f>
        <v>0</v>
      </c>
      <c r="Q174">
        <f>_xlfn.IFNA(VLOOKUP(A174,Refill!$D$6:$G$8,2,FALSE),0)</f>
        <v>0</v>
      </c>
    </row>
    <row r="175" spans="1:17" x14ac:dyDescent="0.25">
      <c r="A175" s="5">
        <f>ROUND((Online_RAW!B175-General!$B$10)*24,3)</f>
        <v>2.883</v>
      </c>
      <c r="B175" s="5">
        <f>General!$B$12+Online_ANA!K175/1000+Online_ANA!L175/1000+Online_ANA!M175/1000/General!$B$22-SUM($P$2:P175)/1000/General!$B$24+SUM($Q$2:Q175)/1000/General!$B$24</f>
        <v>1.08</v>
      </c>
      <c r="C175" s="5">
        <f>Online_RAW!K175</f>
        <v>20.71</v>
      </c>
      <c r="D175" s="5">
        <f>Online_RAW!J175</f>
        <v>0.05</v>
      </c>
      <c r="E175" s="5">
        <f>(1-F175/100-G175/100)/(1-C175/100-D175/100-General!$B$17/100)</f>
        <v>1.0044753756728926</v>
      </c>
      <c r="F175" s="5">
        <f>N175*General!$B$14/(N175+O175)+O175*100/(N175+O175)</f>
        <v>20.8</v>
      </c>
      <c r="G175" s="5">
        <f>N175*General!$B$15/(N175+O175)</f>
        <v>3.9999999999999994E-2</v>
      </c>
      <c r="H175" s="5">
        <f>(N175+O175)*(1/General!$B$20)*((F175/100)-E175*(C175/100))*1000/B175</f>
        <v>-0.13316877824443307</v>
      </c>
      <c r="I175" s="5">
        <f>(N175+O175)*(1/General!$B$20)*((D175/100)*E175-(G175/100))*1000/B175</f>
        <v>0.50706573254613552</v>
      </c>
      <c r="J175" s="5">
        <f t="shared" si="2"/>
        <v>-3.8076923076924953</v>
      </c>
      <c r="K175" s="5">
        <f>MAX(Online_RAW!$L$2-Online_RAW!L175,0)</f>
        <v>0</v>
      </c>
      <c r="L175" s="5">
        <f>0.0039*(Online_RAW!M175)</f>
        <v>0</v>
      </c>
      <c r="M175" s="10">
        <f>Online_RAW!$N$2-Online_RAW!N175</f>
        <v>0</v>
      </c>
      <c r="N175" s="5">
        <f>Online_RAW!C175*60</f>
        <v>120.0594545454546</v>
      </c>
      <c r="O175" s="5">
        <f>MAX(0, Online_RAW!D175*60)</f>
        <v>0</v>
      </c>
      <c r="P175" s="5">
        <f>_xlfn.IFNA(VLOOKUP(A175,Sampling!$D$7:$E$14,2,FALSE),0)</f>
        <v>0</v>
      </c>
      <c r="Q175">
        <f>_xlfn.IFNA(VLOOKUP(A175,Refill!$D$6:$G$8,2,FALSE),0)</f>
        <v>0</v>
      </c>
    </row>
    <row r="176" spans="1:17" x14ac:dyDescent="0.25">
      <c r="A176" s="5">
        <f>ROUND((Online_RAW!B176-General!$B$10)*24,3)</f>
        <v>2.9</v>
      </c>
      <c r="B176" s="5">
        <f>General!$B$12+Online_ANA!K176/1000+Online_ANA!L176/1000+Online_ANA!M176/1000/General!$B$22-SUM($P$2:P176)/1000/General!$B$24+SUM($Q$2:Q176)/1000/General!$B$24</f>
        <v>1.08</v>
      </c>
      <c r="C176" s="5">
        <f>Online_RAW!K176</f>
        <v>20.71</v>
      </c>
      <c r="D176" s="5">
        <f>Online_RAW!J176</f>
        <v>0.05</v>
      </c>
      <c r="E176" s="5">
        <f>(1-F176/100-G176/100)/(1-C176/100-D176/100-General!$B$17/100)</f>
        <v>1.0041717766260145</v>
      </c>
      <c r="F176" s="5">
        <f>N176*General!$B$14/(N176+O176)+O176*100/(N176+O176)</f>
        <v>20.823937913357625</v>
      </c>
      <c r="G176" s="5">
        <f>N176*General!$B$15/(N176+O176)</f>
        <v>3.9987910144768879E-2</v>
      </c>
      <c r="H176" s="5">
        <f>(N176+O176)*(1/General!$B$20)*((F176/100)-E176*(C176/100))*1000/B176</f>
        <v>1.3658468158172286</v>
      </c>
      <c r="I176" s="5">
        <f>(N176+O176)*(1/General!$B$20)*((D176/100)*E176-(G176/100))*1000/B176</f>
        <v>0.50688703102437227</v>
      </c>
      <c r="J176" s="5">
        <f t="shared" si="2"/>
        <v>0.37111557837551939</v>
      </c>
      <c r="K176" s="5">
        <f>MAX(Online_RAW!$L$2-Online_RAW!L176,0)</f>
        <v>0</v>
      </c>
      <c r="L176" s="5">
        <f>0.0039*(Online_RAW!M176)</f>
        <v>0</v>
      </c>
      <c r="M176" s="10">
        <f>Online_RAW!$N$2-Online_RAW!N176</f>
        <v>0</v>
      </c>
      <c r="N176" s="5">
        <f>Online_RAW!C176*60</f>
        <v>120.0171428571426</v>
      </c>
      <c r="O176" s="5">
        <f>MAX(0, Online_RAW!D176*60)</f>
        <v>3.6285714285714303E-2</v>
      </c>
      <c r="P176" s="5">
        <f>_xlfn.IFNA(VLOOKUP(A176,Sampling!$D$7:$E$14,2,FALSE),0)</f>
        <v>0</v>
      </c>
      <c r="Q176">
        <f>_xlfn.IFNA(VLOOKUP(A176,Refill!$D$6:$G$8,2,FALSE),0)</f>
        <v>0</v>
      </c>
    </row>
    <row r="177" spans="1:17" x14ac:dyDescent="0.25">
      <c r="A177" s="5">
        <f>ROUND((Online_RAW!B177-General!$B$10)*24,3)</f>
        <v>2.9169999999999998</v>
      </c>
      <c r="B177" s="5">
        <f>General!$B$12+Online_ANA!K177/1000+Online_ANA!L177/1000+Online_ANA!M177/1000/General!$B$22-SUM($P$2:P177)/1000/General!$B$24+SUM($Q$2:Q177)/1000/General!$B$24</f>
        <v>1.08</v>
      </c>
      <c r="C177" s="5">
        <f>Online_RAW!K177</f>
        <v>20.71</v>
      </c>
      <c r="D177" s="5">
        <f>Online_RAW!J177</f>
        <v>0.05</v>
      </c>
      <c r="E177" s="5">
        <f>(1-F177/100-G177/100)/(1-C177/100-D177/100-General!$B$17/100)</f>
        <v>1.0044502737722112</v>
      </c>
      <c r="F177" s="5">
        <f>N177*General!$B$14/(N177+O177)+O177*100/(N177+O177)</f>
        <v>20.801979212813087</v>
      </c>
      <c r="G177" s="5">
        <f>N177*General!$B$15/(N177+O177)</f>
        <v>3.9999000397569151E-2</v>
      </c>
      <c r="H177" s="5">
        <f>(N177+O177)*(1/General!$B$20)*((F177/100)-E177*(C177/100))*1000/B177</f>
        <v>-9.2219629389268566E-3</v>
      </c>
      <c r="I177" s="5">
        <f>(N177+O177)*(1/General!$B$20)*((D177/100)*E177-(G177/100))*1000/B177</f>
        <v>0.50700353256894592</v>
      </c>
      <c r="J177" s="5">
        <f t="shared" si="2"/>
        <v>-54.977832368945201</v>
      </c>
      <c r="K177" s="5">
        <f>MAX(Online_RAW!$L$2-Online_RAW!L177,0)</f>
        <v>0</v>
      </c>
      <c r="L177" s="5">
        <f>0.0039*(Online_RAW!M177)</f>
        <v>0</v>
      </c>
      <c r="M177" s="10">
        <f>Online_RAW!$N$2-Online_RAW!N177</f>
        <v>0</v>
      </c>
      <c r="N177" s="5">
        <f>Online_RAW!C177*60</f>
        <v>120.044727272727</v>
      </c>
      <c r="O177" s="5">
        <f>MAX(0, Online_RAW!D177*60)</f>
        <v>3.0000000000000001E-3</v>
      </c>
      <c r="P177" s="5">
        <f>_xlfn.IFNA(VLOOKUP(A177,Sampling!$D$7:$E$14,2,FALSE),0)</f>
        <v>0</v>
      </c>
      <c r="Q177">
        <f>_xlfn.IFNA(VLOOKUP(A177,Refill!$D$6:$G$8,2,FALSE),0)</f>
        <v>0</v>
      </c>
    </row>
    <row r="178" spans="1:17" x14ac:dyDescent="0.25">
      <c r="A178" s="5">
        <f>ROUND((Online_RAW!B178-General!$B$10)*24,3)</f>
        <v>2.9329999999999998</v>
      </c>
      <c r="B178" s="5">
        <f>General!$B$12+Online_ANA!K178/1000+Online_ANA!L178/1000+Online_ANA!M178/1000/General!$B$22-SUM($P$2:P178)/1000/General!$B$24+SUM($Q$2:Q178)/1000/General!$B$24</f>
        <v>1.08</v>
      </c>
      <c r="C178" s="5">
        <f>Online_RAW!K178</f>
        <v>20.703333333333301</v>
      </c>
      <c r="D178" s="5">
        <f>Online_RAW!J178</f>
        <v>0.05</v>
      </c>
      <c r="E178" s="5">
        <f>(1-F178/100-G178/100)/(1-C178/100-D178/100-General!$B$17/100)</f>
        <v>1.004258020649808</v>
      </c>
      <c r="F178" s="5">
        <f>N178*General!$B$14/(N178+O178)+O178*100/(N178+O178)</f>
        <v>20.81043938312736</v>
      </c>
      <c r="G178" s="5">
        <f>N178*General!$B$15/(N178+O178)</f>
        <v>3.9994727584279119E-2</v>
      </c>
      <c r="H178" s="5">
        <f>(N178+O178)*(1/General!$B$20)*((F178/100)-E178*(C178/100))*1000/B178</f>
        <v>0.93948964251409428</v>
      </c>
      <c r="I178" s="5">
        <f>(N178+O178)*(1/General!$B$20)*((D178/100)*E178-(G178/100))*1000/B178</f>
        <v>0.50656718763915398</v>
      </c>
      <c r="J178" s="5">
        <f t="shared" si="2"/>
        <v>0.5391940099345528</v>
      </c>
      <c r="K178" s="5">
        <f>MAX(Online_RAW!$L$2-Online_RAW!L178,0)</f>
        <v>0</v>
      </c>
      <c r="L178" s="5">
        <f>0.0039*(Online_RAW!M178)</f>
        <v>0</v>
      </c>
      <c r="M178" s="10">
        <f>Online_RAW!$N$2-Online_RAW!N178</f>
        <v>0</v>
      </c>
      <c r="N178" s="5">
        <f>Online_RAW!C178*60</f>
        <v>119.991272727273</v>
      </c>
      <c r="O178" s="5">
        <f>MAX(0, Online_RAW!D178*60)</f>
        <v>1.5818181818181839E-2</v>
      </c>
      <c r="P178" s="5">
        <f>_xlfn.IFNA(VLOOKUP(A178,Sampling!$D$7:$E$14,2,FALSE),0)</f>
        <v>0</v>
      </c>
      <c r="Q178">
        <f>_xlfn.IFNA(VLOOKUP(A178,Refill!$D$6:$G$8,2,FALSE),0)</f>
        <v>0</v>
      </c>
    </row>
    <row r="179" spans="1:17" x14ac:dyDescent="0.25">
      <c r="A179" s="5">
        <f>ROUND((Online_RAW!B179-General!$B$10)*24,3)</f>
        <v>2.95</v>
      </c>
      <c r="B179" s="5">
        <f>General!$B$12+Online_ANA!K179/1000+Online_ANA!L179/1000+Online_ANA!M179/1000/General!$B$22-SUM($P$2:P179)/1000/General!$B$24+SUM($Q$2:Q179)/1000/General!$B$24</f>
        <v>1.08</v>
      </c>
      <c r="C179" s="5">
        <f>Online_RAW!K179</f>
        <v>20.703333333333301</v>
      </c>
      <c r="D179" s="5">
        <f>Online_RAW!J179</f>
        <v>0.05</v>
      </c>
      <c r="E179" s="5">
        <f>(1-F179/100-G179/100)/(1-C179/100-D179/100-General!$B$17/100)</f>
        <v>1.0042852734574779</v>
      </c>
      <c r="F179" s="5">
        <f>N179*General!$B$14/(N179+O179)+O179*100/(N179+O179)</f>
        <v>20.808290395695277</v>
      </c>
      <c r="G179" s="5">
        <f>N179*General!$B$15/(N179+O179)</f>
        <v>3.9995812931467027E-2</v>
      </c>
      <c r="H179" s="5">
        <f>(N179+O179)*(1/General!$B$20)*((F179/100)-E179*(C179/100))*1000/B179</f>
        <v>0.80558939244608074</v>
      </c>
      <c r="I179" s="5">
        <f>(N179+O179)*(1/General!$B$20)*((D179/100)*E179-(G179/100))*1000/B179</f>
        <v>0.50696325988201685</v>
      </c>
      <c r="J179" s="5">
        <f t="shared" si="2"/>
        <v>0.62930726823832728</v>
      </c>
      <c r="K179" s="5">
        <f>MAX(Online_RAW!$L$2-Online_RAW!L179,0)</f>
        <v>0</v>
      </c>
      <c r="L179" s="5">
        <f>0.0039*(Online_RAW!M179)</f>
        <v>0</v>
      </c>
      <c r="M179" s="10">
        <f>Online_RAW!$N$2-Online_RAW!N179</f>
        <v>0</v>
      </c>
      <c r="N179" s="5">
        <f>Online_RAW!C179*60</f>
        <v>120.08509090909081</v>
      </c>
      <c r="O179" s="5">
        <f>MAX(0, Online_RAW!D179*60)</f>
        <v>1.25714285714286E-2</v>
      </c>
      <c r="P179" s="5">
        <f>_xlfn.IFNA(VLOOKUP(A179,Sampling!$D$7:$E$14,2,FALSE),0)</f>
        <v>0</v>
      </c>
      <c r="Q179">
        <f>_xlfn.IFNA(VLOOKUP(A179,Refill!$D$6:$G$8,2,FALSE),0)</f>
        <v>0</v>
      </c>
    </row>
    <row r="180" spans="1:17" x14ac:dyDescent="0.25">
      <c r="A180" s="5">
        <f>ROUND((Online_RAW!B180-General!$B$10)*24,3)</f>
        <v>2.9670000000000001</v>
      </c>
      <c r="B180" s="5">
        <f>General!$B$12+Online_ANA!K180/1000+Online_ANA!L180/1000+Online_ANA!M180/1000/General!$B$22-SUM($P$2:P180)/1000/General!$B$24+SUM($Q$2:Q180)/1000/General!$B$24</f>
        <v>1.08</v>
      </c>
      <c r="C180" s="5">
        <f>Online_RAW!K180</f>
        <v>20.695</v>
      </c>
      <c r="D180" s="5">
        <f>Online_RAW!J180</f>
        <v>0.05</v>
      </c>
      <c r="E180" s="5">
        <f>(1-F180/100-G180/100)/(1-C180/100-D180/100-General!$B$17/100)</f>
        <v>1.0042842225453552</v>
      </c>
      <c r="F180" s="5">
        <f>N180*General!$B$14/(N180+O180)+O180*100/(N180+O180)</f>
        <v>20.8</v>
      </c>
      <c r="G180" s="5">
        <f>N180*General!$B$15/(N180+O180)</f>
        <v>0.04</v>
      </c>
      <c r="H180" s="5">
        <f>(N180+O180)*(1/General!$B$20)*((F180/100)-E180*(C180/100))*1000/B180</f>
        <v>0.80893350913929518</v>
      </c>
      <c r="I180" s="5">
        <f>(N180+O180)*(1/General!$B$20)*((D180/100)*E180-(G180/100))*1000/B180</f>
        <v>0.50572960923550292</v>
      </c>
      <c r="J180" s="5">
        <f t="shared" si="2"/>
        <v>0.62518068978697516</v>
      </c>
      <c r="K180" s="5">
        <f>MAX(Online_RAW!$L$2-Online_RAW!L180,0)</f>
        <v>0</v>
      </c>
      <c r="L180" s="5">
        <f>0.0039*(Online_RAW!M180)</f>
        <v>0</v>
      </c>
      <c r="M180" s="10">
        <f>Online_RAW!$N$2-Online_RAW!N180</f>
        <v>0</v>
      </c>
      <c r="N180" s="5">
        <f>Online_RAW!C180*60</f>
        <v>119.85514285714261</v>
      </c>
      <c r="O180" s="5">
        <f>MAX(0, Online_RAW!D180*60)</f>
        <v>0</v>
      </c>
      <c r="P180" s="5">
        <f>_xlfn.IFNA(VLOOKUP(A180,Sampling!$D$7:$E$14,2,FALSE),0)</f>
        <v>0</v>
      </c>
      <c r="Q180">
        <f>_xlfn.IFNA(VLOOKUP(A180,Refill!$D$6:$G$8,2,FALSE),0)</f>
        <v>0</v>
      </c>
    </row>
    <row r="181" spans="1:17" x14ac:dyDescent="0.25">
      <c r="A181" s="5">
        <f>ROUND((Online_RAW!B181-General!$B$10)*24,3)</f>
        <v>2.9830000000000001</v>
      </c>
      <c r="B181" s="5">
        <f>General!$B$12+Online_ANA!K181/1000+Online_ANA!L181/1000+Online_ANA!M181/1000/General!$B$22-SUM($P$2:P181)/1000/General!$B$24+SUM($Q$2:Q181)/1000/General!$B$24</f>
        <v>1.08</v>
      </c>
      <c r="C181" s="5">
        <f>Online_RAW!K181</f>
        <v>20.695</v>
      </c>
      <c r="D181" s="5">
        <f>Online_RAW!J181</f>
        <v>0.05</v>
      </c>
      <c r="E181" s="5">
        <f>(1-F181/100-G181/100)/(1-C181/100-D181/100-General!$B$17/100)</f>
        <v>1.004063250237746</v>
      </c>
      <c r="F181" s="5">
        <f>N181*General!$B$14/(N181+O181)+O181*100/(N181+O181)</f>
        <v>20.817426348407906</v>
      </c>
      <c r="G181" s="5">
        <f>N181*General!$B$15/(N181+O181)</f>
        <v>3.9991198813935404E-2</v>
      </c>
      <c r="H181" s="5">
        <f>(N181+O181)*(1/General!$B$20)*((F181/100)-E181*(C181/100))*1000/B181</f>
        <v>1.9002120856390048</v>
      </c>
      <c r="I181" s="5">
        <f>(N181+O181)*(1/General!$B$20)*((D181/100)*E181-(G181/100))*1000/B181</f>
        <v>0.506161204518635</v>
      </c>
      <c r="J181" s="5">
        <f t="shared" si="2"/>
        <v>0.26637090056630319</v>
      </c>
      <c r="K181" s="5">
        <f>MAX(Online_RAW!$L$2-Online_RAW!L181,0)</f>
        <v>0</v>
      </c>
      <c r="L181" s="5">
        <f>0.0039*(Online_RAW!M181)</f>
        <v>0</v>
      </c>
      <c r="M181" s="10">
        <f>Online_RAW!$N$2-Online_RAW!N181</f>
        <v>0</v>
      </c>
      <c r="N181" s="5">
        <f>Online_RAW!C181*60</f>
        <v>119.95742857142879</v>
      </c>
      <c r="O181" s="5">
        <f>MAX(0, Online_RAW!D181*60)</f>
        <v>2.64E-2</v>
      </c>
      <c r="P181" s="5">
        <f>_xlfn.IFNA(VLOOKUP(A181,Sampling!$D$7:$E$14,2,FALSE),0)</f>
        <v>0</v>
      </c>
      <c r="Q181">
        <f>_xlfn.IFNA(VLOOKUP(A181,Refill!$D$6:$G$8,2,FALSE),0)</f>
        <v>0</v>
      </c>
    </row>
    <row r="182" spans="1:17" x14ac:dyDescent="0.25">
      <c r="A182" s="5">
        <f>ROUND((Online_RAW!B182-General!$B$10)*24,3)</f>
        <v>3</v>
      </c>
      <c r="B182" s="5">
        <f>General!$B$12+Online_ANA!K182/1000+Online_ANA!L182/1000+Online_ANA!M182/1000/General!$B$22-SUM($P$2:P182)/1000/General!$B$24+SUM($Q$2:Q182)/1000/General!$B$24</f>
        <v>1.08</v>
      </c>
      <c r="C182" s="5">
        <f>Online_RAW!K182</f>
        <v>20.69</v>
      </c>
      <c r="D182" s="5">
        <f>Online_RAW!J182</f>
        <v>0.05</v>
      </c>
      <c r="E182" s="5">
        <f>(1-F182/100-G182/100)/(1-C182/100-D182/100-General!$B$17/100)</f>
        <v>1.0042205210025812</v>
      </c>
      <c r="F182" s="5">
        <f>N182*General!$B$14/(N182+O182)+O182*100/(N182+O182)</f>
        <v>20.8</v>
      </c>
      <c r="G182" s="5">
        <f>N182*General!$B$15/(N182+O182)</f>
        <v>0.04</v>
      </c>
      <c r="H182" s="5">
        <f>(N182+O182)*(1/General!$B$20)*((F182/100)-E182*(C182/100))*1000/B182</f>
        <v>1.1243048518767649</v>
      </c>
      <c r="I182" s="5">
        <f>(N182+O182)*(1/General!$B$20)*((D182/100)*E182-(G182/100))*1000/B182</f>
        <v>0.50624391573870275</v>
      </c>
      <c r="J182" s="5">
        <f t="shared" si="2"/>
        <v>0.45027281959483367</v>
      </c>
      <c r="K182" s="5">
        <f>MAX(Online_RAW!$L$2-Online_RAW!L182,0)</f>
        <v>0</v>
      </c>
      <c r="L182" s="5">
        <f>0.0039*(Online_RAW!M182)</f>
        <v>0</v>
      </c>
      <c r="M182" s="10">
        <f>Online_RAW!$N$2-Online_RAW!N182</f>
        <v>0</v>
      </c>
      <c r="N182" s="5">
        <f>Online_RAW!C182*60</f>
        <v>120.0144545454546</v>
      </c>
      <c r="O182" s="5">
        <f>MAX(0, Online_RAW!D182*60)</f>
        <v>0</v>
      </c>
      <c r="P182" s="5">
        <f>_xlfn.IFNA(VLOOKUP(A182,Sampling!$D$7:$E$14,2,FALSE),0)</f>
        <v>0</v>
      </c>
      <c r="Q182">
        <f>_xlfn.IFNA(VLOOKUP(A182,Refill!$D$6:$G$8,2,FALSE),0)</f>
        <v>0</v>
      </c>
    </row>
    <row r="183" spans="1:17" x14ac:dyDescent="0.25">
      <c r="A183" s="5">
        <f>ROUND((Online_RAW!B183-General!$B$10)*24,3)</f>
        <v>3.0169999999999999</v>
      </c>
      <c r="B183" s="5">
        <f>General!$B$12+Online_ANA!K183/1000+Online_ANA!L183/1000+Online_ANA!M183/1000/General!$B$22-SUM($P$2:P183)/1000/General!$B$24+SUM($Q$2:Q183)/1000/General!$B$24</f>
        <v>1.08</v>
      </c>
      <c r="C183" s="5">
        <f>Online_RAW!K183</f>
        <v>20.686666666666699</v>
      </c>
      <c r="D183" s="5">
        <f>Online_RAW!J183</f>
        <v>0.05</v>
      </c>
      <c r="E183" s="5">
        <f>(1-F183/100-G183/100)/(1-C183/100-D183/100-General!$B$17/100)</f>
        <v>1.0041780577967376</v>
      </c>
      <c r="F183" s="5">
        <f>N183*General!$B$14/(N183+O183)+O183*100/(N183+O183)</f>
        <v>20.8</v>
      </c>
      <c r="G183" s="5">
        <f>N183*General!$B$15/(N183+O183)</f>
        <v>0.04</v>
      </c>
      <c r="H183" s="5">
        <f>(N183+O183)*(1/General!$B$20)*((F183/100)-E183*(C183/100))*1000/B183</f>
        <v>1.3336009310073789</v>
      </c>
      <c r="I183" s="5">
        <f>(N183+O183)*(1/General!$B$20)*((D183/100)*E183-(G183/100))*1000/B183</f>
        <v>0.50605801319347532</v>
      </c>
      <c r="J183" s="5">
        <f t="shared" si="2"/>
        <v>0.37946735145963639</v>
      </c>
      <c r="K183" s="5">
        <f>MAX(Online_RAW!$L$2-Online_RAW!L183,0)</f>
        <v>0</v>
      </c>
      <c r="L183" s="5">
        <f>0.0039*(Online_RAW!M183)</f>
        <v>0</v>
      </c>
      <c r="M183" s="10">
        <f>Online_RAW!$N$2-Online_RAW!N183</f>
        <v>0</v>
      </c>
      <c r="N183" s="5">
        <f>Online_RAW!C183*60</f>
        <v>119.99533333333319</v>
      </c>
      <c r="O183" s="5">
        <f>MAX(0, Online_RAW!D183*60)</f>
        <v>0</v>
      </c>
      <c r="P183" s="5">
        <f>_xlfn.IFNA(VLOOKUP(A183,Sampling!$D$7:$E$14,2,FALSE),0)</f>
        <v>0</v>
      </c>
      <c r="Q183">
        <f>_xlfn.IFNA(VLOOKUP(A183,Refill!$D$6:$G$8,2,FALSE),0)</f>
        <v>0</v>
      </c>
    </row>
    <row r="184" spans="1:17" x14ac:dyDescent="0.25">
      <c r="A184" s="5">
        <f>ROUND((Online_RAW!B184-General!$B$10)*24,3)</f>
        <v>3.0329999999999999</v>
      </c>
      <c r="B184" s="5">
        <f>General!$B$12+Online_ANA!K184/1000+Online_ANA!L184/1000+Online_ANA!M184/1000/General!$B$22-SUM($P$2:P184)/1000/General!$B$24+SUM($Q$2:Q184)/1000/General!$B$24</f>
        <v>1.08</v>
      </c>
      <c r="C184" s="5">
        <f>Online_RAW!K184</f>
        <v>20.686666666666699</v>
      </c>
      <c r="D184" s="5">
        <f>Online_RAW!J184</f>
        <v>0.05</v>
      </c>
      <c r="E184" s="5">
        <f>(1-F184/100-G184/100)/(1-C184/100-D184/100-General!$B$17/100)</f>
        <v>1.0041152678520258</v>
      </c>
      <c r="F184" s="5">
        <f>N184*General!$B$14/(N184+O184)+O184*100/(N184+O184)</f>
        <v>20.804952272739452</v>
      </c>
      <c r="G184" s="5">
        <f>N184*General!$B$15/(N184+O184)</f>
        <v>3.9997498852151793E-2</v>
      </c>
      <c r="H184" s="5">
        <f>(N184+O184)*(1/General!$B$20)*((F184/100)-E184*(C184/100))*1000/B184</f>
        <v>1.642783590505726</v>
      </c>
      <c r="I184" s="5">
        <f>(N184+O184)*(1/General!$B$20)*((D184/100)*E184-(G184/100))*1000/B184</f>
        <v>0.50581381062367603</v>
      </c>
      <c r="J184" s="5">
        <f t="shared" si="2"/>
        <v>0.30790045234622948</v>
      </c>
      <c r="K184" s="5">
        <f>MAX(Online_RAW!$L$2-Online_RAW!L184,0)</f>
        <v>0</v>
      </c>
      <c r="L184" s="5">
        <f>0.0039*(Online_RAW!M184)</f>
        <v>0</v>
      </c>
      <c r="M184" s="10">
        <f>Online_RAW!$N$2-Online_RAW!N184</f>
        <v>0</v>
      </c>
      <c r="N184" s="5">
        <f>Online_RAW!C184*60</f>
        <v>119.9374285714284</v>
      </c>
      <c r="O184" s="5">
        <f>MAX(0, Online_RAW!D184*60)</f>
        <v>7.4999999999999997E-3</v>
      </c>
      <c r="P184" s="5">
        <f>_xlfn.IFNA(VLOOKUP(A184,Sampling!$D$7:$E$14,2,FALSE),0)</f>
        <v>0</v>
      </c>
      <c r="Q184">
        <f>_xlfn.IFNA(VLOOKUP(A184,Refill!$D$6:$G$8,2,FALSE),0)</f>
        <v>0</v>
      </c>
    </row>
    <row r="185" spans="1:17" x14ac:dyDescent="0.25">
      <c r="A185" s="5">
        <f>ROUND((Online_RAW!B185-General!$B$10)*24,3)</f>
        <v>3.05</v>
      </c>
      <c r="B185" s="5">
        <f>General!$B$12+Online_ANA!K185/1000+Online_ANA!L185/1000+Online_ANA!M185/1000/General!$B$22-SUM($P$2:P185)/1000/General!$B$24+SUM($Q$2:Q185)/1000/General!$B$24</f>
        <v>1.08</v>
      </c>
      <c r="C185" s="5">
        <f>Online_RAW!K185</f>
        <v>20.69</v>
      </c>
      <c r="D185" s="5">
        <f>Online_RAW!J185</f>
        <v>0.05</v>
      </c>
      <c r="E185" s="5">
        <f>(1-F185/100-G185/100)/(1-C185/100-D185/100-General!$B$17/100)</f>
        <v>1.0041862506176242</v>
      </c>
      <c r="F185" s="5">
        <f>N185*General!$B$14/(N185+O185)+O185*100/(N185+O185)</f>
        <v>20.802702807233878</v>
      </c>
      <c r="G185" s="5">
        <f>N185*General!$B$15/(N185+O185)</f>
        <v>3.999863494584148E-2</v>
      </c>
      <c r="H185" s="5">
        <f>(N185+O185)*(1/General!$B$20)*((F185/100)-E185*(C185/100))*1000/B185</f>
        <v>1.2919596223735628</v>
      </c>
      <c r="I185" s="5">
        <f>(N185+O185)*(1/General!$B$20)*((D185/100)*E185-(G185/100))*1000/B185</f>
        <v>0.50563994745360386</v>
      </c>
      <c r="J185" s="5">
        <f t="shared" ref="J185:J248" si="3">I185/H185</f>
        <v>0.39137441967780084</v>
      </c>
      <c r="K185" s="5">
        <f>MAX(Online_RAW!$L$2-Online_RAW!L185,0)</f>
        <v>0</v>
      </c>
      <c r="L185" s="5">
        <f>0.0039*(Online_RAW!M185)</f>
        <v>0</v>
      </c>
      <c r="M185" s="10">
        <f>Online_RAW!$N$2-Online_RAW!N185</f>
        <v>0</v>
      </c>
      <c r="N185" s="5">
        <f>Online_RAW!C185*60</f>
        <v>119.87127272727299</v>
      </c>
      <c r="O185" s="5">
        <f>MAX(0, Online_RAW!D185*60)</f>
        <v>4.0909090909090921E-3</v>
      </c>
      <c r="P185" s="5">
        <f>_xlfn.IFNA(VLOOKUP(A185,Sampling!$D$7:$E$14,2,FALSE),0)</f>
        <v>0</v>
      </c>
      <c r="Q185">
        <f>_xlfn.IFNA(VLOOKUP(A185,Refill!$D$6:$G$8,2,FALSE),0)</f>
        <v>0</v>
      </c>
    </row>
    <row r="186" spans="1:17" x14ac:dyDescent="0.25">
      <c r="A186" s="5">
        <f>ROUND((Online_RAW!B186-General!$B$10)*24,3)</f>
        <v>3.0670000000000002</v>
      </c>
      <c r="B186" s="5">
        <f>General!$B$12+Online_ANA!K186/1000+Online_ANA!L186/1000+Online_ANA!M186/1000/General!$B$22-SUM($P$2:P186)/1000/General!$B$24+SUM($Q$2:Q186)/1000/General!$B$24</f>
        <v>1.08</v>
      </c>
      <c r="C186" s="5">
        <f>Online_RAW!K186</f>
        <v>20.68</v>
      </c>
      <c r="D186" s="5">
        <f>Online_RAW!J186</f>
        <v>0.05</v>
      </c>
      <c r="E186" s="5">
        <f>(1-F186/100-G186/100)/(1-C186/100-D186/100-General!$B$17/100)</f>
        <v>1.0040070589944698</v>
      </c>
      <c r="F186" s="5">
        <f>N186*General!$B$14/(N186+O186)+O186*100/(N186+O186)</f>
        <v>20.806789994094</v>
      </c>
      <c r="G186" s="5">
        <f>N186*General!$B$15/(N186+O186)</f>
        <v>3.9996570710053532E-2</v>
      </c>
      <c r="H186" s="5">
        <f>(N186+O186)*(1/General!$B$20)*((F186/100)-E186*(C186/100))*1000/B186</f>
        <v>2.1769534398938704</v>
      </c>
      <c r="I186" s="5">
        <f>(N186+O186)*(1/General!$B$20)*((D186/100)*E186-(G186/100))*1000/B186</f>
        <v>0.50571786999908441</v>
      </c>
      <c r="J186" s="5">
        <f t="shared" si="3"/>
        <v>0.23230532207603802</v>
      </c>
      <c r="K186" s="5">
        <f>MAX(Online_RAW!$L$2-Online_RAW!L186,0)</f>
        <v>0</v>
      </c>
      <c r="L186" s="5">
        <f>0.0039*(Online_RAW!M186)</f>
        <v>0</v>
      </c>
      <c r="M186" s="10">
        <f>Online_RAW!$N$2-Online_RAW!N186</f>
        <v>0</v>
      </c>
      <c r="N186" s="5">
        <f>Online_RAW!C186*60</f>
        <v>119.9645714285712</v>
      </c>
      <c r="O186" s="5">
        <f>MAX(0, Online_RAW!D186*60)</f>
        <v>1.0285714285714259E-2</v>
      </c>
      <c r="P186" s="5">
        <f>_xlfn.IFNA(VLOOKUP(A186,Sampling!$D$7:$E$14,2,FALSE),0)</f>
        <v>0</v>
      </c>
      <c r="Q186">
        <f>_xlfn.IFNA(VLOOKUP(A186,Refill!$D$6:$G$8,2,FALSE),0)</f>
        <v>0</v>
      </c>
    </row>
    <row r="187" spans="1:17" x14ac:dyDescent="0.25">
      <c r="A187" s="5">
        <f>ROUND((Online_RAW!B187-General!$B$10)*24,3)</f>
        <v>3.0830000000000002</v>
      </c>
      <c r="B187" s="5">
        <f>General!$B$12+Online_ANA!K187/1000+Online_ANA!L187/1000+Online_ANA!M187/1000/General!$B$22-SUM($P$2:P187)/1000/General!$B$24+SUM($Q$2:Q187)/1000/General!$B$24</f>
        <v>1.08</v>
      </c>
      <c r="C187" s="5">
        <f>Online_RAW!K187</f>
        <v>20.68</v>
      </c>
      <c r="D187" s="5">
        <f>Online_RAW!J187</f>
        <v>0.05</v>
      </c>
      <c r="E187" s="5">
        <f>(1-F187/100-G187/100)/(1-C187/100-D187/100-General!$B$17/100)</f>
        <v>1.0040383284031194</v>
      </c>
      <c r="F187" s="5">
        <f>N187*General!$B$14/(N187+O187)+O187*100/(N187+O187)</f>
        <v>20.804323552425327</v>
      </c>
      <c r="G187" s="5">
        <f>N187*General!$B$15/(N187+O187)</f>
        <v>3.9997816387663976E-2</v>
      </c>
      <c r="H187" s="5">
        <f>(N187+O187)*(1/General!$B$20)*((F187/100)-E187*(C187/100))*1000/B187</f>
        <v>2.0214245540342595</v>
      </c>
      <c r="I187" s="5">
        <f>(N187+O187)*(1/General!$B$20)*((D187/100)*E187-(G187/100))*1000/B187</f>
        <v>0.50542398523244092</v>
      </c>
      <c r="J187" s="5">
        <f t="shared" si="3"/>
        <v>0.25003356381703223</v>
      </c>
      <c r="K187" s="5">
        <f>MAX(Online_RAW!$L$2-Online_RAW!L187,0)</f>
        <v>0</v>
      </c>
      <c r="L187" s="5">
        <f>0.0039*(Online_RAW!M187)</f>
        <v>0</v>
      </c>
      <c r="M187" s="10">
        <f>Online_RAW!$N$2-Online_RAW!N187</f>
        <v>0</v>
      </c>
      <c r="N187" s="5">
        <f>Online_RAW!C187*60</f>
        <v>119.89485714285719</v>
      </c>
      <c r="O187" s="5">
        <f>MAX(0, Online_RAW!D187*60)</f>
        <v>6.5454545454545401E-3</v>
      </c>
      <c r="P187" s="5">
        <f>_xlfn.IFNA(VLOOKUP(A187,Sampling!$D$7:$E$14,2,FALSE),0)</f>
        <v>0</v>
      </c>
      <c r="Q187">
        <f>_xlfn.IFNA(VLOOKUP(A187,Refill!$D$6:$G$8,2,FALSE),0)</f>
        <v>0</v>
      </c>
    </row>
    <row r="188" spans="1:17" x14ac:dyDescent="0.25">
      <c r="A188" s="5">
        <f>ROUND((Online_RAW!B188-General!$B$10)*24,3)</f>
        <v>3.1</v>
      </c>
      <c r="B188" s="5">
        <f>General!$B$12+Online_ANA!K188/1000+Online_ANA!L188/1000+Online_ANA!M188/1000/General!$B$22-SUM($P$2:P188)/1000/General!$B$24+SUM($Q$2:Q188)/1000/General!$B$24</f>
        <v>1.08</v>
      </c>
      <c r="C188" s="5">
        <f>Online_RAW!K188</f>
        <v>20.68</v>
      </c>
      <c r="D188" s="5">
        <f>Online_RAW!J188</f>
        <v>0.05</v>
      </c>
      <c r="E188" s="5">
        <f>(1-F188/100-G188/100)/(1-C188/100-D188/100-General!$B$17/100)</f>
        <v>1.0040931421574129</v>
      </c>
      <c r="F188" s="5">
        <f>N188*General!$B$14/(N188+O188)+O188*100/(N188+O188)</f>
        <v>20.8</v>
      </c>
      <c r="G188" s="5">
        <f>N188*General!$B$15/(N188+O188)</f>
        <v>0.04</v>
      </c>
      <c r="H188" s="5">
        <f>(N188+O188)*(1/General!$B$20)*((F188/100)-E188*(C188/100))*1000/B188</f>
        <v>1.7533383252897017</v>
      </c>
      <c r="I188" s="5">
        <f>(N188+O188)*(1/General!$B$20)*((D188/100)*E188-(G188/100))*1000/B188</f>
        <v>0.50609004374045108</v>
      </c>
      <c r="J188" s="5">
        <f t="shared" si="3"/>
        <v>0.28864368983483579</v>
      </c>
      <c r="K188" s="5">
        <f>MAX(Online_RAW!$L$2-Online_RAW!L188,0)</f>
        <v>0</v>
      </c>
      <c r="L188" s="5">
        <f>0.0039*(Online_RAW!M188)</f>
        <v>0</v>
      </c>
      <c r="M188" s="10">
        <f>Online_RAW!$N$2-Online_RAW!N188</f>
        <v>0</v>
      </c>
      <c r="N188" s="5">
        <f>Online_RAW!C188*60</f>
        <v>120.05285714285701</v>
      </c>
      <c r="O188" s="5">
        <f>MAX(0, Online_RAW!D188*60)</f>
        <v>0</v>
      </c>
      <c r="P188" s="5">
        <f>_xlfn.IFNA(VLOOKUP(A188,Sampling!$D$7:$E$14,2,FALSE),0)</f>
        <v>0</v>
      </c>
      <c r="Q188">
        <f>_xlfn.IFNA(VLOOKUP(A188,Refill!$D$6:$G$8,2,FALSE),0)</f>
        <v>0</v>
      </c>
    </row>
    <row r="189" spans="1:17" x14ac:dyDescent="0.25">
      <c r="A189" s="5">
        <f>ROUND((Online_RAW!B189-General!$B$10)*24,3)</f>
        <v>3.117</v>
      </c>
      <c r="B189" s="5">
        <f>General!$B$12+Online_ANA!K189/1000+Online_ANA!L189/1000+Online_ANA!M189/1000/General!$B$22-SUM($P$2:P189)/1000/General!$B$24+SUM($Q$2:Q189)/1000/General!$B$24</f>
        <v>1.08</v>
      </c>
      <c r="C189" s="5">
        <f>Online_RAW!K189</f>
        <v>20.675000000000001</v>
      </c>
      <c r="D189" s="5">
        <f>Online_RAW!J189</f>
        <v>5.5E-2</v>
      </c>
      <c r="E189" s="5">
        <f>(1-F189/100-G189/100)/(1-C189/100-D189/100-General!$B$17/100)</f>
        <v>1.0040771772732768</v>
      </c>
      <c r="F189" s="5">
        <f>N189*General!$B$14/(N189+O189)+O189*100/(N189+O189)</f>
        <v>20.801259264475068</v>
      </c>
      <c r="G189" s="5">
        <f>N189*General!$B$15/(N189+O189)</f>
        <v>3.9999364007840869E-2</v>
      </c>
      <c r="H189" s="5">
        <f>(N189+O189)*(1/General!$B$20)*((F189/100)-E189*(C189/100))*1000/B189</f>
        <v>2.0814438853475412</v>
      </c>
      <c r="I189" s="5">
        <f>(N189+O189)*(1/General!$B$20)*((D189/100)*E189-(G189/100))*1000/B189</f>
        <v>0.75517154242005691</v>
      </c>
      <c r="J189" s="5">
        <f t="shared" si="3"/>
        <v>0.36281138671867919</v>
      </c>
      <c r="K189" s="5">
        <f>MAX(Online_RAW!$L$2-Online_RAW!L189,0)</f>
        <v>0</v>
      </c>
      <c r="L189" s="5">
        <f>0.0039*(Online_RAW!M189)</f>
        <v>0</v>
      </c>
      <c r="M189" s="10">
        <f>Online_RAW!$N$2-Online_RAW!N189</f>
        <v>0</v>
      </c>
      <c r="N189" s="5">
        <f>Online_RAW!C189*60</f>
        <v>120.0681818181816</v>
      </c>
      <c r="O189" s="5">
        <f>MAX(0, Online_RAW!D189*60)</f>
        <v>1.909090909090908E-3</v>
      </c>
      <c r="P189" s="5">
        <f>_xlfn.IFNA(VLOOKUP(A189,Sampling!$D$7:$E$14,2,FALSE),0)</f>
        <v>0</v>
      </c>
      <c r="Q189">
        <f>_xlfn.IFNA(VLOOKUP(A189,Refill!$D$6:$G$8,2,FALSE),0)</f>
        <v>0</v>
      </c>
    </row>
    <row r="190" spans="1:17" x14ac:dyDescent="0.25">
      <c r="A190" s="5">
        <f>ROUND((Online_RAW!B190-General!$B$10)*24,3)</f>
        <v>3.133</v>
      </c>
      <c r="B190" s="5">
        <f>General!$B$12+Online_ANA!K190/1000+Online_ANA!L190/1000+Online_ANA!M190/1000/General!$B$22-SUM($P$2:P190)/1000/General!$B$24+SUM($Q$2:Q190)/1000/General!$B$24</f>
        <v>1.08</v>
      </c>
      <c r="C190" s="5">
        <f>Online_RAW!K190</f>
        <v>20.675000000000001</v>
      </c>
      <c r="D190" s="5">
        <f>Online_RAW!J190</f>
        <v>0.05</v>
      </c>
      <c r="E190" s="5">
        <f>(1-F190/100-G190/100)/(1-C190/100-D190/100-General!$B$17/100)</f>
        <v>1.0039633343698553</v>
      </c>
      <c r="F190" s="5">
        <f>N190*General!$B$14/(N190+O190)+O190*100/(N190+O190)</f>
        <v>20.805216514419911</v>
      </c>
      <c r="G190" s="5">
        <f>N190*General!$B$15/(N190+O190)</f>
        <v>3.999736539675762E-2</v>
      </c>
      <c r="H190" s="5">
        <f>(N190+O190)*(1/General!$B$20)*((F190/100)-E190*(C190/100))*1000/B190</f>
        <v>2.394675575648697</v>
      </c>
      <c r="I190" s="5">
        <f>(N190+O190)*(1/General!$B$20)*((D190/100)*E190-(G190/100))*1000/B190</f>
        <v>0.50601396506693397</v>
      </c>
      <c r="J190" s="5">
        <f t="shared" si="3"/>
        <v>0.21130794092216817</v>
      </c>
      <c r="K190" s="5">
        <f>MAX(Online_RAW!$L$2-Online_RAW!L190,0)</f>
        <v>0</v>
      </c>
      <c r="L190" s="5">
        <f>0.0039*(Online_RAW!M190)</f>
        <v>0</v>
      </c>
      <c r="M190" s="10">
        <f>Online_RAW!$N$2-Online_RAW!N190</f>
        <v>0</v>
      </c>
      <c r="N190" s="5">
        <f>Online_RAW!C190*60</f>
        <v>120.072272727273</v>
      </c>
      <c r="O190" s="5">
        <f>MAX(0, Online_RAW!D190*60)</f>
        <v>7.9090909090909194E-3</v>
      </c>
      <c r="P190" s="5">
        <f>_xlfn.IFNA(VLOOKUP(A190,Sampling!$D$7:$E$14,2,FALSE),0)</f>
        <v>0</v>
      </c>
      <c r="Q190">
        <f>_xlfn.IFNA(VLOOKUP(A190,Refill!$D$6:$G$8,2,FALSE),0)</f>
        <v>0</v>
      </c>
    </row>
    <row r="191" spans="1:17" x14ac:dyDescent="0.25">
      <c r="A191" s="5">
        <f>ROUND((Online_RAW!B191-General!$B$10)*24,3)</f>
        <v>3.15</v>
      </c>
      <c r="B191" s="5">
        <f>General!$B$12+Online_ANA!K191/1000+Online_ANA!L191/1000+Online_ANA!M191/1000/General!$B$22-SUM($P$2:P191)/1000/General!$B$24+SUM($Q$2:Q191)/1000/General!$B$24</f>
        <v>1.08</v>
      </c>
      <c r="C191" s="5">
        <f>Online_RAW!K191</f>
        <v>20.68</v>
      </c>
      <c r="D191" s="5">
        <f>Online_RAW!J191</f>
        <v>0.05</v>
      </c>
      <c r="E191" s="5">
        <f>(1-F191/100-G191/100)/(1-C191/100-D191/100-General!$B$17/100)</f>
        <v>1.0038696912387186</v>
      </c>
      <c r="F191" s="5">
        <f>N191*General!$B$14/(N191+O191)+O191*100/(N191+O191)</f>
        <v>20.817625170432446</v>
      </c>
      <c r="G191" s="5">
        <f>N191*General!$B$15/(N191+O191)</f>
        <v>3.9991098398771491E-2</v>
      </c>
      <c r="H191" s="5">
        <f>(N191+O191)*(1/General!$B$20)*((F191/100)-E191*(C191/100))*1000/B191</f>
        <v>2.8548424338396776</v>
      </c>
      <c r="I191" s="5">
        <f>(N191+O191)*(1/General!$B$20)*((D191/100)*E191-(G191/100))*1000/B191</f>
        <v>0.50566366993966416</v>
      </c>
      <c r="J191" s="5">
        <f t="shared" si="3"/>
        <v>0.17712489626250991</v>
      </c>
      <c r="K191" s="5">
        <f>MAX(Online_RAW!$L$2-Online_RAW!L191,0)</f>
        <v>0</v>
      </c>
      <c r="L191" s="5">
        <f>0.0039*(Online_RAW!M191)</f>
        <v>0</v>
      </c>
      <c r="M191" s="10">
        <f>Online_RAW!$N$2-Online_RAW!N191</f>
        <v>0</v>
      </c>
      <c r="N191" s="5">
        <f>Online_RAW!C191*60</f>
        <v>119.9517142857144</v>
      </c>
      <c r="O191" s="5">
        <f>MAX(0, Online_RAW!D191*60)</f>
        <v>2.6699999999999998E-2</v>
      </c>
      <c r="P191" s="5">
        <f>_xlfn.IFNA(VLOOKUP(A191,Sampling!$D$7:$E$14,2,FALSE),0)</f>
        <v>0</v>
      </c>
      <c r="Q191">
        <f>_xlfn.IFNA(VLOOKUP(A191,Refill!$D$6:$G$8,2,FALSE),0)</f>
        <v>0</v>
      </c>
    </row>
    <row r="192" spans="1:17" x14ac:dyDescent="0.25">
      <c r="A192" s="5">
        <f>ROUND((Online_RAW!B192-General!$B$10)*24,3)</f>
        <v>3.1669999999999998</v>
      </c>
      <c r="B192" s="5">
        <f>General!$B$12+Online_ANA!K192/1000+Online_ANA!L192/1000+Online_ANA!M192/1000/General!$B$22-SUM($P$2:P192)/1000/General!$B$24+SUM($Q$2:Q192)/1000/General!$B$24</f>
        <v>1.08</v>
      </c>
      <c r="C192" s="5">
        <f>Online_RAW!K192</f>
        <v>20.68</v>
      </c>
      <c r="D192" s="5">
        <f>Online_RAW!J192</f>
        <v>0.05</v>
      </c>
      <c r="E192" s="5">
        <f>(1-F192/100-G192/100)/(1-C192/100-D192/100-General!$B$17/100)</f>
        <v>1.0038079551835233</v>
      </c>
      <c r="F192" s="5">
        <f>N192*General!$B$14/(N192+O192)+O192*100/(N192+O192)</f>
        <v>20.822494734187224</v>
      </c>
      <c r="G192" s="5">
        <f>N192*General!$B$15/(N192+O192)</f>
        <v>3.9988639023137769E-2</v>
      </c>
      <c r="H192" s="5">
        <f>(N192+O192)*(1/General!$B$20)*((F192/100)-E192*(C192/100))*1000/B192</f>
        <v>3.1607796418303717</v>
      </c>
      <c r="I192" s="5">
        <f>(N192+O192)*(1/General!$B$20)*((D192/100)*E192-(G192/100))*1000/B192</f>
        <v>0.50584192791287352</v>
      </c>
      <c r="J192" s="5">
        <f t="shared" si="3"/>
        <v>0.16003707478321588</v>
      </c>
      <c r="K192" s="5">
        <f>MAX(Online_RAW!$L$2-Online_RAW!L192,0)</f>
        <v>0</v>
      </c>
      <c r="L192" s="5">
        <f>0.0039*(Online_RAW!M192)</f>
        <v>0</v>
      </c>
      <c r="M192" s="10">
        <f>Online_RAW!$N$2-Online_RAW!N192</f>
        <v>0</v>
      </c>
      <c r="N192" s="5">
        <f>Online_RAW!C192*60</f>
        <v>119.994</v>
      </c>
      <c r="O192" s="5">
        <f>MAX(0, Online_RAW!D192*60)</f>
        <v>3.4090909090909081E-2</v>
      </c>
      <c r="P192" s="5">
        <f>_xlfn.IFNA(VLOOKUP(A192,Sampling!$D$7:$E$14,2,FALSE),0)</f>
        <v>0</v>
      </c>
      <c r="Q192">
        <f>_xlfn.IFNA(VLOOKUP(A192,Refill!$D$6:$G$8,2,FALSE),0)</f>
        <v>0</v>
      </c>
    </row>
    <row r="193" spans="1:17" x14ac:dyDescent="0.25">
      <c r="A193" s="5">
        <f>ROUND((Online_RAW!B193-General!$B$10)*24,3)</f>
        <v>3.1829999999999998</v>
      </c>
      <c r="B193" s="5">
        <f>General!$B$12+Online_ANA!K193/1000+Online_ANA!L193/1000+Online_ANA!M193/1000/General!$B$22-SUM($P$2:P193)/1000/General!$B$24+SUM($Q$2:Q193)/1000/General!$B$24</f>
        <v>1.08</v>
      </c>
      <c r="C193" s="5">
        <f>Online_RAW!K193</f>
        <v>20.69</v>
      </c>
      <c r="D193" s="5">
        <f>Online_RAW!J193</f>
        <v>0.05</v>
      </c>
      <c r="E193" s="5">
        <f>(1-F193/100-G193/100)/(1-C193/100-D193/100-General!$B$17/100)</f>
        <v>1.0041338929576944</v>
      </c>
      <c r="F193" s="5">
        <f>N193*General!$B$14/(N193+O193)+O193*100/(N193+O193)</f>
        <v>20.806832106107706</v>
      </c>
      <c r="G193" s="5">
        <f>N193*General!$B$15/(N193+O193)</f>
        <v>3.9996549441359747E-2</v>
      </c>
      <c r="H193" s="5">
        <f>(N193+O193)*(1/General!$B$20)*((F193/100)-E193*(C193/100))*1000/B193</f>
        <v>1.5534947074402283</v>
      </c>
      <c r="I193" s="5">
        <f>(N193+O193)*(1/General!$B$20)*((D193/100)*E193-(G193/100))*1000/B193</f>
        <v>0.50672407737307057</v>
      </c>
      <c r="J193" s="5">
        <f t="shared" si="3"/>
        <v>0.3261833303623064</v>
      </c>
      <c r="K193" s="5">
        <f>MAX(Online_RAW!$L$2-Online_RAW!L193,0)</f>
        <v>0</v>
      </c>
      <c r="L193" s="5">
        <f>0.0039*(Online_RAW!M193)</f>
        <v>0</v>
      </c>
      <c r="M193" s="10">
        <f>Online_RAW!$N$2-Online_RAW!N193</f>
        <v>0</v>
      </c>
      <c r="N193" s="5">
        <f>Online_RAW!C193*60</f>
        <v>120.12828571428601</v>
      </c>
      <c r="O193" s="5">
        <f>MAX(0, Online_RAW!D193*60)</f>
        <v>1.0363636363636379E-2</v>
      </c>
      <c r="P193" s="5">
        <f>_xlfn.IFNA(VLOOKUP(A193,Sampling!$D$7:$E$14,2,FALSE),0)</f>
        <v>0</v>
      </c>
      <c r="Q193">
        <f>_xlfn.IFNA(VLOOKUP(A193,Refill!$D$6:$G$8,2,FALSE),0)</f>
        <v>0</v>
      </c>
    </row>
    <row r="194" spans="1:17" x14ac:dyDescent="0.25">
      <c r="A194" s="5">
        <f>ROUND((Online_RAW!B194-General!$B$10)*24,3)</f>
        <v>3.2</v>
      </c>
      <c r="B194" s="5">
        <f>General!$B$12+Online_ANA!K194/1000+Online_ANA!L194/1000+Online_ANA!M194/1000/General!$B$22-SUM($P$2:P194)/1000/General!$B$24+SUM($Q$2:Q194)/1000/General!$B$24</f>
        <v>1.08</v>
      </c>
      <c r="C194" s="5">
        <f>Online_RAW!K194</f>
        <v>20.69</v>
      </c>
      <c r="D194" s="5">
        <f>Online_RAW!J194</f>
        <v>0.05</v>
      </c>
      <c r="E194" s="5">
        <f>(1-F194/100-G194/100)/(1-C194/100-D194/100-General!$B$17/100)</f>
        <v>1.0041650088282235</v>
      </c>
      <c r="F194" s="5">
        <f>N194*General!$B$14/(N194+O194)+O194*100/(N194+O194)</f>
        <v>20.804378086403503</v>
      </c>
      <c r="G194" s="5">
        <f>N194*General!$B$15/(N194+O194)</f>
        <v>3.9997788845250758E-2</v>
      </c>
      <c r="H194" s="5">
        <f>(N194+O194)*(1/General!$B$20)*((F194/100)-E194*(C194/100))*1000/B194</f>
        <v>1.397739401891561</v>
      </c>
      <c r="I194" s="5">
        <f>(N194+O194)*(1/General!$B$20)*((D194/100)*E194-(G194/100))*1000/B194</f>
        <v>0.506011107913519</v>
      </c>
      <c r="J194" s="5">
        <f t="shared" si="3"/>
        <v>0.3620210657499775</v>
      </c>
      <c r="K194" s="5">
        <f>MAX(Online_RAW!$L$2-Online_RAW!L194,0)</f>
        <v>0</v>
      </c>
      <c r="L194" s="5">
        <f>0.0039*(Online_RAW!M194)</f>
        <v>0</v>
      </c>
      <c r="M194" s="10">
        <f>Online_RAW!$N$2-Online_RAW!N194</f>
        <v>0</v>
      </c>
      <c r="N194" s="5">
        <f>Online_RAW!C194*60</f>
        <v>119.95926315789481</v>
      </c>
      <c r="O194" s="5">
        <f>MAX(0, Online_RAW!D194*60)</f>
        <v>6.6315789473684397E-3</v>
      </c>
      <c r="P194" s="5">
        <f>_xlfn.IFNA(VLOOKUP(A194,Sampling!$D$7:$E$14,2,FALSE),0)</f>
        <v>0</v>
      </c>
      <c r="Q194">
        <f>_xlfn.IFNA(VLOOKUP(A194,Refill!$D$6:$G$8,2,FALSE),0)</f>
        <v>0</v>
      </c>
    </row>
    <row r="195" spans="1:17" x14ac:dyDescent="0.25">
      <c r="A195" s="5">
        <f>ROUND((Online_RAW!B195-General!$B$10)*24,3)</f>
        <v>3.2170000000000001</v>
      </c>
      <c r="B195" s="5">
        <f>General!$B$12+Online_ANA!K195/1000+Online_ANA!L195/1000+Online_ANA!M195/1000/General!$B$22-SUM($P$2:P195)/1000/General!$B$24+SUM($Q$2:Q195)/1000/General!$B$24</f>
        <v>1.08</v>
      </c>
      <c r="C195" s="5">
        <f>Online_RAW!K195</f>
        <v>20.69</v>
      </c>
      <c r="D195" s="5">
        <f>Online_RAW!J195</f>
        <v>0.05</v>
      </c>
      <c r="E195" s="5">
        <f>(1-F195/100-G195/100)/(1-C195/100-D195/100-General!$B$17/100)</f>
        <v>1.0042205210025812</v>
      </c>
      <c r="F195" s="5">
        <f>N195*General!$B$14/(N195+O195)+O195*100/(N195+O195)</f>
        <v>20.8</v>
      </c>
      <c r="G195" s="5">
        <f>N195*General!$B$15/(N195+O195)</f>
        <v>0.04</v>
      </c>
      <c r="H195" s="5">
        <f>(N195+O195)*(1/General!$B$20)*((F195/100)-E195*(C195/100))*1000/B195</f>
        <v>1.1244772488569892</v>
      </c>
      <c r="I195" s="5">
        <f>(N195+O195)*(1/General!$B$20)*((D195/100)*E195-(G195/100))*1000/B195</f>
        <v>0.50632154141307795</v>
      </c>
      <c r="J195" s="5">
        <f t="shared" si="3"/>
        <v>0.45027281959483362</v>
      </c>
      <c r="K195" s="5">
        <f>MAX(Online_RAW!$L$2-Online_RAW!L195,0)</f>
        <v>0</v>
      </c>
      <c r="L195" s="5">
        <f>0.0039*(Online_RAW!M195)</f>
        <v>0</v>
      </c>
      <c r="M195" s="10">
        <f>Online_RAW!$N$2-Online_RAW!N195</f>
        <v>0</v>
      </c>
      <c r="N195" s="5">
        <f>Online_RAW!C195*60</f>
        <v>120.0328571428572</v>
      </c>
      <c r="O195" s="5">
        <f>MAX(0, Online_RAW!D195*60)</f>
        <v>0</v>
      </c>
      <c r="P195" s="5">
        <f>_xlfn.IFNA(VLOOKUP(A195,Sampling!$D$7:$E$14,2,FALSE),0)</f>
        <v>0</v>
      </c>
      <c r="Q195">
        <f>_xlfn.IFNA(VLOOKUP(A195,Refill!$D$6:$G$8,2,FALSE),0)</f>
        <v>0</v>
      </c>
    </row>
    <row r="196" spans="1:17" x14ac:dyDescent="0.25">
      <c r="A196" s="5">
        <f>ROUND((Online_RAW!B196-General!$B$10)*24,3)</f>
        <v>3.2330000000000001</v>
      </c>
      <c r="B196" s="5">
        <f>General!$B$12+Online_ANA!K196/1000+Online_ANA!L196/1000+Online_ANA!M196/1000/General!$B$22-SUM($P$2:P196)/1000/General!$B$24+SUM($Q$2:Q196)/1000/General!$B$24</f>
        <v>1.08</v>
      </c>
      <c r="C196" s="5">
        <f>Online_RAW!K196</f>
        <v>20.684999999999999</v>
      </c>
      <c r="D196" s="5">
        <f>Online_RAW!J196</f>
        <v>0.05</v>
      </c>
      <c r="E196" s="5">
        <f>(1-F196/100-G196/100)/(1-C196/100-D196/100-General!$B$17/100)</f>
        <v>1.0041400922707002</v>
      </c>
      <c r="F196" s="5">
        <f>N196*General!$B$14/(N196+O196)+O196*100/(N196+O196)</f>
        <v>20.801319946573596</v>
      </c>
      <c r="G196" s="5">
        <f>N196*General!$B$15/(N196+O196)</f>
        <v>3.9999333360316372E-2</v>
      </c>
      <c r="H196" s="5">
        <f>(N196+O196)*(1/General!$B$20)*((F196/100)-E196*(C196/100))*1000/B196</f>
        <v>1.5210423966282662</v>
      </c>
      <c r="I196" s="5">
        <f>(N196+O196)*(1/General!$B$20)*((D196/100)*E196-(G196/100))*1000/B196</f>
        <v>0.50603712069166162</v>
      </c>
      <c r="J196" s="5">
        <f t="shared" si="3"/>
        <v>0.3326910030998525</v>
      </c>
      <c r="K196" s="5">
        <f>MAX(Online_RAW!$L$2-Online_RAW!L196,0)</f>
        <v>0</v>
      </c>
      <c r="L196" s="5">
        <f>0.0039*(Online_RAW!M196)</f>
        <v>0</v>
      </c>
      <c r="M196" s="10">
        <f>Online_RAW!$N$2-Online_RAW!N196</f>
        <v>0</v>
      </c>
      <c r="N196" s="5">
        <f>Online_RAW!C196*60</f>
        <v>120.00285714285721</v>
      </c>
      <c r="O196" s="5">
        <f>MAX(0, Online_RAW!D196*60)</f>
        <v>1.9999999999999979E-3</v>
      </c>
      <c r="P196" s="5">
        <f>_xlfn.IFNA(VLOOKUP(A196,Sampling!$D$7:$E$14,2,FALSE),0)</f>
        <v>0</v>
      </c>
      <c r="Q196">
        <f>_xlfn.IFNA(VLOOKUP(A196,Refill!$D$6:$G$8,2,FALSE),0)</f>
        <v>0</v>
      </c>
    </row>
    <row r="197" spans="1:17" x14ac:dyDescent="0.25">
      <c r="A197" s="5">
        <f>ROUND((Online_RAW!B197-General!$B$10)*24,3)</f>
        <v>3.25</v>
      </c>
      <c r="B197" s="5">
        <f>General!$B$12+Online_ANA!K197/1000+Online_ANA!L197/1000+Online_ANA!M197/1000/General!$B$22-SUM($P$2:P197)/1000/General!$B$24+SUM($Q$2:Q197)/1000/General!$B$24</f>
        <v>1.08</v>
      </c>
      <c r="C197" s="5">
        <f>Online_RAW!K197</f>
        <v>20.675000000000001</v>
      </c>
      <c r="D197" s="5">
        <f>Online_RAW!J197</f>
        <v>0.05</v>
      </c>
      <c r="E197" s="5">
        <f>(1-F197/100-G197/100)/(1-C197/100-D197/100-General!$B$17/100)</f>
        <v>1.0039123197135347</v>
      </c>
      <c r="F197" s="5">
        <f>N197*General!$B$14/(N197+O197)+O197*100/(N197+O197)</f>
        <v>20.809240660047145</v>
      </c>
      <c r="G197" s="5">
        <f>N197*General!$B$15/(N197+O197)</f>
        <v>3.9995332999976194E-2</v>
      </c>
      <c r="H197" s="5">
        <f>(N197+O197)*(1/General!$B$20)*((F197/100)-E197*(C197/100))*1000/B197</f>
        <v>2.6446585471928494</v>
      </c>
      <c r="I197" s="5">
        <f>(N197+O197)*(1/General!$B$20)*((D197/100)*E197-(G197/100))*1000/B197</f>
        <v>0.50561426856521763</v>
      </c>
      <c r="J197" s="5">
        <f t="shared" si="3"/>
        <v>0.19118319417903595</v>
      </c>
      <c r="K197" s="5">
        <f>MAX(Online_RAW!$L$2-Online_RAW!L197,0)</f>
        <v>0</v>
      </c>
      <c r="L197" s="5">
        <f>0.0039*(Online_RAW!M197)</f>
        <v>0</v>
      </c>
      <c r="M197" s="10">
        <f>Online_RAW!$N$2-Online_RAW!N197</f>
        <v>0</v>
      </c>
      <c r="N197" s="5">
        <f>Online_RAW!C197*60</f>
        <v>119.97742857142859</v>
      </c>
      <c r="O197" s="5">
        <f>MAX(0, Online_RAW!D197*60)</f>
        <v>1.3999999999999981E-2</v>
      </c>
      <c r="P197" s="5">
        <f>_xlfn.IFNA(VLOOKUP(A197,Sampling!$D$7:$E$14,2,FALSE),0)</f>
        <v>0</v>
      </c>
      <c r="Q197">
        <f>_xlfn.IFNA(VLOOKUP(A197,Refill!$D$6:$G$8,2,FALSE),0)</f>
        <v>0</v>
      </c>
    </row>
    <row r="198" spans="1:17" x14ac:dyDescent="0.25">
      <c r="A198" s="5">
        <f>ROUND((Online_RAW!B198-General!$B$10)*24,3)</f>
        <v>3.2669999999999999</v>
      </c>
      <c r="B198" s="5">
        <f>General!$B$12+Online_ANA!K198/1000+Online_ANA!L198/1000+Online_ANA!M198/1000/General!$B$22-SUM($P$2:P198)/1000/General!$B$24+SUM($Q$2:Q198)/1000/General!$B$24</f>
        <v>1.08</v>
      </c>
      <c r="C198" s="5">
        <f>Online_RAW!K198</f>
        <v>20.6733333333333</v>
      </c>
      <c r="D198" s="5">
        <f>Online_RAW!J198</f>
        <v>0.05</v>
      </c>
      <c r="E198" s="5">
        <f>(1-F198/100-G198/100)/(1-C198/100-D198/100-General!$B$17/100)</f>
        <v>1.0038393818766185</v>
      </c>
      <c r="F198" s="5">
        <f>N198*General!$B$14/(N198+O198)+O198*100/(N198+O198)</f>
        <v>20.813320242186226</v>
      </c>
      <c r="G198" s="5">
        <f>N198*General!$B$15/(N198+O198)</f>
        <v>3.9993272604956456E-2</v>
      </c>
      <c r="H198" s="5">
        <f>(N198+O198)*(1/General!$B$20)*((F198/100)-E198*(C198/100))*1000/B198</f>
        <v>3.0047185513674277</v>
      </c>
      <c r="I198" s="5">
        <f>(N198+O198)*(1/General!$B$20)*((D198/100)*E198-(G198/100))*1000/B198</f>
        <v>0.50556254811125978</v>
      </c>
      <c r="J198" s="5">
        <f t="shared" si="3"/>
        <v>0.16825620751773293</v>
      </c>
      <c r="K198" s="5">
        <f>MAX(Online_RAW!$L$2-Online_RAW!L198,0)</f>
        <v>0</v>
      </c>
      <c r="L198" s="5">
        <f>0.0039*(Online_RAW!M198)</f>
        <v>0</v>
      </c>
      <c r="M198" s="10">
        <f>Online_RAW!$N$2-Online_RAW!N198</f>
        <v>0</v>
      </c>
      <c r="N198" s="5">
        <f>Online_RAW!C198*60</f>
        <v>119.97763636363619</v>
      </c>
      <c r="O198" s="5">
        <f>MAX(0, Online_RAW!D198*60)</f>
        <v>2.0181818181818158E-2</v>
      </c>
      <c r="P198" s="5">
        <f>_xlfn.IFNA(VLOOKUP(A198,Sampling!$D$7:$E$14,2,FALSE),0)</f>
        <v>0</v>
      </c>
      <c r="Q198">
        <f>_xlfn.IFNA(VLOOKUP(A198,Refill!$D$6:$G$8,2,FALSE),0)</f>
        <v>0</v>
      </c>
    </row>
    <row r="199" spans="1:17" x14ac:dyDescent="0.25">
      <c r="A199" s="5">
        <f>ROUND((Online_RAW!B199-General!$B$10)*24,3)</f>
        <v>3.2829999999999999</v>
      </c>
      <c r="B199" s="5">
        <f>General!$B$12+Online_ANA!K199/1000+Online_ANA!L199/1000+Online_ANA!M199/1000/General!$B$22-SUM($P$2:P199)/1000/General!$B$24+SUM($Q$2:Q199)/1000/General!$B$24</f>
        <v>1.08</v>
      </c>
      <c r="C199" s="5">
        <f>Online_RAW!K199</f>
        <v>20.67</v>
      </c>
      <c r="D199" s="5">
        <f>Online_RAW!J199</f>
        <v>0.05</v>
      </c>
      <c r="E199" s="5">
        <f>(1-F199/100-G199/100)/(1-C199/100-D199/100-General!$B$17/100)</f>
        <v>1.0038015543570131</v>
      </c>
      <c r="F199" s="5">
        <f>N199*General!$B$14/(N199+O199)+O199*100/(N199+O199)</f>
        <v>20.81295652529549</v>
      </c>
      <c r="G199" s="5">
        <f>N199*General!$B$15/(N199+O199)</f>
        <v>3.9993456300355813E-2</v>
      </c>
      <c r="H199" s="5">
        <f>(N199+O199)*(1/General!$B$20)*((F199/100)-E199*(C199/100))*1000/B199</f>
        <v>3.1922341121875166</v>
      </c>
      <c r="I199" s="5">
        <f>(N199+O199)*(1/General!$B$20)*((D199/100)*E199-(G199/100))*1000/B199</f>
        <v>0.50560443204970573</v>
      </c>
      <c r="J199" s="5">
        <f t="shared" si="3"/>
        <v>0.15838576190868228</v>
      </c>
      <c r="K199" s="5">
        <f>MAX(Online_RAW!$L$2-Online_RAW!L199,0)</f>
        <v>0</v>
      </c>
      <c r="L199" s="5">
        <f>0.0039*(Online_RAW!M199)</f>
        <v>0</v>
      </c>
      <c r="M199" s="10">
        <f>Online_RAW!$N$2-Online_RAW!N199</f>
        <v>0</v>
      </c>
      <c r="N199" s="5">
        <f>Online_RAW!C199*60</f>
        <v>120.0125454545454</v>
      </c>
      <c r="O199" s="5">
        <f>MAX(0, Online_RAW!D199*60)</f>
        <v>1.9636363636363618E-2</v>
      </c>
      <c r="P199" s="5">
        <f>_xlfn.IFNA(VLOOKUP(A199,Sampling!$D$7:$E$14,2,FALSE),0)</f>
        <v>0</v>
      </c>
      <c r="Q199">
        <f>_xlfn.IFNA(VLOOKUP(A199,Refill!$D$6:$G$8,2,FALSE),0)</f>
        <v>0</v>
      </c>
    </row>
    <row r="200" spans="1:17" x14ac:dyDescent="0.25">
      <c r="A200" s="5">
        <f>ROUND((Online_RAW!B200-General!$B$10)*24,3)</f>
        <v>3.3</v>
      </c>
      <c r="B200" s="5">
        <f>General!$B$12+Online_ANA!K200/1000+Online_ANA!L200/1000+Online_ANA!M200/1000/General!$B$22-SUM($P$2:P200)/1000/General!$B$24+SUM($Q$2:Q200)/1000/General!$B$24</f>
        <v>1.08</v>
      </c>
      <c r="C200" s="5">
        <f>Online_RAW!K200</f>
        <v>20.66</v>
      </c>
      <c r="D200" s="5">
        <f>Online_RAW!J200</f>
        <v>0.05</v>
      </c>
      <c r="E200" s="5">
        <f>(1-F200/100-G200/100)/(1-C200/100-D200/100-General!$B$17/100)</f>
        <v>1.0037906550913094</v>
      </c>
      <c r="F200" s="5">
        <f>N200*General!$B$14/(N200+O200)+O200*100/(N200+O200)</f>
        <v>20.803773358538141</v>
      </c>
      <c r="G200" s="5">
        <f>N200*General!$B$15/(N200+O200)</f>
        <v>3.9998094263364571E-2</v>
      </c>
      <c r="H200" s="5">
        <f>(N200+O200)*(1/General!$B$20)*((F200/100)-E200*(C200/100))*1000/B200</f>
        <v>3.2432578948443216</v>
      </c>
      <c r="I200" s="5">
        <f>(N200+O200)*(1/General!$B$20)*((D200/100)*E200-(G200/100))*1000/B200</f>
        <v>0.50495354377644608</v>
      </c>
      <c r="J200" s="5">
        <f t="shared" si="3"/>
        <v>0.15569330597457287</v>
      </c>
      <c r="K200" s="5">
        <f>MAX(Online_RAW!$L$2-Online_RAW!L200,0)</f>
        <v>0</v>
      </c>
      <c r="L200" s="5">
        <f>0.0039*(Online_RAW!M200)</f>
        <v>0</v>
      </c>
      <c r="M200" s="10">
        <f>Online_RAW!$N$2-Online_RAW!N200</f>
        <v>0</v>
      </c>
      <c r="N200" s="5">
        <f>Online_RAW!C200*60</f>
        <v>119.93290909090919</v>
      </c>
      <c r="O200" s="5">
        <f>MAX(0, Online_RAW!D200*60)</f>
        <v>5.7142857142857117E-3</v>
      </c>
      <c r="P200" s="5">
        <f>_xlfn.IFNA(VLOOKUP(A200,Sampling!$D$7:$E$14,2,FALSE),0)</f>
        <v>0</v>
      </c>
      <c r="Q200">
        <f>_xlfn.IFNA(VLOOKUP(A200,Refill!$D$6:$G$8,2,FALSE),0)</f>
        <v>0</v>
      </c>
    </row>
    <row r="201" spans="1:17" x14ac:dyDescent="0.25">
      <c r="A201" s="5">
        <f>ROUND((Online_RAW!B201-General!$B$10)*24,3)</f>
        <v>3.3170000000000002</v>
      </c>
      <c r="B201" s="5">
        <f>General!$B$12+Online_ANA!K201/1000+Online_ANA!L201/1000+Online_ANA!M201/1000/General!$B$22-SUM($P$2:P201)/1000/General!$B$24+SUM($Q$2:Q201)/1000/General!$B$24</f>
        <v>1.08</v>
      </c>
      <c r="C201" s="5">
        <f>Online_RAW!K201</f>
        <v>20.664999999999999</v>
      </c>
      <c r="D201" s="5">
        <f>Online_RAW!J201</f>
        <v>0.05</v>
      </c>
      <c r="E201" s="5">
        <f>(1-F201/100-G201/100)/(1-C201/100-D201/100-General!$B$17/100)</f>
        <v>1.0039021344675538</v>
      </c>
      <c r="F201" s="5">
        <f>N201*General!$B$14/(N201+O201)+O201*100/(N201+O201)</f>
        <v>20.8</v>
      </c>
      <c r="G201" s="5">
        <f>N201*General!$B$15/(N201+O201)</f>
        <v>0.04</v>
      </c>
      <c r="H201" s="5">
        <f>(N201+O201)*(1/General!$B$20)*((F201/100)-E201*(C201/100))*1000/B201</f>
        <v>2.6955366103432001</v>
      </c>
      <c r="I201" s="5">
        <f>(N201+O201)*(1/General!$B$20)*((D201/100)*E201-(G201/100))*1000/B201</f>
        <v>0.50552013622728542</v>
      </c>
      <c r="J201" s="5">
        <f t="shared" si="3"/>
        <v>0.18753970333310435</v>
      </c>
      <c r="K201" s="5">
        <f>MAX(Online_RAW!$L$2-Online_RAW!L201,0)</f>
        <v>0</v>
      </c>
      <c r="L201" s="5">
        <f>0.0039*(Online_RAW!M201)</f>
        <v>0</v>
      </c>
      <c r="M201" s="10">
        <f>Online_RAW!$N$2-Online_RAW!N201</f>
        <v>0</v>
      </c>
      <c r="N201" s="5">
        <f>Online_RAW!C201*60</f>
        <v>120.03000000000002</v>
      </c>
      <c r="O201" s="5">
        <f>MAX(0, Online_RAW!D201*60)</f>
        <v>0</v>
      </c>
      <c r="P201" s="5">
        <f>_xlfn.IFNA(VLOOKUP(A201,Sampling!$D$7:$E$14,2,FALSE),0)</f>
        <v>0</v>
      </c>
      <c r="Q201">
        <f>_xlfn.IFNA(VLOOKUP(A201,Refill!$D$6:$G$8,2,FALSE),0)</f>
        <v>0</v>
      </c>
    </row>
    <row r="202" spans="1:17" x14ac:dyDescent="0.25">
      <c r="A202" s="5">
        <f>ROUND((Online_RAW!B202-General!$B$10)*24,3)</f>
        <v>3.3330000000000002</v>
      </c>
      <c r="B202" s="5">
        <f>General!$B$12+Online_ANA!K202/1000+Online_ANA!L202/1000+Online_ANA!M202/1000/General!$B$22-SUM($P$2:P202)/1000/General!$B$24+SUM($Q$2:Q202)/1000/General!$B$24</f>
        <v>1.08</v>
      </c>
      <c r="C202" s="5">
        <f>Online_RAW!K202</f>
        <v>20.664999999999999</v>
      </c>
      <c r="D202" s="5">
        <f>Online_RAW!J202</f>
        <v>0.05</v>
      </c>
      <c r="E202" s="5">
        <f>(1-F202/100-G202/100)/(1-C202/100-D202/100-General!$B$17/100)</f>
        <v>1.0039021344675538</v>
      </c>
      <c r="F202" s="5">
        <f>N202*General!$B$14/(N202+O202)+O202*100/(N202+O202)</f>
        <v>20.8</v>
      </c>
      <c r="G202" s="5">
        <f>N202*General!$B$15/(N202+O202)</f>
        <v>0.04</v>
      </c>
      <c r="H202" s="5">
        <f>(N202+O202)*(1/General!$B$20)*((F202/100)-E202*(C202/100))*1000/B202</f>
        <v>2.693417468157882</v>
      </c>
      <c r="I202" s="5">
        <f>(N202+O202)*(1/General!$B$20)*((D202/100)*E202-(G202/100))*1000/B202</f>
        <v>0.50512271293053024</v>
      </c>
      <c r="J202" s="5">
        <f t="shared" si="3"/>
        <v>0.18753970333310435</v>
      </c>
      <c r="K202" s="5">
        <f>MAX(Online_RAW!$L$2-Online_RAW!L202,0)</f>
        <v>0</v>
      </c>
      <c r="L202" s="5">
        <f>0.0039*(Online_RAW!M202)</f>
        <v>0</v>
      </c>
      <c r="M202" s="10">
        <f>Online_RAW!$N$2-Online_RAW!N202</f>
        <v>0</v>
      </c>
      <c r="N202" s="5">
        <f>Online_RAW!C202*60</f>
        <v>119.93563636363621</v>
      </c>
      <c r="O202" s="5">
        <f>MAX(0, Online_RAW!D202*60)</f>
        <v>0</v>
      </c>
      <c r="P202" s="5">
        <f>_xlfn.IFNA(VLOOKUP(A202,Sampling!$D$7:$E$14,2,FALSE),0)</f>
        <v>0</v>
      </c>
      <c r="Q202">
        <f>_xlfn.IFNA(VLOOKUP(A202,Refill!$D$6:$G$8,2,FALSE),0)</f>
        <v>0</v>
      </c>
    </row>
    <row r="203" spans="1:17" x14ac:dyDescent="0.25">
      <c r="A203" s="5">
        <f>ROUND((Online_RAW!B203-General!$B$10)*24,3)</f>
        <v>3.35</v>
      </c>
      <c r="B203" s="5">
        <f>General!$B$12+Online_ANA!K203/1000+Online_ANA!L203/1000+Online_ANA!M203/1000/General!$B$22-SUM($P$2:P203)/1000/General!$B$24+SUM($Q$2:Q203)/1000/General!$B$24</f>
        <v>1.08</v>
      </c>
      <c r="C203" s="5">
        <f>Online_RAW!K203</f>
        <v>20.66</v>
      </c>
      <c r="D203" s="5">
        <f>Online_RAW!J203</f>
        <v>0.05</v>
      </c>
      <c r="E203" s="5">
        <f>(1-F203/100-G203/100)/(1-C203/100-D203/100-General!$B$17/100)</f>
        <v>1.0038384813855601</v>
      </c>
      <c r="F203" s="5">
        <f>N203*General!$B$14/(N203+O203)+O203*100/(N203+O203)</f>
        <v>20.8</v>
      </c>
      <c r="G203" s="5">
        <f>N203*General!$B$15/(N203+O203)</f>
        <v>0.04</v>
      </c>
      <c r="H203" s="5">
        <f>(N203+O203)*(1/General!$B$20)*((F203/100)-E203*(C203/100))*1000/B203</f>
        <v>3.0084808921202613</v>
      </c>
      <c r="I203" s="5">
        <f>(N203+O203)*(1/General!$B$20)*((D203/100)*E203-(G203/100))*1000/B203</f>
        <v>0.50516865183807458</v>
      </c>
      <c r="J203" s="5">
        <f t="shared" si="3"/>
        <v>0.1679148613378931</v>
      </c>
      <c r="K203" s="5">
        <f>MAX(Online_RAW!$L$2-Online_RAW!L203,0)</f>
        <v>0</v>
      </c>
      <c r="L203" s="5">
        <f>0.0039*(Online_RAW!M203)</f>
        <v>0</v>
      </c>
      <c r="M203" s="10">
        <f>Online_RAW!$N$2-Online_RAW!N203</f>
        <v>0</v>
      </c>
      <c r="N203" s="5">
        <f>Online_RAW!C203*60</f>
        <v>119.9839999999998</v>
      </c>
      <c r="O203" s="5">
        <f>MAX(0, Online_RAW!D203*60)</f>
        <v>0</v>
      </c>
      <c r="P203" s="5">
        <f>_xlfn.IFNA(VLOOKUP(A203,Sampling!$D$7:$E$14,2,FALSE),0)</f>
        <v>0</v>
      </c>
      <c r="Q203">
        <f>_xlfn.IFNA(VLOOKUP(A203,Refill!$D$6:$G$8,2,FALSE),0)</f>
        <v>0</v>
      </c>
    </row>
    <row r="204" spans="1:17" x14ac:dyDescent="0.25">
      <c r="A204" s="5">
        <f>ROUND((Online_RAW!B204-General!$B$10)*24,3)</f>
        <v>3.367</v>
      </c>
      <c r="B204" s="5">
        <f>General!$B$12+Online_ANA!K204/1000+Online_ANA!L204/1000+Online_ANA!M204/1000/General!$B$22-SUM($P$2:P204)/1000/General!$B$24+SUM($Q$2:Q204)/1000/General!$B$24</f>
        <v>1.08</v>
      </c>
      <c r="C204" s="5">
        <f>Online_RAW!K204</f>
        <v>20.66</v>
      </c>
      <c r="D204" s="5">
        <f>Online_RAW!J204</f>
        <v>0.05</v>
      </c>
      <c r="E204" s="5">
        <f>(1-F204/100-G204/100)/(1-C204/100-D204/100-General!$B$17/100)</f>
        <v>1.0038384813855601</v>
      </c>
      <c r="F204" s="5">
        <f>N204*General!$B$14/(N204+O204)+O204*100/(N204+O204)</f>
        <v>20.8</v>
      </c>
      <c r="G204" s="5">
        <f>N204*General!$B$15/(N204+O204)</f>
        <v>0.04</v>
      </c>
      <c r="H204" s="5">
        <f>(N204+O204)*(1/General!$B$20)*((F204/100)-E204*(C204/100))*1000/B204</f>
        <v>3.0092832606739779</v>
      </c>
      <c r="I204" s="5">
        <f>(N204+O204)*(1/General!$B$20)*((D204/100)*E204-(G204/100))*1000/B204</f>
        <v>0.50530338144251397</v>
      </c>
      <c r="J204" s="5">
        <f t="shared" si="3"/>
        <v>0.16791486133789316</v>
      </c>
      <c r="K204" s="5">
        <f>MAX(Online_RAW!$L$2-Online_RAW!L204,0)</f>
        <v>0</v>
      </c>
      <c r="L204" s="5">
        <f>0.0039*(Online_RAW!M204)</f>
        <v>0</v>
      </c>
      <c r="M204" s="10">
        <f>Online_RAW!$N$2-Online_RAW!N204</f>
        <v>0</v>
      </c>
      <c r="N204" s="5">
        <f>Online_RAW!C204*60</f>
        <v>120.01600000000022</v>
      </c>
      <c r="O204" s="5">
        <f>MAX(0, Online_RAW!D204*60)</f>
        <v>0</v>
      </c>
      <c r="P204" s="5">
        <f>_xlfn.IFNA(VLOOKUP(A204,Sampling!$D$7:$E$14,2,FALSE),0)</f>
        <v>0</v>
      </c>
      <c r="Q204">
        <f>_xlfn.IFNA(VLOOKUP(A204,Refill!$D$6:$G$8,2,FALSE),0)</f>
        <v>0</v>
      </c>
    </row>
    <row r="205" spans="1:17" x14ac:dyDescent="0.25">
      <c r="A205" s="5">
        <f>ROUND((Online_RAW!B205-General!$B$10)*24,3)</f>
        <v>3.383</v>
      </c>
      <c r="B205" s="5">
        <f>General!$B$12+Online_ANA!K205/1000+Online_ANA!L205/1000+Online_ANA!M205/1000/General!$B$22-SUM($P$2:P205)/1000/General!$B$24+SUM($Q$2:Q205)/1000/General!$B$24</f>
        <v>1.08</v>
      </c>
      <c r="C205" s="5">
        <f>Online_RAW!K205</f>
        <v>20.66</v>
      </c>
      <c r="D205" s="5">
        <f>Online_RAW!J205</f>
        <v>0.05</v>
      </c>
      <c r="E205" s="5">
        <f>(1-F205/100-G205/100)/(1-C205/100-D205/100-General!$B$17/100)</f>
        <v>1.0038002274663786</v>
      </c>
      <c r="F205" s="5">
        <f>N205*General!$B$14/(N205+O205)+O205*100/(N205+O205)</f>
        <v>20.803018125381076</v>
      </c>
      <c r="G205" s="5">
        <f>N205*General!$B$15/(N205+O205)</f>
        <v>3.9998475694251988E-2</v>
      </c>
      <c r="H205" s="5">
        <f>(N205+O205)*(1/General!$B$20)*((F205/100)-E205*(C205/100))*1000/B205</f>
        <v>3.1966343831104305</v>
      </c>
      <c r="I205" s="5">
        <f>(N205+O205)*(1/General!$B$20)*((D205/100)*E205-(G205/100))*1000/B205</f>
        <v>0.50505229445242561</v>
      </c>
      <c r="J205" s="5">
        <f t="shared" si="3"/>
        <v>0.15799501410636554</v>
      </c>
      <c r="K205" s="5">
        <f>MAX(Online_RAW!$L$2-Online_RAW!L205,0)</f>
        <v>0</v>
      </c>
      <c r="L205" s="5">
        <f>0.0039*(Online_RAW!M205)</f>
        <v>0</v>
      </c>
      <c r="M205" s="10">
        <f>Online_RAW!$N$2-Online_RAW!N205</f>
        <v>0</v>
      </c>
      <c r="N205" s="5">
        <f>Online_RAW!C205*60</f>
        <v>119.9563636363638</v>
      </c>
      <c r="O205" s="5">
        <f>MAX(0, Online_RAW!D205*60)</f>
        <v>4.5714285714285666E-3</v>
      </c>
      <c r="P205" s="5">
        <f>_xlfn.IFNA(VLOOKUP(A205,Sampling!$D$7:$E$14,2,FALSE),0)</f>
        <v>0</v>
      </c>
      <c r="Q205">
        <f>_xlfn.IFNA(VLOOKUP(A205,Refill!$D$6:$G$8,2,FALSE),0)</f>
        <v>0</v>
      </c>
    </row>
    <row r="206" spans="1:17" x14ac:dyDescent="0.25">
      <c r="A206" s="5">
        <f>ROUND((Online_RAW!B206-General!$B$10)*24,3)</f>
        <v>3.4</v>
      </c>
      <c r="B206" s="5">
        <f>General!$B$12+Online_ANA!K206/1000+Online_ANA!L206/1000+Online_ANA!M206/1000/General!$B$22-SUM($P$2:P206)/1000/General!$B$24+SUM($Q$2:Q206)/1000/General!$B$24</f>
        <v>1.08</v>
      </c>
      <c r="C206" s="5">
        <f>Online_RAW!K206</f>
        <v>20.66</v>
      </c>
      <c r="D206" s="5">
        <f>Online_RAW!J206</f>
        <v>0.05</v>
      </c>
      <c r="E206" s="5">
        <f>(1-F206/100-G206/100)/(1-C206/100-D206/100-General!$B$17/100)</f>
        <v>1.0038384813855601</v>
      </c>
      <c r="F206" s="5">
        <f>N206*General!$B$14/(N206+O206)+O206*100/(N206+O206)</f>
        <v>20.8</v>
      </c>
      <c r="G206" s="5">
        <f>N206*General!$B$15/(N206+O206)</f>
        <v>0.04</v>
      </c>
      <c r="H206" s="5">
        <f>(N206+O206)*(1/General!$B$20)*((F206/100)-E206*(C206/100))*1000/B206</f>
        <v>3.0102429116998612</v>
      </c>
      <c r="I206" s="5">
        <f>(N206+O206)*(1/General!$B$20)*((D206/100)*E206-(G206/100))*1000/B206</f>
        <v>0.50546452111145779</v>
      </c>
      <c r="J206" s="5">
        <f t="shared" si="3"/>
        <v>0.1679148613378931</v>
      </c>
      <c r="K206" s="5">
        <f>MAX(Online_RAW!$L$2-Online_RAW!L206,0)</f>
        <v>0</v>
      </c>
      <c r="L206" s="5">
        <f>0.0039*(Online_RAW!M206)</f>
        <v>0</v>
      </c>
      <c r="M206" s="10">
        <f>Online_RAW!$N$2-Online_RAW!N206</f>
        <v>0</v>
      </c>
      <c r="N206" s="5">
        <f>Online_RAW!C206*60</f>
        <v>120.05427272727302</v>
      </c>
      <c r="O206" s="5">
        <f>MAX(0, Online_RAW!D206*60)</f>
        <v>0</v>
      </c>
      <c r="P206" s="5">
        <f>_xlfn.IFNA(VLOOKUP(A206,Sampling!$D$7:$E$14,2,FALSE),0)</f>
        <v>0</v>
      </c>
      <c r="Q206">
        <f>_xlfn.IFNA(VLOOKUP(A206,Refill!$D$6:$G$8,2,FALSE),0)</f>
        <v>0</v>
      </c>
    </row>
    <row r="207" spans="1:17" x14ac:dyDescent="0.25">
      <c r="A207" s="5">
        <f>ROUND((Online_RAW!B207-General!$B$10)*24,3)</f>
        <v>3.4169999999999998</v>
      </c>
      <c r="B207" s="5">
        <f>General!$B$12+Online_ANA!K207/1000+Online_ANA!L207/1000+Online_ANA!M207/1000/General!$B$22-SUM($P$2:P207)/1000/General!$B$24+SUM($Q$2:Q207)/1000/General!$B$24</f>
        <v>1.08</v>
      </c>
      <c r="C207" s="5">
        <f>Online_RAW!K207</f>
        <v>20.66</v>
      </c>
      <c r="D207" s="5">
        <f>Online_RAW!J207</f>
        <v>0.05</v>
      </c>
      <c r="E207" s="5">
        <f>(1-F207/100-G207/100)/(1-C207/100-D207/100-General!$B$17/100)</f>
        <v>1.0038384813855601</v>
      </c>
      <c r="F207" s="5">
        <f>N207*General!$B$14/(N207+O207)+O207*100/(N207+O207)</f>
        <v>20.8</v>
      </c>
      <c r="G207" s="5">
        <f>N207*General!$B$15/(N207+O207)</f>
        <v>0.04</v>
      </c>
      <c r="H207" s="5">
        <f>(N207+O207)*(1/General!$B$20)*((F207/100)-E207*(C207/100))*1000/B207</f>
        <v>3.0113604450547791</v>
      </c>
      <c r="I207" s="5">
        <f>(N207+O207)*(1/General!$B$20)*((D207/100)*E207-(G207/100))*1000/B207</f>
        <v>0.50565217156978937</v>
      </c>
      <c r="J207" s="5">
        <f t="shared" si="3"/>
        <v>0.16791486133789313</v>
      </c>
      <c r="K207" s="5">
        <f>MAX(Online_RAW!$L$2-Online_RAW!L207,0)</f>
        <v>0</v>
      </c>
      <c r="L207" s="5">
        <f>0.0039*(Online_RAW!M207)</f>
        <v>0</v>
      </c>
      <c r="M207" s="10">
        <f>Online_RAW!$N$2-Online_RAW!N207</f>
        <v>0</v>
      </c>
      <c r="N207" s="5">
        <f>Online_RAW!C207*60</f>
        <v>120.09884210526299</v>
      </c>
      <c r="O207" s="5">
        <f>MAX(0, Online_RAW!D207*60)</f>
        <v>0</v>
      </c>
      <c r="P207" s="5">
        <f>_xlfn.IFNA(VLOOKUP(A207,Sampling!$D$7:$E$14,2,FALSE),0)</f>
        <v>0</v>
      </c>
      <c r="Q207">
        <f>_xlfn.IFNA(VLOOKUP(A207,Refill!$D$6:$G$8,2,FALSE),0)</f>
        <v>0</v>
      </c>
    </row>
    <row r="208" spans="1:17" x14ac:dyDescent="0.25">
      <c r="A208" s="5">
        <f>ROUND((Online_RAW!B208-General!$B$10)*24,3)</f>
        <v>3.4329999999999998</v>
      </c>
      <c r="B208" s="5">
        <f>General!$B$12+Online_ANA!K208/1000+Online_ANA!L208/1000+Online_ANA!M208/1000/General!$B$22-SUM($P$2:P208)/1000/General!$B$24+SUM($Q$2:Q208)/1000/General!$B$24</f>
        <v>1.08</v>
      </c>
      <c r="C208" s="5">
        <f>Online_RAW!K208</f>
        <v>20.66</v>
      </c>
      <c r="D208" s="5">
        <f>Online_RAW!J208</f>
        <v>0.05</v>
      </c>
      <c r="E208" s="5">
        <f>(1-F208/100-G208/100)/(1-C208/100-D208/100-General!$B$17/100)</f>
        <v>1.0038384813855601</v>
      </c>
      <c r="F208" s="5">
        <f>N208*General!$B$14/(N208+O208)+O208*100/(N208+O208)</f>
        <v>20.8</v>
      </c>
      <c r="G208" s="5">
        <f>N208*General!$B$15/(N208+O208)</f>
        <v>0.04</v>
      </c>
      <c r="H208" s="5">
        <f>(N208+O208)*(1/General!$B$20)*((F208/100)-E208*(C208/100))*1000/B208</f>
        <v>3.0111518200503955</v>
      </c>
      <c r="I208" s="5">
        <f>(N208+O208)*(1/General!$B$20)*((D208/100)*E208-(G208/100))*1000/B208</f>
        <v>0.50561714033110661</v>
      </c>
      <c r="J208" s="5">
        <f t="shared" si="3"/>
        <v>0.1679148613378931</v>
      </c>
      <c r="K208" s="5">
        <f>MAX(Online_RAW!$L$2-Online_RAW!L208,0)</f>
        <v>0</v>
      </c>
      <c r="L208" s="5">
        <f>0.0039*(Online_RAW!M208)</f>
        <v>0</v>
      </c>
      <c r="M208" s="10">
        <f>Online_RAW!$N$2-Online_RAW!N208</f>
        <v>0</v>
      </c>
      <c r="N208" s="5">
        <f>Online_RAW!C208*60</f>
        <v>120.0905217391302</v>
      </c>
      <c r="O208" s="5">
        <f>MAX(0, Online_RAW!D208*60)</f>
        <v>0</v>
      </c>
      <c r="P208" s="5">
        <f>_xlfn.IFNA(VLOOKUP(A208,Sampling!$D$7:$E$14,2,FALSE),0)</f>
        <v>0</v>
      </c>
      <c r="Q208">
        <f>_xlfn.IFNA(VLOOKUP(A208,Refill!$D$6:$G$8,2,FALSE),0)</f>
        <v>0</v>
      </c>
    </row>
    <row r="209" spans="1:17" x14ac:dyDescent="0.25">
      <c r="A209" s="5">
        <f>ROUND((Online_RAW!B209-General!$B$10)*24,3)</f>
        <v>3.45</v>
      </c>
      <c r="B209" s="5">
        <f>General!$B$12+Online_ANA!K209/1000+Online_ANA!L209/1000+Online_ANA!M209/1000/General!$B$22-SUM($P$2:P209)/1000/General!$B$24+SUM($Q$2:Q209)/1000/General!$B$24</f>
        <v>1.08</v>
      </c>
      <c r="C209" s="5">
        <f>Online_RAW!K209</f>
        <v>20.66</v>
      </c>
      <c r="D209" s="5">
        <f>Online_RAW!J209</f>
        <v>0.05</v>
      </c>
      <c r="E209" s="5">
        <f>(1-F209/100-G209/100)/(1-C209/100-D209/100-General!$B$17/100)</f>
        <v>1.0038384813855601</v>
      </c>
      <c r="F209" s="5">
        <f>N209*General!$B$14/(N209+O209)+O209*100/(N209+O209)</f>
        <v>20.8</v>
      </c>
      <c r="G209" s="5">
        <f>N209*General!$B$15/(N209+O209)</f>
        <v>0.04</v>
      </c>
      <c r="H209" s="5">
        <f>(N209+O209)*(1/General!$B$20)*((F209/100)-E209*(C209/100))*1000/B209</f>
        <v>3.0096001050744379</v>
      </c>
      <c r="I209" s="5">
        <f>(N209+O209)*(1/General!$B$20)*((D209/100)*E209-(G209/100))*1000/B209</f>
        <v>0.50535658432608277</v>
      </c>
      <c r="J209" s="5">
        <f t="shared" si="3"/>
        <v>0.1679148613378931</v>
      </c>
      <c r="K209" s="5">
        <f>MAX(Online_RAW!$L$2-Online_RAW!L209,0)</f>
        <v>0</v>
      </c>
      <c r="L209" s="5">
        <f>0.0039*(Online_RAW!M209)</f>
        <v>0</v>
      </c>
      <c r="M209" s="10">
        <f>Online_RAW!$N$2-Online_RAW!N209</f>
        <v>0</v>
      </c>
      <c r="N209" s="5">
        <f>Online_RAW!C209*60</f>
        <v>120.02863636363621</v>
      </c>
      <c r="O209" s="5">
        <f>MAX(0, Online_RAW!D209*60)</f>
        <v>0</v>
      </c>
      <c r="P209" s="5">
        <f>_xlfn.IFNA(VLOOKUP(A209,Sampling!$D$7:$E$14,2,FALSE),0)</f>
        <v>0</v>
      </c>
      <c r="Q209">
        <f>_xlfn.IFNA(VLOOKUP(A209,Refill!$D$6:$G$8,2,FALSE),0)</f>
        <v>0</v>
      </c>
    </row>
    <row r="210" spans="1:17" x14ac:dyDescent="0.25">
      <c r="A210" s="5">
        <f>ROUND((Online_RAW!B210-General!$B$10)*24,3)</f>
        <v>3.4670000000000001</v>
      </c>
      <c r="B210" s="5">
        <f>General!$B$12+Online_ANA!K210/1000+Online_ANA!L210/1000+Online_ANA!M210/1000/General!$B$22-SUM($P$2:P210)/1000/General!$B$24+SUM($Q$2:Q210)/1000/General!$B$24</f>
        <v>1.08</v>
      </c>
      <c r="C210" s="5">
        <f>Online_RAW!K210</f>
        <v>20.66</v>
      </c>
      <c r="D210" s="5">
        <f>Online_RAW!J210</f>
        <v>0.05</v>
      </c>
      <c r="E210" s="5">
        <f>(1-F210/100-G210/100)/(1-C210/100-D210/100-General!$B$17/100)</f>
        <v>1.0038384813855601</v>
      </c>
      <c r="F210" s="5">
        <f>N210*General!$B$14/(N210+O210)+O210*100/(N210+O210)</f>
        <v>20.8</v>
      </c>
      <c r="G210" s="5">
        <f>N210*General!$B$15/(N210+O210)</f>
        <v>0.04</v>
      </c>
      <c r="H210" s="5">
        <f>(N210+O210)*(1/General!$B$20)*((F210/100)-E210*(C210/100))*1000/B210</f>
        <v>3.0093549007234173</v>
      </c>
      <c r="I210" s="5">
        <f>(N210+O210)*(1/General!$B$20)*((D210/100)*E210-(G210/100))*1000/B210</f>
        <v>0.50531541087148169</v>
      </c>
      <c r="J210" s="5">
        <f t="shared" si="3"/>
        <v>0.1679148613378931</v>
      </c>
      <c r="K210" s="5">
        <f>MAX(Online_RAW!$L$2-Online_RAW!L210,0)</f>
        <v>0</v>
      </c>
      <c r="L210" s="5">
        <f>0.0039*(Online_RAW!M210)</f>
        <v>0</v>
      </c>
      <c r="M210" s="10">
        <f>Online_RAW!$N$2-Online_RAW!N210</f>
        <v>0</v>
      </c>
      <c r="N210" s="5">
        <f>Online_RAW!C210*60</f>
        <v>120.0188571428574</v>
      </c>
      <c r="O210" s="5">
        <f>MAX(0, Online_RAW!D210*60)</f>
        <v>0</v>
      </c>
      <c r="P210" s="5">
        <f>_xlfn.IFNA(VLOOKUP(A210,Sampling!$D$7:$E$14,2,FALSE),0)</f>
        <v>0</v>
      </c>
      <c r="Q210">
        <f>_xlfn.IFNA(VLOOKUP(A210,Refill!$D$6:$G$8,2,FALSE),0)</f>
        <v>0</v>
      </c>
    </row>
    <row r="211" spans="1:17" x14ac:dyDescent="0.25">
      <c r="A211" s="5">
        <f>ROUND((Online_RAW!B211-General!$B$10)*24,3)</f>
        <v>3.4830000000000001</v>
      </c>
      <c r="B211" s="5">
        <f>General!$B$12+Online_ANA!K211/1000+Online_ANA!L211/1000+Online_ANA!M211/1000/General!$B$22-SUM($P$2:P211)/1000/General!$B$24+SUM($Q$2:Q211)/1000/General!$B$24</f>
        <v>1.08</v>
      </c>
      <c r="C211" s="5">
        <f>Online_RAW!K211</f>
        <v>20.656666666666698</v>
      </c>
      <c r="D211" s="5">
        <f>Online_RAW!J211</f>
        <v>0.06</v>
      </c>
      <c r="E211" s="5">
        <f>(1-F211/100-G211/100)/(1-C211/100-D211/100-General!$B$17/100)</f>
        <v>1.0039233539554666</v>
      </c>
      <c r="F211" s="5">
        <f>N211*General!$B$14/(N211+O211)+O211*100/(N211+O211)</f>
        <v>20.8</v>
      </c>
      <c r="G211" s="5">
        <f>N211*General!$B$15/(N211+O211)</f>
        <v>0.04</v>
      </c>
      <c r="H211" s="5">
        <f>(N211+O211)*(1/General!$B$20)*((F211/100)-E211*(C211/100))*1000/B211</f>
        <v>3.0886124064407765</v>
      </c>
      <c r="I211" s="5">
        <f>(N211+O211)*(1/General!$B$20)*((D211/100)*E211-(G211/100))*1000/B211</f>
        <v>1.0033615849276039</v>
      </c>
      <c r="J211" s="5">
        <f t="shared" si="3"/>
        <v>0.32485836773667803</v>
      </c>
      <c r="K211" s="5">
        <f>MAX(Online_RAW!$L$2-Online_RAW!L211,0)</f>
        <v>0</v>
      </c>
      <c r="L211" s="5">
        <f>0.0039*(Online_RAW!M211)</f>
        <v>0</v>
      </c>
      <c r="M211" s="10">
        <f>Online_RAW!$N$2-Online_RAW!N211</f>
        <v>0</v>
      </c>
      <c r="N211" s="5">
        <f>Online_RAW!C211*60</f>
        <v>120.02971428571439</v>
      </c>
      <c r="O211" s="5">
        <f>MAX(0, Online_RAW!D211*60)</f>
        <v>0</v>
      </c>
      <c r="P211" s="5">
        <f>_xlfn.IFNA(VLOOKUP(A211,Sampling!$D$7:$E$14,2,FALSE),0)</f>
        <v>0</v>
      </c>
      <c r="Q211">
        <f>_xlfn.IFNA(VLOOKUP(A211,Refill!$D$6:$G$8,2,FALSE),0)</f>
        <v>0</v>
      </c>
    </row>
    <row r="212" spans="1:17" x14ac:dyDescent="0.25">
      <c r="A212" s="5">
        <f>ROUND((Online_RAW!B212-General!$B$10)*24,3)</f>
        <v>3.5</v>
      </c>
      <c r="B212" s="5">
        <f>General!$B$12+Online_ANA!K212/1000+Online_ANA!L212/1000+Online_ANA!M212/1000/General!$B$22-SUM($P$2:P212)/1000/General!$B$24+SUM($Q$2:Q212)/1000/General!$B$24</f>
        <v>1.08</v>
      </c>
      <c r="C212" s="5">
        <f>Online_RAW!K212</f>
        <v>20.656666666666698</v>
      </c>
      <c r="D212" s="5">
        <f>Online_RAW!J212</f>
        <v>0.06</v>
      </c>
      <c r="E212" s="5">
        <f>(1-F212/100-G212/100)/(1-C212/100-D212/100-General!$B$17/100)</f>
        <v>1.0038731776302245</v>
      </c>
      <c r="F212" s="5">
        <f>N212*General!$B$14/(N212+O212)+O212*100/(N212+O212)</f>
        <v>20.803958434619037</v>
      </c>
      <c r="G212" s="5">
        <f>N212*General!$B$15/(N212+O212)</f>
        <v>3.9998000790596441E-2</v>
      </c>
      <c r="H212" s="5">
        <f>(N212+O212)*(1/General!$B$20)*((F212/100)-E212*(C212/100))*1000/B212</f>
        <v>3.3367754674832106</v>
      </c>
      <c r="I212" s="5">
        <f>(N212+O212)*(1/General!$B$20)*((D212/100)*E212-(G212/100))*1000/B212</f>
        <v>1.0034597250064208</v>
      </c>
      <c r="J212" s="5">
        <f t="shared" si="3"/>
        <v>0.30072737431244911</v>
      </c>
      <c r="K212" s="5">
        <f>MAX(Online_RAW!$L$2-Online_RAW!L212,0)</f>
        <v>0</v>
      </c>
      <c r="L212" s="5">
        <f>0.0039*(Online_RAW!M212)</f>
        <v>0</v>
      </c>
      <c r="M212" s="10">
        <f>Online_RAW!$N$2-Online_RAW!N212</f>
        <v>0</v>
      </c>
      <c r="N212" s="5">
        <f>Online_RAW!C212*60</f>
        <v>120.04145454545461</v>
      </c>
      <c r="O212" s="5">
        <f>MAX(0, Online_RAW!D212*60)</f>
        <v>6.0000000000000001E-3</v>
      </c>
      <c r="P212" s="5">
        <f>_xlfn.IFNA(VLOOKUP(A212,Sampling!$D$7:$E$14,2,FALSE),0)</f>
        <v>0</v>
      </c>
      <c r="Q212">
        <f>_xlfn.IFNA(VLOOKUP(A212,Refill!$D$6:$G$8,2,FALSE),0)</f>
        <v>0</v>
      </c>
    </row>
    <row r="213" spans="1:17" x14ac:dyDescent="0.25">
      <c r="A213" s="5">
        <f>ROUND((Online_RAW!B213-General!$B$10)*24,3)</f>
        <v>3.5169999999999999</v>
      </c>
      <c r="B213" s="5">
        <f>General!$B$12+Online_ANA!K213/1000+Online_ANA!L213/1000+Online_ANA!M213/1000/General!$B$22-SUM($P$2:P213)/1000/General!$B$24+SUM($Q$2:Q213)/1000/General!$B$24</f>
        <v>1.08</v>
      </c>
      <c r="C213" s="5">
        <f>Online_RAW!K213</f>
        <v>20.66</v>
      </c>
      <c r="D213" s="5">
        <f>Online_RAW!J213</f>
        <v>0.06</v>
      </c>
      <c r="E213" s="5">
        <f>(1-F213/100-G213/100)/(1-C213/100-D213/100-General!$B$17/100)</f>
        <v>1.0039657956225032</v>
      </c>
      <c r="F213" s="5">
        <f>N213*General!$B$14/(N213+O213)+O213*100/(N213+O213)</f>
        <v>20.799999999999997</v>
      </c>
      <c r="G213" s="5">
        <f>N213*General!$B$15/(N213+O213)</f>
        <v>0.04</v>
      </c>
      <c r="H213" s="5">
        <f>(N213+O213)*(1/General!$B$20)*((F213/100)-E213*(C213/100))*1000/B213</f>
        <v>2.876421965622014</v>
      </c>
      <c r="I213" s="5">
        <f>(N213+O213)*(1/General!$B$20)*((D213/100)*E213-(G213/100))*1000/B213</f>
        <v>1.002518053657693</v>
      </c>
      <c r="J213" s="5">
        <f t="shared" si="3"/>
        <v>0.34852955012840153</v>
      </c>
      <c r="K213" s="5">
        <f>MAX(Online_RAW!$L$2-Online_RAW!L213,0)</f>
        <v>0</v>
      </c>
      <c r="L213" s="5">
        <f>0.0039*(Online_RAW!M213)</f>
        <v>0</v>
      </c>
      <c r="M213" s="10">
        <f>Online_RAW!$N$2-Online_RAW!N213</f>
        <v>0</v>
      </c>
      <c r="N213" s="5">
        <f>Online_RAW!C213*60</f>
        <v>119.91371428571401</v>
      </c>
      <c r="O213" s="5">
        <f>MAX(0, Online_RAW!D213*60)</f>
        <v>0</v>
      </c>
      <c r="P213" s="5">
        <f>_xlfn.IFNA(VLOOKUP(A213,Sampling!$D$7:$E$14,2,FALSE),0)</f>
        <v>0</v>
      </c>
      <c r="Q213">
        <f>_xlfn.IFNA(VLOOKUP(A213,Refill!$D$6:$G$8,2,FALSE),0)</f>
        <v>0</v>
      </c>
    </row>
    <row r="214" spans="1:17" x14ac:dyDescent="0.25">
      <c r="A214" s="5">
        <f>ROUND((Online_RAW!B214-General!$B$10)*24,3)</f>
        <v>3.5329999999999999</v>
      </c>
      <c r="B214" s="5">
        <f>General!$B$12+Online_ANA!K214/1000+Online_ANA!L214/1000+Online_ANA!M214/1000/General!$B$22-SUM($P$2:P214)/1000/General!$B$24+SUM($Q$2:Q214)/1000/General!$B$24</f>
        <v>1.08</v>
      </c>
      <c r="C214" s="5">
        <f>Online_RAW!K214</f>
        <v>20.6666666666667</v>
      </c>
      <c r="D214" s="5">
        <f>Online_RAW!J214</f>
        <v>0.06</v>
      </c>
      <c r="E214" s="5">
        <f>(1-F214/100-G214/100)/(1-C214/100-D214/100-General!$B$17/100)</f>
        <v>1.0040119039074307</v>
      </c>
      <c r="F214" s="5">
        <f>N214*General!$B$14/(N214+O214)+O214*100/(N214+O214)</f>
        <v>20.803059443737503</v>
      </c>
      <c r="G214" s="5">
        <f>N214*General!$B$15/(N214+O214)</f>
        <v>3.9998454826395205E-2</v>
      </c>
      <c r="H214" s="5">
        <f>(N214+O214)*(1/General!$B$20)*((F214/100)-E214*(C214/100))*1000/B214</f>
        <v>2.6516076247540461</v>
      </c>
      <c r="I214" s="5">
        <f>(N214+O214)*(1/General!$B$20)*((D214/100)*E214-(G214/100))*1000/B214</f>
        <v>1.003635615580146</v>
      </c>
      <c r="J214" s="5">
        <f t="shared" si="3"/>
        <v>0.37850080313946893</v>
      </c>
      <c r="K214" s="5">
        <f>MAX(Online_RAW!$L$2-Online_RAW!L214,0)</f>
        <v>0</v>
      </c>
      <c r="L214" s="5">
        <f>0.0039*(Online_RAW!M214)</f>
        <v>0</v>
      </c>
      <c r="M214" s="10">
        <f>Online_RAW!$N$2-Online_RAW!N214</f>
        <v>0</v>
      </c>
      <c r="N214" s="5">
        <f>Online_RAW!C214*60</f>
        <v>120.01718181818161</v>
      </c>
      <c r="O214" s="5">
        <f>MAX(0, Online_RAW!D214*60)</f>
        <v>4.6363636363636381E-3</v>
      </c>
      <c r="P214" s="5">
        <f>_xlfn.IFNA(VLOOKUP(A214,Sampling!$D$7:$E$14,2,FALSE),0)</f>
        <v>0</v>
      </c>
      <c r="Q214">
        <f>_xlfn.IFNA(VLOOKUP(A214,Refill!$D$6:$G$8,2,FALSE),0)</f>
        <v>0</v>
      </c>
    </row>
    <row r="215" spans="1:17" x14ac:dyDescent="0.25">
      <c r="A215" s="5">
        <f>ROUND((Online_RAW!B215-General!$B$10)*24,3)</f>
        <v>3.55</v>
      </c>
      <c r="B215" s="5">
        <f>General!$B$12+Online_ANA!K215/1000+Online_ANA!L215/1000+Online_ANA!M215/1000/General!$B$22-SUM($P$2:P215)/1000/General!$B$24+SUM($Q$2:Q215)/1000/General!$B$24</f>
        <v>1.08</v>
      </c>
      <c r="C215" s="5">
        <f>Online_RAW!K215</f>
        <v>20.664999999999999</v>
      </c>
      <c r="D215" s="5">
        <f>Online_RAW!J215</f>
        <v>0.05</v>
      </c>
      <c r="E215" s="5">
        <f>(1-F215/100-G215/100)/(1-C215/100-D215/100-General!$B$17/100)</f>
        <v>1.0038656279397584</v>
      </c>
      <c r="F215" s="5">
        <f>N215*General!$B$14/(N215+O215)+O215*100/(N215+O215)</f>
        <v>20.802880078547599</v>
      </c>
      <c r="G215" s="5">
        <f>N215*General!$B$15/(N215+O215)</f>
        <v>3.999854541487495E-2</v>
      </c>
      <c r="H215" s="5">
        <f>(N215+O215)*(1/General!$B$20)*((F215/100)-E215*(C215/100))*1000/B215</f>
        <v>2.8749539196472207</v>
      </c>
      <c r="I215" s="5">
        <f>(N215+O215)*(1/General!$B$20)*((D215/100)*E215-(G215/100))*1000/B215</f>
        <v>0.50536162635748128</v>
      </c>
      <c r="J215" s="5">
        <f t="shared" si="3"/>
        <v>0.17578077439915735</v>
      </c>
      <c r="K215" s="5">
        <f>MAX(Online_RAW!$L$2-Online_RAW!L215,0)</f>
        <v>0</v>
      </c>
      <c r="L215" s="5">
        <f>0.0039*(Online_RAW!M215)</f>
        <v>0</v>
      </c>
      <c r="M215" s="10">
        <f>Online_RAW!$N$2-Online_RAW!N215</f>
        <v>0</v>
      </c>
      <c r="N215" s="5">
        <f>Online_RAW!C215*60</f>
        <v>119.99236363636379</v>
      </c>
      <c r="O215" s="5">
        <f>MAX(0, Online_RAW!D215*60)</f>
        <v>4.3636363636363621E-3</v>
      </c>
      <c r="P215" s="5">
        <f>_xlfn.IFNA(VLOOKUP(A215,Sampling!$D$7:$E$14,2,FALSE),0)</f>
        <v>0</v>
      </c>
      <c r="Q215">
        <f>_xlfn.IFNA(VLOOKUP(A215,Refill!$D$6:$G$8,2,FALSE),0)</f>
        <v>0</v>
      </c>
    </row>
    <row r="216" spans="1:17" x14ac:dyDescent="0.25">
      <c r="A216" s="5">
        <f>ROUND((Online_RAW!B216-General!$B$10)*24,3)</f>
        <v>3.5670000000000002</v>
      </c>
      <c r="B216" s="5">
        <f>General!$B$12+Online_ANA!K216/1000+Online_ANA!L216/1000+Online_ANA!M216/1000/General!$B$22-SUM($P$2:P216)/1000/General!$B$24+SUM($Q$2:Q216)/1000/General!$B$24</f>
        <v>1.08</v>
      </c>
      <c r="C216" s="5">
        <f>Online_RAW!K216</f>
        <v>20.664999999999999</v>
      </c>
      <c r="D216" s="5">
        <f>Online_RAW!J216</f>
        <v>0.05</v>
      </c>
      <c r="E216" s="5">
        <f>(1-F216/100-G216/100)/(1-C216/100-D216/100-General!$B$17/100)</f>
        <v>1.0039021344675538</v>
      </c>
      <c r="F216" s="5">
        <f>N216*General!$B$14/(N216+O216)+O216*100/(N216+O216)</f>
        <v>20.8</v>
      </c>
      <c r="G216" s="5">
        <f>N216*General!$B$15/(N216+O216)</f>
        <v>0.04</v>
      </c>
      <c r="H216" s="5">
        <f>(N216+O216)*(1/General!$B$20)*((F216/100)-E216*(C216/100))*1000/B216</f>
        <v>2.6933500965855162</v>
      </c>
      <c r="I216" s="5">
        <f>(N216+O216)*(1/General!$B$20)*((D216/100)*E216-(G216/100))*1000/B216</f>
        <v>0.50511007808583552</v>
      </c>
      <c r="J216" s="5">
        <f t="shared" si="3"/>
        <v>0.1875397033331043</v>
      </c>
      <c r="K216" s="5">
        <f>MAX(Online_RAW!$L$2-Online_RAW!L216,0)</f>
        <v>0</v>
      </c>
      <c r="L216" s="5">
        <f>0.0039*(Online_RAW!M216)</f>
        <v>0</v>
      </c>
      <c r="M216" s="10">
        <f>Online_RAW!$N$2-Online_RAW!N216</f>
        <v>0</v>
      </c>
      <c r="N216" s="5">
        <f>Online_RAW!C216*60</f>
        <v>119.93263636363619</v>
      </c>
      <c r="O216" s="5">
        <f>MAX(0, Online_RAW!D216*60)</f>
        <v>0</v>
      </c>
      <c r="P216" s="5">
        <f>_xlfn.IFNA(VLOOKUP(A216,Sampling!$D$7:$E$14,2,FALSE),0)</f>
        <v>0</v>
      </c>
      <c r="Q216">
        <f>_xlfn.IFNA(VLOOKUP(A216,Refill!$D$6:$G$8,2,FALSE),0)</f>
        <v>0</v>
      </c>
    </row>
    <row r="217" spans="1:17" x14ac:dyDescent="0.25">
      <c r="A217" s="5">
        <f>ROUND((Online_RAW!B217-General!$B$10)*24,3)</f>
        <v>3.5830000000000002</v>
      </c>
      <c r="B217" s="5">
        <f>General!$B$12+Online_ANA!K217/1000+Online_ANA!L217/1000+Online_ANA!M217/1000/General!$B$22-SUM($P$2:P217)/1000/General!$B$24+SUM($Q$2:Q217)/1000/General!$B$24</f>
        <v>1.08</v>
      </c>
      <c r="C217" s="5">
        <f>Online_RAW!K217</f>
        <v>20.66</v>
      </c>
      <c r="D217" s="5">
        <f>Online_RAW!J217</f>
        <v>0.05</v>
      </c>
      <c r="E217" s="5">
        <f>(1-F217/100-G217/100)/(1-C217/100-D217/100-General!$B$17/100)</f>
        <v>1.0035442424043721</v>
      </c>
      <c r="F217" s="5">
        <f>N217*General!$B$14/(N217+O217)+O217*100/(N217+O217)</f>
        <v>20.823214618429368</v>
      </c>
      <c r="G217" s="5">
        <f>N217*General!$B$15/(N217+O217)</f>
        <v>3.9988275445237698E-2</v>
      </c>
      <c r="H217" s="5">
        <f>(N217+O217)*(1/General!$B$20)*((F217/100)-E217*(C217/100))*1000/B217</f>
        <v>4.4620639781406197</v>
      </c>
      <c r="I217" s="5">
        <f>(N217+O217)*(1/General!$B$20)*((D217/100)*E217-(G217/100))*1000/B217</f>
        <v>0.50520501352109015</v>
      </c>
      <c r="J217" s="5">
        <f t="shared" si="3"/>
        <v>0.11322227023100942</v>
      </c>
      <c r="K217" s="5">
        <f>MAX(Online_RAW!$L$2-Online_RAW!L217,0)</f>
        <v>0</v>
      </c>
      <c r="L217" s="5">
        <f>0.0039*(Online_RAW!M217)</f>
        <v>0</v>
      </c>
      <c r="M217" s="10">
        <f>Online_RAW!$N$2-Online_RAW!N217</f>
        <v>0</v>
      </c>
      <c r="N217" s="5">
        <f>Online_RAW!C217*60</f>
        <v>119.99263636363619</v>
      </c>
      <c r="O217" s="5">
        <f>MAX(0, Online_RAW!D217*60)</f>
        <v>3.5181818181818154E-2</v>
      </c>
      <c r="P217" s="5">
        <f>_xlfn.IFNA(VLOOKUP(A217,Sampling!$D$7:$E$14,2,FALSE),0)</f>
        <v>0</v>
      </c>
      <c r="Q217">
        <f>_xlfn.IFNA(VLOOKUP(A217,Refill!$D$6:$G$8,2,FALSE),0)</f>
        <v>0</v>
      </c>
    </row>
    <row r="218" spans="1:17" x14ac:dyDescent="0.25">
      <c r="A218" s="5">
        <f>ROUND((Online_RAW!B218-General!$B$10)*24,3)</f>
        <v>3.6</v>
      </c>
      <c r="B218" s="5">
        <f>General!$B$12+Online_ANA!K218/1000+Online_ANA!L218/1000+Online_ANA!M218/1000/General!$B$22-SUM($P$2:P218)/1000/General!$B$24+SUM($Q$2:Q218)/1000/General!$B$24</f>
        <v>1.08</v>
      </c>
      <c r="C218" s="5">
        <f>Online_RAW!K218</f>
        <v>20.66</v>
      </c>
      <c r="D218" s="5">
        <f>Online_RAW!J218</f>
        <v>0.05</v>
      </c>
      <c r="E218" s="5">
        <f>(1-F218/100-G218/100)/(1-C218/100-D218/100-General!$B$17/100)</f>
        <v>1.0038384813855601</v>
      </c>
      <c r="F218" s="5">
        <f>N218*General!$B$14/(N218+O218)+O218*100/(N218+O218)</f>
        <v>20.8</v>
      </c>
      <c r="G218" s="5">
        <f>N218*General!$B$15/(N218+O218)</f>
        <v>0.04</v>
      </c>
      <c r="H218" s="5">
        <f>(N218+O218)*(1/General!$B$20)*((F218/100)-E218*(C218/100))*1000/B218</f>
        <v>3.0072046246395283</v>
      </c>
      <c r="I218" s="5">
        <f>(N218+O218)*(1/General!$B$20)*((D218/100)*E218-(G218/100))*1000/B218</f>
        <v>0.5049543475610172</v>
      </c>
      <c r="J218" s="5">
        <f t="shared" si="3"/>
        <v>0.16791486133789307</v>
      </c>
      <c r="K218" s="5">
        <f>MAX(Online_RAW!$L$2-Online_RAW!L218,0)</f>
        <v>0</v>
      </c>
      <c r="L218" s="5">
        <f>0.0039*(Online_RAW!M218)</f>
        <v>0</v>
      </c>
      <c r="M218" s="10">
        <f>Online_RAW!$N$2-Online_RAW!N218</f>
        <v>0</v>
      </c>
      <c r="N218" s="5">
        <f>Online_RAW!C218*60</f>
        <v>119.9331</v>
      </c>
      <c r="O218" s="5">
        <f>MAX(0, Online_RAW!D218*60)</f>
        <v>0</v>
      </c>
      <c r="P218" s="5">
        <f>_xlfn.IFNA(VLOOKUP(A218,Sampling!$D$7:$E$14,2,FALSE),0)</f>
        <v>0</v>
      </c>
      <c r="Q218">
        <f>_xlfn.IFNA(VLOOKUP(A218,Refill!$D$6:$G$8,2,FALSE),0)</f>
        <v>0</v>
      </c>
    </row>
    <row r="219" spans="1:17" x14ac:dyDescent="0.25">
      <c r="A219" s="5">
        <f>ROUND((Online_RAW!B219-General!$B$10)*24,3)</f>
        <v>3.617</v>
      </c>
      <c r="B219" s="5">
        <f>General!$B$12+Online_ANA!K219/1000+Online_ANA!L219/1000+Online_ANA!M219/1000/General!$B$22-SUM($P$2:P219)/1000/General!$B$24+SUM($Q$2:Q219)/1000/General!$B$24</f>
        <v>1.08</v>
      </c>
      <c r="C219" s="5">
        <f>Online_RAW!K219</f>
        <v>20.66</v>
      </c>
      <c r="D219" s="5">
        <f>Online_RAW!J219</f>
        <v>0.05</v>
      </c>
      <c r="E219" s="5">
        <f>(1-F219/100-G219/100)/(1-C219/100-D219/100-General!$B$17/100)</f>
        <v>1.0035527348725179</v>
      </c>
      <c r="F219" s="5">
        <f>N219*General!$B$14/(N219+O219)+O219*100/(N219+O219)</f>
        <v>20.82254458685594</v>
      </c>
      <c r="G219" s="5">
        <f>N219*General!$B$15/(N219+O219)</f>
        <v>3.998861384502226E-2</v>
      </c>
      <c r="H219" s="5">
        <f>(N219+O219)*(1/General!$B$20)*((F219/100)-E219*(C219/100))*1000/B219</f>
        <v>4.424490673851297</v>
      </c>
      <c r="I219" s="5">
        <f>(N219+O219)*(1/General!$B$20)*((D219/100)*E219-(G219/100))*1000/B219</f>
        <v>0.50570636731292651</v>
      </c>
      <c r="J219" s="5">
        <f t="shared" si="3"/>
        <v>0.11429708063385621</v>
      </c>
      <c r="K219" s="5">
        <f>MAX(Online_RAW!$L$2-Online_RAW!L219,0)</f>
        <v>0</v>
      </c>
      <c r="L219" s="5">
        <f>0.0039*(Online_RAW!M219)</f>
        <v>0</v>
      </c>
      <c r="M219" s="10">
        <f>Online_RAW!$N$2-Online_RAW!N219</f>
        <v>0</v>
      </c>
      <c r="N219" s="5">
        <f>Online_RAW!C219*60</f>
        <v>120.111714285714</v>
      </c>
      <c r="O219" s="5">
        <f>MAX(0, Online_RAW!D219*60)</f>
        <v>3.4200000000000001E-2</v>
      </c>
      <c r="P219" s="5">
        <f>_xlfn.IFNA(VLOOKUP(A219,Sampling!$D$7:$E$14,2,FALSE),0)</f>
        <v>0</v>
      </c>
      <c r="Q219">
        <f>_xlfn.IFNA(VLOOKUP(A219,Refill!$D$6:$G$8,2,FALSE),0)</f>
        <v>0</v>
      </c>
    </row>
    <row r="220" spans="1:17" x14ac:dyDescent="0.25">
      <c r="A220" s="5">
        <f>ROUND((Online_RAW!B220-General!$B$10)*24,3)</f>
        <v>3.633</v>
      </c>
      <c r="B220" s="5">
        <f>General!$B$12+Online_ANA!K220/1000+Online_ANA!L220/1000+Online_ANA!M220/1000/General!$B$22-SUM($P$2:P220)/1000/General!$B$24+SUM($Q$2:Q220)/1000/General!$B$24</f>
        <v>1.08</v>
      </c>
      <c r="C220" s="5">
        <f>Online_RAW!K220</f>
        <v>20.66</v>
      </c>
      <c r="D220" s="5">
        <f>Online_RAW!J220</f>
        <v>0.05</v>
      </c>
      <c r="E220" s="5">
        <f>(1-F220/100-G220/100)/(1-C220/100-D220/100-General!$B$17/100)</f>
        <v>1.0038384813855601</v>
      </c>
      <c r="F220" s="5">
        <f>N220*General!$B$14/(N220+O220)+O220*100/(N220+O220)</f>
        <v>20.8</v>
      </c>
      <c r="G220" s="5">
        <f>N220*General!$B$15/(N220+O220)</f>
        <v>0.04</v>
      </c>
      <c r="H220" s="5">
        <f>(N220+O220)*(1/General!$B$20)*((F220/100)-E220*(C220/100))*1000/B220</f>
        <v>3.0051854498461212</v>
      </c>
      <c r="I220" s="5">
        <f>(N220+O220)*(1/General!$B$20)*((D220/100)*E220-(G220/100))*1000/B220</f>
        <v>0.50461529810556538</v>
      </c>
      <c r="J220" s="5">
        <f t="shared" si="3"/>
        <v>0.1679148613378931</v>
      </c>
      <c r="K220" s="5">
        <f>MAX(Online_RAW!$L$2-Online_RAW!L220,0)</f>
        <v>0</v>
      </c>
      <c r="L220" s="5">
        <f>0.0039*(Online_RAW!M220)</f>
        <v>0</v>
      </c>
      <c r="M220" s="10">
        <f>Online_RAW!$N$2-Online_RAW!N220</f>
        <v>0</v>
      </c>
      <c r="N220" s="5">
        <f>Online_RAW!C220*60</f>
        <v>119.85257142857159</v>
      </c>
      <c r="O220" s="5">
        <f>MAX(0, Online_RAW!D220*60)</f>
        <v>0</v>
      </c>
      <c r="P220" s="5">
        <f>_xlfn.IFNA(VLOOKUP(A220,Sampling!$D$7:$E$14,2,FALSE),0)</f>
        <v>0</v>
      </c>
      <c r="Q220">
        <f>_xlfn.IFNA(VLOOKUP(A220,Refill!$D$6:$G$8,2,FALSE),0)</f>
        <v>0</v>
      </c>
    </row>
    <row r="221" spans="1:17" x14ac:dyDescent="0.25">
      <c r="A221" s="5">
        <f>ROUND((Online_RAW!B221-General!$B$10)*24,3)</f>
        <v>3.65</v>
      </c>
      <c r="B221" s="5">
        <f>General!$B$12+Online_ANA!K221/1000+Online_ANA!L221/1000+Online_ANA!M221/1000/General!$B$22-SUM($P$2:P221)/1000/General!$B$24+SUM($Q$2:Q221)/1000/General!$B$24</f>
        <v>1.08</v>
      </c>
      <c r="C221" s="5">
        <f>Online_RAW!K221</f>
        <v>20.65</v>
      </c>
      <c r="D221" s="5">
        <f>Online_RAW!J221</f>
        <v>0.05</v>
      </c>
      <c r="E221" s="5">
        <f>(1-F221/100-G221/100)/(1-C221/100-D221/100-General!$B$17/100)</f>
        <v>1.0033308916405779</v>
      </c>
      <c r="F221" s="5">
        <f>N221*General!$B$14/(N221+O221)+O221*100/(N221+O221)</f>
        <v>20.830009007849696</v>
      </c>
      <c r="G221" s="5">
        <f>N221*General!$B$15/(N221+O221)</f>
        <v>3.9984843935429448E-2</v>
      </c>
      <c r="H221" s="5">
        <f>(N221+O221)*(1/General!$B$20)*((F221/100)-E221*(C221/100))*1000/B221</f>
        <v>5.5089165439398817</v>
      </c>
      <c r="I221" s="5">
        <f>(N221+O221)*(1/General!$B$20)*((D221/100)*E221-(G221/100))*1000/B221</f>
        <v>0.50428938370612952</v>
      </c>
      <c r="J221" s="5">
        <f t="shared" si="3"/>
        <v>9.1540574209801065E-2</v>
      </c>
      <c r="K221" s="5">
        <f>MAX(Online_RAW!$L$2-Online_RAW!L221,0)</f>
        <v>0</v>
      </c>
      <c r="L221" s="5">
        <f>0.0039*(Online_RAW!M221)</f>
        <v>0</v>
      </c>
      <c r="M221" s="10">
        <f>Online_RAW!$N$2-Online_RAW!N221</f>
        <v>0</v>
      </c>
      <c r="N221" s="5">
        <f>Online_RAW!C221*60</f>
        <v>119.85000000000001</v>
      </c>
      <c r="O221" s="5">
        <f>MAX(0, Online_RAW!D221*60)</f>
        <v>4.5428571428571422E-2</v>
      </c>
      <c r="P221" s="5">
        <f>_xlfn.IFNA(VLOOKUP(A221,Sampling!$D$7:$E$14,2,FALSE),0)</f>
        <v>0</v>
      </c>
      <c r="Q221">
        <f>_xlfn.IFNA(VLOOKUP(A221,Refill!$D$6:$G$8,2,FALSE),0)</f>
        <v>0</v>
      </c>
    </row>
    <row r="222" spans="1:17" x14ac:dyDescent="0.25">
      <c r="A222" s="5">
        <f>ROUND((Online_RAW!B222-General!$B$10)*24,3)</f>
        <v>3.6669999999999998</v>
      </c>
      <c r="B222" s="5">
        <f>General!$B$12+Online_ANA!K222/1000+Online_ANA!L222/1000+Online_ANA!M222/1000/General!$B$22-SUM($P$2:P222)/1000/General!$B$24+SUM($Q$2:Q222)/1000/General!$B$24</f>
        <v>1.08</v>
      </c>
      <c r="C222" s="5">
        <f>Online_RAW!K222</f>
        <v>20.65</v>
      </c>
      <c r="D222" s="5">
        <f>Online_RAW!J222</f>
        <v>0.05</v>
      </c>
      <c r="E222" s="5">
        <f>(1-F222/100-G222/100)/(1-C222/100-D222/100-General!$B$17/100)</f>
        <v>1.0037111994342982</v>
      </c>
      <c r="F222" s="5">
        <f>N222*General!$B$14/(N222+O222)+O222*100/(N222+O222)</f>
        <v>20.8</v>
      </c>
      <c r="G222" s="5">
        <f>N222*General!$B$15/(N222+O222)</f>
        <v>0.04</v>
      </c>
      <c r="H222" s="5">
        <f>(N222+O222)*(1/General!$B$20)*((F222/100)-E222*(C222/100))*1000/B222</f>
        <v>3.6373124166697401</v>
      </c>
      <c r="I222" s="5">
        <f>(N222+O222)*(1/General!$B$20)*((D222/100)*E222-(G222/100))*1000/B222</f>
        <v>0.50499153882424352</v>
      </c>
      <c r="J222" s="5">
        <f t="shared" si="3"/>
        <v>0.13883644872237974</v>
      </c>
      <c r="K222" s="5">
        <f>MAX(Online_RAW!$L$2-Online_RAW!L222,0)</f>
        <v>0</v>
      </c>
      <c r="L222" s="5">
        <f>0.0039*(Online_RAW!M222)</f>
        <v>0</v>
      </c>
      <c r="M222" s="10">
        <f>Online_RAW!$N$2-Online_RAW!N222</f>
        <v>0</v>
      </c>
      <c r="N222" s="5">
        <f>Online_RAW!C222*60</f>
        <v>120.016875</v>
      </c>
      <c r="O222" s="5">
        <f>MAX(0, Online_RAW!D222*60)</f>
        <v>0</v>
      </c>
      <c r="P222" s="5">
        <f>_xlfn.IFNA(VLOOKUP(A222,Sampling!$D$7:$E$14,2,FALSE),0)</f>
        <v>0</v>
      </c>
      <c r="Q222">
        <f>_xlfn.IFNA(VLOOKUP(A222,Refill!$D$6:$G$8,2,FALSE),0)</f>
        <v>0</v>
      </c>
    </row>
    <row r="223" spans="1:17" x14ac:dyDescent="0.25">
      <c r="A223" s="5">
        <f>ROUND((Online_RAW!B223-General!$B$10)*24,3)</f>
        <v>3.6829999999999998</v>
      </c>
      <c r="B223" s="5">
        <f>General!$B$12+Online_ANA!K223/1000+Online_ANA!L223/1000+Online_ANA!M223/1000/General!$B$22-SUM($P$2:P223)/1000/General!$B$24+SUM($Q$2:Q223)/1000/General!$B$24</f>
        <v>1.08</v>
      </c>
      <c r="C223" s="5">
        <f>Online_RAW!K223</f>
        <v>20.65</v>
      </c>
      <c r="D223" s="5">
        <f>Online_RAW!J223</f>
        <v>0.05</v>
      </c>
      <c r="E223" s="5">
        <f>(1-F223/100-G223/100)/(1-C223/100-D223/100-General!$B$17/100)</f>
        <v>1.0037111994342982</v>
      </c>
      <c r="F223" s="5">
        <f>N223*General!$B$14/(N223+O223)+O223*100/(N223+O223)</f>
        <v>20.8</v>
      </c>
      <c r="G223" s="5">
        <f>N223*General!$B$15/(N223+O223)</f>
        <v>0.04</v>
      </c>
      <c r="H223" s="5">
        <f>(N223+O223)*(1/General!$B$20)*((F223/100)-E223*(C223/100))*1000/B223</f>
        <v>3.6371040582796064</v>
      </c>
      <c r="I223" s="5">
        <f>(N223+O223)*(1/General!$B$20)*((D223/100)*E223-(G223/100))*1000/B223</f>
        <v>0.50496261108529583</v>
      </c>
      <c r="J223" s="5">
        <f t="shared" si="3"/>
        <v>0.13883644872237974</v>
      </c>
      <c r="K223" s="5">
        <f>MAX(Online_RAW!$L$2-Online_RAW!L223,0)</f>
        <v>0</v>
      </c>
      <c r="L223" s="5">
        <f>0.0039*(Online_RAW!M223)</f>
        <v>0</v>
      </c>
      <c r="M223" s="10">
        <f>Online_RAW!$N$2-Online_RAW!N223</f>
        <v>0</v>
      </c>
      <c r="N223" s="5">
        <f>Online_RAW!C223*60</f>
        <v>120.0100000000002</v>
      </c>
      <c r="O223" s="5">
        <f>MAX(0, Online_RAW!D223*60)</f>
        <v>0</v>
      </c>
      <c r="P223" s="5">
        <f>_xlfn.IFNA(VLOOKUP(A223,Sampling!$D$7:$E$14,2,FALSE),0)</f>
        <v>0</v>
      </c>
      <c r="Q223">
        <f>_xlfn.IFNA(VLOOKUP(A223,Refill!$D$6:$G$8,2,FALSE),0)</f>
        <v>0</v>
      </c>
    </row>
    <row r="224" spans="1:17" x14ac:dyDescent="0.25">
      <c r="A224" s="5">
        <f>ROUND((Online_RAW!B224-General!$B$10)*24,3)</f>
        <v>3.7</v>
      </c>
      <c r="B224" s="5">
        <f>General!$B$12+Online_ANA!K224/1000+Online_ANA!L224/1000+Online_ANA!M224/1000/General!$B$22-SUM($P$2:P224)/1000/General!$B$24+SUM($Q$2:Q224)/1000/General!$B$24</f>
        <v>1.08</v>
      </c>
      <c r="C224" s="5">
        <f>Online_RAW!K224</f>
        <v>20.65</v>
      </c>
      <c r="D224" s="5">
        <f>Online_RAW!J224</f>
        <v>0.05</v>
      </c>
      <c r="E224" s="5">
        <f>(1-F224/100-G224/100)/(1-C224/100-D224/100-General!$B$17/100)</f>
        <v>1.0037111994342982</v>
      </c>
      <c r="F224" s="5">
        <f>N224*General!$B$14/(N224+O224)+O224*100/(N224+O224)</f>
        <v>20.8</v>
      </c>
      <c r="G224" s="5">
        <f>N224*General!$B$15/(N224+O224)</f>
        <v>4.0000000000000008E-2</v>
      </c>
      <c r="H224" s="5">
        <f>(N224+O224)*(1/General!$B$20)*((F224/100)-E224*(C224/100))*1000/B224</f>
        <v>3.6367490372304294</v>
      </c>
      <c r="I224" s="5">
        <f>(N224+O224)*(1/General!$B$20)*((D224/100)*E224-(G224/100))*1000/B224</f>
        <v>0.50491332122360622</v>
      </c>
      <c r="J224" s="5">
        <f t="shared" si="3"/>
        <v>0.13883644872237969</v>
      </c>
      <c r="K224" s="5">
        <f>MAX(Online_RAW!$L$2-Online_RAW!L224,0)</f>
        <v>0</v>
      </c>
      <c r="L224" s="5">
        <f>0.0039*(Online_RAW!M224)</f>
        <v>0</v>
      </c>
      <c r="M224" s="10">
        <f>Online_RAW!$N$2-Online_RAW!N224</f>
        <v>0</v>
      </c>
      <c r="N224" s="5">
        <f>Online_RAW!C224*60</f>
        <v>119.9982857142858</v>
      </c>
      <c r="O224" s="5">
        <f>MAX(0, Online_RAW!D224*60)</f>
        <v>0</v>
      </c>
      <c r="P224" s="5">
        <f>_xlfn.IFNA(VLOOKUP(A224,Sampling!$D$7:$E$14,2,FALSE),0)</f>
        <v>0</v>
      </c>
      <c r="Q224">
        <f>_xlfn.IFNA(VLOOKUP(A224,Refill!$D$6:$G$8,2,FALSE),0)</f>
        <v>0</v>
      </c>
    </row>
    <row r="225" spans="1:17" x14ac:dyDescent="0.25">
      <c r="A225" s="5">
        <f>ROUND((Online_RAW!B225-General!$B$10)*24,3)</f>
        <v>3.7170000000000001</v>
      </c>
      <c r="B225" s="5">
        <f>General!$B$12+Online_ANA!K225/1000+Online_ANA!L225/1000+Online_ANA!M225/1000/General!$B$22-SUM($P$2:P225)/1000/General!$B$24+SUM($Q$2:Q225)/1000/General!$B$24</f>
        <v>1.08</v>
      </c>
      <c r="C225" s="5">
        <f>Online_RAW!K225</f>
        <v>20.655000000000001</v>
      </c>
      <c r="D225" s="5">
        <f>Online_RAW!J225</f>
        <v>0.05</v>
      </c>
      <c r="E225" s="5">
        <f>(1-F225/100-G225/100)/(1-C225/100-D225/100-General!$B$17/100)</f>
        <v>1.0037294168072999</v>
      </c>
      <c r="F225" s="5">
        <f>N225*General!$B$14/(N225+O225)+O225*100/(N225+O225)</f>
        <v>20.803583701872586</v>
      </c>
      <c r="G225" s="5">
        <f>N225*General!$B$15/(N225+O225)</f>
        <v>3.9998190049559297E-2</v>
      </c>
      <c r="H225" s="5">
        <f>(N225+O225)*(1/General!$B$20)*((F225/100)-E225*(C225/100))*1000/B225</f>
        <v>3.5461830278865207</v>
      </c>
      <c r="I225" s="5">
        <f>(N225+O225)*(1/General!$B$20)*((D225/100)*E225-(G225/100))*1000/B225</f>
        <v>0.50493636256488805</v>
      </c>
      <c r="J225" s="5">
        <f t="shared" si="3"/>
        <v>0.14238869189609302</v>
      </c>
      <c r="K225" s="5">
        <f>MAX(Online_RAW!$L$2-Online_RAW!L225,0)</f>
        <v>0</v>
      </c>
      <c r="L225" s="5">
        <f>0.0039*(Online_RAW!M225)</f>
        <v>0</v>
      </c>
      <c r="M225" s="10">
        <f>Online_RAW!$N$2-Online_RAW!N225</f>
        <v>0</v>
      </c>
      <c r="N225" s="5">
        <f>Online_RAW!C225*60</f>
        <v>119.96628571428599</v>
      </c>
      <c r="O225" s="5">
        <f>MAX(0, Online_RAW!D225*60)</f>
        <v>5.4285714285714302E-3</v>
      </c>
      <c r="P225" s="5">
        <f>_xlfn.IFNA(VLOOKUP(A225,Sampling!$D$7:$E$14,2,FALSE),0)</f>
        <v>0</v>
      </c>
      <c r="Q225">
        <f>_xlfn.IFNA(VLOOKUP(A225,Refill!$D$6:$G$8,2,FALSE),0)</f>
        <v>0</v>
      </c>
    </row>
    <row r="226" spans="1:17" x14ac:dyDescent="0.25">
      <c r="A226" s="5">
        <f>ROUND((Online_RAW!B226-General!$B$10)*24,3)</f>
        <v>3.7330000000000001</v>
      </c>
      <c r="B226" s="5">
        <f>General!$B$12+Online_ANA!K226/1000+Online_ANA!L226/1000+Online_ANA!M226/1000/General!$B$22-SUM($P$2:P226)/1000/General!$B$24+SUM($Q$2:Q226)/1000/General!$B$24</f>
        <v>1.08</v>
      </c>
      <c r="C226" s="5">
        <f>Online_RAW!K226</f>
        <v>20.655999999999999</v>
      </c>
      <c r="D226" s="5">
        <f>Online_RAW!J226</f>
        <v>5.5E-2</v>
      </c>
      <c r="E226" s="5">
        <f>(1-F226/100-G226/100)/(1-C226/100-D226/100-General!$B$17/100)</f>
        <v>1.0036481642486059</v>
      </c>
      <c r="F226" s="5">
        <f>N226*General!$B$14/(N226+O226)+O226*100/(N226+O226)</f>
        <v>20.816019635917364</v>
      </c>
      <c r="G226" s="5">
        <f>N226*General!$B$15/(N226+O226)</f>
        <v>3.9991909274789204E-2</v>
      </c>
      <c r="H226" s="5">
        <f>(N226+O226)*(1/General!$B$20)*((F226/100)-E226*(C226/100))*1000/B226</f>
        <v>4.197033568344029</v>
      </c>
      <c r="I226" s="5">
        <f>(N226+O226)*(1/General!$B$20)*((D226/100)*E226-(G226/100))*1000/B226</f>
        <v>0.75394770193532168</v>
      </c>
      <c r="J226" s="5">
        <f t="shared" si="3"/>
        <v>0.17963823487663869</v>
      </c>
      <c r="K226" s="5">
        <f>MAX(Online_RAW!$L$2-Online_RAW!L226,0)</f>
        <v>0</v>
      </c>
      <c r="L226" s="5">
        <f>0.0039*(Online_RAW!M226)</f>
        <v>0</v>
      </c>
      <c r="M226" s="10">
        <f>Online_RAW!$N$2-Online_RAW!N226</f>
        <v>0</v>
      </c>
      <c r="N226" s="5">
        <f>Online_RAW!C226*60</f>
        <v>119.9784545454546</v>
      </c>
      <c r="O226" s="5">
        <f>MAX(0, Online_RAW!D226*60)</f>
        <v>2.42727272727273E-2</v>
      </c>
      <c r="P226" s="5">
        <f>_xlfn.IFNA(VLOOKUP(A226,Sampling!$D$7:$E$14,2,FALSE),0)</f>
        <v>0</v>
      </c>
      <c r="Q226">
        <f>_xlfn.IFNA(VLOOKUP(A226,Refill!$D$6:$G$8,2,FALSE),0)</f>
        <v>0</v>
      </c>
    </row>
    <row r="227" spans="1:17" x14ac:dyDescent="0.25">
      <c r="A227" s="5">
        <f>ROUND((Online_RAW!B227-General!$B$10)*24,3)</f>
        <v>3.75</v>
      </c>
      <c r="B227" s="5">
        <f>General!$B$12+Online_ANA!K227/1000+Online_ANA!L227/1000+Online_ANA!M227/1000/General!$B$22-SUM($P$2:P227)/1000/General!$B$24+SUM($Q$2:Q227)/1000/General!$B$24</f>
        <v>1.08</v>
      </c>
      <c r="C227" s="5">
        <f>Online_RAW!K227</f>
        <v>20.65</v>
      </c>
      <c r="D227" s="5">
        <f>Online_RAW!J227</f>
        <v>0.05</v>
      </c>
      <c r="E227" s="5">
        <f>(1-F227/100-G227/100)/(1-C227/100-D227/100-General!$B$17/100)</f>
        <v>1.0037111994342982</v>
      </c>
      <c r="F227" s="5">
        <f>N227*General!$B$14/(N227+O227)+O227*100/(N227+O227)</f>
        <v>20.8</v>
      </c>
      <c r="G227" s="5">
        <f>N227*General!$B$15/(N227+O227)</f>
        <v>0.04</v>
      </c>
      <c r="H227" s="5">
        <f>(N227+O227)*(1/General!$B$20)*((F227/100)-E227*(C227/100))*1000/B227</f>
        <v>3.631411913697395</v>
      </c>
      <c r="I227" s="5">
        <f>(N227+O227)*(1/General!$B$20)*((D227/100)*E227-(G227/100))*1000/B227</f>
        <v>0.50417233394588723</v>
      </c>
      <c r="J227" s="5">
        <f t="shared" si="3"/>
        <v>0.13883644872237974</v>
      </c>
      <c r="K227" s="5">
        <f>MAX(Online_RAW!$L$2-Online_RAW!L227,0)</f>
        <v>0</v>
      </c>
      <c r="L227" s="5">
        <f>0.0039*(Online_RAW!M227)</f>
        <v>0</v>
      </c>
      <c r="M227" s="10">
        <f>Online_RAW!$N$2-Online_RAW!N227</f>
        <v>0</v>
      </c>
      <c r="N227" s="5">
        <f>Online_RAW!C227*60</f>
        <v>119.82218181818159</v>
      </c>
      <c r="O227" s="5">
        <f>MAX(0, Online_RAW!D227*60)</f>
        <v>0</v>
      </c>
      <c r="P227" s="5">
        <f>_xlfn.IFNA(VLOOKUP(A227,Sampling!$D$7:$E$14,2,FALSE),0)</f>
        <v>0</v>
      </c>
      <c r="Q227">
        <f>_xlfn.IFNA(VLOOKUP(A227,Refill!$D$6:$G$8,2,FALSE),0)</f>
        <v>0</v>
      </c>
    </row>
    <row r="228" spans="1:17" x14ac:dyDescent="0.25">
      <c r="A228" s="5">
        <f>ROUND((Online_RAW!B228-General!$B$10)*24,3)</f>
        <v>3.7669999999999999</v>
      </c>
      <c r="B228" s="5">
        <f>General!$B$12+Online_ANA!K228/1000+Online_ANA!L228/1000+Online_ANA!M228/1000/General!$B$22-SUM($P$2:P228)/1000/General!$B$24+SUM($Q$2:Q228)/1000/General!$B$24</f>
        <v>1.08</v>
      </c>
      <c r="C228" s="5">
        <f>Online_RAW!K228</f>
        <v>20.65</v>
      </c>
      <c r="D228" s="5">
        <f>Online_RAW!J228</f>
        <v>0.06</v>
      </c>
      <c r="E228" s="5">
        <f>(1-F228/100-G228/100)/(1-C228/100-D228/100-General!$B$17/100)</f>
        <v>1.0037757794151656</v>
      </c>
      <c r="F228" s="5">
        <f>N228*General!$B$14/(N228+O228)+O228*100/(N228+O228)</f>
        <v>20.804947007060729</v>
      </c>
      <c r="G228" s="5">
        <f>N228*General!$B$15/(N228+O228)</f>
        <v>3.9997501511585494E-2</v>
      </c>
      <c r="H228" s="5">
        <f>(N228+O228)*(1/General!$B$20)*((F228/100)-E228*(C228/100))*1000/B228</f>
        <v>3.8182352954330341</v>
      </c>
      <c r="I228" s="5">
        <f>(N228+O228)*(1/General!$B$20)*((D228/100)*E228-(G228/100))*1000/B228</f>
        <v>1.0034048077938735</v>
      </c>
      <c r="J228" s="5">
        <f t="shared" si="3"/>
        <v>0.26279281661715281</v>
      </c>
      <c r="K228" s="5">
        <f>MAX(Online_RAW!$L$2-Online_RAW!L228,0)</f>
        <v>0</v>
      </c>
      <c r="L228" s="5">
        <f>0.0039*(Online_RAW!M228)</f>
        <v>0</v>
      </c>
      <c r="M228" s="10">
        <f>Online_RAW!$N$2-Online_RAW!N228</f>
        <v>0</v>
      </c>
      <c r="N228" s="5">
        <f>Online_RAW!C228*60</f>
        <v>120.06509999999999</v>
      </c>
      <c r="O228" s="5">
        <f>MAX(0, Online_RAW!D228*60)</f>
        <v>7.4999999999999997E-3</v>
      </c>
      <c r="P228" s="5">
        <f>_xlfn.IFNA(VLOOKUP(A228,Sampling!$D$7:$E$14,2,FALSE),0)</f>
        <v>0</v>
      </c>
      <c r="Q228">
        <f>_xlfn.IFNA(VLOOKUP(A228,Refill!$D$6:$G$8,2,FALSE),0)</f>
        <v>0</v>
      </c>
    </row>
    <row r="229" spans="1:17" x14ac:dyDescent="0.25">
      <c r="A229" s="5">
        <f>ROUND((Online_RAW!B229-General!$B$10)*24,3)</f>
        <v>3.7829999999999999</v>
      </c>
      <c r="B229" s="5">
        <f>General!$B$12+Online_ANA!K229/1000+Online_ANA!L229/1000+Online_ANA!M229/1000/General!$B$22-SUM($P$2:P229)/1000/General!$B$24+SUM($Q$2:Q229)/1000/General!$B$24</f>
        <v>1.08</v>
      </c>
      <c r="C229" s="5">
        <f>Online_RAW!K229</f>
        <v>20.655000000000001</v>
      </c>
      <c r="D229" s="5">
        <f>Online_RAW!J229</f>
        <v>5.5E-2</v>
      </c>
      <c r="E229" s="5">
        <f>(1-F229/100-G229/100)/(1-C229/100-D229/100-General!$B$17/100)</f>
        <v>1.0038384813855603</v>
      </c>
      <c r="F229" s="5">
        <f>N229*General!$B$14/(N229+O229)+O229*100/(N229+O229)</f>
        <v>20.8</v>
      </c>
      <c r="G229" s="5">
        <f>N229*General!$B$15/(N229+O229)</f>
        <v>0.04</v>
      </c>
      <c r="H229" s="5">
        <f>(N229+O229)*(1/General!$B$20)*((F229/100)-E229*(C229/100))*1000/B229</f>
        <v>3.2580124590229693</v>
      </c>
      <c r="I229" s="5">
        <f>(N229+O229)*(1/General!$B$20)*((D229/100)*E229-(G229/100))*1000/B229</f>
        <v>0.75412199572238914</v>
      </c>
      <c r="J229" s="5">
        <f t="shared" si="3"/>
        <v>0.2314668851660989</v>
      </c>
      <c r="K229" s="5">
        <f>MAX(Online_RAW!$L$2-Online_RAW!L229,0)</f>
        <v>0</v>
      </c>
      <c r="L229" s="5">
        <f>0.0039*(Online_RAW!M229)</f>
        <v>0</v>
      </c>
      <c r="M229" s="10">
        <f>Online_RAW!$N$2-Online_RAW!N229</f>
        <v>0</v>
      </c>
      <c r="N229" s="5">
        <f>Online_RAW!C229*60</f>
        <v>120.0117142857144</v>
      </c>
      <c r="O229" s="5">
        <f>MAX(0, Online_RAW!D229*60)</f>
        <v>0</v>
      </c>
      <c r="P229" s="5">
        <f>_xlfn.IFNA(VLOOKUP(A229,Sampling!$D$7:$E$14,2,FALSE),0)</f>
        <v>0</v>
      </c>
      <c r="Q229">
        <f>_xlfn.IFNA(VLOOKUP(A229,Refill!$D$6:$G$8,2,FALSE),0)</f>
        <v>0</v>
      </c>
    </row>
    <row r="230" spans="1:17" x14ac:dyDescent="0.25">
      <c r="A230" s="5">
        <f>ROUND((Online_RAW!B230-General!$B$10)*24,3)</f>
        <v>3.8</v>
      </c>
      <c r="B230" s="5">
        <f>General!$B$12+Online_ANA!K230/1000+Online_ANA!L230/1000+Online_ANA!M230/1000/General!$B$22-SUM($P$2:P230)/1000/General!$B$24+SUM($Q$2:Q230)/1000/General!$B$24</f>
        <v>1.08</v>
      </c>
      <c r="C230" s="5">
        <f>Online_RAW!K230</f>
        <v>20.65</v>
      </c>
      <c r="D230" s="5">
        <f>Online_RAW!J230</f>
        <v>5.5E-2</v>
      </c>
      <c r="E230" s="5">
        <f>(1-F230/100-G230/100)/(1-C230/100-D230/100-General!$B$17/100)</f>
        <v>1.0037748363749868</v>
      </c>
      <c r="F230" s="5">
        <f>N230*General!$B$14/(N230+O230)+O230*100/(N230+O230)</f>
        <v>20.8</v>
      </c>
      <c r="G230" s="5">
        <f>N230*General!$B$15/(N230+O230)</f>
        <v>0.04</v>
      </c>
      <c r="H230" s="5">
        <f>(N230+O230)*(1/General!$B$20)*((F230/100)-E230*(C230/100))*1000/B230</f>
        <v>3.571179107120253</v>
      </c>
      <c r="I230" s="5">
        <f>(N230+O230)*(1/General!$B$20)*((D230/100)*E230-(G230/100))*1000/B230</f>
        <v>0.75377377222418784</v>
      </c>
      <c r="J230" s="5">
        <f t="shared" si="3"/>
        <v>0.21107139956136786</v>
      </c>
      <c r="K230" s="5">
        <f>MAX(Online_RAW!$L$2-Online_RAW!L230,0)</f>
        <v>0</v>
      </c>
      <c r="L230" s="5">
        <f>0.0039*(Online_RAW!M230)</f>
        <v>0</v>
      </c>
      <c r="M230" s="10">
        <f>Online_RAW!$N$2-Online_RAW!N230</f>
        <v>0</v>
      </c>
      <c r="N230" s="5">
        <f>Online_RAW!C230*60</f>
        <v>119.98390909090919</v>
      </c>
      <c r="O230" s="5">
        <f>MAX(0, Online_RAW!D230*60)</f>
        <v>0</v>
      </c>
      <c r="P230" s="5">
        <f>_xlfn.IFNA(VLOOKUP(A230,Sampling!$D$7:$E$14,2,FALSE),0)</f>
        <v>0</v>
      </c>
      <c r="Q230">
        <f>_xlfn.IFNA(VLOOKUP(A230,Refill!$D$6:$G$8,2,FALSE),0)</f>
        <v>0</v>
      </c>
    </row>
    <row r="231" spans="1:17" x14ac:dyDescent="0.25">
      <c r="A231" s="5">
        <f>ROUND((Online_RAW!B231-General!$B$10)*24,3)</f>
        <v>3.8170000000000002</v>
      </c>
      <c r="B231" s="5">
        <f>General!$B$12+Online_ANA!K231/1000+Online_ANA!L231/1000+Online_ANA!M231/1000/General!$B$22-SUM($P$2:P231)/1000/General!$B$24+SUM($Q$2:Q231)/1000/General!$B$24</f>
        <v>1.08</v>
      </c>
      <c r="C231" s="5">
        <f>Online_RAW!K231</f>
        <v>20.65</v>
      </c>
      <c r="D231" s="5">
        <f>Online_RAW!J231</f>
        <v>0.06</v>
      </c>
      <c r="E231" s="5">
        <f>(1-F231/100-G231/100)/(1-C231/100-D231/100-General!$B$17/100)</f>
        <v>1.0037739522918521</v>
      </c>
      <c r="F231" s="5">
        <f>N231*General!$B$14/(N231+O231)+O231*100/(N231+O231)</f>
        <v>20.805091161891522</v>
      </c>
      <c r="G231" s="5">
        <f>N231*General!$B$15/(N231+O231)</f>
        <v>3.9997428706115397E-2</v>
      </c>
      <c r="H231" s="5">
        <f>(N231+O231)*(1/General!$B$20)*((F231/100)-E231*(C231/100))*1000/B231</f>
        <v>3.8251434484967715</v>
      </c>
      <c r="I231" s="5">
        <f>(N231+O231)*(1/General!$B$20)*((D231/100)*E231-(G231/100))*1000/B231</f>
        <v>1.0028488170153114</v>
      </c>
      <c r="J231" s="5">
        <f t="shared" si="3"/>
        <v>0.26217286502272669</v>
      </c>
      <c r="K231" s="5">
        <f>MAX(Online_RAW!$L$2-Online_RAW!L231,0)</f>
        <v>0</v>
      </c>
      <c r="L231" s="5">
        <f>0.0039*(Online_RAW!M231)</f>
        <v>0</v>
      </c>
      <c r="M231" s="10">
        <f>Online_RAW!$N$2-Online_RAW!N231</f>
        <v>0</v>
      </c>
      <c r="N231" s="5">
        <f>Online_RAW!C231*60</f>
        <v>119.9985714285714</v>
      </c>
      <c r="O231" s="5">
        <f>MAX(0, Online_RAW!D231*60)</f>
        <v>7.7142857142857403E-3</v>
      </c>
      <c r="P231" s="5">
        <f>_xlfn.IFNA(VLOOKUP(A231,Sampling!$D$7:$E$14,2,FALSE),0)</f>
        <v>0</v>
      </c>
      <c r="Q231">
        <f>_xlfn.IFNA(VLOOKUP(A231,Refill!$D$6:$G$8,2,FALSE),0)</f>
        <v>0</v>
      </c>
    </row>
    <row r="232" spans="1:17" x14ac:dyDescent="0.25">
      <c r="A232" s="5">
        <f>ROUND((Online_RAW!B232-General!$B$10)*24,3)</f>
        <v>3.8330000000000002</v>
      </c>
      <c r="B232" s="5">
        <f>General!$B$12+Online_ANA!K232/1000+Online_ANA!L232/1000+Online_ANA!M232/1000/General!$B$22-SUM($P$2:P232)/1000/General!$B$24+SUM($Q$2:Q232)/1000/General!$B$24</f>
        <v>1.08</v>
      </c>
      <c r="C232" s="5">
        <f>Online_RAW!K232</f>
        <v>20.65</v>
      </c>
      <c r="D232" s="5">
        <f>Online_RAW!J232</f>
        <v>0.06</v>
      </c>
      <c r="E232" s="5">
        <f>(1-F232/100-G232/100)/(1-C232/100-D232/100-General!$B$17/100)</f>
        <v>1.0038384813855603</v>
      </c>
      <c r="F232" s="5">
        <f>N232*General!$B$14/(N232+O232)+O232*100/(N232+O232)</f>
        <v>20.8</v>
      </c>
      <c r="G232" s="5">
        <f>N232*General!$B$15/(N232+O232)</f>
        <v>0.04</v>
      </c>
      <c r="H232" s="5">
        <f>(N232+O232)*(1/General!$B$20)*((F232/100)-E232*(C232/100))*1000/B232</f>
        <v>3.5063051914486882</v>
      </c>
      <c r="I232" s="5">
        <f>(N232+O232)*(1/General!$B$20)*((D232/100)*E232-(G232/100))*1000/B232</f>
        <v>1.002803091340374</v>
      </c>
      <c r="J232" s="5">
        <f t="shared" si="3"/>
        <v>0.2859999448382442</v>
      </c>
      <c r="K232" s="5">
        <f>MAX(Online_RAW!$L$2-Online_RAW!L232,0)</f>
        <v>0</v>
      </c>
      <c r="L232" s="5">
        <f>0.0039*(Online_RAW!M232)</f>
        <v>0</v>
      </c>
      <c r="M232" s="10">
        <f>Online_RAW!$N$2-Online_RAW!N232</f>
        <v>0</v>
      </c>
      <c r="N232" s="5">
        <f>Online_RAW!C232*60</f>
        <v>119.9931</v>
      </c>
      <c r="O232" s="5">
        <f>MAX(0, Online_RAW!D232*60)</f>
        <v>0</v>
      </c>
      <c r="P232" s="5">
        <f>_xlfn.IFNA(VLOOKUP(A232,Sampling!$D$7:$E$14,2,FALSE),0)</f>
        <v>0</v>
      </c>
      <c r="Q232">
        <f>_xlfn.IFNA(VLOOKUP(A232,Refill!$D$6:$G$8,2,FALSE),0)</f>
        <v>0</v>
      </c>
    </row>
    <row r="233" spans="1:17" x14ac:dyDescent="0.25">
      <c r="A233" s="5">
        <f>ROUND((Online_RAW!B233-General!$B$10)*24,3)</f>
        <v>3.85</v>
      </c>
      <c r="B233" s="5">
        <f>General!$B$12+Online_ANA!K233/1000+Online_ANA!L233/1000+Online_ANA!M233/1000/General!$B$22-SUM($P$2:P233)/1000/General!$B$24+SUM($Q$2:Q233)/1000/General!$B$24</f>
        <v>1.08</v>
      </c>
      <c r="C233" s="5">
        <f>Online_RAW!K233</f>
        <v>20.65</v>
      </c>
      <c r="D233" s="5">
        <f>Online_RAW!J233</f>
        <v>0.06</v>
      </c>
      <c r="E233" s="5">
        <f>(1-F233/100-G233/100)/(1-C233/100-D233/100-General!$B$17/100)</f>
        <v>1.0038384813855603</v>
      </c>
      <c r="F233" s="5">
        <f>N233*General!$B$14/(N233+O233)+O233*100/(N233+O233)</f>
        <v>20.8</v>
      </c>
      <c r="G233" s="5">
        <f>N233*General!$B$15/(N233+O233)</f>
        <v>0.04</v>
      </c>
      <c r="H233" s="5">
        <f>(N233+O233)*(1/General!$B$20)*((F233/100)-E233*(C233/100))*1000/B233</f>
        <v>3.5067739780146279</v>
      </c>
      <c r="I233" s="5">
        <f>(N233+O233)*(1/General!$B$20)*((D233/100)*E233-(G233/100))*1000/B233</f>
        <v>1.0029371642723737</v>
      </c>
      <c r="J233" s="5">
        <f t="shared" si="3"/>
        <v>0.2859999448382442</v>
      </c>
      <c r="K233" s="5">
        <f>MAX(Online_RAW!$L$2-Online_RAW!L233,0)</f>
        <v>0</v>
      </c>
      <c r="L233" s="5">
        <f>0.0039*(Online_RAW!M233)</f>
        <v>0</v>
      </c>
      <c r="M233" s="10">
        <f>Online_RAW!$N$2-Online_RAW!N233</f>
        <v>0</v>
      </c>
      <c r="N233" s="5">
        <f>Online_RAW!C233*60</f>
        <v>120.00914285714279</v>
      </c>
      <c r="O233" s="5">
        <f>MAX(0, Online_RAW!D233*60)</f>
        <v>0</v>
      </c>
      <c r="P233" s="5">
        <f>_xlfn.IFNA(VLOOKUP(A233,Sampling!$D$7:$E$14,2,FALSE),0)</f>
        <v>0</v>
      </c>
      <c r="Q233">
        <f>_xlfn.IFNA(VLOOKUP(A233,Refill!$D$6:$G$8,2,FALSE),0)</f>
        <v>0</v>
      </c>
    </row>
    <row r="234" spans="1:17" x14ac:dyDescent="0.25">
      <c r="A234" s="5">
        <f>ROUND((Online_RAW!B234-General!$B$10)*24,3)</f>
        <v>3.867</v>
      </c>
      <c r="B234" s="5">
        <f>General!$B$12+Online_ANA!K234/1000+Online_ANA!L234/1000+Online_ANA!M234/1000/General!$B$22-SUM($P$2:P234)/1000/General!$B$24+SUM($Q$2:Q234)/1000/General!$B$24</f>
        <v>1.08</v>
      </c>
      <c r="C234" s="5">
        <f>Online_RAW!K234</f>
        <v>20.65</v>
      </c>
      <c r="D234" s="5">
        <f>Online_RAW!J234</f>
        <v>0.06</v>
      </c>
      <c r="E234" s="5">
        <f>(1-F234/100-G234/100)/(1-C234/100-D234/100-General!$B$17/100)</f>
        <v>1.0037244085716008</v>
      </c>
      <c r="F234" s="5">
        <f>N234*General!$B$14/(N234+O234)+O234*100/(N234+O234)</f>
        <v>20.809000020454594</v>
      </c>
      <c r="G234" s="5">
        <f>N234*General!$B$15/(N234+O234)</f>
        <v>3.9995454535123945E-2</v>
      </c>
      <c r="H234" s="5">
        <f>(N234+O234)*(1/General!$B$20)*((F234/100)-E234*(C234/100))*1000/B234</f>
        <v>4.0694207430186902</v>
      </c>
      <c r="I234" s="5">
        <f>(N234+O234)*(1/General!$B$20)*((D234/100)*E234-(G234/100))*1000/B234</f>
        <v>1.002744515155316</v>
      </c>
      <c r="J234" s="5">
        <f t="shared" si="3"/>
        <v>0.2464096436515143</v>
      </c>
      <c r="K234" s="5">
        <f>MAX(Online_RAW!$L$2-Online_RAW!L234,0)</f>
        <v>0</v>
      </c>
      <c r="L234" s="5">
        <f>0.0039*(Online_RAW!M234)</f>
        <v>0</v>
      </c>
      <c r="M234" s="10">
        <f>Online_RAW!$N$2-Online_RAW!N234</f>
        <v>0</v>
      </c>
      <c r="N234" s="5">
        <f>Online_RAW!C234*60</f>
        <v>119.98609090909081</v>
      </c>
      <c r="O234" s="5">
        <f>MAX(0, Online_RAW!D234*60)</f>
        <v>1.363636363636362E-2</v>
      </c>
      <c r="P234" s="5">
        <f>_xlfn.IFNA(VLOOKUP(A234,Sampling!$D$7:$E$14,2,FALSE),0)</f>
        <v>0</v>
      </c>
      <c r="Q234">
        <f>_xlfn.IFNA(VLOOKUP(A234,Refill!$D$6:$G$8,2,FALSE),0)</f>
        <v>0</v>
      </c>
    </row>
    <row r="235" spans="1:17" x14ac:dyDescent="0.25">
      <c r="A235" s="5">
        <f>ROUND((Online_RAW!B235-General!$B$10)*24,3)</f>
        <v>3.883</v>
      </c>
      <c r="B235" s="5">
        <f>General!$B$12+Online_ANA!K235/1000+Online_ANA!L235/1000+Online_ANA!M235/1000/General!$B$22-SUM($P$2:P235)/1000/General!$B$24+SUM($Q$2:Q235)/1000/General!$B$24</f>
        <v>1.08</v>
      </c>
      <c r="C235" s="5">
        <f>Online_RAW!K235</f>
        <v>20.655000000000001</v>
      </c>
      <c r="D235" s="5">
        <f>Online_RAW!J235</f>
        <v>0.06</v>
      </c>
      <c r="E235" s="5">
        <f>(1-F235/100-G235/100)/(1-C235/100-D235/100-General!$B$17/100)</f>
        <v>1.0039021344675538</v>
      </c>
      <c r="F235" s="5">
        <f>N235*General!$B$14/(N235+O235)+O235*100/(N235+O235)</f>
        <v>20.8</v>
      </c>
      <c r="G235" s="5">
        <f>N235*General!$B$15/(N235+O235)</f>
        <v>0.04</v>
      </c>
      <c r="H235" s="5">
        <f>(N235+O235)*(1/General!$B$20)*((F235/100)-E235*(C235/100))*1000/B235</f>
        <v>3.1953993955693551</v>
      </c>
      <c r="I235" s="5">
        <f>(N235+O235)*(1/General!$B$20)*((D235/100)*E235-(G235/100))*1000/B235</f>
        <v>1.0039550068186269</v>
      </c>
      <c r="J235" s="5">
        <f t="shared" si="3"/>
        <v>0.3141876437138596</v>
      </c>
      <c r="K235" s="5">
        <f>MAX(Online_RAW!$L$2-Online_RAW!L235,0)</f>
        <v>0</v>
      </c>
      <c r="L235" s="5">
        <f>0.0039*(Online_RAW!M235)</f>
        <v>0</v>
      </c>
      <c r="M235" s="10">
        <f>Online_RAW!$N$2-Online_RAW!N235</f>
        <v>0</v>
      </c>
      <c r="N235" s="5">
        <f>Online_RAW!C235*60</f>
        <v>120.1082608695654</v>
      </c>
      <c r="O235" s="5">
        <f>MAX(0, Online_RAW!D235*60)</f>
        <v>0</v>
      </c>
      <c r="P235" s="5">
        <f>_xlfn.IFNA(VLOOKUP(A235,Sampling!$D$7:$E$14,2,FALSE),0)</f>
        <v>0</v>
      </c>
      <c r="Q235">
        <f>_xlfn.IFNA(VLOOKUP(A235,Refill!$D$6:$G$8,2,FALSE),0)</f>
        <v>0</v>
      </c>
    </row>
    <row r="236" spans="1:17" x14ac:dyDescent="0.25">
      <c r="A236" s="5">
        <f>ROUND((Online_RAW!B236-General!$B$10)*24,3)</f>
        <v>3.9</v>
      </c>
      <c r="B236" s="5">
        <f>General!$B$12+Online_ANA!K236/1000+Online_ANA!L236/1000+Online_ANA!M236/1000/General!$B$22-SUM($P$2:P236)/1000/General!$B$24+SUM($Q$2:Q236)/1000/General!$B$24</f>
        <v>1.08</v>
      </c>
      <c r="C236" s="5">
        <f>Online_RAW!K236</f>
        <v>20.655000000000001</v>
      </c>
      <c r="D236" s="5">
        <f>Online_RAW!J236</f>
        <v>0.06</v>
      </c>
      <c r="E236" s="5">
        <f>(1-F236/100-G236/100)/(1-C236/100-D236/100-General!$B$17/100)</f>
        <v>1.003770745631793</v>
      </c>
      <c r="F236" s="5">
        <f>N236*General!$B$14/(N236+O236)+O236*100/(N236+O236)</f>
        <v>20.810365548030006</v>
      </c>
      <c r="G236" s="5">
        <f>N236*General!$B$15/(N236+O236)</f>
        <v>3.9994764874732323E-2</v>
      </c>
      <c r="H236" s="5">
        <f>(N236+O236)*(1/General!$B$20)*((F236/100)-E236*(C236/100))*1000/B236</f>
        <v>3.8430719442460406</v>
      </c>
      <c r="I236" s="5">
        <f>(N236+O236)*(1/General!$B$20)*((D236/100)*E236-(G236/100))*1000/B236</f>
        <v>1.0034877757827776</v>
      </c>
      <c r="J236" s="5">
        <f t="shared" si="3"/>
        <v>0.26111605255926285</v>
      </c>
      <c r="K236" s="5">
        <f>MAX(Online_RAW!$L$2-Online_RAW!L236,0)</f>
        <v>0</v>
      </c>
      <c r="L236" s="5">
        <f>0.0039*(Online_RAW!M236)</f>
        <v>0</v>
      </c>
      <c r="M236" s="10">
        <f>Online_RAW!$N$2-Online_RAW!N236</f>
        <v>0</v>
      </c>
      <c r="N236" s="5">
        <f>Online_RAW!C236*60</f>
        <v>120.05236363636379</v>
      </c>
      <c r="O236" s="5">
        <f>MAX(0, Online_RAW!D236*60)</f>
        <v>1.5714285714285722E-2</v>
      </c>
      <c r="P236" s="5">
        <f>_xlfn.IFNA(VLOOKUP(A236,Sampling!$D$7:$E$14,2,FALSE),0)</f>
        <v>0</v>
      </c>
      <c r="Q236">
        <f>_xlfn.IFNA(VLOOKUP(A236,Refill!$D$6:$G$8,2,FALSE),0)</f>
        <v>0</v>
      </c>
    </row>
    <row r="237" spans="1:17" x14ac:dyDescent="0.25">
      <c r="A237" s="5">
        <f>ROUND((Online_RAW!B237-General!$B$10)*24,3)</f>
        <v>3.9169999999999998</v>
      </c>
      <c r="B237" s="5">
        <f>General!$B$12+Online_ANA!K237/1000+Online_ANA!L237/1000+Online_ANA!M237/1000/General!$B$22-SUM($P$2:P237)/1000/General!$B$24+SUM($Q$2:Q237)/1000/General!$B$24</f>
        <v>1.08</v>
      </c>
      <c r="C237" s="5">
        <f>Online_RAW!K237</f>
        <v>20.664999999999999</v>
      </c>
      <c r="D237" s="5">
        <f>Online_RAW!J237</f>
        <v>0.06</v>
      </c>
      <c r="E237" s="5">
        <f>(1-F237/100-G237/100)/(1-C237/100-D237/100-General!$B$17/100)</f>
        <v>1.0040294648519441</v>
      </c>
      <c r="F237" s="5">
        <f>N237*General!$B$14/(N237+O237)+O237*100/(N237+O237)</f>
        <v>20.8</v>
      </c>
      <c r="G237" s="5">
        <f>N237*General!$B$15/(N237+O237)</f>
        <v>0.04</v>
      </c>
      <c r="H237" s="5">
        <f>(N237+O237)*(1/General!$B$20)*((F237/100)-E237*(C237/100))*1000/B237</f>
        <v>2.563879518453219</v>
      </c>
      <c r="I237" s="5">
        <f>(N237+O237)*(1/General!$B$20)*((D237/100)*E237-(G237/100))*1000/B237</f>
        <v>1.0032155753566605</v>
      </c>
      <c r="J237" s="5">
        <f t="shared" si="3"/>
        <v>0.39128811168236854</v>
      </c>
      <c r="K237" s="5">
        <f>MAX(Online_RAW!$L$2-Online_RAW!L237,0)</f>
        <v>0</v>
      </c>
      <c r="L237" s="5">
        <f>0.0039*(Online_RAW!M237)</f>
        <v>0</v>
      </c>
      <c r="M237" s="10">
        <f>Online_RAW!$N$2-Online_RAW!N237</f>
        <v>0</v>
      </c>
      <c r="N237" s="5">
        <f>Online_RAW!C237*60</f>
        <v>119.97450000000001</v>
      </c>
      <c r="O237" s="5">
        <f>MAX(0, Online_RAW!D237*60)</f>
        <v>1.2390881971262879E-18</v>
      </c>
      <c r="P237" s="5">
        <f>_xlfn.IFNA(VLOOKUP(A237,Sampling!$D$7:$E$14,2,FALSE),0)</f>
        <v>0</v>
      </c>
      <c r="Q237">
        <f>_xlfn.IFNA(VLOOKUP(A237,Refill!$D$6:$G$8,2,FALSE),0)</f>
        <v>0</v>
      </c>
    </row>
    <row r="238" spans="1:17" x14ac:dyDescent="0.25">
      <c r="A238" s="5">
        <f>ROUND((Online_RAW!B238-General!$B$10)*24,3)</f>
        <v>3.9329999999999998</v>
      </c>
      <c r="B238" s="5">
        <f>General!$B$12+Online_ANA!K238/1000+Online_ANA!L238/1000+Online_ANA!M238/1000/General!$B$22-SUM($P$2:P238)/1000/General!$B$24+SUM($Q$2:Q238)/1000/General!$B$24</f>
        <v>1.08</v>
      </c>
      <c r="C238" s="5">
        <f>Online_RAW!K238</f>
        <v>20.66</v>
      </c>
      <c r="D238" s="5">
        <f>Online_RAW!J238</f>
        <v>0.06</v>
      </c>
      <c r="E238" s="5">
        <f>(1-F238/100-G238/100)/(1-C238/100-D238/100-General!$B$17/100)</f>
        <v>1.0039084284226671</v>
      </c>
      <c r="F238" s="5">
        <f>N238*General!$B$14/(N238+O238)+O238*100/(N238+O238)</f>
        <v>20.804525534880582</v>
      </c>
      <c r="G238" s="5">
        <f>N238*General!$B$15/(N238+O238)</f>
        <v>3.9997714376322942E-2</v>
      </c>
      <c r="H238" s="5">
        <f>(N238+O238)*(1/General!$B$20)*((F238/100)-E238*(C238/100))*1000/B238</f>
        <v>3.1617110331232903</v>
      </c>
      <c r="I238" s="5">
        <f>(N238+O238)*(1/General!$B$20)*((D238/100)*E238-(G238/100))*1000/B238</f>
        <v>1.0032218738915542</v>
      </c>
      <c r="J238" s="5">
        <f t="shared" si="3"/>
        <v>0.31730346745209137</v>
      </c>
      <c r="K238" s="5">
        <f>MAX(Online_RAW!$L$2-Online_RAW!L238,0)</f>
        <v>0</v>
      </c>
      <c r="L238" s="5">
        <f>0.0039*(Online_RAW!M238)</f>
        <v>0</v>
      </c>
      <c r="M238" s="10">
        <f>Online_RAW!$N$2-Online_RAW!N238</f>
        <v>0</v>
      </c>
      <c r="N238" s="5">
        <f>Online_RAW!C238*60</f>
        <v>119.9979</v>
      </c>
      <c r="O238" s="5">
        <f>MAX(0, Online_RAW!D238*60)</f>
        <v>6.8571428571428403E-3</v>
      </c>
      <c r="P238" s="5">
        <f>_xlfn.IFNA(VLOOKUP(A238,Sampling!$D$7:$E$14,2,FALSE),0)</f>
        <v>0</v>
      </c>
      <c r="Q238">
        <f>_xlfn.IFNA(VLOOKUP(A238,Refill!$D$6:$G$8,2,FALSE),0)</f>
        <v>0</v>
      </c>
    </row>
    <row r="239" spans="1:17" x14ac:dyDescent="0.25">
      <c r="A239" s="5">
        <f>ROUND((Online_RAW!B239-General!$B$10)*24,3)</f>
        <v>3.95</v>
      </c>
      <c r="B239" s="5">
        <f>General!$B$12+Online_ANA!K239/1000+Online_ANA!L239/1000+Online_ANA!M239/1000/General!$B$22-SUM($P$2:P239)/1000/General!$B$24+SUM($Q$2:Q239)/1000/General!$B$24</f>
        <v>1.08</v>
      </c>
      <c r="C239" s="5">
        <f>Online_RAW!K239</f>
        <v>20.66</v>
      </c>
      <c r="D239" s="5">
        <f>Online_RAW!J239</f>
        <v>0.06</v>
      </c>
      <c r="E239" s="5">
        <f>(1-F239/100-G239/100)/(1-C239/100-D239/100-General!$B$17/100)</f>
        <v>1.0039657956225032</v>
      </c>
      <c r="F239" s="5">
        <f>N239*General!$B$14/(N239+O239)+O239*100/(N239+O239)</f>
        <v>20.8</v>
      </c>
      <c r="G239" s="5">
        <f>N239*General!$B$15/(N239+O239)</f>
        <v>0.04</v>
      </c>
      <c r="H239" s="5">
        <f>(N239+O239)*(1/General!$B$20)*((F239/100)-E239*(C239/100))*1000/B239</f>
        <v>2.8777851993719259</v>
      </c>
      <c r="I239" s="5">
        <f>(N239+O239)*(1/General!$B$20)*((D239/100)*E239-(G239/100))*1000/B239</f>
        <v>1.0029931809031738</v>
      </c>
      <c r="J239" s="5">
        <f t="shared" si="3"/>
        <v>0.34852955012836823</v>
      </c>
      <c r="K239" s="5">
        <f>MAX(Online_RAW!$L$2-Online_RAW!L239,0)</f>
        <v>0</v>
      </c>
      <c r="L239" s="5">
        <f>0.0039*(Online_RAW!M239)</f>
        <v>0</v>
      </c>
      <c r="M239" s="10">
        <f>Online_RAW!$N$2-Online_RAW!N239</f>
        <v>0</v>
      </c>
      <c r="N239" s="5">
        <f>Online_RAW!C239*60</f>
        <v>119.9705454545454</v>
      </c>
      <c r="O239" s="5">
        <f>MAX(0, Online_RAW!D239*60)</f>
        <v>0</v>
      </c>
      <c r="P239" s="5">
        <f>_xlfn.IFNA(VLOOKUP(A239,Sampling!$D$7:$E$14,2,FALSE),0)</f>
        <v>0</v>
      </c>
      <c r="Q239">
        <f>_xlfn.IFNA(VLOOKUP(A239,Refill!$D$6:$G$8,2,FALSE),0)</f>
        <v>0</v>
      </c>
    </row>
    <row r="240" spans="1:17" x14ac:dyDescent="0.25">
      <c r="A240" s="5">
        <f>ROUND((Online_RAW!B240-General!$B$10)*24,3)</f>
        <v>3.9670000000000001</v>
      </c>
      <c r="B240" s="5">
        <f>General!$B$12+Online_ANA!K240/1000+Online_ANA!L240/1000+Online_ANA!M240/1000/General!$B$22-SUM($P$2:P240)/1000/General!$B$24+SUM($Q$2:Q240)/1000/General!$B$24</f>
        <v>1.08</v>
      </c>
      <c r="C240" s="5">
        <f>Online_RAW!K240</f>
        <v>20.655000000000001</v>
      </c>
      <c r="D240" s="5">
        <f>Online_RAW!J240</f>
        <v>0.05</v>
      </c>
      <c r="E240" s="5">
        <f>(1-F240/100-G240/100)/(1-C240/100-D240/100-General!$B$17/100)</f>
        <v>1.0037748363749865</v>
      </c>
      <c r="F240" s="5">
        <f>N240*General!$B$14/(N240+O240)+O240*100/(N240+O240)</f>
        <v>20.8</v>
      </c>
      <c r="G240" s="5">
        <f>N240*General!$B$15/(N240+O240)</f>
        <v>0.04</v>
      </c>
      <c r="H240" s="5">
        <f>(N240+O240)*(1/General!$B$20)*((F240/100)-E240*(C240/100))*1000/B240</f>
        <v>3.3212791245385662</v>
      </c>
      <c r="I240" s="5">
        <f>(N240+O240)*(1/General!$B$20)*((D240/100)*E240-(G240/100))*1000/B240</f>
        <v>0.50483775204638393</v>
      </c>
      <c r="J240" s="5">
        <f t="shared" si="3"/>
        <v>0.15200100115539741</v>
      </c>
      <c r="K240" s="5">
        <f>MAX(Online_RAW!$L$2-Online_RAW!L240,0)</f>
        <v>0</v>
      </c>
      <c r="L240" s="5">
        <f>0.0039*(Online_RAW!M240)</f>
        <v>0</v>
      </c>
      <c r="M240" s="10">
        <f>Online_RAW!$N$2-Online_RAW!N240</f>
        <v>0</v>
      </c>
      <c r="N240" s="5">
        <f>Online_RAW!C240*60</f>
        <v>119.94285714285721</v>
      </c>
      <c r="O240" s="5">
        <f>MAX(0, Online_RAW!D240*60)</f>
        <v>0</v>
      </c>
      <c r="P240" s="5">
        <f>_xlfn.IFNA(VLOOKUP(A240,Sampling!$D$7:$E$14,2,FALSE),0)</f>
        <v>0</v>
      </c>
      <c r="Q240">
        <f>_xlfn.IFNA(VLOOKUP(A240,Refill!$D$6:$G$8,2,FALSE),0)</f>
        <v>0</v>
      </c>
    </row>
    <row r="241" spans="1:17" x14ac:dyDescent="0.25">
      <c r="A241" s="5">
        <f>ROUND((Online_RAW!B241-General!$B$10)*24,3)</f>
        <v>3.9830000000000001</v>
      </c>
      <c r="B241" s="5">
        <f>General!$B$12+Online_ANA!K241/1000+Online_ANA!L241/1000+Online_ANA!M241/1000/General!$B$22-SUM($P$2:P241)/1000/General!$B$24+SUM($Q$2:Q241)/1000/General!$B$24</f>
        <v>1.08</v>
      </c>
      <c r="C241" s="5">
        <f>Online_RAW!K241</f>
        <v>20.66</v>
      </c>
      <c r="D241" s="5">
        <f>Online_RAW!J241</f>
        <v>0.05</v>
      </c>
      <c r="E241" s="5">
        <f>(1-F241/100-G241/100)/(1-C241/100-D241/100-General!$B$17/100)</f>
        <v>1.0038232060806902</v>
      </c>
      <c r="F241" s="5">
        <f>N241*General!$B$14/(N241+O241)+O241*100/(N241+O241)</f>
        <v>20.801205178092019</v>
      </c>
      <c r="G241" s="5">
        <f>N241*General!$B$15/(N241+O241)</f>
        <v>3.999939132419595E-2</v>
      </c>
      <c r="H241" s="5">
        <f>(N241+O241)*(1/General!$B$20)*((F241/100)-E241*(C241/100))*1000/B241</f>
        <v>3.0843703491033598</v>
      </c>
      <c r="I241" s="5">
        <f>(N241+O241)*(1/General!$B$20)*((D241/100)*E241-(G241/100))*1000/B241</f>
        <v>0.50524480335362865</v>
      </c>
      <c r="J241" s="5">
        <f t="shared" si="3"/>
        <v>0.16380808598439081</v>
      </c>
      <c r="K241" s="5">
        <f>MAX(Online_RAW!$L$2-Online_RAW!L241,0)</f>
        <v>0</v>
      </c>
      <c r="L241" s="5">
        <f>0.0039*(Online_RAW!M241)</f>
        <v>0</v>
      </c>
      <c r="M241" s="10">
        <f>Online_RAW!$N$2-Online_RAW!N241</f>
        <v>0</v>
      </c>
      <c r="N241" s="5">
        <f>Online_RAW!C241*60</f>
        <v>120.00208695652199</v>
      </c>
      <c r="O241" s="5">
        <f>MAX(0, Online_RAW!D241*60)</f>
        <v>1.826086956521742E-3</v>
      </c>
      <c r="P241" s="5">
        <f>_xlfn.IFNA(VLOOKUP(A241,Sampling!$D$7:$E$14,2,FALSE),0)</f>
        <v>0</v>
      </c>
      <c r="Q241">
        <f>_xlfn.IFNA(VLOOKUP(A241,Refill!$D$6:$G$8,2,FALSE),0)</f>
        <v>0</v>
      </c>
    </row>
    <row r="242" spans="1:17" x14ac:dyDescent="0.25">
      <c r="A242" s="5">
        <f>ROUND((Online_RAW!B242-General!$B$10)*24,3)</f>
        <v>4</v>
      </c>
      <c r="B242" s="5">
        <f>General!$B$12+Online_ANA!K242/1000+Online_ANA!L242/1000+Online_ANA!M242/1000/General!$B$22-SUM($P$2:P242)/1000/General!$B$24+SUM($Q$2:Q242)/1000/General!$B$24</f>
        <v>1.08</v>
      </c>
      <c r="C242" s="5">
        <f>Online_RAW!K242</f>
        <v>20.664999999999999</v>
      </c>
      <c r="D242" s="5">
        <f>Online_RAW!J242</f>
        <v>0.05</v>
      </c>
      <c r="E242" s="5">
        <f>(1-F242/100-G242/100)/(1-C242/100-D242/100-General!$B$17/100)</f>
        <v>1.0039021344675538</v>
      </c>
      <c r="F242" s="5">
        <f>N242*General!$B$14/(N242+O242)+O242*100/(N242+O242)</f>
        <v>20.8</v>
      </c>
      <c r="G242" s="5">
        <f>N242*General!$B$15/(N242+O242)</f>
        <v>0.04</v>
      </c>
      <c r="H242" s="5">
        <f>(N242+O242)*(1/General!$B$20)*((F242/100)-E242*(C242/100))*1000/B242</f>
        <v>2.6974413884346293</v>
      </c>
      <c r="I242" s="5">
        <f>(N242+O242)*(1/General!$B$20)*((D242/100)*E242-(G242/100))*1000/B242</f>
        <v>0.50587735774546749</v>
      </c>
      <c r="J242" s="5">
        <f t="shared" si="3"/>
        <v>0.18753970333310435</v>
      </c>
      <c r="K242" s="5">
        <f>MAX(Online_RAW!$L$2-Online_RAW!L242,0)</f>
        <v>0</v>
      </c>
      <c r="L242" s="5">
        <f>0.0039*(Online_RAW!M242)</f>
        <v>0</v>
      </c>
      <c r="M242" s="10">
        <f>Online_RAW!$N$2-Online_RAW!N242</f>
        <v>0</v>
      </c>
      <c r="N242" s="5">
        <f>Online_RAW!C242*60</f>
        <v>120.11481818181841</v>
      </c>
      <c r="O242" s="5">
        <f>MAX(0, Online_RAW!D242*60)</f>
        <v>0</v>
      </c>
      <c r="P242" s="5">
        <f>_xlfn.IFNA(VLOOKUP(A242,Sampling!$D$7:$E$14,2,FALSE),0)</f>
        <v>0</v>
      </c>
      <c r="Q242">
        <f>_xlfn.IFNA(VLOOKUP(A242,Refill!$D$6:$G$8,2,FALSE),0)</f>
        <v>0</v>
      </c>
    </row>
    <row r="243" spans="1:17" x14ac:dyDescent="0.25">
      <c r="A243" s="5">
        <f>ROUND((Online_RAW!B243-General!$B$10)*24,3)</f>
        <v>4.0170000000000003</v>
      </c>
      <c r="B243" s="5">
        <f>General!$B$12+Online_ANA!K243/1000+Online_ANA!L243/1000+Online_ANA!M243/1000/General!$B$22-SUM($P$2:P243)/1000/General!$B$24+SUM($Q$2:Q243)/1000/General!$B$24</f>
        <v>1.08</v>
      </c>
      <c r="C243" s="5">
        <f>Online_RAW!K243</f>
        <v>20.664999999999999</v>
      </c>
      <c r="D243" s="5">
        <f>Online_RAW!J243</f>
        <v>5.5E-2</v>
      </c>
      <c r="E243" s="5">
        <f>(1-F243/100-G243/100)/(1-C243/100-D243/100-General!$B$17/100)</f>
        <v>1.0039134105848047</v>
      </c>
      <c r="F243" s="5">
        <f>N243*General!$B$14/(N243+O243)+O243*100/(N243+O243)</f>
        <v>20.804132506310289</v>
      </c>
      <c r="G243" s="5">
        <f>N243*General!$B$15/(N243+O243)</f>
        <v>3.9997912875600859E-2</v>
      </c>
      <c r="H243" s="5">
        <f>(N243+O243)*(1/General!$B$20)*((F243/100)-E243*(C243/100))*1000/B243</f>
        <v>2.8879366216512987</v>
      </c>
      <c r="I243" s="5">
        <f>(N243+O243)*(1/General!$B$20)*((D243/100)*E243-(G243/100))*1000/B243</f>
        <v>0.75429546535195113</v>
      </c>
      <c r="J243" s="5">
        <f t="shared" si="3"/>
        <v>0.26118837224365787</v>
      </c>
      <c r="K243" s="5">
        <f>MAX(Online_RAW!$L$2-Online_RAW!L243,0)</f>
        <v>0</v>
      </c>
      <c r="L243" s="5">
        <f>0.0039*(Online_RAW!M243)</f>
        <v>0</v>
      </c>
      <c r="M243" s="10">
        <f>Online_RAW!$N$2-Online_RAW!N243</f>
        <v>0</v>
      </c>
      <c r="N243" s="5">
        <f>Online_RAW!C243*60</f>
        <v>119.98408695652199</v>
      </c>
      <c r="O243" s="5">
        <f>MAX(0, Online_RAW!D243*60)</f>
        <v>6.2608695652174202E-3</v>
      </c>
      <c r="P243" s="5">
        <f>_xlfn.IFNA(VLOOKUP(A243,Sampling!$D$7:$E$14,2,FALSE),0)</f>
        <v>0</v>
      </c>
      <c r="Q243">
        <f>_xlfn.IFNA(VLOOKUP(A243,Refill!$D$6:$G$8,2,FALSE),0)</f>
        <v>0</v>
      </c>
    </row>
    <row r="244" spans="1:17" x14ac:dyDescent="0.25">
      <c r="A244" s="5">
        <f>ROUND((Online_RAW!B244-General!$B$10)*24,3)</f>
        <v>4.0330000000000004</v>
      </c>
      <c r="B244" s="5">
        <f>General!$B$12+Online_ANA!K244/1000+Online_ANA!L244/1000+Online_ANA!M244/1000/General!$B$22-SUM($P$2:P244)/1000/General!$B$24+SUM($Q$2:Q244)/1000/General!$B$24</f>
        <v>1.08</v>
      </c>
      <c r="C244" s="5">
        <f>Online_RAW!K244</f>
        <v>20.663333333333298</v>
      </c>
      <c r="D244" s="5">
        <f>Online_RAW!J244</f>
        <v>0.06</v>
      </c>
      <c r="E244" s="5">
        <f>(1-F244/100-G244/100)/(1-C244/100-D244/100-General!$B$17/100)</f>
        <v>1.0037800141352311</v>
      </c>
      <c r="F244" s="5">
        <f>N244*General!$B$14/(N244+O244)+O244*100/(N244+O244)</f>
        <v>20.818003396095175</v>
      </c>
      <c r="G244" s="5">
        <f>N244*General!$B$15/(N244+O244)</f>
        <v>3.9990907375709504E-2</v>
      </c>
      <c r="H244" s="5">
        <f>(N244+O244)*(1/General!$B$20)*((F244/100)-E244*(C244/100))*1000/B244</f>
        <v>3.7946485943154942</v>
      </c>
      <c r="I244" s="5">
        <f>(N244+O244)*(1/General!$B$20)*((D244/100)*E244-(G244/100))*1000/B244</f>
        <v>1.0029483679369426</v>
      </c>
      <c r="J244" s="5">
        <f t="shared" si="3"/>
        <v>0.26430599382493325</v>
      </c>
      <c r="K244" s="5">
        <f>MAX(Online_RAW!$L$2-Online_RAW!L244,0)</f>
        <v>0</v>
      </c>
      <c r="L244" s="5">
        <f>0.0039*(Online_RAW!M244)</f>
        <v>0</v>
      </c>
      <c r="M244" s="10">
        <f>Online_RAW!$N$2-Online_RAW!N244</f>
        <v>0</v>
      </c>
      <c r="N244" s="5">
        <f>Online_RAW!C244*60</f>
        <v>119.95009090909079</v>
      </c>
      <c r="O244" s="5">
        <f>MAX(0, Online_RAW!D244*60)</f>
        <v>2.7272727272727299E-2</v>
      </c>
      <c r="P244" s="5">
        <f>_xlfn.IFNA(VLOOKUP(A244,Sampling!$D$7:$E$14,2,FALSE),0)</f>
        <v>0</v>
      </c>
      <c r="Q244">
        <f>_xlfn.IFNA(VLOOKUP(A244,Refill!$D$6:$G$8,2,FALSE),0)</f>
        <v>0</v>
      </c>
    </row>
    <row r="245" spans="1:17" x14ac:dyDescent="0.25">
      <c r="A245" s="5">
        <f>ROUND((Online_RAW!B245-General!$B$10)*24,3)</f>
        <v>4.05</v>
      </c>
      <c r="B245" s="5">
        <f>General!$B$12+Online_ANA!K245/1000+Online_ANA!L245/1000+Online_ANA!M245/1000/General!$B$22-SUM($P$2:P245)/1000/General!$B$24+SUM($Q$2:Q245)/1000/General!$B$24</f>
        <v>1.08</v>
      </c>
      <c r="C245" s="5">
        <f>Online_RAW!K245</f>
        <v>20.66</v>
      </c>
      <c r="D245" s="5">
        <f>Online_RAW!J245</f>
        <v>0.06</v>
      </c>
      <c r="E245" s="5">
        <f>(1-F245/100-G245/100)/(1-C245/100-D245/100-General!$B$17/100)</f>
        <v>1.0039657956225032</v>
      </c>
      <c r="F245" s="5">
        <f>N245*General!$B$14/(N245+O245)+O245*100/(N245+O245)</f>
        <v>20.8</v>
      </c>
      <c r="G245" s="5">
        <f>N245*General!$B$15/(N245+O245)</f>
        <v>0.04</v>
      </c>
      <c r="H245" s="5">
        <f>(N245+O245)*(1/General!$B$20)*((F245/100)-E245*(C245/100))*1000/B245</f>
        <v>2.8774842661447471</v>
      </c>
      <c r="I245" s="5">
        <f>(N245+O245)*(1/General!$B$20)*((D245/100)*E245-(G245/100))*1000/B245</f>
        <v>1.0028882967808863</v>
      </c>
      <c r="J245" s="5">
        <f t="shared" si="3"/>
        <v>0.34852955012836817</v>
      </c>
      <c r="K245" s="5">
        <f>MAX(Online_RAW!$L$2-Online_RAW!L245,0)</f>
        <v>0</v>
      </c>
      <c r="L245" s="5">
        <f>0.0039*(Online_RAW!M245)</f>
        <v>0</v>
      </c>
      <c r="M245" s="10">
        <f>Online_RAW!$N$2-Online_RAW!N245</f>
        <v>0</v>
      </c>
      <c r="N245" s="5">
        <f>Online_RAW!C245*60</f>
        <v>119.958</v>
      </c>
      <c r="O245" s="5">
        <f>MAX(0, Online_RAW!D245*60)</f>
        <v>0</v>
      </c>
      <c r="P245" s="5">
        <f>_xlfn.IFNA(VLOOKUP(A245,Sampling!$D$7:$E$14,2,FALSE),0)</f>
        <v>0</v>
      </c>
      <c r="Q245">
        <f>_xlfn.IFNA(VLOOKUP(A245,Refill!$D$6:$G$8,2,FALSE),0)</f>
        <v>0</v>
      </c>
    </row>
    <row r="246" spans="1:17" x14ac:dyDescent="0.25">
      <c r="A246" s="5">
        <f>ROUND((Online_RAW!B246-General!$B$10)*24,3)</f>
        <v>4.0670000000000002</v>
      </c>
      <c r="B246" s="5">
        <f>General!$B$12+Online_ANA!K246/1000+Online_ANA!L246/1000+Online_ANA!M246/1000/General!$B$22-SUM($P$2:P246)/1000/General!$B$24+SUM($Q$2:Q246)/1000/General!$B$24</f>
        <v>1.08</v>
      </c>
      <c r="C246" s="5">
        <f>Online_RAW!K246</f>
        <v>20.65</v>
      </c>
      <c r="D246" s="5">
        <f>Online_RAW!J246</f>
        <v>0.06</v>
      </c>
      <c r="E246" s="5">
        <f>(1-F246/100-G246/100)/(1-C246/100-D246/100-General!$B$17/100)</f>
        <v>1.0038384813855603</v>
      </c>
      <c r="F246" s="5">
        <f>N246*General!$B$14/(N246+O246)+O246*100/(N246+O246)</f>
        <v>20.8</v>
      </c>
      <c r="G246" s="5">
        <f>N246*General!$B$15/(N246+O246)</f>
        <v>0.04</v>
      </c>
      <c r="H246" s="5">
        <f>(N246+O246)*(1/General!$B$20)*((F246/100)-E246*(C246/100))*1000/B246</f>
        <v>3.5073834422944836</v>
      </c>
      <c r="I246" s="5">
        <f>(N246+O246)*(1/General!$B$20)*((D246/100)*E246-(G246/100))*1000/B246</f>
        <v>1.0031114710227931</v>
      </c>
      <c r="J246" s="5">
        <f t="shared" si="3"/>
        <v>0.28599994483824409</v>
      </c>
      <c r="K246" s="5">
        <f>MAX(Online_RAW!$L$2-Online_RAW!L246,0)</f>
        <v>0</v>
      </c>
      <c r="L246" s="5">
        <f>0.0039*(Online_RAW!M246)</f>
        <v>0</v>
      </c>
      <c r="M246" s="10">
        <f>Online_RAW!$N$2-Online_RAW!N246</f>
        <v>0</v>
      </c>
      <c r="N246" s="5">
        <f>Online_RAW!C246*60</f>
        <v>120.03000000000002</v>
      </c>
      <c r="O246" s="5">
        <f>MAX(0, Online_RAW!D246*60)</f>
        <v>0</v>
      </c>
      <c r="P246" s="5">
        <f>_xlfn.IFNA(VLOOKUP(A246,Sampling!$D$7:$E$14,2,FALSE),0)</f>
        <v>0</v>
      </c>
      <c r="Q246">
        <f>_xlfn.IFNA(VLOOKUP(A246,Refill!$D$6:$G$8,2,FALSE),0)</f>
        <v>0</v>
      </c>
    </row>
    <row r="247" spans="1:17" x14ac:dyDescent="0.25">
      <c r="A247" s="5">
        <f>ROUND((Online_RAW!B247-General!$B$10)*24,3)</f>
        <v>4.0830000000000002</v>
      </c>
      <c r="B247" s="5">
        <f>General!$B$12+Online_ANA!K247/1000+Online_ANA!L247/1000+Online_ANA!M247/1000/General!$B$22-SUM($P$2:P247)/1000/General!$B$24+SUM($Q$2:Q247)/1000/General!$B$24</f>
        <v>1.08</v>
      </c>
      <c r="C247" s="5">
        <f>Online_RAW!K247</f>
        <v>20.65</v>
      </c>
      <c r="D247" s="5">
        <f>Online_RAW!J247</f>
        <v>0.06</v>
      </c>
      <c r="E247" s="5">
        <f>(1-F247/100-G247/100)/(1-C247/100-D247/100-General!$B$17/100)</f>
        <v>1.0037244304689756</v>
      </c>
      <c r="F247" s="5">
        <f>N247*General!$B$14/(N247+O247)+O247*100/(N247+O247)</f>
        <v>20.808998292814014</v>
      </c>
      <c r="G247" s="5">
        <f>N247*General!$B$15/(N247+O247)</f>
        <v>3.9995455407669689E-2</v>
      </c>
      <c r="H247" s="5">
        <f>(N247+O247)*(1/General!$B$20)*((F247/100)-E247*(C247/100))*1000/B247</f>
        <v>4.0700939784678356</v>
      </c>
      <c r="I247" s="5">
        <f>(N247+O247)*(1/General!$B$20)*((D247/100)*E247-(G247/100))*1000/B247</f>
        <v>1.0029370604565582</v>
      </c>
      <c r="J247" s="5">
        <f t="shared" si="3"/>
        <v>0.24641619229492787</v>
      </c>
      <c r="K247" s="5">
        <f>MAX(Online_RAW!$L$2-Online_RAW!L247,0)</f>
        <v>0</v>
      </c>
      <c r="L247" s="5">
        <f>0.0039*(Online_RAW!M247)</f>
        <v>0</v>
      </c>
      <c r="M247" s="10">
        <f>Online_RAW!$N$2-Online_RAW!N247</f>
        <v>0</v>
      </c>
      <c r="N247" s="5">
        <f>Online_RAW!C247*60</f>
        <v>120.00913043478239</v>
      </c>
      <c r="O247" s="5">
        <f>MAX(0, Online_RAW!D247*60)</f>
        <v>1.363636363636362E-2</v>
      </c>
      <c r="P247" s="5">
        <f>_xlfn.IFNA(VLOOKUP(A247,Sampling!$D$7:$E$14,2,FALSE),0)</f>
        <v>0</v>
      </c>
      <c r="Q247">
        <f>_xlfn.IFNA(VLOOKUP(A247,Refill!$D$6:$G$8,2,FALSE),0)</f>
        <v>0</v>
      </c>
    </row>
    <row r="248" spans="1:17" x14ac:dyDescent="0.25">
      <c r="A248" s="5">
        <f>ROUND((Online_RAW!B248-General!$B$10)*24,3)</f>
        <v>4.0999999999999996</v>
      </c>
      <c r="B248" s="5">
        <f>General!$B$12+Online_ANA!K248/1000+Online_ANA!L248/1000+Online_ANA!M248/1000/General!$B$22-SUM($P$2:P248)/1000/General!$B$24+SUM($Q$2:Q248)/1000/General!$B$24</f>
        <v>1.08</v>
      </c>
      <c r="C248" s="5">
        <f>Online_RAW!K248</f>
        <v>20.645</v>
      </c>
      <c r="D248" s="5">
        <f>Online_RAW!J248</f>
        <v>7.0000000000000007E-2</v>
      </c>
      <c r="E248" s="5">
        <f>(1-F248/100-G248/100)/(1-C248/100-D248/100-General!$B$17/100)</f>
        <v>1.0037682556676601</v>
      </c>
      <c r="F248" s="5">
        <f>N248*General!$B$14/(N248+O248)+O248*100/(N248+O248)</f>
        <v>20.810561986659394</v>
      </c>
      <c r="G248" s="5">
        <f>N248*General!$B$15/(N248+O248)</f>
        <v>3.9994665663303335E-2</v>
      </c>
      <c r="H248" s="5">
        <f>(N248+O248)*(1/General!$B$20)*((F248/100)-E248*(C248/100))*1000/B248</f>
        <v>4.3499519134048672</v>
      </c>
      <c r="I248" s="5">
        <f>(N248+O248)*(1/General!$B$20)*((D248/100)*E248-(G248/100))*1000/B248</f>
        <v>1.5002240047173072</v>
      </c>
      <c r="J248" s="5">
        <f t="shared" si="3"/>
        <v>0.34488289401411493</v>
      </c>
      <c r="K248" s="5">
        <f>MAX(Online_RAW!$L$2-Online_RAW!L248,0)</f>
        <v>0</v>
      </c>
      <c r="L248" s="5">
        <f>0.0039*(Online_RAW!M248)</f>
        <v>0</v>
      </c>
      <c r="M248" s="10">
        <f>Online_RAW!$N$2-Online_RAW!N248</f>
        <v>0</v>
      </c>
      <c r="N248" s="5">
        <f>Online_RAW!C248*60</f>
        <v>119.9614285714284</v>
      </c>
      <c r="O248" s="5">
        <f>MAX(0, Online_RAW!D248*60)</f>
        <v>1.6000000000000021E-2</v>
      </c>
      <c r="P248" s="5">
        <f>_xlfn.IFNA(VLOOKUP(A248,Sampling!$D$7:$E$14,2,FALSE),0)</f>
        <v>0</v>
      </c>
      <c r="Q248">
        <f>_xlfn.IFNA(VLOOKUP(A248,Refill!$D$6:$G$8,2,FALSE),0)</f>
        <v>0</v>
      </c>
    </row>
    <row r="249" spans="1:17" x14ac:dyDescent="0.25">
      <c r="A249" s="5">
        <f>ROUND((Online_RAW!B249-General!$B$10)*24,3)</f>
        <v>4.117</v>
      </c>
      <c r="B249" s="5">
        <f>General!$B$12+Online_ANA!K249/1000+Online_ANA!L249/1000+Online_ANA!M249/1000/General!$B$22-SUM($P$2:P249)/1000/General!$B$24+SUM($Q$2:Q249)/1000/General!$B$24</f>
        <v>1.08</v>
      </c>
      <c r="C249" s="5">
        <f>Online_RAW!K249</f>
        <v>20.645</v>
      </c>
      <c r="D249" s="5">
        <f>Online_RAW!J249</f>
        <v>7.0000000000000007E-2</v>
      </c>
      <c r="E249" s="5">
        <f>(1-F249/100-G249/100)/(1-C249/100-D249/100-General!$B$17/100)</f>
        <v>1.0038176847154274</v>
      </c>
      <c r="F249" s="5">
        <f>N249*General!$B$14/(N249+O249)+O249*100/(N249+O249)</f>
        <v>20.806662422699166</v>
      </c>
      <c r="G249" s="5">
        <f>N249*General!$B$15/(N249+O249)</f>
        <v>3.9996635140050932E-2</v>
      </c>
      <c r="H249" s="5">
        <f>(N249+O249)*(1/General!$B$20)*((F249/100)-E249*(C249/100))*1000/B249</f>
        <v>4.105380358207924</v>
      </c>
      <c r="I249" s="5">
        <f>(N249+O249)*(1/General!$B$20)*((D249/100)*E249-(G249/100))*1000/B249</f>
        <v>1.5000344674511674</v>
      </c>
      <c r="J249" s="5">
        <f t="shared" ref="J249:J312" si="4">I249/H249</f>
        <v>0.36538258007011093</v>
      </c>
      <c r="K249" s="5">
        <f>MAX(Online_RAW!$L$2-Online_RAW!L249,0)</f>
        <v>0</v>
      </c>
      <c r="L249" s="5">
        <f>0.0039*(Online_RAW!M249)</f>
        <v>0</v>
      </c>
      <c r="M249" s="10">
        <f>Online_RAW!$N$2-Online_RAW!N249</f>
        <v>0</v>
      </c>
      <c r="N249" s="5">
        <f>Online_RAW!C249*60</f>
        <v>119.946272727273</v>
      </c>
      <c r="O249" s="5">
        <f>MAX(0, Online_RAW!D249*60)</f>
        <v>1.0090909090909079E-2</v>
      </c>
      <c r="P249" s="5">
        <f>_xlfn.IFNA(VLOOKUP(A249,Sampling!$D$7:$E$14,2,FALSE),0)</f>
        <v>0</v>
      </c>
      <c r="Q249">
        <f>_xlfn.IFNA(VLOOKUP(A249,Refill!$D$6:$G$8,2,FALSE),0)</f>
        <v>0</v>
      </c>
    </row>
    <row r="250" spans="1:17" x14ac:dyDescent="0.25">
      <c r="A250" s="5">
        <f>ROUND((Online_RAW!B250-General!$B$10)*24,3)</f>
        <v>4.133</v>
      </c>
      <c r="B250" s="5">
        <f>General!$B$12+Online_ANA!K250/1000+Online_ANA!L250/1000+Online_ANA!M250/1000/General!$B$22-SUM($P$2:P250)/1000/General!$B$24+SUM($Q$2:Q250)/1000/General!$B$24</f>
        <v>1.08</v>
      </c>
      <c r="C250" s="5">
        <f>Online_RAW!K250</f>
        <v>20.645</v>
      </c>
      <c r="D250" s="5">
        <f>Online_RAW!J250</f>
        <v>7.0000000000000007E-2</v>
      </c>
      <c r="E250" s="5">
        <f>(1-F250/100-G250/100)/(1-C250/100-D250/100-General!$B$17/100)</f>
        <v>1.003885410967791</v>
      </c>
      <c r="F250" s="5">
        <f>N250*General!$B$14/(N250+O250)+O250*100/(N250+O250)</f>
        <v>20.801319352888822</v>
      </c>
      <c r="G250" s="5">
        <f>N250*General!$B$15/(N250+O250)</f>
        <v>3.999933366015717E-2</v>
      </c>
      <c r="H250" s="5">
        <f>(N250+O250)*(1/General!$B$20)*((F250/100)-E250*(C250/100))*1000/B250</f>
        <v>3.77454424172236</v>
      </c>
      <c r="I250" s="5">
        <f>(N250+O250)*(1/General!$B$20)*((D250/100)*E250-(G250/100))*1000/B250</f>
        <v>1.5014174235961766</v>
      </c>
      <c r="J250" s="5">
        <f t="shared" si="4"/>
        <v>0.39777449340773013</v>
      </c>
      <c r="K250" s="5">
        <f>MAX(Online_RAW!$L$2-Online_RAW!L250,0)</f>
        <v>0</v>
      </c>
      <c r="L250" s="5">
        <f>0.0039*(Online_RAW!M250)</f>
        <v>0</v>
      </c>
      <c r="M250" s="10">
        <f>Online_RAW!$N$2-Online_RAW!N250</f>
        <v>0</v>
      </c>
      <c r="N250" s="5">
        <f>Online_RAW!C250*60</f>
        <v>120.0568571428572</v>
      </c>
      <c r="O250" s="5">
        <f>MAX(0, Online_RAW!D250*60)</f>
        <v>1.9999999999999979E-3</v>
      </c>
      <c r="P250" s="5">
        <f>_xlfn.IFNA(VLOOKUP(A250,Sampling!$D$7:$E$14,2,FALSE),0)</f>
        <v>0</v>
      </c>
      <c r="Q250">
        <f>_xlfn.IFNA(VLOOKUP(A250,Refill!$D$6:$G$8,2,FALSE),0)</f>
        <v>0</v>
      </c>
    </row>
    <row r="251" spans="1:17" x14ac:dyDescent="0.25">
      <c r="A251" s="5">
        <f>ROUND((Online_RAW!B251-General!$B$10)*24,3)</f>
        <v>4.1500000000000004</v>
      </c>
      <c r="B251" s="5">
        <f>General!$B$12+Online_ANA!K251/1000+Online_ANA!L251/1000+Online_ANA!M251/1000/General!$B$22-SUM($P$2:P251)/1000/General!$B$24+SUM($Q$2:Q251)/1000/General!$B$24</f>
        <v>1.08</v>
      </c>
      <c r="C251" s="5">
        <f>Online_RAW!K251</f>
        <v>20.654</v>
      </c>
      <c r="D251" s="5">
        <f>Online_RAW!J251</f>
        <v>7.0000000000000007E-2</v>
      </c>
      <c r="E251" s="5">
        <f>(1-F251/100-G251/100)/(1-C251/100-D251/100-General!$B$17/100)</f>
        <v>1.0040167303600227</v>
      </c>
      <c r="F251" s="5">
        <f>N251*General!$B$14/(N251+O251)+O251*100/(N251+O251)</f>
        <v>20.8</v>
      </c>
      <c r="G251" s="5">
        <f>N251*General!$B$15/(N251+O251)</f>
        <v>3.9999999999999994E-2</v>
      </c>
      <c r="H251" s="5">
        <f>(N251+O251)*(1/General!$B$20)*((F251/100)-E251*(C251/100))*1000/B251</f>
        <v>3.1273050202580857</v>
      </c>
      <c r="I251" s="5">
        <f>(N251+O251)*(1/General!$B$20)*((D251/100)*E251-(G251/100))*1000/B251</f>
        <v>1.5022332681156139</v>
      </c>
      <c r="J251" s="5">
        <f t="shared" si="4"/>
        <v>0.48036032890441871</v>
      </c>
      <c r="K251" s="5">
        <f>MAX(Online_RAW!$L$2-Online_RAW!L251,0)</f>
        <v>0</v>
      </c>
      <c r="L251" s="5">
        <f>0.0039*(Online_RAW!M251)</f>
        <v>0</v>
      </c>
      <c r="M251" s="10">
        <f>Online_RAW!$N$2-Online_RAW!N251</f>
        <v>0</v>
      </c>
      <c r="N251" s="5">
        <f>Online_RAW!C251*60</f>
        <v>120.090272727273</v>
      </c>
      <c r="O251" s="5">
        <f>MAX(0, Online_RAW!D251*60)</f>
        <v>0</v>
      </c>
      <c r="P251" s="5">
        <f>_xlfn.IFNA(VLOOKUP(A251,Sampling!$D$7:$E$14,2,FALSE),0)</f>
        <v>0</v>
      </c>
      <c r="Q251">
        <f>_xlfn.IFNA(VLOOKUP(A251,Refill!$D$6:$G$8,2,FALSE),0)</f>
        <v>0</v>
      </c>
    </row>
    <row r="252" spans="1:17" x14ac:dyDescent="0.25">
      <c r="A252" s="5">
        <f>ROUND((Online_RAW!B252-General!$B$10)*24,3)</f>
        <v>4.1669999999999998</v>
      </c>
      <c r="B252" s="5">
        <f>General!$B$12+Online_ANA!K252/1000+Online_ANA!L252/1000+Online_ANA!M252/1000/General!$B$22-SUM($P$2:P252)/1000/General!$B$24+SUM($Q$2:Q252)/1000/General!$B$24</f>
        <v>1.08</v>
      </c>
      <c r="C252" s="5">
        <f>Online_RAW!K252</f>
        <v>20.654</v>
      </c>
      <c r="D252" s="5">
        <f>Online_RAW!J252</f>
        <v>6.5000000000000002E-2</v>
      </c>
      <c r="E252" s="5">
        <f>(1-F252/100-G252/100)/(1-C252/100-D252/100-General!$B$17/100)</f>
        <v>1.0037370640816692</v>
      </c>
      <c r="F252" s="5">
        <f>N252*General!$B$14/(N252+O252)+O252*100/(N252+O252)</f>
        <v>20.817039735041767</v>
      </c>
      <c r="G252" s="5">
        <f>N252*General!$B$15/(N252+O252)</f>
        <v>3.9991394073211228E-2</v>
      </c>
      <c r="H252" s="5">
        <f>(N252+O252)*(1/General!$B$20)*((F252/100)-E252*(C252/100))*1000/B252</f>
        <v>4.2573607875690858</v>
      </c>
      <c r="I252" s="5">
        <f>(N252+O252)*(1/General!$B$20)*((D252/100)*E252-(G252/100))*1000/B252</f>
        <v>1.2521756983534666</v>
      </c>
      <c r="J252" s="5">
        <f t="shared" si="4"/>
        <v>0.29412017464191648</v>
      </c>
      <c r="K252" s="5">
        <f>MAX(Online_RAW!$L$2-Online_RAW!L252,0)</f>
        <v>0</v>
      </c>
      <c r="L252" s="5">
        <f>0.0039*(Online_RAW!M252)</f>
        <v>0</v>
      </c>
      <c r="M252" s="10">
        <f>Online_RAW!$N$2-Online_RAW!N252</f>
        <v>0</v>
      </c>
      <c r="N252" s="5">
        <f>Online_RAW!C252*60</f>
        <v>120.0127826086956</v>
      </c>
      <c r="O252" s="5">
        <f>MAX(0, Online_RAW!D252*60)</f>
        <v>2.5826086956521759E-2</v>
      </c>
      <c r="P252" s="5">
        <f>_xlfn.IFNA(VLOOKUP(A252,Sampling!$D$7:$E$14,2,FALSE),0)</f>
        <v>0</v>
      </c>
      <c r="Q252">
        <f>_xlfn.IFNA(VLOOKUP(A252,Refill!$D$6:$G$8,2,FALSE),0)</f>
        <v>0</v>
      </c>
    </row>
    <row r="253" spans="1:17" x14ac:dyDescent="0.25">
      <c r="A253" s="5">
        <f>ROUND((Online_RAW!B253-General!$B$10)*24,3)</f>
        <v>4.1829999999999998</v>
      </c>
      <c r="B253" s="5">
        <f>General!$B$12+Online_ANA!K253/1000+Online_ANA!L253/1000+Online_ANA!M253/1000/General!$B$22-SUM($P$2:P253)/1000/General!$B$24+SUM($Q$2:Q253)/1000/General!$B$24</f>
        <v>1.08</v>
      </c>
      <c r="C253" s="5">
        <f>Online_RAW!K253</f>
        <v>20.65</v>
      </c>
      <c r="D253" s="5">
        <f>Online_RAW!J253</f>
        <v>6.5000000000000002E-2</v>
      </c>
      <c r="E253" s="5">
        <f>(1-F253/100-G253/100)/(1-C253/100-D253/100-General!$B$17/100)</f>
        <v>1.0039021344675538</v>
      </c>
      <c r="F253" s="5">
        <f>N253*General!$B$14/(N253+O253)+O253*100/(N253+O253)</f>
        <v>20.8</v>
      </c>
      <c r="G253" s="5">
        <f>N253*General!$B$15/(N253+O253)</f>
        <v>0.04</v>
      </c>
      <c r="H253" s="5">
        <f>(N253+O253)*(1/General!$B$20)*((F253/100)-E253*(C253/100))*1000/B253</f>
        <v>3.4402288968681525</v>
      </c>
      <c r="I253" s="5">
        <f>(N253+O253)*(1/General!$B$20)*((D253/100)*E253-(G253/100))*1000/B253</f>
        <v>1.2514713674885916</v>
      </c>
      <c r="J253" s="5">
        <f t="shared" si="4"/>
        <v>0.36377561057866858</v>
      </c>
      <c r="K253" s="5">
        <f>MAX(Online_RAW!$L$2-Online_RAW!L253,0)</f>
        <v>0</v>
      </c>
      <c r="L253" s="5">
        <f>0.0039*(Online_RAW!M253)</f>
        <v>0</v>
      </c>
      <c r="M253" s="10">
        <f>Online_RAW!$N$2-Online_RAW!N253</f>
        <v>0</v>
      </c>
      <c r="N253" s="5">
        <f>Online_RAW!C253*60</f>
        <v>119.961</v>
      </c>
      <c r="O253" s="5">
        <f>MAX(0, Online_RAW!D253*60)</f>
        <v>0</v>
      </c>
      <c r="P253" s="5">
        <f>_xlfn.IFNA(VLOOKUP(A253,Sampling!$D$7:$E$14,2,FALSE),0)</f>
        <v>0</v>
      </c>
      <c r="Q253">
        <f>_xlfn.IFNA(VLOOKUP(A253,Refill!$D$6:$G$8,2,FALSE),0)</f>
        <v>0</v>
      </c>
    </row>
    <row r="254" spans="1:17" x14ac:dyDescent="0.25">
      <c r="A254" s="5">
        <f>ROUND((Online_RAW!B254-General!$B$10)*24,3)</f>
        <v>4.2</v>
      </c>
      <c r="B254" s="5">
        <f>General!$B$12+Online_ANA!K254/1000+Online_ANA!L254/1000+Online_ANA!M254/1000/General!$B$22-SUM($P$2:P254)/1000/General!$B$24+SUM($Q$2:Q254)/1000/General!$B$24</f>
        <v>1.08</v>
      </c>
      <c r="C254" s="5">
        <f>Online_RAW!K254</f>
        <v>20.65</v>
      </c>
      <c r="D254" s="5">
        <f>Online_RAW!J254</f>
        <v>0.06</v>
      </c>
      <c r="E254" s="5">
        <f>(1-F254/100-G254/100)/(1-C254/100-D254/100-General!$B$17/100)</f>
        <v>1.0038384813855603</v>
      </c>
      <c r="F254" s="5">
        <f>N254*General!$B$14/(N254+O254)+O254*100/(N254+O254)</f>
        <v>20.8</v>
      </c>
      <c r="G254" s="5">
        <f>N254*General!$B$15/(N254+O254)</f>
        <v>0.04</v>
      </c>
      <c r="H254" s="5">
        <f>(N254+O254)*(1/General!$B$20)*((F254/100)-E254*(C254/100))*1000/B254</f>
        <v>3.5072001476200234</v>
      </c>
      <c r="I254" s="5">
        <f>(N254+O254)*(1/General!$B$20)*((D254/100)*E254-(G254/100))*1000/B254</f>
        <v>1.0030590487560085</v>
      </c>
      <c r="J254" s="5">
        <f t="shared" si="4"/>
        <v>0.28599994483824415</v>
      </c>
      <c r="K254" s="5">
        <f>MAX(Online_RAW!$L$2-Online_RAW!L254,0)</f>
        <v>0</v>
      </c>
      <c r="L254" s="5">
        <f>0.0039*(Online_RAW!M254)</f>
        <v>0</v>
      </c>
      <c r="M254" s="10">
        <f>Online_RAW!$N$2-Online_RAW!N254</f>
        <v>0</v>
      </c>
      <c r="N254" s="5">
        <f>Online_RAW!C254*60</f>
        <v>120.02372727272699</v>
      </c>
      <c r="O254" s="5">
        <f>MAX(0, Online_RAW!D254*60)</f>
        <v>0</v>
      </c>
      <c r="P254" s="5">
        <f>_xlfn.IFNA(VLOOKUP(A254,Sampling!$D$7:$E$14,2,FALSE),0)</f>
        <v>0</v>
      </c>
      <c r="Q254">
        <f>_xlfn.IFNA(VLOOKUP(A254,Refill!$D$6:$G$8,2,FALSE),0)</f>
        <v>0</v>
      </c>
    </row>
    <row r="255" spans="1:17" x14ac:dyDescent="0.25">
      <c r="A255" s="5">
        <f>ROUND((Online_RAW!B255-General!$B$10)*24,3)</f>
        <v>4.2169999999999996</v>
      </c>
      <c r="B255" s="5">
        <f>General!$B$12+Online_ANA!K255/1000+Online_ANA!L255/1000+Online_ANA!M255/1000/General!$B$22-SUM($P$2:P255)/1000/General!$B$24+SUM($Q$2:Q255)/1000/General!$B$24</f>
        <v>1.08</v>
      </c>
      <c r="C255" s="5">
        <f>Online_RAW!K255</f>
        <v>20.645</v>
      </c>
      <c r="D255" s="5">
        <f>Online_RAW!J255</f>
        <v>0.06</v>
      </c>
      <c r="E255" s="5">
        <f>(1-F255/100-G255/100)/(1-C255/100-D255/100-General!$B$17/100)</f>
        <v>1.0037748363749868</v>
      </c>
      <c r="F255" s="5">
        <f>N255*General!$B$14/(N255+O255)+O255*100/(N255+O255)</f>
        <v>20.8</v>
      </c>
      <c r="G255" s="5">
        <f>N255*General!$B$15/(N255+O255)</f>
        <v>0.04</v>
      </c>
      <c r="H255" s="5">
        <f>(N255+O255)*(1/General!$B$20)*((F255/100)-E255*(C255/100))*1000/B255</f>
        <v>3.818378294439003</v>
      </c>
      <c r="I255" s="5">
        <f>(N255+O255)*(1/General!$B$20)*((D255/100)*E255-(G255/100))*1000/B255</f>
        <v>1.0021265243345578</v>
      </c>
      <c r="J255" s="5">
        <f t="shared" si="4"/>
        <v>0.26244820367694616</v>
      </c>
      <c r="K255" s="5">
        <f>MAX(Online_RAW!$L$2-Online_RAW!L255,0)</f>
        <v>0</v>
      </c>
      <c r="L255" s="5">
        <f>0.0039*(Online_RAW!M255)</f>
        <v>0</v>
      </c>
      <c r="M255" s="10">
        <f>Online_RAW!$N$2-Online_RAW!N255</f>
        <v>0</v>
      </c>
      <c r="N255" s="5">
        <f>Online_RAW!C255*60</f>
        <v>119.9347826086956</v>
      </c>
      <c r="O255" s="5">
        <f>MAX(0, Online_RAW!D255*60)</f>
        <v>0</v>
      </c>
      <c r="P255" s="5">
        <f>_xlfn.IFNA(VLOOKUP(A255,Sampling!$D$7:$E$14,2,FALSE),0)</f>
        <v>0</v>
      </c>
      <c r="Q255">
        <f>_xlfn.IFNA(VLOOKUP(A255,Refill!$D$6:$G$8,2,FALSE),0)</f>
        <v>0</v>
      </c>
    </row>
    <row r="256" spans="1:17" x14ac:dyDescent="0.25">
      <c r="A256" s="5">
        <f>ROUND((Online_RAW!B256-General!$B$10)*24,3)</f>
        <v>4.2329999999999997</v>
      </c>
      <c r="B256" s="5">
        <f>General!$B$12+Online_ANA!K256/1000+Online_ANA!L256/1000+Online_ANA!M256/1000/General!$B$22-SUM($P$2:P256)/1000/General!$B$24+SUM($Q$2:Q256)/1000/General!$B$24</f>
        <v>1.08</v>
      </c>
      <c r="C256" s="5">
        <f>Online_RAW!K256</f>
        <v>20.643333333333299</v>
      </c>
      <c r="D256" s="5">
        <f>Online_RAW!J256</f>
        <v>0.06</v>
      </c>
      <c r="E256" s="5">
        <f>(1-F256/100-G256/100)/(1-C256/100-D256/100-General!$B$17/100)</f>
        <v>1.0037536231648454</v>
      </c>
      <c r="F256" s="5">
        <f>N256*General!$B$14/(N256+O256)+O256*100/(N256+O256)</f>
        <v>20.8</v>
      </c>
      <c r="G256" s="5">
        <f>N256*General!$B$15/(N256+O256)</f>
        <v>0.04</v>
      </c>
      <c r="H256" s="5">
        <f>(N256+O256)*(1/General!$B$20)*((F256/100)-E256*(C256/100))*1000/B256</f>
        <v>3.9229618492129359</v>
      </c>
      <c r="I256" s="5">
        <f>(N256+O256)*(1/General!$B$20)*((D256/100)*E256-(G256/100))*1000/B256</f>
        <v>1.0020634635058414</v>
      </c>
      <c r="J256" s="5">
        <f t="shared" si="4"/>
        <v>0.25543543425151727</v>
      </c>
      <c r="K256" s="5">
        <f>MAX(Online_RAW!$L$2-Online_RAW!L256,0)</f>
        <v>0</v>
      </c>
      <c r="L256" s="5">
        <f>0.0039*(Online_RAW!M256)</f>
        <v>0</v>
      </c>
      <c r="M256" s="10">
        <f>Online_RAW!$N$2-Online_RAW!N256</f>
        <v>0</v>
      </c>
      <c r="N256" s="5">
        <f>Online_RAW!C256*60</f>
        <v>119.9347826086956</v>
      </c>
      <c r="O256" s="5">
        <f>MAX(0, Online_RAW!D256*60)</f>
        <v>0</v>
      </c>
      <c r="P256" s="5">
        <f>_xlfn.IFNA(VLOOKUP(A256,Sampling!$D$7:$E$14,2,FALSE),0)</f>
        <v>0</v>
      </c>
      <c r="Q256">
        <f>_xlfn.IFNA(VLOOKUP(A256,Refill!$D$6:$G$8,2,FALSE),0)</f>
        <v>0</v>
      </c>
    </row>
    <row r="257" spans="1:17" x14ac:dyDescent="0.25">
      <c r="A257" s="5">
        <f>ROUND((Online_RAW!B257-General!$B$10)*24,3)</f>
        <v>4.25</v>
      </c>
      <c r="B257" s="5">
        <f>General!$B$12+Online_ANA!K257/1000+Online_ANA!L257/1000+Online_ANA!M257/1000/General!$B$22-SUM($P$2:P257)/1000/General!$B$24+SUM($Q$2:Q257)/1000/General!$B$24</f>
        <v>1.08</v>
      </c>
      <c r="C257" s="5">
        <f>Online_RAW!K257</f>
        <v>20.64</v>
      </c>
      <c r="D257" s="5">
        <f>Online_RAW!J257</f>
        <v>0.06</v>
      </c>
      <c r="E257" s="5">
        <f>(1-F257/100-G257/100)/(1-C257/100-D257/100-General!$B$17/100)</f>
        <v>1.0036801185227591</v>
      </c>
      <c r="F257" s="5">
        <f>N257*General!$B$14/(N257+O257)+O257*100/(N257+O257)</f>
        <v>20.802452506453328</v>
      </c>
      <c r="G257" s="5">
        <f>N257*General!$B$15/(N257+O257)</f>
        <v>3.9998761360377111E-2</v>
      </c>
      <c r="H257" s="5">
        <f>(N257+O257)*(1/General!$B$20)*((F257/100)-E257*(C257/100))*1000/B257</f>
        <v>4.2858553416679426</v>
      </c>
      <c r="I257" s="5">
        <f>(N257+O257)*(1/General!$B$20)*((D257/100)*E257-(G257/100))*1000/B257</f>
        <v>1.0020105548174347</v>
      </c>
      <c r="J257" s="5">
        <f t="shared" si="4"/>
        <v>0.23379476789048098</v>
      </c>
      <c r="K257" s="5">
        <f>MAX(Online_RAW!$L$2-Online_RAW!L257,0)</f>
        <v>0</v>
      </c>
      <c r="L257" s="5">
        <f>0.0039*(Online_RAW!M257)</f>
        <v>0</v>
      </c>
      <c r="M257" s="10">
        <f>Online_RAW!$N$2-Online_RAW!N257</f>
        <v>0</v>
      </c>
      <c r="N257" s="5">
        <f>Online_RAW!C257*60</f>
        <v>119.9435454545454</v>
      </c>
      <c r="O257" s="5">
        <f>MAX(0, Online_RAW!D257*60)</f>
        <v>3.7142857142857142E-3</v>
      </c>
      <c r="P257" s="5">
        <f>_xlfn.IFNA(VLOOKUP(A257,Sampling!$D$7:$E$14,2,FALSE),0)</f>
        <v>0</v>
      </c>
      <c r="Q257">
        <f>_xlfn.IFNA(VLOOKUP(A257,Refill!$D$6:$G$8,2,FALSE),0)</f>
        <v>0</v>
      </c>
    </row>
    <row r="258" spans="1:17" x14ac:dyDescent="0.25">
      <c r="A258" s="5">
        <f>ROUND((Online_RAW!B258-General!$B$10)*24,3)</f>
        <v>4.2670000000000003</v>
      </c>
      <c r="B258" s="5">
        <f>General!$B$12+Online_ANA!K258/1000+Online_ANA!L258/1000+Online_ANA!M258/1000/General!$B$22-SUM($P$2:P258)/1000/General!$B$24+SUM($Q$2:Q258)/1000/General!$B$24</f>
        <v>1.08</v>
      </c>
      <c r="C258" s="5">
        <f>Online_RAW!K258</f>
        <v>20.65</v>
      </c>
      <c r="D258" s="5">
        <f>Online_RAW!J258</f>
        <v>0.06</v>
      </c>
      <c r="E258" s="5">
        <f>(1-F258/100-G258/100)/(1-C258/100-D258/100-General!$B$17/100)</f>
        <v>1.0038384813855603</v>
      </c>
      <c r="F258" s="5">
        <f>N258*General!$B$14/(N258+O258)+O258*100/(N258+O258)</f>
        <v>20.8</v>
      </c>
      <c r="G258" s="5">
        <f>N258*General!$B$15/(N258+O258)</f>
        <v>0.04</v>
      </c>
      <c r="H258" s="5">
        <f>(N258+O258)*(1/General!$B$20)*((F258/100)-E258*(C258/100))*1000/B258</f>
        <v>3.5075003258550081</v>
      </c>
      <c r="I258" s="5">
        <f>(N258+O258)*(1/General!$B$20)*((D258/100)*E258-(G258/100))*1000/B258</f>
        <v>1.0031448997146559</v>
      </c>
      <c r="J258" s="5">
        <f t="shared" si="4"/>
        <v>0.2859999448382442</v>
      </c>
      <c r="K258" s="5">
        <f>MAX(Online_RAW!$L$2-Online_RAW!L258,0)</f>
        <v>0</v>
      </c>
      <c r="L258" s="5">
        <f>0.0039*(Online_RAW!M258)</f>
        <v>0</v>
      </c>
      <c r="M258" s="10">
        <f>Online_RAW!$N$2-Online_RAW!N258</f>
        <v>0</v>
      </c>
      <c r="N258" s="5">
        <f>Online_RAW!C258*60</f>
        <v>120.03400000000019</v>
      </c>
      <c r="O258" s="5">
        <f>MAX(0, Online_RAW!D258*60)</f>
        <v>0</v>
      </c>
      <c r="P258" s="5">
        <f>_xlfn.IFNA(VLOOKUP(A258,Sampling!$D$7:$E$14,2,FALSE),0)</f>
        <v>0</v>
      </c>
      <c r="Q258">
        <f>_xlfn.IFNA(VLOOKUP(A258,Refill!$D$6:$G$8,2,FALSE),0)</f>
        <v>0</v>
      </c>
    </row>
    <row r="259" spans="1:17" x14ac:dyDescent="0.25">
      <c r="A259" s="5">
        <f>ROUND((Online_RAW!B259-General!$B$10)*24,3)</f>
        <v>4.2830000000000004</v>
      </c>
      <c r="B259" s="5">
        <f>General!$B$12+Online_ANA!K259/1000+Online_ANA!L259/1000+Online_ANA!M259/1000/General!$B$22-SUM($P$2:P259)/1000/General!$B$24+SUM($Q$2:Q259)/1000/General!$B$24</f>
        <v>1.08</v>
      </c>
      <c r="C259" s="5">
        <f>Online_RAW!K259</f>
        <v>20.643333333333299</v>
      </c>
      <c r="D259" s="5">
        <f>Online_RAW!J259</f>
        <v>0.06</v>
      </c>
      <c r="E259" s="5">
        <f>(1-F259/100-G259/100)/(1-C259/100-D259/100-General!$B$17/100)</f>
        <v>1.0037536231648454</v>
      </c>
      <c r="F259" s="5">
        <f>N259*General!$B$14/(N259+O259)+O259*100/(N259+O259)</f>
        <v>20.8</v>
      </c>
      <c r="G259" s="5">
        <f>N259*General!$B$15/(N259+O259)</f>
        <v>0.04</v>
      </c>
      <c r="H259" s="5">
        <f>(N259+O259)*(1/General!$B$20)*((F259/100)-E259*(C259/100))*1000/B259</f>
        <v>3.9258604465814582</v>
      </c>
      <c r="I259" s="5">
        <f>(N259+O259)*(1/General!$B$20)*((D259/100)*E259-(G259/100))*1000/B259</f>
        <v>1.0028038679833904</v>
      </c>
      <c r="J259" s="5">
        <f t="shared" si="4"/>
        <v>0.25543543425151727</v>
      </c>
      <c r="K259" s="5">
        <f>MAX(Online_RAW!$L$2-Online_RAW!L259,0)</f>
        <v>0</v>
      </c>
      <c r="L259" s="5">
        <f>0.0039*(Online_RAW!M259)</f>
        <v>0</v>
      </c>
      <c r="M259" s="10">
        <f>Online_RAW!$N$2-Online_RAW!N259</f>
        <v>0</v>
      </c>
      <c r="N259" s="5">
        <f>Online_RAW!C259*60</f>
        <v>120.0234</v>
      </c>
      <c r="O259" s="5">
        <f>MAX(0, Online_RAW!D259*60)</f>
        <v>0</v>
      </c>
      <c r="P259" s="5">
        <f>_xlfn.IFNA(VLOOKUP(A259,Sampling!$D$7:$E$14,2,FALSE),0)</f>
        <v>0</v>
      </c>
      <c r="Q259">
        <f>_xlfn.IFNA(VLOOKUP(A259,Refill!$D$6:$G$8,2,FALSE),0)</f>
        <v>0</v>
      </c>
    </row>
    <row r="260" spans="1:17" x14ac:dyDescent="0.25">
      <c r="A260" s="5">
        <f>ROUND((Online_RAW!B260-General!$B$10)*24,3)</f>
        <v>4.3</v>
      </c>
      <c r="B260" s="5">
        <f>General!$B$12+Online_ANA!K260/1000+Online_ANA!L260/1000+Online_ANA!M260/1000/General!$B$22-SUM($P$2:P260)/1000/General!$B$24+SUM($Q$2:Q260)/1000/General!$B$24</f>
        <v>1.08</v>
      </c>
      <c r="C260" s="5">
        <f>Online_RAW!K260</f>
        <v>20.645</v>
      </c>
      <c r="D260" s="5">
        <f>Online_RAW!J260</f>
        <v>0.06</v>
      </c>
      <c r="E260" s="5">
        <f>(1-F260/100-G260/100)/(1-C260/100-D260/100-General!$B$17/100)</f>
        <v>1.0037748363749868</v>
      </c>
      <c r="F260" s="5">
        <f>N260*General!$B$14/(N260+O260)+O260*100/(N260+O260)</f>
        <v>20.8</v>
      </c>
      <c r="G260" s="5">
        <f>N260*General!$B$15/(N260+O260)</f>
        <v>0.04</v>
      </c>
      <c r="H260" s="5">
        <f>(N260+O260)*(1/General!$B$20)*((F260/100)-E260*(C260/100))*1000/B260</f>
        <v>3.815369785292138</v>
      </c>
      <c r="I260" s="5">
        <f>(N260+O260)*(1/General!$B$20)*((D260/100)*E260-(G260/100))*1000/B260</f>
        <v>1.0013369465132178</v>
      </c>
      <c r="J260" s="5">
        <f t="shared" si="4"/>
        <v>0.26244820367694627</v>
      </c>
      <c r="K260" s="5">
        <f>MAX(Online_RAW!$L$2-Online_RAW!L260,0)</f>
        <v>0</v>
      </c>
      <c r="L260" s="5">
        <f>0.0039*(Online_RAW!M260)</f>
        <v>0</v>
      </c>
      <c r="M260" s="10">
        <f>Online_RAW!$N$2-Online_RAW!N260</f>
        <v>0</v>
      </c>
      <c r="N260" s="5">
        <f>Online_RAW!C260*60</f>
        <v>119.840285714286</v>
      </c>
      <c r="O260" s="5">
        <f>MAX(0, Online_RAW!D260*60)</f>
        <v>0</v>
      </c>
      <c r="P260" s="5">
        <f>_xlfn.IFNA(VLOOKUP(A260,Sampling!$D$7:$E$14,2,FALSE),0)</f>
        <v>0</v>
      </c>
      <c r="Q260">
        <f>_xlfn.IFNA(VLOOKUP(A260,Refill!$D$6:$G$8,2,FALSE),0)</f>
        <v>0</v>
      </c>
    </row>
    <row r="261" spans="1:17" x14ac:dyDescent="0.25">
      <c r="A261" s="5">
        <f>ROUND((Online_RAW!B261-General!$B$10)*24,3)</f>
        <v>4.3170000000000002</v>
      </c>
      <c r="B261" s="5">
        <f>General!$B$12+Online_ANA!K261/1000+Online_ANA!L261/1000+Online_ANA!M261/1000/General!$B$22-SUM($P$2:P261)/1000/General!$B$24+SUM($Q$2:Q261)/1000/General!$B$24</f>
        <v>1.08</v>
      </c>
      <c r="C261" s="5">
        <f>Online_RAW!K261</f>
        <v>20.645</v>
      </c>
      <c r="D261" s="5">
        <f>Online_RAW!J261</f>
        <v>0.06</v>
      </c>
      <c r="E261" s="5">
        <f>(1-F261/100-G261/100)/(1-C261/100-D261/100-General!$B$17/100)</f>
        <v>1.0037178171910905</v>
      </c>
      <c r="F261" s="5">
        <f>N261*General!$B$14/(N261+O261)+O261*100/(N261+O261)</f>
        <v>20.804498936614984</v>
      </c>
      <c r="G261" s="5">
        <f>N261*General!$B$15/(N261+O261)</f>
        <v>3.9997727809790412E-2</v>
      </c>
      <c r="H261" s="5">
        <f>(N261+O261)*(1/General!$B$20)*((F261/100)-E261*(C261/100))*1000/B261</f>
        <v>4.1028007554619847</v>
      </c>
      <c r="I261" s="5">
        <f>(N261+O261)*(1/General!$B$20)*((D261/100)*E261-(G261/100))*1000/B261</f>
        <v>1.0028514795749108</v>
      </c>
      <c r="J261" s="5">
        <f t="shared" si="4"/>
        <v>0.24443094835639598</v>
      </c>
      <c r="K261" s="5">
        <f>MAX(Online_RAW!$L$2-Online_RAW!L261,0)</f>
        <v>0</v>
      </c>
      <c r="L261" s="5">
        <f>0.0039*(Online_RAW!M261)</f>
        <v>0</v>
      </c>
      <c r="M261" s="10">
        <f>Online_RAW!$N$2-Online_RAW!N261</f>
        <v>0</v>
      </c>
      <c r="N261" s="5">
        <f>Online_RAW!C261*60</f>
        <v>120.0215454545454</v>
      </c>
      <c r="O261" s="5">
        <f>MAX(0, Online_RAW!D261*60)</f>
        <v>6.8181818181818404E-3</v>
      </c>
      <c r="P261" s="5">
        <f>_xlfn.IFNA(VLOOKUP(A261,Sampling!$D$7:$E$14,2,FALSE),0)</f>
        <v>0</v>
      </c>
      <c r="Q261">
        <f>_xlfn.IFNA(VLOOKUP(A261,Refill!$D$6:$G$8,2,FALSE),0)</f>
        <v>0</v>
      </c>
    </row>
    <row r="262" spans="1:17" x14ac:dyDescent="0.25">
      <c r="A262" s="5">
        <f>ROUND((Online_RAW!B262-General!$B$10)*24,3)</f>
        <v>4.3330000000000002</v>
      </c>
      <c r="B262" s="5">
        <f>General!$B$12+Online_ANA!K262/1000+Online_ANA!L262/1000+Online_ANA!M262/1000/General!$B$22-SUM($P$2:P262)/1000/General!$B$24+SUM($Q$2:Q262)/1000/General!$B$24</f>
        <v>1.08</v>
      </c>
      <c r="C262" s="5">
        <f>Online_RAW!K262</f>
        <v>20.645</v>
      </c>
      <c r="D262" s="5">
        <f>Online_RAW!J262</f>
        <v>0.06</v>
      </c>
      <c r="E262" s="5">
        <f>(1-F262/100-G262/100)/(1-C262/100-D262/100-General!$B$17/100)</f>
        <v>1.0037748363749868</v>
      </c>
      <c r="F262" s="5">
        <f>N262*General!$B$14/(N262+O262)+O262*100/(N262+O262)</f>
        <v>20.8</v>
      </c>
      <c r="G262" s="5">
        <f>N262*General!$B$15/(N262+O262)</f>
        <v>0.04</v>
      </c>
      <c r="H262" s="5">
        <f>(N262+O262)*(1/General!$B$20)*((F262/100)-E262*(C262/100))*1000/B262</f>
        <v>3.8171811934877233</v>
      </c>
      <c r="I262" s="5">
        <f>(N262+O262)*(1/General!$B$20)*((D262/100)*E262-(G262/100))*1000/B262</f>
        <v>1.0018123473402747</v>
      </c>
      <c r="J262" s="5">
        <f t="shared" si="4"/>
        <v>0.26244820367694621</v>
      </c>
      <c r="K262" s="5">
        <f>MAX(Online_RAW!$L$2-Online_RAW!L262,0)</f>
        <v>0</v>
      </c>
      <c r="L262" s="5">
        <f>0.0039*(Online_RAW!M262)</f>
        <v>0</v>
      </c>
      <c r="M262" s="10">
        <f>Online_RAW!$N$2-Online_RAW!N262</f>
        <v>0</v>
      </c>
      <c r="N262" s="5">
        <f>Online_RAW!C262*60</f>
        <v>119.89718181818159</v>
      </c>
      <c r="O262" s="5">
        <f>MAX(0, Online_RAW!D262*60)</f>
        <v>0</v>
      </c>
      <c r="P262" s="5">
        <f>_xlfn.IFNA(VLOOKUP(A262,Sampling!$D$7:$E$14,2,FALSE),0)</f>
        <v>0</v>
      </c>
      <c r="Q262">
        <f>_xlfn.IFNA(VLOOKUP(A262,Refill!$D$6:$G$8,2,FALSE),0)</f>
        <v>0</v>
      </c>
    </row>
    <row r="263" spans="1:17" x14ac:dyDescent="0.25">
      <c r="A263" s="5">
        <f>ROUND((Online_RAW!B263-General!$B$10)*24,3)</f>
        <v>4.3499999999999996</v>
      </c>
      <c r="B263" s="5">
        <f>General!$B$12+Online_ANA!K263/1000+Online_ANA!L263/1000+Online_ANA!M263/1000/General!$B$22-SUM($P$2:P263)/1000/General!$B$24+SUM($Q$2:Q263)/1000/General!$B$24</f>
        <v>1.08</v>
      </c>
      <c r="C263" s="5">
        <f>Online_RAW!K263</f>
        <v>20.645</v>
      </c>
      <c r="D263" s="5">
        <f>Online_RAW!J263</f>
        <v>0.06</v>
      </c>
      <c r="E263" s="5">
        <f>(1-F263/100-G263/100)/(1-C263/100-D263/100-General!$B$17/100)</f>
        <v>1.0037748363749868</v>
      </c>
      <c r="F263" s="5">
        <f>N263*General!$B$14/(N263+O263)+O263*100/(N263+O263)</f>
        <v>20.8</v>
      </c>
      <c r="G263" s="5">
        <f>N263*General!$B$15/(N263+O263)</f>
        <v>0.04</v>
      </c>
      <c r="H263" s="5">
        <f>(N263+O263)*(1/General!$B$20)*((F263/100)-E263*(C263/100))*1000/B263</f>
        <v>3.8214461274155203</v>
      </c>
      <c r="I263" s="5">
        <f>(N263+O263)*(1/General!$B$20)*((D263/100)*E263-(G263/100))*1000/B263</f>
        <v>1.0029316715884256</v>
      </c>
      <c r="J263" s="5">
        <f t="shared" si="4"/>
        <v>0.26244820367694616</v>
      </c>
      <c r="K263" s="5">
        <f>MAX(Online_RAW!$L$2-Online_RAW!L263,0)</f>
        <v>0</v>
      </c>
      <c r="L263" s="5">
        <f>0.0039*(Online_RAW!M263)</f>
        <v>0</v>
      </c>
      <c r="M263" s="10">
        <f>Online_RAW!$N$2-Online_RAW!N263</f>
        <v>0</v>
      </c>
      <c r="N263" s="5">
        <f>Online_RAW!C263*60</f>
        <v>120.03114285714301</v>
      </c>
      <c r="O263" s="5">
        <f>MAX(0, Online_RAW!D263*60)</f>
        <v>0</v>
      </c>
      <c r="P263" s="5">
        <f>_xlfn.IFNA(VLOOKUP(A263,Sampling!$D$7:$E$14,2,FALSE),0)</f>
        <v>0</v>
      </c>
      <c r="Q263">
        <f>_xlfn.IFNA(VLOOKUP(A263,Refill!$D$6:$G$8,2,FALSE),0)</f>
        <v>0</v>
      </c>
    </row>
    <row r="264" spans="1:17" x14ac:dyDescent="0.25">
      <c r="A264" s="5">
        <f>ROUND((Online_RAW!B264-General!$B$10)*24,3)</f>
        <v>4.367</v>
      </c>
      <c r="B264" s="5">
        <f>General!$B$12+Online_ANA!K264/1000+Online_ANA!L264/1000+Online_ANA!M264/1000/General!$B$22-SUM($P$2:P264)/1000/General!$B$24+SUM($Q$2:Q264)/1000/General!$B$24</f>
        <v>1.08</v>
      </c>
      <c r="C264" s="5">
        <f>Online_RAW!K264</f>
        <v>20.655000000000001</v>
      </c>
      <c r="D264" s="5">
        <f>Online_RAW!J264</f>
        <v>0.06</v>
      </c>
      <c r="E264" s="5">
        <f>(1-F264/100-G264/100)/(1-C264/100-D264/100-General!$B$17/100)</f>
        <v>1.0039021344675538</v>
      </c>
      <c r="F264" s="5">
        <f>N264*General!$B$14/(N264+O264)+O264*100/(N264+O264)</f>
        <v>20.8</v>
      </c>
      <c r="G264" s="5">
        <f>N264*General!$B$15/(N264+O264)</f>
        <v>0.04</v>
      </c>
      <c r="H264" s="5">
        <f>(N264+O264)*(1/General!$B$20)*((F264/100)-E264*(C264/100))*1000/B264</f>
        <v>3.1913809855478825</v>
      </c>
      <c r="I264" s="5">
        <f>(N264+O264)*(1/General!$B$20)*((D264/100)*E264-(G264/100))*1000/B264</f>
        <v>1.0026924720425041</v>
      </c>
      <c r="J264" s="5">
        <f t="shared" si="4"/>
        <v>0.31418764371385954</v>
      </c>
      <c r="K264" s="5">
        <f>MAX(Online_RAW!$L$2-Online_RAW!L264,0)</f>
        <v>0</v>
      </c>
      <c r="L264" s="5">
        <f>0.0039*(Online_RAW!M264)</f>
        <v>0</v>
      </c>
      <c r="M264" s="10">
        <f>Online_RAW!$N$2-Online_RAW!N264</f>
        <v>0</v>
      </c>
      <c r="N264" s="5">
        <f>Online_RAW!C264*60</f>
        <v>119.9572173913044</v>
      </c>
      <c r="O264" s="5">
        <f>MAX(0, Online_RAW!D264*60)</f>
        <v>0</v>
      </c>
      <c r="P264" s="5">
        <f>_xlfn.IFNA(VLOOKUP(A264,Sampling!$D$7:$E$14,2,FALSE),0)</f>
        <v>0</v>
      </c>
      <c r="Q264">
        <f>_xlfn.IFNA(VLOOKUP(A264,Refill!$D$6:$G$8,2,FALSE),0)</f>
        <v>0</v>
      </c>
    </row>
    <row r="265" spans="1:17" x14ac:dyDescent="0.25">
      <c r="A265" s="5">
        <f>ROUND((Online_RAW!B265-General!$B$10)*24,3)</f>
        <v>4.383</v>
      </c>
      <c r="B265" s="5">
        <f>General!$B$12+Online_ANA!K265/1000+Online_ANA!L265/1000+Online_ANA!M265/1000/General!$B$22-SUM($P$2:P265)/1000/General!$B$24+SUM($Q$2:Q265)/1000/General!$B$24</f>
        <v>1.08</v>
      </c>
      <c r="C265" s="5">
        <f>Online_RAW!K265</f>
        <v>20.6533333333333</v>
      </c>
      <c r="D265" s="5">
        <f>Online_RAW!J265</f>
        <v>0.06</v>
      </c>
      <c r="E265" s="5">
        <f>(1-F265/100-G265/100)/(1-C265/100-D265/100-General!$B$17/100)</f>
        <v>1.0037508197680578</v>
      </c>
      <c r="F265" s="5">
        <f>N265*General!$B$14/(N265+O265)+O265*100/(N265+O265)</f>
        <v>20.81026377893679</v>
      </c>
      <c r="G265" s="5">
        <f>N265*General!$B$15/(N265+O265)</f>
        <v>3.999481627326424E-2</v>
      </c>
      <c r="H265" s="5">
        <f>(N265+O265)*(1/General!$B$20)*((F265/100)-E265*(C265/100))*1000/B265</f>
        <v>3.9377302697335019</v>
      </c>
      <c r="I265" s="5">
        <f>(N265+O265)*(1/General!$B$20)*((D265/100)*E265-(G265/100))*1000/B265</f>
        <v>1.0024877561089389</v>
      </c>
      <c r="J265" s="5">
        <f t="shared" si="4"/>
        <v>0.25458517659636076</v>
      </c>
      <c r="K265" s="5">
        <f>MAX(Online_RAW!$L$2-Online_RAW!L265,0)</f>
        <v>0</v>
      </c>
      <c r="L265" s="5">
        <f>0.0039*(Online_RAW!M265)</f>
        <v>0</v>
      </c>
      <c r="M265" s="10">
        <f>Online_RAW!$N$2-Online_RAW!N265</f>
        <v>0</v>
      </c>
      <c r="N265" s="5">
        <f>Online_RAW!C265*60</f>
        <v>119.940272727273</v>
      </c>
      <c r="O265" s="5">
        <f>MAX(0, Online_RAW!D265*60)</f>
        <v>1.5545454545454541E-2</v>
      </c>
      <c r="P265" s="5">
        <f>_xlfn.IFNA(VLOOKUP(A265,Sampling!$D$7:$E$14,2,FALSE),0)</f>
        <v>0</v>
      </c>
      <c r="Q265">
        <f>_xlfn.IFNA(VLOOKUP(A265,Refill!$D$6:$G$8,2,FALSE),0)</f>
        <v>0</v>
      </c>
    </row>
    <row r="266" spans="1:17" x14ac:dyDescent="0.25">
      <c r="A266" s="5">
        <f>ROUND((Online_RAW!B266-General!$B$10)*24,3)</f>
        <v>4.4000000000000004</v>
      </c>
      <c r="B266" s="5">
        <f>General!$B$12+Online_ANA!K266/1000+Online_ANA!L266/1000+Online_ANA!M266/1000/General!$B$22-SUM($P$2:P266)/1000/General!$B$24+SUM($Q$2:Q266)/1000/General!$B$24</f>
        <v>1.08</v>
      </c>
      <c r="C266" s="5">
        <f>Online_RAW!K266</f>
        <v>20.66</v>
      </c>
      <c r="D266" s="5">
        <f>Online_RAW!J266</f>
        <v>0.06</v>
      </c>
      <c r="E266" s="5">
        <f>(1-F266/100-G266/100)/(1-C266/100-D266/100-General!$B$17/100)</f>
        <v>1.0039657956225032</v>
      </c>
      <c r="F266" s="5">
        <f>N266*General!$B$14/(N266+O266)+O266*100/(N266+O266)</f>
        <v>20.8</v>
      </c>
      <c r="G266" s="5">
        <f>N266*General!$B$15/(N266+O266)</f>
        <v>0.04</v>
      </c>
      <c r="H266" s="5">
        <f>(N266+O266)*(1/General!$B$20)*((F266/100)-E266*(C266/100))*1000/B266</f>
        <v>2.8802580854561501</v>
      </c>
      <c r="I266" s="5">
        <f>(N266+O266)*(1/General!$B$20)*((D266/100)*E266-(G266/100))*1000/B266</f>
        <v>1.0038550547776273</v>
      </c>
      <c r="J266" s="5">
        <f t="shared" si="4"/>
        <v>0.34852955012836828</v>
      </c>
      <c r="K266" s="5">
        <f>MAX(Online_RAW!$L$2-Online_RAW!L266,0)</f>
        <v>0</v>
      </c>
      <c r="L266" s="5">
        <f>0.0039*(Online_RAW!M266)</f>
        <v>0</v>
      </c>
      <c r="M266" s="10">
        <f>Online_RAW!$N$2-Online_RAW!N266</f>
        <v>0</v>
      </c>
      <c r="N266" s="5">
        <f>Online_RAW!C266*60</f>
        <v>120.07363636363621</v>
      </c>
      <c r="O266" s="5">
        <f>MAX(0, Online_RAW!D266*60)</f>
        <v>0</v>
      </c>
      <c r="P266" s="5">
        <f>_xlfn.IFNA(VLOOKUP(A266,Sampling!$D$7:$E$14,2,FALSE),0)</f>
        <v>0</v>
      </c>
      <c r="Q266">
        <f>_xlfn.IFNA(VLOOKUP(A266,Refill!$D$6:$G$8,2,FALSE),0)</f>
        <v>0</v>
      </c>
    </row>
    <row r="267" spans="1:17" x14ac:dyDescent="0.25">
      <c r="A267" s="5">
        <f>ROUND((Online_RAW!B267-General!$B$10)*24,3)</f>
        <v>4.4169999999999998</v>
      </c>
      <c r="B267" s="5">
        <f>General!$B$12+Online_ANA!K267/1000+Online_ANA!L267/1000+Online_ANA!M267/1000/General!$B$22-SUM($P$2:P267)/1000/General!$B$24+SUM($Q$2:Q267)/1000/General!$B$24</f>
        <v>1.08</v>
      </c>
      <c r="C267" s="5">
        <f>Online_RAW!K267</f>
        <v>20.66</v>
      </c>
      <c r="D267" s="5">
        <f>Online_RAW!J267</f>
        <v>0.06</v>
      </c>
      <c r="E267" s="5">
        <f>(1-F267/100-G267/100)/(1-C267/100-D267/100-General!$B$17/100)</f>
        <v>1.0039657956225032</v>
      </c>
      <c r="F267" s="5">
        <f>N267*General!$B$14/(N267+O267)+O267*100/(N267+O267)</f>
        <v>20.8</v>
      </c>
      <c r="G267" s="5">
        <f>N267*General!$B$15/(N267+O267)</f>
        <v>3.9999999999999994E-2</v>
      </c>
      <c r="H267" s="5">
        <f>(N267+O267)*(1/General!$B$20)*((F267/100)-E267*(C267/100))*1000/B267</f>
        <v>2.8777263211318242</v>
      </c>
      <c r="I267" s="5">
        <f>(N267+O267)*(1/General!$B$20)*((D267/100)*E267-(G267/100))*1000/B267</f>
        <v>1.0029726600966389</v>
      </c>
      <c r="J267" s="5">
        <f t="shared" si="4"/>
        <v>0.34852955012836823</v>
      </c>
      <c r="K267" s="5">
        <f>MAX(Online_RAW!$L$2-Online_RAW!L267,0)</f>
        <v>0</v>
      </c>
      <c r="L267" s="5">
        <f>0.0039*(Online_RAW!M267)</f>
        <v>0</v>
      </c>
      <c r="M267" s="10">
        <f>Online_RAW!$N$2-Online_RAW!N267</f>
        <v>0</v>
      </c>
      <c r="N267" s="5">
        <f>Online_RAW!C267*60</f>
        <v>119.9680909090908</v>
      </c>
      <c r="O267" s="5">
        <f>MAX(0, Online_RAW!D267*60)</f>
        <v>0</v>
      </c>
      <c r="P267" s="5">
        <f>_xlfn.IFNA(VLOOKUP(A267,Sampling!$D$7:$E$14,2,FALSE),0)</f>
        <v>0</v>
      </c>
      <c r="Q267">
        <f>_xlfn.IFNA(VLOOKUP(A267,Refill!$D$6:$G$8,2,FALSE),0)</f>
        <v>0</v>
      </c>
    </row>
    <row r="268" spans="1:17" x14ac:dyDescent="0.25">
      <c r="A268" s="5">
        <f>ROUND((Online_RAW!B268-General!$B$10)*24,3)</f>
        <v>4.4329999999999998</v>
      </c>
      <c r="B268" s="5">
        <f>General!$B$12+Online_ANA!K268/1000+Online_ANA!L268/1000+Online_ANA!M268/1000/General!$B$22-SUM($P$2:P268)/1000/General!$B$24+SUM($Q$2:Q268)/1000/General!$B$24</f>
        <v>1.08</v>
      </c>
      <c r="C268" s="5">
        <f>Online_RAW!K268</f>
        <v>20.66</v>
      </c>
      <c r="D268" s="5">
        <f>Online_RAW!J268</f>
        <v>0.06</v>
      </c>
      <c r="E268" s="5">
        <f>(1-F268/100-G268/100)/(1-C268/100-D268/100-General!$B$17/100)</f>
        <v>1.0039657956225032</v>
      </c>
      <c r="F268" s="5">
        <f>N268*General!$B$14/(N268+O268)+O268*100/(N268+O268)</f>
        <v>20.8</v>
      </c>
      <c r="G268" s="5">
        <f>N268*General!$B$15/(N268+O268)</f>
        <v>0.04</v>
      </c>
      <c r="H268" s="5">
        <f>(N268+O268)*(1/General!$B$20)*((F268/100)-E268*(C268/100))*1000/B268</f>
        <v>2.8765727437609714</v>
      </c>
      <c r="I268" s="5">
        <f>(N268+O268)*(1/General!$B$20)*((D268/100)*E268-(G268/100))*1000/B268</f>
        <v>1.002570604294537</v>
      </c>
      <c r="J268" s="5">
        <f t="shared" si="4"/>
        <v>0.34852955012836817</v>
      </c>
      <c r="K268" s="5">
        <f>MAX(Online_RAW!$L$2-Online_RAW!L268,0)</f>
        <v>0</v>
      </c>
      <c r="L268" s="5">
        <f>0.0039*(Online_RAW!M268)</f>
        <v>0</v>
      </c>
      <c r="M268" s="10">
        <f>Online_RAW!$N$2-Online_RAW!N268</f>
        <v>0</v>
      </c>
      <c r="N268" s="5">
        <f>Online_RAW!C268*60</f>
        <v>119.9200000000002</v>
      </c>
      <c r="O268" s="5">
        <f>MAX(0, Online_RAW!D268*60)</f>
        <v>0</v>
      </c>
      <c r="P268" s="5">
        <f>_xlfn.IFNA(VLOOKUP(A268,Sampling!$D$7:$E$14,2,FALSE),0)</f>
        <v>0</v>
      </c>
      <c r="Q268">
        <f>_xlfn.IFNA(VLOOKUP(A268,Refill!$D$6:$G$8,2,FALSE),0)</f>
        <v>0</v>
      </c>
    </row>
    <row r="269" spans="1:17" x14ac:dyDescent="0.25">
      <c r="A269" s="5">
        <f>ROUND((Online_RAW!B269-General!$B$10)*24,3)</f>
        <v>4.45</v>
      </c>
      <c r="B269" s="5">
        <f>General!$B$12+Online_ANA!K269/1000+Online_ANA!L269/1000+Online_ANA!M269/1000/General!$B$22-SUM($P$2:P269)/1000/General!$B$24+SUM($Q$2:Q269)/1000/General!$B$24</f>
        <v>1.08</v>
      </c>
      <c r="C269" s="5">
        <f>Online_RAW!K269</f>
        <v>20.66</v>
      </c>
      <c r="D269" s="5">
        <f>Online_RAW!J269</f>
        <v>0.06</v>
      </c>
      <c r="E269" s="5">
        <f>(1-F269/100-G269/100)/(1-C269/100-D269/100-General!$B$17/100)</f>
        <v>1.0039657956225032</v>
      </c>
      <c r="F269" s="5">
        <f>N269*General!$B$14/(N269+O269)+O269*100/(N269+O269)</f>
        <v>20.8</v>
      </c>
      <c r="G269" s="5">
        <f>N269*General!$B$15/(N269+O269)</f>
        <v>0.04</v>
      </c>
      <c r="H269" s="5">
        <f>(N269+O269)*(1/General!$B$20)*((F269/100)-E269*(C269/100))*1000/B269</f>
        <v>2.8780527682630517</v>
      </c>
      <c r="I269" s="5">
        <f>(N269+O269)*(1/General!$B$20)*((D269/100)*E269-(G269/100))*1000/B269</f>
        <v>1.0030864365684264</v>
      </c>
      <c r="J269" s="5">
        <f t="shared" si="4"/>
        <v>0.34852955012836828</v>
      </c>
      <c r="K269" s="5">
        <f>MAX(Online_RAW!$L$2-Online_RAW!L269,0)</f>
        <v>0</v>
      </c>
      <c r="L269" s="5">
        <f>0.0039*(Online_RAW!M269)</f>
        <v>0</v>
      </c>
      <c r="M269" s="10">
        <f>Online_RAW!$N$2-Online_RAW!N269</f>
        <v>0</v>
      </c>
      <c r="N269" s="5">
        <f>Online_RAW!C269*60</f>
        <v>119.9817</v>
      </c>
      <c r="O269" s="5">
        <f>MAX(0, Online_RAW!D269*60)</f>
        <v>0</v>
      </c>
      <c r="P269" s="5">
        <f>_xlfn.IFNA(VLOOKUP(A269,Sampling!$D$7:$E$14,2,FALSE),0)</f>
        <v>0</v>
      </c>
      <c r="Q269">
        <f>_xlfn.IFNA(VLOOKUP(A269,Refill!$D$6:$G$8,2,FALSE),0)</f>
        <v>0</v>
      </c>
    </row>
    <row r="270" spans="1:17" x14ac:dyDescent="0.25">
      <c r="A270" s="5">
        <f>ROUND((Online_RAW!B270-General!$B$10)*24,3)</f>
        <v>4.4669999999999996</v>
      </c>
      <c r="B270" s="5">
        <f>General!$B$12+Online_ANA!K270/1000+Online_ANA!L270/1000+Online_ANA!M270/1000/General!$B$22-SUM($P$2:P270)/1000/General!$B$24+SUM($Q$2:Q270)/1000/General!$B$24</f>
        <v>1.08</v>
      </c>
      <c r="C270" s="5">
        <f>Online_RAW!K270</f>
        <v>20.675000000000001</v>
      </c>
      <c r="D270" s="5">
        <f>Online_RAW!J270</f>
        <v>7.0000000000000007E-2</v>
      </c>
      <c r="E270" s="5">
        <f>(1-F270/100-G270/100)/(1-C270/100-D270/100-General!$B$17/100)</f>
        <v>1.0042842225453552</v>
      </c>
      <c r="F270" s="5">
        <f>N270*General!$B$14/(N270+O270)+O270*100/(N270+O270)</f>
        <v>20.8</v>
      </c>
      <c r="G270" s="5">
        <f>N270*General!$B$15/(N270+O270)</f>
        <v>0.04</v>
      </c>
      <c r="H270" s="5">
        <f>(N270+O270)*(1/General!$B$20)*((F270/100)-E270*(C270/100))*1000/B270</f>
        <v>1.8052279308203125</v>
      </c>
      <c r="I270" s="5">
        <f>(N270+O270)*(1/General!$B$20)*((D270/100)*E270-(G270/100))*1000/B270</f>
        <v>1.5017205689818067</v>
      </c>
      <c r="J270" s="5">
        <f t="shared" si="4"/>
        <v>0.83187310773516054</v>
      </c>
      <c r="K270" s="5">
        <f>MAX(Online_RAW!$L$2-Online_RAW!L270,0)</f>
        <v>0</v>
      </c>
      <c r="L270" s="5">
        <f>0.0039*(Online_RAW!M270)</f>
        <v>0</v>
      </c>
      <c r="M270" s="10">
        <f>Online_RAW!$N$2-Online_RAW!N270</f>
        <v>0</v>
      </c>
      <c r="N270" s="5">
        <f>Online_RAW!C270*60</f>
        <v>119.9751</v>
      </c>
      <c r="O270" s="5">
        <f>MAX(0, Online_RAW!D270*60)</f>
        <v>0</v>
      </c>
      <c r="P270" s="5">
        <f>_xlfn.IFNA(VLOOKUP(A270,Sampling!$D$7:$E$14,2,FALSE),0)</f>
        <v>0</v>
      </c>
      <c r="Q270">
        <f>_xlfn.IFNA(VLOOKUP(A270,Refill!$D$6:$G$8,2,FALSE),0)</f>
        <v>0</v>
      </c>
    </row>
    <row r="271" spans="1:17" x14ac:dyDescent="0.25">
      <c r="A271" s="5">
        <f>ROUND((Online_RAW!B271-General!$B$10)*24,3)</f>
        <v>4.4829999999999997</v>
      </c>
      <c r="B271" s="5">
        <f>General!$B$12+Online_ANA!K271/1000+Online_ANA!L271/1000+Online_ANA!M271/1000/General!$B$22-SUM($P$2:P271)/1000/General!$B$24+SUM($Q$2:Q271)/1000/General!$B$24</f>
        <v>1.08</v>
      </c>
      <c r="C271" s="5">
        <f>Online_RAW!K271</f>
        <v>20.69</v>
      </c>
      <c r="D271" s="5">
        <f>Online_RAW!J271</f>
        <v>6.5000000000000002E-2</v>
      </c>
      <c r="E271" s="5">
        <f>(1-F271/100-G271/100)/(1-C271/100-D271/100-General!$B$17/100)</f>
        <v>1.0042634102304113</v>
      </c>
      <c r="F271" s="5">
        <f>N271*General!$B$14/(N271+O271)+O271*100/(N271+O271)</f>
        <v>20.811689012336192</v>
      </c>
      <c r="G271" s="5">
        <f>N271*General!$B$15/(N271+O271)</f>
        <v>3.9994096458416062E-2</v>
      </c>
      <c r="H271" s="5">
        <f>(N271+O271)*(1/General!$B$20)*((F271/100)-E271*(C271/100))*1000/B271</f>
        <v>1.6599731875377821</v>
      </c>
      <c r="I271" s="5">
        <f>(N271+O271)*(1/General!$B$20)*((D271/100)*E271-(G271/100))*1000/B271</f>
        <v>1.2535940562746792</v>
      </c>
      <c r="J271" s="5">
        <f t="shared" si="4"/>
        <v>0.75518934021706696</v>
      </c>
      <c r="K271" s="5">
        <f>MAX(Online_RAW!$L$2-Online_RAW!L271,0)</f>
        <v>0</v>
      </c>
      <c r="L271" s="5">
        <f>0.0039*(Online_RAW!M271)</f>
        <v>0</v>
      </c>
      <c r="M271" s="10">
        <f>Online_RAW!$N$2-Online_RAW!N271</f>
        <v>0</v>
      </c>
      <c r="N271" s="5">
        <f>Online_RAW!C271*60</f>
        <v>120.00709090909081</v>
      </c>
      <c r="O271" s="5">
        <f>MAX(0, Online_RAW!D271*60)</f>
        <v>1.77142857142857E-2</v>
      </c>
      <c r="P271" s="5">
        <f>_xlfn.IFNA(VLOOKUP(A271,Sampling!$D$7:$E$14,2,FALSE),0)</f>
        <v>0</v>
      </c>
      <c r="Q271">
        <f>_xlfn.IFNA(VLOOKUP(A271,Refill!$D$6:$G$8,2,FALSE),0)</f>
        <v>0</v>
      </c>
    </row>
    <row r="272" spans="1:17" x14ac:dyDescent="0.25">
      <c r="A272" s="5">
        <f>ROUND((Online_RAW!B272-General!$B$10)*24,3)</f>
        <v>4.5</v>
      </c>
      <c r="B272" s="5">
        <f>General!$B$12+Online_ANA!K272/1000+Online_ANA!L272/1000+Online_ANA!M272/1000/General!$B$22-SUM($P$2:P272)/1000/General!$B$24+SUM($Q$2:Q272)/1000/General!$B$24</f>
        <v>1.08</v>
      </c>
      <c r="C272" s="5">
        <f>Online_RAW!K272</f>
        <v>20.7</v>
      </c>
      <c r="D272" s="5">
        <f>Online_RAW!J272</f>
        <v>6.5000000000000002E-2</v>
      </c>
      <c r="E272" s="5">
        <f>(1-F272/100-G272/100)/(1-C272/100-D272/100-General!$B$17/100)</f>
        <v>1.0045391095536056</v>
      </c>
      <c r="F272" s="5">
        <f>N272*General!$B$14/(N272+O272)+O272*100/(N272+O272)</f>
        <v>20.8</v>
      </c>
      <c r="G272" s="5">
        <f>N272*General!$B$15/(N272+O272)</f>
        <v>4.0000000000000008E-2</v>
      </c>
      <c r="H272" s="5">
        <f>(N272+O272)*(1/General!$B$20)*((F272/100)-E272*(C272/100))*1000/B272</f>
        <v>0.29915690679364981</v>
      </c>
      <c r="I272" s="5">
        <f>(N272+O272)*(1/General!$B$20)*((D272/100)*E272-(G272/100))*1000/B272</f>
        <v>1.2527558057117778</v>
      </c>
      <c r="J272" s="5">
        <f t="shared" si="4"/>
        <v>4.1876212023274269</v>
      </c>
      <c r="K272" s="5">
        <f>MAX(Online_RAW!$L$2-Online_RAW!L272,0)</f>
        <v>0</v>
      </c>
      <c r="L272" s="5">
        <f>0.0039*(Online_RAW!M272)</f>
        <v>0</v>
      </c>
      <c r="M272" s="10">
        <f>Online_RAW!$N$2-Online_RAW!N272</f>
        <v>0</v>
      </c>
      <c r="N272" s="5">
        <f>Online_RAW!C272*60</f>
        <v>119.8875652173912</v>
      </c>
      <c r="O272" s="5">
        <f>MAX(0, Online_RAW!D272*60)</f>
        <v>0</v>
      </c>
      <c r="P272" s="5">
        <f>_xlfn.IFNA(VLOOKUP(A272,Sampling!$D$7:$E$14,2,FALSE),0)</f>
        <v>0</v>
      </c>
      <c r="Q272">
        <f>_xlfn.IFNA(VLOOKUP(A272,Refill!$D$6:$G$8,2,FALSE),0)</f>
        <v>0</v>
      </c>
    </row>
    <row r="273" spans="1:17" x14ac:dyDescent="0.25">
      <c r="A273" s="5">
        <f>ROUND((Online_RAW!B273-General!$B$10)*24,3)</f>
        <v>4.5170000000000003</v>
      </c>
      <c r="B273" s="5">
        <f>General!$B$12+Online_ANA!K273/1000+Online_ANA!L273/1000+Online_ANA!M273/1000/General!$B$22-SUM($P$2:P273)/1000/General!$B$24+SUM($Q$2:Q273)/1000/General!$B$24</f>
        <v>1.08</v>
      </c>
      <c r="C273" s="5">
        <f>Online_RAW!K273</f>
        <v>20.71</v>
      </c>
      <c r="D273" s="5">
        <f>Online_RAW!J273</f>
        <v>7.0000000000000007E-2</v>
      </c>
      <c r="E273" s="5">
        <f>(1-F273/100-G273/100)/(1-C273/100-D273/100-General!$B$17/100)</f>
        <v>1.0047303597318977</v>
      </c>
      <c r="F273" s="5">
        <f>N273*General!$B$14/(N273+O273)+O273*100/(N273+O273)</f>
        <v>20.8</v>
      </c>
      <c r="G273" s="5">
        <f>N273*General!$B$15/(N273+O273)</f>
        <v>0.04</v>
      </c>
      <c r="H273" s="5">
        <f>(N273+O273)*(1/General!$B$20)*((F273/100)-E273*(C273/100))*1000/B273</f>
        <v>-0.39495507677247726</v>
      </c>
      <c r="I273" s="5">
        <f>(N273+O273)*(1/General!$B$20)*((D273/100)*E273-(G273/100))*1000/B273</f>
        <v>1.5038674077098377</v>
      </c>
      <c r="J273" s="5">
        <f t="shared" si="4"/>
        <v>-3.8076923076904117</v>
      </c>
      <c r="K273" s="5">
        <f>MAX(Online_RAW!$L$2-Online_RAW!L273,0)</f>
        <v>0</v>
      </c>
      <c r="L273" s="5">
        <f>0.0039*(Online_RAW!M273)</f>
        <v>0</v>
      </c>
      <c r="M273" s="10">
        <f>Online_RAW!$N$2-Online_RAW!N273</f>
        <v>0</v>
      </c>
      <c r="N273" s="5">
        <f>Online_RAW!C273*60</f>
        <v>120.0229090909092</v>
      </c>
      <c r="O273" s="5">
        <f>MAX(0, Online_RAW!D273*60)</f>
        <v>0</v>
      </c>
      <c r="P273" s="5">
        <f>_xlfn.IFNA(VLOOKUP(A273,Sampling!$D$7:$E$14,2,FALSE),0)</f>
        <v>0</v>
      </c>
      <c r="Q273">
        <f>_xlfn.IFNA(VLOOKUP(A273,Refill!$D$6:$G$8,2,FALSE),0)</f>
        <v>0</v>
      </c>
    </row>
    <row r="274" spans="1:17" x14ac:dyDescent="0.25">
      <c r="A274" s="5">
        <f>ROUND((Online_RAW!B274-General!$B$10)*24,3)</f>
        <v>4.5330000000000004</v>
      </c>
      <c r="B274" s="5">
        <f>General!$B$12+Online_ANA!K274/1000+Online_ANA!L274/1000+Online_ANA!M274/1000/General!$B$22-SUM($P$2:P274)/1000/General!$B$24+SUM($Q$2:Q274)/1000/General!$B$24</f>
        <v>1.08</v>
      </c>
      <c r="C274" s="5">
        <f>Online_RAW!K274</f>
        <v>20.716666666666701</v>
      </c>
      <c r="D274" s="5">
        <f>Online_RAW!J274</f>
        <v>0.06</v>
      </c>
      <c r="E274" s="5">
        <f>(1-F274/100-G274/100)/(1-C274/100-D274/100-General!$B$17/100)</f>
        <v>1.0045369882207476</v>
      </c>
      <c r="F274" s="5">
        <f>N274*General!$B$14/(N274+O274)+O274*100/(N274+O274)</f>
        <v>20.811892770570307</v>
      </c>
      <c r="G274" s="5">
        <f>N274*General!$B$15/(N274+O274)</f>
        <v>3.9993993550217016E-2</v>
      </c>
      <c r="H274" s="5">
        <f>(N274+O274)*(1/General!$B$20)*((F274/100)-E274*(C274/100))*1000/B274</f>
        <v>6.1147561058772268E-2</v>
      </c>
      <c r="I274" s="5">
        <f>(N274+O274)*(1/General!$B$20)*((D274/100)*E274-(G274/100))*1000/B274</f>
        <v>1.004156667514301</v>
      </c>
      <c r="J274" s="5">
        <f t="shared" si="4"/>
        <v>16.421859680538216</v>
      </c>
      <c r="K274" s="5">
        <f>MAX(Online_RAW!$L$2-Online_RAW!L274,0)</f>
        <v>0</v>
      </c>
      <c r="L274" s="5">
        <f>0.0039*(Online_RAW!M274)</f>
        <v>0</v>
      </c>
      <c r="M274" s="10">
        <f>Online_RAW!$N$2-Online_RAW!N274</f>
        <v>0</v>
      </c>
      <c r="N274" s="5">
        <f>Online_RAW!C274*60</f>
        <v>119.8531428571428</v>
      </c>
      <c r="O274" s="5">
        <f>MAX(0, Online_RAW!D274*60)</f>
        <v>1.7999999999999999E-2</v>
      </c>
      <c r="P274" s="5">
        <f>_xlfn.IFNA(VLOOKUP(A274,Sampling!$D$7:$E$14,2,FALSE),0)</f>
        <v>0</v>
      </c>
      <c r="Q274">
        <f>_xlfn.IFNA(VLOOKUP(A274,Refill!$D$6:$G$8,2,FALSE),0)</f>
        <v>0</v>
      </c>
    </row>
    <row r="275" spans="1:17" x14ac:dyDescent="0.25">
      <c r="A275" s="5">
        <f>ROUND((Online_RAW!B275-General!$B$10)*24,3)</f>
        <v>4.55</v>
      </c>
      <c r="B275" s="5">
        <f>General!$B$12+Online_ANA!K275/1000+Online_ANA!L275/1000+Online_ANA!M275/1000/General!$B$22-SUM($P$2:P275)/1000/General!$B$24+SUM($Q$2:Q275)/1000/General!$B$24</f>
        <v>1.08</v>
      </c>
      <c r="C275" s="5">
        <f>Online_RAW!K275</f>
        <v>20.716666666666701</v>
      </c>
      <c r="D275" s="5">
        <f>Online_RAW!J275</f>
        <v>0.06</v>
      </c>
      <c r="E275" s="5">
        <f>(1-F275/100-G275/100)/(1-C275/100-D275/100-General!$B$17/100)</f>
        <v>1.004687853399223</v>
      </c>
      <c r="F275" s="5">
        <f>N275*General!$B$14/(N275+O275)+O275*100/(N275+O275)</f>
        <v>20.8</v>
      </c>
      <c r="G275" s="5">
        <f>N275*General!$B$15/(N275+O275)</f>
        <v>4.0000000000000008E-2</v>
      </c>
      <c r="H275" s="5">
        <f>(N275+O275)*(1/General!$B$20)*((F275/100)-E275*(C275/100))*1000/B275</f>
        <v>-0.68362290965193095</v>
      </c>
      <c r="I275" s="5">
        <f>(N275+O275)*(1/General!$B$20)*((D275/100)*E275-(G275/100))*1000/B275</f>
        <v>1.0059041259927379</v>
      </c>
      <c r="J275" s="5">
        <f t="shared" si="4"/>
        <v>-1.4714312697696126</v>
      </c>
      <c r="K275" s="5">
        <f>MAX(Online_RAW!$L$2-Online_RAW!L275,0)</f>
        <v>0</v>
      </c>
      <c r="L275" s="5">
        <f>0.0039*(Online_RAW!M275)</f>
        <v>0</v>
      </c>
      <c r="M275" s="10">
        <f>Online_RAW!$N$2-Online_RAW!N275</f>
        <v>0</v>
      </c>
      <c r="N275" s="5">
        <f>Online_RAW!C275*60</f>
        <v>120.0617142857142</v>
      </c>
      <c r="O275" s="5">
        <f>MAX(0, Online_RAW!D275*60)</f>
        <v>0</v>
      </c>
      <c r="P275" s="5">
        <f>_xlfn.IFNA(VLOOKUP(A275,Sampling!$D$7:$E$14,2,FALSE),0)</f>
        <v>0</v>
      </c>
      <c r="Q275">
        <f>_xlfn.IFNA(VLOOKUP(A275,Refill!$D$6:$G$8,2,FALSE),0)</f>
        <v>0</v>
      </c>
    </row>
    <row r="276" spans="1:17" x14ac:dyDescent="0.25">
      <c r="A276" s="5">
        <f>ROUND((Online_RAW!B276-General!$B$10)*24,3)</f>
        <v>4.5670000000000002</v>
      </c>
      <c r="B276" s="5">
        <f>General!$B$12+Online_ANA!K276/1000+Online_ANA!L276/1000+Online_ANA!M276/1000/General!$B$22-SUM($P$2:P276)/1000/General!$B$24+SUM($Q$2:Q276)/1000/General!$B$24</f>
        <v>1.08</v>
      </c>
      <c r="C276" s="5">
        <f>Online_RAW!K276</f>
        <v>20.72</v>
      </c>
      <c r="D276" s="5">
        <f>Online_RAW!J276</f>
        <v>0.06</v>
      </c>
      <c r="E276" s="5">
        <f>(1-F276/100-G276/100)/(1-C276/100-D276/100-General!$B$17/100)</f>
        <v>1.0044892943545214</v>
      </c>
      <c r="F276" s="5">
        <f>N276*General!$B$14/(N276+O276)+O276*100/(N276+O276)</f>
        <v>20.819002489278109</v>
      </c>
      <c r="G276" s="5">
        <f>N276*General!$B$15/(N276+O276)</f>
        <v>3.9990402783192873E-2</v>
      </c>
      <c r="H276" s="5">
        <f>(N276+O276)*(1/General!$B$20)*((F276/100)-E276*(C276/100))*1000/B276</f>
        <v>0.29674140677950667</v>
      </c>
      <c r="I276" s="5">
        <f>(N276+O276)*(1/General!$B$20)*((D276/100)*E276-(G276/100))*1000/B276</f>
        <v>1.0055637733853373</v>
      </c>
      <c r="J276" s="5">
        <f t="shared" si="4"/>
        <v>3.3886870871799846</v>
      </c>
      <c r="K276" s="5">
        <f>MAX(Online_RAW!$L$2-Online_RAW!L276,0)</f>
        <v>0</v>
      </c>
      <c r="L276" s="5">
        <f>0.0039*(Online_RAW!M276)</f>
        <v>0</v>
      </c>
      <c r="M276" s="10">
        <f>Online_RAW!$N$2-Online_RAW!N276</f>
        <v>0</v>
      </c>
      <c r="N276" s="5">
        <f>Online_RAW!C276*60</f>
        <v>120.00600000000001</v>
      </c>
      <c r="O276" s="5">
        <f>MAX(0, Online_RAW!D276*60)</f>
        <v>2.8799999999999999E-2</v>
      </c>
      <c r="P276" s="5">
        <f>_xlfn.IFNA(VLOOKUP(A276,Sampling!$D$7:$E$14,2,FALSE),0)</f>
        <v>0</v>
      </c>
      <c r="Q276">
        <f>_xlfn.IFNA(VLOOKUP(A276,Refill!$D$6:$G$8,2,FALSE),0)</f>
        <v>0</v>
      </c>
    </row>
    <row r="277" spans="1:17" x14ac:dyDescent="0.25">
      <c r="A277" s="5">
        <f>ROUND((Online_RAW!B277-General!$B$10)*24,3)</f>
        <v>4.5830000000000002</v>
      </c>
      <c r="B277" s="5">
        <f>General!$B$12+Online_ANA!K277/1000+Online_ANA!L277/1000+Online_ANA!M277/1000/General!$B$22-SUM($P$2:P277)/1000/General!$B$24+SUM($Q$2:Q277)/1000/General!$B$24</f>
        <v>1.08</v>
      </c>
      <c r="C277" s="5">
        <f>Online_RAW!K277</f>
        <v>20.72</v>
      </c>
      <c r="D277" s="5">
        <f>Online_RAW!J277</f>
        <v>0.06</v>
      </c>
      <c r="E277" s="5">
        <f>(1-F277/100-G277/100)/(1-C277/100-D277/100-General!$B$17/100)</f>
        <v>1.0046107455572388</v>
      </c>
      <c r="F277" s="5">
        <f>N277*General!$B$14/(N277+O277)+O277*100/(N277+O277)</f>
        <v>20.809428840824022</v>
      </c>
      <c r="G277" s="5">
        <f>N277*General!$B$15/(N277+O277)</f>
        <v>3.9995237959179787E-2</v>
      </c>
      <c r="H277" s="5">
        <f>(N277+O277)*(1/General!$B$20)*((F277/100)-E277*(C277/100))*1000/B277</f>
        <v>-0.30266959491252193</v>
      </c>
      <c r="I277" s="5">
        <f>(N277+O277)*(1/General!$B$20)*((D277/100)*E277-(G277/100))*1000/B277</f>
        <v>1.0053650647655501</v>
      </c>
      <c r="J277" s="5">
        <f t="shared" si="4"/>
        <v>-3.3216586061646609</v>
      </c>
      <c r="K277" s="5">
        <f>MAX(Online_RAW!$L$2-Online_RAW!L277,0)</f>
        <v>0</v>
      </c>
      <c r="L277" s="5">
        <f>0.0039*(Online_RAW!M277)</f>
        <v>0</v>
      </c>
      <c r="M277" s="10">
        <f>Online_RAW!$N$2-Online_RAW!N277</f>
        <v>0</v>
      </c>
      <c r="N277" s="5">
        <f>Online_RAW!C277*60</f>
        <v>119.98228571428561</v>
      </c>
      <c r="O277" s="5">
        <f>MAX(0, Online_RAW!D277*60)</f>
        <v>1.428571428571428E-2</v>
      </c>
      <c r="P277" s="5">
        <f>_xlfn.IFNA(VLOOKUP(A277,Sampling!$D$7:$E$14,2,FALSE),0)</f>
        <v>0</v>
      </c>
      <c r="Q277">
        <f>_xlfn.IFNA(VLOOKUP(A277,Refill!$D$6:$G$8,2,FALSE),0)</f>
        <v>0</v>
      </c>
    </row>
    <row r="278" spans="1:17" x14ac:dyDescent="0.25">
      <c r="A278" s="5">
        <f>ROUND((Online_RAW!B278-General!$B$10)*24,3)</f>
        <v>4.5999999999999996</v>
      </c>
      <c r="B278" s="5">
        <f>General!$B$12+Online_ANA!K278/1000+Online_ANA!L278/1000+Online_ANA!M278/1000/General!$B$22-SUM($P$2:P278)/1000/General!$B$24+SUM($Q$2:Q278)/1000/General!$B$24</f>
        <v>1.08</v>
      </c>
      <c r="C278" s="5">
        <f>Online_RAW!K278</f>
        <v>20.72</v>
      </c>
      <c r="D278" s="5">
        <f>Online_RAW!J278</f>
        <v>0.06</v>
      </c>
      <c r="E278" s="5">
        <f>(1-F278/100-G278/100)/(1-C278/100-D278/100-General!$B$17/100)</f>
        <v>1.0046626778922487</v>
      </c>
      <c r="F278" s="5">
        <f>N278*General!$B$14/(N278+O278)+O278*100/(N278+O278)</f>
        <v>20.805335164453098</v>
      </c>
      <c r="G278" s="5">
        <f>N278*General!$B$15/(N278+O278)</f>
        <v>3.999730547249844E-2</v>
      </c>
      <c r="H278" s="5">
        <f>(N278+O278)*(1/General!$B$20)*((F278/100)-E278*(C278/100))*1000/B278</f>
        <v>-0.55918561707014158</v>
      </c>
      <c r="I278" s="5">
        <f>(N278+O278)*(1/General!$B$20)*((D278/100)*E278-(G278/100))*1000/B278</f>
        <v>1.0058654274346497</v>
      </c>
      <c r="J278" s="5">
        <f t="shared" si="4"/>
        <v>-1.7988041836714099</v>
      </c>
      <c r="K278" s="5">
        <f>MAX(Online_RAW!$L$2-Online_RAW!L278,0)</f>
        <v>0</v>
      </c>
      <c r="L278" s="5">
        <f>0.0039*(Online_RAW!M278)</f>
        <v>0</v>
      </c>
      <c r="M278" s="10">
        <f>Online_RAW!$N$2-Online_RAW!N278</f>
        <v>0</v>
      </c>
      <c r="N278" s="5">
        <f>Online_RAW!C278*60</f>
        <v>120.042</v>
      </c>
      <c r="O278" s="5">
        <f>MAX(0, Online_RAW!D278*60)</f>
        <v>8.08695652173912E-3</v>
      </c>
      <c r="P278" s="5">
        <f>_xlfn.IFNA(VLOOKUP(A278,Sampling!$D$7:$E$14,2,FALSE),0)</f>
        <v>0</v>
      </c>
      <c r="Q278">
        <f>_xlfn.IFNA(VLOOKUP(A278,Refill!$D$6:$G$8,2,FALSE),0)</f>
        <v>0</v>
      </c>
    </row>
    <row r="279" spans="1:17" x14ac:dyDescent="0.25">
      <c r="A279" s="5">
        <f>ROUND((Online_RAW!B279-General!$B$10)*24,3)</f>
        <v>4.617</v>
      </c>
      <c r="B279" s="5">
        <f>General!$B$12+Online_ANA!K279/1000+Online_ANA!L279/1000+Online_ANA!M279/1000/General!$B$22-SUM($P$2:P279)/1000/General!$B$24+SUM($Q$2:Q279)/1000/General!$B$24</f>
        <v>1.08</v>
      </c>
      <c r="C279" s="5">
        <f>Online_RAW!K279</f>
        <v>20.726666666666699</v>
      </c>
      <c r="D279" s="5">
        <f>Online_RAW!J279</f>
        <v>0.06</v>
      </c>
      <c r="E279" s="5">
        <f>(1-F279/100-G279/100)/(1-C279/100-D279/100-General!$B$17/100)</f>
        <v>1.0047079901053662</v>
      </c>
      <c r="F279" s="5">
        <f>N279*General!$B$14/(N279+O279)+O279*100/(N279+O279)</f>
        <v>20.808464771052776</v>
      </c>
      <c r="G279" s="5">
        <f>N279*General!$B$15/(N279+O279)</f>
        <v>3.9995724863104661E-2</v>
      </c>
      <c r="H279" s="5">
        <f>(N279+O279)*(1/General!$B$20)*((F279/100)-E279*(C279/100))*1000/B279</f>
        <v>-0.78194885224737143</v>
      </c>
      <c r="I279" s="5">
        <f>(N279+O279)*(1/General!$B$20)*((D279/100)*E279-(G279/100))*1000/B279</f>
        <v>1.0050920650117767</v>
      </c>
      <c r="J279" s="5">
        <f t="shared" si="4"/>
        <v>-1.2853680418138314</v>
      </c>
      <c r="K279" s="5">
        <f>MAX(Online_RAW!$L$2-Online_RAW!L279,0)</f>
        <v>0</v>
      </c>
      <c r="L279" s="5">
        <f>0.0039*(Online_RAW!M279)</f>
        <v>0</v>
      </c>
      <c r="M279" s="10">
        <f>Online_RAW!$N$2-Online_RAW!N279</f>
        <v>0</v>
      </c>
      <c r="N279" s="5">
        <f>Online_RAW!C279*60</f>
        <v>119.9195454545454</v>
      </c>
      <c r="O279" s="5">
        <f>MAX(0, Online_RAW!D279*60)</f>
        <v>1.281818181818184E-2</v>
      </c>
      <c r="P279" s="5">
        <f>_xlfn.IFNA(VLOOKUP(A279,Sampling!$D$7:$E$14,2,FALSE),0)</f>
        <v>0</v>
      </c>
      <c r="Q279">
        <f>_xlfn.IFNA(VLOOKUP(A279,Refill!$D$6:$G$8,2,FALSE),0)</f>
        <v>0</v>
      </c>
    </row>
    <row r="280" spans="1:17" x14ac:dyDescent="0.25">
      <c r="A280" s="5">
        <f>ROUND((Online_RAW!B280-General!$B$10)*24,3)</f>
        <v>4.633</v>
      </c>
      <c r="B280" s="5">
        <f>General!$B$12+Online_ANA!K280/1000+Online_ANA!L280/1000+Online_ANA!M280/1000/General!$B$22-SUM($P$2:P280)/1000/General!$B$24+SUM($Q$2:Q280)/1000/General!$B$24</f>
        <v>1.08</v>
      </c>
      <c r="C280" s="5">
        <f>Online_RAW!K280</f>
        <v>20.726666666666699</v>
      </c>
      <c r="D280" s="5">
        <f>Online_RAW!J280</f>
        <v>0.06</v>
      </c>
      <c r="E280" s="5">
        <f>(1-F280/100-G280/100)/(1-C280/100-D280/100-General!$B$17/100)</f>
        <v>1.0048153831883082</v>
      </c>
      <c r="F280" s="5">
        <f>N280*General!$B$14/(N280+O280)+O280*100/(N280+O280)</f>
        <v>20.8</v>
      </c>
      <c r="G280" s="5">
        <f>N280*General!$B$15/(N280+O280)</f>
        <v>0.04</v>
      </c>
      <c r="H280" s="5">
        <f>(N280+O280)*(1/General!$B$20)*((F280/100)-E280*(C280/100))*1000/B280</f>
        <v>-1.3108496103136682</v>
      </c>
      <c r="I280" s="5">
        <f>(N280+O280)*(1/General!$B$20)*((D280/100)*E280-(G280/100))*1000/B280</f>
        <v>1.0046166118112878</v>
      </c>
      <c r="J280" s="5">
        <f t="shared" si="4"/>
        <v>-0.76638586448593204</v>
      </c>
      <c r="K280" s="5">
        <f>MAX(Online_RAW!$L$2-Online_RAW!L280,0)</f>
        <v>0</v>
      </c>
      <c r="L280" s="5">
        <f>0.0039*(Online_RAW!M280)</f>
        <v>0</v>
      </c>
      <c r="M280" s="10">
        <f>Online_RAW!$N$2-Online_RAW!N280</f>
        <v>0</v>
      </c>
      <c r="N280" s="5">
        <f>Online_RAW!C280*60</f>
        <v>119.8628181818184</v>
      </c>
      <c r="O280" s="5">
        <f>MAX(0, Online_RAW!D280*60)</f>
        <v>0</v>
      </c>
      <c r="P280" s="5">
        <f>_xlfn.IFNA(VLOOKUP(A280,Sampling!$D$7:$E$14,2,FALSE),0)</f>
        <v>0</v>
      </c>
      <c r="Q280">
        <f>_xlfn.IFNA(VLOOKUP(A280,Refill!$D$6:$G$8,2,FALSE),0)</f>
        <v>0</v>
      </c>
    </row>
    <row r="281" spans="1:17" x14ac:dyDescent="0.25">
      <c r="A281" s="5">
        <f>ROUND((Online_RAW!B281-General!$B$10)*24,3)</f>
        <v>4.6500000000000004</v>
      </c>
      <c r="B281" s="5">
        <f>General!$B$12+Online_ANA!K281/1000+Online_ANA!L281/1000+Online_ANA!M281/1000/General!$B$22-SUM($P$2:P281)/1000/General!$B$24+SUM($Q$2:Q281)/1000/General!$B$24</f>
        <v>1.08</v>
      </c>
      <c r="C281" s="5">
        <f>Online_RAW!K281</f>
        <v>20.726666666666699</v>
      </c>
      <c r="D281" s="5">
        <f>Online_RAW!J281</f>
        <v>0.06</v>
      </c>
      <c r="E281" s="5">
        <f>(1-F281/100-G281/100)/(1-C281/100-D281/100-General!$B$17/100)</f>
        <v>1.0046012928804466</v>
      </c>
      <c r="F281" s="5">
        <f>N281*General!$B$14/(N281+O281)+O281*100/(N281+O281)</f>
        <v>20.816874694263571</v>
      </c>
      <c r="G281" s="5">
        <f>N281*General!$B$15/(N281+O281)</f>
        <v>3.9991477427139613E-2</v>
      </c>
      <c r="H281" s="5">
        <f>(N281+O281)*(1/General!$B$20)*((F281/100)-E281*(C281/100))*1000/B281</f>
        <v>-0.25583867467497529</v>
      </c>
      <c r="I281" s="5">
        <f>(N281+O281)*(1/General!$B$20)*((D281/100)*E281-(G281/100))*1000/B281</f>
        <v>1.0054537234976892</v>
      </c>
      <c r="J281" s="5">
        <f t="shared" si="4"/>
        <v>-3.930030222268178</v>
      </c>
      <c r="K281" s="5">
        <f>MAX(Online_RAW!$L$2-Online_RAW!L281,0)</f>
        <v>0</v>
      </c>
      <c r="L281" s="5">
        <f>0.0039*(Online_RAW!M281)</f>
        <v>0</v>
      </c>
      <c r="M281" s="10">
        <f>Online_RAW!$N$2-Online_RAW!N281</f>
        <v>0</v>
      </c>
      <c r="N281" s="5">
        <f>Online_RAW!C281*60</f>
        <v>119.9626956521742</v>
      </c>
      <c r="O281" s="5">
        <f>MAX(0, Online_RAW!D281*60)</f>
        <v>2.5565217391304337E-2</v>
      </c>
      <c r="P281" s="5">
        <f>_xlfn.IFNA(VLOOKUP(A281,Sampling!$D$7:$E$14,2,FALSE),0)</f>
        <v>0</v>
      </c>
      <c r="Q281">
        <f>_xlfn.IFNA(VLOOKUP(A281,Refill!$D$6:$G$8,2,FALSE),0)</f>
        <v>0</v>
      </c>
    </row>
    <row r="282" spans="1:17" x14ac:dyDescent="0.25">
      <c r="A282" s="5">
        <f>ROUND((Online_RAW!B282-General!$B$10)*24,3)</f>
        <v>4.6669999999999998</v>
      </c>
      <c r="B282" s="5">
        <f>General!$B$12+Online_ANA!K282/1000+Online_ANA!L282/1000+Online_ANA!M282/1000/General!$B$22-SUM($P$2:P282)/1000/General!$B$24+SUM($Q$2:Q282)/1000/General!$B$24</f>
        <v>1.08</v>
      </c>
      <c r="C282" s="5">
        <f>Online_RAW!K282</f>
        <v>20.725000000000001</v>
      </c>
      <c r="D282" s="5">
        <f>Online_RAW!J282</f>
        <v>0.06</v>
      </c>
      <c r="E282" s="5">
        <f>(1-F282/100-G282/100)/(1-C282/100-D282/100-General!$B$17/100)</f>
        <v>1.00479412597518</v>
      </c>
      <c r="F282" s="5">
        <f>N282*General!$B$14/(N282+O282)+O282*100/(N282+O282)</f>
        <v>20.8</v>
      </c>
      <c r="G282" s="5">
        <f>N282*General!$B$15/(N282+O282)</f>
        <v>0.04</v>
      </c>
      <c r="H282" s="5">
        <f>(N282+O282)*(1/General!$B$20)*((F282/100)-E282*(C282/100))*1000/B282</f>
        <v>-1.2060721414787299</v>
      </c>
      <c r="I282" s="5">
        <f>(N282+O282)*(1/General!$B$20)*((D282/100)*E282-(G282/100))*1000/B282</f>
        <v>1.0045202611794304</v>
      </c>
      <c r="J282" s="5">
        <f t="shared" si="4"/>
        <v>-0.83288571772150988</v>
      </c>
      <c r="K282" s="5">
        <f>MAX(Online_RAW!$L$2-Online_RAW!L282,0)</f>
        <v>0</v>
      </c>
      <c r="L282" s="5">
        <f>0.0039*(Online_RAW!M282)</f>
        <v>0</v>
      </c>
      <c r="M282" s="10">
        <f>Online_RAW!$N$2-Online_RAW!N282</f>
        <v>0</v>
      </c>
      <c r="N282" s="5">
        <f>Online_RAW!C282*60</f>
        <v>119.8588571428572</v>
      </c>
      <c r="O282" s="5">
        <f>MAX(0, Online_RAW!D282*60)</f>
        <v>0</v>
      </c>
      <c r="P282" s="5">
        <f>_xlfn.IFNA(VLOOKUP(A282,Sampling!$D$7:$E$14,2,FALSE),0)</f>
        <v>0</v>
      </c>
      <c r="Q282">
        <f>_xlfn.IFNA(VLOOKUP(A282,Refill!$D$6:$G$8,2,FALSE),0)</f>
        <v>0</v>
      </c>
    </row>
    <row r="283" spans="1:17" x14ac:dyDescent="0.25">
      <c r="A283" s="5">
        <f>ROUND((Online_RAW!B283-General!$B$10)*24,3)</f>
        <v>4.6829999999999998</v>
      </c>
      <c r="B283" s="5">
        <f>General!$B$12+Online_ANA!K283/1000+Online_ANA!L283/1000+Online_ANA!M283/1000/General!$B$22-SUM($P$2:P283)/1000/General!$B$24+SUM($Q$2:Q283)/1000/General!$B$24</f>
        <v>1.08</v>
      </c>
      <c r="C283" s="5">
        <f>Online_RAW!K283</f>
        <v>20.725000000000001</v>
      </c>
      <c r="D283" s="5">
        <f>Online_RAW!J283</f>
        <v>0.06</v>
      </c>
      <c r="E283" s="5">
        <f>(1-F283/100-G283/100)/(1-C283/100-D283/100-General!$B$17/100)</f>
        <v>1.00479412597518</v>
      </c>
      <c r="F283" s="5">
        <f>N283*General!$B$14/(N283+O283)+O283*100/(N283+O283)</f>
        <v>20.799999999999997</v>
      </c>
      <c r="G283" s="5">
        <f>N283*General!$B$15/(N283+O283)</f>
        <v>0.04</v>
      </c>
      <c r="H283" s="5">
        <f>(N283+O283)*(1/General!$B$20)*((F283/100)-E283*(C283/100))*1000/B283</f>
        <v>-1.2063041002429633</v>
      </c>
      <c r="I283" s="5">
        <f>(N283+O283)*(1/General!$B$20)*((D283/100)*E283-(G283/100))*1000/B283</f>
        <v>1.0047134563210318</v>
      </c>
      <c r="J283" s="5">
        <f t="shared" si="4"/>
        <v>-0.83288571772132014</v>
      </c>
      <c r="K283" s="5">
        <f>MAX(Online_RAW!$L$2-Online_RAW!L283,0)</f>
        <v>0</v>
      </c>
      <c r="L283" s="5">
        <f>0.0039*(Online_RAW!M283)</f>
        <v>0</v>
      </c>
      <c r="M283" s="10">
        <f>Online_RAW!$N$2-Online_RAW!N283</f>
        <v>0</v>
      </c>
      <c r="N283" s="5">
        <f>Online_RAW!C283*60</f>
        <v>119.8819090909092</v>
      </c>
      <c r="O283" s="5">
        <f>MAX(0, Online_RAW!D283*60)</f>
        <v>0</v>
      </c>
      <c r="P283" s="5">
        <f>_xlfn.IFNA(VLOOKUP(A283,Sampling!$D$7:$E$14,2,FALSE),0)</f>
        <v>0</v>
      </c>
      <c r="Q283">
        <f>_xlfn.IFNA(VLOOKUP(A283,Refill!$D$6:$G$8,2,FALSE),0)</f>
        <v>0</v>
      </c>
    </row>
    <row r="284" spans="1:17" x14ac:dyDescent="0.25">
      <c r="A284" s="5">
        <f>ROUND((Online_RAW!B284-General!$B$10)*24,3)</f>
        <v>4.7</v>
      </c>
      <c r="B284" s="5">
        <f>General!$B$12+Online_ANA!K284/1000+Online_ANA!L284/1000+Online_ANA!M284/1000/General!$B$22-SUM($P$2:P284)/1000/General!$B$24+SUM($Q$2:Q284)/1000/General!$B$24</f>
        <v>1.08</v>
      </c>
      <c r="C284" s="5">
        <f>Online_RAW!K284</f>
        <v>20.73</v>
      </c>
      <c r="D284" s="5">
        <f>Online_RAW!J284</f>
        <v>0.06</v>
      </c>
      <c r="E284" s="5">
        <f>(1-F284/100-G284/100)/(1-C284/100-D284/100-General!$B$17/100)</f>
        <v>1.0048579003129563</v>
      </c>
      <c r="F284" s="5">
        <f>N284*General!$B$14/(N284+O284)+O284*100/(N284+O284)</f>
        <v>20.8</v>
      </c>
      <c r="G284" s="5">
        <f>N284*General!$B$15/(N284+O284)</f>
        <v>0.04</v>
      </c>
      <c r="H284" s="5">
        <f>(N284+O284)*(1/General!$B$20)*((F284/100)-E284*(C284/100))*1000/B284</f>
        <v>-1.5215526606728353</v>
      </c>
      <c r="I284" s="5">
        <f>(N284+O284)*(1/General!$B$20)*((D284/100)*E284-(G284/100))*1000/B284</f>
        <v>1.0055455731505865</v>
      </c>
      <c r="J284" s="5">
        <f t="shared" si="4"/>
        <v>-0.66086807189830099</v>
      </c>
      <c r="K284" s="5">
        <f>MAX(Online_RAW!$L$2-Online_RAW!L284,0)</f>
        <v>0</v>
      </c>
      <c r="L284" s="5">
        <f>0.0039*(Online_RAW!M284)</f>
        <v>0</v>
      </c>
      <c r="M284" s="10">
        <f>Online_RAW!$N$2-Online_RAW!N284</f>
        <v>0</v>
      </c>
      <c r="N284" s="5">
        <f>Online_RAW!C284*60</f>
        <v>119.9585714285712</v>
      </c>
      <c r="O284" s="5">
        <f>MAX(0, Online_RAW!D284*60)</f>
        <v>0</v>
      </c>
      <c r="P284" s="5">
        <f>_xlfn.IFNA(VLOOKUP(A284,Sampling!$D$7:$E$14,2,FALSE),0)</f>
        <v>0</v>
      </c>
      <c r="Q284">
        <f>_xlfn.IFNA(VLOOKUP(A284,Refill!$D$6:$G$8,2,FALSE),0)</f>
        <v>0</v>
      </c>
    </row>
    <row r="285" spans="1:17" x14ac:dyDescent="0.25">
      <c r="A285" s="5">
        <f>ROUND((Online_RAW!B285-General!$B$10)*24,3)</f>
        <v>4.7169999999999996</v>
      </c>
      <c r="B285" s="5">
        <f>General!$B$12+Online_ANA!K285/1000+Online_ANA!L285/1000+Online_ANA!M285/1000/General!$B$22-SUM($P$2:P285)/1000/General!$B$24+SUM($Q$2:Q285)/1000/General!$B$24</f>
        <v>1.08</v>
      </c>
      <c r="C285" s="5">
        <f>Online_RAW!K285</f>
        <v>20.734999999999999</v>
      </c>
      <c r="D285" s="5">
        <f>Online_RAW!J285</f>
        <v>0.06</v>
      </c>
      <c r="E285" s="5">
        <f>(1-F285/100-G285/100)/(1-C285/100-D285/100-General!$B$17/100)</f>
        <v>1.004921682746768</v>
      </c>
      <c r="F285" s="5">
        <f>N285*General!$B$14/(N285+O285)+O285*100/(N285+O285)</f>
        <v>20.8</v>
      </c>
      <c r="G285" s="5">
        <f>N285*General!$B$15/(N285+O285)</f>
        <v>0.04</v>
      </c>
      <c r="H285" s="5">
        <f>(N285+O285)*(1/General!$B$20)*((F285/100)-E285*(C285/100))*1000/B285</f>
        <v>-1.8354021696062603</v>
      </c>
      <c r="I285" s="5">
        <f>(N285+O285)*(1/General!$B$20)*((D285/100)*E285-(G285/100))*1000/B285</f>
        <v>1.005369549450875</v>
      </c>
      <c r="J285" s="5">
        <f t="shared" si="4"/>
        <v>-0.54776526153205529</v>
      </c>
      <c r="K285" s="5">
        <f>MAX(Online_RAW!$L$2-Online_RAW!L285,0)</f>
        <v>0</v>
      </c>
      <c r="L285" s="5">
        <f>0.0039*(Online_RAW!M285)</f>
        <v>0</v>
      </c>
      <c r="M285" s="10">
        <f>Online_RAW!$N$2-Online_RAW!N285</f>
        <v>0</v>
      </c>
      <c r="N285" s="5">
        <f>Online_RAW!C285*60</f>
        <v>119.914956521739</v>
      </c>
      <c r="O285" s="5">
        <f>MAX(0, Online_RAW!D285*60)</f>
        <v>0</v>
      </c>
      <c r="P285" s="5">
        <f>_xlfn.IFNA(VLOOKUP(A285,Sampling!$D$7:$E$14,2,FALSE),0)</f>
        <v>0</v>
      </c>
      <c r="Q285">
        <f>_xlfn.IFNA(VLOOKUP(A285,Refill!$D$6:$G$8,2,FALSE),0)</f>
        <v>0</v>
      </c>
    </row>
    <row r="286" spans="1:17" x14ac:dyDescent="0.25">
      <c r="A286" s="5">
        <f>ROUND((Online_RAW!B286-General!$B$10)*24,3)</f>
        <v>4.7329999999999997</v>
      </c>
      <c r="B286" s="5">
        <f>General!$B$12+Online_ANA!K286/1000+Online_ANA!L286/1000+Online_ANA!M286/1000/General!$B$22-SUM($P$2:P286)/1000/General!$B$24+SUM($Q$2:Q286)/1000/General!$B$24</f>
        <v>1.08</v>
      </c>
      <c r="C286" s="5">
        <f>Online_RAW!K286</f>
        <v>20.7366666666667</v>
      </c>
      <c r="D286" s="5">
        <f>Online_RAW!J286</f>
        <v>6.5000000000000002E-2</v>
      </c>
      <c r="E286" s="5">
        <f>(1-F286/100-G286/100)/(1-C286/100-D286/100-General!$B$17/100)</f>
        <v>1.0047829321714992</v>
      </c>
      <c r="F286" s="5">
        <f>N286*General!$B$14/(N286+O286)+O286*100/(N286+O286)</f>
        <v>20.817637163547076</v>
      </c>
      <c r="G286" s="5">
        <f>N286*General!$B$15/(N286+O286)</f>
        <v>3.9991092341642893E-2</v>
      </c>
      <c r="H286" s="5">
        <f>(N286+O286)*(1/General!$B$20)*((F286/100)-E286*(C286/100))*1000/B286</f>
        <v>-0.90293279399858617</v>
      </c>
      <c r="I286" s="5">
        <f>(N286+O286)*(1/General!$B$20)*((D286/100)*E286-(G286/100))*1000/B286</f>
        <v>1.2553597574448776</v>
      </c>
      <c r="J286" s="5">
        <f t="shared" si="4"/>
        <v>-1.3903136155744094</v>
      </c>
      <c r="K286" s="5">
        <f>MAX(Online_RAW!$L$2-Online_RAW!L286,0)</f>
        <v>0</v>
      </c>
      <c r="L286" s="5">
        <f>0.0039*(Online_RAW!M286)</f>
        <v>0</v>
      </c>
      <c r="M286" s="10">
        <f>Online_RAW!$N$2-Online_RAW!N286</f>
        <v>0</v>
      </c>
      <c r="N286" s="5">
        <f>Online_RAW!C286*60</f>
        <v>119.9925714285714</v>
      </c>
      <c r="O286" s="5">
        <f>MAX(0, Online_RAW!D286*60)</f>
        <v>2.67272727272727E-2</v>
      </c>
      <c r="P286" s="5">
        <f>_xlfn.IFNA(VLOOKUP(A286,Sampling!$D$7:$E$14,2,FALSE),0)</f>
        <v>0</v>
      </c>
      <c r="Q286">
        <f>_xlfn.IFNA(VLOOKUP(A286,Refill!$D$6:$G$8,2,FALSE),0)</f>
        <v>0</v>
      </c>
    </row>
    <row r="287" spans="1:17" x14ac:dyDescent="0.25">
      <c r="A287" s="5">
        <f>ROUND((Online_RAW!B287-General!$B$10)*24,3)</f>
        <v>4.75</v>
      </c>
      <c r="B287" s="5">
        <f>General!$B$12+Online_ANA!K287/1000+Online_ANA!L287/1000+Online_ANA!M287/1000/General!$B$22-SUM($P$2:P287)/1000/General!$B$24+SUM($Q$2:Q287)/1000/General!$B$24</f>
        <v>1.08</v>
      </c>
      <c r="C287" s="5">
        <f>Online_RAW!K287</f>
        <v>20.7366666666667</v>
      </c>
      <c r="D287" s="5">
        <f>Online_RAW!J287</f>
        <v>7.0000000000000007E-2</v>
      </c>
      <c r="E287" s="5">
        <f>(1-F287/100-G287/100)/(1-C287/100-D287/100-General!$B$17/100)</f>
        <v>1.0050705399189046</v>
      </c>
      <c r="F287" s="5">
        <f>N287*General!$B$14/(N287+O287)+O287*100/(N287+O287)</f>
        <v>20.8</v>
      </c>
      <c r="G287" s="5">
        <f>N287*General!$B$15/(N287+O287)</f>
        <v>3.9999999999999994E-2</v>
      </c>
      <c r="H287" s="5">
        <f>(N287+O287)*(1/General!$B$20)*((F287/100)-E287*(C287/100))*1000/B287</f>
        <v>-2.073021735715376</v>
      </c>
      <c r="I287" s="5">
        <f>(N287+O287)*(1/General!$B$20)*((D287/100)*E287-(G287/100))*1000/B287</f>
        <v>1.5049578559878791</v>
      </c>
      <c r="J287" s="5">
        <f t="shared" si="4"/>
        <v>-0.72597302288706367</v>
      </c>
      <c r="K287" s="5">
        <f>MAX(Online_RAW!$L$2-Online_RAW!L287,0)</f>
        <v>0</v>
      </c>
      <c r="L287" s="5">
        <f>0.0039*(Online_RAW!M287)</f>
        <v>0</v>
      </c>
      <c r="M287" s="10">
        <f>Online_RAW!$N$2-Online_RAW!N287</f>
        <v>0</v>
      </c>
      <c r="N287" s="5">
        <f>Online_RAW!C287*60</f>
        <v>120.01571428571401</v>
      </c>
      <c r="O287" s="5">
        <f>MAX(0, Online_RAW!D287*60)</f>
        <v>0</v>
      </c>
      <c r="P287" s="5">
        <f>_xlfn.IFNA(VLOOKUP(A287,Sampling!$D$7:$E$14,2,FALSE),0)</f>
        <v>0</v>
      </c>
      <c r="Q287">
        <f>_xlfn.IFNA(VLOOKUP(A287,Refill!$D$6:$G$8,2,FALSE),0)</f>
        <v>0</v>
      </c>
    </row>
    <row r="288" spans="1:17" x14ac:dyDescent="0.25">
      <c r="A288" s="5">
        <f>ROUND((Online_RAW!B288-General!$B$10)*24,3)</f>
        <v>4.7670000000000003</v>
      </c>
      <c r="B288" s="5">
        <f>General!$B$12+Online_ANA!K288/1000+Online_ANA!L288/1000+Online_ANA!M288/1000/General!$B$22-SUM($P$2:P288)/1000/General!$B$24+SUM($Q$2:Q288)/1000/General!$B$24</f>
        <v>1.08</v>
      </c>
      <c r="C288" s="5">
        <f>Online_RAW!K288</f>
        <v>20.74</v>
      </c>
      <c r="D288" s="5">
        <f>Online_RAW!J288</f>
        <v>6.5000000000000002E-2</v>
      </c>
      <c r="E288" s="5">
        <f>(1-F288/100-G288/100)/(1-C288/100-D288/100-General!$B$17/100)</f>
        <v>1.0049009603965275</v>
      </c>
      <c r="F288" s="5">
        <f>N288*General!$B$14/(N288+O288)+O288*100/(N288+O288)</f>
        <v>20.81168725960956</v>
      </c>
      <c r="G288" s="5">
        <f>N288*General!$B$15/(N288+O288)</f>
        <v>3.9994097343631532E-2</v>
      </c>
      <c r="H288" s="5">
        <f>(N288+O288)*(1/General!$B$20)*((F288/100)-E288*(C288/100))*1000/B288</f>
        <v>-1.4856461520268829</v>
      </c>
      <c r="I288" s="5">
        <f>(N288+O288)*(1/General!$B$20)*((D288/100)*E288-(G288/100))*1000/B288</f>
        <v>1.2558370547666577</v>
      </c>
      <c r="J288" s="5">
        <f t="shared" si="4"/>
        <v>-0.84531370612935375</v>
      </c>
      <c r="K288" s="5">
        <f>MAX(Online_RAW!$L$2-Online_RAW!L288,0)</f>
        <v>0</v>
      </c>
      <c r="L288" s="5">
        <f>0.0039*(Online_RAW!M288)</f>
        <v>0</v>
      </c>
      <c r="M288" s="10">
        <f>Online_RAW!$N$2-Online_RAW!N288</f>
        <v>0</v>
      </c>
      <c r="N288" s="5">
        <f>Online_RAW!C288*60</f>
        <v>120.02509090909079</v>
      </c>
      <c r="O288" s="5">
        <f>MAX(0, Online_RAW!D288*60)</f>
        <v>1.77142857142857E-2</v>
      </c>
      <c r="P288" s="5">
        <f>_xlfn.IFNA(VLOOKUP(A288,Sampling!$D$7:$E$14,2,FALSE),0)</f>
        <v>0</v>
      </c>
      <c r="Q288">
        <f>_xlfn.IFNA(VLOOKUP(A288,Refill!$D$6:$G$8,2,FALSE),0)</f>
        <v>0</v>
      </c>
    </row>
    <row r="289" spans="1:17" x14ac:dyDescent="0.25">
      <c r="A289" s="5">
        <f>ROUND((Online_RAW!B289-General!$B$10)*24,3)</f>
        <v>4.7830000000000004</v>
      </c>
      <c r="B289" s="5">
        <f>General!$B$12+Online_ANA!K289/1000+Online_ANA!L289/1000+Online_ANA!M289/1000/General!$B$22-SUM($P$2:P289)/1000/General!$B$24+SUM($Q$2:Q289)/1000/General!$B$24</f>
        <v>1.08</v>
      </c>
      <c r="C289" s="5">
        <f>Online_RAW!K289</f>
        <v>20.75</v>
      </c>
      <c r="D289" s="5">
        <f>Online_RAW!J289</f>
        <v>0.06</v>
      </c>
      <c r="E289" s="5">
        <f>(1-F289/100-G289/100)/(1-C289/100-D289/100-General!$B$17/100)</f>
        <v>1.004842600883058</v>
      </c>
      <c r="F289" s="5">
        <f>N289*General!$B$14/(N289+O289)+O289*100/(N289+O289)</f>
        <v>20.821312863987</v>
      </c>
      <c r="G289" s="5">
        <f>N289*General!$B$15/(N289+O289)</f>
        <v>3.9989235927279293E-2</v>
      </c>
      <c r="H289" s="5">
        <f>(N289+O289)*(1/General!$B$20)*((F289/100)-E289*(C289/100))*1000/B289</f>
        <v>-1.4457843348893604</v>
      </c>
      <c r="I289" s="5">
        <f>(N289+O289)*(1/General!$B$20)*((D289/100)*E289-(G289/100))*1000/B289</f>
        <v>1.0061782466918319</v>
      </c>
      <c r="J289" s="5">
        <f t="shared" si="4"/>
        <v>-0.69593937519652982</v>
      </c>
      <c r="K289" s="5">
        <f>MAX(Online_RAW!$L$2-Online_RAW!L289,0)</f>
        <v>0</v>
      </c>
      <c r="L289" s="5">
        <f>0.0039*(Online_RAW!M289)</f>
        <v>0</v>
      </c>
      <c r="M289" s="10">
        <f>Online_RAW!$N$2-Online_RAW!N289</f>
        <v>0</v>
      </c>
      <c r="N289" s="5">
        <f>Online_RAW!C289*60</f>
        <v>119.9435454545454</v>
      </c>
      <c r="O289" s="5">
        <f>MAX(0, Online_RAW!D289*60)</f>
        <v>3.2285714285714279E-2</v>
      </c>
      <c r="P289" s="5">
        <f>_xlfn.IFNA(VLOOKUP(A289,Sampling!$D$7:$E$14,2,FALSE),0)</f>
        <v>0</v>
      </c>
      <c r="Q289">
        <f>_xlfn.IFNA(VLOOKUP(A289,Refill!$D$6:$G$8,2,FALSE),0)</f>
        <v>0</v>
      </c>
    </row>
    <row r="290" spans="1:17" x14ac:dyDescent="0.25">
      <c r="A290" s="5">
        <f>ROUND((Online_RAW!B290-General!$B$10)*24,3)</f>
        <v>4.8</v>
      </c>
      <c r="B290" s="5">
        <f>General!$B$12+Online_ANA!K290/1000+Online_ANA!L290/1000+Online_ANA!M290/1000/General!$B$22-SUM($P$2:P290)/1000/General!$B$24+SUM($Q$2:Q290)/1000/General!$B$24</f>
        <v>1.08</v>
      </c>
      <c r="C290" s="5">
        <f>Online_RAW!K290</f>
        <v>20.75</v>
      </c>
      <c r="D290" s="5">
        <f>Online_RAW!J290</f>
        <v>0.06</v>
      </c>
      <c r="E290" s="5">
        <f>(1-F290/100-G290/100)/(1-C290/100-D290/100-General!$B$17/100)</f>
        <v>1.0051130786398332</v>
      </c>
      <c r="F290" s="5">
        <f>N290*General!$B$14/(N290+O290)+O290*100/(N290+O290)</f>
        <v>20.8</v>
      </c>
      <c r="G290" s="5">
        <f>N290*General!$B$15/(N290+O290)</f>
        <v>0.04</v>
      </c>
      <c r="H290" s="5">
        <f>(N290+O290)*(1/General!$B$20)*((F290/100)-E290*(C290/100))*1000/B290</f>
        <v>-2.7802114748556264</v>
      </c>
      <c r="I290" s="5">
        <f>(N290+O290)*(1/General!$B$20)*((D290/100)*E290-(G290/100))*1000/B290</f>
        <v>1.0064313259345279</v>
      </c>
      <c r="J290" s="5">
        <f t="shared" si="4"/>
        <v>-0.3619981195807383</v>
      </c>
      <c r="K290" s="5">
        <f>MAX(Online_RAW!$L$2-Online_RAW!L290,0)</f>
        <v>0</v>
      </c>
      <c r="L290" s="5">
        <f>0.0039*(Online_RAW!M290)</f>
        <v>0</v>
      </c>
      <c r="M290" s="10">
        <f>Online_RAW!$N$2-Online_RAW!N290</f>
        <v>0</v>
      </c>
      <c r="N290" s="5">
        <f>Online_RAW!C290*60</f>
        <v>119.973714285714</v>
      </c>
      <c r="O290" s="5">
        <f>MAX(0, Online_RAW!D290*60)</f>
        <v>0</v>
      </c>
      <c r="P290" s="5">
        <f>_xlfn.IFNA(VLOOKUP(A290,Sampling!$D$7:$E$14,2,FALSE),0)</f>
        <v>0</v>
      </c>
      <c r="Q290">
        <f>_xlfn.IFNA(VLOOKUP(A290,Refill!$D$6:$G$8,2,FALSE),0)</f>
        <v>0</v>
      </c>
    </row>
    <row r="291" spans="1:17" x14ac:dyDescent="0.25">
      <c r="A291" s="5">
        <f>ROUND((Online_RAW!B291-General!$B$10)*24,3)</f>
        <v>4.8170000000000002</v>
      </c>
      <c r="B291" s="5">
        <f>General!$B$12+Online_ANA!K291/1000+Online_ANA!L291/1000+Online_ANA!M291/1000/General!$B$22-SUM($P$2:P291)/1000/General!$B$24+SUM($Q$2:Q291)/1000/General!$B$24</f>
        <v>1.08</v>
      </c>
      <c r="C291" s="5">
        <f>Online_RAW!K291</f>
        <v>20.75</v>
      </c>
      <c r="D291" s="5">
        <f>Online_RAW!J291</f>
        <v>7.0000000000000007E-2</v>
      </c>
      <c r="E291" s="5">
        <f>(1-F291/100-G291/100)/(1-C291/100-D291/100-General!$B$17/100)</f>
        <v>1.0049936135402706</v>
      </c>
      <c r="F291" s="5">
        <f>N291*General!$B$14/(N291+O291)+O291*100/(N291+O291)</f>
        <v>20.819468518325156</v>
      </c>
      <c r="G291" s="5">
        <f>N291*General!$B$15/(N291+O291)</f>
        <v>3.9990167414987295E-2</v>
      </c>
      <c r="H291" s="5">
        <f>(N291+O291)*(1/General!$B$20)*((F291/100)-E291*(C291/100))*1000/B291</f>
        <v>-1.691720186062702</v>
      </c>
      <c r="I291" s="5">
        <f>(N291+O291)*(1/General!$B$20)*((D291/100)*E291-(G291/100))*1000/B291</f>
        <v>1.5039866917955207</v>
      </c>
      <c r="J291" s="5">
        <f t="shared" si="4"/>
        <v>-0.88902804623729714</v>
      </c>
      <c r="K291" s="5">
        <f>MAX(Online_RAW!$L$2-Online_RAW!L291,0)</f>
        <v>0</v>
      </c>
      <c r="L291" s="5">
        <f>0.0039*(Online_RAW!M291)</f>
        <v>0</v>
      </c>
      <c r="M291" s="10">
        <f>Online_RAW!$N$2-Online_RAW!N291</f>
        <v>0</v>
      </c>
      <c r="N291" s="5">
        <f>Online_RAW!C291*60</f>
        <v>119.89121739130441</v>
      </c>
      <c r="O291" s="5">
        <f>MAX(0, Online_RAW!D291*60)</f>
        <v>2.9478260869565218E-2</v>
      </c>
      <c r="P291" s="5">
        <f>_xlfn.IFNA(VLOOKUP(A291,Sampling!$D$7:$E$14,2,FALSE),0)</f>
        <v>0</v>
      </c>
      <c r="Q291">
        <f>_xlfn.IFNA(VLOOKUP(A291,Refill!$D$6:$G$8,2,FALSE),0)</f>
        <v>0</v>
      </c>
    </row>
    <row r="292" spans="1:17" x14ac:dyDescent="0.25">
      <c r="A292" s="5">
        <f>ROUND((Online_RAW!B292-General!$B$10)*24,3)</f>
        <v>4.8330000000000002</v>
      </c>
      <c r="B292" s="5">
        <f>General!$B$12+Online_ANA!K292/1000+Online_ANA!L292/1000+Online_ANA!M292/1000/General!$B$22-SUM($P$2:P292)/1000/General!$B$24+SUM($Q$2:Q292)/1000/General!$B$24</f>
        <v>1.08</v>
      </c>
      <c r="C292" s="5">
        <f>Online_RAW!K292</f>
        <v>20.75</v>
      </c>
      <c r="D292" s="5">
        <f>Online_RAW!J292</f>
        <v>7.0000000000000007E-2</v>
      </c>
      <c r="E292" s="5">
        <f>(1-F292/100-G292/100)/(1-C292/100-D292/100-General!$B$17/100)</f>
        <v>1.0051078911198605</v>
      </c>
      <c r="F292" s="5">
        <f>N292*General!$B$14/(N292+O292)+O292*100/(N292+O292)</f>
        <v>20.810464919330638</v>
      </c>
      <c r="G292" s="5">
        <f>N292*General!$B$15/(N292+O292)</f>
        <v>3.999471468720675E-2</v>
      </c>
      <c r="H292" s="5">
        <f>(N292+O292)*(1/General!$B$20)*((F292/100)-E292*(C292/100))*1000/B292</f>
        <v>-2.2513418662613716</v>
      </c>
      <c r="I292" s="5">
        <f>(N292+O292)*(1/General!$B$20)*((D292/100)*E292-(G292/100))*1000/B292</f>
        <v>1.5015683121660808</v>
      </c>
      <c r="J292" s="5">
        <f t="shared" si="4"/>
        <v>-0.6669659258189955</v>
      </c>
      <c r="K292" s="5">
        <f>MAX(Online_RAW!$L$2-Online_RAW!L292,0)</f>
        <v>0</v>
      </c>
      <c r="L292" s="5">
        <f>0.0039*(Online_RAW!M292)</f>
        <v>0</v>
      </c>
      <c r="M292" s="10">
        <f>Online_RAW!$N$2-Online_RAW!N292</f>
        <v>0</v>
      </c>
      <c r="N292" s="5">
        <f>Online_RAW!C292*60</f>
        <v>119.6984347826088</v>
      </c>
      <c r="O292" s="5">
        <f>MAX(0, Online_RAW!D292*60)</f>
        <v>1.5818181818181839E-2</v>
      </c>
      <c r="P292" s="5">
        <f>_xlfn.IFNA(VLOOKUP(A292,Sampling!$D$7:$E$14,2,FALSE),0)</f>
        <v>0</v>
      </c>
      <c r="Q292">
        <f>_xlfn.IFNA(VLOOKUP(A292,Refill!$D$6:$G$8,2,FALSE),0)</f>
        <v>0</v>
      </c>
    </row>
    <row r="293" spans="1:17" x14ac:dyDescent="0.25">
      <c r="A293" s="5">
        <f>ROUND((Online_RAW!B293-General!$B$10)*24,3)</f>
        <v>4.8499999999999996</v>
      </c>
      <c r="B293" s="5">
        <f>General!$B$12+Online_ANA!K293/1000+Online_ANA!L293/1000+Online_ANA!M293/1000/General!$B$22-SUM($P$2:P293)/1000/General!$B$24+SUM($Q$2:Q293)/1000/General!$B$24</f>
        <v>1.08</v>
      </c>
      <c r="C293" s="5">
        <f>Online_RAW!K293</f>
        <v>20.7566666666667</v>
      </c>
      <c r="D293" s="5">
        <f>Online_RAW!J293</f>
        <v>7.0000000000000007E-2</v>
      </c>
      <c r="E293" s="5">
        <f>(1-F293/100-G293/100)/(1-C293/100-D293/100-General!$B$17/100)</f>
        <v>1.0053258262683238</v>
      </c>
      <c r="F293" s="5">
        <f>N293*General!$B$14/(N293+O293)+O293*100/(N293+O293)</f>
        <v>20.8</v>
      </c>
      <c r="G293" s="5">
        <f>N293*General!$B$15/(N293+O293)</f>
        <v>0.04</v>
      </c>
      <c r="H293" s="5">
        <f>(N293+O293)*(1/General!$B$20)*((F293/100)-E293*(C293/100))*1000/B293</f>
        <v>-3.3295812303090058</v>
      </c>
      <c r="I293" s="5">
        <f>(N293+O293)*(1/General!$B$20)*((D293/100)*E293-(G293/100))*1000/B293</f>
        <v>1.5045992548794762</v>
      </c>
      <c r="J293" s="5">
        <f t="shared" si="4"/>
        <v>-0.45188843605411605</v>
      </c>
      <c r="K293" s="5">
        <f>MAX(Online_RAW!$L$2-Online_RAW!L293,0)</f>
        <v>0</v>
      </c>
      <c r="L293" s="5">
        <f>0.0039*(Online_RAW!M293)</f>
        <v>0</v>
      </c>
      <c r="M293" s="10">
        <f>Online_RAW!$N$2-Online_RAW!N293</f>
        <v>0</v>
      </c>
      <c r="N293" s="5">
        <f>Online_RAW!C293*60</f>
        <v>119.9165217391302</v>
      </c>
      <c r="O293" s="5">
        <f>MAX(0, Online_RAW!D293*60)</f>
        <v>0</v>
      </c>
      <c r="P293" s="5">
        <f>_xlfn.IFNA(VLOOKUP(A293,Sampling!$D$7:$E$14,2,FALSE),0)</f>
        <v>0</v>
      </c>
      <c r="Q293">
        <f>_xlfn.IFNA(VLOOKUP(A293,Refill!$D$6:$G$8,2,FALSE),0)</f>
        <v>0</v>
      </c>
    </row>
    <row r="294" spans="1:17" x14ac:dyDescent="0.25">
      <c r="A294" s="5">
        <f>ROUND((Online_RAW!B294-General!$B$10)*24,3)</f>
        <v>4.867</v>
      </c>
      <c r="B294" s="5">
        <f>General!$B$12+Online_ANA!K294/1000+Online_ANA!L294/1000+Online_ANA!M294/1000/General!$B$22-SUM($P$2:P294)/1000/General!$B$24+SUM($Q$2:Q294)/1000/General!$B$24</f>
        <v>1.08</v>
      </c>
      <c r="C294" s="5">
        <f>Online_RAW!K294</f>
        <v>20.7566666666667</v>
      </c>
      <c r="D294" s="5">
        <f>Online_RAW!J294</f>
        <v>7.0000000000000007E-2</v>
      </c>
      <c r="E294" s="5">
        <f>(1-F294/100-G294/100)/(1-C294/100-D294/100-General!$B$17/100)</f>
        <v>1.0052842854146817</v>
      </c>
      <c r="F294" s="5">
        <f>N294*General!$B$14/(N294+O294)+O294*100/(N294+O294)</f>
        <v>20.803272606275979</v>
      </c>
      <c r="G294" s="5">
        <f>N294*General!$B$15/(N294+O294)</f>
        <v>3.9998347168547485E-2</v>
      </c>
      <c r="H294" s="5">
        <f>(N294+O294)*(1/General!$B$20)*((F294/100)-E294*(C294/100))*1000/B294</f>
        <v>-3.1256812288360938</v>
      </c>
      <c r="I294" s="5">
        <f>(N294+O294)*(1/General!$B$20)*((D294/100)*E294-(G294/100))*1000/B294</f>
        <v>1.504985485979536</v>
      </c>
      <c r="J294" s="5">
        <f t="shared" si="4"/>
        <v>-0.48149039386845782</v>
      </c>
      <c r="K294" s="5">
        <f>MAX(Online_RAW!$L$2-Online_RAW!L294,0)</f>
        <v>0</v>
      </c>
      <c r="L294" s="5">
        <f>0.0039*(Online_RAW!M294)</f>
        <v>0</v>
      </c>
      <c r="M294" s="10">
        <f>Online_RAW!$N$2-Online_RAW!N294</f>
        <v>0</v>
      </c>
      <c r="N294" s="5">
        <f>Online_RAW!C294*60</f>
        <v>119.94730434782579</v>
      </c>
      <c r="O294" s="5">
        <f>MAX(0, Online_RAW!D294*60)</f>
        <v>4.9565217391304341E-3</v>
      </c>
      <c r="P294" s="5">
        <f>_xlfn.IFNA(VLOOKUP(A294,Sampling!$D$7:$E$14,2,FALSE),0)</f>
        <v>0</v>
      </c>
      <c r="Q294">
        <f>_xlfn.IFNA(VLOOKUP(A294,Refill!$D$6:$G$8,2,FALSE),0)</f>
        <v>0</v>
      </c>
    </row>
    <row r="295" spans="1:17" x14ac:dyDescent="0.25">
      <c r="A295" s="5">
        <f>ROUND((Online_RAW!B295-General!$B$10)*24,3)</f>
        <v>4.883</v>
      </c>
      <c r="B295" s="5">
        <f>General!$B$12+Online_ANA!K295/1000+Online_ANA!L295/1000+Online_ANA!M295/1000/General!$B$22-SUM($P$2:P295)/1000/General!$B$24+SUM($Q$2:Q295)/1000/General!$B$24</f>
        <v>1.08</v>
      </c>
      <c r="C295" s="5">
        <f>Online_RAW!K295</f>
        <v>20.76</v>
      </c>
      <c r="D295" s="5">
        <f>Online_RAW!J295</f>
        <v>7.0000000000000007E-2</v>
      </c>
      <c r="E295" s="5">
        <f>(1-F295/100-G295/100)/(1-C295/100-D295/100-General!$B$17/100)</f>
        <v>1.0053596435839591</v>
      </c>
      <c r="F295" s="5">
        <f>N295*General!$B$14/(N295+O295)+O295*100/(N295+O295)</f>
        <v>20.800688749554315</v>
      </c>
      <c r="G295" s="5">
        <f>N295*General!$B$15/(N295+O295)</f>
        <v>3.9999652146689747E-2</v>
      </c>
      <c r="H295" s="5">
        <f>(N295+O295)*(1/General!$B$20)*((F295/100)-E295*(C295/100))*1000/B295</f>
        <v>-3.4984051533254537</v>
      </c>
      <c r="I295" s="5">
        <f>(N295+O295)*(1/General!$B$20)*((D295/100)*E295-(G295/100))*1000/B295</f>
        <v>1.5056634092457788</v>
      </c>
      <c r="J295" s="5">
        <f t="shared" si="4"/>
        <v>-0.43038565953819019</v>
      </c>
      <c r="K295" s="5">
        <f>MAX(Online_RAW!$L$2-Online_RAW!L295,0)</f>
        <v>0</v>
      </c>
      <c r="L295" s="5">
        <f>0.0039*(Online_RAW!M295)</f>
        <v>0</v>
      </c>
      <c r="M295" s="10">
        <f>Online_RAW!$N$2-Online_RAW!N295</f>
        <v>0</v>
      </c>
      <c r="N295" s="5">
        <f>Online_RAW!C295*60</f>
        <v>119.9895652173912</v>
      </c>
      <c r="O295" s="5">
        <f>MAX(0, Online_RAW!D295*60)</f>
        <v>1.043478260869566E-3</v>
      </c>
      <c r="P295" s="5">
        <f>_xlfn.IFNA(VLOOKUP(A295,Sampling!$D$7:$E$14,2,FALSE),0)</f>
        <v>0</v>
      </c>
      <c r="Q295">
        <f>_xlfn.IFNA(VLOOKUP(A295,Refill!$D$6:$G$8,2,FALSE),0)</f>
        <v>0</v>
      </c>
    </row>
    <row r="296" spans="1:17" x14ac:dyDescent="0.25">
      <c r="A296" s="5">
        <f>ROUND((Online_RAW!B296-General!$B$10)*24,3)</f>
        <v>4.9000000000000004</v>
      </c>
      <c r="B296" s="5">
        <f>General!$B$12+Online_ANA!K296/1000+Online_ANA!L296/1000+Online_ANA!M296/1000/General!$B$22-SUM($P$2:P296)/1000/General!$B$24+SUM($Q$2:Q296)/1000/General!$B$24</f>
        <v>1.08</v>
      </c>
      <c r="C296" s="5">
        <f>Online_RAW!K296</f>
        <v>20.76</v>
      </c>
      <c r="D296" s="5">
        <f>Online_RAW!J296</f>
        <v>7.0000000000000007E-2</v>
      </c>
      <c r="E296" s="5">
        <f>(1-F296/100-G296/100)/(1-C296/100-D296/100-General!$B$17/100)</f>
        <v>1.0052998481036099</v>
      </c>
      <c r="F296" s="5">
        <f>N296*General!$B$14/(N296+O296)+O296*100/(N296+O296)</f>
        <v>20.80539926373676</v>
      </c>
      <c r="G296" s="5">
        <f>N296*General!$B$15/(N296+O296)</f>
        <v>3.9997273099122849E-2</v>
      </c>
      <c r="H296" s="5">
        <f>(N296+O296)*(1/General!$B$20)*((F296/100)-E296*(C296/100))*1000/B296</f>
        <v>-3.2040686611378733</v>
      </c>
      <c r="I296" s="5">
        <f>(N296+O296)*(1/General!$B$20)*((D296/100)*E296-(G296/100))*1000/B296</f>
        <v>1.5058970156811717</v>
      </c>
      <c r="J296" s="5">
        <f t="shared" si="4"/>
        <v>-0.46999523884933747</v>
      </c>
      <c r="K296" s="5">
        <f>MAX(Online_RAW!$L$2-Online_RAW!L296,0)</f>
        <v>0</v>
      </c>
      <c r="L296" s="5">
        <f>0.0039*(Online_RAW!M296)</f>
        <v>0</v>
      </c>
      <c r="M296" s="10">
        <f>Online_RAW!$N$2-Online_RAW!N296</f>
        <v>0</v>
      </c>
      <c r="N296" s="5">
        <f>Online_RAW!C296*60</f>
        <v>120.0081818181816</v>
      </c>
      <c r="O296" s="5">
        <f>MAX(0, Online_RAW!D296*60)</f>
        <v>8.1818181818181599E-3</v>
      </c>
      <c r="P296" s="5">
        <f>_xlfn.IFNA(VLOOKUP(A296,Sampling!$D$7:$E$14,2,FALSE),0)</f>
        <v>0</v>
      </c>
      <c r="Q296">
        <f>_xlfn.IFNA(VLOOKUP(A296,Refill!$D$6:$G$8,2,FALSE),0)</f>
        <v>0</v>
      </c>
    </row>
    <row r="297" spans="1:17" x14ac:dyDescent="0.25">
      <c r="A297" s="5">
        <f>ROUND((Online_RAW!B297-General!$B$10)*24,3)</f>
        <v>4.9169999999999998</v>
      </c>
      <c r="B297" s="5">
        <f>General!$B$12+Online_ANA!K297/1000+Online_ANA!L297/1000+Online_ANA!M297/1000/General!$B$22-SUM($P$2:P297)/1000/General!$B$24+SUM($Q$2:Q297)/1000/General!$B$24</f>
        <v>1.08</v>
      </c>
      <c r="C297" s="5">
        <f>Online_RAW!K297</f>
        <v>20.76</v>
      </c>
      <c r="D297" s="5">
        <f>Online_RAW!J297</f>
        <v>7.0000000000000007E-2</v>
      </c>
      <c r="E297" s="5">
        <f>(1-F297/100-G297/100)/(1-C297/100-D297/100-General!$B$17/100)</f>
        <v>1.0053482399391098</v>
      </c>
      <c r="F297" s="5">
        <f>N297*General!$B$14/(N297+O297)+O297*100/(N297+O297)</f>
        <v>20.801587095557743</v>
      </c>
      <c r="G297" s="5">
        <f>N297*General!$B$15/(N297+O297)</f>
        <v>3.9999198436587002E-2</v>
      </c>
      <c r="H297" s="5">
        <f>(N297+O297)*(1/General!$B$20)*((F297/100)-E297*(C297/100))*1000/B297</f>
        <v>-3.4356960134335606</v>
      </c>
      <c r="I297" s="5">
        <f>(N297+O297)*(1/General!$B$20)*((D297/100)*E297-(G297/100))*1000/B297</f>
        <v>1.5028272485674177</v>
      </c>
      <c r="J297" s="5">
        <f t="shared" si="4"/>
        <v>-0.4374156627045489</v>
      </c>
      <c r="K297" s="5">
        <f>MAX(Online_RAW!$L$2-Online_RAW!L297,0)</f>
        <v>0</v>
      </c>
      <c r="L297" s="5">
        <f>0.0039*(Online_RAW!M297)</f>
        <v>0</v>
      </c>
      <c r="M297" s="10">
        <f>Online_RAW!$N$2-Online_RAW!N297</f>
        <v>0</v>
      </c>
      <c r="N297" s="5">
        <f>Online_RAW!C297*60</f>
        <v>119.76354545454541</v>
      </c>
      <c r="O297" s="5">
        <f>MAX(0, Online_RAW!D297*60)</f>
        <v>2.4000000000000002E-3</v>
      </c>
      <c r="P297" s="5">
        <f>_xlfn.IFNA(VLOOKUP(A297,Sampling!$D$7:$E$14,2,FALSE),0)</f>
        <v>0</v>
      </c>
      <c r="Q297">
        <f>_xlfn.IFNA(VLOOKUP(A297,Refill!$D$6:$G$8,2,FALSE),0)</f>
        <v>0</v>
      </c>
    </row>
    <row r="298" spans="1:17" x14ac:dyDescent="0.25">
      <c r="A298" s="5">
        <f>ROUND((Online_RAW!B298-General!$B$10)*24,3)</f>
        <v>4.9329999999999998</v>
      </c>
      <c r="B298" s="5">
        <f>General!$B$12+Online_ANA!K298/1000+Online_ANA!L298/1000+Online_ANA!M298/1000/General!$B$22-SUM($P$2:P298)/1000/General!$B$24+SUM($Q$2:Q298)/1000/General!$B$24</f>
        <v>1.08</v>
      </c>
      <c r="C298" s="5">
        <f>Online_RAW!K298</f>
        <v>20.765000000000001</v>
      </c>
      <c r="D298" s="5">
        <f>Online_RAW!J298</f>
        <v>7.0000000000000007E-2</v>
      </c>
      <c r="E298" s="5">
        <f>(1-F298/100-G298/100)/(1-C298/100-D298/100-General!$B$17/100)</f>
        <v>1.0054322338596218</v>
      </c>
      <c r="F298" s="5">
        <f>N298*General!$B$14/(N298+O298)+O298*100/(N298+O298)</f>
        <v>20.8</v>
      </c>
      <c r="G298" s="5">
        <f>N298*General!$B$15/(N298+O298)</f>
        <v>0.04</v>
      </c>
      <c r="H298" s="5">
        <f>(N298+O298)*(1/General!$B$20)*((F298/100)-E298*(C298/100))*1000/B298</f>
        <v>-3.8597012049811896</v>
      </c>
      <c r="I298" s="5">
        <f>(N298+O298)*(1/General!$B$20)*((D298/100)*E298-(G298/100))*1000/B298</f>
        <v>1.5071748787350867</v>
      </c>
      <c r="J298" s="5">
        <f t="shared" si="4"/>
        <v>-0.39049004021088002</v>
      </c>
      <c r="K298" s="5">
        <f>MAX(Online_RAW!$L$2-Online_RAW!L298,0)</f>
        <v>0</v>
      </c>
      <c r="L298" s="5">
        <f>0.0039*(Online_RAW!M298)</f>
        <v>0</v>
      </c>
      <c r="M298" s="10">
        <f>Online_RAW!$N$2-Online_RAW!N298</f>
        <v>0</v>
      </c>
      <c r="N298" s="5">
        <f>Online_RAW!C298*60</f>
        <v>120.09234782608681</v>
      </c>
      <c r="O298" s="5">
        <f>MAX(0, Online_RAW!D298*60)</f>
        <v>0</v>
      </c>
      <c r="P298" s="5">
        <f>_xlfn.IFNA(VLOOKUP(A298,Sampling!$D$7:$E$14,2,FALSE),0)</f>
        <v>0</v>
      </c>
      <c r="Q298">
        <f>_xlfn.IFNA(VLOOKUP(A298,Refill!$D$6:$G$8,2,FALSE),0)</f>
        <v>0</v>
      </c>
    </row>
    <row r="299" spans="1:17" x14ac:dyDescent="0.25">
      <c r="A299" s="5">
        <f>ROUND((Online_RAW!B299-General!$B$10)*24,3)</f>
        <v>4.95</v>
      </c>
      <c r="B299" s="5">
        <f>General!$B$12+Online_ANA!K299/1000+Online_ANA!L299/1000+Online_ANA!M299/1000/General!$B$22-SUM($P$2:P299)/1000/General!$B$24+SUM($Q$2:Q299)/1000/General!$B$24</f>
        <v>1.08</v>
      </c>
      <c r="C299" s="5">
        <f>Online_RAW!K299</f>
        <v>20.77</v>
      </c>
      <c r="D299" s="5">
        <f>Online_RAW!J299</f>
        <v>7.0000000000000007E-2</v>
      </c>
      <c r="E299" s="5">
        <f>(1-F299/100-G299/100)/(1-C299/100-D299/100-General!$B$17/100)</f>
        <v>1.005309425389614</v>
      </c>
      <c r="F299" s="5">
        <f>N299*General!$B$14/(N299+O299)+O299*100/(N299+O299)</f>
        <v>20.814702967115782</v>
      </c>
      <c r="G299" s="5">
        <f>N299*General!$B$15/(N299+O299)</f>
        <v>3.9992574259032437E-2</v>
      </c>
      <c r="H299" s="5">
        <f>(N299+O299)*(1/General!$B$20)*((F299/100)-E299*(C299/100))*1000/B299</f>
        <v>-3.251875956224096</v>
      </c>
      <c r="I299" s="5">
        <f>(N299+O299)*(1/General!$B$20)*((D299/100)*E299-(G299/100))*1000/B299</f>
        <v>1.5065318837809469</v>
      </c>
      <c r="J299" s="5">
        <f t="shared" si="4"/>
        <v>-0.46328085820661224</v>
      </c>
      <c r="K299" s="5">
        <f>MAX(Online_RAW!$L$2-Online_RAW!L299,0)</f>
        <v>0</v>
      </c>
      <c r="L299" s="5">
        <f>0.0039*(Online_RAW!M299)</f>
        <v>0</v>
      </c>
      <c r="M299" s="10">
        <f>Online_RAW!$N$2-Online_RAW!N299</f>
        <v>0</v>
      </c>
      <c r="N299" s="5">
        <f>Online_RAW!C299*60</f>
        <v>120.0234545454546</v>
      </c>
      <c r="O299" s="5">
        <f>MAX(0, Online_RAW!D299*60)</f>
        <v>2.2285714285714259E-2</v>
      </c>
      <c r="P299" s="5">
        <f>_xlfn.IFNA(VLOOKUP(A299,Sampling!$D$7:$E$14,2,FALSE),0)</f>
        <v>0</v>
      </c>
      <c r="Q299">
        <f>_xlfn.IFNA(VLOOKUP(A299,Refill!$D$6:$G$8,2,FALSE),0)</f>
        <v>0</v>
      </c>
    </row>
    <row r="300" spans="1:17" x14ac:dyDescent="0.25">
      <c r="A300" s="5">
        <f>ROUND((Online_RAW!B300-General!$B$10)*24,3)</f>
        <v>4.9669999999999996</v>
      </c>
      <c r="B300" s="5">
        <f>General!$B$12+Online_ANA!K300/1000+Online_ANA!L300/1000+Online_ANA!M300/1000/General!$B$22-SUM($P$2:P300)/1000/General!$B$24+SUM($Q$2:Q300)/1000/General!$B$24</f>
        <v>1.08</v>
      </c>
      <c r="C300" s="5">
        <f>Online_RAW!K300</f>
        <v>20.77</v>
      </c>
      <c r="D300" s="5">
        <f>Online_RAW!J300</f>
        <v>7.0000000000000007E-2</v>
      </c>
      <c r="E300" s="5">
        <f>(1-F300/100-G300/100)/(1-C300/100-D300/100-General!$B$17/100)</f>
        <v>1.0053498478171936</v>
      </c>
      <c r="F300" s="5">
        <f>N300*General!$B$14/(N300+O300)+O300*100/(N300+O300)</f>
        <v>20.811519010162982</v>
      </c>
      <c r="G300" s="5">
        <f>N300*General!$B$15/(N300+O300)</f>
        <v>3.9994182318099508E-2</v>
      </c>
      <c r="H300" s="5">
        <f>(N300+O300)*(1/General!$B$20)*((F300/100)-E300*(C300/100))*1000/B300</f>
        <v>-3.4503886236691668</v>
      </c>
      <c r="I300" s="5">
        <f>(N300+O300)*(1/General!$B$20)*((D300/100)*E300-(G300/100))*1000/B300</f>
        <v>1.5061478258253682</v>
      </c>
      <c r="J300" s="5">
        <f t="shared" si="4"/>
        <v>-0.43651541611672728</v>
      </c>
      <c r="K300" s="5">
        <f>MAX(Online_RAW!$L$2-Online_RAW!L300,0)</f>
        <v>0</v>
      </c>
      <c r="L300" s="5">
        <f>0.0039*(Online_RAW!M300)</f>
        <v>0</v>
      </c>
      <c r="M300" s="10">
        <f>Online_RAW!$N$2-Online_RAW!N300</f>
        <v>0</v>
      </c>
      <c r="N300" s="5">
        <f>Online_RAW!C300*60</f>
        <v>119.99285714285701</v>
      </c>
      <c r="O300" s="5">
        <f>MAX(0, Online_RAW!D300*60)</f>
        <v>1.7454545454545462E-2</v>
      </c>
      <c r="P300" s="5">
        <f>_xlfn.IFNA(VLOOKUP(A300,Sampling!$D$7:$E$14,2,FALSE),0)</f>
        <v>0</v>
      </c>
      <c r="Q300">
        <f>_xlfn.IFNA(VLOOKUP(A300,Refill!$D$6:$G$8,2,FALSE),0)</f>
        <v>0</v>
      </c>
    </row>
    <row r="301" spans="1:17" x14ac:dyDescent="0.25">
      <c r="A301" s="5">
        <f>ROUND((Online_RAW!B301-General!$B$10)*24,3)</f>
        <v>4.9829999999999997</v>
      </c>
      <c r="B301" s="5">
        <f>General!$B$12+Online_ANA!K301/1000+Online_ANA!L301/1000+Online_ANA!M301/1000/General!$B$22-SUM($P$2:P301)/1000/General!$B$24+SUM($Q$2:Q301)/1000/General!$B$24</f>
        <v>1.08</v>
      </c>
      <c r="C301" s="5">
        <f>Online_RAW!K301</f>
        <v>20.765000000000001</v>
      </c>
      <c r="D301" s="5">
        <f>Online_RAW!J301</f>
        <v>7.0000000000000007E-2</v>
      </c>
      <c r="E301" s="5">
        <f>(1-F301/100-G301/100)/(1-C301/100-D301/100-General!$B$17/100)</f>
        <v>1.0054002338885524</v>
      </c>
      <c r="F301" s="5">
        <f>N301*General!$B$14/(N301+O301)+O301*100/(N301+O301)</f>
        <v>20.802520704651531</v>
      </c>
      <c r="G301" s="5">
        <f>N301*General!$B$15/(N301+O301)</f>
        <v>3.9998726916842663E-2</v>
      </c>
      <c r="H301" s="5">
        <f>(N301+O301)*(1/General!$B$20)*((F301/100)-E301*(C301/100))*1000/B301</f>
        <v>-3.6978026490222535</v>
      </c>
      <c r="I301" s="5">
        <f>(N301+O301)*(1/General!$B$20)*((D301/100)*E301-(G301/100))*1000/B301</f>
        <v>1.5055469826931784</v>
      </c>
      <c r="J301" s="5">
        <f t="shared" si="4"/>
        <v>-0.40714638545982557</v>
      </c>
      <c r="K301" s="5">
        <f>MAX(Online_RAW!$L$2-Online_RAW!L301,0)</f>
        <v>0</v>
      </c>
      <c r="L301" s="5">
        <f>0.0039*(Online_RAW!M301)</f>
        <v>0</v>
      </c>
      <c r="M301" s="10">
        <f>Online_RAW!$N$2-Online_RAW!N301</f>
        <v>0</v>
      </c>
      <c r="N301" s="5">
        <f>Online_RAW!C301*60</f>
        <v>119.96263636363621</v>
      </c>
      <c r="O301" s="5">
        <f>MAX(0, Online_RAW!D301*60)</f>
        <v>3.8181818181818161E-3</v>
      </c>
      <c r="P301" s="5">
        <f>_xlfn.IFNA(VLOOKUP(A301,Sampling!$D$7:$E$14,2,FALSE),0)</f>
        <v>0</v>
      </c>
      <c r="Q301">
        <f>_xlfn.IFNA(VLOOKUP(A301,Refill!$D$6:$G$8,2,FALSE),0)</f>
        <v>0</v>
      </c>
    </row>
    <row r="302" spans="1:17" x14ac:dyDescent="0.25">
      <c r="A302" s="5">
        <f>ROUND((Online_RAW!B302-General!$B$10)*24,3)</f>
        <v>5</v>
      </c>
      <c r="B302" s="5">
        <f>General!$B$12+Online_ANA!K302/1000+Online_ANA!L302/1000+Online_ANA!M302/1000/General!$B$22-SUM($P$2:P302)/1000/General!$B$24+SUM($Q$2:Q302)/1000/General!$B$24</f>
        <v>1.08</v>
      </c>
      <c r="C302" s="5">
        <f>Online_RAW!K302</f>
        <v>20.754999999999999</v>
      </c>
      <c r="D302" s="5">
        <f>Online_RAW!J302</f>
        <v>7.0000000000000007E-2</v>
      </c>
      <c r="E302" s="5">
        <f>(1-F302/100-G302/100)/(1-C302/100-D302/100-General!$B$17/100)</f>
        <v>1.0050966150786826</v>
      </c>
      <c r="F302" s="5">
        <f>N302*General!$B$14/(N302+O302)+O302*100/(N302+O302)</f>
        <v>20.816381348385693</v>
      </c>
      <c r="G302" s="5">
        <f>N302*General!$B$15/(N302+O302)</f>
        <v>3.9991726591724404E-2</v>
      </c>
      <c r="H302" s="5">
        <f>(N302+O302)*(1/General!$B$20)*((F302/100)-E302*(C302/100))*1000/B302</f>
        <v>-2.2007695090903634</v>
      </c>
      <c r="I302" s="5">
        <f>(N302+O302)*(1/General!$B$20)*((D302/100)*E302-(G302/100))*1000/B302</f>
        <v>1.505137515700536</v>
      </c>
      <c r="J302" s="5">
        <f t="shared" si="4"/>
        <v>-0.68391419886703597</v>
      </c>
      <c r="K302" s="5">
        <f>MAX(Online_RAW!$L$2-Online_RAW!L302,0)</f>
        <v>0</v>
      </c>
      <c r="L302" s="5">
        <f>0.0039*(Online_RAW!M302)</f>
        <v>0</v>
      </c>
      <c r="M302" s="10">
        <f>Online_RAW!$N$2-Online_RAW!N302</f>
        <v>0</v>
      </c>
      <c r="N302" s="5">
        <f>Online_RAW!C302*60</f>
        <v>119.96530434782581</v>
      </c>
      <c r="O302" s="5">
        <f>MAX(0, Online_RAW!D302*60)</f>
        <v>2.481818181818184E-2</v>
      </c>
      <c r="P302" s="5">
        <f>_xlfn.IFNA(VLOOKUP(A302,Sampling!$D$7:$E$14,2,FALSE),0)</f>
        <v>0</v>
      </c>
      <c r="Q302">
        <f>_xlfn.IFNA(VLOOKUP(A302,Refill!$D$6:$G$8,2,FALSE),0)</f>
        <v>0</v>
      </c>
    </row>
    <row r="303" spans="1:17" x14ac:dyDescent="0.25">
      <c r="A303" s="5">
        <f>ROUND((Online_RAW!B303-General!$B$10)*24,3)</f>
        <v>5.0170000000000003</v>
      </c>
      <c r="B303" s="5">
        <f>General!$B$12+Online_ANA!K303/1000+Online_ANA!L303/1000+Online_ANA!M303/1000/General!$B$22-SUM($P$2:P303)/1000/General!$B$24+SUM($Q$2:Q303)/1000/General!$B$24</f>
        <v>1.08</v>
      </c>
      <c r="C303" s="5">
        <f>Online_RAW!K303</f>
        <v>20.754999999999999</v>
      </c>
      <c r="D303" s="5">
        <f>Online_RAW!J303</f>
        <v>7.0000000000000007E-2</v>
      </c>
      <c r="E303" s="5">
        <f>(1-F303/100-G303/100)/(1-C303/100-D303/100-General!$B$17/100)</f>
        <v>1.0053045474527427</v>
      </c>
      <c r="F303" s="5">
        <f>N303*General!$B$14/(N303+O303)+O303*100/(N303+O303)</f>
        <v>20.8</v>
      </c>
      <c r="G303" s="5">
        <f>N303*General!$B$15/(N303+O303)</f>
        <v>0.04</v>
      </c>
      <c r="H303" s="5">
        <f>(N303+O303)*(1/General!$B$20)*((F303/100)-E303*(C303/100))*1000/B303</f>
        <v>-3.2270578203244082</v>
      </c>
      <c r="I303" s="5">
        <f>(N303+O303)*(1/General!$B$20)*((D303/100)*E303-(G303/100))*1000/B303</f>
        <v>1.5056251903756941</v>
      </c>
      <c r="J303" s="5">
        <f t="shared" si="4"/>
        <v>-0.46656281796163701</v>
      </c>
      <c r="K303" s="5">
        <f>MAX(Online_RAW!$L$2-Online_RAW!L303,0)</f>
        <v>0</v>
      </c>
      <c r="L303" s="5">
        <f>0.0039*(Online_RAW!M303)</f>
        <v>0</v>
      </c>
      <c r="M303" s="10">
        <f>Online_RAW!$N$2-Online_RAW!N303</f>
        <v>0</v>
      </c>
      <c r="N303" s="5">
        <f>Online_RAW!C303*60</f>
        <v>120.0041739130434</v>
      </c>
      <c r="O303" s="5">
        <f>MAX(0, Online_RAW!D303*60)</f>
        <v>0</v>
      </c>
      <c r="P303" s="5">
        <f>_xlfn.IFNA(VLOOKUP(A303,Sampling!$D$7:$E$14,2,FALSE),0)</f>
        <v>0</v>
      </c>
      <c r="Q303">
        <f>_xlfn.IFNA(VLOOKUP(A303,Refill!$D$6:$G$8,2,FALSE),0)</f>
        <v>0</v>
      </c>
    </row>
    <row r="304" spans="1:17" x14ac:dyDescent="0.25">
      <c r="A304" s="5">
        <f>ROUND((Online_RAW!B304-General!$B$10)*24,3)</f>
        <v>5.0330000000000004</v>
      </c>
      <c r="B304" s="5">
        <f>General!$B$12+Online_ANA!K304/1000+Online_ANA!L304/1000+Online_ANA!M304/1000/General!$B$22-SUM($P$2:P304)/1000/General!$B$24+SUM($Q$2:Q304)/1000/General!$B$24</f>
        <v>1.08</v>
      </c>
      <c r="C304" s="5">
        <f>Online_RAW!K304</f>
        <v>20.75</v>
      </c>
      <c r="D304" s="5">
        <f>Online_RAW!J304</f>
        <v>7.0000000000000007E-2</v>
      </c>
      <c r="E304" s="5">
        <f>(1-F304/100-G304/100)/(1-C304/100-D304/100-General!$B$17/100)</f>
        <v>1.0052407164103292</v>
      </c>
      <c r="F304" s="5">
        <f>N304*General!$B$14/(N304+O304)+O304*100/(N304+O304)</f>
        <v>20.8</v>
      </c>
      <c r="G304" s="5">
        <f>N304*General!$B$15/(N304+O304)</f>
        <v>0.04</v>
      </c>
      <c r="H304" s="5">
        <f>(N304+O304)*(1/General!$B$20)*((F304/100)-E304*(C304/100))*1000/B304</f>
        <v>-2.9114391921601577</v>
      </c>
      <c r="I304" s="5">
        <f>(N304+O304)*(1/General!$B$20)*((D304/100)*E304-(G304/100))*1000/B304</f>
        <v>1.5050036610243225</v>
      </c>
      <c r="J304" s="5">
        <f t="shared" si="4"/>
        <v>-0.51692773288102822</v>
      </c>
      <c r="K304" s="5">
        <f>MAX(Online_RAW!$L$2-Online_RAW!L304,0)</f>
        <v>0</v>
      </c>
      <c r="L304" s="5">
        <f>0.0039*(Online_RAW!M304)</f>
        <v>0</v>
      </c>
      <c r="M304" s="10">
        <f>Online_RAW!$N$2-Online_RAW!N304</f>
        <v>0</v>
      </c>
      <c r="N304" s="5">
        <f>Online_RAW!C304*60</f>
        <v>119.972285714286</v>
      </c>
      <c r="O304" s="5">
        <f>MAX(0, Online_RAW!D304*60)</f>
        <v>0</v>
      </c>
      <c r="P304" s="5">
        <f>_xlfn.IFNA(VLOOKUP(A304,Sampling!$D$7:$E$14,2,FALSE),0)</f>
        <v>0</v>
      </c>
      <c r="Q304">
        <f>_xlfn.IFNA(VLOOKUP(A304,Refill!$D$6:$G$8,2,FALSE),0)</f>
        <v>0</v>
      </c>
    </row>
    <row r="305" spans="1:17" x14ac:dyDescent="0.25">
      <c r="A305" s="5">
        <f>ROUND((Online_RAW!B305-General!$B$10)*24,3)</f>
        <v>5.05</v>
      </c>
      <c r="B305" s="5">
        <f>General!$B$12+Online_ANA!K305/1000+Online_ANA!L305/1000+Online_ANA!M305/1000/General!$B$22-SUM($P$2:P305)/1000/General!$B$24+SUM($Q$2:Q305)/1000/General!$B$24</f>
        <v>1.08</v>
      </c>
      <c r="C305" s="5">
        <f>Online_RAW!K305</f>
        <v>20.75</v>
      </c>
      <c r="D305" s="5">
        <f>Online_RAW!J305</f>
        <v>7.0000000000000007E-2</v>
      </c>
      <c r="E305" s="5">
        <f>(1-F305/100-G305/100)/(1-C305/100-D305/100-General!$B$17/100)</f>
        <v>1.0051818134140313</v>
      </c>
      <c r="F305" s="5">
        <f>N305*General!$B$14/(N305+O305)+O305*100/(N305+O305)</f>
        <v>20.804640796209931</v>
      </c>
      <c r="G305" s="5">
        <f>N305*General!$B$15/(N305+O305)</f>
        <v>3.9997656163530335E-2</v>
      </c>
      <c r="H305" s="5">
        <f>(N305+O305)*(1/General!$B$20)*((F305/100)-E305*(C305/100))*1000/B305</f>
        <v>-2.6259305298447533</v>
      </c>
      <c r="I305" s="5">
        <f>(N305+O305)*(1/General!$B$20)*((D305/100)*E305-(G305/100))*1000/B305</f>
        <v>1.5078253376755388</v>
      </c>
      <c r="J305" s="5">
        <f t="shared" si="4"/>
        <v>-0.57420610352730184</v>
      </c>
      <c r="K305" s="5">
        <f>MAX(Online_RAW!$L$2-Online_RAW!L305,0)</f>
        <v>0</v>
      </c>
      <c r="L305" s="5">
        <f>0.0039*(Online_RAW!M305)</f>
        <v>0</v>
      </c>
      <c r="M305" s="10">
        <f>Online_RAW!$N$2-Online_RAW!N305</f>
        <v>0</v>
      </c>
      <c r="N305" s="5">
        <f>Online_RAW!C305*60</f>
        <v>120.19721739130441</v>
      </c>
      <c r="O305" s="5">
        <f>MAX(0, Online_RAW!D305*60)</f>
        <v>7.04347826086956E-3</v>
      </c>
      <c r="P305" s="5">
        <f>_xlfn.IFNA(VLOOKUP(A305,Sampling!$D$7:$E$14,2,FALSE),0)</f>
        <v>0</v>
      </c>
      <c r="Q305">
        <f>_xlfn.IFNA(VLOOKUP(A305,Refill!$D$6:$G$8,2,FALSE),0)</f>
        <v>0</v>
      </c>
    </row>
    <row r="306" spans="1:17" x14ac:dyDescent="0.25">
      <c r="A306" s="5">
        <f>ROUND((Online_RAW!B306-General!$B$10)*24,3)</f>
        <v>5.0670000000000002</v>
      </c>
      <c r="B306" s="5">
        <f>General!$B$12+Online_ANA!K306/1000+Online_ANA!L306/1000+Online_ANA!M306/1000/General!$B$22-SUM($P$2:P306)/1000/General!$B$24+SUM($Q$2:Q306)/1000/General!$B$24</f>
        <v>1.08</v>
      </c>
      <c r="C306" s="5">
        <f>Online_RAW!K306</f>
        <v>20.75</v>
      </c>
      <c r="D306" s="5">
        <f>Online_RAW!J306</f>
        <v>7.0000000000000007E-2</v>
      </c>
      <c r="E306" s="5">
        <f>(1-F306/100-G306/100)/(1-C306/100-D306/100-General!$B$17/100)</f>
        <v>1.0052407164103292</v>
      </c>
      <c r="F306" s="5">
        <f>N306*General!$B$14/(N306+O306)+O306*100/(N306+O306)</f>
        <v>20.8</v>
      </c>
      <c r="G306" s="5">
        <f>N306*General!$B$15/(N306+O306)</f>
        <v>0.04</v>
      </c>
      <c r="H306" s="5">
        <f>(N306+O306)*(1/General!$B$20)*((F306/100)-E306*(C306/100))*1000/B306</f>
        <v>-2.9116286054894256</v>
      </c>
      <c r="I306" s="5">
        <f>(N306+O306)*(1/General!$B$20)*((D306/100)*E306-(G306/100))*1000/B306</f>
        <v>1.5051015740271987</v>
      </c>
      <c r="J306" s="5">
        <f t="shared" si="4"/>
        <v>-0.51692773288102833</v>
      </c>
      <c r="K306" s="5">
        <f>MAX(Online_RAW!$L$2-Online_RAW!L306,0)</f>
        <v>0</v>
      </c>
      <c r="L306" s="5">
        <f>0.0039*(Online_RAW!M306)</f>
        <v>0</v>
      </c>
      <c r="M306" s="10">
        <f>Online_RAW!$N$2-Online_RAW!N306</f>
        <v>0</v>
      </c>
      <c r="N306" s="5">
        <f>Online_RAW!C306*60</f>
        <v>119.9800909090908</v>
      </c>
      <c r="O306" s="5">
        <f>MAX(0, Online_RAW!D306*60)</f>
        <v>0</v>
      </c>
      <c r="P306" s="5">
        <f>_xlfn.IFNA(VLOOKUP(A306,Sampling!$D$7:$E$14,2,FALSE),0)</f>
        <v>0</v>
      </c>
      <c r="Q306">
        <f>_xlfn.IFNA(VLOOKUP(A306,Refill!$D$6:$G$8,2,FALSE),0)</f>
        <v>0</v>
      </c>
    </row>
    <row r="307" spans="1:17" x14ac:dyDescent="0.25">
      <c r="A307" s="5">
        <f>ROUND((Online_RAW!B307-General!$B$10)*24,3)</f>
        <v>5.0830000000000002</v>
      </c>
      <c r="B307" s="5">
        <f>General!$B$12+Online_ANA!K307/1000+Online_ANA!L307/1000+Online_ANA!M307/1000/General!$B$22-SUM($P$2:P307)/1000/General!$B$24+SUM($Q$2:Q307)/1000/General!$B$24</f>
        <v>1.08</v>
      </c>
      <c r="C307" s="5">
        <f>Online_RAW!K307</f>
        <v>20.745000000000001</v>
      </c>
      <c r="D307" s="5">
        <f>Online_RAW!J307</f>
        <v>7.0000000000000007E-2</v>
      </c>
      <c r="E307" s="5">
        <f>(1-F307/100-G307/100)/(1-C307/100-D307/100-General!$B$17/100)</f>
        <v>1.0048851193581276</v>
      </c>
      <c r="F307" s="5">
        <f>N307*General!$B$14/(N307+O307)+O307*100/(N307+O307)</f>
        <v>20.822989495743833</v>
      </c>
      <c r="G307" s="5">
        <f>N307*General!$B$15/(N307+O307)</f>
        <v>3.9988389143563716E-2</v>
      </c>
      <c r="H307" s="5">
        <f>(N307+O307)*(1/General!$B$20)*((F307/100)-E307*(C307/100))*1000/B307</f>
        <v>-1.1584416404398561</v>
      </c>
      <c r="I307" s="5">
        <f>(N307+O307)*(1/General!$B$20)*((D307/100)*E307-(G307/100))*1000/B307</f>
        <v>1.5057544853851224</v>
      </c>
      <c r="J307" s="5">
        <f t="shared" si="4"/>
        <v>-1.2998103942580939</v>
      </c>
      <c r="K307" s="5">
        <f>MAX(Online_RAW!$L$2-Online_RAW!L307,0)</f>
        <v>0</v>
      </c>
      <c r="L307" s="5">
        <f>0.0039*(Online_RAW!M307)</f>
        <v>0</v>
      </c>
      <c r="M307" s="10">
        <f>Online_RAW!$N$2-Online_RAW!N307</f>
        <v>0</v>
      </c>
      <c r="N307" s="5">
        <f>Online_RAW!C307*60</f>
        <v>120.0498</v>
      </c>
      <c r="O307" s="5">
        <f>MAX(0, Online_RAW!D307*60)</f>
        <v>3.4857142857142857E-2</v>
      </c>
      <c r="P307" s="5">
        <f>_xlfn.IFNA(VLOOKUP(A307,Sampling!$D$7:$E$14,2,FALSE),0)</f>
        <v>0</v>
      </c>
      <c r="Q307">
        <f>_xlfn.IFNA(VLOOKUP(A307,Refill!$D$6:$G$8,2,FALSE),0)</f>
        <v>0</v>
      </c>
    </row>
    <row r="308" spans="1:17" x14ac:dyDescent="0.25">
      <c r="A308" s="5">
        <f>ROUND((Online_RAW!B308-General!$B$10)*24,3)</f>
        <v>5.0999999999999996</v>
      </c>
      <c r="B308" s="5">
        <f>General!$B$12+Online_ANA!K308/1000+Online_ANA!L308/1000+Online_ANA!M308/1000/General!$B$22-SUM($P$2:P308)/1000/General!$B$24+SUM($Q$2:Q308)/1000/General!$B$24</f>
        <v>1.08</v>
      </c>
      <c r="C308" s="5">
        <f>Online_RAW!K308</f>
        <v>20.745000000000001</v>
      </c>
      <c r="D308" s="5">
        <f>Online_RAW!J308</f>
        <v>7.0000000000000007E-2</v>
      </c>
      <c r="E308" s="5">
        <f>(1-F308/100-G308/100)/(1-C308/100-D308/100-General!$B$17/100)</f>
        <v>1.0048413732883732</v>
      </c>
      <c r="F308" s="5">
        <f>N308*General!$B$14/(N308+O308)+O308*100/(N308+O308)</f>
        <v>20.826436340520154</v>
      </c>
      <c r="G308" s="5">
        <f>N308*General!$B$15/(N308+O308)</f>
        <v>3.9986648312868613E-2</v>
      </c>
      <c r="H308" s="5">
        <f>(N308+O308)*(1/General!$B$20)*((F308/100)-E308*(C308/100))*1000/B308</f>
        <v>-0.94261278962616568</v>
      </c>
      <c r="I308" s="5">
        <f>(N308+O308)*(1/General!$B$20)*((D308/100)*E308-(G308/100))*1000/B308</f>
        <v>1.5059740380228805</v>
      </c>
      <c r="J308" s="5">
        <f t="shared" si="4"/>
        <v>-1.5976592452348757</v>
      </c>
      <c r="K308" s="5">
        <f>MAX(Online_RAW!$L$2-Online_RAW!L308,0)</f>
        <v>0</v>
      </c>
      <c r="L308" s="5">
        <f>0.0039*(Online_RAW!M308)</f>
        <v>0</v>
      </c>
      <c r="M308" s="10">
        <f>Online_RAW!$N$2-Online_RAW!N308</f>
        <v>0</v>
      </c>
      <c r="N308" s="5">
        <f>Online_RAW!C308*60</f>
        <v>120.06730434782581</v>
      </c>
      <c r="O308" s="5">
        <f>MAX(0, Online_RAW!D308*60)</f>
        <v>4.009090909090908E-2</v>
      </c>
      <c r="P308" s="5">
        <f>_xlfn.IFNA(VLOOKUP(A308,Sampling!$D$7:$E$14,2,FALSE),0)</f>
        <v>0</v>
      </c>
      <c r="Q308">
        <f>_xlfn.IFNA(VLOOKUP(A308,Refill!$D$6:$G$8,2,FALSE),0)</f>
        <v>0</v>
      </c>
    </row>
    <row r="309" spans="1:17" x14ac:dyDescent="0.25">
      <c r="A309" s="5">
        <f>ROUND((Online_RAW!B309-General!$B$10)*24,3)</f>
        <v>5.117</v>
      </c>
      <c r="B309" s="5">
        <f>General!$B$12+Online_ANA!K309/1000+Online_ANA!L309/1000+Online_ANA!M309/1000/General!$B$22-SUM($P$2:P309)/1000/General!$B$24+SUM($Q$2:Q309)/1000/General!$B$24</f>
        <v>1.08</v>
      </c>
      <c r="C309" s="5">
        <f>Online_RAW!K309</f>
        <v>20.745000000000001</v>
      </c>
      <c r="D309" s="5">
        <f>Online_RAW!J309</f>
        <v>7.0000000000000007E-2</v>
      </c>
      <c r="E309" s="5">
        <f>(1-F309/100-G309/100)/(1-C309/100-D309/100-General!$B$17/100)</f>
        <v>1.0051768934732073</v>
      </c>
      <c r="F309" s="5">
        <f>N309*General!$B$14/(N309+O309)+O309*100/(N309+O309)</f>
        <v>20.8</v>
      </c>
      <c r="G309" s="5">
        <f>N309*General!$B$15/(N309+O309)</f>
        <v>0.04</v>
      </c>
      <c r="H309" s="5">
        <f>(N309+O309)*(1/General!$B$20)*((F309/100)-E309*(C309/100))*1000/B309</f>
        <v>-2.5966911574911133</v>
      </c>
      <c r="I309" s="5">
        <f>(N309+O309)*(1/General!$B$20)*((D309/100)*E309-(G309/100))*1000/B309</f>
        <v>1.5047666621162632</v>
      </c>
      <c r="J309" s="5">
        <f t="shared" si="4"/>
        <v>-0.57949389082148206</v>
      </c>
      <c r="K309" s="5">
        <f>MAX(Online_RAW!$L$2-Online_RAW!L309,0)</f>
        <v>0</v>
      </c>
      <c r="L309" s="5">
        <f>0.0039*(Online_RAW!M309)</f>
        <v>0</v>
      </c>
      <c r="M309" s="10">
        <f>Online_RAW!$N$2-Online_RAW!N309</f>
        <v>0</v>
      </c>
      <c r="N309" s="5">
        <f>Online_RAW!C309*60</f>
        <v>119.971043478261</v>
      </c>
      <c r="O309" s="5">
        <f>MAX(0, Online_RAW!D309*60)</f>
        <v>0</v>
      </c>
      <c r="P309" s="5">
        <f>_xlfn.IFNA(VLOOKUP(A309,Sampling!$D$7:$E$14,2,FALSE),0)</f>
        <v>0</v>
      </c>
      <c r="Q309">
        <f>_xlfn.IFNA(VLOOKUP(A309,Refill!$D$6:$G$8,2,FALSE),0)</f>
        <v>0</v>
      </c>
    </row>
    <row r="310" spans="1:17" x14ac:dyDescent="0.25">
      <c r="A310" s="5">
        <f>ROUND((Online_RAW!B310-General!$B$10)*24,3)</f>
        <v>5.133</v>
      </c>
      <c r="B310" s="5">
        <f>General!$B$12+Online_ANA!K310/1000+Online_ANA!L310/1000+Online_ANA!M310/1000/General!$B$22-SUM($P$2:P310)/1000/General!$B$24+SUM($Q$2:Q310)/1000/General!$B$24</f>
        <v>1.08</v>
      </c>
      <c r="C310" s="5">
        <f>Online_RAW!K310</f>
        <v>20.745000000000001</v>
      </c>
      <c r="D310" s="5">
        <f>Online_RAW!J310</f>
        <v>7.0000000000000007E-2</v>
      </c>
      <c r="E310" s="5">
        <f>(1-F310/100-G310/100)/(1-C310/100-D310/100-General!$B$17/100)</f>
        <v>1.0051768934732073</v>
      </c>
      <c r="F310" s="5">
        <f>N310*General!$B$14/(N310+O310)+O310*100/(N310+O310)</f>
        <v>20.8</v>
      </c>
      <c r="G310" s="5">
        <f>N310*General!$B$15/(N310+O310)</f>
        <v>0.04</v>
      </c>
      <c r="H310" s="5">
        <f>(N310+O310)*(1/General!$B$20)*((F310/100)-E310*(C310/100))*1000/B310</f>
        <v>-2.5971762297079106</v>
      </c>
      <c r="I310" s="5">
        <f>(N310+O310)*(1/General!$B$20)*((D310/100)*E310-(G310/100))*1000/B310</f>
        <v>1.5050477585025048</v>
      </c>
      <c r="J310" s="5">
        <f t="shared" si="4"/>
        <v>-0.57949389082148228</v>
      </c>
      <c r="K310" s="5">
        <f>MAX(Online_RAW!$L$2-Online_RAW!L310,0)</f>
        <v>0</v>
      </c>
      <c r="L310" s="5">
        <f>0.0039*(Online_RAW!M310)</f>
        <v>0</v>
      </c>
      <c r="M310" s="10">
        <f>Online_RAW!$N$2-Online_RAW!N310</f>
        <v>0</v>
      </c>
      <c r="N310" s="5">
        <f>Online_RAW!C310*60</f>
        <v>119.9934545454546</v>
      </c>
      <c r="O310" s="5">
        <f>MAX(0, Online_RAW!D310*60)</f>
        <v>0</v>
      </c>
      <c r="P310" s="5">
        <f>_xlfn.IFNA(VLOOKUP(A310,Sampling!$D$7:$E$14,2,FALSE),0)</f>
        <v>0</v>
      </c>
      <c r="Q310">
        <f>_xlfn.IFNA(VLOOKUP(A310,Refill!$D$6:$G$8,2,FALSE),0)</f>
        <v>0</v>
      </c>
    </row>
    <row r="311" spans="1:17" x14ac:dyDescent="0.25">
      <c r="A311" s="5">
        <f>ROUND((Online_RAW!B311-General!$B$10)*24,3)</f>
        <v>5.15</v>
      </c>
      <c r="B311" s="5">
        <f>General!$B$12+Online_ANA!K311/1000+Online_ANA!L311/1000+Online_ANA!M311/1000/General!$B$22-SUM($P$2:P311)/1000/General!$B$24+SUM($Q$2:Q311)/1000/General!$B$24</f>
        <v>1.08</v>
      </c>
      <c r="C311" s="5">
        <f>Online_RAW!K311</f>
        <v>20.754999999999999</v>
      </c>
      <c r="D311" s="5">
        <f>Online_RAW!J311</f>
        <v>7.0000000000000007E-2</v>
      </c>
      <c r="E311" s="5">
        <f>(1-F311/100-G311/100)/(1-C311/100-D311/100-General!$B$17/100)</f>
        <v>1.0053045474527427</v>
      </c>
      <c r="F311" s="5">
        <f>N311*General!$B$14/(N311+O311)+O311*100/(N311+O311)</f>
        <v>20.8</v>
      </c>
      <c r="G311" s="5">
        <f>N311*General!$B$15/(N311+O311)</f>
        <v>0.04</v>
      </c>
      <c r="H311" s="5">
        <f>(N311+O311)*(1/General!$B$20)*((F311/100)-E311*(C311/100))*1000/B311</f>
        <v>-3.2268722390668261</v>
      </c>
      <c r="I311" s="5">
        <f>(N311+O311)*(1/General!$B$20)*((D311/100)*E311-(G311/100))*1000/B311</f>
        <v>1.5055386050611956</v>
      </c>
      <c r="J311" s="5">
        <f t="shared" si="4"/>
        <v>-0.46656281796163701</v>
      </c>
      <c r="K311" s="5">
        <f>MAX(Online_RAW!$L$2-Online_RAW!L311,0)</f>
        <v>0</v>
      </c>
      <c r="L311" s="5">
        <f>0.0039*(Online_RAW!M311)</f>
        <v>0</v>
      </c>
      <c r="M311" s="10">
        <f>Online_RAW!$N$2-Online_RAW!N311</f>
        <v>0</v>
      </c>
      <c r="N311" s="5">
        <f>Online_RAW!C311*60</f>
        <v>119.997272727273</v>
      </c>
      <c r="O311" s="5">
        <f>MAX(0, Online_RAW!D311*60)</f>
        <v>0</v>
      </c>
      <c r="P311" s="5">
        <f>_xlfn.IFNA(VLOOKUP(A311,Sampling!$D$7:$E$14,2,FALSE),0)</f>
        <v>0</v>
      </c>
      <c r="Q311">
        <f>_xlfn.IFNA(VLOOKUP(A311,Refill!$D$6:$G$8,2,FALSE),0)</f>
        <v>0</v>
      </c>
    </row>
    <row r="312" spans="1:17" x14ac:dyDescent="0.25">
      <c r="A312" s="5">
        <f>ROUND((Online_RAW!B312-General!$B$10)*24,3)</f>
        <v>5.1669999999999998</v>
      </c>
      <c r="B312" s="5">
        <f>General!$B$12+Online_ANA!K312/1000+Online_ANA!L312/1000+Online_ANA!M312/1000/General!$B$22-SUM($P$2:P312)/1000/General!$B$24+SUM($Q$2:Q312)/1000/General!$B$24</f>
        <v>1.08</v>
      </c>
      <c r="C312" s="5">
        <f>Online_RAW!K312</f>
        <v>20.77</v>
      </c>
      <c r="D312" s="5">
        <f>Online_RAW!J312</f>
        <v>7.0000000000000007E-2</v>
      </c>
      <c r="E312" s="5">
        <f>(1-F312/100-G312/100)/(1-C312/100-D312/100-General!$B$17/100)</f>
        <v>1.0054663853653243</v>
      </c>
      <c r="F312" s="5">
        <f>N312*General!$B$14/(N312+O312)+O312*100/(N312+O312)</f>
        <v>20.802339686731667</v>
      </c>
      <c r="G312" s="5">
        <f>N312*General!$B$15/(N312+O312)</f>
        <v>3.9998818340034513E-2</v>
      </c>
      <c r="H312" s="5">
        <f>(N312+O312)*(1/General!$B$20)*((F312/100)-E312*(C312/100))*1000/B312</f>
        <v>-4.0256590155562728</v>
      </c>
      <c r="I312" s="5">
        <f>(N312+O312)*(1/General!$B$20)*((D312/100)*E312-(G312/100))*1000/B312</f>
        <v>1.5063946554252956</v>
      </c>
      <c r="J312" s="5">
        <f t="shared" si="4"/>
        <v>-0.37419827402275385</v>
      </c>
      <c r="K312" s="5">
        <f>MAX(Online_RAW!$L$2-Online_RAW!L312,0)</f>
        <v>0</v>
      </c>
      <c r="L312" s="5">
        <f>0.0039*(Online_RAW!M312)</f>
        <v>0</v>
      </c>
      <c r="M312" s="10">
        <f>Online_RAW!$N$2-Online_RAW!N312</f>
        <v>0</v>
      </c>
      <c r="N312" s="5">
        <f>Online_RAW!C312*60</f>
        <v>120.01252173913019</v>
      </c>
      <c r="O312" s="5">
        <f>MAX(0, Online_RAW!D312*60)</f>
        <v>3.5454545454545456E-3</v>
      </c>
      <c r="P312" s="5">
        <f>_xlfn.IFNA(VLOOKUP(A312,Sampling!$D$7:$E$14,2,FALSE),0)</f>
        <v>0</v>
      </c>
      <c r="Q312">
        <f>_xlfn.IFNA(VLOOKUP(A312,Refill!$D$6:$G$8,2,FALSE),0)</f>
        <v>0</v>
      </c>
    </row>
    <row r="313" spans="1:17" x14ac:dyDescent="0.25">
      <c r="A313" s="5">
        <f>ROUND((Online_RAW!B313-General!$B$10)*24,3)</f>
        <v>5.1829999999999998</v>
      </c>
      <c r="B313" s="5">
        <f>General!$B$12+Online_ANA!K313/1000+Online_ANA!L313/1000+Online_ANA!M313/1000/General!$B$22-SUM($P$2:P313)/1000/General!$B$24+SUM($Q$2:Q313)/1000/General!$B$24</f>
        <v>1.08</v>
      </c>
      <c r="C313" s="5">
        <f>Online_RAW!K313</f>
        <v>20.76</v>
      </c>
      <c r="D313" s="5">
        <f>Online_RAW!J313</f>
        <v>7.0000000000000007E-2</v>
      </c>
      <c r="E313" s="5">
        <f>(1-F313/100-G313/100)/(1-C313/100-D313/100-General!$B$17/100)</f>
        <v>1.0053683866019922</v>
      </c>
      <c r="F313" s="5">
        <f>N313*General!$B$14/(N313+O313)+O313*100/(N313+O313)</f>
        <v>20.8</v>
      </c>
      <c r="G313" s="5">
        <f>N313*General!$B$15/(N313+O313)</f>
        <v>0.04</v>
      </c>
      <c r="H313" s="5">
        <f>(N313+O313)*(1/General!$B$20)*((F313/100)-E313*(C313/100))*1000/B313</f>
        <v>-3.5407729448806928</v>
      </c>
      <c r="I313" s="5">
        <f>(N313+O313)*(1/General!$B$20)*((D313/100)*E313-(G313/100))*1000/B313</f>
        <v>1.5053494541001251</v>
      </c>
      <c r="J313" s="5">
        <f t="shared" ref="J313:J376" si="5">I313/H313</f>
        <v>-0.42514712960529816</v>
      </c>
      <c r="K313" s="5">
        <f>MAX(Online_RAW!$L$2-Online_RAW!L313,0)</f>
        <v>0</v>
      </c>
      <c r="L313" s="5">
        <f>0.0039*(Online_RAW!M313)</f>
        <v>0</v>
      </c>
      <c r="M313" s="10">
        <f>Online_RAW!$N$2-Online_RAW!N313</f>
        <v>0</v>
      </c>
      <c r="N313" s="5">
        <f>Online_RAW!C313*60</f>
        <v>119.9645454545454</v>
      </c>
      <c r="O313" s="5">
        <f>MAX(0, Online_RAW!D313*60)</f>
        <v>0</v>
      </c>
      <c r="P313" s="5">
        <f>_xlfn.IFNA(VLOOKUP(A313,Sampling!$D$7:$E$14,2,FALSE),0)</f>
        <v>0</v>
      </c>
      <c r="Q313">
        <f>_xlfn.IFNA(VLOOKUP(A313,Refill!$D$6:$G$8,2,FALSE),0)</f>
        <v>0</v>
      </c>
    </row>
    <row r="314" spans="1:17" x14ac:dyDescent="0.25">
      <c r="A314" s="5">
        <f>ROUND((Online_RAW!B314-General!$B$10)*24,3)</f>
        <v>5.2</v>
      </c>
      <c r="B314" s="5">
        <f>General!$B$12+Online_ANA!K314/1000+Online_ANA!L314/1000+Online_ANA!M314/1000/General!$B$22-SUM($P$2:P314)/1000/General!$B$24+SUM($Q$2:Q314)/1000/General!$B$24</f>
        <v>1.08</v>
      </c>
      <c r="C314" s="5">
        <f>Online_RAW!K314</f>
        <v>20.76</v>
      </c>
      <c r="D314" s="5">
        <f>Online_RAW!J314</f>
        <v>7.0000000000000007E-2</v>
      </c>
      <c r="E314" s="5">
        <f>(1-F314/100-G314/100)/(1-C314/100-D314/100-General!$B$17/100)</f>
        <v>1.0053683866019922</v>
      </c>
      <c r="F314" s="5">
        <f>N314*General!$B$14/(N314+O314)+O314*100/(N314+O314)</f>
        <v>20.8</v>
      </c>
      <c r="G314" s="5">
        <f>N314*General!$B$15/(N314+O314)</f>
        <v>0.04</v>
      </c>
      <c r="H314" s="5">
        <f>(N314+O314)*(1/General!$B$20)*((F314/100)-E314*(C314/100))*1000/B314</f>
        <v>-3.5427933918517653</v>
      </c>
      <c r="I314" s="5">
        <f>(N314+O314)*(1/General!$B$20)*((D314/100)*E314-(G314/100))*1000/B314</f>
        <v>1.5062084413303964</v>
      </c>
      <c r="J314" s="5">
        <f t="shared" si="5"/>
        <v>-0.42514712960529821</v>
      </c>
      <c r="K314" s="5">
        <f>MAX(Online_RAW!$L$2-Online_RAW!L314,0)</f>
        <v>0</v>
      </c>
      <c r="L314" s="5">
        <f>0.0039*(Online_RAW!M314)</f>
        <v>0</v>
      </c>
      <c r="M314" s="10">
        <f>Online_RAW!$N$2-Online_RAW!N314</f>
        <v>0</v>
      </c>
      <c r="N314" s="5">
        <f>Online_RAW!C314*60</f>
        <v>120.033</v>
      </c>
      <c r="O314" s="5">
        <f>MAX(0, Online_RAW!D314*60)</f>
        <v>0</v>
      </c>
      <c r="P314" s="5">
        <f>_xlfn.IFNA(VLOOKUP(A314,Sampling!$D$7:$E$14,2,FALSE),0)</f>
        <v>0</v>
      </c>
      <c r="Q314">
        <f>_xlfn.IFNA(VLOOKUP(A314,Refill!$D$6:$G$8,2,FALSE),0)</f>
        <v>0</v>
      </c>
    </row>
    <row r="315" spans="1:17" x14ac:dyDescent="0.25">
      <c r="A315" s="5">
        <f>ROUND((Online_RAW!B315-General!$B$10)*24,3)</f>
        <v>5.2169999999999996</v>
      </c>
      <c r="B315" s="5">
        <f>General!$B$12+Online_ANA!K315/1000+Online_ANA!L315/1000+Online_ANA!M315/1000/General!$B$22-SUM($P$2:P315)/1000/General!$B$24+SUM($Q$2:Q315)/1000/General!$B$24</f>
        <v>1.08</v>
      </c>
      <c r="C315" s="5">
        <f>Online_RAW!K315</f>
        <v>20.75</v>
      </c>
      <c r="D315" s="5">
        <f>Online_RAW!J315</f>
        <v>7.0000000000000007E-2</v>
      </c>
      <c r="E315" s="5">
        <f>(1-F315/100-G315/100)/(1-C315/100-D315/100-General!$B$17/100)</f>
        <v>1.0052407164103292</v>
      </c>
      <c r="F315" s="5">
        <f>N315*General!$B$14/(N315+O315)+O315*100/(N315+O315)</f>
        <v>20.8</v>
      </c>
      <c r="G315" s="5">
        <f>N315*General!$B$15/(N315+O315)</f>
        <v>0.04</v>
      </c>
      <c r="H315" s="5">
        <f>(N315+O315)*(1/General!$B$20)*((F315/100)-E315*(C315/100))*1000/B315</f>
        <v>-2.9119330535361514</v>
      </c>
      <c r="I315" s="5">
        <f>(N315+O315)*(1/General!$B$20)*((D315/100)*E315-(G315/100))*1000/B315</f>
        <v>1.5052589516657724</v>
      </c>
      <c r="J315" s="5">
        <f t="shared" si="5"/>
        <v>-0.51692773288102822</v>
      </c>
      <c r="K315" s="5">
        <f>MAX(Online_RAW!$L$2-Online_RAW!L315,0)</f>
        <v>0</v>
      </c>
      <c r="L315" s="5">
        <f>0.0039*(Online_RAW!M315)</f>
        <v>0</v>
      </c>
      <c r="M315" s="10">
        <f>Online_RAW!$N$2-Online_RAW!N315</f>
        <v>0</v>
      </c>
      <c r="N315" s="5">
        <f>Online_RAW!C315*60</f>
        <v>119.99263636363619</v>
      </c>
      <c r="O315" s="5">
        <f>MAX(0, Online_RAW!D315*60)</f>
        <v>0</v>
      </c>
      <c r="P315" s="5">
        <f>_xlfn.IFNA(VLOOKUP(A315,Sampling!$D$7:$E$14,2,FALSE),0)</f>
        <v>0</v>
      </c>
      <c r="Q315">
        <f>_xlfn.IFNA(VLOOKUP(A315,Refill!$D$6:$G$8,2,FALSE),0)</f>
        <v>0</v>
      </c>
    </row>
    <row r="316" spans="1:17" x14ac:dyDescent="0.25">
      <c r="A316" s="5">
        <f>ROUND((Online_RAW!B316-General!$B$10)*24,3)</f>
        <v>5.2329999999999997</v>
      </c>
      <c r="B316" s="5">
        <f>General!$B$12+Online_ANA!K316/1000+Online_ANA!L316/1000+Online_ANA!M316/1000/General!$B$22-SUM($P$2:P316)/1000/General!$B$24+SUM($Q$2:Q316)/1000/General!$B$24</f>
        <v>1.08</v>
      </c>
      <c r="C316" s="5">
        <f>Online_RAW!K316</f>
        <v>20.75</v>
      </c>
      <c r="D316" s="5">
        <f>Online_RAW!J316</f>
        <v>7.0000000000000007E-2</v>
      </c>
      <c r="E316" s="5">
        <f>(1-F316/100-G316/100)/(1-C316/100-D316/100-General!$B$17/100)</f>
        <v>1.0052407164103292</v>
      </c>
      <c r="F316" s="5">
        <f>N316*General!$B$14/(N316+O316)+O316*100/(N316+O316)</f>
        <v>20.8</v>
      </c>
      <c r="G316" s="5">
        <f>N316*General!$B$15/(N316+O316)</f>
        <v>0.04</v>
      </c>
      <c r="H316" s="5">
        <f>(N316+O316)*(1/General!$B$20)*((F316/100)-E316*(C316/100))*1000/B316</f>
        <v>-2.9123433965556558</v>
      </c>
      <c r="I316" s="5">
        <f>(N316+O316)*(1/General!$B$20)*((D316/100)*E316-(G316/100))*1000/B316</f>
        <v>1.5054710693525486</v>
      </c>
      <c r="J316" s="5">
        <f t="shared" si="5"/>
        <v>-0.51692773288102822</v>
      </c>
      <c r="K316" s="5">
        <f>MAX(Online_RAW!$L$2-Online_RAW!L316,0)</f>
        <v>0</v>
      </c>
      <c r="L316" s="5">
        <f>0.0039*(Online_RAW!M316)</f>
        <v>0</v>
      </c>
      <c r="M316" s="10">
        <f>Online_RAW!$N$2-Online_RAW!N316</f>
        <v>0</v>
      </c>
      <c r="N316" s="5">
        <f>Online_RAW!C316*60</f>
        <v>120.0095454545454</v>
      </c>
      <c r="O316" s="5">
        <f>MAX(0, Online_RAW!D316*60)</f>
        <v>0</v>
      </c>
      <c r="P316" s="5">
        <f>_xlfn.IFNA(VLOOKUP(A316,Sampling!$D$7:$E$14,2,FALSE),0)</f>
        <v>0</v>
      </c>
      <c r="Q316">
        <f>_xlfn.IFNA(VLOOKUP(A316,Refill!$D$6:$G$8,2,FALSE),0)</f>
        <v>0</v>
      </c>
    </row>
    <row r="317" spans="1:17" x14ac:dyDescent="0.25">
      <c r="A317" s="5">
        <f>ROUND((Online_RAW!B317-General!$B$10)*24,3)</f>
        <v>5.25</v>
      </c>
      <c r="B317" s="5">
        <f>General!$B$12+Online_ANA!K317/1000+Online_ANA!L317/1000+Online_ANA!M317/1000/General!$B$22-SUM($P$2:P317)/1000/General!$B$24+SUM($Q$2:Q317)/1000/General!$B$24</f>
        <v>1.08</v>
      </c>
      <c r="C317" s="5">
        <f>Online_RAW!K317</f>
        <v>20.7433333333333</v>
      </c>
      <c r="D317" s="5">
        <f>Online_RAW!J317</f>
        <v>7.0000000000000007E-2</v>
      </c>
      <c r="E317" s="5">
        <f>(1-F317/100-G317/100)/(1-C317/100-D317/100-General!$B$17/100)</f>
        <v>1.0049522651740421</v>
      </c>
      <c r="F317" s="5">
        <f>N317*General!$B$14/(N317+O317)+O317*100/(N317+O317)</f>
        <v>20.816023168999852</v>
      </c>
      <c r="G317" s="5">
        <f>N317*General!$B$15/(N317+O317)</f>
        <v>3.9991907490404113E-2</v>
      </c>
      <c r="H317" s="5">
        <f>(N317+O317)*(1/General!$B$20)*((F317/100)-E317*(C317/100))*1000/B317</f>
        <v>-1.4894846900287344</v>
      </c>
      <c r="I317" s="5">
        <f>(N317+O317)*(1/General!$B$20)*((D317/100)*E317-(G317/100))*1000/B317</f>
        <v>1.5052588951223829</v>
      </c>
      <c r="J317" s="5">
        <f t="shared" si="5"/>
        <v>-1.0105903774635938</v>
      </c>
      <c r="K317" s="5">
        <f>MAX(Online_RAW!$L$2-Online_RAW!L317,0)</f>
        <v>0</v>
      </c>
      <c r="L317" s="5">
        <f>0.0039*(Online_RAW!M317)</f>
        <v>0</v>
      </c>
      <c r="M317" s="10">
        <f>Online_RAW!$N$2-Online_RAW!N317</f>
        <v>0</v>
      </c>
      <c r="N317" s="5">
        <f>Online_RAW!C317*60</f>
        <v>120.0161739130434</v>
      </c>
      <c r="O317" s="5">
        <f>MAX(0, Online_RAW!D317*60)</f>
        <v>2.4285714285714299E-2</v>
      </c>
      <c r="P317" s="5">
        <f>_xlfn.IFNA(VLOOKUP(A317,Sampling!$D$7:$E$14,2,FALSE),0)</f>
        <v>0</v>
      </c>
      <c r="Q317">
        <f>_xlfn.IFNA(VLOOKUP(A317,Refill!$D$6:$G$8,2,FALSE),0)</f>
        <v>0</v>
      </c>
    </row>
    <row r="318" spans="1:17" x14ac:dyDescent="0.25">
      <c r="A318" s="5">
        <f>ROUND((Online_RAW!B318-General!$B$10)*24,3)</f>
        <v>5.2670000000000003</v>
      </c>
      <c r="B318" s="5">
        <f>General!$B$12+Online_ANA!K318/1000+Online_ANA!L318/1000+Online_ANA!M318/1000/General!$B$22-SUM($P$2:P318)/1000/General!$B$24+SUM($Q$2:Q318)/1000/General!$B$24</f>
        <v>1.08</v>
      </c>
      <c r="C318" s="5">
        <f>Online_RAW!K318</f>
        <v>20.7433333333333</v>
      </c>
      <c r="D318" s="5">
        <f>Online_RAW!J318</f>
        <v>7.0000000000000007E-2</v>
      </c>
      <c r="E318" s="5">
        <f>(1-F318/100-G318/100)/(1-C318/100-D318/100-General!$B$17/100)</f>
        <v>1.005155620961742</v>
      </c>
      <c r="F318" s="5">
        <f>N318*General!$B$14/(N318+O318)+O318*100/(N318+O318)</f>
        <v>20.8</v>
      </c>
      <c r="G318" s="5">
        <f>N318*General!$B$15/(N318+O318)</f>
        <v>0.04</v>
      </c>
      <c r="H318" s="5">
        <f>(N318+O318)*(1/General!$B$20)*((F318/100)-E318*(C318/100))*1000/B318</f>
        <v>-2.4894102909122977</v>
      </c>
      <c r="I318" s="5">
        <f>(N318+O318)*(1/General!$B$20)*((D318/100)*E318-(G318/100))*1000/B318</f>
        <v>1.5032533930773346</v>
      </c>
      <c r="J318" s="5">
        <f t="shared" si="5"/>
        <v>-0.60385923468101166</v>
      </c>
      <c r="K318" s="5">
        <f>MAX(Online_RAW!$L$2-Online_RAW!L318,0)</f>
        <v>0</v>
      </c>
      <c r="L318" s="5">
        <f>0.0039*(Online_RAW!M318)</f>
        <v>0</v>
      </c>
      <c r="M318" s="10">
        <f>Online_RAW!$N$2-Online_RAW!N318</f>
        <v>0</v>
      </c>
      <c r="N318" s="5">
        <f>Online_RAW!C318*60</f>
        <v>119.85627272727299</v>
      </c>
      <c r="O318" s="5">
        <f>MAX(0, Online_RAW!D318*60)</f>
        <v>0</v>
      </c>
      <c r="P318" s="5">
        <f>_xlfn.IFNA(VLOOKUP(A318,Sampling!$D$7:$E$14,2,FALSE),0)</f>
        <v>0</v>
      </c>
      <c r="Q318">
        <f>_xlfn.IFNA(VLOOKUP(A318,Refill!$D$6:$G$8,2,FALSE),0)</f>
        <v>0</v>
      </c>
    </row>
    <row r="319" spans="1:17" x14ac:dyDescent="0.25">
      <c r="A319" s="5">
        <f>ROUND((Online_RAW!B319-General!$B$10)*24,3)</f>
        <v>5.2830000000000004</v>
      </c>
      <c r="B319" s="5">
        <f>General!$B$12+Online_ANA!K319/1000+Online_ANA!L319/1000+Online_ANA!M319/1000/General!$B$22-SUM($P$2:P319)/1000/General!$B$24+SUM($Q$2:Q319)/1000/General!$B$24</f>
        <v>1.08</v>
      </c>
      <c r="C319" s="5">
        <f>Online_RAW!K319</f>
        <v>20.74</v>
      </c>
      <c r="D319" s="5">
        <f>Online_RAW!J319</f>
        <v>7.0000000000000007E-2</v>
      </c>
      <c r="E319" s="5">
        <f>(1-F319/100-G319/100)/(1-C319/100-D319/100-General!$B$17/100)</f>
        <v>1.0051130786398332</v>
      </c>
      <c r="F319" s="5">
        <f>N319*General!$B$14/(N319+O319)+O319*100/(N319+O319)</f>
        <v>20.8</v>
      </c>
      <c r="G319" s="5">
        <f>N319*General!$B$15/(N319+O319)</f>
        <v>0.04</v>
      </c>
      <c r="H319" s="5">
        <f>(N319+O319)*(1/General!$B$20)*((F319/100)-E319*(C319/100))*1000/B319</f>
        <v>-2.2830827865474808</v>
      </c>
      <c r="I319" s="5">
        <f>(N319+O319)*(1/General!$B$20)*((D319/100)*E319-(G319/100))*1000/B319</f>
        <v>1.5052504402525944</v>
      </c>
      <c r="J319" s="5">
        <f t="shared" si="5"/>
        <v>-0.65930611413739459</v>
      </c>
      <c r="K319" s="5">
        <f>MAX(Online_RAW!$L$2-Online_RAW!L319,0)</f>
        <v>0</v>
      </c>
      <c r="L319" s="5">
        <f>0.0039*(Online_RAW!M319)</f>
        <v>0</v>
      </c>
      <c r="M319" s="10">
        <f>Online_RAW!$N$2-Online_RAW!N319</f>
        <v>0</v>
      </c>
      <c r="N319" s="5">
        <f>Online_RAW!C319*60</f>
        <v>120.027272727273</v>
      </c>
      <c r="O319" s="5">
        <f>MAX(0, Online_RAW!D319*60)</f>
        <v>0</v>
      </c>
      <c r="P319" s="5">
        <f>_xlfn.IFNA(VLOOKUP(A319,Sampling!$D$7:$E$14,2,FALSE),0)</f>
        <v>0</v>
      </c>
      <c r="Q319">
        <f>_xlfn.IFNA(VLOOKUP(A319,Refill!$D$6:$G$8,2,FALSE),0)</f>
        <v>0</v>
      </c>
    </row>
    <row r="320" spans="1:17" x14ac:dyDescent="0.25">
      <c r="A320" s="5">
        <f>ROUND((Online_RAW!B320-General!$B$10)*24,3)</f>
        <v>5.3</v>
      </c>
      <c r="B320" s="5">
        <f>General!$B$12+Online_ANA!K320/1000+Online_ANA!L320/1000+Online_ANA!M320/1000/General!$B$22-SUM($P$2:P320)/1000/General!$B$24+SUM($Q$2:Q320)/1000/General!$B$24</f>
        <v>1.08</v>
      </c>
      <c r="C320" s="5">
        <f>Online_RAW!K320</f>
        <v>20.74</v>
      </c>
      <c r="D320" s="5">
        <f>Online_RAW!J320</f>
        <v>7.0000000000000007E-2</v>
      </c>
      <c r="E320" s="5">
        <f>(1-F320/100-G320/100)/(1-C320/100-D320/100-General!$B$17/100)</f>
        <v>1.0051059029324256</v>
      </c>
      <c r="F320" s="5">
        <f>N320*General!$B$14/(N320+O320)+O320*100/(N320+O320)</f>
        <v>20.800565424964368</v>
      </c>
      <c r="G320" s="5">
        <f>N320*General!$B$15/(N320+O320)</f>
        <v>3.9999714431836177E-2</v>
      </c>
      <c r="H320" s="5">
        <f>(N320+O320)*(1/General!$B$20)*((F320/100)-E320*(C320/100))*1000/B320</f>
        <v>-2.248306970739685</v>
      </c>
      <c r="I320" s="5">
        <f>(N320+O320)*(1/General!$B$20)*((D320/100)*E320-(G320/100))*1000/B320</f>
        <v>1.5056677103132829</v>
      </c>
      <c r="J320" s="5">
        <f t="shared" si="5"/>
        <v>-0.66968956192753504</v>
      </c>
      <c r="K320" s="5">
        <f>MAX(Online_RAW!$L$2-Online_RAW!L320,0)</f>
        <v>0</v>
      </c>
      <c r="L320" s="5">
        <f>0.0039*(Online_RAW!M320)</f>
        <v>0</v>
      </c>
      <c r="M320" s="10">
        <f>Online_RAW!$N$2-Online_RAW!N320</f>
        <v>0</v>
      </c>
      <c r="N320" s="5">
        <f>Online_RAW!C320*60</f>
        <v>120.06054545454539</v>
      </c>
      <c r="O320" s="5">
        <f>MAX(0, Online_RAW!D320*60)</f>
        <v>8.5714285714285807E-4</v>
      </c>
      <c r="P320" s="5">
        <f>_xlfn.IFNA(VLOOKUP(A320,Sampling!$D$7:$E$14,2,FALSE),0)</f>
        <v>0</v>
      </c>
      <c r="Q320">
        <f>_xlfn.IFNA(VLOOKUP(A320,Refill!$D$6:$G$8,2,FALSE),0)</f>
        <v>0</v>
      </c>
    </row>
    <row r="321" spans="1:17" x14ac:dyDescent="0.25">
      <c r="A321" s="5">
        <f>ROUND((Online_RAW!B321-General!$B$10)*24,3)</f>
        <v>5.3170000000000002</v>
      </c>
      <c r="B321" s="5">
        <f>General!$B$12+Online_ANA!K321/1000+Online_ANA!L321/1000+Online_ANA!M321/1000/General!$B$22-SUM($P$2:P321)/1000/General!$B$24+SUM($Q$2:Q321)/1000/General!$B$24</f>
        <v>1.08</v>
      </c>
      <c r="C321" s="5">
        <f>Online_RAW!K321</f>
        <v>20.734999999999999</v>
      </c>
      <c r="D321" s="5">
        <f>Online_RAW!J321</f>
        <v>7.0000000000000007E-2</v>
      </c>
      <c r="E321" s="5">
        <f>(1-F321/100-G321/100)/(1-C321/100-D321/100-General!$B$17/100)</f>
        <v>1.0050052995372722</v>
      </c>
      <c r="F321" s="5">
        <f>N321*General!$B$14/(N321+O321)+O321*100/(N321+O321)</f>
        <v>20.803465115503851</v>
      </c>
      <c r="G321" s="5">
        <f>N321*General!$B$15/(N321+O321)</f>
        <v>3.9998249941664718E-2</v>
      </c>
      <c r="H321" s="5">
        <f>(N321+O321)*(1/General!$B$20)*((F321/100)-E321*(C321/100))*1000/B321</f>
        <v>-1.7508200765300475</v>
      </c>
      <c r="I321" s="5">
        <f>(N321+O321)*(1/General!$B$20)*((D321/100)*E321-(G321/100))*1000/B321</f>
        <v>1.5045710165559598</v>
      </c>
      <c r="J321" s="5">
        <f t="shared" si="5"/>
        <v>-0.85935216115288726</v>
      </c>
      <c r="K321" s="5">
        <f>MAX(Online_RAW!$L$2-Online_RAW!L321,0)</f>
        <v>0</v>
      </c>
      <c r="L321" s="5">
        <f>0.0039*(Online_RAW!M321)</f>
        <v>0</v>
      </c>
      <c r="M321" s="10">
        <f>Online_RAW!$N$2-Online_RAW!N321</f>
        <v>0</v>
      </c>
      <c r="N321" s="5">
        <f>Online_RAW!C321*60</f>
        <v>119.99074999999979</v>
      </c>
      <c r="O321" s="5">
        <f>MAX(0, Online_RAW!D321*60)</f>
        <v>5.2500000000000003E-3</v>
      </c>
      <c r="P321" s="5">
        <f>_xlfn.IFNA(VLOOKUP(A321,Sampling!$D$7:$E$14,2,FALSE),0)</f>
        <v>0</v>
      </c>
      <c r="Q321">
        <f>_xlfn.IFNA(VLOOKUP(A321,Refill!$D$6:$G$8,2,FALSE),0)</f>
        <v>0</v>
      </c>
    </row>
    <row r="322" spans="1:17" x14ac:dyDescent="0.25">
      <c r="A322" s="5">
        <f>ROUND((Online_RAW!B322-General!$B$10)*24,3)</f>
        <v>5.3330000000000002</v>
      </c>
      <c r="B322" s="5">
        <f>General!$B$12+Online_ANA!K322/1000+Online_ANA!L322/1000+Online_ANA!M322/1000/General!$B$22-SUM($P$2:P322)/1000/General!$B$24+SUM($Q$2:Q322)/1000/General!$B$24</f>
        <v>1.08</v>
      </c>
      <c r="C322" s="5">
        <f>Online_RAW!K322</f>
        <v>20.73</v>
      </c>
      <c r="D322" s="5">
        <f>Online_RAW!J322</f>
        <v>7.0000000000000007E-2</v>
      </c>
      <c r="E322" s="5">
        <f>(1-F322/100-G322/100)/(1-C322/100-D322/100-General!$B$17/100)</f>
        <v>1.0047229539891505</v>
      </c>
      <c r="F322" s="5">
        <f>N322*General!$B$14/(N322+O322)+O322*100/(N322+O322)</f>
        <v>20.820688386292243</v>
      </c>
      <c r="G322" s="5">
        <f>N322*General!$B$15/(N322+O322)</f>
        <v>3.9989551320054426E-2</v>
      </c>
      <c r="H322" s="5">
        <f>(N322+O322)*(1/General!$B$20)*((F322/100)-E322*(C322/100))*1000/B322</f>
        <v>-0.35803525961613303</v>
      </c>
      <c r="I322" s="5">
        <f>(N322+O322)*(1/General!$B$20)*((D322/100)*E322-(G322/100))*1000/B322</f>
        <v>1.5049169578740362</v>
      </c>
      <c r="J322" s="5">
        <f t="shared" si="5"/>
        <v>-4.2032646714391504</v>
      </c>
      <c r="K322" s="5">
        <f>MAX(Online_RAW!$L$2-Online_RAW!L322,0)</f>
        <v>0</v>
      </c>
      <c r="L322" s="5">
        <f>0.0039*(Online_RAW!M322)</f>
        <v>0</v>
      </c>
      <c r="M322" s="10">
        <f>Online_RAW!$N$2-Online_RAW!N322</f>
        <v>0</v>
      </c>
      <c r="N322" s="5">
        <f>Online_RAW!C322*60</f>
        <v>120.036</v>
      </c>
      <c r="O322" s="5">
        <f>MAX(0, Online_RAW!D322*60)</f>
        <v>3.1363636363636378E-2</v>
      </c>
      <c r="P322" s="5">
        <f>_xlfn.IFNA(VLOOKUP(A322,Sampling!$D$7:$E$14,2,FALSE),0)</f>
        <v>0</v>
      </c>
      <c r="Q322">
        <f>_xlfn.IFNA(VLOOKUP(A322,Refill!$D$6:$G$8,2,FALSE),0)</f>
        <v>0</v>
      </c>
    </row>
    <row r="323" spans="1:17" x14ac:dyDescent="0.25">
      <c r="A323" s="5">
        <f>ROUND((Online_RAW!B323-General!$B$10)*24,3)</f>
        <v>5.35</v>
      </c>
      <c r="B323" s="5">
        <f>General!$B$12+Online_ANA!K323/1000+Online_ANA!L323/1000+Online_ANA!M323/1000/General!$B$22-SUM($P$2:P323)/1000/General!$B$24+SUM($Q$2:Q323)/1000/General!$B$24</f>
        <v>1.08</v>
      </c>
      <c r="C323" s="5">
        <f>Online_RAW!K323</f>
        <v>20.73</v>
      </c>
      <c r="D323" s="5">
        <f>Online_RAW!J323</f>
        <v>7.0000000000000007E-2</v>
      </c>
      <c r="E323" s="5">
        <f>(1-F323/100-G323/100)/(1-C323/100-D323/100-General!$B$17/100)</f>
        <v>1.0048133412285796</v>
      </c>
      <c r="F323" s="5">
        <f>N323*General!$B$14/(N323+O323)+O323*100/(N323+O323)</f>
        <v>20.813565229238609</v>
      </c>
      <c r="G323" s="5">
        <f>N323*General!$B$15/(N323+O323)</f>
        <v>3.999314887412192E-2</v>
      </c>
      <c r="H323" s="5">
        <f>(N323+O323)*(1/General!$B$20)*((F323/100)-E323*(C323/100))*1000/B323</f>
        <v>-0.80453563222705715</v>
      </c>
      <c r="I323" s="5">
        <f>(N323+O323)*(1/General!$B$20)*((D323/100)*E323-(G323/100))*1000/B323</f>
        <v>1.5055290018414389</v>
      </c>
      <c r="J323" s="5">
        <f t="shared" si="5"/>
        <v>-1.8713018311866969</v>
      </c>
      <c r="K323" s="5">
        <f>MAX(Online_RAW!$L$2-Online_RAW!L323,0)</f>
        <v>0</v>
      </c>
      <c r="L323" s="5">
        <f>0.0039*(Online_RAW!M323)</f>
        <v>0</v>
      </c>
      <c r="M323" s="10">
        <f>Online_RAW!$N$2-Online_RAW!N323</f>
        <v>0</v>
      </c>
      <c r="N323" s="5">
        <f>Online_RAW!C323*60</f>
        <v>120.08481818181839</v>
      </c>
      <c r="O323" s="5">
        <f>MAX(0, Online_RAW!D323*60)</f>
        <v>2.0571428571428581E-2</v>
      </c>
      <c r="P323" s="5">
        <f>_xlfn.IFNA(VLOOKUP(A323,Sampling!$D$7:$E$14,2,FALSE),0)</f>
        <v>0</v>
      </c>
      <c r="Q323">
        <f>_xlfn.IFNA(VLOOKUP(A323,Refill!$D$6:$G$8,2,FALSE),0)</f>
        <v>0</v>
      </c>
    </row>
    <row r="324" spans="1:17" x14ac:dyDescent="0.25">
      <c r="A324" s="5">
        <f>ROUND((Online_RAW!B324-General!$B$10)*24,3)</f>
        <v>5.367</v>
      </c>
      <c r="B324" s="5">
        <f>General!$B$12+Online_ANA!K324/1000+Online_ANA!L324/1000+Online_ANA!M324/1000/General!$B$22-SUM($P$2:P324)/1000/General!$B$24+SUM($Q$2:Q324)/1000/General!$B$24</f>
        <v>1.08</v>
      </c>
      <c r="C324" s="5">
        <f>Online_RAW!K324</f>
        <v>20.73</v>
      </c>
      <c r="D324" s="5">
        <f>Online_RAW!J324</f>
        <v>7.0000000000000007E-2</v>
      </c>
      <c r="E324" s="5">
        <f>(1-F324/100-G324/100)/(1-C324/100-D324/100-General!$B$17/100)</f>
        <v>1.0046859058011453</v>
      </c>
      <c r="F324" s="5">
        <f>N324*General!$B$14/(N324+O324)+O324*100/(N324+O324)</f>
        <v>20.823608046892339</v>
      </c>
      <c r="G324" s="5">
        <f>N324*General!$B$15/(N324+O324)</f>
        <v>3.9988076743993774E-2</v>
      </c>
      <c r="H324" s="5">
        <f>(N324+O324)*(1/General!$B$20)*((F324/100)-E324*(C324/100))*1000/B324</f>
        <v>-0.17487860639012237</v>
      </c>
      <c r="I324" s="5">
        <f>(N324+O324)*(1/General!$B$20)*((D324/100)*E324-(G324/100))*1000/B324</f>
        <v>1.5027289415728036</v>
      </c>
      <c r="J324" s="5">
        <f t="shared" si="5"/>
        <v>-8.5929832847620506</v>
      </c>
      <c r="K324" s="5">
        <f>MAX(Online_RAW!$L$2-Online_RAW!L324,0)</f>
        <v>0</v>
      </c>
      <c r="L324" s="5">
        <f>0.0039*(Online_RAW!M324)</f>
        <v>0</v>
      </c>
      <c r="M324" s="10">
        <f>Online_RAW!$N$2-Online_RAW!N324</f>
        <v>0</v>
      </c>
      <c r="N324" s="5">
        <f>Online_RAW!C324*60</f>
        <v>119.8614782608698</v>
      </c>
      <c r="O324" s="5">
        <f>MAX(0, Online_RAW!D324*60)</f>
        <v>3.5739130434782586E-2</v>
      </c>
      <c r="P324" s="5">
        <f>_xlfn.IFNA(VLOOKUP(A324,Sampling!$D$7:$E$14,2,FALSE),0)</f>
        <v>0</v>
      </c>
      <c r="Q324">
        <f>_xlfn.IFNA(VLOOKUP(A324,Refill!$D$6:$G$8,2,FALSE),0)</f>
        <v>0</v>
      </c>
    </row>
    <row r="325" spans="1:17" x14ac:dyDescent="0.25">
      <c r="A325" s="5">
        <f>ROUND((Online_RAW!B325-General!$B$10)*24,3)</f>
        <v>5.383</v>
      </c>
      <c r="B325" s="5">
        <f>General!$B$12+Online_ANA!K325/1000+Online_ANA!L325/1000+Online_ANA!M325/1000/General!$B$22-SUM($P$2:P325)/1000/General!$B$24+SUM($Q$2:Q325)/1000/General!$B$24</f>
        <v>1.08</v>
      </c>
      <c r="C325" s="5">
        <f>Online_RAW!K325</f>
        <v>20.724</v>
      </c>
      <c r="D325" s="5">
        <f>Online_RAW!J325</f>
        <v>7.0000000000000007E-2</v>
      </c>
      <c r="E325" s="5">
        <f>(1-F325/100-G325/100)/(1-C325/100-D325/100-General!$B$17/100)</f>
        <v>1.0047257219935268</v>
      </c>
      <c r="F325" s="5">
        <f>N325*General!$B$14/(N325+O325)+O325*100/(N325+O325)</f>
        <v>20.814438847375079</v>
      </c>
      <c r="G325" s="5">
        <f>N325*General!$B$15/(N325+O325)</f>
        <v>3.9992707652840867E-2</v>
      </c>
      <c r="H325" s="5">
        <f>(N325+O325)*(1/General!$B$20)*((F325/100)-E325*(C325/100))*1000/B325</f>
        <v>-0.37225507362283816</v>
      </c>
      <c r="I325" s="5">
        <f>(N325+O325)*(1/General!$B$20)*((D325/100)*E325-(G325/100))*1000/B325</f>
        <v>1.5064007036880407</v>
      </c>
      <c r="J325" s="5">
        <f t="shared" si="5"/>
        <v>-4.0466895159481364</v>
      </c>
      <c r="K325" s="5">
        <f>MAX(Online_RAW!$L$2-Online_RAW!L325,0)</f>
        <v>0</v>
      </c>
      <c r="L325" s="5">
        <f>0.0039*(Online_RAW!M325)</f>
        <v>0</v>
      </c>
      <c r="M325" s="10">
        <f>Online_RAW!$N$2-Online_RAW!N325</f>
        <v>0</v>
      </c>
      <c r="N325" s="5">
        <f>Online_RAW!C325*60</f>
        <v>120.17556521739121</v>
      </c>
      <c r="O325" s="5">
        <f>MAX(0, Online_RAW!D325*60)</f>
        <v>2.1913043478260882E-2</v>
      </c>
      <c r="P325" s="5">
        <f>_xlfn.IFNA(VLOOKUP(A325,Sampling!$D$7:$E$14,2,FALSE),0)</f>
        <v>0</v>
      </c>
      <c r="Q325">
        <f>_xlfn.IFNA(VLOOKUP(A325,Refill!$D$6:$G$8,2,FALSE),0)</f>
        <v>0</v>
      </c>
    </row>
    <row r="326" spans="1:17" x14ac:dyDescent="0.25">
      <c r="A326" s="5">
        <f>ROUND((Online_RAW!B326-General!$B$10)*24,3)</f>
        <v>5.4</v>
      </c>
      <c r="B326" s="5">
        <f>General!$B$12+Online_ANA!K326/1000+Online_ANA!L326/1000+Online_ANA!M326/1000/General!$B$22-SUM($P$2:P326)/1000/General!$B$24+SUM($Q$2:Q326)/1000/General!$B$24</f>
        <v>1.08</v>
      </c>
      <c r="C326" s="5">
        <f>Online_RAW!K326</f>
        <v>20.724</v>
      </c>
      <c r="D326" s="5">
        <f>Online_RAW!J326</f>
        <v>7.0000000000000007E-2</v>
      </c>
      <c r="E326" s="5">
        <f>(1-F326/100-G326/100)/(1-C326/100-D326/100-General!$B$17/100)</f>
        <v>1.0046622671723704</v>
      </c>
      <c r="F326" s="5">
        <f>N326*General!$B$14/(N326+O326)+O326*100/(N326+O326)</f>
        <v>20.819439919320494</v>
      </c>
      <c r="G326" s="5">
        <f>N326*General!$B$15/(N326+O326)</f>
        <v>3.9990181858929046E-2</v>
      </c>
      <c r="H326" s="5">
        <f>(N326+O326)*(1/General!$B$20)*((F326/100)-E326*(C326/100))*1000/B326</f>
        <v>-5.8540320072764787E-2</v>
      </c>
      <c r="I326" s="5">
        <f>(N326+O326)*(1/General!$B$20)*((D326/100)*E326-(G326/100))*1000/B326</f>
        <v>1.503837023698785</v>
      </c>
      <c r="J326" s="5">
        <f t="shared" si="5"/>
        <v>-25.688910170452381</v>
      </c>
      <c r="K326" s="5">
        <f>MAX(Online_RAW!$L$2-Online_RAW!L326,0)</f>
        <v>0</v>
      </c>
      <c r="L326" s="5">
        <f>0.0039*(Online_RAW!M326)</f>
        <v>0</v>
      </c>
      <c r="M326" s="10">
        <f>Online_RAW!$N$2-Online_RAW!N326</f>
        <v>0</v>
      </c>
      <c r="N326" s="5">
        <f>Online_RAW!C326*60</f>
        <v>119.971043478261</v>
      </c>
      <c r="O326" s="5">
        <f>MAX(0, Online_RAW!D326*60)</f>
        <v>2.9454545454545459E-2</v>
      </c>
      <c r="P326" s="5">
        <f>_xlfn.IFNA(VLOOKUP(A326,Sampling!$D$7:$E$14,2,FALSE),0)</f>
        <v>0</v>
      </c>
      <c r="Q326">
        <f>_xlfn.IFNA(VLOOKUP(A326,Refill!$D$6:$G$8,2,FALSE),0)</f>
        <v>0</v>
      </c>
    </row>
    <row r="327" spans="1:17" x14ac:dyDescent="0.25">
      <c r="A327" s="5">
        <f>ROUND((Online_RAW!B327-General!$B$10)*24,3)</f>
        <v>5.4169999999999998</v>
      </c>
      <c r="B327" s="5">
        <f>General!$B$12+Online_ANA!K327/1000+Online_ANA!L327/1000+Online_ANA!M327/1000/General!$B$22-SUM($P$2:P327)/1000/General!$B$24+SUM($Q$2:Q327)/1000/General!$B$24</f>
        <v>1.08</v>
      </c>
      <c r="C327" s="5">
        <f>Online_RAW!K327</f>
        <v>20.71</v>
      </c>
      <c r="D327" s="5">
        <f>Online_RAW!J327</f>
        <v>7.0000000000000007E-2</v>
      </c>
      <c r="E327" s="5">
        <f>(1-F327/100-G327/100)/(1-C327/100-D327/100-General!$B$17/100)</f>
        <v>1.0047303597318977</v>
      </c>
      <c r="F327" s="5">
        <f>N327*General!$B$14/(N327+O327)+O327*100/(N327+O327)</f>
        <v>20.8</v>
      </c>
      <c r="G327" s="5">
        <f>N327*General!$B$15/(N327+O327)</f>
        <v>0.04</v>
      </c>
      <c r="H327" s="5">
        <f>(N327+O327)*(1/General!$B$20)*((F327/100)-E327*(C327/100))*1000/B327</f>
        <v>-0.39449167843194854</v>
      </c>
      <c r="I327" s="5">
        <f>(N327+O327)*(1/General!$B$20)*((D327/100)*E327-(G327/100))*1000/B327</f>
        <v>1.50210292941321</v>
      </c>
      <c r="J327" s="5">
        <f t="shared" si="5"/>
        <v>-3.8076923076904117</v>
      </c>
      <c r="K327" s="5">
        <f>MAX(Online_RAW!$L$2-Online_RAW!L327,0)</f>
        <v>0</v>
      </c>
      <c r="L327" s="5">
        <f>0.0039*(Online_RAW!M327)</f>
        <v>0</v>
      </c>
      <c r="M327" s="10">
        <f>Online_RAW!$N$2-Online_RAW!N327</f>
        <v>0</v>
      </c>
      <c r="N327" s="5">
        <f>Online_RAW!C327*60</f>
        <v>119.882086956522</v>
      </c>
      <c r="O327" s="5">
        <f>MAX(0, Online_RAW!D327*60)</f>
        <v>0</v>
      </c>
      <c r="P327" s="5">
        <f>_xlfn.IFNA(VLOOKUP(A327,Sampling!$D$7:$E$14,2,FALSE),0)</f>
        <v>0</v>
      </c>
      <c r="Q327">
        <f>_xlfn.IFNA(VLOOKUP(A327,Refill!$D$6:$G$8,2,FALSE),0)</f>
        <v>0</v>
      </c>
    </row>
    <row r="328" spans="1:17" x14ac:dyDescent="0.25">
      <c r="A328" s="5">
        <f>ROUND((Online_RAW!B328-General!$B$10)*24,3)</f>
        <v>5.4329999999999998</v>
      </c>
      <c r="B328" s="5">
        <f>General!$B$12+Online_ANA!K328/1000+Online_ANA!L328/1000+Online_ANA!M328/1000/General!$B$22-SUM($P$2:P328)/1000/General!$B$24+SUM($Q$2:Q328)/1000/General!$B$24</f>
        <v>1.08</v>
      </c>
      <c r="C328" s="5">
        <f>Online_RAW!K328</f>
        <v>20.69</v>
      </c>
      <c r="D328" s="5">
        <f>Online_RAW!J328</f>
        <v>7.0000000000000007E-2</v>
      </c>
      <c r="E328" s="5">
        <f>(1-F328/100-G328/100)/(1-C328/100-D328/100-General!$B$17/100)</f>
        <v>1.0042699381457694</v>
      </c>
      <c r="F328" s="5">
        <f>N328*General!$B$14/(N328+O328)+O328*100/(N328+O328)</f>
        <v>20.816198159300082</v>
      </c>
      <c r="G328" s="5">
        <f>N328*General!$B$15/(N328+O328)</f>
        <v>3.9991819111464606E-2</v>
      </c>
      <c r="H328" s="5">
        <f>(N328+O328)*(1/General!$B$20)*((F328/100)-E328*(C328/100))*1000/B328</f>
        <v>1.8766763112929039</v>
      </c>
      <c r="I328" s="5">
        <f>(N328+O328)*(1/General!$B$20)*((D328/100)*E328-(G328/100))*1000/B328</f>
        <v>1.5025589435527307</v>
      </c>
      <c r="J328" s="5">
        <f t="shared" si="5"/>
        <v>0.800648963548524</v>
      </c>
      <c r="K328" s="5">
        <f>MAX(Online_RAW!$L$2-Online_RAW!L328,0)</f>
        <v>0</v>
      </c>
      <c r="L328" s="5">
        <f>0.0039*(Online_RAW!M328)</f>
        <v>0</v>
      </c>
      <c r="M328" s="10">
        <f>Online_RAW!$N$2-Online_RAW!N328</f>
        <v>0</v>
      </c>
      <c r="N328" s="5">
        <f>Online_RAW!C328*60</f>
        <v>119.98909090909079</v>
      </c>
      <c r="O328" s="5">
        <f>MAX(0, Online_RAW!D328*60)</f>
        <v>2.454545454545454E-2</v>
      </c>
      <c r="P328" s="5">
        <f>_xlfn.IFNA(VLOOKUP(A328,Sampling!$D$7:$E$14,2,FALSE),0)</f>
        <v>0</v>
      </c>
      <c r="Q328">
        <f>_xlfn.IFNA(VLOOKUP(A328,Refill!$D$6:$G$8,2,FALSE),0)</f>
        <v>0</v>
      </c>
    </row>
    <row r="329" spans="1:17" x14ac:dyDescent="0.25">
      <c r="A329" s="5">
        <f>ROUND((Online_RAW!B329-General!$B$10)*24,3)</f>
        <v>5.45</v>
      </c>
      <c r="B329" s="5">
        <f>General!$B$12+Online_ANA!K329/1000+Online_ANA!L329/1000+Online_ANA!M329/1000/General!$B$22-SUM($P$2:P329)/1000/General!$B$24+SUM($Q$2:Q329)/1000/General!$B$24</f>
        <v>1.08</v>
      </c>
      <c r="C329" s="5">
        <f>Online_RAW!K329</f>
        <v>20.68</v>
      </c>
      <c r="D329" s="5">
        <f>Online_RAW!J329</f>
        <v>7.0000000000000007E-2</v>
      </c>
      <c r="E329" s="5">
        <f>(1-F329/100-G329/100)/(1-C329/100-D329/100-General!$B$17/100)</f>
        <v>1.0043479321703064</v>
      </c>
      <c r="F329" s="5">
        <f>N329*General!$B$14/(N329+O329)+O329*100/(N329+O329)</f>
        <v>20.8</v>
      </c>
      <c r="G329" s="5">
        <f>N329*General!$B$15/(N329+O329)</f>
        <v>0.04</v>
      </c>
      <c r="H329" s="5">
        <f>(N329+O329)*(1/General!$B$20)*((F329/100)-E329*(C329/100))*1000/B329</f>
        <v>1.4918118014149608</v>
      </c>
      <c r="I329" s="5">
        <f>(N329+O329)*(1/General!$B$20)*((D329/100)*E329-(G329/100))*1000/B329</f>
        <v>1.5027007267017554</v>
      </c>
      <c r="J329" s="5">
        <f t="shared" si="5"/>
        <v>1.0072991279975574</v>
      </c>
      <c r="K329" s="5">
        <f>MAX(Online_RAW!$L$2-Online_RAW!L329,0)</f>
        <v>0</v>
      </c>
      <c r="L329" s="5">
        <f>0.0039*(Online_RAW!M329)</f>
        <v>0</v>
      </c>
      <c r="M329" s="10">
        <f>Online_RAW!$N$2-Online_RAW!N329</f>
        <v>0</v>
      </c>
      <c r="N329" s="5">
        <f>Online_RAW!C329*60</f>
        <v>120.03573913043461</v>
      </c>
      <c r="O329" s="5">
        <f>MAX(0, Online_RAW!D329*60)</f>
        <v>0</v>
      </c>
      <c r="P329" s="5">
        <f>_xlfn.IFNA(VLOOKUP(A329,Sampling!$D$7:$E$14,2,FALSE),0)</f>
        <v>0</v>
      </c>
      <c r="Q329">
        <f>_xlfn.IFNA(VLOOKUP(A329,Refill!$D$6:$G$8,2,FALSE),0)</f>
        <v>0</v>
      </c>
    </row>
    <row r="330" spans="1:17" x14ac:dyDescent="0.25">
      <c r="A330" s="5">
        <f>ROUND((Online_RAW!B330-General!$B$10)*24,3)</f>
        <v>5.4669999999999996</v>
      </c>
      <c r="B330" s="5">
        <f>General!$B$12+Online_ANA!K330/1000+Online_ANA!L330/1000+Online_ANA!M330/1000/General!$B$22-SUM($P$2:P330)/1000/General!$B$24+SUM($Q$2:Q330)/1000/General!$B$24</f>
        <v>1.08</v>
      </c>
      <c r="C330" s="5">
        <f>Online_RAW!K330</f>
        <v>20.68</v>
      </c>
      <c r="D330" s="5">
        <f>Online_RAW!J330</f>
        <v>7.4999999999999997E-2</v>
      </c>
      <c r="E330" s="5">
        <f>(1-F330/100-G330/100)/(1-C330/100-D330/100-General!$B$17/100)</f>
        <v>1.0044116498789726</v>
      </c>
      <c r="F330" s="5">
        <f>N330*General!$B$14/(N330+O330)+O330*100/(N330+O330)</f>
        <v>20.8</v>
      </c>
      <c r="G330" s="5">
        <f>N330*General!$B$15/(N330+O330)</f>
        <v>3.9999999999999994E-2</v>
      </c>
      <c r="H330" s="5">
        <f>(N330+O330)*(1/General!$B$20)*((F330/100)-E330*(C330/100))*1000/B330</f>
        <v>1.4241499746366584</v>
      </c>
      <c r="I330" s="5">
        <f>(N330+O330)*(1/General!$B$20)*((D330/100)*E330-(G330/100))*1000/B330</f>
        <v>1.7490986941493916</v>
      </c>
      <c r="J330" s="5">
        <f t="shared" si="5"/>
        <v>1.2281702947722462</v>
      </c>
      <c r="K330" s="5">
        <f>MAX(Online_RAW!$L$2-Online_RAW!L330,0)</f>
        <v>0</v>
      </c>
      <c r="L330" s="5">
        <f>0.0039*(Online_RAW!M330)</f>
        <v>0</v>
      </c>
      <c r="M330" s="10">
        <f>Online_RAW!$N$2-Online_RAW!N330</f>
        <v>0</v>
      </c>
      <c r="N330" s="5">
        <f>Online_RAW!C330*60</f>
        <v>119.8403478260868</v>
      </c>
      <c r="O330" s="5">
        <f>MAX(0, Online_RAW!D330*60)</f>
        <v>0</v>
      </c>
      <c r="P330" s="5">
        <f>_xlfn.IFNA(VLOOKUP(A330,Sampling!$D$7:$E$14,2,FALSE),0)</f>
        <v>0</v>
      </c>
      <c r="Q330">
        <f>_xlfn.IFNA(VLOOKUP(A330,Refill!$D$6:$G$8,2,FALSE),0)</f>
        <v>0</v>
      </c>
    </row>
    <row r="331" spans="1:17" x14ac:dyDescent="0.25">
      <c r="A331" s="5">
        <f>ROUND((Online_RAW!B331-General!$B$10)*24,3)</f>
        <v>5.4829999999999997</v>
      </c>
      <c r="B331" s="5">
        <f>General!$B$12+Online_ANA!K331/1000+Online_ANA!L331/1000+Online_ANA!M331/1000/General!$B$22-SUM($P$2:P331)/1000/General!$B$24+SUM($Q$2:Q331)/1000/General!$B$24</f>
        <v>1.08</v>
      </c>
      <c r="C331" s="5">
        <f>Online_RAW!K331</f>
        <v>20.68</v>
      </c>
      <c r="D331" s="5">
        <f>Online_RAW!J331</f>
        <v>7.6666666666666702E-2</v>
      </c>
      <c r="E331" s="5">
        <f>(1-F331/100-G331/100)/(1-C331/100-D331/100-General!$B$17/100)</f>
        <v>1.0044328909118416</v>
      </c>
      <c r="F331" s="5">
        <f>N331*General!$B$14/(N331+O331)+O331*100/(N331+O331)</f>
        <v>20.8</v>
      </c>
      <c r="G331" s="5">
        <f>N331*General!$B$15/(N331+O331)</f>
        <v>0.04</v>
      </c>
      <c r="H331" s="5">
        <f>(N331+O331)*(1/General!$B$20)*((F331/100)-E331*(C331/100))*1000/B331</f>
        <v>1.404836691933846</v>
      </c>
      <c r="I331" s="5">
        <f>(N331+O331)*(1/General!$B$20)*((D331/100)*E331-(G331/100))*1000/B331</f>
        <v>1.8352321809875438</v>
      </c>
      <c r="J331" s="5">
        <f t="shared" si="5"/>
        <v>1.3063669190340064</v>
      </c>
      <c r="K331" s="5">
        <f>MAX(Online_RAW!$L$2-Online_RAW!L331,0)</f>
        <v>0</v>
      </c>
      <c r="L331" s="5">
        <f>0.0039*(Online_RAW!M331)</f>
        <v>0</v>
      </c>
      <c r="M331" s="10">
        <f>Online_RAW!$N$2-Online_RAW!N331</f>
        <v>0</v>
      </c>
      <c r="N331" s="5">
        <f>Online_RAW!C331*60</f>
        <v>120.04826086956541</v>
      </c>
      <c r="O331" s="5">
        <f>MAX(0, Online_RAW!D331*60)</f>
        <v>0</v>
      </c>
      <c r="P331" s="5">
        <f>_xlfn.IFNA(VLOOKUP(A331,Sampling!$D$7:$E$14,2,FALSE),0)</f>
        <v>0</v>
      </c>
      <c r="Q331">
        <f>_xlfn.IFNA(VLOOKUP(A331,Refill!$D$6:$G$8,2,FALSE),0)</f>
        <v>0</v>
      </c>
    </row>
    <row r="332" spans="1:17" x14ac:dyDescent="0.25">
      <c r="A332" s="5">
        <f>ROUND((Online_RAW!B332-General!$B$10)*24,3)</f>
        <v>5.5</v>
      </c>
      <c r="B332" s="5">
        <f>General!$B$12+Online_ANA!K332/1000+Online_ANA!L332/1000+Online_ANA!M332/1000/General!$B$22-SUM($P$2:P332)/1000/General!$B$24+SUM($Q$2:Q332)/1000/General!$B$24</f>
        <v>1.08</v>
      </c>
      <c r="C332" s="5">
        <f>Online_RAW!K332</f>
        <v>20.68</v>
      </c>
      <c r="D332" s="5">
        <f>Online_RAW!J332</f>
        <v>7.4999999999999997E-2</v>
      </c>
      <c r="E332" s="5">
        <f>(1-F332/100-G332/100)/(1-C332/100-D332/100-General!$B$17/100)</f>
        <v>1.0042391984578454</v>
      </c>
      <c r="F332" s="5">
        <f>N332*General!$B$14/(N332+O332)+O332*100/(N332+O332)</f>
        <v>20.813598162222547</v>
      </c>
      <c r="G332" s="5">
        <f>N332*General!$B$15/(N332+O332)</f>
        <v>3.999313224130175E-2</v>
      </c>
      <c r="H332" s="5">
        <f>(N332+O332)*(1/General!$B$20)*((F332/100)-E332*(C332/100))*1000/B332</f>
        <v>2.277525956289836</v>
      </c>
      <c r="I332" s="5">
        <f>(N332+O332)*(1/General!$B$20)*((D332/100)*E332-(G332/100))*1000/B332</f>
        <v>1.751588769088166</v>
      </c>
      <c r="J332" s="5">
        <f t="shared" si="5"/>
        <v>0.76907521701379911</v>
      </c>
      <c r="K332" s="5">
        <f>MAX(Online_RAW!$L$2-Online_RAW!L332,0)</f>
        <v>0</v>
      </c>
      <c r="L332" s="5">
        <f>0.0039*(Online_RAW!M332)</f>
        <v>0</v>
      </c>
      <c r="M332" s="10">
        <f>Online_RAW!$N$2-Online_RAW!N332</f>
        <v>0</v>
      </c>
      <c r="N332" s="5">
        <f>Online_RAW!C332*60</f>
        <v>120.010956521739</v>
      </c>
      <c r="O332" s="5">
        <f>MAX(0, Online_RAW!D332*60)</f>
        <v>2.0608695652173901E-2</v>
      </c>
      <c r="P332" s="5">
        <f>_xlfn.IFNA(VLOOKUP(A332,Sampling!$D$7:$E$14,2,FALSE),0)</f>
        <v>0</v>
      </c>
      <c r="Q332">
        <f>_xlfn.IFNA(VLOOKUP(A332,Refill!$D$6:$G$8,2,FALSE),0)</f>
        <v>0</v>
      </c>
    </row>
    <row r="333" spans="1:17" x14ac:dyDescent="0.25">
      <c r="A333" s="5">
        <f>ROUND((Online_RAW!B333-General!$B$10)*24,3)</f>
        <v>5.5170000000000003</v>
      </c>
      <c r="B333" s="5">
        <f>General!$B$12+Online_ANA!K333/1000+Online_ANA!L333/1000+Online_ANA!M333/1000/General!$B$22-SUM($P$2:P333)/1000/General!$B$24+SUM($Q$2:Q333)/1000/General!$B$24</f>
        <v>1.08</v>
      </c>
      <c r="C333" s="5">
        <f>Online_RAW!K333</f>
        <v>20.675000000000001</v>
      </c>
      <c r="D333" s="5">
        <f>Online_RAW!J333</f>
        <v>0.08</v>
      </c>
      <c r="E333" s="5">
        <f>(1-F333/100-G333/100)/(1-C333/100-D333/100-General!$B$17/100)</f>
        <v>1.0043327310264545</v>
      </c>
      <c r="F333" s="5">
        <f>N333*General!$B$14/(N333+O333)+O333*100/(N333+O333)</f>
        <v>20.80622291977614</v>
      </c>
      <c r="G333" s="5">
        <f>N333*General!$B$15/(N333+O333)</f>
        <v>3.9996857111224172E-2</v>
      </c>
      <c r="H333" s="5">
        <f>(N333+O333)*(1/General!$B$20)*((F333/100)-E333*(C333/100))*1000/B333</f>
        <v>2.0643490012689334</v>
      </c>
      <c r="I333" s="5">
        <f>(N333+O333)*(1/General!$B$20)*((D333/100)*E333-(G333/100))*1000/B333</f>
        <v>2.0002059850075926</v>
      </c>
      <c r="J333" s="5">
        <f t="shared" si="5"/>
        <v>0.96892821115910499</v>
      </c>
      <c r="K333" s="5">
        <f>MAX(Online_RAW!$L$2-Online_RAW!L333,0)</f>
        <v>0</v>
      </c>
      <c r="L333" s="5">
        <f>0.0039*(Online_RAW!M333)</f>
        <v>0</v>
      </c>
      <c r="M333" s="10">
        <f>Online_RAW!$N$2-Online_RAW!N333</f>
        <v>0</v>
      </c>
      <c r="N333" s="5">
        <f>Online_RAW!C333*60</f>
        <v>119.98936363636381</v>
      </c>
      <c r="O333" s="5">
        <f>MAX(0, Online_RAW!D333*60)</f>
        <v>9.4285714285714198E-3</v>
      </c>
      <c r="P333" s="5">
        <f>_xlfn.IFNA(VLOOKUP(A333,Sampling!$D$7:$E$14,2,FALSE),0)</f>
        <v>0</v>
      </c>
      <c r="Q333">
        <f>_xlfn.IFNA(VLOOKUP(A333,Refill!$D$6:$G$8,2,FALSE),0)</f>
        <v>0</v>
      </c>
    </row>
    <row r="334" spans="1:17" x14ac:dyDescent="0.25">
      <c r="A334" s="5">
        <f>ROUND((Online_RAW!B334-General!$B$10)*24,3)</f>
        <v>5.5330000000000004</v>
      </c>
      <c r="B334" s="5">
        <f>General!$B$12+Online_ANA!K334/1000+Online_ANA!L334/1000+Online_ANA!M334/1000/General!$B$22-SUM($P$2:P334)/1000/General!$B$24+SUM($Q$2:Q334)/1000/General!$B$24</f>
        <v>1.08</v>
      </c>
      <c r="C334" s="5">
        <f>Online_RAW!K334</f>
        <v>20.6733333333333</v>
      </c>
      <c r="D334" s="5">
        <f>Online_RAW!J334</f>
        <v>0.08</v>
      </c>
      <c r="E334" s="5">
        <f>(1-F334/100-G334/100)/(1-C334/100-D334/100-General!$B$17/100)</f>
        <v>1.0043904097444645</v>
      </c>
      <c r="F334" s="5">
        <f>N334*General!$B$14/(N334+O334)+O334*100/(N334+O334)</f>
        <v>20.8</v>
      </c>
      <c r="G334" s="5">
        <f>N334*General!$B$15/(N334+O334)</f>
        <v>0.04</v>
      </c>
      <c r="H334" s="5">
        <f>(N334+O334)*(1/General!$B$20)*((F334/100)-E334*(C334/100))*1000/B334</f>
        <v>1.7796394389855623</v>
      </c>
      <c r="I334" s="5">
        <f>(N334+O334)*(1/General!$B$20)*((D334/100)*E334-(G334/100))*1000/B334</f>
        <v>2.0001704674526657</v>
      </c>
      <c r="J334" s="5">
        <f t="shared" si="5"/>
        <v>1.1239189375308583</v>
      </c>
      <c r="K334" s="5">
        <f>MAX(Online_RAW!$L$2-Online_RAW!L334,0)</f>
        <v>0</v>
      </c>
      <c r="L334" s="5">
        <f>0.0039*(Online_RAW!M334)</f>
        <v>0</v>
      </c>
      <c r="M334" s="10">
        <f>Online_RAW!$N$2-Online_RAW!N334</f>
        <v>0</v>
      </c>
      <c r="N334" s="5">
        <f>Online_RAW!C334*60</f>
        <v>119.9922857142858</v>
      </c>
      <c r="O334" s="5">
        <f>MAX(0, Online_RAW!D334*60)</f>
        <v>0</v>
      </c>
      <c r="P334" s="5">
        <f>_xlfn.IFNA(VLOOKUP(A334,Sampling!$D$7:$E$14,2,FALSE),0)</f>
        <v>0</v>
      </c>
      <c r="Q334">
        <f>_xlfn.IFNA(VLOOKUP(A334,Refill!$D$6:$G$8,2,FALSE),0)</f>
        <v>0</v>
      </c>
    </row>
    <row r="335" spans="1:17" x14ac:dyDescent="0.25">
      <c r="A335" s="5">
        <f>ROUND((Online_RAW!B335-General!$B$10)*24,3)</f>
        <v>5.55</v>
      </c>
      <c r="B335" s="5">
        <f>General!$B$12+Online_ANA!K335/1000+Online_ANA!L335/1000+Online_ANA!M335/1000/General!$B$22-SUM($P$2:P335)/1000/General!$B$24+SUM($Q$2:Q335)/1000/General!$B$24</f>
        <v>1.08</v>
      </c>
      <c r="C335" s="5">
        <f>Online_RAW!K335</f>
        <v>20.67</v>
      </c>
      <c r="D335" s="5">
        <f>Online_RAW!J335</f>
        <v>0.08</v>
      </c>
      <c r="E335" s="5">
        <f>(1-F335/100-G335/100)/(1-C335/100-D335/100-General!$B$17/100)</f>
        <v>1.0042405793360092</v>
      </c>
      <c r="F335" s="5">
        <f>N335*General!$B$14/(N335+O335)+O335*100/(N335+O335)</f>
        <v>20.808465536896119</v>
      </c>
      <c r="G335" s="5">
        <f>N335*General!$B$15/(N335+O335)</f>
        <v>3.9995724476315095E-2</v>
      </c>
      <c r="H335" s="5">
        <f>(N335+O335)*(1/General!$B$20)*((F335/100)-E335*(C335/100))*1000/B335</f>
        <v>2.5172525040654623</v>
      </c>
      <c r="I335" s="5">
        <f>(N335+O335)*(1/General!$B$20)*((D335/100)*E335-(G335/100))*1000/B335</f>
        <v>1.9986087630883027</v>
      </c>
      <c r="J335" s="5">
        <f t="shared" si="5"/>
        <v>0.79396435592395698</v>
      </c>
      <c r="K335" s="5">
        <f>MAX(Online_RAW!$L$2-Online_RAW!L335,0)</f>
        <v>0</v>
      </c>
      <c r="L335" s="5">
        <f>0.0039*(Online_RAW!M335)</f>
        <v>0</v>
      </c>
      <c r="M335" s="10">
        <f>Online_RAW!$N$2-Online_RAW!N335</f>
        <v>0</v>
      </c>
      <c r="N335" s="5">
        <f>Online_RAW!C335*60</f>
        <v>119.9086956521742</v>
      </c>
      <c r="O335" s="5">
        <f>MAX(0, Online_RAW!D335*60)</f>
        <v>1.281818181818184E-2</v>
      </c>
      <c r="P335" s="5">
        <f>_xlfn.IFNA(VLOOKUP(A335,Sampling!$D$7:$E$14,2,FALSE),0)</f>
        <v>0</v>
      </c>
      <c r="Q335">
        <f>_xlfn.IFNA(VLOOKUP(A335,Refill!$D$6:$G$8,2,FALSE),0)</f>
        <v>0</v>
      </c>
    </row>
    <row r="336" spans="1:17" x14ac:dyDescent="0.25">
      <c r="A336" s="5">
        <f>ROUND((Online_RAW!B336-General!$B$10)*24,3)</f>
        <v>5.5670000000000002</v>
      </c>
      <c r="B336" s="5">
        <f>General!$B$12+Online_ANA!K336/1000+Online_ANA!L336/1000+Online_ANA!M336/1000/General!$B$22-SUM($P$2:P336)/1000/General!$B$24+SUM($Q$2:Q336)/1000/General!$B$24</f>
        <v>1.08</v>
      </c>
      <c r="C336" s="5">
        <f>Online_RAW!K336</f>
        <v>20.66</v>
      </c>
      <c r="D336" s="5">
        <f>Online_RAW!J336</f>
        <v>0.08</v>
      </c>
      <c r="E336" s="5">
        <f>(1-F336/100-G336/100)/(1-C336/100-D336/100-General!$B$17/100)</f>
        <v>1.0042205210025812</v>
      </c>
      <c r="F336" s="5">
        <f>N336*General!$B$14/(N336+O336)+O336*100/(N336+O336)</f>
        <v>20.8</v>
      </c>
      <c r="G336" s="5">
        <f>N336*General!$B$15/(N336+O336)</f>
        <v>0.04</v>
      </c>
      <c r="H336" s="5">
        <f>(N336+O336)*(1/General!$B$20)*((F336/100)-E336*(C336/100))*1000/B336</f>
        <v>2.6197744603270019</v>
      </c>
      <c r="I336" s="5">
        <f>(N336+O336)*(1/General!$B$20)*((D336/100)*E336-(G336/100))*1000/B336</f>
        <v>2.0012773889134094</v>
      </c>
      <c r="J336" s="5">
        <f t="shared" si="5"/>
        <v>0.76391209213620959</v>
      </c>
      <c r="K336" s="5">
        <f>MAX(Online_RAW!$L$2-Online_RAW!L336,0)</f>
        <v>0</v>
      </c>
      <c r="L336" s="5">
        <f>0.0039*(Online_RAW!M336)</f>
        <v>0</v>
      </c>
      <c r="M336" s="10">
        <f>Online_RAW!$N$2-Online_RAW!N336</f>
        <v>0</v>
      </c>
      <c r="N336" s="5">
        <f>Online_RAW!C336*60</f>
        <v>120.09914285714279</v>
      </c>
      <c r="O336" s="5">
        <f>MAX(0, Online_RAW!D336*60)</f>
        <v>0</v>
      </c>
      <c r="P336" s="5">
        <f>_xlfn.IFNA(VLOOKUP(A336,Sampling!$D$7:$E$14,2,FALSE),0)</f>
        <v>0</v>
      </c>
      <c r="Q336">
        <f>_xlfn.IFNA(VLOOKUP(A336,Refill!$D$6:$G$8,2,FALSE),0)</f>
        <v>0</v>
      </c>
    </row>
    <row r="337" spans="1:17" x14ac:dyDescent="0.25">
      <c r="A337" s="5">
        <f>ROUND((Online_RAW!B337-General!$B$10)*24,3)</f>
        <v>5.5830000000000002</v>
      </c>
      <c r="B337" s="5">
        <f>General!$B$12+Online_ANA!K337/1000+Online_ANA!L337/1000+Online_ANA!M337/1000/General!$B$22-SUM($P$2:P337)/1000/General!$B$24+SUM($Q$2:Q337)/1000/General!$B$24</f>
        <v>1.08</v>
      </c>
      <c r="C337" s="5">
        <f>Online_RAW!K337</f>
        <v>20.66</v>
      </c>
      <c r="D337" s="5">
        <f>Online_RAW!J337</f>
        <v>0.08</v>
      </c>
      <c r="E337" s="5">
        <f>(1-F337/100-G337/100)/(1-C337/100-D337/100-General!$B$17/100)</f>
        <v>1.0040983782635822</v>
      </c>
      <c r="F337" s="5">
        <f>N337*General!$B$14/(N337+O337)+O337*100/(N337+O337)</f>
        <v>20.809633048445427</v>
      </c>
      <c r="G337" s="5">
        <f>N337*General!$B$15/(N337+O337)</f>
        <v>3.9995134824017467E-2</v>
      </c>
      <c r="H337" s="5">
        <f>(N337+O337)*(1/General!$B$20)*((F337/100)-E337*(C337/100))*1000/B337</f>
        <v>3.2231422442610969</v>
      </c>
      <c r="I337" s="5">
        <f>(N337+O337)*(1/General!$B$20)*((D337/100)*E337-(G337/100))*1000/B337</f>
        <v>2.0011858946701051</v>
      </c>
      <c r="J337" s="5">
        <f t="shared" si="5"/>
        <v>0.62088041513938075</v>
      </c>
      <c r="K337" s="5">
        <f>MAX(Online_RAW!$L$2-Online_RAW!L337,0)</f>
        <v>0</v>
      </c>
      <c r="L337" s="5">
        <f>0.0039*(Online_RAW!M337)</f>
        <v>0</v>
      </c>
      <c r="M337" s="10">
        <f>Online_RAW!$N$2-Online_RAW!N337</f>
        <v>0</v>
      </c>
      <c r="N337" s="5">
        <f>Online_RAW!C337*60</f>
        <v>120.09365217391318</v>
      </c>
      <c r="O337" s="5">
        <f>MAX(0, Online_RAW!D337*60)</f>
        <v>1.46086956521739E-2</v>
      </c>
      <c r="P337" s="5">
        <f>_xlfn.IFNA(VLOOKUP(A337,Sampling!$D$7:$E$14,2,FALSE),0)</f>
        <v>0</v>
      </c>
      <c r="Q337">
        <f>_xlfn.IFNA(VLOOKUP(A337,Refill!$D$6:$G$8,2,FALSE),0)</f>
        <v>0</v>
      </c>
    </row>
    <row r="338" spans="1:17" x14ac:dyDescent="0.25">
      <c r="A338" s="5">
        <f>ROUND((Online_RAW!B338-General!$B$10)*24,3)</f>
        <v>5.6</v>
      </c>
      <c r="B338" s="5">
        <f>General!$B$12+Online_ANA!K338/1000+Online_ANA!L338/1000+Online_ANA!M338/1000/General!$B$22-SUM($P$2:P338)/1000/General!$B$24+SUM($Q$2:Q338)/1000/General!$B$24</f>
        <v>1.08</v>
      </c>
      <c r="C338" s="5">
        <f>Online_RAW!K338</f>
        <v>20.66</v>
      </c>
      <c r="D338" s="5">
        <f>Online_RAW!J338</f>
        <v>0.08</v>
      </c>
      <c r="E338" s="5">
        <f>(1-F338/100-G338/100)/(1-C338/100-D338/100-General!$B$17/100)</f>
        <v>1.0042205210025812</v>
      </c>
      <c r="F338" s="5">
        <f>N338*General!$B$14/(N338+O338)+O338*100/(N338+O338)</f>
        <v>20.8</v>
      </c>
      <c r="G338" s="5">
        <f>N338*General!$B$15/(N338+O338)</f>
        <v>0.04</v>
      </c>
      <c r="H338" s="5">
        <f>(N338+O338)*(1/General!$B$20)*((F338/100)-E338*(C338/100))*1000/B338</f>
        <v>2.6203603067806966</v>
      </c>
      <c r="I338" s="5">
        <f>(N338+O338)*(1/General!$B$20)*((D338/100)*E338-(G338/100))*1000/B338</f>
        <v>2.001724924103522</v>
      </c>
      <c r="J338" s="5">
        <f t="shared" si="5"/>
        <v>0.76391209213620959</v>
      </c>
      <c r="K338" s="5">
        <f>MAX(Online_RAW!$L$2-Online_RAW!L338,0)</f>
        <v>0</v>
      </c>
      <c r="L338" s="5">
        <f>0.0039*(Online_RAW!M338)</f>
        <v>0</v>
      </c>
      <c r="M338" s="10">
        <f>Online_RAW!$N$2-Online_RAW!N338</f>
        <v>0</v>
      </c>
      <c r="N338" s="5">
        <f>Online_RAW!C338*60</f>
        <v>120.126</v>
      </c>
      <c r="O338" s="5">
        <f>MAX(0, Online_RAW!D338*60)</f>
        <v>0</v>
      </c>
      <c r="P338" s="5">
        <f>_xlfn.IFNA(VLOOKUP(A338,Sampling!$D$7:$E$14,2,FALSE),0)</f>
        <v>0</v>
      </c>
      <c r="Q338">
        <f>_xlfn.IFNA(VLOOKUP(A338,Refill!$D$6:$G$8,2,FALSE),0)</f>
        <v>0</v>
      </c>
    </row>
    <row r="339" spans="1:17" x14ac:dyDescent="0.25">
      <c r="A339" s="5">
        <f>ROUND((Online_RAW!B339-General!$B$10)*24,3)</f>
        <v>5.617</v>
      </c>
      <c r="B339" s="5">
        <f>General!$B$12+Online_ANA!K339/1000+Online_ANA!L339/1000+Online_ANA!M339/1000/General!$B$22-SUM($P$2:P339)/1000/General!$B$24+SUM($Q$2:Q339)/1000/General!$B$24</f>
        <v>1.08</v>
      </c>
      <c r="C339" s="5">
        <f>Online_RAW!K339</f>
        <v>20.65</v>
      </c>
      <c r="D339" s="5">
        <f>Online_RAW!J339</f>
        <v>0.08</v>
      </c>
      <c r="E339" s="5">
        <f>(1-F339/100-G339/100)/(1-C339/100-D339/100-General!$B$17/100)</f>
        <v>1.0040931421574129</v>
      </c>
      <c r="F339" s="5">
        <f>N339*General!$B$14/(N339+O339)+O339*100/(N339+O339)</f>
        <v>20.8</v>
      </c>
      <c r="G339" s="5">
        <f>N339*General!$B$15/(N339+O339)</f>
        <v>0.04</v>
      </c>
      <c r="H339" s="5">
        <f>(N339+O339)*(1/General!$B$20)*((F339/100)-E339*(C339/100))*1000/B339</f>
        <v>3.2473787063867281</v>
      </c>
      <c r="I339" s="5">
        <f>(N339+O339)*(1/General!$B$20)*((D339/100)*E339-(G339/100))*1000/B339</f>
        <v>2.0000806084950096</v>
      </c>
      <c r="J339" s="5">
        <f t="shared" si="5"/>
        <v>0.61590617828508398</v>
      </c>
      <c r="K339" s="5">
        <f>MAX(Online_RAW!$L$2-Online_RAW!L339,0)</f>
        <v>0</v>
      </c>
      <c r="L339" s="5">
        <f>0.0039*(Online_RAW!M339)</f>
        <v>0</v>
      </c>
      <c r="M339" s="10">
        <f>Online_RAW!$N$2-Online_RAW!N339</f>
        <v>0</v>
      </c>
      <c r="N339" s="5">
        <f>Online_RAW!C339*60</f>
        <v>120.0576521739132</v>
      </c>
      <c r="O339" s="5">
        <f>MAX(0, Online_RAW!D339*60)</f>
        <v>0</v>
      </c>
      <c r="P339" s="5">
        <f>_xlfn.IFNA(VLOOKUP(A339,Sampling!$D$7:$E$14,2,FALSE),0)</f>
        <v>0</v>
      </c>
      <c r="Q339">
        <f>_xlfn.IFNA(VLOOKUP(A339,Refill!$D$6:$G$8,2,FALSE),0)</f>
        <v>0</v>
      </c>
    </row>
    <row r="340" spans="1:17" x14ac:dyDescent="0.25">
      <c r="A340" s="5">
        <f>ROUND((Online_RAW!B340-General!$B$10)*24,3)</f>
        <v>5.633</v>
      </c>
      <c r="B340" s="5">
        <f>General!$B$12+Online_ANA!K340/1000+Online_ANA!L340/1000+Online_ANA!M340/1000/General!$B$22-SUM($P$2:P340)/1000/General!$B$24+SUM($Q$2:Q340)/1000/General!$B$24</f>
        <v>1.08</v>
      </c>
      <c r="C340" s="5">
        <f>Online_RAW!K340</f>
        <v>20.645</v>
      </c>
      <c r="D340" s="5">
        <f>Online_RAW!J340</f>
        <v>0.08</v>
      </c>
      <c r="E340" s="5">
        <f>(1-F340/100-G340/100)/(1-C340/100-D340/100-General!$B$17/100)</f>
        <v>1.0040294648519441</v>
      </c>
      <c r="F340" s="5">
        <f>N340*General!$B$14/(N340+O340)+O340*100/(N340+O340)</f>
        <v>20.8</v>
      </c>
      <c r="G340" s="5">
        <f>N340*General!$B$15/(N340+O340)</f>
        <v>3.9999999999999994E-2</v>
      </c>
      <c r="H340" s="5">
        <f>(N340+O340)*(1/General!$B$20)*((F340/100)-E340*(C340/100))*1000/B340</f>
        <v>3.5612407987341763</v>
      </c>
      <c r="I340" s="5">
        <f>(N340+O340)*(1/General!$B$20)*((D340/100)*E340-(G340/100))*1000/B340</f>
        <v>1.999641106612009</v>
      </c>
      <c r="J340" s="5">
        <f t="shared" si="5"/>
        <v>0.56150123499729943</v>
      </c>
      <c r="K340" s="5">
        <f>MAX(Online_RAW!$L$2-Online_RAW!L340,0)</f>
        <v>0</v>
      </c>
      <c r="L340" s="5">
        <f>0.0039*(Online_RAW!M340)</f>
        <v>0</v>
      </c>
      <c r="M340" s="10">
        <f>Online_RAW!$N$2-Online_RAW!N340</f>
        <v>0</v>
      </c>
      <c r="N340" s="5">
        <f>Online_RAW!C340*60</f>
        <v>120.0464347826088</v>
      </c>
      <c r="O340" s="5">
        <f>MAX(0, Online_RAW!D340*60)</f>
        <v>0</v>
      </c>
      <c r="P340" s="5">
        <f>_xlfn.IFNA(VLOOKUP(A340,Sampling!$D$7:$E$14,2,FALSE),0)</f>
        <v>0</v>
      </c>
      <c r="Q340">
        <f>_xlfn.IFNA(VLOOKUP(A340,Refill!$D$6:$G$8,2,FALSE),0)</f>
        <v>0</v>
      </c>
    </row>
    <row r="341" spans="1:17" x14ac:dyDescent="0.25">
      <c r="A341" s="5">
        <f>ROUND((Online_RAW!B341-General!$B$10)*24,3)</f>
        <v>5.65</v>
      </c>
      <c r="B341" s="5">
        <f>General!$B$12+Online_ANA!K341/1000+Online_ANA!L341/1000+Online_ANA!M341/1000/General!$B$22-SUM($P$2:P341)/1000/General!$B$24+SUM($Q$2:Q341)/1000/General!$B$24</f>
        <v>1.08</v>
      </c>
      <c r="C341" s="5">
        <f>Online_RAW!K341</f>
        <v>20.65</v>
      </c>
      <c r="D341" s="5">
        <f>Online_RAW!J341</f>
        <v>0.08</v>
      </c>
      <c r="E341" s="5">
        <f>(1-F341/100-G341/100)/(1-C341/100-D341/100-General!$B$17/100)</f>
        <v>1.0040548893506864</v>
      </c>
      <c r="F341" s="5">
        <f>N341*General!$B$14/(N341+O341)+O341*100/(N341+O341)</f>
        <v>20.803017272168809</v>
      </c>
      <c r="G341" s="5">
        <f>N341*General!$B$15/(N341+O341)</f>
        <v>3.999847612516727E-2</v>
      </c>
      <c r="H341" s="5">
        <f>(N341+O341)*(1/General!$B$20)*((F341/100)-E341*(C341/100))*1000/B341</f>
        <v>3.4344029907456659</v>
      </c>
      <c r="I341" s="5">
        <f>(N341+O341)*(1/General!$B$20)*((D341/100)*E341-(G341/100))*1000/B341</f>
        <v>1.9989583280978538</v>
      </c>
      <c r="J341" s="5">
        <f t="shared" si="5"/>
        <v>0.58203953743466974</v>
      </c>
      <c r="K341" s="5">
        <f>MAX(Online_RAW!$L$2-Online_RAW!L341,0)</f>
        <v>0</v>
      </c>
      <c r="L341" s="5">
        <f>0.0039*(Online_RAW!M341)</f>
        <v>0</v>
      </c>
      <c r="M341" s="10">
        <f>Online_RAW!$N$2-Online_RAW!N341</f>
        <v>0</v>
      </c>
      <c r="N341" s="5">
        <f>Online_RAW!C341*60</f>
        <v>119.990285714286</v>
      </c>
      <c r="O341" s="5">
        <f>MAX(0, Online_RAW!D341*60)</f>
        <v>4.5714285714285666E-3</v>
      </c>
      <c r="P341" s="5">
        <f>_xlfn.IFNA(VLOOKUP(A341,Sampling!$D$7:$E$14,2,FALSE),0)</f>
        <v>0</v>
      </c>
      <c r="Q341">
        <f>_xlfn.IFNA(VLOOKUP(A341,Refill!$D$6:$G$8,2,FALSE),0)</f>
        <v>0</v>
      </c>
    </row>
    <row r="342" spans="1:17" x14ac:dyDescent="0.25">
      <c r="A342" s="5">
        <f>ROUND((Online_RAW!B342-General!$B$10)*24,3)</f>
        <v>5.6669999999999998</v>
      </c>
      <c r="B342" s="5">
        <f>General!$B$12+Online_ANA!K342/1000+Online_ANA!L342/1000+Online_ANA!M342/1000/General!$B$22-SUM($P$2:P342)/1000/General!$B$24+SUM($Q$2:Q342)/1000/General!$B$24</f>
        <v>1.08</v>
      </c>
      <c r="C342" s="5">
        <f>Online_RAW!K342</f>
        <v>20.64</v>
      </c>
      <c r="D342" s="5">
        <f>Online_RAW!J342</f>
        <v>0.08</v>
      </c>
      <c r="E342" s="5">
        <f>(1-F342/100-G342/100)/(1-C342/100-D342/100-General!$B$17/100)</f>
        <v>1.0039657956225032</v>
      </c>
      <c r="F342" s="5">
        <f>N342*General!$B$14/(N342+O342)+O342*100/(N342+O342)</f>
        <v>20.8</v>
      </c>
      <c r="G342" s="5">
        <f>N342*General!$B$15/(N342+O342)</f>
        <v>0.04</v>
      </c>
      <c r="H342" s="5">
        <f>(N342+O342)*(1/General!$B$20)*((F342/100)-E342*(C342/100))*1000/B342</f>
        <v>3.8717368144632545</v>
      </c>
      <c r="I342" s="5">
        <f>(N342+O342)*(1/General!$B$20)*((D342/100)*E342-(G342/100))*1000/B342</f>
        <v>1.997515895560952</v>
      </c>
      <c r="J342" s="5">
        <f t="shared" si="5"/>
        <v>0.51592243772847224</v>
      </c>
      <c r="K342" s="5">
        <f>MAX(Online_RAW!$L$2-Online_RAW!L342,0)</f>
        <v>0</v>
      </c>
      <c r="L342" s="5">
        <f>0.0039*(Online_RAW!M342)</f>
        <v>0</v>
      </c>
      <c r="M342" s="10">
        <f>Online_RAW!$N$2-Online_RAW!N342</f>
        <v>0</v>
      </c>
      <c r="N342" s="5">
        <f>Online_RAW!C342*60</f>
        <v>119.934</v>
      </c>
      <c r="O342" s="5">
        <f>MAX(0, Online_RAW!D342*60)</f>
        <v>0</v>
      </c>
      <c r="P342" s="5">
        <f>_xlfn.IFNA(VLOOKUP(A342,Sampling!$D$7:$E$14,2,FALSE),0)</f>
        <v>0</v>
      </c>
      <c r="Q342">
        <f>_xlfn.IFNA(VLOOKUP(A342,Refill!$D$6:$G$8,2,FALSE),0)</f>
        <v>0</v>
      </c>
    </row>
    <row r="343" spans="1:17" x14ac:dyDescent="0.25">
      <c r="A343" s="5">
        <f>ROUND((Online_RAW!B343-General!$B$10)*24,3)</f>
        <v>5.6829999999999998</v>
      </c>
      <c r="B343" s="5">
        <f>General!$B$12+Online_ANA!K343/1000+Online_ANA!L343/1000+Online_ANA!M343/1000/General!$B$22-SUM($P$2:P343)/1000/General!$B$24+SUM($Q$2:Q343)/1000/General!$B$24</f>
        <v>1.08</v>
      </c>
      <c r="C343" s="5">
        <f>Online_RAW!K343</f>
        <v>20.64</v>
      </c>
      <c r="D343" s="5">
        <f>Online_RAW!J343</f>
        <v>0.08</v>
      </c>
      <c r="E343" s="5">
        <f>(1-F343/100-G343/100)/(1-C343/100-D343/100-General!$B$17/100)</f>
        <v>1.0039657956225032</v>
      </c>
      <c r="F343" s="5">
        <f>N343*General!$B$14/(N343+O343)+O343*100/(N343+O343)</f>
        <v>20.8</v>
      </c>
      <c r="G343" s="5">
        <f>N343*General!$B$15/(N343+O343)</f>
        <v>0.04</v>
      </c>
      <c r="H343" s="5">
        <f>(N343+O343)*(1/General!$B$20)*((F343/100)-E343*(C343/100))*1000/B343</f>
        <v>3.8671808094939535</v>
      </c>
      <c r="I343" s="5">
        <f>(N343+O343)*(1/General!$B$20)*((D343/100)*E343-(G343/100))*1000/B343</f>
        <v>1.9951653503708873</v>
      </c>
      <c r="J343" s="5">
        <f t="shared" si="5"/>
        <v>0.51592243772847224</v>
      </c>
      <c r="K343" s="5">
        <f>MAX(Online_RAW!$L$2-Online_RAW!L343,0)</f>
        <v>0</v>
      </c>
      <c r="L343" s="5">
        <f>0.0039*(Online_RAW!M343)</f>
        <v>0</v>
      </c>
      <c r="M343" s="10">
        <f>Online_RAW!$N$2-Online_RAW!N343</f>
        <v>0</v>
      </c>
      <c r="N343" s="5">
        <f>Online_RAW!C343*60</f>
        <v>119.7928695652176</v>
      </c>
      <c r="O343" s="5">
        <f>MAX(0, Online_RAW!D343*60)</f>
        <v>0</v>
      </c>
      <c r="P343" s="5">
        <f>_xlfn.IFNA(VLOOKUP(A343,Sampling!$D$7:$E$14,2,FALSE),0)</f>
        <v>0</v>
      </c>
      <c r="Q343">
        <f>_xlfn.IFNA(VLOOKUP(A343,Refill!$D$6:$G$8,2,FALSE),0)</f>
        <v>0</v>
      </c>
    </row>
    <row r="344" spans="1:17" x14ac:dyDescent="0.25">
      <c r="A344" s="5">
        <f>ROUND((Online_RAW!B344-General!$B$10)*24,3)</f>
        <v>5.7</v>
      </c>
      <c r="B344" s="5">
        <f>General!$B$12+Online_ANA!K344/1000+Online_ANA!L344/1000+Online_ANA!M344/1000/General!$B$22-SUM($P$2:P344)/1000/General!$B$24+SUM($Q$2:Q344)/1000/General!$B$24</f>
        <v>1.08</v>
      </c>
      <c r="C344" s="5">
        <f>Online_RAW!K344</f>
        <v>20.63</v>
      </c>
      <c r="D344" s="5">
        <f>Online_RAW!J344</f>
        <v>8.6666666666666697E-2</v>
      </c>
      <c r="E344" s="5">
        <f>(1-F344/100-G344/100)/(1-C344/100-D344/100-General!$B$17/100)</f>
        <v>1.0039233539554659</v>
      </c>
      <c r="F344" s="5">
        <f>N344*General!$B$14/(N344+O344)+O344*100/(N344+O344)</f>
        <v>20.8</v>
      </c>
      <c r="G344" s="5">
        <f>N344*General!$B$15/(N344+O344)</f>
        <v>0.04</v>
      </c>
      <c r="H344" s="5">
        <f>(N344+O344)*(1/General!$B$20)*((F344/100)-E344*(C344/100))*1000/B344</f>
        <v>4.4174259147740873</v>
      </c>
      <c r="I344" s="5">
        <f>(N344+O344)*(1/General!$B$20)*((D344/100)*E344-(G344/100))*1000/B344</f>
        <v>2.3315265810973447</v>
      </c>
      <c r="J344" s="5">
        <f t="shared" si="5"/>
        <v>0.52780207887574315</v>
      </c>
      <c r="K344" s="5">
        <f>MAX(Online_RAW!$L$2-Online_RAW!L344,0)</f>
        <v>0</v>
      </c>
      <c r="L344" s="5">
        <f>0.0039*(Online_RAW!M344)</f>
        <v>0</v>
      </c>
      <c r="M344" s="10">
        <f>Online_RAW!$N$2-Online_RAW!N344</f>
        <v>0</v>
      </c>
      <c r="N344" s="5">
        <f>Online_RAW!C344*60</f>
        <v>120.067043478261</v>
      </c>
      <c r="O344" s="5">
        <f>MAX(0, Online_RAW!D344*60)</f>
        <v>0</v>
      </c>
      <c r="P344" s="5">
        <f>_xlfn.IFNA(VLOOKUP(A344,Sampling!$D$7:$E$14,2,FALSE),0)</f>
        <v>0</v>
      </c>
      <c r="Q344">
        <f>_xlfn.IFNA(VLOOKUP(A344,Refill!$D$6:$G$8,2,FALSE),0)</f>
        <v>0</v>
      </c>
    </row>
    <row r="345" spans="1:17" x14ac:dyDescent="0.25">
      <c r="A345" s="5">
        <f>ROUND((Online_RAW!B345-General!$B$10)*24,3)</f>
        <v>5.7169999999999996</v>
      </c>
      <c r="B345" s="5">
        <f>General!$B$12+Online_ANA!K345/1000+Online_ANA!L345/1000+Online_ANA!M345/1000/General!$B$22-SUM($P$2:P345)/1000/General!$B$24+SUM($Q$2:Q345)/1000/General!$B$24</f>
        <v>1.08</v>
      </c>
      <c r="C345" s="5">
        <f>Online_RAW!K345</f>
        <v>20.63</v>
      </c>
      <c r="D345" s="5">
        <f>Online_RAW!J345</f>
        <v>0.09</v>
      </c>
      <c r="E345" s="5">
        <f>(1-F345/100-G345/100)/(1-C345/100-D345/100-General!$B$17/100)</f>
        <v>1.003965795622503</v>
      </c>
      <c r="F345" s="5">
        <f>N345*General!$B$14/(N345+O345)+O345*100/(N345+O345)</f>
        <v>20.8</v>
      </c>
      <c r="G345" s="5">
        <f>N345*General!$B$15/(N345+O345)</f>
        <v>0.04</v>
      </c>
      <c r="H345" s="5">
        <f>(N345+O345)*(1/General!$B$20)*((F345/100)-E345*(C345/100))*1000/B345</f>
        <v>4.3724087873366244</v>
      </c>
      <c r="I345" s="5">
        <f>(N345+O345)*(1/General!$B$20)*((D345/100)*E345-(G345/100))*1000/B345</f>
        <v>2.4967903589761251</v>
      </c>
      <c r="J345" s="5">
        <f t="shared" si="5"/>
        <v>0.57103314909789138</v>
      </c>
      <c r="K345" s="5">
        <f>MAX(Online_RAW!$L$2-Online_RAW!L345,0)</f>
        <v>0</v>
      </c>
      <c r="L345" s="5">
        <f>0.0039*(Online_RAW!M345)</f>
        <v>0</v>
      </c>
      <c r="M345" s="10">
        <f>Online_RAW!$N$2-Online_RAW!N345</f>
        <v>0</v>
      </c>
      <c r="N345" s="5">
        <f>Online_RAW!C345*60</f>
        <v>120.02342857142879</v>
      </c>
      <c r="O345" s="5">
        <f>MAX(0, Online_RAW!D345*60)</f>
        <v>0</v>
      </c>
      <c r="P345" s="5">
        <f>_xlfn.IFNA(VLOOKUP(A345,Sampling!$D$7:$E$14,2,FALSE),0)</f>
        <v>0</v>
      </c>
      <c r="Q345">
        <f>_xlfn.IFNA(VLOOKUP(A345,Refill!$D$6:$G$8,2,FALSE),0)</f>
        <v>0</v>
      </c>
    </row>
    <row r="346" spans="1:17" x14ac:dyDescent="0.25">
      <c r="A346" s="5">
        <f>ROUND((Online_RAW!B346-General!$B$10)*24,3)</f>
        <v>5.7329999999999997</v>
      </c>
      <c r="B346" s="5">
        <f>General!$B$12+Online_ANA!K346/1000+Online_ANA!L346/1000+Online_ANA!M346/1000/General!$B$22-SUM($P$2:P346)/1000/General!$B$24+SUM($Q$2:Q346)/1000/General!$B$24</f>
        <v>1.08</v>
      </c>
      <c r="C346" s="5">
        <f>Online_RAW!K346</f>
        <v>20.63</v>
      </c>
      <c r="D346" s="5">
        <f>Online_RAW!J346</f>
        <v>0.09</v>
      </c>
      <c r="E346" s="5">
        <f>(1-F346/100-G346/100)/(1-C346/100-D346/100-General!$B$17/100)</f>
        <v>1.0039498325456007</v>
      </c>
      <c r="F346" s="5">
        <f>N346*General!$B$14/(N346+O346)+O346*100/(N346+O346)</f>
        <v>20.801259281637066</v>
      </c>
      <c r="G346" s="5">
        <f>N346*General!$B$15/(N346+O346)</f>
        <v>3.9999363999173199E-2</v>
      </c>
      <c r="H346" s="5">
        <f>(N346+O346)*(1/General!$B$20)*((F346/100)-E346*(C346/100))*1000/B346</f>
        <v>4.4528443702072984</v>
      </c>
      <c r="I346" s="5">
        <f>(N346+O346)*(1/General!$B$20)*((D346/100)*E346-(G346/100))*1000/B346</f>
        <v>2.4976872990098831</v>
      </c>
      <c r="J346" s="5">
        <f t="shared" si="5"/>
        <v>0.56091951376544635</v>
      </c>
      <c r="K346" s="5">
        <f>MAX(Online_RAW!$L$2-Online_RAW!L346,0)</f>
        <v>0</v>
      </c>
      <c r="L346" s="5">
        <f>0.0039*(Online_RAW!M346)</f>
        <v>0</v>
      </c>
      <c r="M346" s="10">
        <f>Online_RAW!$N$2-Online_RAW!N346</f>
        <v>0</v>
      </c>
      <c r="N346" s="5">
        <f>Online_RAW!C346*60</f>
        <v>120.06654545454541</v>
      </c>
      <c r="O346" s="5">
        <f>MAX(0, Online_RAW!D346*60)</f>
        <v>1.909090909090908E-3</v>
      </c>
      <c r="P346" s="5">
        <f>_xlfn.IFNA(VLOOKUP(A346,Sampling!$D$7:$E$14,2,FALSE),0)</f>
        <v>0</v>
      </c>
      <c r="Q346">
        <f>_xlfn.IFNA(VLOOKUP(A346,Refill!$D$6:$G$8,2,FALSE),0)</f>
        <v>0</v>
      </c>
    </row>
    <row r="347" spans="1:17" x14ac:dyDescent="0.25">
      <c r="A347" s="5">
        <f>ROUND((Online_RAW!B347-General!$B$10)*24,3)</f>
        <v>5.75</v>
      </c>
      <c r="B347" s="5">
        <f>General!$B$12+Online_ANA!K347/1000+Online_ANA!L347/1000+Online_ANA!M347/1000/General!$B$22-SUM($P$2:P347)/1000/General!$B$24+SUM($Q$2:Q347)/1000/General!$B$24</f>
        <v>1.08</v>
      </c>
      <c r="C347" s="5">
        <f>Online_RAW!K347</f>
        <v>20.63</v>
      </c>
      <c r="D347" s="5">
        <f>Online_RAW!J347</f>
        <v>0.09</v>
      </c>
      <c r="E347" s="5">
        <f>(1-F347/100-G347/100)/(1-C347/100-D347/100-General!$B$17/100)</f>
        <v>1.003965795622503</v>
      </c>
      <c r="F347" s="5">
        <f>N347*General!$B$14/(N347+O347)+O347*100/(N347+O347)</f>
        <v>20.8</v>
      </c>
      <c r="G347" s="5">
        <f>N347*General!$B$15/(N347+O347)</f>
        <v>0.04</v>
      </c>
      <c r="H347" s="5">
        <f>(N347+O347)*(1/General!$B$20)*((F347/100)-E347*(C347/100))*1000/B347</f>
        <v>4.3735605066141803</v>
      </c>
      <c r="I347" s="5">
        <f>(N347+O347)*(1/General!$B$20)*((D347/100)*E347-(G347/100))*1000/B347</f>
        <v>2.4974480288620642</v>
      </c>
      <c r="J347" s="5">
        <f t="shared" si="5"/>
        <v>0.57103314909789127</v>
      </c>
      <c r="K347" s="5">
        <f>MAX(Online_RAW!$L$2-Online_RAW!L347,0)</f>
        <v>0</v>
      </c>
      <c r="L347" s="5">
        <f>0.0039*(Online_RAW!M347)</f>
        <v>0</v>
      </c>
      <c r="M347" s="10">
        <f>Online_RAW!$N$2-Online_RAW!N347</f>
        <v>0</v>
      </c>
      <c r="N347" s="5">
        <f>Online_RAW!C347*60</f>
        <v>120.05504347826101</v>
      </c>
      <c r="O347" s="5">
        <f>MAX(0, Online_RAW!D347*60)</f>
        <v>0</v>
      </c>
      <c r="P347" s="5">
        <f>_xlfn.IFNA(VLOOKUP(A347,Sampling!$D$7:$E$14,2,FALSE),0)</f>
        <v>0</v>
      </c>
      <c r="Q347">
        <f>_xlfn.IFNA(VLOOKUP(A347,Refill!$D$6:$G$8,2,FALSE),0)</f>
        <v>0</v>
      </c>
    </row>
    <row r="348" spans="1:17" x14ac:dyDescent="0.25">
      <c r="A348" s="5">
        <f>ROUND((Online_RAW!B348-General!$B$10)*24,3)</f>
        <v>5.7670000000000003</v>
      </c>
      <c r="B348" s="5">
        <f>General!$B$12+Online_ANA!K348/1000+Online_ANA!L348/1000+Online_ANA!M348/1000/General!$B$22-SUM($P$2:P348)/1000/General!$B$24+SUM($Q$2:Q348)/1000/General!$B$24</f>
        <v>1.08</v>
      </c>
      <c r="C348" s="5">
        <f>Online_RAW!K348</f>
        <v>20.623999999999999</v>
      </c>
      <c r="D348" s="5">
        <f>Online_RAW!J348</f>
        <v>0.09</v>
      </c>
      <c r="E348" s="5">
        <f>(1-F348/100-G348/100)/(1-C348/100-D348/100-General!$B$17/100)</f>
        <v>1.0038894032053678</v>
      </c>
      <c r="F348" s="5">
        <f>N348*General!$B$14/(N348+O348)+O348*100/(N348+O348)</f>
        <v>20.8</v>
      </c>
      <c r="G348" s="5">
        <f>N348*General!$B$15/(N348+O348)</f>
        <v>0.04</v>
      </c>
      <c r="H348" s="5">
        <f>(N348+O348)*(1/General!$B$20)*((F348/100)-E348*(C348/100))*1000/B348</f>
        <v>4.7514857195235516</v>
      </c>
      <c r="I348" s="5">
        <f>(N348+O348)*(1/General!$B$20)*((D348/100)*E348-(G348/100))*1000/B348</f>
        <v>2.4976526080748798</v>
      </c>
      <c r="J348" s="5">
        <f t="shared" si="5"/>
        <v>0.52565718503839431</v>
      </c>
      <c r="K348" s="5">
        <f>MAX(Online_RAW!$L$2-Online_RAW!L348,0)</f>
        <v>0</v>
      </c>
      <c r="L348" s="5">
        <f>0.0039*(Online_RAW!M348)</f>
        <v>0</v>
      </c>
      <c r="M348" s="10">
        <f>Online_RAW!$N$2-Online_RAW!N348</f>
        <v>0</v>
      </c>
      <c r="N348" s="5">
        <f>Online_RAW!C348*60</f>
        <v>120.081272727273</v>
      </c>
      <c r="O348" s="5">
        <f>MAX(0, Online_RAW!D348*60)</f>
        <v>0</v>
      </c>
      <c r="P348" s="5">
        <f>_xlfn.IFNA(VLOOKUP(A348,Sampling!$D$7:$E$14,2,FALSE),0)</f>
        <v>0</v>
      </c>
      <c r="Q348">
        <f>_xlfn.IFNA(VLOOKUP(A348,Refill!$D$6:$G$8,2,FALSE),0)</f>
        <v>0</v>
      </c>
    </row>
    <row r="349" spans="1:17" x14ac:dyDescent="0.25">
      <c r="A349" s="5">
        <f>ROUND((Online_RAW!B349-General!$B$10)*24,3)</f>
        <v>5.7830000000000004</v>
      </c>
      <c r="B349" s="5">
        <f>General!$B$12+Online_ANA!K349/1000+Online_ANA!L349/1000+Online_ANA!M349/1000/General!$B$22-SUM($P$2:P349)/1000/General!$B$24+SUM($Q$2:Q349)/1000/General!$B$24</f>
        <v>1.08</v>
      </c>
      <c r="C349" s="5">
        <f>Online_RAW!K349</f>
        <v>20.623999999999999</v>
      </c>
      <c r="D349" s="5">
        <f>Online_RAW!J349</f>
        <v>0.09</v>
      </c>
      <c r="E349" s="5">
        <f>(1-F349/100-G349/100)/(1-C349/100-D349/100-General!$B$17/100)</f>
        <v>1.0037707834852063</v>
      </c>
      <c r="F349" s="5">
        <f>N349*General!$B$14/(N349+O349)+O349*100/(N349+O349)</f>
        <v>20.809358283698167</v>
      </c>
      <c r="G349" s="5">
        <f>N349*General!$B$15/(N349+O349)</f>
        <v>3.9995273594091829E-2</v>
      </c>
      <c r="H349" s="5">
        <f>(N349+O349)*(1/General!$B$20)*((F349/100)-E349*(C349/100))*1000/B349</f>
        <v>5.3344326936108262</v>
      </c>
      <c r="I349" s="5">
        <f>(N349+O349)*(1/General!$B$20)*((D349/100)*E349-(G349/100))*1000/B349</f>
        <v>2.496124941115875</v>
      </c>
      <c r="J349" s="5">
        <f t="shared" si="5"/>
        <v>0.46792697264800842</v>
      </c>
      <c r="K349" s="5">
        <f>MAX(Online_RAW!$L$2-Online_RAW!L349,0)</f>
        <v>0</v>
      </c>
      <c r="L349" s="5">
        <f>0.0039*(Online_RAW!M349)</f>
        <v>0</v>
      </c>
      <c r="M349" s="10">
        <f>Online_RAW!$N$2-Online_RAW!N349</f>
        <v>0</v>
      </c>
      <c r="N349" s="5">
        <f>Online_RAW!C349*60</f>
        <v>120.0078260869566</v>
      </c>
      <c r="O349" s="5">
        <f>MAX(0, Online_RAW!D349*60)</f>
        <v>1.418181818181816E-2</v>
      </c>
      <c r="P349" s="5">
        <f>_xlfn.IFNA(VLOOKUP(A349,Sampling!$D$7:$E$14,2,FALSE),0)</f>
        <v>0</v>
      </c>
      <c r="Q349">
        <f>_xlfn.IFNA(VLOOKUP(A349,Refill!$D$6:$G$8,2,FALSE),0)</f>
        <v>0</v>
      </c>
    </row>
    <row r="350" spans="1:17" x14ac:dyDescent="0.25">
      <c r="A350" s="5">
        <f>ROUND((Online_RAW!B350-General!$B$10)*24,3)</f>
        <v>5.8</v>
      </c>
      <c r="B350" s="5">
        <f>General!$B$12+Online_ANA!K350/1000+Online_ANA!L350/1000+Online_ANA!M350/1000/General!$B$22-SUM($P$2:P350)/1000/General!$B$24+SUM($Q$2:Q350)/1000/General!$B$24</f>
        <v>1.08</v>
      </c>
      <c r="C350" s="5">
        <f>Online_RAW!K350</f>
        <v>20.625</v>
      </c>
      <c r="D350" s="5">
        <f>Online_RAW!J350</f>
        <v>0.09</v>
      </c>
      <c r="E350" s="5">
        <f>(1-F350/100-G350/100)/(1-C350/100-D350/100-General!$B$17/100)</f>
        <v>1.0039021344675538</v>
      </c>
      <c r="F350" s="5">
        <f>N350*General!$B$14/(N350+O350)+O350*100/(N350+O350)</f>
        <v>20.8</v>
      </c>
      <c r="G350" s="5">
        <f>N350*General!$B$15/(N350+O350)</f>
        <v>0.04</v>
      </c>
      <c r="H350" s="5">
        <f>(N350+O350)*(1/General!$B$20)*((F350/100)-E350*(C350/100))*1000/B350</f>
        <v>4.6876780246855763</v>
      </c>
      <c r="I350" s="5">
        <f>(N350+O350)*(1/General!$B$20)*((D350/100)*E350-(G350/100))*1000/B350</f>
        <v>2.497185579024618</v>
      </c>
      <c r="J350" s="5">
        <f t="shared" si="5"/>
        <v>0.532712691843232</v>
      </c>
      <c r="K350" s="5">
        <f>MAX(Online_RAW!$L$2-Online_RAW!L350,0)</f>
        <v>0</v>
      </c>
      <c r="L350" s="5">
        <f>0.0039*(Online_RAW!M350)</f>
        <v>0</v>
      </c>
      <c r="M350" s="10">
        <f>Online_RAW!$N$2-Online_RAW!N350</f>
        <v>0</v>
      </c>
      <c r="N350" s="5">
        <f>Online_RAW!C350*60</f>
        <v>120.05608695652201</v>
      </c>
      <c r="O350" s="5">
        <f>MAX(0, Online_RAW!D350*60)</f>
        <v>0</v>
      </c>
      <c r="P350" s="5">
        <f>_xlfn.IFNA(VLOOKUP(A350,Sampling!$D$7:$E$14,2,FALSE),0)</f>
        <v>0</v>
      </c>
      <c r="Q350">
        <f>_xlfn.IFNA(VLOOKUP(A350,Refill!$D$6:$G$8,2,FALSE),0)</f>
        <v>0</v>
      </c>
    </row>
    <row r="351" spans="1:17" x14ac:dyDescent="0.25">
      <c r="A351" s="5">
        <f>ROUND((Online_RAW!B351-General!$B$10)*24,3)</f>
        <v>5.8170000000000002</v>
      </c>
      <c r="B351" s="5">
        <f>General!$B$12+Online_ANA!K351/1000+Online_ANA!L351/1000+Online_ANA!M351/1000/General!$B$22-SUM($P$2:P351)/1000/General!$B$24+SUM($Q$2:Q351)/1000/General!$B$24</f>
        <v>1.08</v>
      </c>
      <c r="C351" s="5">
        <f>Online_RAW!K351</f>
        <v>20.63</v>
      </c>
      <c r="D351" s="5">
        <f>Online_RAW!J351</f>
        <v>0.09</v>
      </c>
      <c r="E351" s="5">
        <f>(1-F351/100-G351/100)/(1-C351/100-D351/100-General!$B$17/100)</f>
        <v>1.0039607733303189</v>
      </c>
      <c r="F351" s="5">
        <f>N351*General!$B$14/(N351+O351)+O351*100/(N351+O351)</f>
        <v>20.800396194315304</v>
      </c>
      <c r="G351" s="5">
        <f>N351*General!$B$15/(N351+O351)</f>
        <v>3.9999799901860957E-2</v>
      </c>
      <c r="H351" s="5">
        <f>(N351+O351)*(1/General!$B$20)*((F351/100)-E351*(C351/100))*1000/B351</f>
        <v>4.3941754822587598</v>
      </c>
      <c r="I351" s="5">
        <f>(N351+O351)*(1/General!$B$20)*((D351/100)*E351-(G351/100))*1000/B351</f>
        <v>2.4950661808750705</v>
      </c>
      <c r="J351" s="5">
        <f t="shared" si="5"/>
        <v>0.56781213926224883</v>
      </c>
      <c r="K351" s="5">
        <f>MAX(Online_RAW!$L$2-Online_RAW!L351,0)</f>
        <v>0</v>
      </c>
      <c r="L351" s="5">
        <f>0.0039*(Online_RAW!M351)</f>
        <v>0</v>
      </c>
      <c r="M351" s="10">
        <f>Online_RAW!$N$2-Online_RAW!N351</f>
        <v>0</v>
      </c>
      <c r="N351" s="5">
        <f>Online_RAW!C351*60</f>
        <v>119.9405454545454</v>
      </c>
      <c r="O351" s="5">
        <f>MAX(0, Online_RAW!D351*60)</f>
        <v>6.0000000000000006E-4</v>
      </c>
      <c r="P351" s="5">
        <f>_xlfn.IFNA(VLOOKUP(A351,Sampling!$D$7:$E$14,2,FALSE),0)</f>
        <v>0</v>
      </c>
      <c r="Q351">
        <f>_xlfn.IFNA(VLOOKUP(A351,Refill!$D$6:$G$8,2,FALSE),0)</f>
        <v>0</v>
      </c>
    </row>
    <row r="352" spans="1:17" x14ac:dyDescent="0.25">
      <c r="A352" s="5">
        <f>ROUND((Online_RAW!B352-General!$B$10)*24,3)</f>
        <v>5.8330000000000002</v>
      </c>
      <c r="B352" s="5">
        <f>General!$B$12+Online_ANA!K352/1000+Online_ANA!L352/1000+Online_ANA!M352/1000/General!$B$22-SUM($P$2:P352)/1000/General!$B$24+SUM($Q$2:Q352)/1000/General!$B$24</f>
        <v>1.08</v>
      </c>
      <c r="C352" s="5">
        <f>Online_RAW!K352</f>
        <v>20.64</v>
      </c>
      <c r="D352" s="5">
        <f>Online_RAW!J352</f>
        <v>0.09</v>
      </c>
      <c r="E352" s="5">
        <f>(1-F352/100-G352/100)/(1-C352/100-D352/100-General!$B$17/100)</f>
        <v>1.0040931421574129</v>
      </c>
      <c r="F352" s="5">
        <f>N352*General!$B$14/(N352+O352)+O352*100/(N352+O352)</f>
        <v>20.8</v>
      </c>
      <c r="G352" s="5">
        <f>N352*General!$B$15/(N352+O352)</f>
        <v>0.04</v>
      </c>
      <c r="H352" s="5">
        <f>(N352+O352)*(1/General!$B$20)*((F352/100)-E352*(C352/100))*1000/B352</f>
        <v>3.7423902435577916</v>
      </c>
      <c r="I352" s="5">
        <f>(N352+O352)*(1/General!$B$20)*((D352/100)*E352-(G352/100))*1000/B352</f>
        <v>2.4960840845472836</v>
      </c>
      <c r="J352" s="5">
        <f t="shared" si="5"/>
        <v>0.66697589564425608</v>
      </c>
      <c r="K352" s="5">
        <f>MAX(Online_RAW!$L$2-Online_RAW!L352,0)</f>
        <v>0</v>
      </c>
      <c r="L352" s="5">
        <f>0.0039*(Online_RAW!M352)</f>
        <v>0</v>
      </c>
      <c r="M352" s="10">
        <f>Online_RAW!$N$2-Online_RAW!N352</f>
        <v>0</v>
      </c>
      <c r="N352" s="5">
        <f>Online_RAW!C352*60</f>
        <v>119.9621739130434</v>
      </c>
      <c r="O352" s="5">
        <f>MAX(0, Online_RAW!D352*60)</f>
        <v>0</v>
      </c>
      <c r="P352" s="5">
        <f>_xlfn.IFNA(VLOOKUP(A352,Sampling!$D$7:$E$14,2,FALSE),0)</f>
        <v>0</v>
      </c>
      <c r="Q352">
        <f>_xlfn.IFNA(VLOOKUP(A352,Refill!$D$6:$G$8,2,FALSE),0)</f>
        <v>0</v>
      </c>
    </row>
    <row r="353" spans="1:17" x14ac:dyDescent="0.25">
      <c r="A353" s="5">
        <f>ROUND((Online_RAW!B353-General!$B$10)*24,3)</f>
        <v>5.85</v>
      </c>
      <c r="B353" s="5">
        <f>General!$B$12+Online_ANA!K353/1000+Online_ANA!L353/1000+Online_ANA!M353/1000/General!$B$22-SUM($P$2:P353)/1000/General!$B$24+SUM($Q$2:Q353)/1000/General!$B$24</f>
        <v>1.08</v>
      </c>
      <c r="C353" s="5">
        <f>Online_RAW!K353</f>
        <v>20.635000000000002</v>
      </c>
      <c r="D353" s="5">
        <f>Online_RAW!J353</f>
        <v>0.09</v>
      </c>
      <c r="E353" s="5">
        <f>(1-F353/100-G353/100)/(1-C353/100-D353/100-General!$B$17/100)</f>
        <v>1.0039912166112954</v>
      </c>
      <c r="F353" s="5">
        <f>N353*General!$B$14/(N353+O353)+O353*100/(N353+O353)</f>
        <v>20.803017103347461</v>
      </c>
      <c r="G353" s="5">
        <f>N353*General!$B$15/(N353+O353)</f>
        <v>3.9998476210430581E-2</v>
      </c>
      <c r="H353" s="5">
        <f>(N353+O353)*(1/General!$B$20)*((F353/100)-E353*(C353/100))*1000/B353</f>
        <v>4.2463277063862588</v>
      </c>
      <c r="I353" s="5">
        <f>(N353+O353)*(1/General!$B$20)*((D353/100)*E353-(G353/100))*1000/B353</f>
        <v>2.4965246309538185</v>
      </c>
      <c r="J353" s="5">
        <f t="shared" si="5"/>
        <v>0.58792556853282274</v>
      </c>
      <c r="K353" s="5">
        <f>MAX(Online_RAW!$L$2-Online_RAW!L353,0)</f>
        <v>0</v>
      </c>
      <c r="L353" s="5">
        <f>0.0039*(Online_RAW!M353)</f>
        <v>0</v>
      </c>
      <c r="M353" s="10">
        <f>Online_RAW!$N$2-Online_RAW!N353</f>
        <v>0</v>
      </c>
      <c r="N353" s="5">
        <f>Online_RAW!C353*60</f>
        <v>119.997</v>
      </c>
      <c r="O353" s="5">
        <f>MAX(0, Online_RAW!D353*60)</f>
        <v>4.5714285714285718E-3</v>
      </c>
      <c r="P353" s="5">
        <f>_xlfn.IFNA(VLOOKUP(A353,Sampling!$D$7:$E$14,2,FALSE),0)</f>
        <v>0</v>
      </c>
      <c r="Q353">
        <f>_xlfn.IFNA(VLOOKUP(A353,Refill!$D$6:$G$8,2,FALSE),0)</f>
        <v>0</v>
      </c>
    </row>
    <row r="354" spans="1:17" x14ac:dyDescent="0.25">
      <c r="A354" s="5">
        <f>ROUND((Online_RAW!B354-General!$B$10)*24,3)</f>
        <v>5.867</v>
      </c>
      <c r="B354" s="5">
        <f>General!$B$12+Online_ANA!K354/1000+Online_ANA!L354/1000+Online_ANA!M354/1000/General!$B$22-SUM($P$2:P354)/1000/General!$B$24+SUM($Q$2:Q354)/1000/General!$B$24</f>
        <v>1.08</v>
      </c>
      <c r="C354" s="5">
        <f>Online_RAW!K354</f>
        <v>20.635000000000002</v>
      </c>
      <c r="D354" s="5">
        <f>Online_RAW!J354</f>
        <v>8.5000000000000006E-2</v>
      </c>
      <c r="E354" s="5">
        <f>(1-F354/100-G354/100)/(1-C354/100-D354/100-General!$B$17/100)</f>
        <v>1.0039657956225032</v>
      </c>
      <c r="F354" s="5">
        <f>N354*General!$B$14/(N354+O354)+O354*100/(N354+O354)</f>
        <v>20.799999999999997</v>
      </c>
      <c r="G354" s="5">
        <f>N354*General!$B$15/(N354+O354)</f>
        <v>0.04</v>
      </c>
      <c r="H354" s="5">
        <f>(N354+O354)*(1/General!$B$20)*((F354/100)-E354*(C354/100))*1000/B354</f>
        <v>4.1258302881551279</v>
      </c>
      <c r="I354" s="5">
        <f>(N354+O354)*(1/General!$B$20)*((D354/100)*E354-(G354/100))*1000/B354</f>
        <v>2.2491593113468142</v>
      </c>
      <c r="J354" s="5">
        <f t="shared" si="5"/>
        <v>0.54514101508342205</v>
      </c>
      <c r="K354" s="5">
        <f>MAX(Online_RAW!$L$2-Online_RAW!L354,0)</f>
        <v>0</v>
      </c>
      <c r="L354" s="5">
        <f>0.0039*(Online_RAW!M354)</f>
        <v>0</v>
      </c>
      <c r="M354" s="10">
        <f>Online_RAW!$N$2-Online_RAW!N354</f>
        <v>0</v>
      </c>
      <c r="N354" s="5">
        <f>Online_RAW!C354*60</f>
        <v>120.0907826086956</v>
      </c>
      <c r="O354" s="5">
        <f>MAX(0, Online_RAW!D354*60)</f>
        <v>0</v>
      </c>
      <c r="P354" s="5">
        <f>_xlfn.IFNA(VLOOKUP(A354,Sampling!$D$7:$E$14,2,FALSE),0)</f>
        <v>0</v>
      </c>
      <c r="Q354">
        <f>_xlfn.IFNA(VLOOKUP(A354,Refill!$D$6:$G$8,2,FALSE),0)</f>
        <v>0</v>
      </c>
    </row>
    <row r="355" spans="1:17" x14ac:dyDescent="0.25">
      <c r="A355" s="5">
        <f>ROUND((Online_RAW!B355-General!$B$10)*24,3)</f>
        <v>5.883</v>
      </c>
      <c r="B355" s="5">
        <f>General!$B$12+Online_ANA!K355/1000+Online_ANA!L355/1000+Online_ANA!M355/1000/General!$B$22-SUM($P$2:P355)/1000/General!$B$24+SUM($Q$2:Q355)/1000/General!$B$24</f>
        <v>1.08</v>
      </c>
      <c r="C355" s="5">
        <f>Online_RAW!K355</f>
        <v>20.62</v>
      </c>
      <c r="D355" s="5">
        <f>Online_RAW!J355</f>
        <v>8.5000000000000006E-2</v>
      </c>
      <c r="E355" s="5">
        <f>(1-F355/100-G355/100)/(1-C355/100-D355/100-General!$B$17/100)</f>
        <v>1.0037748363749868</v>
      </c>
      <c r="F355" s="5">
        <f>N355*General!$B$14/(N355+O355)+O355*100/(N355+O355)</f>
        <v>20.8</v>
      </c>
      <c r="G355" s="5">
        <f>N355*General!$B$15/(N355+O355)</f>
        <v>0.04</v>
      </c>
      <c r="H355" s="5">
        <f>(N355+O355)*(1/General!$B$20)*((F355/100)-E355*(C355/100))*1000/B355</f>
        <v>5.0649330350060451</v>
      </c>
      <c r="I355" s="5">
        <f>(N355+O355)*(1/General!$B$20)*((D355/100)*E355-(G355/100))*1000/B355</f>
        <v>2.2468742083009592</v>
      </c>
      <c r="J355" s="5">
        <f t="shared" si="5"/>
        <v>0.44361380353339214</v>
      </c>
      <c r="K355" s="5">
        <f>MAX(Online_RAW!$L$2-Online_RAW!L355,0)</f>
        <v>0</v>
      </c>
      <c r="L355" s="5">
        <f>0.0039*(Online_RAW!M355)</f>
        <v>0</v>
      </c>
      <c r="M355" s="10">
        <f>Online_RAW!$N$2-Online_RAW!N355</f>
        <v>0</v>
      </c>
      <c r="N355" s="5">
        <f>Online_RAW!C355*60</f>
        <v>120.01173913043461</v>
      </c>
      <c r="O355" s="5">
        <f>MAX(0, Online_RAW!D355*60)</f>
        <v>0</v>
      </c>
      <c r="P355" s="5">
        <f>_xlfn.IFNA(VLOOKUP(A355,Sampling!$D$7:$E$14,2,FALSE),0)</f>
        <v>0</v>
      </c>
      <c r="Q355">
        <f>_xlfn.IFNA(VLOOKUP(A355,Refill!$D$6:$G$8,2,FALSE),0)</f>
        <v>0</v>
      </c>
    </row>
    <row r="356" spans="1:17" x14ac:dyDescent="0.25">
      <c r="A356" s="5">
        <f>ROUND((Online_RAW!B356-General!$B$10)*24,3)</f>
        <v>5.9</v>
      </c>
      <c r="B356" s="5">
        <f>General!$B$12+Online_ANA!K356/1000+Online_ANA!L356/1000+Online_ANA!M356/1000/General!$B$22-SUM($P$2:P356)/1000/General!$B$24+SUM($Q$2:Q356)/1000/General!$B$24</f>
        <v>1.08</v>
      </c>
      <c r="C356" s="5">
        <f>Online_RAW!K356</f>
        <v>20.62</v>
      </c>
      <c r="D356" s="5">
        <f>Online_RAW!J356</f>
        <v>8.5000000000000006E-2</v>
      </c>
      <c r="E356" s="5">
        <f>(1-F356/100-G356/100)/(1-C356/100-D356/100-General!$B$17/100)</f>
        <v>1.0037676695816955</v>
      </c>
      <c r="F356" s="5">
        <f>N356*General!$B$14/(N356+O356)+O356*100/(N356+O356)</f>
        <v>20.800565475451361</v>
      </c>
      <c r="G356" s="5">
        <f>N356*General!$B$15/(N356+O356)</f>
        <v>3.9999714406337698E-2</v>
      </c>
      <c r="H356" s="5">
        <f>(N356+O356)*(1/General!$B$20)*((F356/100)-E356*(C356/100))*1000/B356</f>
        <v>5.1019491520212181</v>
      </c>
      <c r="I356" s="5">
        <f>(N356+O356)*(1/General!$B$20)*((D356/100)*E356-(G356/100))*1000/B356</f>
        <v>2.2475872768799325</v>
      </c>
      <c r="J356" s="5">
        <f t="shared" si="5"/>
        <v>0.44053502101045344</v>
      </c>
      <c r="K356" s="5">
        <f>MAX(Online_RAW!$L$2-Online_RAW!L356,0)</f>
        <v>0</v>
      </c>
      <c r="L356" s="5">
        <f>0.0039*(Online_RAW!M356)</f>
        <v>0</v>
      </c>
      <c r="M356" s="10">
        <f>Online_RAW!$N$2-Online_RAW!N356</f>
        <v>0</v>
      </c>
      <c r="N356" s="5">
        <f>Online_RAW!C356*60</f>
        <v>120.0498260869566</v>
      </c>
      <c r="O356" s="5">
        <f>MAX(0, Online_RAW!D356*60)</f>
        <v>8.5714285714285807E-4</v>
      </c>
      <c r="P356" s="5">
        <f>_xlfn.IFNA(VLOOKUP(A356,Sampling!$D$7:$E$14,2,FALSE),0)</f>
        <v>0</v>
      </c>
      <c r="Q356">
        <f>_xlfn.IFNA(VLOOKUP(A356,Refill!$D$6:$G$8,2,FALSE),0)</f>
        <v>0</v>
      </c>
    </row>
    <row r="357" spans="1:17" x14ac:dyDescent="0.25">
      <c r="A357" s="5">
        <f>ROUND((Online_RAW!B357-General!$B$10)*24,3)</f>
        <v>5.9169999999999998</v>
      </c>
      <c r="B357" s="5">
        <f>General!$B$12+Online_ANA!K357/1000+Online_ANA!L357/1000+Online_ANA!M357/1000/General!$B$22-SUM($P$2:P357)/1000/General!$B$24+SUM($Q$2:Q357)/1000/General!$B$24</f>
        <v>1.08</v>
      </c>
      <c r="C357" s="5">
        <f>Online_RAW!K357</f>
        <v>20.614999999999998</v>
      </c>
      <c r="D357" s="5">
        <f>Online_RAW!J357</f>
        <v>0.08</v>
      </c>
      <c r="E357" s="5">
        <f>(1-F357/100-G357/100)/(1-C357/100-D357/100-General!$B$17/100)</f>
        <v>1.0036042454141885</v>
      </c>
      <c r="F357" s="5">
        <f>N357*General!$B$14/(N357+O357)+O357*100/(N357+O357)</f>
        <v>20.80341888109346</v>
      </c>
      <c r="G357" s="5">
        <f>N357*General!$B$15/(N357+O357)</f>
        <v>3.9998273292377033E-2</v>
      </c>
      <c r="H357" s="5">
        <f>(N357+O357)*(1/General!$B$20)*((F357/100)-E357*(C357/100))*1000/B357</f>
        <v>5.6588991691809118</v>
      </c>
      <c r="I357" s="5">
        <f>(N357+O357)*(1/General!$B$20)*((D357/100)*E357-(G357/100))*1000/B357</f>
        <v>1.9979205546459722</v>
      </c>
      <c r="J357" s="5">
        <f t="shared" si="5"/>
        <v>0.35305816465628209</v>
      </c>
      <c r="K357" s="5">
        <f>MAX(Online_RAW!$L$2-Online_RAW!L357,0)</f>
        <v>0</v>
      </c>
      <c r="L357" s="5">
        <f>0.0039*(Online_RAW!M357)</f>
        <v>0</v>
      </c>
      <c r="M357" s="10">
        <f>Online_RAW!$N$2-Online_RAW!N357</f>
        <v>0</v>
      </c>
      <c r="N357" s="5">
        <f>Online_RAW!C357*60</f>
        <v>120.03409090909079</v>
      </c>
      <c r="O357" s="5">
        <f>MAX(0, Online_RAW!D357*60)</f>
        <v>5.1818181818181841E-3</v>
      </c>
      <c r="P357" s="5">
        <f>_xlfn.IFNA(VLOOKUP(A357,Sampling!$D$7:$E$14,2,FALSE),0)</f>
        <v>0</v>
      </c>
      <c r="Q357">
        <f>_xlfn.IFNA(VLOOKUP(A357,Refill!$D$6:$G$8,2,FALSE),0)</f>
        <v>0</v>
      </c>
    </row>
    <row r="358" spans="1:17" x14ac:dyDescent="0.25">
      <c r="A358" s="5">
        <f>ROUND((Online_RAW!B358-General!$B$10)*24,3)</f>
        <v>5.9329999999999998</v>
      </c>
      <c r="B358" s="5">
        <f>General!$B$12+Online_ANA!K358/1000+Online_ANA!L358/1000+Online_ANA!M358/1000/General!$B$22-SUM($P$2:P358)/1000/General!$B$24+SUM($Q$2:Q358)/1000/General!$B$24</f>
        <v>1.08</v>
      </c>
      <c r="C358" s="5">
        <f>Online_RAW!K358</f>
        <v>20.61</v>
      </c>
      <c r="D358" s="5">
        <f>Online_RAW!J358</f>
        <v>0.08</v>
      </c>
      <c r="E358" s="5">
        <f>(1-F358/100-G358/100)/(1-C358/100-D358/100-General!$B$17/100)</f>
        <v>1.0035839497564378</v>
      </c>
      <c r="F358" s="5">
        <f>N358*General!$B$14/(N358+O358)+O358*100/(N358+O358)</f>
        <v>20.8</v>
      </c>
      <c r="G358" s="5">
        <f>N358*General!$B$15/(N358+O358)</f>
        <v>0.04</v>
      </c>
      <c r="H358" s="5">
        <f>(N358+O358)*(1/General!$B$20)*((F358/100)-E358*(C358/100))*1000/B358</f>
        <v>5.7589086497497375</v>
      </c>
      <c r="I358" s="5">
        <f>(N358+O358)*(1/General!$B$20)*((D358/100)*E358-(G358/100))*1000/B358</f>
        <v>1.9977433644390257</v>
      </c>
      <c r="J358" s="5">
        <f t="shared" si="5"/>
        <v>0.34689617181648486</v>
      </c>
      <c r="K358" s="5">
        <f>MAX(Online_RAW!$L$2-Online_RAW!L358,0)</f>
        <v>0</v>
      </c>
      <c r="L358" s="5">
        <f>0.0039*(Online_RAW!M358)</f>
        <v>0</v>
      </c>
      <c r="M358" s="10">
        <f>Online_RAW!$N$2-Online_RAW!N358</f>
        <v>0</v>
      </c>
      <c r="N358" s="5">
        <f>Online_RAW!C358*60</f>
        <v>120.03860869565221</v>
      </c>
      <c r="O358" s="5">
        <f>MAX(0, Online_RAW!D358*60)</f>
        <v>0</v>
      </c>
      <c r="P358" s="5">
        <f>_xlfn.IFNA(VLOOKUP(A358,Sampling!$D$7:$E$14,2,FALSE),0)</f>
        <v>0</v>
      </c>
      <c r="Q358">
        <f>_xlfn.IFNA(VLOOKUP(A358,Refill!$D$6:$G$8,2,FALSE),0)</f>
        <v>0</v>
      </c>
    </row>
    <row r="359" spans="1:17" x14ac:dyDescent="0.25">
      <c r="A359" s="5">
        <f>ROUND((Online_RAW!B359-General!$B$10)*24,3)</f>
        <v>5.95</v>
      </c>
      <c r="B359" s="5">
        <f>General!$B$12+Online_ANA!K359/1000+Online_ANA!L359/1000+Online_ANA!M359/1000/General!$B$22-SUM($P$2:P359)/1000/General!$B$24+SUM($Q$2:Q359)/1000/General!$B$24</f>
        <v>1.08</v>
      </c>
      <c r="C359" s="5">
        <f>Online_RAW!K359</f>
        <v>20.61</v>
      </c>
      <c r="D359" s="5">
        <f>Online_RAW!J359</f>
        <v>0.08</v>
      </c>
      <c r="E359" s="5">
        <f>(1-F359/100-G359/100)/(1-C359/100-D359/100-General!$B$17/100)</f>
        <v>1.0035638873563024</v>
      </c>
      <c r="F359" s="5">
        <f>N359*General!$B$14/(N359+O359)+O359*100/(N359+O359)</f>
        <v>20.801583267738675</v>
      </c>
      <c r="G359" s="5">
        <f>N359*General!$B$15/(N359+O359)</f>
        <v>3.9999200369828951E-2</v>
      </c>
      <c r="H359" s="5">
        <f>(N359+O359)*(1/General!$B$20)*((F359/100)-E359*(C359/100))*1000/B359</f>
        <v>5.8587482608510797</v>
      </c>
      <c r="I359" s="5">
        <f>(N359+O359)*(1/General!$B$20)*((D359/100)*E359-(G359/100))*1000/B359</f>
        <v>1.9979845360705297</v>
      </c>
      <c r="J359" s="5">
        <f t="shared" si="5"/>
        <v>0.34102583813360321</v>
      </c>
      <c r="K359" s="5">
        <f>MAX(Online_RAW!$L$2-Online_RAW!L359,0)</f>
        <v>0</v>
      </c>
      <c r="L359" s="5">
        <f>0.0039*(Online_RAW!M359)</f>
        <v>0</v>
      </c>
      <c r="M359" s="10">
        <f>Online_RAW!$N$2-Online_RAW!N359</f>
        <v>0</v>
      </c>
      <c r="N359" s="5">
        <f>Online_RAW!C359*60</f>
        <v>120.05309999999999</v>
      </c>
      <c r="O359" s="5">
        <f>MAX(0, Online_RAW!D359*60)</f>
        <v>2.4000000000000002E-3</v>
      </c>
      <c r="P359" s="5">
        <f>_xlfn.IFNA(VLOOKUP(A359,Sampling!$D$7:$E$14,2,FALSE),0)</f>
        <v>0</v>
      </c>
      <c r="Q359">
        <f>_xlfn.IFNA(VLOOKUP(A359,Refill!$D$6:$G$8,2,FALSE),0)</f>
        <v>0</v>
      </c>
    </row>
    <row r="360" spans="1:17" x14ac:dyDescent="0.25">
      <c r="A360" s="5">
        <f>ROUND((Online_RAW!B360-General!$B$10)*24,3)</f>
        <v>5.9669999999999996</v>
      </c>
      <c r="B360" s="5">
        <f>General!$B$12+Online_ANA!K360/1000+Online_ANA!L360/1000+Online_ANA!M360/1000/General!$B$22-SUM($P$2:P360)/1000/General!$B$24+SUM($Q$2:Q360)/1000/General!$B$24</f>
        <v>1.08</v>
      </c>
      <c r="C360" s="5">
        <f>Online_RAW!K360</f>
        <v>20.61</v>
      </c>
      <c r="D360" s="5">
        <f>Online_RAW!J360</f>
        <v>8.5000000000000006E-2</v>
      </c>
      <c r="E360" s="5">
        <f>(1-F360/100-G360/100)/(1-C360/100-D360/100-General!$B$17/100)</f>
        <v>1.0036475705619601</v>
      </c>
      <c r="F360" s="5">
        <f>N360*General!$B$14/(N360+O360)+O360*100/(N360+O360)</f>
        <v>20.8</v>
      </c>
      <c r="G360" s="5">
        <f>N360*General!$B$15/(N360+O360)</f>
        <v>0.04</v>
      </c>
      <c r="H360" s="5">
        <f>(N360+O360)*(1/General!$B$20)*((F360/100)-E360*(C360/100))*1000/B360</f>
        <v>5.6941567315758865</v>
      </c>
      <c r="I360" s="5">
        <f>(N360+O360)*(1/General!$B$20)*((D360/100)*E360-(G360/100))*1000/B360</f>
        <v>2.2469470996023575</v>
      </c>
      <c r="J360" s="5">
        <f t="shared" si="5"/>
        <v>0.39460576965546634</v>
      </c>
      <c r="K360" s="5">
        <f>MAX(Online_RAW!$L$2-Online_RAW!L360,0)</f>
        <v>0</v>
      </c>
      <c r="L360" s="5">
        <f>0.0039*(Online_RAW!M360)</f>
        <v>0</v>
      </c>
      <c r="M360" s="10">
        <f>Online_RAW!$N$2-Online_RAW!N360</f>
        <v>0</v>
      </c>
      <c r="N360" s="5">
        <f>Online_RAW!C360*60</f>
        <v>120.04428571428602</v>
      </c>
      <c r="O360" s="5">
        <f>MAX(0, Online_RAW!D360*60)</f>
        <v>0</v>
      </c>
      <c r="P360" s="5">
        <f>_xlfn.IFNA(VLOOKUP(A360,Sampling!$D$7:$E$14,2,FALSE),0)</f>
        <v>0</v>
      </c>
      <c r="Q360">
        <f>_xlfn.IFNA(VLOOKUP(A360,Refill!$D$6:$G$8,2,FALSE),0)</f>
        <v>0</v>
      </c>
    </row>
    <row r="361" spans="1:17" x14ac:dyDescent="0.25">
      <c r="A361" s="5">
        <f>ROUND((Online_RAW!B361-General!$B$10)*24,3)</f>
        <v>5.9829999999999997</v>
      </c>
      <c r="B361" s="5">
        <f>General!$B$12+Online_ANA!K361/1000+Online_ANA!L361/1000+Online_ANA!M361/1000/General!$B$22-SUM($P$2:P361)/1000/General!$B$24+SUM($Q$2:Q361)/1000/General!$B$24</f>
        <v>1.08</v>
      </c>
      <c r="C361" s="5">
        <f>Online_RAW!K361</f>
        <v>20.61</v>
      </c>
      <c r="D361" s="5">
        <f>Online_RAW!J361</f>
        <v>8.5000000000000006E-2</v>
      </c>
      <c r="E361" s="5">
        <f>(1-F361/100-G361/100)/(1-C361/100-D361/100-General!$B$17/100)</f>
        <v>1.0036475705619601</v>
      </c>
      <c r="F361" s="5">
        <f>N361*General!$B$14/(N361+O361)+O361*100/(N361+O361)</f>
        <v>20.8</v>
      </c>
      <c r="G361" s="5">
        <f>N361*General!$B$15/(N361+O361)</f>
        <v>0.04</v>
      </c>
      <c r="H361" s="5">
        <f>(N361+O361)*(1/General!$B$20)*((F361/100)-E361*(C361/100))*1000/B361</f>
        <v>5.695850795888906</v>
      </c>
      <c r="I361" s="5">
        <f>(N361+O361)*(1/General!$B$20)*((D361/100)*E361-(G361/100))*1000/B361</f>
        <v>2.2476155871544425</v>
      </c>
      <c r="J361" s="5">
        <f t="shared" si="5"/>
        <v>0.3946057696554664</v>
      </c>
      <c r="K361" s="5">
        <f>MAX(Online_RAW!$L$2-Online_RAW!L361,0)</f>
        <v>0</v>
      </c>
      <c r="L361" s="5">
        <f>0.0039*(Online_RAW!M361)</f>
        <v>0</v>
      </c>
      <c r="M361" s="10">
        <f>Online_RAW!$N$2-Online_RAW!N361</f>
        <v>0</v>
      </c>
      <c r="N361" s="5">
        <f>Online_RAW!C361*60</f>
        <v>120.0799999999998</v>
      </c>
      <c r="O361" s="5">
        <f>MAX(0, Online_RAW!D361*60)</f>
        <v>0</v>
      </c>
      <c r="P361" s="5">
        <f>_xlfn.IFNA(VLOOKUP(A361,Sampling!$D$7:$E$14,2,FALSE),0)</f>
        <v>0</v>
      </c>
      <c r="Q361">
        <f>_xlfn.IFNA(VLOOKUP(A361,Refill!$D$6:$G$8,2,FALSE),0)</f>
        <v>0</v>
      </c>
    </row>
    <row r="362" spans="1:17" x14ac:dyDescent="0.25">
      <c r="A362" s="5">
        <f>ROUND((Online_RAW!B362-General!$B$10)*24,3)</f>
        <v>6</v>
      </c>
      <c r="B362" s="5">
        <f>General!$B$12+Online_ANA!K362/1000+Online_ANA!L362/1000+Online_ANA!M362/1000/General!$B$22-SUM($P$2:P362)/1000/General!$B$24+SUM($Q$2:Q362)/1000/General!$B$24</f>
        <v>1.08</v>
      </c>
      <c r="C362" s="5">
        <f>Online_RAW!K362</f>
        <v>20.616666666666699</v>
      </c>
      <c r="D362" s="5">
        <f>Online_RAW!J362</f>
        <v>0.09</v>
      </c>
      <c r="E362" s="5">
        <f>(1-F362/100-G362/100)/(1-C362/100-D362/100-General!$B$17/100)</f>
        <v>1.003796050481782</v>
      </c>
      <c r="F362" s="5">
        <f>N362*General!$B$14/(N362+O362)+O362*100/(N362+O362)</f>
        <v>20.8</v>
      </c>
      <c r="G362" s="5">
        <f>N362*General!$B$15/(N362+O362)</f>
        <v>0.04</v>
      </c>
      <c r="H362" s="5">
        <f>(N362+O362)*(1/General!$B$20)*((F362/100)-E362*(C362/100))*1000/B362</f>
        <v>5.2105978050755075</v>
      </c>
      <c r="I362" s="5">
        <f>(N362+O362)*(1/General!$B$20)*((D362/100)*E362-(G362/100))*1000/B362</f>
        <v>2.4964928410676421</v>
      </c>
      <c r="J362" s="5">
        <f t="shared" si="5"/>
        <v>0.47911831510692948</v>
      </c>
      <c r="K362" s="5">
        <f>MAX(Online_RAW!$L$2-Online_RAW!L362,0)</f>
        <v>0</v>
      </c>
      <c r="L362" s="5">
        <f>0.0039*(Online_RAW!M362)</f>
        <v>0</v>
      </c>
      <c r="M362" s="10">
        <f>Online_RAW!$N$2-Online_RAW!N362</f>
        <v>0</v>
      </c>
      <c r="N362" s="5">
        <f>Online_RAW!C362*60</f>
        <v>120.0455454545454</v>
      </c>
      <c r="O362" s="5">
        <f>MAX(0, Online_RAW!D362*60)</f>
        <v>0</v>
      </c>
      <c r="P362" s="5">
        <f>_xlfn.IFNA(VLOOKUP(A362,Sampling!$D$7:$E$14,2,FALSE),0)</f>
        <v>0</v>
      </c>
      <c r="Q362">
        <f>_xlfn.IFNA(VLOOKUP(A362,Refill!$D$6:$G$8,2,FALSE),0)</f>
        <v>0</v>
      </c>
    </row>
    <row r="363" spans="1:17" x14ac:dyDescent="0.25">
      <c r="A363" s="5">
        <f>ROUND((Online_RAW!B363-General!$B$10)*24,3)</f>
        <v>6.0170000000000003</v>
      </c>
      <c r="B363" s="5">
        <f>General!$B$12+Online_ANA!K363/1000+Online_ANA!L363/1000+Online_ANA!M363/1000/General!$B$22-SUM($P$2:P363)/1000/General!$B$24+SUM($Q$2:Q363)/1000/General!$B$24</f>
        <v>1.08</v>
      </c>
      <c r="C363" s="5">
        <f>Online_RAW!K363</f>
        <v>20.614999999999998</v>
      </c>
      <c r="D363" s="5">
        <f>Online_RAW!J363</f>
        <v>0.09</v>
      </c>
      <c r="E363" s="5">
        <f>(1-F363/100-G363/100)/(1-C363/100-D363/100-General!$B$17/100)</f>
        <v>1.0037748363749865</v>
      </c>
      <c r="F363" s="5">
        <f>N363*General!$B$14/(N363+O363)+O363*100/(N363+O363)</f>
        <v>20.8</v>
      </c>
      <c r="G363" s="5">
        <f>N363*General!$B$15/(N363+O363)</f>
        <v>0.04</v>
      </c>
      <c r="H363" s="5">
        <f>(N363+O363)*(1/General!$B$20)*((F363/100)-E363*(C363/100))*1000/B363</f>
        <v>5.3143347938886141</v>
      </c>
      <c r="I363" s="5">
        <f>(N363+O363)*(1/General!$B$20)*((D363/100)*E363-(G363/100))*1000/B363</f>
        <v>2.495967936227423</v>
      </c>
      <c r="J363" s="5">
        <f t="shared" si="5"/>
        <v>0.46966704828189215</v>
      </c>
      <c r="K363" s="5">
        <f>MAX(Online_RAW!$L$2-Online_RAW!L363,0)</f>
        <v>0</v>
      </c>
      <c r="L363" s="5">
        <f>0.0039*(Online_RAW!M363)</f>
        <v>0</v>
      </c>
      <c r="M363" s="10">
        <f>Online_RAW!$N$2-Online_RAW!N363</f>
        <v>0</v>
      </c>
      <c r="N363" s="5">
        <f>Online_RAW!C363*60</f>
        <v>120.02485714285741</v>
      </c>
      <c r="O363" s="5">
        <f>MAX(0, Online_RAW!D363*60)</f>
        <v>0</v>
      </c>
      <c r="P363" s="5">
        <f>_xlfn.IFNA(VLOOKUP(A363,Sampling!$D$7:$E$14,2,FALSE),0)</f>
        <v>0</v>
      </c>
      <c r="Q363">
        <f>_xlfn.IFNA(VLOOKUP(A363,Refill!$D$6:$G$8,2,FALSE),0)</f>
        <v>0</v>
      </c>
    </row>
    <row r="364" spans="1:17" x14ac:dyDescent="0.25">
      <c r="A364" s="5">
        <f>ROUND((Online_RAW!B364-General!$B$10)*24,3)</f>
        <v>6.0330000000000004</v>
      </c>
      <c r="B364" s="5">
        <f>General!$B$12+Online_ANA!K364/1000+Online_ANA!L364/1000+Online_ANA!M364/1000/General!$B$22-SUM($P$2:P364)/1000/General!$B$24+SUM($Q$2:Q364)/1000/General!$B$24</f>
        <v>1.08</v>
      </c>
      <c r="C364" s="5">
        <f>Online_RAW!K364</f>
        <v>20.63</v>
      </c>
      <c r="D364" s="5">
        <f>Online_RAW!J364</f>
        <v>0.09</v>
      </c>
      <c r="E364" s="5">
        <f>(1-F364/100-G364/100)/(1-C364/100-D364/100-General!$B$17/100)</f>
        <v>1.0038654207147959</v>
      </c>
      <c r="F364" s="5">
        <f>N364*General!$B$14/(N364+O364)+O364*100/(N364+O364)</f>
        <v>20.807918290369127</v>
      </c>
      <c r="G364" s="5">
        <f>N364*General!$B$15/(N364+O364)</f>
        <v>3.9996000863449933E-2</v>
      </c>
      <c r="H364" s="5">
        <f>(N364+O364)*(1/General!$B$20)*((F364/100)-E364*(C364/100))*1000/B364</f>
        <v>4.867783916039536</v>
      </c>
      <c r="I364" s="5">
        <f>(N364+O364)*(1/General!$B$20)*((D364/100)*E364-(G364/100))*1000/B364</f>
        <v>2.4965923297457762</v>
      </c>
      <c r="J364" s="5">
        <f t="shared" si="5"/>
        <v>0.51288068098491557</v>
      </c>
      <c r="K364" s="5">
        <f>MAX(Online_RAW!$L$2-Online_RAW!L364,0)</f>
        <v>0</v>
      </c>
      <c r="L364" s="5">
        <f>0.0039*(Online_RAW!M364)</f>
        <v>0</v>
      </c>
      <c r="M364" s="10">
        <f>Online_RAW!$N$2-Online_RAW!N364</f>
        <v>0</v>
      </c>
      <c r="N364" s="5">
        <f>Online_RAW!C364*60</f>
        <v>120.01390909090919</v>
      </c>
      <c r="O364" s="5">
        <f>MAX(0, Online_RAW!D364*60)</f>
        <v>1.2E-2</v>
      </c>
      <c r="P364" s="5">
        <f>_xlfn.IFNA(VLOOKUP(A364,Sampling!$D$7:$E$14,2,FALSE),0)</f>
        <v>0</v>
      </c>
      <c r="Q364">
        <f>_xlfn.IFNA(VLOOKUP(A364,Refill!$D$6:$G$8,2,FALSE),0)</f>
        <v>0</v>
      </c>
    </row>
    <row r="365" spans="1:17" x14ac:dyDescent="0.25">
      <c r="A365" s="5">
        <f>ROUND((Online_RAW!B365-General!$B$10)*24,3)</f>
        <v>6.05</v>
      </c>
      <c r="B365" s="5">
        <f>General!$B$12+Online_ANA!K365/1000+Online_ANA!L365/1000+Online_ANA!M365/1000/General!$B$22-SUM($P$2:P365)/1000/General!$B$24+SUM($Q$2:Q365)/1000/General!$B$24</f>
        <v>1.08</v>
      </c>
      <c r="C365" s="5">
        <f>Online_RAW!K365</f>
        <v>20.63</v>
      </c>
      <c r="D365" s="5">
        <f>Online_RAW!J365</f>
        <v>0.09</v>
      </c>
      <c r="E365" s="5">
        <f>(1-F365/100-G365/100)/(1-C365/100-D365/100-General!$B$17/100)</f>
        <v>1.003965795622503</v>
      </c>
      <c r="F365" s="5">
        <f>N365*General!$B$14/(N365+O365)+O365*100/(N365+O365)</f>
        <v>20.8</v>
      </c>
      <c r="G365" s="5">
        <f>N365*General!$B$15/(N365+O365)</f>
        <v>0.04</v>
      </c>
      <c r="H365" s="5">
        <f>(N365+O365)*(1/General!$B$20)*((F365/100)-E365*(C365/100))*1000/B365</f>
        <v>4.3676313019090349</v>
      </c>
      <c r="I365" s="5">
        <f>(N365+O365)*(1/General!$B$20)*((D365/100)*E365-(G365/100))*1000/B365</f>
        <v>2.4940622564276391</v>
      </c>
      <c r="J365" s="5">
        <f t="shared" si="5"/>
        <v>0.57103314909789127</v>
      </c>
      <c r="K365" s="5">
        <f>MAX(Online_RAW!$L$2-Online_RAW!L365,0)</f>
        <v>0</v>
      </c>
      <c r="L365" s="5">
        <f>0.0039*(Online_RAW!M365)</f>
        <v>0</v>
      </c>
      <c r="M365" s="10">
        <f>Online_RAW!$N$2-Online_RAW!N365</f>
        <v>0</v>
      </c>
      <c r="N365" s="5">
        <f>Online_RAW!C365*60</f>
        <v>119.89228571428561</v>
      </c>
      <c r="O365" s="5">
        <f>MAX(0, Online_RAW!D365*60)</f>
        <v>0</v>
      </c>
      <c r="P365" s="5">
        <f>_xlfn.IFNA(VLOOKUP(A365,Sampling!$D$7:$E$14,2,FALSE),0)</f>
        <v>0</v>
      </c>
      <c r="Q365">
        <f>_xlfn.IFNA(VLOOKUP(A365,Refill!$D$6:$G$8,2,FALSE),0)</f>
        <v>0</v>
      </c>
    </row>
    <row r="366" spans="1:17" x14ac:dyDescent="0.25">
      <c r="A366" s="5">
        <f>ROUND((Online_RAW!B366-General!$B$10)*24,3)</f>
        <v>6.0670000000000002</v>
      </c>
      <c r="B366" s="5">
        <f>General!$B$12+Online_ANA!K366/1000+Online_ANA!L366/1000+Online_ANA!M366/1000/General!$B$22-SUM($P$2:P366)/1000/General!$B$24+SUM($Q$2:Q366)/1000/General!$B$24</f>
        <v>1.08</v>
      </c>
      <c r="C366" s="5">
        <f>Online_RAW!K366</f>
        <v>20.63</v>
      </c>
      <c r="D366" s="5">
        <f>Online_RAW!J366</f>
        <v>0.09</v>
      </c>
      <c r="E366" s="5">
        <f>(1-F366/100-G366/100)/(1-C366/100-D366/100-General!$B$17/100)</f>
        <v>1.003965795622503</v>
      </c>
      <c r="F366" s="5">
        <f>N366*General!$B$14/(N366+O366)+O366*100/(N366+O366)</f>
        <v>20.8</v>
      </c>
      <c r="G366" s="5">
        <f>N366*General!$B$15/(N366+O366)</f>
        <v>3.9999999999999994E-2</v>
      </c>
      <c r="H366" s="5">
        <f>(N366+O366)*(1/General!$B$20)*((F366/100)-E366*(C366/100))*1000/B366</f>
        <v>4.3742198602438069</v>
      </c>
      <c r="I366" s="5">
        <f>(N366+O366)*(1/General!$B$20)*((D366/100)*E366-(G366/100))*1000/B366</f>
        <v>2.4978245416415592</v>
      </c>
      <c r="J366" s="5">
        <f t="shared" si="5"/>
        <v>0.57103314909789138</v>
      </c>
      <c r="K366" s="5">
        <f>MAX(Online_RAW!$L$2-Online_RAW!L366,0)</f>
        <v>0</v>
      </c>
      <c r="L366" s="5">
        <f>0.0039*(Online_RAW!M366)</f>
        <v>0</v>
      </c>
      <c r="M366" s="10">
        <f>Online_RAW!$N$2-Online_RAW!N366</f>
        <v>0</v>
      </c>
      <c r="N366" s="5">
        <f>Online_RAW!C366*60</f>
        <v>120.073142857143</v>
      </c>
      <c r="O366" s="5">
        <f>MAX(0, Online_RAW!D366*60)</f>
        <v>0</v>
      </c>
      <c r="P366" s="5">
        <f>_xlfn.IFNA(VLOOKUP(A366,Sampling!$D$7:$E$14,2,FALSE),0)</f>
        <v>0</v>
      </c>
      <c r="Q366">
        <f>_xlfn.IFNA(VLOOKUP(A366,Refill!$D$6:$G$8,2,FALSE),0)</f>
        <v>0</v>
      </c>
    </row>
    <row r="367" spans="1:17" x14ac:dyDescent="0.25">
      <c r="A367" s="5">
        <f>ROUND((Online_RAW!B367-General!$B$10)*24,3)</f>
        <v>6.0830000000000002</v>
      </c>
      <c r="B367" s="5">
        <f>General!$B$12+Online_ANA!K367/1000+Online_ANA!L367/1000+Online_ANA!M367/1000/General!$B$22-SUM($P$2:P367)/1000/General!$B$24+SUM($Q$2:Q367)/1000/General!$B$24</f>
        <v>1.08</v>
      </c>
      <c r="C367" s="5">
        <f>Online_RAW!K367</f>
        <v>20.63</v>
      </c>
      <c r="D367" s="5">
        <f>Online_RAW!J367</f>
        <v>0.09</v>
      </c>
      <c r="E367" s="5">
        <f>(1-F367/100-G367/100)/(1-C367/100-D367/100-General!$B$17/100)</f>
        <v>1.0038081991727037</v>
      </c>
      <c r="F367" s="5">
        <f>N367*General!$B$14/(N367+O367)+O367*100/(N367+O367)</f>
        <v>20.812432334725486</v>
      </c>
      <c r="G367" s="5">
        <f>N367*General!$B$15/(N367+O367)</f>
        <v>3.9993721043067934E-2</v>
      </c>
      <c r="H367" s="5">
        <f>(N367+O367)*(1/General!$B$20)*((F367/100)-E367*(C367/100))*1000/B367</f>
        <v>5.1545645489986338</v>
      </c>
      <c r="I367" s="5">
        <f>(N367+O367)*(1/General!$B$20)*((D367/100)*E367-(G367/100))*1000/B367</f>
        <v>2.4985972068513722</v>
      </c>
      <c r="J367" s="5">
        <f t="shared" si="5"/>
        <v>0.48473487587555175</v>
      </c>
      <c r="K367" s="5">
        <f>MAX(Online_RAW!$L$2-Online_RAW!L367,0)</f>
        <v>0</v>
      </c>
      <c r="L367" s="5">
        <f>0.0039*(Online_RAW!M367)</f>
        <v>0</v>
      </c>
      <c r="M367" s="10">
        <f>Online_RAW!$N$2-Online_RAW!N367</f>
        <v>0</v>
      </c>
      <c r="N367" s="5">
        <f>Online_RAW!C367*60</f>
        <v>120.11028571428599</v>
      </c>
      <c r="O367" s="5">
        <f>MAX(0, Online_RAW!D367*60)</f>
        <v>1.885714285714284E-2</v>
      </c>
      <c r="P367" s="5">
        <f>_xlfn.IFNA(VLOOKUP(A367,Sampling!$D$7:$E$14,2,FALSE),0)</f>
        <v>0</v>
      </c>
      <c r="Q367">
        <f>_xlfn.IFNA(VLOOKUP(A367,Refill!$D$6:$G$8,2,FALSE),0)</f>
        <v>0</v>
      </c>
    </row>
    <row r="368" spans="1:17" x14ac:dyDescent="0.25">
      <c r="A368" s="5">
        <f>ROUND((Online_RAW!B368-General!$B$10)*24,3)</f>
        <v>6.1</v>
      </c>
      <c r="B368" s="5">
        <f>General!$B$12+Online_ANA!K368/1000+Online_ANA!L368/1000+Online_ANA!M368/1000/General!$B$22-SUM($P$2:P368)/1000/General!$B$24+SUM($Q$2:Q368)/1000/General!$B$24</f>
        <v>1.08</v>
      </c>
      <c r="C368" s="5">
        <f>Online_RAW!K368</f>
        <v>20.636666666666699</v>
      </c>
      <c r="D368" s="5">
        <f>Online_RAW!J368</f>
        <v>0.09</v>
      </c>
      <c r="E368" s="5">
        <f>(1-F368/100-G368/100)/(1-C368/100-D368/100-General!$B$17/100)</f>
        <v>1.0040506897230219</v>
      </c>
      <c r="F368" s="5">
        <f>N368*General!$B$14/(N368+O368)+O368*100/(N368+O368)</f>
        <v>20.8</v>
      </c>
      <c r="G368" s="5">
        <f>N368*General!$B$15/(N368+O368)</f>
        <v>0.04</v>
      </c>
      <c r="H368" s="5">
        <f>(N368+O368)*(1/General!$B$20)*((F368/100)-E368*(C368/100))*1000/B368</f>
        <v>3.9510773542038486</v>
      </c>
      <c r="I368" s="5">
        <f>(N368+O368)*(1/General!$B$20)*((D368/100)*E368-(G368/100))*1000/B368</f>
        <v>2.495520240568355</v>
      </c>
      <c r="J368" s="5">
        <f t="shared" si="5"/>
        <v>0.63160500715410772</v>
      </c>
      <c r="K368" s="5">
        <f>MAX(Online_RAW!$L$2-Online_RAW!L368,0)</f>
        <v>0</v>
      </c>
      <c r="L368" s="5">
        <f>0.0039*(Online_RAW!M368)</f>
        <v>0</v>
      </c>
      <c r="M368" s="10">
        <f>Online_RAW!$N$2-Online_RAW!N368</f>
        <v>0</v>
      </c>
      <c r="N368" s="5">
        <f>Online_RAW!C368*60</f>
        <v>119.9441739130434</v>
      </c>
      <c r="O368" s="5">
        <f>MAX(0, Online_RAW!D368*60)</f>
        <v>0</v>
      </c>
      <c r="P368" s="5">
        <f>_xlfn.IFNA(VLOOKUP(A368,Sampling!$D$7:$E$14,2,FALSE),0)</f>
        <v>0</v>
      </c>
      <c r="Q368">
        <f>_xlfn.IFNA(VLOOKUP(A368,Refill!$D$6:$G$8,2,FALSE),0)</f>
        <v>0</v>
      </c>
    </row>
    <row r="369" spans="1:17" x14ac:dyDescent="0.25">
      <c r="A369" s="5">
        <f>ROUND((Online_RAW!B369-General!$B$10)*24,3)</f>
        <v>6.117</v>
      </c>
      <c r="B369" s="5">
        <f>General!$B$12+Online_ANA!K369/1000+Online_ANA!L369/1000+Online_ANA!M369/1000/General!$B$22-SUM($P$2:P369)/1000/General!$B$24+SUM($Q$2:Q369)/1000/General!$B$24</f>
        <v>1.08</v>
      </c>
      <c r="C369" s="5">
        <f>Online_RAW!K369</f>
        <v>20.64</v>
      </c>
      <c r="D369" s="5">
        <f>Online_RAW!J369</f>
        <v>0.09</v>
      </c>
      <c r="E369" s="5">
        <f>(1-F369/100-G369/100)/(1-C369/100-D369/100-General!$B$17/100)</f>
        <v>1.0040748768688443</v>
      </c>
      <c r="F369" s="5">
        <f>N369*General!$B$14/(N369+O369)+O369*100/(N369+O369)</f>
        <v>20.801440713808205</v>
      </c>
      <c r="G369" s="5">
        <f>N369*General!$B$15/(N369+O369)</f>
        <v>3.9999272366763532E-2</v>
      </c>
      <c r="H369" s="5">
        <f>(N369+O369)*(1/General!$B$20)*((F369/100)-E369*(C369/100))*1000/B369</f>
        <v>3.8317787063407014</v>
      </c>
      <c r="I369" s="5">
        <f>(N369+O369)*(1/General!$B$20)*((D369/100)*E369-(G369/100))*1000/B369</f>
        <v>2.4955886579412963</v>
      </c>
      <c r="J369" s="5">
        <f t="shared" si="5"/>
        <v>0.65128726087748179</v>
      </c>
      <c r="K369" s="5">
        <f>MAX(Online_RAW!$L$2-Online_RAW!L369,0)</f>
        <v>0</v>
      </c>
      <c r="L369" s="5">
        <f>0.0039*(Online_RAW!M369)</f>
        <v>0</v>
      </c>
      <c r="M369" s="10">
        <f>Online_RAW!$N$2-Online_RAW!N369</f>
        <v>0</v>
      </c>
      <c r="N369" s="5">
        <f>Online_RAW!C369*60</f>
        <v>119.9383636363638</v>
      </c>
      <c r="O369" s="5">
        <f>MAX(0, Online_RAW!D369*60)</f>
        <v>2.1818181818181841E-3</v>
      </c>
      <c r="P369" s="5">
        <f>_xlfn.IFNA(VLOOKUP(A369,Sampling!$D$7:$E$14,2,FALSE),0)</f>
        <v>0</v>
      </c>
      <c r="Q369">
        <f>_xlfn.IFNA(VLOOKUP(A369,Refill!$D$6:$G$8,2,FALSE),0)</f>
        <v>0</v>
      </c>
    </row>
    <row r="370" spans="1:17" x14ac:dyDescent="0.25">
      <c r="A370" s="5">
        <f>ROUND((Online_RAW!B370-General!$B$10)*24,3)</f>
        <v>6.133</v>
      </c>
      <c r="B370" s="5">
        <f>General!$B$12+Online_ANA!K370/1000+Online_ANA!L370/1000+Online_ANA!M370/1000/General!$B$22-SUM($P$2:P370)/1000/General!$B$24+SUM($Q$2:Q370)/1000/General!$B$24</f>
        <v>1.08</v>
      </c>
      <c r="C370" s="5">
        <f>Online_RAW!K370</f>
        <v>20.64</v>
      </c>
      <c r="D370" s="5">
        <f>Online_RAW!J370</f>
        <v>0.1</v>
      </c>
      <c r="E370" s="5">
        <f>(1-F370/100-G370/100)/(1-C370/100-D370/100-General!$B$17/100)</f>
        <v>1.0042205210025812</v>
      </c>
      <c r="F370" s="5">
        <f>N370*General!$B$14/(N370+O370)+O370*100/(N370+O370)</f>
        <v>20.8</v>
      </c>
      <c r="G370" s="5">
        <f>N370*General!$B$15/(N370+O370)</f>
        <v>0.04</v>
      </c>
      <c r="H370" s="5">
        <f>(N370+O370)*(1/General!$B$20)*((F370/100)-E370*(C370/100))*1000/B370</f>
        <v>3.6112363577340356</v>
      </c>
      <c r="I370" s="5">
        <f>(N370+O370)*(1/General!$B$20)*((D370/100)*E370-(G370/100))*1000/B370</f>
        <v>2.9935925624813677</v>
      </c>
      <c r="J370" s="5">
        <f t="shared" si="5"/>
        <v>0.82896611186086289</v>
      </c>
      <c r="K370" s="5">
        <f>MAX(Online_RAW!$L$2-Online_RAW!L370,0)</f>
        <v>0</v>
      </c>
      <c r="L370" s="5">
        <f>0.0039*(Online_RAW!M370)</f>
        <v>0</v>
      </c>
      <c r="M370" s="10">
        <f>Online_RAW!$N$2-Online_RAW!N370</f>
        <v>0</v>
      </c>
      <c r="N370" s="5">
        <f>Online_RAW!C370*60</f>
        <v>119.93345454545459</v>
      </c>
      <c r="O370" s="5">
        <f>MAX(0, Online_RAW!D370*60)</f>
        <v>0</v>
      </c>
      <c r="P370" s="5">
        <f>_xlfn.IFNA(VLOOKUP(A370,Sampling!$D$7:$E$14,2,FALSE),0)</f>
        <v>0</v>
      </c>
      <c r="Q370">
        <f>_xlfn.IFNA(VLOOKUP(A370,Refill!$D$6:$G$8,2,FALSE),0)</f>
        <v>0</v>
      </c>
    </row>
    <row r="371" spans="1:17" x14ac:dyDescent="0.25">
      <c r="A371" s="5">
        <f>ROUND((Online_RAW!B371-General!$B$10)*24,3)</f>
        <v>6.15</v>
      </c>
      <c r="B371" s="5">
        <f>General!$B$12+Online_ANA!K371/1000+Online_ANA!L371/1000+Online_ANA!M371/1000/General!$B$22-SUM($P$2:P371)/1000/General!$B$24+SUM($Q$2:Q371)/1000/General!$B$24</f>
        <v>1.08</v>
      </c>
      <c r="C371" s="5">
        <f>Online_RAW!K371</f>
        <v>20.6466666666667</v>
      </c>
      <c r="D371" s="5">
        <f>Online_RAW!J371</f>
        <v>9.5000000000000001E-2</v>
      </c>
      <c r="E371" s="5">
        <f>(1-F371/100-G371/100)/(1-C371/100-D371/100-General!$B$17/100)</f>
        <v>1.0042417539522484</v>
      </c>
      <c r="F371" s="5">
        <f>N371*General!$B$14/(N371+O371)+O371*100/(N371+O371)</f>
        <v>20.8</v>
      </c>
      <c r="G371" s="5">
        <f>N371*General!$B$15/(N371+O371)</f>
        <v>0.04</v>
      </c>
      <c r="H371" s="5">
        <f>(N371+O371)*(1/General!$B$20)*((F371/100)-E371*(C371/100))*1000/B371</f>
        <v>3.261780439257036</v>
      </c>
      <c r="I371" s="5">
        <f>(N371+O371)*(1/General!$B$20)*((D371/100)*E371-(G371/100))*1000/B371</f>
        <v>2.7482566559146084</v>
      </c>
      <c r="J371" s="5">
        <f t="shared" si="5"/>
        <v>0.84256335062840793</v>
      </c>
      <c r="K371" s="5">
        <f>MAX(Online_RAW!$L$2-Online_RAW!L371,0)</f>
        <v>0</v>
      </c>
      <c r="L371" s="5">
        <f>0.0039*(Online_RAW!M371)</f>
        <v>0</v>
      </c>
      <c r="M371" s="10">
        <f>Online_RAW!$N$2-Online_RAW!N371</f>
        <v>0</v>
      </c>
      <c r="N371" s="5">
        <f>Online_RAW!C371*60</f>
        <v>120.07909090909079</v>
      </c>
      <c r="O371" s="5">
        <f>MAX(0, Online_RAW!D371*60)</f>
        <v>0</v>
      </c>
      <c r="P371" s="5">
        <f>_xlfn.IFNA(VLOOKUP(A371,Sampling!$D$7:$E$14,2,FALSE),0)</f>
        <v>0</v>
      </c>
      <c r="Q371">
        <f>_xlfn.IFNA(VLOOKUP(A371,Refill!$D$6:$G$8,2,FALSE),0)</f>
        <v>0</v>
      </c>
    </row>
    <row r="372" spans="1:17" x14ac:dyDescent="0.25">
      <c r="A372" s="5">
        <f>ROUND((Online_RAW!B372-General!$B$10)*24,3)</f>
        <v>6.1669999999999998</v>
      </c>
      <c r="B372" s="5">
        <f>General!$B$12+Online_ANA!K372/1000+Online_ANA!L372/1000+Online_ANA!M372/1000/General!$B$22-SUM($P$2:P372)/1000/General!$B$24+SUM($Q$2:Q372)/1000/General!$B$24</f>
        <v>1.08</v>
      </c>
      <c r="C372" s="5">
        <f>Online_RAW!K372</f>
        <v>20.65</v>
      </c>
      <c r="D372" s="5">
        <f>Online_RAW!J372</f>
        <v>9.5000000000000001E-2</v>
      </c>
      <c r="E372" s="5">
        <f>(1-F372/100-G372/100)/(1-C372/100-D372/100-General!$B$17/100)</f>
        <v>1.0042842225453552</v>
      </c>
      <c r="F372" s="5">
        <f>N372*General!$B$14/(N372+O372)+O372*100/(N372+O372)</f>
        <v>20.8</v>
      </c>
      <c r="G372" s="5">
        <f>N372*General!$B$15/(N372+O372)</f>
        <v>0.04</v>
      </c>
      <c r="H372" s="5">
        <f>(N372+O372)*(1/General!$B$20)*((F372/100)-E372*(C372/100))*1000/B372</f>
        <v>3.0523302150331615</v>
      </c>
      <c r="I372" s="5">
        <f>(N372+O372)*(1/General!$B$20)*((D372/100)*E372-(G372/100))*1000/B372</f>
        <v>2.7485495314592079</v>
      </c>
      <c r="J372" s="5">
        <f t="shared" si="5"/>
        <v>0.90047581284692246</v>
      </c>
      <c r="K372" s="5">
        <f>MAX(Online_RAW!$L$2-Online_RAW!L372,0)</f>
        <v>0</v>
      </c>
      <c r="L372" s="5">
        <f>0.0039*(Online_RAW!M372)</f>
        <v>0</v>
      </c>
      <c r="M372" s="10">
        <f>Online_RAW!$N$2-Online_RAW!N372</f>
        <v>0</v>
      </c>
      <c r="N372" s="5">
        <f>Online_RAW!C372*60</f>
        <v>120.0831428571426</v>
      </c>
      <c r="O372" s="5">
        <f>MAX(0, Online_RAW!D372*60)</f>
        <v>0</v>
      </c>
      <c r="P372" s="5">
        <f>_xlfn.IFNA(VLOOKUP(A372,Sampling!$D$7:$E$14,2,FALSE),0)</f>
        <v>0</v>
      </c>
      <c r="Q372">
        <f>_xlfn.IFNA(VLOOKUP(A372,Refill!$D$6:$G$8,2,FALSE),0)</f>
        <v>0</v>
      </c>
    </row>
    <row r="373" spans="1:17" x14ac:dyDescent="0.25">
      <c r="A373" s="5">
        <f>ROUND((Online_RAW!B373-General!$B$10)*24,3)</f>
        <v>6.1829999999999998</v>
      </c>
      <c r="B373" s="5">
        <f>General!$B$12+Online_ANA!K373/1000+Online_ANA!L373/1000+Online_ANA!M373/1000/General!$B$22-SUM($P$2:P373)/1000/General!$B$24+SUM($Q$2:Q373)/1000/General!$B$24</f>
        <v>1.08</v>
      </c>
      <c r="C373" s="5">
        <f>Online_RAW!K373</f>
        <v>20.65</v>
      </c>
      <c r="D373" s="5">
        <f>Online_RAW!J373</f>
        <v>0.1</v>
      </c>
      <c r="E373" s="5">
        <f>(1-F373/100-G373/100)/(1-C373/100-D373/100-General!$B$17/100)</f>
        <v>1.0043294262980007</v>
      </c>
      <c r="F373" s="5">
        <f>N373*General!$B$14/(N373+O373)+O373*100/(N373+O373)</f>
        <v>20.801459320061944</v>
      </c>
      <c r="G373" s="5">
        <f>N373*General!$B$15/(N373+O373)</f>
        <v>3.9999262969665689E-2</v>
      </c>
      <c r="H373" s="5">
        <f>(N373+O373)*(1/General!$B$20)*((F373/100)-E373*(C373/100))*1000/B373</f>
        <v>3.0754993630428169</v>
      </c>
      <c r="I373" s="5">
        <f>(N373+O373)*(1/General!$B$20)*((D373/100)*E373-(G373/100))*1000/B373</f>
        <v>2.9950648699264497</v>
      </c>
      <c r="J373" s="5">
        <f t="shared" si="5"/>
        <v>0.97384668841654787</v>
      </c>
      <c r="K373" s="5">
        <f>MAX(Online_RAW!$L$2-Online_RAW!L373,0)</f>
        <v>0</v>
      </c>
      <c r="L373" s="5">
        <f>0.0039*(Online_RAW!M373)</f>
        <v>0</v>
      </c>
      <c r="M373" s="10">
        <f>Online_RAW!$N$2-Online_RAW!N373</f>
        <v>0</v>
      </c>
      <c r="N373" s="5">
        <f>Online_RAW!C373*60</f>
        <v>119.9671428571428</v>
      </c>
      <c r="O373" s="5">
        <f>MAX(0, Online_RAW!D373*60)</f>
        <v>2.210526315789474E-3</v>
      </c>
      <c r="P373" s="5">
        <f>_xlfn.IFNA(VLOOKUP(A373,Sampling!$D$7:$E$14,2,FALSE),0)</f>
        <v>0</v>
      </c>
      <c r="Q373">
        <f>_xlfn.IFNA(VLOOKUP(A373,Refill!$D$6:$G$8,2,FALSE),0)</f>
        <v>0</v>
      </c>
    </row>
    <row r="374" spans="1:17" x14ac:dyDescent="0.25">
      <c r="A374" s="5">
        <f>ROUND((Online_RAW!B374-General!$B$10)*24,3)</f>
        <v>6.2</v>
      </c>
      <c r="B374" s="5">
        <f>General!$B$12+Online_ANA!K374/1000+Online_ANA!L374/1000+Online_ANA!M374/1000/General!$B$22-SUM($P$2:P374)/1000/General!$B$24+SUM($Q$2:Q374)/1000/General!$B$24</f>
        <v>1.08</v>
      </c>
      <c r="C374" s="5">
        <f>Online_RAW!K374</f>
        <v>20.65</v>
      </c>
      <c r="D374" s="5">
        <f>Online_RAW!J374</f>
        <v>0.1</v>
      </c>
      <c r="E374" s="5">
        <f>(1-F374/100-G374/100)/(1-C374/100-D374/100-General!$B$17/100)</f>
        <v>1.0043479321703064</v>
      </c>
      <c r="F374" s="5">
        <f>N374*General!$B$14/(N374+O374)+O374*100/(N374+O374)</f>
        <v>20.8</v>
      </c>
      <c r="G374" s="5">
        <f>N374*General!$B$15/(N374+O374)</f>
        <v>0.04</v>
      </c>
      <c r="H374" s="5">
        <f>(N374+O374)*(1/General!$B$20)*((F374/100)-E374*(C374/100))*1000/B374</f>
        <v>2.9842745601251619</v>
      </c>
      <c r="I374" s="5">
        <f>(N374+O374)*(1/General!$B$20)*((D374/100)*E374-(G374/100))*1000/B374</f>
        <v>2.9951575997055873</v>
      </c>
      <c r="J374" s="5">
        <f t="shared" si="5"/>
        <v>1.0036467956822206</v>
      </c>
      <c r="K374" s="5">
        <f>MAX(Online_RAW!$L$2-Online_RAW!L374,0)</f>
        <v>0</v>
      </c>
      <c r="L374" s="5">
        <f>0.0039*(Online_RAW!M374)</f>
        <v>0</v>
      </c>
      <c r="M374" s="10">
        <f>Online_RAW!$N$2-Online_RAW!N374</f>
        <v>0</v>
      </c>
      <c r="N374" s="5">
        <f>Online_RAW!C374*60</f>
        <v>119.9708571428574</v>
      </c>
      <c r="O374" s="5">
        <f>MAX(0, Online_RAW!D374*60)</f>
        <v>0</v>
      </c>
      <c r="P374" s="5">
        <f>_xlfn.IFNA(VLOOKUP(A374,Sampling!$D$7:$E$14,2,FALSE),0)</f>
        <v>0</v>
      </c>
      <c r="Q374">
        <f>_xlfn.IFNA(VLOOKUP(A374,Refill!$D$6:$G$8,2,FALSE),0)</f>
        <v>0</v>
      </c>
    </row>
    <row r="375" spans="1:17" x14ac:dyDescent="0.25">
      <c r="A375" s="5">
        <f>ROUND((Online_RAW!B375-General!$B$10)*24,3)</f>
        <v>6.2169999999999996</v>
      </c>
      <c r="B375" s="5">
        <f>General!$B$12+Online_ANA!K375/1000+Online_ANA!L375/1000+Online_ANA!M375/1000/General!$B$22-SUM($P$2:P375)/1000/General!$B$24+SUM($Q$2:Q375)/1000/General!$B$24</f>
        <v>1.08</v>
      </c>
      <c r="C375" s="5">
        <f>Online_RAW!K375</f>
        <v>20.65</v>
      </c>
      <c r="D375" s="5">
        <f>Online_RAW!J375</f>
        <v>0.1</v>
      </c>
      <c r="E375" s="5">
        <f>(1-F375/100-G375/100)/(1-C375/100-D375/100-General!$B$17/100)</f>
        <v>1.0043479321703064</v>
      </c>
      <c r="F375" s="5">
        <f>N375*General!$B$14/(N375+O375)+O375*100/(N375+O375)</f>
        <v>20.8</v>
      </c>
      <c r="G375" s="5">
        <f>N375*General!$B$15/(N375+O375)</f>
        <v>3.9999999999999994E-2</v>
      </c>
      <c r="H375" s="5">
        <f>(N375+O375)*(1/General!$B$20)*((F375/100)-E375*(C375/100))*1000/B375</f>
        <v>2.9867497837270474</v>
      </c>
      <c r="I375" s="5">
        <f>(N375+O375)*(1/General!$B$20)*((D375/100)*E375-(G375/100))*1000/B375</f>
        <v>2.9976418499422164</v>
      </c>
      <c r="J375" s="5">
        <f t="shared" si="5"/>
        <v>1.0036467956822206</v>
      </c>
      <c r="K375" s="5">
        <f>MAX(Online_RAW!$L$2-Online_RAW!L375,0)</f>
        <v>0</v>
      </c>
      <c r="L375" s="5">
        <f>0.0039*(Online_RAW!M375)</f>
        <v>0</v>
      </c>
      <c r="M375" s="10">
        <f>Online_RAW!$N$2-Online_RAW!N375</f>
        <v>0</v>
      </c>
      <c r="N375" s="5">
        <f>Online_RAW!C375*60</f>
        <v>120.07036363636379</v>
      </c>
      <c r="O375" s="5">
        <f>MAX(0, Online_RAW!D375*60)</f>
        <v>0</v>
      </c>
      <c r="P375" s="5">
        <f>_xlfn.IFNA(VLOOKUP(A375,Sampling!$D$7:$E$14,2,FALSE),0)</f>
        <v>0</v>
      </c>
      <c r="Q375">
        <f>_xlfn.IFNA(VLOOKUP(A375,Refill!$D$6:$G$8,2,FALSE),0)</f>
        <v>0</v>
      </c>
    </row>
    <row r="376" spans="1:17" x14ac:dyDescent="0.25">
      <c r="A376" s="5">
        <f>ROUND((Online_RAW!B376-General!$B$10)*24,3)</f>
        <v>6.2329999999999997</v>
      </c>
      <c r="B376" s="5">
        <f>General!$B$12+Online_ANA!K376/1000+Online_ANA!L376/1000+Online_ANA!M376/1000/General!$B$22-SUM($P$2:P376)/1000/General!$B$24+SUM($Q$2:Q376)/1000/General!$B$24</f>
        <v>1.08</v>
      </c>
      <c r="C376" s="5">
        <f>Online_RAW!K376</f>
        <v>20.65</v>
      </c>
      <c r="D376" s="5">
        <f>Online_RAW!J376</f>
        <v>0.1</v>
      </c>
      <c r="E376" s="5">
        <f>(1-F376/100-G376/100)/(1-C376/100-D376/100-General!$B$17/100)</f>
        <v>1.0043479321703064</v>
      </c>
      <c r="F376" s="5">
        <f>N376*General!$B$14/(N376+O376)+O376*100/(N376+O376)</f>
        <v>20.8</v>
      </c>
      <c r="G376" s="5">
        <f>N376*General!$B$15/(N376+O376)</f>
        <v>0.04</v>
      </c>
      <c r="H376" s="5">
        <f>(N376+O376)*(1/General!$B$20)*((F376/100)-E376*(C376/100))*1000/B376</f>
        <v>2.9816617164169821</v>
      </c>
      <c r="I376" s="5">
        <f>(N376+O376)*(1/General!$B$20)*((D376/100)*E376-(G376/100))*1000/B376</f>
        <v>2.9925352274902535</v>
      </c>
      <c r="J376" s="5">
        <f t="shared" si="5"/>
        <v>1.0036467956822204</v>
      </c>
      <c r="K376" s="5">
        <f>MAX(Online_RAW!$L$2-Online_RAW!L376,0)</f>
        <v>0</v>
      </c>
      <c r="L376" s="5">
        <f>0.0039*(Online_RAW!M376)</f>
        <v>0</v>
      </c>
      <c r="M376" s="10">
        <f>Online_RAW!$N$2-Online_RAW!N376</f>
        <v>0</v>
      </c>
      <c r="N376" s="5">
        <f>Online_RAW!C376*60</f>
        <v>119.8658181818184</v>
      </c>
      <c r="O376" s="5">
        <f>MAX(0, Online_RAW!D376*60)</f>
        <v>0</v>
      </c>
      <c r="P376" s="5">
        <f>_xlfn.IFNA(VLOOKUP(A376,Sampling!$D$7:$E$14,2,FALSE),0)</f>
        <v>0</v>
      </c>
      <c r="Q376">
        <f>_xlfn.IFNA(VLOOKUP(A376,Refill!$D$6:$G$8,2,FALSE),0)</f>
        <v>0</v>
      </c>
    </row>
    <row r="377" spans="1:17" x14ac:dyDescent="0.25">
      <c r="A377" s="5">
        <f>ROUND((Online_RAW!B377-General!$B$10)*24,3)</f>
        <v>6.25</v>
      </c>
      <c r="B377" s="5">
        <f>General!$B$12+Online_ANA!K377/1000+Online_ANA!L377/1000+Online_ANA!M377/1000/General!$B$22-SUM($P$2:P377)/1000/General!$B$24+SUM($Q$2:Q377)/1000/General!$B$24</f>
        <v>1.08</v>
      </c>
      <c r="C377" s="5">
        <f>Online_RAW!K377</f>
        <v>20.65</v>
      </c>
      <c r="D377" s="5">
        <f>Online_RAW!J377</f>
        <v>0.1</v>
      </c>
      <c r="E377" s="5">
        <f>(1-F377/100-G377/100)/(1-C377/100-D377/100-General!$B$17/100)</f>
        <v>1.0043273850941372</v>
      </c>
      <c r="F377" s="5">
        <f>N377*General!$B$14/(N377+O377)+O377*100/(N377+O377)</f>
        <v>20.801620283549621</v>
      </c>
      <c r="G377" s="5">
        <f>N377*General!$B$15/(N377+O377)</f>
        <v>3.9999181674974946E-2</v>
      </c>
      <c r="H377" s="5">
        <f>(N377+O377)*(1/General!$B$20)*((F377/100)-E377*(C377/100))*1000/B377</f>
        <v>3.0858137222743629</v>
      </c>
      <c r="I377" s="5">
        <f>(N377+O377)*(1/General!$B$20)*((D377/100)*E377-(G377/100))*1000/B377</f>
        <v>2.9952996124442417</v>
      </c>
      <c r="J377" s="5">
        <f t="shared" ref="J377:J440" si="6">I377/H377</f>
        <v>0.97066766889499445</v>
      </c>
      <c r="K377" s="5">
        <f>MAX(Online_RAW!$L$2-Online_RAW!L377,0)</f>
        <v>0</v>
      </c>
      <c r="L377" s="5">
        <f>0.0039*(Online_RAW!M377)</f>
        <v>0</v>
      </c>
      <c r="M377" s="10">
        <f>Online_RAW!$N$2-Online_RAW!N377</f>
        <v>0</v>
      </c>
      <c r="N377" s="5">
        <f>Online_RAW!C377*60</f>
        <v>119.9765454545454</v>
      </c>
      <c r="O377" s="5">
        <f>MAX(0, Online_RAW!D377*60)</f>
        <v>2.454545454545454E-3</v>
      </c>
      <c r="P377" s="5">
        <f>_xlfn.IFNA(VLOOKUP(A377,Sampling!$D$7:$E$14,2,FALSE),0)</f>
        <v>0</v>
      </c>
      <c r="Q377">
        <f>_xlfn.IFNA(VLOOKUP(A377,Refill!$D$6:$G$8,2,FALSE),0)</f>
        <v>0</v>
      </c>
    </row>
    <row r="378" spans="1:17" x14ac:dyDescent="0.25">
      <c r="A378" s="5">
        <f>ROUND((Online_RAW!B378-General!$B$10)*24,3)</f>
        <v>6.2670000000000003</v>
      </c>
      <c r="B378" s="5">
        <f>General!$B$12+Online_ANA!K378/1000+Online_ANA!L378/1000+Online_ANA!M378/1000/General!$B$22-SUM($P$2:P378)/1000/General!$B$24+SUM($Q$2:Q378)/1000/General!$B$24</f>
        <v>1.08</v>
      </c>
      <c r="C378" s="5">
        <f>Online_RAW!K378</f>
        <v>20.65</v>
      </c>
      <c r="D378" s="5">
        <f>Online_RAW!J378</f>
        <v>0.1</v>
      </c>
      <c r="E378" s="5">
        <f>(1-F378/100-G378/100)/(1-C378/100-D378/100-General!$B$17/100)</f>
        <v>1.0043479321703064</v>
      </c>
      <c r="F378" s="5">
        <f>N378*General!$B$14/(N378+O378)+O378*100/(N378+O378)</f>
        <v>20.8</v>
      </c>
      <c r="G378" s="5">
        <f>N378*General!$B$15/(N378+O378)</f>
        <v>0.04</v>
      </c>
      <c r="H378" s="5">
        <f>(N378+O378)*(1/General!$B$20)*((F378/100)-E378*(C378/100))*1000/B378</f>
        <v>2.9832006336174319</v>
      </c>
      <c r="I378" s="5">
        <f>(N378+O378)*(1/General!$B$20)*((D378/100)*E378-(G378/100))*1000/B378</f>
        <v>2.9940797568073054</v>
      </c>
      <c r="J378" s="5">
        <f t="shared" si="6"/>
        <v>1.0036467956822206</v>
      </c>
      <c r="K378" s="5">
        <f>MAX(Online_RAW!$L$2-Online_RAW!L378,0)</f>
        <v>0</v>
      </c>
      <c r="L378" s="5">
        <f>0.0039*(Online_RAW!M378)</f>
        <v>0</v>
      </c>
      <c r="M378" s="10">
        <f>Online_RAW!$N$2-Online_RAW!N378</f>
        <v>0</v>
      </c>
      <c r="N378" s="5">
        <f>Online_RAW!C378*60</f>
        <v>119.92768421052659</v>
      </c>
      <c r="O378" s="5">
        <f>MAX(0, Online_RAW!D378*60)</f>
        <v>0</v>
      </c>
      <c r="P378" s="5">
        <f>_xlfn.IFNA(VLOOKUP(A378,Sampling!$D$7:$E$14,2,FALSE),0)</f>
        <v>0</v>
      </c>
      <c r="Q378">
        <f>_xlfn.IFNA(VLOOKUP(A378,Refill!$D$6:$G$8,2,FALSE),0)</f>
        <v>0</v>
      </c>
    </row>
    <row r="379" spans="1:17" x14ac:dyDescent="0.25">
      <c r="A379" s="5">
        <f>ROUND((Online_RAW!B379-General!$B$10)*24,3)</f>
        <v>6.2830000000000004</v>
      </c>
      <c r="B379" s="5">
        <f>General!$B$12+Online_ANA!K379/1000+Online_ANA!L379/1000+Online_ANA!M379/1000/General!$B$22-SUM($P$2:P379)/1000/General!$B$24+SUM($Q$2:Q379)/1000/General!$B$24</f>
        <v>1.08</v>
      </c>
      <c r="C379" s="5">
        <f>Online_RAW!K379</f>
        <v>20.65</v>
      </c>
      <c r="D379" s="5">
        <f>Online_RAW!J379</f>
        <v>0.1</v>
      </c>
      <c r="E379" s="5">
        <f>(1-F379/100-G379/100)/(1-C379/100-D379/100-General!$B$17/100)</f>
        <v>1.0040558047012269</v>
      </c>
      <c r="F379" s="5">
        <f>N379*General!$B$14/(N379+O379)+O379*100/(N379+O379)</f>
        <v>20.823036335128503</v>
      </c>
      <c r="G379" s="5">
        <f>N379*General!$B$15/(N379+O379)</f>
        <v>3.9988365487308837E-2</v>
      </c>
      <c r="H379" s="5">
        <f>(N379+O379)*(1/General!$B$20)*((F379/100)-E379*(C379/100))*1000/B379</f>
        <v>4.4267061417869593</v>
      </c>
      <c r="I379" s="5">
        <f>(N379+O379)*(1/General!$B$20)*((D379/100)*E379-(G379/100))*1000/B379</f>
        <v>2.9954902596824446</v>
      </c>
      <c r="J379" s="5">
        <f t="shared" si="6"/>
        <v>0.67668604233874763</v>
      </c>
      <c r="K379" s="5">
        <f>MAX(Online_RAW!$L$2-Online_RAW!L379,0)</f>
        <v>0</v>
      </c>
      <c r="L379" s="5">
        <f>0.0039*(Online_RAW!M379)</f>
        <v>0</v>
      </c>
      <c r="M379" s="10">
        <f>Online_RAW!$N$2-Online_RAW!N379</f>
        <v>0</v>
      </c>
      <c r="N379" s="5">
        <f>Online_RAW!C379*60</f>
        <v>119.98418181818161</v>
      </c>
      <c r="O379" s="5">
        <f>MAX(0, Online_RAW!D379*60)</f>
        <v>3.4909090909090924E-2</v>
      </c>
      <c r="P379" s="5">
        <f>_xlfn.IFNA(VLOOKUP(A379,Sampling!$D$7:$E$14,2,FALSE),0)</f>
        <v>0</v>
      </c>
      <c r="Q379">
        <f>_xlfn.IFNA(VLOOKUP(A379,Refill!$D$6:$G$8,2,FALSE),0)</f>
        <v>0</v>
      </c>
    </row>
    <row r="380" spans="1:17" x14ac:dyDescent="0.25">
      <c r="A380" s="5">
        <f>ROUND((Online_RAW!B380-General!$B$10)*24,3)</f>
        <v>6.3</v>
      </c>
      <c r="B380" s="5">
        <f>General!$B$12+Online_ANA!K380/1000+Online_ANA!L380/1000+Online_ANA!M380/1000/General!$B$22-SUM($P$2:P380)/1000/General!$B$24+SUM($Q$2:Q380)/1000/General!$B$24</f>
        <v>1.08</v>
      </c>
      <c r="C380" s="5">
        <f>Online_RAW!K380</f>
        <v>20.6533333333333</v>
      </c>
      <c r="D380" s="5">
        <f>Online_RAW!J380</f>
        <v>0.1</v>
      </c>
      <c r="E380" s="5">
        <f>(1-F380/100-G380/100)/(1-C380/100-D380/100-General!$B$17/100)</f>
        <v>1.0043904097444645</v>
      </c>
      <c r="F380" s="5">
        <f>N380*General!$B$14/(N380+O380)+O380*100/(N380+O380)</f>
        <v>20.8</v>
      </c>
      <c r="G380" s="5">
        <f>N380*General!$B$15/(N380+O380)</f>
        <v>0.04</v>
      </c>
      <c r="H380" s="5">
        <f>(N380+O380)*(1/General!$B$20)*((F380/100)-E380*(C380/100))*1000/B380</f>
        <v>2.7768058419022066</v>
      </c>
      <c r="I380" s="5">
        <f>(N380+O380)*(1/General!$B$20)*((D380/100)*E380-(G380/100))*1000/B380</f>
        <v>2.9974507948574725</v>
      </c>
      <c r="J380" s="5">
        <f t="shared" si="6"/>
        <v>1.0794599858678331</v>
      </c>
      <c r="K380" s="5">
        <f>MAX(Online_RAW!$L$2-Online_RAW!L380,0)</f>
        <v>0</v>
      </c>
      <c r="L380" s="5">
        <f>0.0039*(Online_RAW!M380)</f>
        <v>0</v>
      </c>
      <c r="M380" s="10">
        <f>Online_RAW!$N$2-Online_RAW!N380</f>
        <v>0</v>
      </c>
      <c r="N380" s="5">
        <f>Online_RAW!C380*60</f>
        <v>120.05427272727302</v>
      </c>
      <c r="O380" s="5">
        <f>MAX(0, Online_RAW!D380*60)</f>
        <v>0</v>
      </c>
      <c r="P380" s="5">
        <f>_xlfn.IFNA(VLOOKUP(A380,Sampling!$D$7:$E$14,2,FALSE),0)</f>
        <v>0</v>
      </c>
      <c r="Q380">
        <f>_xlfn.IFNA(VLOOKUP(A380,Refill!$D$6:$G$8,2,FALSE),0)</f>
        <v>0</v>
      </c>
    </row>
    <row r="381" spans="1:17" x14ac:dyDescent="0.25">
      <c r="A381" s="5">
        <f>ROUND((Online_RAW!B381-General!$B$10)*24,3)</f>
        <v>6.3170000000000002</v>
      </c>
      <c r="B381" s="5">
        <f>General!$B$12+Online_ANA!K381/1000+Online_ANA!L381/1000+Online_ANA!M381/1000/General!$B$22-SUM($P$2:P381)/1000/General!$B$24+SUM($Q$2:Q381)/1000/General!$B$24</f>
        <v>1.08</v>
      </c>
      <c r="C381" s="5">
        <f>Online_RAW!K381</f>
        <v>20.655000000000001</v>
      </c>
      <c r="D381" s="5">
        <f>Online_RAW!J381</f>
        <v>0.11</v>
      </c>
      <c r="E381" s="5">
        <f>(1-F381/100-G381/100)/(1-C381/100-D381/100-General!$B$17/100)</f>
        <v>1.0044477180445552</v>
      </c>
      <c r="F381" s="5">
        <f>N381*General!$B$14/(N381+O381)+O381*100/(N381+O381)</f>
        <v>20.807205500958538</v>
      </c>
      <c r="G381" s="5">
        <f>N381*General!$B$15/(N381+O381)</f>
        <v>3.9996360858101751E-2</v>
      </c>
      <c r="H381" s="5">
        <f>(N381+O381)*(1/General!$B$20)*((F381/100)-E381*(C381/100))*1000/B381</f>
        <v>2.9887976993463146</v>
      </c>
      <c r="I381" s="5">
        <f>(N381+O381)*(1/General!$B$20)*((D381/100)*E381-(G381/100))*1000/B381</f>
        <v>3.4918191569479844</v>
      </c>
      <c r="J381" s="5">
        <f t="shared" si="6"/>
        <v>1.1683022767689117</v>
      </c>
      <c r="K381" s="5">
        <f>MAX(Online_RAW!$L$2-Online_RAW!L381,0)</f>
        <v>0</v>
      </c>
      <c r="L381" s="5">
        <f>0.0039*(Online_RAW!M381)</f>
        <v>0</v>
      </c>
      <c r="M381" s="10">
        <f>Online_RAW!$N$2-Online_RAW!N381</f>
        <v>0</v>
      </c>
      <c r="N381" s="5">
        <f>Online_RAW!C381*60</f>
        <v>119.8974782608698</v>
      </c>
      <c r="O381" s="5">
        <f>MAX(0, Online_RAW!D381*60)</f>
        <v>1.090909090909092E-2</v>
      </c>
      <c r="P381" s="5">
        <f>_xlfn.IFNA(VLOOKUP(A381,Sampling!$D$7:$E$14,2,FALSE),0)</f>
        <v>0</v>
      </c>
      <c r="Q381">
        <f>_xlfn.IFNA(VLOOKUP(A381,Refill!$D$6:$G$8,2,FALSE),0)</f>
        <v>0</v>
      </c>
    </row>
    <row r="382" spans="1:17" x14ac:dyDescent="0.25">
      <c r="A382" s="5">
        <f>ROUND((Online_RAW!B382-General!$B$10)*24,3)</f>
        <v>6.3330000000000002</v>
      </c>
      <c r="B382" s="5">
        <f>General!$B$12+Online_ANA!K382/1000+Online_ANA!L382/1000+Online_ANA!M382/1000/General!$B$22-SUM($P$2:P382)/1000/General!$B$24+SUM($Q$2:Q382)/1000/General!$B$24</f>
        <v>1.08</v>
      </c>
      <c r="C382" s="5">
        <f>Online_RAW!K382</f>
        <v>20.65</v>
      </c>
      <c r="D382" s="5">
        <f>Online_RAW!J382</f>
        <v>0.105</v>
      </c>
      <c r="E382" s="5">
        <f>(1-F382/100-G382/100)/(1-C382/100-D382/100-General!$B$17/100)</f>
        <v>1.0041490985108787</v>
      </c>
      <c r="F382" s="5">
        <f>N382*General!$B$14/(N382+O382)+O382*100/(N382+O382)</f>
        <v>20.820702735134081</v>
      </c>
      <c r="G382" s="5">
        <f>N382*General!$B$15/(N382+O382)</f>
        <v>3.9989544073164608E-2</v>
      </c>
      <c r="H382" s="5">
        <f>(N382+O382)*(1/General!$B$20)*((F382/100)-E382*(C382/100))*1000/B382</f>
        <v>4.2142618200084367</v>
      </c>
      <c r="I382" s="5">
        <f>(N382+O382)*(1/General!$B$20)*((D382/100)*E382-(G382/100))*1000/B382</f>
        <v>3.2438785720264982</v>
      </c>
      <c r="J382" s="5">
        <f t="shared" si="6"/>
        <v>0.76973826273091028</v>
      </c>
      <c r="K382" s="5">
        <f>MAX(Online_RAW!$L$2-Online_RAW!L382,0)</f>
        <v>0</v>
      </c>
      <c r="L382" s="5">
        <f>0.0039*(Online_RAW!M382)</f>
        <v>0</v>
      </c>
      <c r="M382" s="10">
        <f>Online_RAW!$N$2-Online_RAW!N382</f>
        <v>0</v>
      </c>
      <c r="N382" s="5">
        <f>Online_RAW!C382*60</f>
        <v>119.9527826086956</v>
      </c>
      <c r="O382" s="5">
        <f>MAX(0, Online_RAW!D382*60)</f>
        <v>3.1363636363636378E-2</v>
      </c>
      <c r="P382" s="5">
        <f>_xlfn.IFNA(VLOOKUP(A382,Sampling!$D$7:$E$14,2,FALSE),0)</f>
        <v>0</v>
      </c>
      <c r="Q382">
        <f>_xlfn.IFNA(VLOOKUP(A382,Refill!$D$6:$G$8,2,FALSE),0)</f>
        <v>0</v>
      </c>
    </row>
    <row r="383" spans="1:17" x14ac:dyDescent="0.25">
      <c r="A383" s="5">
        <f>ROUND((Online_RAW!B383-General!$B$10)*24,3)</f>
        <v>6.35</v>
      </c>
      <c r="B383" s="5">
        <f>General!$B$12+Online_ANA!K383/1000+Online_ANA!L383/1000+Online_ANA!M383/1000/General!$B$22-SUM($P$2:P383)/1000/General!$B$24+SUM($Q$2:Q383)/1000/General!$B$24</f>
        <v>1.08</v>
      </c>
      <c r="C383" s="5">
        <f>Online_RAW!K383</f>
        <v>20.65</v>
      </c>
      <c r="D383" s="5">
        <f>Online_RAW!J383</f>
        <v>0.105</v>
      </c>
      <c r="E383" s="5">
        <f>(1-F383/100-G383/100)/(1-C383/100-D383/100-General!$B$17/100)</f>
        <v>1.0044116498789726</v>
      </c>
      <c r="F383" s="5">
        <f>N383*General!$B$14/(N383+O383)+O383*100/(N383+O383)</f>
        <v>20.8</v>
      </c>
      <c r="G383" s="5">
        <f>N383*General!$B$15/(N383+O383)</f>
        <v>0.04</v>
      </c>
      <c r="H383" s="5">
        <f>(N383+O383)*(1/General!$B$20)*((F383/100)-E383*(C383/100))*1000/B383</f>
        <v>2.9178620949328478</v>
      </c>
      <c r="I383" s="5">
        <f>(N383+O383)*(1/General!$B$20)*((D383/100)*E383-(G383/100))*1000/B383</f>
        <v>3.243030665980267</v>
      </c>
      <c r="J383" s="5">
        <f t="shared" si="6"/>
        <v>1.111440692009436</v>
      </c>
      <c r="K383" s="5">
        <f>MAX(Online_RAW!$L$2-Online_RAW!L383,0)</f>
        <v>0</v>
      </c>
      <c r="L383" s="5">
        <f>0.0039*(Online_RAW!M383)</f>
        <v>0</v>
      </c>
      <c r="M383" s="10">
        <f>Online_RAW!$N$2-Online_RAW!N383</f>
        <v>0</v>
      </c>
      <c r="N383" s="5">
        <f>Online_RAW!C383*60</f>
        <v>119.92142857142881</v>
      </c>
      <c r="O383" s="5">
        <f>MAX(0, Online_RAW!D383*60)</f>
        <v>0</v>
      </c>
      <c r="P383" s="5">
        <f>_xlfn.IFNA(VLOOKUP(A383,Sampling!$D$7:$E$14,2,FALSE),0)</f>
        <v>0</v>
      </c>
      <c r="Q383">
        <f>_xlfn.IFNA(VLOOKUP(A383,Refill!$D$6:$G$8,2,FALSE),0)</f>
        <v>0</v>
      </c>
    </row>
    <row r="384" spans="1:17" x14ac:dyDescent="0.25">
      <c r="A384" s="5">
        <f>ROUND((Online_RAW!B384-General!$B$10)*24,3)</f>
        <v>6.367</v>
      </c>
      <c r="B384" s="5">
        <f>General!$B$12+Online_ANA!K384/1000+Online_ANA!L384/1000+Online_ANA!M384/1000/General!$B$22-SUM($P$2:P384)/1000/General!$B$24+SUM($Q$2:Q384)/1000/General!$B$24</f>
        <v>1.08</v>
      </c>
      <c r="C384" s="5">
        <f>Online_RAW!K384</f>
        <v>20.65</v>
      </c>
      <c r="D384" s="5">
        <f>Online_RAW!J384</f>
        <v>0.11</v>
      </c>
      <c r="E384" s="5">
        <f>(1-F384/100-G384/100)/(1-C384/100-D384/100-General!$B$17/100)</f>
        <v>1.0044753756728926</v>
      </c>
      <c r="F384" s="5">
        <f>N384*General!$B$14/(N384+O384)+O384*100/(N384+O384)</f>
        <v>20.8</v>
      </c>
      <c r="G384" s="5">
        <f>N384*General!$B$15/(N384+O384)</f>
        <v>0.04</v>
      </c>
      <c r="H384" s="5">
        <f>(N384+O384)*(1/General!$B$20)*((F384/100)-E384*(C384/100))*1000/B384</f>
        <v>2.8565965043465371</v>
      </c>
      <c r="I384" s="5">
        <f>(N384+O384)*(1/General!$B$20)*((D384/100)*E384-(G384/100))*1000/B384</f>
        <v>3.4969749965657444</v>
      </c>
      <c r="J384" s="5">
        <f t="shared" si="6"/>
        <v>1.224175339865053</v>
      </c>
      <c r="K384" s="5">
        <f>MAX(Online_RAW!$L$2-Online_RAW!L384,0)</f>
        <v>0</v>
      </c>
      <c r="L384" s="5">
        <f>0.0039*(Online_RAW!M384)</f>
        <v>0</v>
      </c>
      <c r="M384" s="10">
        <f>Online_RAW!$N$2-Online_RAW!N384</f>
        <v>0</v>
      </c>
      <c r="N384" s="5">
        <f>Online_RAW!C384*60</f>
        <v>120.08645454545461</v>
      </c>
      <c r="O384" s="5">
        <f>MAX(0, Online_RAW!D384*60)</f>
        <v>0</v>
      </c>
      <c r="P384" s="5">
        <f>_xlfn.IFNA(VLOOKUP(A384,Sampling!$D$7:$E$14,2,FALSE),0)</f>
        <v>0</v>
      </c>
      <c r="Q384">
        <f>_xlfn.IFNA(VLOOKUP(A384,Refill!$D$6:$G$8,2,FALSE),0)</f>
        <v>0</v>
      </c>
    </row>
    <row r="385" spans="1:17" x14ac:dyDescent="0.25">
      <c r="A385" s="5">
        <f>ROUND((Online_RAW!B385-General!$B$10)*24,3)</f>
        <v>6.383</v>
      </c>
      <c r="B385" s="5">
        <f>General!$B$12+Online_ANA!K385/1000+Online_ANA!L385/1000+Online_ANA!M385/1000/General!$B$22-SUM($P$2:P385)/1000/General!$B$24+SUM($Q$2:Q385)/1000/General!$B$24</f>
        <v>1.08</v>
      </c>
      <c r="C385" s="5">
        <f>Online_RAW!K385</f>
        <v>20.65</v>
      </c>
      <c r="D385" s="5">
        <f>Online_RAW!J385</f>
        <v>0.11</v>
      </c>
      <c r="E385" s="5">
        <f>(1-F385/100-G385/100)/(1-C385/100-D385/100-General!$B$17/100)</f>
        <v>1.0043030429792377</v>
      </c>
      <c r="F385" s="5">
        <f>N385*General!$B$14/(N385+O385)+O385*100/(N385+O385)</f>
        <v>20.813587938209348</v>
      </c>
      <c r="G385" s="5">
        <f>N385*General!$B$15/(N385+O385)</f>
        <v>3.999313740494477E-2</v>
      </c>
      <c r="H385" s="5">
        <f>(N385+O385)*(1/General!$B$20)*((F385/100)-E385*(C385/100))*1000/B385</f>
        <v>3.7015917174224566</v>
      </c>
      <c r="I385" s="5">
        <f>(N385+O385)*(1/General!$B$20)*((D385/100)*E385-(G385/100))*1000/B385</f>
        <v>3.4910820706794969</v>
      </c>
      <c r="J385" s="5">
        <f t="shared" si="6"/>
        <v>0.94312996602187538</v>
      </c>
      <c r="K385" s="5">
        <f>MAX(Online_RAW!$L$2-Online_RAW!L385,0)</f>
        <v>0</v>
      </c>
      <c r="L385" s="5">
        <f>0.0039*(Online_RAW!M385)</f>
        <v>0</v>
      </c>
      <c r="M385" s="10">
        <f>Online_RAW!$N$2-Online_RAW!N385</f>
        <v>0</v>
      </c>
      <c r="N385" s="5">
        <f>Online_RAW!C385*60</f>
        <v>119.8840909090908</v>
      </c>
      <c r="O385" s="5">
        <f>MAX(0, Online_RAW!D385*60)</f>
        <v>2.0571428571428581E-2</v>
      </c>
      <c r="P385" s="5">
        <f>_xlfn.IFNA(VLOOKUP(A385,Sampling!$D$7:$E$14,2,FALSE),0)</f>
        <v>0</v>
      </c>
      <c r="Q385">
        <f>_xlfn.IFNA(VLOOKUP(A385,Refill!$D$6:$G$8,2,FALSE),0)</f>
        <v>0</v>
      </c>
    </row>
    <row r="386" spans="1:17" x14ac:dyDescent="0.25">
      <c r="A386" s="5">
        <f>ROUND((Online_RAW!B386-General!$B$10)*24,3)</f>
        <v>6.4</v>
      </c>
      <c r="B386" s="5">
        <f>General!$B$12+Online_ANA!K386/1000+Online_ANA!L386/1000+Online_ANA!M386/1000/General!$B$22-SUM($P$2:P386)/1000/General!$B$24+SUM($Q$2:Q386)/1000/General!$B$24</f>
        <v>1.08</v>
      </c>
      <c r="C386" s="5">
        <f>Online_RAW!K386</f>
        <v>20.643333333333299</v>
      </c>
      <c r="D386" s="5">
        <f>Online_RAW!J386</f>
        <v>0.11</v>
      </c>
      <c r="E386" s="5">
        <f>(1-F386/100-G386/100)/(1-C386/100-D386/100-General!$B$17/100)</f>
        <v>1.004296893208074</v>
      </c>
      <c r="F386" s="5">
        <f>N386*General!$B$14/(N386+O386)+O386*100/(N386+O386)</f>
        <v>20.807374134211422</v>
      </c>
      <c r="G386" s="5">
        <f>N386*General!$B$15/(N386+O386)</f>
        <v>3.9996275689792207E-2</v>
      </c>
      <c r="H386" s="5">
        <f>(N386+O386)*(1/General!$B$20)*((F386/100)-E386*(C386/100))*1000/B386</f>
        <v>3.7376704301672499</v>
      </c>
      <c r="I386" s="5">
        <f>(N386+O386)*(1/General!$B$20)*((D386/100)*E386-(G386/100))*1000/B386</f>
        <v>3.4964478213989829</v>
      </c>
      <c r="J386" s="5">
        <f t="shared" si="6"/>
        <v>0.93546177672024633</v>
      </c>
      <c r="K386" s="5">
        <f>MAX(Online_RAW!$L$2-Online_RAW!L386,0)</f>
        <v>0</v>
      </c>
      <c r="L386" s="5">
        <f>0.0039*(Online_RAW!M386)</f>
        <v>0</v>
      </c>
      <c r="M386" s="10">
        <f>Online_RAW!$N$2-Online_RAW!N386</f>
        <v>0</v>
      </c>
      <c r="N386" s="5">
        <f>Online_RAW!C386*60</f>
        <v>120.084272727273</v>
      </c>
      <c r="O386" s="5">
        <f>MAX(0, Online_RAW!D386*60)</f>
        <v>1.1181818181818161E-2</v>
      </c>
      <c r="P386" s="5">
        <f>_xlfn.IFNA(VLOOKUP(A386,Sampling!$D$7:$E$14,2,FALSE),0)</f>
        <v>0</v>
      </c>
      <c r="Q386">
        <f>_xlfn.IFNA(VLOOKUP(A386,Refill!$D$6:$G$8,2,FALSE),0)</f>
        <v>0</v>
      </c>
    </row>
    <row r="387" spans="1:17" x14ac:dyDescent="0.25">
      <c r="A387" s="5">
        <f>ROUND((Online_RAW!B387-General!$B$10)*24,3)</f>
        <v>6.4169999999999998</v>
      </c>
      <c r="B387" s="5">
        <f>General!$B$12+Online_ANA!K387/1000+Online_ANA!L387/1000+Online_ANA!M387/1000/General!$B$22-SUM($P$2:P387)/1000/General!$B$24+SUM($Q$2:Q387)/1000/General!$B$24</f>
        <v>1.08</v>
      </c>
      <c r="C387" s="5">
        <f>Online_RAW!K387</f>
        <v>20.645</v>
      </c>
      <c r="D387" s="5">
        <f>Online_RAW!J387</f>
        <v>0.11</v>
      </c>
      <c r="E387" s="5">
        <f>(1-F387/100-G387/100)/(1-C387/100-D387/100-General!$B$17/100)</f>
        <v>1.0043636359719941</v>
      </c>
      <c r="F387" s="5">
        <f>N387*General!$B$14/(N387+O387)+O387*100/(N387+O387)</f>
        <v>20.803785998930955</v>
      </c>
      <c r="G387" s="5">
        <f>N387*General!$B$15/(N387+O387)</f>
        <v>3.9998087879327807E-2</v>
      </c>
      <c r="H387" s="5">
        <f>(N387+O387)*(1/General!$B$20)*((F387/100)-E387*(C387/100))*1000/B387</f>
        <v>3.4071903917039137</v>
      </c>
      <c r="I387" s="5">
        <f>(N387+O387)*(1/General!$B$20)*((D387/100)*E387-(G387/100))*1000/B387</f>
        <v>3.4956290840668198</v>
      </c>
      <c r="J387" s="5">
        <f t="shared" si="6"/>
        <v>1.025956486781086</v>
      </c>
      <c r="K387" s="5">
        <f>MAX(Online_RAW!$L$2-Online_RAW!L387,0)</f>
        <v>0</v>
      </c>
      <c r="L387" s="5">
        <f>0.0039*(Online_RAW!M387)</f>
        <v>0</v>
      </c>
      <c r="M387" s="10">
        <f>Online_RAW!$N$2-Online_RAW!N387</f>
        <v>0</v>
      </c>
      <c r="N387" s="5">
        <f>Online_RAW!C387*60</f>
        <v>120.0521739130434</v>
      </c>
      <c r="O387" s="5">
        <f>MAX(0, Online_RAW!D387*60)</f>
        <v>5.7391304347826095E-3</v>
      </c>
      <c r="P387" s="5">
        <f>_xlfn.IFNA(VLOOKUP(A387,Sampling!$D$7:$E$14,2,FALSE),0)</f>
        <v>0</v>
      </c>
      <c r="Q387">
        <f>_xlfn.IFNA(VLOOKUP(A387,Refill!$D$6:$G$8,2,FALSE),0)</f>
        <v>0</v>
      </c>
    </row>
    <row r="388" spans="1:17" x14ac:dyDescent="0.25">
      <c r="A388" s="5">
        <f>ROUND((Online_RAW!B388-General!$B$10)*24,3)</f>
        <v>6.4329999999999998</v>
      </c>
      <c r="B388" s="5">
        <f>General!$B$12+Online_ANA!K388/1000+Online_ANA!L388/1000+Online_ANA!M388/1000/General!$B$22-SUM($P$2:P388)/1000/General!$B$24+SUM($Q$2:Q388)/1000/General!$B$24</f>
        <v>1.08</v>
      </c>
      <c r="C388" s="5">
        <f>Online_RAW!K388</f>
        <v>20.64</v>
      </c>
      <c r="D388" s="5">
        <f>Online_RAW!J388</f>
        <v>0.11</v>
      </c>
      <c r="E388" s="5">
        <f>(1-F388/100-G388/100)/(1-C388/100-D388/100-General!$B$17/100)</f>
        <v>1.004217711808532</v>
      </c>
      <c r="F388" s="5">
        <f>N388*General!$B$14/(N388+O388)+O388*100/(N388+O388)</f>
        <v>20.810268804586698</v>
      </c>
      <c r="G388" s="5">
        <f>N388*General!$B$15/(N388+O388)</f>
        <v>3.9994813735057221E-2</v>
      </c>
      <c r="H388" s="5">
        <f>(N388+O388)*(1/General!$B$20)*((F388/100)-E388*(C388/100))*1000/B388</f>
        <v>4.1216245400684368</v>
      </c>
      <c r="I388" s="5">
        <f>(N388+O388)*(1/General!$B$20)*((D388/100)*E388-(G388/100))*1000/B388</f>
        <v>3.4903142652910693</v>
      </c>
      <c r="J388" s="5">
        <f t="shared" si="6"/>
        <v>0.8468297467078636</v>
      </c>
      <c r="K388" s="5">
        <f>MAX(Online_RAW!$L$2-Online_RAW!L388,0)</f>
        <v>0</v>
      </c>
      <c r="L388" s="5">
        <f>0.0039*(Online_RAW!M388)</f>
        <v>0</v>
      </c>
      <c r="M388" s="10">
        <f>Online_RAW!$N$2-Online_RAW!N388</f>
        <v>0</v>
      </c>
      <c r="N388" s="5">
        <f>Online_RAW!C388*60</f>
        <v>119.8815652173912</v>
      </c>
      <c r="O388" s="5">
        <f>MAX(0, Online_RAW!D388*60)</f>
        <v>1.5545454545454541E-2</v>
      </c>
      <c r="P388" s="5">
        <f>_xlfn.IFNA(VLOOKUP(A388,Sampling!$D$7:$E$14,2,FALSE),0)</f>
        <v>0</v>
      </c>
      <c r="Q388">
        <f>_xlfn.IFNA(VLOOKUP(A388,Refill!$D$6:$G$8,2,FALSE),0)</f>
        <v>0</v>
      </c>
    </row>
    <row r="389" spans="1:17" x14ac:dyDescent="0.25">
      <c r="A389" s="5">
        <f>ROUND((Online_RAW!B389-General!$B$10)*24,3)</f>
        <v>6.45</v>
      </c>
      <c r="B389" s="5">
        <f>General!$B$12+Online_ANA!K389/1000+Online_ANA!L389/1000+Online_ANA!M389/1000/General!$B$22-SUM($P$2:P389)/1000/General!$B$24+SUM($Q$2:Q389)/1000/General!$B$24</f>
        <v>1.08</v>
      </c>
      <c r="C389" s="5">
        <f>Online_RAW!K389</f>
        <v>20.65</v>
      </c>
      <c r="D389" s="5">
        <f>Online_RAW!J389</f>
        <v>0.11</v>
      </c>
      <c r="E389" s="5">
        <f>(1-F389/100-G389/100)/(1-C389/100-D389/100-General!$B$17/100)</f>
        <v>1.0043337962010972</v>
      </c>
      <c r="F389" s="5">
        <f>N389*General!$B$14/(N389+O389)+O389*100/(N389+O389)</f>
        <v>20.811163134943627</v>
      </c>
      <c r="G389" s="5">
        <f>N389*General!$B$15/(N389+O389)</f>
        <v>3.9994362053058778E-2</v>
      </c>
      <c r="H389" s="5">
        <f>(N389+O389)*(1/General!$B$20)*((F389/100)-E389*(C389/100))*1000/B389</f>
        <v>3.5518533175539289</v>
      </c>
      <c r="I389" s="5">
        <f>(N389+O389)*(1/General!$B$20)*((D389/100)*E389-(G389/100))*1000/B389</f>
        <v>3.4929836494241102</v>
      </c>
      <c r="J389" s="5">
        <f t="shared" si="6"/>
        <v>0.98342564772062135</v>
      </c>
      <c r="K389" s="5">
        <f>MAX(Online_RAW!$L$2-Online_RAW!L389,0)</f>
        <v>0</v>
      </c>
      <c r="L389" s="5">
        <f>0.0039*(Online_RAW!M389)</f>
        <v>0</v>
      </c>
      <c r="M389" s="10">
        <f>Online_RAW!$N$2-Online_RAW!N389</f>
        <v>0</v>
      </c>
      <c r="N389" s="5">
        <f>Online_RAW!C389*60</f>
        <v>119.9493913043478</v>
      </c>
      <c r="O389" s="5">
        <f>MAX(0, Online_RAW!D389*60)</f>
        <v>1.6909090909090922E-2</v>
      </c>
      <c r="P389" s="5">
        <f>_xlfn.IFNA(VLOOKUP(A389,Sampling!$D$7:$E$14,2,FALSE),0)</f>
        <v>0</v>
      </c>
      <c r="Q389">
        <f>_xlfn.IFNA(VLOOKUP(A389,Refill!$D$6:$G$8,2,FALSE),0)</f>
        <v>0</v>
      </c>
    </row>
    <row r="390" spans="1:17" x14ac:dyDescent="0.25">
      <c r="A390" s="5">
        <f>ROUND((Online_RAW!B390-General!$B$10)*24,3)</f>
        <v>6.4669999999999996</v>
      </c>
      <c r="B390" s="5">
        <f>General!$B$12+Online_ANA!K390/1000+Online_ANA!L390/1000+Online_ANA!M390/1000/General!$B$22-SUM($P$2:P390)/1000/General!$B$24+SUM($Q$2:Q390)/1000/General!$B$24</f>
        <v>1.08</v>
      </c>
      <c r="C390" s="5">
        <f>Online_RAW!K390</f>
        <v>20.643999999999998</v>
      </c>
      <c r="D390" s="5">
        <f>Online_RAW!J390</f>
        <v>0.11</v>
      </c>
      <c r="E390" s="5">
        <f>(1-F390/100-G390/100)/(1-C390/100-D390/100-General!$B$17/100)</f>
        <v>1.0043989056904681</v>
      </c>
      <c r="F390" s="5">
        <f>N390*General!$B$14/(N390+O390)+O390*100/(N390+O390)</f>
        <v>20.8</v>
      </c>
      <c r="G390" s="5">
        <f>N390*General!$B$15/(N390+O390)</f>
        <v>0.04</v>
      </c>
      <c r="H390" s="5">
        <f>(N390+O390)*(1/General!$B$20)*((F390/100)-E390*(C390/100))*1000/B390</f>
        <v>3.2312590926543869</v>
      </c>
      <c r="I390" s="5">
        <f>(N390+O390)*(1/General!$B$20)*((D390/100)*E390-(G390/100))*1000/B390</f>
        <v>3.4937137957162041</v>
      </c>
      <c r="J390" s="5">
        <f t="shared" si="6"/>
        <v>1.081223664069048</v>
      </c>
      <c r="K390" s="5">
        <f>MAX(Online_RAW!$L$2-Online_RAW!L390,0)</f>
        <v>0</v>
      </c>
      <c r="L390" s="5">
        <f>0.0039*(Online_RAW!M390)</f>
        <v>0</v>
      </c>
      <c r="M390" s="10">
        <f>Online_RAW!$N$2-Online_RAW!N390</f>
        <v>0</v>
      </c>
      <c r="N390" s="5">
        <f>Online_RAW!C390*60</f>
        <v>119.9887826086956</v>
      </c>
      <c r="O390" s="5">
        <f>MAX(0, Online_RAW!D390*60)</f>
        <v>0</v>
      </c>
      <c r="P390" s="5">
        <f>_xlfn.IFNA(VLOOKUP(A390,Sampling!$D$7:$E$14,2,FALSE),0)</f>
        <v>0</v>
      </c>
      <c r="Q390">
        <f>_xlfn.IFNA(VLOOKUP(A390,Refill!$D$6:$G$8,2,FALSE),0)</f>
        <v>0</v>
      </c>
    </row>
    <row r="391" spans="1:17" x14ac:dyDescent="0.25">
      <c r="A391" s="5">
        <f>ROUND((Online_RAW!B391-General!$B$10)*24,3)</f>
        <v>6.4829999999999997</v>
      </c>
      <c r="B391" s="5">
        <f>General!$B$12+Online_ANA!K391/1000+Online_ANA!L391/1000+Online_ANA!M391/1000/General!$B$22-SUM($P$2:P391)/1000/General!$B$24+SUM($Q$2:Q391)/1000/General!$B$24</f>
        <v>1.08</v>
      </c>
      <c r="C391" s="5">
        <f>Online_RAW!K391</f>
        <v>20.643999999999998</v>
      </c>
      <c r="D391" s="5">
        <f>Online_RAW!J391</f>
        <v>0.11</v>
      </c>
      <c r="E391" s="5">
        <f>(1-F391/100-G391/100)/(1-C391/100-D391/100-General!$B$17/100)</f>
        <v>1.0043989056904681</v>
      </c>
      <c r="F391" s="5">
        <f>N391*General!$B$14/(N391+O391)+O391*100/(N391+O391)</f>
        <v>20.8</v>
      </c>
      <c r="G391" s="5">
        <f>N391*General!$B$15/(N391+O391)</f>
        <v>0.04</v>
      </c>
      <c r="H391" s="5">
        <f>(N391+O391)*(1/General!$B$20)*((F391/100)-E391*(C391/100))*1000/B391</f>
        <v>3.2282267897984189</v>
      </c>
      <c r="I391" s="5">
        <f>(N391+O391)*(1/General!$B$20)*((D391/100)*E391-(G391/100))*1000/B391</f>
        <v>3.4904351981117072</v>
      </c>
      <c r="J391" s="5">
        <f t="shared" si="6"/>
        <v>1.081223664069048</v>
      </c>
      <c r="K391" s="5">
        <f>MAX(Online_RAW!$L$2-Online_RAW!L391,0)</f>
        <v>0</v>
      </c>
      <c r="L391" s="5">
        <f>0.0039*(Online_RAW!M391)</f>
        <v>0</v>
      </c>
      <c r="M391" s="10">
        <f>Online_RAW!$N$2-Online_RAW!N391</f>
        <v>0</v>
      </c>
      <c r="N391" s="5">
        <f>Online_RAW!C391*60</f>
        <v>119.87618181818161</v>
      </c>
      <c r="O391" s="5">
        <f>MAX(0, Online_RAW!D391*60)</f>
        <v>0</v>
      </c>
      <c r="P391" s="5">
        <f>_xlfn.IFNA(VLOOKUP(A391,Sampling!$D$7:$E$14,2,FALSE),0)</f>
        <v>0</v>
      </c>
      <c r="Q391">
        <f>_xlfn.IFNA(VLOOKUP(A391,Refill!$D$6:$G$8,2,FALSE),0)</f>
        <v>0</v>
      </c>
    </row>
    <row r="392" spans="1:17" x14ac:dyDescent="0.25">
      <c r="A392" s="5">
        <f>ROUND((Online_RAW!B392-General!$B$10)*24,3)</f>
        <v>6.5</v>
      </c>
      <c r="B392" s="5">
        <f>General!$B$12+Online_ANA!K392/1000+Online_ANA!L392/1000+Online_ANA!M392/1000/General!$B$22-SUM($P$2:P392)/1000/General!$B$24+SUM($Q$2:Q392)/1000/General!$B$24</f>
        <v>1.08</v>
      </c>
      <c r="C392" s="5">
        <f>Online_RAW!K392</f>
        <v>20.645</v>
      </c>
      <c r="D392" s="5">
        <f>Online_RAW!J392</f>
        <v>0.11</v>
      </c>
      <c r="E392" s="5">
        <f>(1-F392/100-G392/100)/(1-C392/100-D392/100-General!$B$17/100)</f>
        <v>1.0044116498789726</v>
      </c>
      <c r="F392" s="5">
        <f>N392*General!$B$14/(N392+O392)+O392*100/(N392+O392)</f>
        <v>20.8</v>
      </c>
      <c r="G392" s="5">
        <f>N392*General!$B$15/(N392+O392)</f>
        <v>0.04</v>
      </c>
      <c r="H392" s="5">
        <f>(N392+O392)*(1/General!$B$20)*((F392/100)-E392*(C392/100))*1000/B392</f>
        <v>3.1673527711683001</v>
      </c>
      <c r="I392" s="5">
        <f>(N392+O392)*(1/General!$B$20)*((D392/100)*E392-(G392/100))*1000/B392</f>
        <v>3.4925931445014013</v>
      </c>
      <c r="J392" s="5">
        <f t="shared" si="6"/>
        <v>1.1026852380617944</v>
      </c>
      <c r="K392" s="5">
        <f>MAX(Online_RAW!$L$2-Online_RAW!L392,0)</f>
        <v>0</v>
      </c>
      <c r="L392" s="5">
        <f>0.0039*(Online_RAW!M392)</f>
        <v>0</v>
      </c>
      <c r="M392" s="10">
        <f>Online_RAW!$N$2-Online_RAW!N392</f>
        <v>0</v>
      </c>
      <c r="N392" s="5">
        <f>Online_RAW!C392*60</f>
        <v>119.94790909090921</v>
      </c>
      <c r="O392" s="5">
        <f>MAX(0, Online_RAW!D392*60)</f>
        <v>0</v>
      </c>
      <c r="P392" s="5">
        <f>_xlfn.IFNA(VLOOKUP(A392,Sampling!$D$7:$E$14,2,FALSE),0)</f>
        <v>0</v>
      </c>
      <c r="Q392">
        <f>_xlfn.IFNA(VLOOKUP(A392,Refill!$D$6:$G$8,2,FALSE),0)</f>
        <v>0</v>
      </c>
    </row>
    <row r="393" spans="1:17" x14ac:dyDescent="0.25">
      <c r="A393" s="5">
        <f>ROUND((Online_RAW!B393-General!$B$10)*24,3)</f>
        <v>6.5170000000000003</v>
      </c>
      <c r="B393" s="5">
        <f>General!$B$12+Online_ANA!K393/1000+Online_ANA!L393/1000+Online_ANA!M393/1000/General!$B$22-SUM($P$2:P393)/1000/General!$B$24+SUM($Q$2:Q393)/1000/General!$B$24</f>
        <v>1.08</v>
      </c>
      <c r="C393" s="5">
        <f>Online_RAW!K393</f>
        <v>20.645</v>
      </c>
      <c r="D393" s="5">
        <f>Online_RAW!J393</f>
        <v>0.11</v>
      </c>
      <c r="E393" s="5">
        <f>(1-F393/100-G393/100)/(1-C393/100-D393/100-General!$B$17/100)</f>
        <v>1.0044116498789726</v>
      </c>
      <c r="F393" s="5">
        <f>N393*General!$B$14/(N393+O393)+O393*100/(N393+O393)</f>
        <v>20.8</v>
      </c>
      <c r="G393" s="5">
        <f>N393*General!$B$15/(N393+O393)</f>
        <v>0.04</v>
      </c>
      <c r="H393" s="5">
        <f>(N393+O393)*(1/General!$B$20)*((F393/100)-E393*(C393/100))*1000/B393</f>
        <v>3.1659340450941995</v>
      </c>
      <c r="I393" s="5">
        <f>(N393+O393)*(1/General!$B$20)*((D393/100)*E393-(G393/100))*1000/B393</f>
        <v>3.4910287362026371</v>
      </c>
      <c r="J393" s="5">
        <f t="shared" si="6"/>
        <v>1.1026852380617944</v>
      </c>
      <c r="K393" s="5">
        <f>MAX(Online_RAW!$L$2-Online_RAW!L393,0)</f>
        <v>0</v>
      </c>
      <c r="L393" s="5">
        <f>0.0039*(Online_RAW!M393)</f>
        <v>0</v>
      </c>
      <c r="M393" s="10">
        <f>Online_RAW!$N$2-Online_RAW!N393</f>
        <v>0</v>
      </c>
      <c r="N393" s="5">
        <f>Online_RAW!C393*60</f>
        <v>119.89418181818161</v>
      </c>
      <c r="O393" s="5">
        <f>MAX(0, Online_RAW!D393*60)</f>
        <v>0</v>
      </c>
      <c r="P393" s="5">
        <f>_xlfn.IFNA(VLOOKUP(A393,Sampling!$D$7:$E$14,2,FALSE),0)</f>
        <v>0</v>
      </c>
      <c r="Q393">
        <f>_xlfn.IFNA(VLOOKUP(A393,Refill!$D$6:$G$8,2,FALSE),0)</f>
        <v>0</v>
      </c>
    </row>
    <row r="394" spans="1:17" x14ac:dyDescent="0.25">
      <c r="A394" s="5">
        <f>ROUND((Online_RAW!B394-General!$B$10)*24,3)</f>
        <v>6.5330000000000004</v>
      </c>
      <c r="B394" s="5">
        <f>General!$B$12+Online_ANA!K394/1000+Online_ANA!L394/1000+Online_ANA!M394/1000/General!$B$22-SUM($P$2:P394)/1000/General!$B$24+SUM($Q$2:Q394)/1000/General!$B$24</f>
        <v>1.08</v>
      </c>
      <c r="C394" s="5">
        <f>Online_RAW!K394</f>
        <v>20.63</v>
      </c>
      <c r="D394" s="5">
        <f>Online_RAW!J394</f>
        <v>0.11</v>
      </c>
      <c r="E394" s="5">
        <f>(1-F394/100-G394/100)/(1-C394/100-D394/100-General!$B$17/100)</f>
        <v>1.0041266541324421</v>
      </c>
      <c r="F394" s="5">
        <f>N394*General!$B$14/(N394+O394)+O394*100/(N394+O394)</f>
        <v>20.807403011549276</v>
      </c>
      <c r="G394" s="5">
        <f>N394*General!$B$15/(N394+O394)</f>
        <v>3.9996261105278152E-2</v>
      </c>
      <c r="H394" s="5">
        <f>(N394+O394)*(1/General!$B$20)*((F394/100)-E394*(C394/100))*1000/B394</f>
        <v>4.5743212985613626</v>
      </c>
      <c r="I394" s="5">
        <f>(N394+O394)*(1/General!$B$20)*((D394/100)*E394-(G394/100))*1000/B394</f>
        <v>3.4929613805821207</v>
      </c>
      <c r="J394" s="5">
        <f t="shared" si="6"/>
        <v>0.76360210676077067</v>
      </c>
      <c r="K394" s="5">
        <f>MAX(Online_RAW!$L$2-Online_RAW!L394,0)</f>
        <v>0</v>
      </c>
      <c r="L394" s="5">
        <f>0.0039*(Online_RAW!M394)</f>
        <v>0</v>
      </c>
      <c r="M394" s="10">
        <f>Online_RAW!$N$2-Online_RAW!N394</f>
        <v>0</v>
      </c>
      <c r="N394" s="5">
        <f>Online_RAW!C394*60</f>
        <v>119.9963478260868</v>
      </c>
      <c r="O394" s="5">
        <f>MAX(0, Online_RAW!D394*60)</f>
        <v>1.1217391304347801E-2</v>
      </c>
      <c r="P394" s="5">
        <f>_xlfn.IFNA(VLOOKUP(A394,Sampling!$D$7:$E$14,2,FALSE),0)</f>
        <v>0</v>
      </c>
      <c r="Q394">
        <f>_xlfn.IFNA(VLOOKUP(A394,Refill!$D$6:$G$8,2,FALSE),0)</f>
        <v>0</v>
      </c>
    </row>
    <row r="395" spans="1:17" x14ac:dyDescent="0.25">
      <c r="A395" s="5">
        <f>ROUND((Online_RAW!B395-General!$B$10)*24,3)</f>
        <v>6.55</v>
      </c>
      <c r="B395" s="5">
        <f>General!$B$12+Online_ANA!K395/1000+Online_ANA!L395/1000+Online_ANA!M395/1000/General!$B$22-SUM($P$2:P395)/1000/General!$B$24+SUM($Q$2:Q395)/1000/General!$B$24</f>
        <v>1.08</v>
      </c>
      <c r="C395" s="5">
        <f>Online_RAW!K395</f>
        <v>20.63</v>
      </c>
      <c r="D395" s="5">
        <f>Online_RAW!J395</f>
        <v>0.11</v>
      </c>
      <c r="E395" s="5">
        <f>(1-F395/100-G395/100)/(1-C395/100-D395/100-General!$B$17/100)</f>
        <v>1.0041577207958985</v>
      </c>
      <c r="F395" s="5">
        <f>N395*General!$B$14/(N395+O395)+O395*100/(N395+O395)</f>
        <v>20.804952872666146</v>
      </c>
      <c r="G395" s="5">
        <f>N395*General!$B$15/(N395+O395)</f>
        <v>3.9997498549158517E-2</v>
      </c>
      <c r="H395" s="5">
        <f>(N395+O395)*(1/General!$B$20)*((F395/100)-E395*(C395/100))*1000/B395</f>
        <v>4.4182390357726664</v>
      </c>
      <c r="I395" s="5">
        <f>(N395+O395)*(1/General!$B$20)*((D395/100)*E395-(G395/100))*1000/B395</f>
        <v>3.4908233953462644</v>
      </c>
      <c r="J395" s="5">
        <f t="shared" si="6"/>
        <v>0.79009382857796995</v>
      </c>
      <c r="K395" s="5">
        <f>MAX(Online_RAW!$L$2-Online_RAW!L395,0)</f>
        <v>0</v>
      </c>
      <c r="L395" s="5">
        <f>0.0039*(Online_RAW!M395)</f>
        <v>0</v>
      </c>
      <c r="M395" s="10">
        <f>Online_RAW!$N$2-Online_RAW!N395</f>
        <v>0</v>
      </c>
      <c r="N395" s="5">
        <f>Online_RAW!C395*60</f>
        <v>119.9229</v>
      </c>
      <c r="O395" s="5">
        <f>MAX(0, Online_RAW!D395*60)</f>
        <v>7.4999999999999997E-3</v>
      </c>
      <c r="P395" s="5">
        <f>_xlfn.IFNA(VLOOKUP(A395,Sampling!$D$7:$E$14,2,FALSE),0)</f>
        <v>0</v>
      </c>
      <c r="Q395">
        <f>_xlfn.IFNA(VLOOKUP(A395,Refill!$D$6:$G$8,2,FALSE),0)</f>
        <v>0</v>
      </c>
    </row>
    <row r="396" spans="1:17" x14ac:dyDescent="0.25">
      <c r="A396" s="5">
        <f>ROUND((Online_RAW!B396-General!$B$10)*24,3)</f>
        <v>6.5670000000000002</v>
      </c>
      <c r="B396" s="5">
        <f>General!$B$12+Online_ANA!K396/1000+Online_ANA!L396/1000+Online_ANA!M396/1000/General!$B$22-SUM($P$2:P396)/1000/General!$B$24+SUM($Q$2:Q396)/1000/General!$B$24</f>
        <v>1.08</v>
      </c>
      <c r="C396" s="5">
        <f>Online_RAW!K396</f>
        <v>20.63</v>
      </c>
      <c r="D396" s="5">
        <f>Online_RAW!J396</f>
        <v>0.11</v>
      </c>
      <c r="E396" s="5">
        <f>(1-F396/100-G396/100)/(1-C396/100-D396/100-General!$B$17/100)</f>
        <v>1.0042205210025812</v>
      </c>
      <c r="F396" s="5">
        <f>N396*General!$B$14/(N396+O396)+O396*100/(N396+O396)</f>
        <v>20.8</v>
      </c>
      <c r="G396" s="5">
        <f>N396*General!$B$15/(N396+O396)</f>
        <v>0.04</v>
      </c>
      <c r="H396" s="5">
        <f>(N396+O396)*(1/General!$B$20)*((F396/100)-E396*(C396/100))*1000/B396</f>
        <v>4.1119044289461195</v>
      </c>
      <c r="I396" s="5">
        <f>(N396+O396)*(1/General!$B$20)*((D396/100)*E396-(G396/100))*1000/B396</f>
        <v>3.493790121246847</v>
      </c>
      <c r="J396" s="5">
        <f t="shared" si="6"/>
        <v>0.84967687883307752</v>
      </c>
      <c r="K396" s="5">
        <f>MAX(Online_RAW!$L$2-Online_RAW!L396,0)</f>
        <v>0</v>
      </c>
      <c r="L396" s="5">
        <f>0.0039*(Online_RAW!M396)</f>
        <v>0</v>
      </c>
      <c r="M396" s="10">
        <f>Online_RAW!$N$2-Online_RAW!N396</f>
        <v>0</v>
      </c>
      <c r="N396" s="5">
        <f>Online_RAW!C396*60</f>
        <v>120.0248181818184</v>
      </c>
      <c r="O396" s="5">
        <f>MAX(0, Online_RAW!D396*60)</f>
        <v>0</v>
      </c>
      <c r="P396" s="5">
        <f>_xlfn.IFNA(VLOOKUP(A396,Sampling!$D$7:$E$14,2,FALSE),0)</f>
        <v>0</v>
      </c>
      <c r="Q396">
        <f>_xlfn.IFNA(VLOOKUP(A396,Refill!$D$6:$G$8,2,FALSE),0)</f>
        <v>0</v>
      </c>
    </row>
    <row r="397" spans="1:17" x14ac:dyDescent="0.25">
      <c r="A397" s="5">
        <f>ROUND((Online_RAW!B397-General!$B$10)*24,3)</f>
        <v>6.5830000000000002</v>
      </c>
      <c r="B397" s="5">
        <f>General!$B$12+Online_ANA!K397/1000+Online_ANA!L397/1000+Online_ANA!M397/1000/General!$B$22-SUM($P$2:P397)/1000/General!$B$24+SUM($Q$2:Q397)/1000/General!$B$24</f>
        <v>1.08</v>
      </c>
      <c r="C397" s="5">
        <f>Online_RAW!K397</f>
        <v>20.63</v>
      </c>
      <c r="D397" s="5">
        <f>Online_RAW!J397</f>
        <v>0.11</v>
      </c>
      <c r="E397" s="5">
        <f>(1-F397/100-G397/100)/(1-C397/100-D397/100-General!$B$17/100)</f>
        <v>1.0042205210025812</v>
      </c>
      <c r="F397" s="5">
        <f>N397*General!$B$14/(N397+O397)+O397*100/(N397+O397)</f>
        <v>20.799999999999997</v>
      </c>
      <c r="G397" s="5">
        <f>N397*General!$B$15/(N397+O397)</f>
        <v>0.04</v>
      </c>
      <c r="H397" s="5">
        <f>(N397+O397)*(1/General!$B$20)*((F397/100)-E397*(C397/100))*1000/B397</f>
        <v>4.1145485842532423</v>
      </c>
      <c r="I397" s="5">
        <f>(N397+O397)*(1/General!$B$20)*((D397/100)*E397-(G397/100))*1000/B397</f>
        <v>3.4960367988755872</v>
      </c>
      <c r="J397" s="5">
        <f t="shared" si="6"/>
        <v>0.84967687883313447</v>
      </c>
      <c r="K397" s="5">
        <f>MAX(Online_RAW!$L$2-Online_RAW!L397,0)</f>
        <v>0</v>
      </c>
      <c r="L397" s="5">
        <f>0.0039*(Online_RAW!M397)</f>
        <v>0</v>
      </c>
      <c r="M397" s="10">
        <f>Online_RAW!$N$2-Online_RAW!N397</f>
        <v>0</v>
      </c>
      <c r="N397" s="5">
        <f>Online_RAW!C397*60</f>
        <v>120.102</v>
      </c>
      <c r="O397" s="5">
        <f>MAX(0, Online_RAW!D397*60)</f>
        <v>0</v>
      </c>
      <c r="P397" s="5">
        <f>_xlfn.IFNA(VLOOKUP(A397,Sampling!$D$7:$E$14,2,FALSE),0)</f>
        <v>0</v>
      </c>
      <c r="Q397">
        <f>_xlfn.IFNA(VLOOKUP(A397,Refill!$D$6:$G$8,2,FALSE),0)</f>
        <v>0</v>
      </c>
    </row>
    <row r="398" spans="1:17" x14ac:dyDescent="0.25">
      <c r="A398" s="5">
        <f>ROUND((Online_RAW!B398-General!$B$10)*24,3)</f>
        <v>6.6</v>
      </c>
      <c r="B398" s="5">
        <f>General!$B$12+Online_ANA!K398/1000+Online_ANA!L398/1000+Online_ANA!M398/1000/General!$B$22-SUM($P$2:P398)/1000/General!$B$24+SUM($Q$2:Q398)/1000/General!$B$24</f>
        <v>1.08</v>
      </c>
      <c r="C398" s="5">
        <f>Online_RAW!K398</f>
        <v>20.63</v>
      </c>
      <c r="D398" s="5">
        <f>Online_RAW!J398</f>
        <v>0.11</v>
      </c>
      <c r="E398" s="5">
        <f>(1-F398/100-G398/100)/(1-C398/100-D398/100-General!$B$17/100)</f>
        <v>1.0042205210025812</v>
      </c>
      <c r="F398" s="5">
        <f>N398*General!$B$14/(N398+O398)+O398*100/(N398+O398)</f>
        <v>20.8</v>
      </c>
      <c r="G398" s="5">
        <f>N398*General!$B$15/(N398+O398)</f>
        <v>0.04</v>
      </c>
      <c r="H398" s="5">
        <f>(N398+O398)*(1/General!$B$20)*((F398/100)-E398*(C398/100))*1000/B398</f>
        <v>4.1130292816187559</v>
      </c>
      <c r="I398" s="5">
        <f>(N398+O398)*(1/General!$B$20)*((D398/100)*E398-(G398/100))*1000/B398</f>
        <v>3.4947458825548803</v>
      </c>
      <c r="J398" s="5">
        <f t="shared" si="6"/>
        <v>0.84967687883307774</v>
      </c>
      <c r="K398" s="5">
        <f>MAX(Online_RAW!$L$2-Online_RAW!L398,0)</f>
        <v>0</v>
      </c>
      <c r="L398" s="5">
        <f>0.0039*(Online_RAW!M398)</f>
        <v>0</v>
      </c>
      <c r="M398" s="10">
        <f>Online_RAW!$N$2-Online_RAW!N398</f>
        <v>0</v>
      </c>
      <c r="N398" s="5">
        <f>Online_RAW!C398*60</f>
        <v>120.0576521739132</v>
      </c>
      <c r="O398" s="5">
        <f>MAX(0, Online_RAW!D398*60)</f>
        <v>0</v>
      </c>
      <c r="P398" s="5">
        <f>_xlfn.IFNA(VLOOKUP(A398,Sampling!$D$7:$E$14,2,FALSE),0)</f>
        <v>0</v>
      </c>
      <c r="Q398">
        <f>_xlfn.IFNA(VLOOKUP(A398,Refill!$D$6:$G$8,2,FALSE),0)</f>
        <v>0</v>
      </c>
    </row>
    <row r="399" spans="1:17" x14ac:dyDescent="0.25">
      <c r="A399" s="5">
        <f>ROUND((Online_RAW!B399-General!$B$10)*24,3)</f>
        <v>6.617</v>
      </c>
      <c r="B399" s="5">
        <f>General!$B$12+Online_ANA!K399/1000+Online_ANA!L399/1000+Online_ANA!M399/1000/General!$B$22-SUM($P$2:P399)/1000/General!$B$24+SUM($Q$2:Q399)/1000/General!$B$24</f>
        <v>1.08</v>
      </c>
      <c r="C399" s="5">
        <f>Online_RAW!K399</f>
        <v>20.63</v>
      </c>
      <c r="D399" s="5">
        <f>Online_RAW!J399</f>
        <v>0.11</v>
      </c>
      <c r="E399" s="5">
        <f>(1-F399/100-G399/100)/(1-C399/100-D399/100-General!$B$17/100)</f>
        <v>1.0041528763246463</v>
      </c>
      <c r="F399" s="5">
        <f>N399*General!$B$14/(N399+O399)+O399*100/(N399+O399)</f>
        <v>20.805334942256582</v>
      </c>
      <c r="G399" s="5">
        <f>N399*General!$B$15/(N399+O399)</f>
        <v>3.9997305584718895E-2</v>
      </c>
      <c r="H399" s="5">
        <f>(N399+O399)*(1/General!$B$20)*((F399/100)-E399*(C399/100))*1000/B399</f>
        <v>4.4467378187968869</v>
      </c>
      <c r="I399" s="5">
        <f>(N399+O399)*(1/General!$B$20)*((D399/100)*E399-(G399/100))*1000/B399</f>
        <v>3.4944358095170509</v>
      </c>
      <c r="J399" s="5">
        <f t="shared" si="6"/>
        <v>0.78584255513011292</v>
      </c>
      <c r="K399" s="5">
        <f>MAX(Online_RAW!$L$2-Online_RAW!L399,0)</f>
        <v>0</v>
      </c>
      <c r="L399" s="5">
        <f>0.0039*(Online_RAW!M399)</f>
        <v>0</v>
      </c>
      <c r="M399" s="10">
        <f>Online_RAW!$N$2-Online_RAW!N399</f>
        <v>0</v>
      </c>
      <c r="N399" s="5">
        <f>Online_RAW!C399*60</f>
        <v>120.0469999999998</v>
      </c>
      <c r="O399" s="5">
        <f>MAX(0, Online_RAW!D399*60)</f>
        <v>8.08695652173912E-3</v>
      </c>
      <c r="P399" s="5">
        <f>_xlfn.IFNA(VLOOKUP(A399,Sampling!$D$7:$E$14,2,FALSE),0)</f>
        <v>0</v>
      </c>
      <c r="Q399">
        <f>_xlfn.IFNA(VLOOKUP(A399,Refill!$D$6:$G$8,2,FALSE),0)</f>
        <v>0</v>
      </c>
    </row>
    <row r="400" spans="1:17" x14ac:dyDescent="0.25">
      <c r="A400" s="5">
        <f>ROUND((Online_RAW!B400-General!$B$10)*24,3)</f>
        <v>6.633</v>
      </c>
      <c r="B400" s="5">
        <f>General!$B$12+Online_ANA!K400/1000+Online_ANA!L400/1000+Online_ANA!M400/1000/General!$B$22-SUM($P$2:P400)/1000/General!$B$24+SUM($Q$2:Q400)/1000/General!$B$24</f>
        <v>1.08</v>
      </c>
      <c r="C400" s="5">
        <f>Online_RAW!K400</f>
        <v>20.62</v>
      </c>
      <c r="D400" s="5">
        <f>Online_RAW!J400</f>
        <v>0.11</v>
      </c>
      <c r="E400" s="5">
        <f>(1-F400/100-G400/100)/(1-C400/100-D400/100-General!$B$17/100)</f>
        <v>1.0039664001744524</v>
      </c>
      <c r="F400" s="5">
        <f>N400*General!$B$14/(N400+O400)+O400*100/(N400+O400)</f>
        <v>20.809997045721172</v>
      </c>
      <c r="G400" s="5">
        <f>N400*General!$B$15/(N400+O400)</f>
        <v>3.999495098700951E-2</v>
      </c>
      <c r="H400" s="5">
        <f>(N400+O400)*(1/General!$B$20)*((F400/100)-E400*(C400/100))*1000/B400</f>
        <v>5.3627196939572679</v>
      </c>
      <c r="I400" s="5">
        <f>(N400+O400)*(1/General!$B$20)*((D400/100)*E400-(G400/100))*1000/B400</f>
        <v>3.4909682155431474</v>
      </c>
      <c r="J400" s="5">
        <f t="shared" si="6"/>
        <v>0.65096973453167484</v>
      </c>
      <c r="K400" s="5">
        <f>MAX(Online_RAW!$L$2-Online_RAW!L400,0)</f>
        <v>0</v>
      </c>
      <c r="L400" s="5">
        <f>0.0039*(Online_RAW!M400)</f>
        <v>0</v>
      </c>
      <c r="M400" s="10">
        <f>Online_RAW!$N$2-Online_RAW!N400</f>
        <v>0</v>
      </c>
      <c r="N400" s="5">
        <f>Online_RAW!C400*60</f>
        <v>119.951727272727</v>
      </c>
      <c r="O400" s="5">
        <f>MAX(0, Online_RAW!D400*60)</f>
        <v>1.5142857142857121E-2</v>
      </c>
      <c r="P400" s="5">
        <f>_xlfn.IFNA(VLOOKUP(A400,Sampling!$D$7:$E$14,2,FALSE),0)</f>
        <v>0</v>
      </c>
      <c r="Q400">
        <f>_xlfn.IFNA(VLOOKUP(A400,Refill!$D$6:$G$8,2,FALSE),0)</f>
        <v>0</v>
      </c>
    </row>
    <row r="401" spans="1:17" x14ac:dyDescent="0.25">
      <c r="A401" s="5">
        <f>ROUND((Online_RAW!B401-General!$B$10)*24,3)</f>
        <v>6.65</v>
      </c>
      <c r="B401" s="5">
        <f>General!$B$12+Online_ANA!K401/1000+Online_ANA!L401/1000+Online_ANA!M401/1000/General!$B$22-SUM($P$2:P401)/1000/General!$B$24+SUM($Q$2:Q401)/1000/General!$B$24</f>
        <v>1.08</v>
      </c>
      <c r="C401" s="5">
        <f>Online_RAW!K401</f>
        <v>20.625</v>
      </c>
      <c r="D401" s="5">
        <f>Online_RAW!J401</f>
        <v>0.11</v>
      </c>
      <c r="E401" s="5">
        <f>(1-F401/100-G401/100)/(1-C401/100-D401/100-General!$B$17/100)</f>
        <v>1.0041568275404462</v>
      </c>
      <c r="F401" s="5">
        <f>N401*General!$B$14/(N401+O401)+O401*100/(N401+O401)</f>
        <v>20.8</v>
      </c>
      <c r="G401" s="5">
        <f>N401*General!$B$15/(N401+O401)</f>
        <v>0.04</v>
      </c>
      <c r="H401" s="5">
        <f>(N401+O401)*(1/General!$B$20)*((F401/100)-E401*(C401/100))*1000/B401</f>
        <v>4.4269839058353471</v>
      </c>
      <c r="I401" s="5">
        <f>(N401+O401)*(1/General!$B$20)*((D401/100)*E401-(G401/100))*1000/B401</f>
        <v>3.4942206568002407</v>
      </c>
      <c r="J401" s="5">
        <f t="shared" si="6"/>
        <v>0.78930051048850625</v>
      </c>
      <c r="K401" s="5">
        <f>MAX(Online_RAW!$L$2-Online_RAW!L401,0)</f>
        <v>0</v>
      </c>
      <c r="L401" s="5">
        <f>0.0039*(Online_RAW!M401)</f>
        <v>0</v>
      </c>
      <c r="M401" s="10">
        <f>Online_RAW!$N$2-Online_RAW!N401</f>
        <v>0</v>
      </c>
      <c r="N401" s="5">
        <f>Online_RAW!C401*60</f>
        <v>120.05154545454542</v>
      </c>
      <c r="O401" s="5">
        <f>MAX(0, Online_RAW!D401*60)</f>
        <v>0</v>
      </c>
      <c r="P401" s="5">
        <f>_xlfn.IFNA(VLOOKUP(A401,Sampling!$D$7:$E$14,2,FALSE),0)</f>
        <v>0</v>
      </c>
      <c r="Q401">
        <f>_xlfn.IFNA(VLOOKUP(A401,Refill!$D$6:$G$8,2,FALSE),0)</f>
        <v>0</v>
      </c>
    </row>
    <row r="402" spans="1:17" x14ac:dyDescent="0.25">
      <c r="A402" s="5">
        <f>ROUND((Online_RAW!B402-General!$B$10)*24,3)</f>
        <v>6.6669999999999998</v>
      </c>
      <c r="B402" s="5">
        <f>General!$B$12+Online_ANA!K402/1000+Online_ANA!L402/1000+Online_ANA!M402/1000/General!$B$22-SUM($P$2:P402)/1000/General!$B$24+SUM($Q$2:Q402)/1000/General!$B$24</f>
        <v>1.08</v>
      </c>
      <c r="C402" s="5">
        <f>Online_RAW!K402</f>
        <v>20.62</v>
      </c>
      <c r="D402" s="5">
        <f>Online_RAW!J402</f>
        <v>0.11</v>
      </c>
      <c r="E402" s="5">
        <f>(1-F402/100-G402/100)/(1-C402/100-D402/100-General!$B$17/100)</f>
        <v>1.0040931421574129</v>
      </c>
      <c r="F402" s="5">
        <f>N402*General!$B$14/(N402+O402)+O402*100/(N402+O402)</f>
        <v>20.8</v>
      </c>
      <c r="G402" s="5">
        <f>N402*General!$B$15/(N402+O402)</f>
        <v>0.04</v>
      </c>
      <c r="H402" s="5">
        <f>(N402+O402)*(1/General!$B$20)*((F402/100)-E402*(C402/100))*1000/B402</f>
        <v>4.7396800797834278</v>
      </c>
      <c r="I402" s="5">
        <f>(N402+O402)*(1/General!$B$20)*((D402/100)*E402-(G402/100))*1000/B402</f>
        <v>3.4928210368064558</v>
      </c>
      <c r="J402" s="5">
        <f t="shared" si="6"/>
        <v>0.73693181354258297</v>
      </c>
      <c r="K402" s="5">
        <f>MAX(Online_RAW!$L$2-Online_RAW!L402,0)</f>
        <v>0</v>
      </c>
      <c r="L402" s="5">
        <f>0.0039*(Online_RAW!M402)</f>
        <v>0</v>
      </c>
      <c r="M402" s="10">
        <f>Online_RAW!$N$2-Online_RAW!N402</f>
        <v>0</v>
      </c>
      <c r="N402" s="5">
        <f>Online_RAW!C402*60</f>
        <v>120.0153913043478</v>
      </c>
      <c r="O402" s="5">
        <f>MAX(0, Online_RAW!D402*60)</f>
        <v>0</v>
      </c>
      <c r="P402" s="5">
        <f>_xlfn.IFNA(VLOOKUP(A402,Sampling!$D$7:$E$14,2,FALSE),0)</f>
        <v>0</v>
      </c>
      <c r="Q402">
        <f>_xlfn.IFNA(VLOOKUP(A402,Refill!$D$6:$G$8,2,FALSE),0)</f>
        <v>0</v>
      </c>
    </row>
    <row r="403" spans="1:17" x14ac:dyDescent="0.25">
      <c r="A403" s="5">
        <f>ROUND((Online_RAW!B403-General!$B$10)*24,3)</f>
        <v>6.6829999999999998</v>
      </c>
      <c r="B403" s="5">
        <f>General!$B$12+Online_ANA!K403/1000+Online_ANA!L403/1000+Online_ANA!M403/1000/General!$B$22-SUM($P$2:P403)/1000/General!$B$24+SUM($Q$2:Q403)/1000/General!$B$24</f>
        <v>1.08</v>
      </c>
      <c r="C403" s="5">
        <f>Online_RAW!K403</f>
        <v>20.62</v>
      </c>
      <c r="D403" s="5">
        <f>Online_RAW!J403</f>
        <v>0.116666666666667</v>
      </c>
      <c r="E403" s="5">
        <f>(1-F403/100-G403/100)/(1-C403/100-D403/100-General!$B$17/100)</f>
        <v>1.0041278840154944</v>
      </c>
      <c r="F403" s="5">
        <f>N403*General!$B$14/(N403+O403)+O403*100/(N403+O403)</f>
        <v>20.803957229939044</v>
      </c>
      <c r="G403" s="5">
        <f>N403*General!$B$15/(N403+O403)</f>
        <v>3.9998001399020683E-2</v>
      </c>
      <c r="H403" s="5">
        <f>(N403+O403)*(1/General!$B$20)*((F403/100)-E403*(C403/100))*1000/B403</f>
        <v>4.9031582306012149</v>
      </c>
      <c r="I403" s="5">
        <f>(N403+O403)*(1/General!$B$20)*((D403/100)*E403-(G403/100))*1000/B403</f>
        <v>3.8271842455774632</v>
      </c>
      <c r="J403" s="5">
        <f t="shared" si="6"/>
        <v>0.78055491289094736</v>
      </c>
      <c r="K403" s="5">
        <f>MAX(Online_RAW!$L$2-Online_RAW!L403,0)</f>
        <v>0</v>
      </c>
      <c r="L403" s="5">
        <f>0.0039*(Online_RAW!M403)</f>
        <v>0</v>
      </c>
      <c r="M403" s="10">
        <f>Online_RAW!$N$2-Online_RAW!N403</f>
        <v>0</v>
      </c>
      <c r="N403" s="5">
        <f>Online_RAW!C403*60</f>
        <v>120.078</v>
      </c>
      <c r="O403" s="5">
        <f>MAX(0, Online_RAW!D403*60)</f>
        <v>6.0000000000000001E-3</v>
      </c>
      <c r="P403" s="5">
        <f>_xlfn.IFNA(VLOOKUP(A403,Sampling!$D$7:$E$14,2,FALSE),0)</f>
        <v>0</v>
      </c>
      <c r="Q403">
        <f>_xlfn.IFNA(VLOOKUP(A403,Refill!$D$6:$G$8,2,FALSE),0)</f>
        <v>0</v>
      </c>
    </row>
    <row r="404" spans="1:17" x14ac:dyDescent="0.25">
      <c r="A404" s="5">
        <f>ROUND((Online_RAW!B404-General!$B$10)*24,3)</f>
        <v>6.7</v>
      </c>
      <c r="B404" s="5">
        <f>General!$B$12+Online_ANA!K404/1000+Online_ANA!L404/1000+Online_ANA!M404/1000/General!$B$22-SUM($P$2:P404)/1000/General!$B$24+SUM($Q$2:Q404)/1000/General!$B$24</f>
        <v>1.08</v>
      </c>
      <c r="C404" s="5">
        <f>Online_RAW!K404</f>
        <v>20.62</v>
      </c>
      <c r="D404" s="5">
        <f>Online_RAW!J404</f>
        <v>0.116666666666667</v>
      </c>
      <c r="E404" s="5">
        <f>(1-F404/100-G404/100)/(1-C404/100-D404/100-General!$B$17/100)</f>
        <v>1.0041780577967374</v>
      </c>
      <c r="F404" s="5">
        <f>N404*General!$B$14/(N404+O404)+O404*100/(N404+O404)</f>
        <v>20.8</v>
      </c>
      <c r="G404" s="5">
        <f>N404*General!$B$15/(N404+O404)</f>
        <v>0.04</v>
      </c>
      <c r="H404" s="5">
        <f>(N404+O404)*(1/General!$B$20)*((F404/100)-E404*(C404/100))*1000/B404</f>
        <v>4.6497959575161509</v>
      </c>
      <c r="I404" s="5">
        <f>(N404+O404)*(1/General!$B$20)*((D404/100)*E404-(G404/100))*1000/B404</f>
        <v>3.8226615399657167</v>
      </c>
      <c r="J404" s="5">
        <f t="shared" si="6"/>
        <v>0.82211382497044527</v>
      </c>
      <c r="K404" s="5">
        <f>MAX(Online_RAW!$L$2-Online_RAW!L404,0)</f>
        <v>0</v>
      </c>
      <c r="L404" s="5">
        <f>0.0039*(Online_RAW!M404)</f>
        <v>0</v>
      </c>
      <c r="M404" s="10">
        <f>Online_RAW!$N$2-Online_RAW!N404</f>
        <v>0</v>
      </c>
      <c r="N404" s="5">
        <f>Online_RAW!C404*60</f>
        <v>119.9361</v>
      </c>
      <c r="O404" s="5">
        <f>MAX(0, Online_RAW!D404*60)</f>
        <v>0</v>
      </c>
      <c r="P404" s="5">
        <f>_xlfn.IFNA(VLOOKUP(A404,Sampling!$D$7:$E$14,2,FALSE),0)</f>
        <v>0</v>
      </c>
      <c r="Q404">
        <f>_xlfn.IFNA(VLOOKUP(A404,Refill!$D$6:$G$8,2,FALSE),0)</f>
        <v>0</v>
      </c>
    </row>
    <row r="405" spans="1:17" x14ac:dyDescent="0.25">
      <c r="A405" s="5">
        <f>ROUND((Online_RAW!B405-General!$B$10)*24,3)</f>
        <v>6.7169999999999996</v>
      </c>
      <c r="B405" s="5">
        <f>General!$B$12+Online_ANA!K405/1000+Online_ANA!L405/1000+Online_ANA!M405/1000/General!$B$22-SUM($P$2:P405)/1000/General!$B$24+SUM($Q$2:Q405)/1000/General!$B$24</f>
        <v>1.08</v>
      </c>
      <c r="C405" s="5">
        <f>Online_RAW!K405</f>
        <v>20.62</v>
      </c>
      <c r="D405" s="5">
        <f>Online_RAW!J405</f>
        <v>0.12</v>
      </c>
      <c r="E405" s="5">
        <f>(1-F405/100-G405/100)/(1-C405/100-D405/100-General!$B$17/100)</f>
        <v>1.0041050357251553</v>
      </c>
      <c r="F405" s="5">
        <f>N405*General!$B$14/(N405+O405)+O405*100/(N405+O405)</f>
        <v>20.80910799349429</v>
      </c>
      <c r="G405" s="5">
        <f>N405*General!$B$15/(N405+O405)</f>
        <v>3.9995400003285712E-2</v>
      </c>
      <c r="H405" s="5">
        <f>(N405+O405)*(1/General!$B$20)*((F405/100)-E405*(C405/100))*1000/B405</f>
        <v>5.1784217927987939</v>
      </c>
      <c r="I405" s="5">
        <f>(N405+O405)*(1/General!$B$20)*((D405/100)*E405-(G405/100))*1000/B405</f>
        <v>3.9904257151649287</v>
      </c>
      <c r="J405" s="5">
        <f t="shared" si="6"/>
        <v>0.77058723194663015</v>
      </c>
      <c r="K405" s="5">
        <f>MAX(Online_RAW!$L$2-Online_RAW!L405,0)</f>
        <v>0</v>
      </c>
      <c r="L405" s="5">
        <f>0.0039*(Online_RAW!M405)</f>
        <v>0</v>
      </c>
      <c r="M405" s="10">
        <f>Online_RAW!$N$2-Online_RAW!N405</f>
        <v>0</v>
      </c>
      <c r="N405" s="5">
        <f>Online_RAW!C405*60</f>
        <v>119.9862857142858</v>
      </c>
      <c r="O405" s="5">
        <f>MAX(0, Online_RAW!D405*60)</f>
        <v>1.38E-2</v>
      </c>
      <c r="P405" s="5">
        <f>_xlfn.IFNA(VLOOKUP(A405,Sampling!$D$7:$E$14,2,FALSE),0)</f>
        <v>0</v>
      </c>
      <c r="Q405">
        <f>_xlfn.IFNA(VLOOKUP(A405,Refill!$D$6:$G$8,2,FALSE),0)</f>
        <v>0</v>
      </c>
    </row>
    <row r="406" spans="1:17" x14ac:dyDescent="0.25">
      <c r="A406" s="5">
        <f>ROUND((Online_RAW!B406-General!$B$10)*24,3)</f>
        <v>6.7329999999999997</v>
      </c>
      <c r="B406" s="5">
        <f>General!$B$12+Online_ANA!K406/1000+Online_ANA!L406/1000+Online_ANA!M406/1000/General!$B$22-SUM($P$2:P406)/1000/General!$B$24+SUM($Q$2:Q406)/1000/General!$B$24</f>
        <v>1.08</v>
      </c>
      <c r="C406" s="5">
        <f>Online_RAW!K406</f>
        <v>20.62</v>
      </c>
      <c r="D406" s="5">
        <f>Online_RAW!J406</f>
        <v>0.12</v>
      </c>
      <c r="E406" s="5">
        <f>(1-F406/100-G406/100)/(1-C406/100-D406/100-General!$B$17/100)</f>
        <v>1.004062944988215</v>
      </c>
      <c r="F406" s="5">
        <f>N406*General!$B$14/(N406+O406)+O406*100/(N406+O406)</f>
        <v>20.81242756951962</v>
      </c>
      <c r="G406" s="5">
        <f>N406*General!$B$15/(N406+O406)</f>
        <v>3.9993723449737568E-2</v>
      </c>
      <c r="H406" s="5">
        <f>(N406+O406)*(1/General!$B$20)*((F406/100)-E406*(C406/100))*1000/B406</f>
        <v>5.3827204402145021</v>
      </c>
      <c r="I406" s="5">
        <f>(N406+O406)*(1/General!$B$20)*((D406/100)*E406-(G406/100))*1000/B406</f>
        <v>3.9878251632803101</v>
      </c>
      <c r="J406" s="5">
        <f t="shared" si="6"/>
        <v>0.74085682278557918</v>
      </c>
      <c r="K406" s="5">
        <f>MAX(Online_RAW!$L$2-Online_RAW!L406,0)</f>
        <v>0</v>
      </c>
      <c r="L406" s="5">
        <f>0.0039*(Online_RAW!M406)</f>
        <v>0</v>
      </c>
      <c r="M406" s="10">
        <f>Online_RAW!$N$2-Online_RAW!N406</f>
        <v>0</v>
      </c>
      <c r="N406" s="5">
        <f>Online_RAW!C406*60</f>
        <v>119.9080909090908</v>
      </c>
      <c r="O406" s="5">
        <f>MAX(0, Online_RAW!D406*60)</f>
        <v>1.8818181818181842E-2</v>
      </c>
      <c r="P406" s="5">
        <f>_xlfn.IFNA(VLOOKUP(A406,Sampling!$D$7:$E$14,2,FALSE),0)</f>
        <v>0</v>
      </c>
      <c r="Q406">
        <f>_xlfn.IFNA(VLOOKUP(A406,Refill!$D$6:$G$8,2,FALSE),0)</f>
        <v>0</v>
      </c>
    </row>
    <row r="407" spans="1:17" x14ac:dyDescent="0.25">
      <c r="A407" s="5">
        <f>ROUND((Online_RAW!B407-General!$B$10)*24,3)</f>
        <v>6.75</v>
      </c>
      <c r="B407" s="5">
        <f>General!$B$12+Online_ANA!K407/1000+Online_ANA!L407/1000+Online_ANA!M407/1000/General!$B$22-SUM($P$2:P407)/1000/General!$B$24+SUM($Q$2:Q407)/1000/General!$B$24</f>
        <v>1.08</v>
      </c>
      <c r="C407" s="5">
        <f>Online_RAW!K407</f>
        <v>20.62</v>
      </c>
      <c r="D407" s="5">
        <f>Online_RAW!J407</f>
        <v>0.12</v>
      </c>
      <c r="E407" s="5">
        <f>(1-F407/100-G407/100)/(1-C407/100-D407/100-General!$B$17/100)</f>
        <v>1.0042205210025812</v>
      </c>
      <c r="F407" s="5">
        <f>N407*General!$B$14/(N407+O407)+O407*100/(N407+O407)</f>
        <v>20.8</v>
      </c>
      <c r="G407" s="5">
        <f>N407*General!$B$15/(N407+O407)</f>
        <v>0.04</v>
      </c>
      <c r="H407" s="5">
        <f>(N407+O407)*(1/General!$B$20)*((F407/100)-E407*(C407/100))*1000/B407</f>
        <v>4.603683335947454</v>
      </c>
      <c r="I407" s="5">
        <f>(N407+O407)*(1/General!$B$20)*((D407/100)*E407-(G407/100))*1000/B407</f>
        <v>3.9863920739009533</v>
      </c>
      <c r="J407" s="5">
        <f t="shared" si="6"/>
        <v>0.86591361373045872</v>
      </c>
      <c r="K407" s="5">
        <f>MAX(Online_RAW!$L$2-Online_RAW!L407,0)</f>
        <v>0</v>
      </c>
      <c r="L407" s="5">
        <f>0.0039*(Online_RAW!M407)</f>
        <v>0</v>
      </c>
      <c r="M407" s="10">
        <f>Online_RAW!$N$2-Online_RAW!N407</f>
        <v>0</v>
      </c>
      <c r="N407" s="5">
        <f>Online_RAW!C407*60</f>
        <v>119.86499999999999</v>
      </c>
      <c r="O407" s="5">
        <f>MAX(0, Online_RAW!D407*60)</f>
        <v>0</v>
      </c>
      <c r="P407" s="5">
        <f>_xlfn.IFNA(VLOOKUP(A407,Sampling!$D$7:$E$14,2,FALSE),0)</f>
        <v>0</v>
      </c>
      <c r="Q407">
        <f>_xlfn.IFNA(VLOOKUP(A407,Refill!$D$6:$G$8,2,FALSE),0)</f>
        <v>0</v>
      </c>
    </row>
    <row r="408" spans="1:17" x14ac:dyDescent="0.25">
      <c r="A408" s="5">
        <f>ROUND((Online_RAW!B408-General!$B$10)*24,3)</f>
        <v>6.7670000000000003</v>
      </c>
      <c r="B408" s="5">
        <f>General!$B$12+Online_ANA!K408/1000+Online_ANA!L408/1000+Online_ANA!M408/1000/General!$B$22-SUM($P$2:P408)/1000/General!$B$24+SUM($Q$2:Q408)/1000/General!$B$24</f>
        <v>1.08</v>
      </c>
      <c r="C408" s="5">
        <f>Online_RAW!K408</f>
        <v>20.61</v>
      </c>
      <c r="D408" s="5">
        <f>Online_RAW!J408</f>
        <v>0.12</v>
      </c>
      <c r="E408" s="5">
        <f>(1-F408/100-G408/100)/(1-C408/100-D408/100-General!$B$17/100)</f>
        <v>1.0038779327125231</v>
      </c>
      <c r="F408" s="5">
        <f>N408*General!$B$14/(N408+O408)+O408*100/(N408+O408)</f>
        <v>20.816975106511176</v>
      </c>
      <c r="G408" s="5">
        <f>N408*General!$B$15/(N408+O408)</f>
        <v>3.9991426713883241E-2</v>
      </c>
      <c r="H408" s="5">
        <f>(N408+O408)*(1/General!$B$20)*((F408/100)-E408*(C408/100))*1000/B408</f>
        <v>6.2968276577233722</v>
      </c>
      <c r="I408" s="5">
        <f>(N408+O408)*(1/General!$B$20)*((D408/100)*E408-(G408/100))*1000/B408</f>
        <v>3.988404528642342</v>
      </c>
      <c r="J408" s="5">
        <f t="shared" si="6"/>
        <v>0.63339902970829531</v>
      </c>
      <c r="K408" s="5">
        <f>MAX(Online_RAW!$L$2-Online_RAW!L408,0)</f>
        <v>0</v>
      </c>
      <c r="L408" s="5">
        <f>0.0039*(Online_RAW!M408)</f>
        <v>0</v>
      </c>
      <c r="M408" s="10">
        <f>Online_RAW!$N$2-Online_RAW!N408</f>
        <v>0</v>
      </c>
      <c r="N408" s="5">
        <f>Online_RAW!C408*60</f>
        <v>119.948285714286</v>
      </c>
      <c r="O408" s="5">
        <f>MAX(0, Online_RAW!D408*60)</f>
        <v>2.5714285714285738E-2</v>
      </c>
      <c r="P408" s="5">
        <f>_xlfn.IFNA(VLOOKUP(A408,Sampling!$D$7:$E$14,2,FALSE),0)</f>
        <v>0</v>
      </c>
      <c r="Q408">
        <f>_xlfn.IFNA(VLOOKUP(A408,Refill!$D$6:$G$8,2,FALSE),0)</f>
        <v>0</v>
      </c>
    </row>
    <row r="409" spans="1:17" x14ac:dyDescent="0.25">
      <c r="A409" s="5">
        <f>ROUND((Online_RAW!B409-General!$B$10)*24,3)</f>
        <v>6.7830000000000004</v>
      </c>
      <c r="B409" s="5">
        <f>General!$B$12+Online_ANA!K409/1000+Online_ANA!L409/1000+Online_ANA!M409/1000/General!$B$22-SUM($P$2:P409)/1000/General!$B$24+SUM($Q$2:Q409)/1000/General!$B$24</f>
        <v>1.08</v>
      </c>
      <c r="C409" s="5">
        <f>Online_RAW!K409</f>
        <v>20.605</v>
      </c>
      <c r="D409" s="5">
        <f>Online_RAW!J409</f>
        <v>0.12</v>
      </c>
      <c r="E409" s="5">
        <f>(1-F409/100-G409/100)/(1-C409/100-D409/100-General!$B$17/100)</f>
        <v>1.0040294648519441</v>
      </c>
      <c r="F409" s="5">
        <f>N409*General!$B$14/(N409+O409)+O409*100/(N409+O409)</f>
        <v>20.8</v>
      </c>
      <c r="G409" s="5">
        <f>N409*General!$B$15/(N409+O409)</f>
        <v>0.04</v>
      </c>
      <c r="H409" s="5">
        <f>(N409+O409)*(1/General!$B$20)*((F409/100)-E409*(C409/100))*1000/B409</f>
        <v>5.5478898795625735</v>
      </c>
      <c r="I409" s="5">
        <f>(N409+O409)*(1/General!$B$20)*((D409/100)*E409-(G409/100))*1000/B409</f>
        <v>3.9876960090212275</v>
      </c>
      <c r="J409" s="5">
        <f t="shared" si="6"/>
        <v>0.71877706580139256</v>
      </c>
      <c r="K409" s="5">
        <f>MAX(Online_RAW!$L$2-Online_RAW!L409,0)</f>
        <v>0</v>
      </c>
      <c r="L409" s="5">
        <f>0.0039*(Online_RAW!M409)</f>
        <v>0</v>
      </c>
      <c r="M409" s="10">
        <f>Online_RAW!$N$2-Online_RAW!N409</f>
        <v>0</v>
      </c>
      <c r="N409" s="5">
        <f>Online_RAW!C409*60</f>
        <v>119.9383636363638</v>
      </c>
      <c r="O409" s="5">
        <f>MAX(0, Online_RAW!D409*60)</f>
        <v>0</v>
      </c>
      <c r="P409" s="5">
        <f>_xlfn.IFNA(VLOOKUP(A409,Sampling!$D$7:$E$14,2,FALSE),0)</f>
        <v>0</v>
      </c>
      <c r="Q409">
        <f>_xlfn.IFNA(VLOOKUP(A409,Refill!$D$6:$G$8,2,FALSE),0)</f>
        <v>0</v>
      </c>
    </row>
    <row r="410" spans="1:17" x14ac:dyDescent="0.25">
      <c r="A410" s="5">
        <f>ROUND((Online_RAW!B410-General!$B$10)*24,3)</f>
        <v>6.8</v>
      </c>
      <c r="B410" s="5">
        <f>General!$B$12+Online_ANA!K410/1000+Online_ANA!L410/1000+Online_ANA!M410/1000/General!$B$22-SUM($P$2:P410)/1000/General!$B$24+SUM($Q$2:Q410)/1000/General!$B$24</f>
        <v>1.08</v>
      </c>
      <c r="C410" s="5">
        <f>Online_RAW!K410</f>
        <v>20.605</v>
      </c>
      <c r="D410" s="5">
        <f>Online_RAW!J410</f>
        <v>0.125</v>
      </c>
      <c r="E410" s="5">
        <f>(1-F410/100-G410/100)/(1-C410/100-D410/100-General!$B$17/100)</f>
        <v>1.0039525897987862</v>
      </c>
      <c r="F410" s="5">
        <f>N410*General!$B$14/(N410+O410)+O410*100/(N410+O410)</f>
        <v>20.81108636872003</v>
      </c>
      <c r="G410" s="5">
        <f>N410*General!$B$15/(N410+O410)</f>
        <v>3.999440082387877E-2</v>
      </c>
      <c r="H410" s="5">
        <f>(N410+O410)*(1/General!$B$20)*((F410/100)-E410*(C410/100))*1000/B410</f>
        <v>6.1797485837641046</v>
      </c>
      <c r="I410" s="5">
        <f>(N410+O410)*(1/General!$B$20)*((D410/100)*E410-(G410/100))*1000/B410</f>
        <v>4.2390298507443331</v>
      </c>
      <c r="J410" s="5">
        <f t="shared" si="6"/>
        <v>0.68595506650245086</v>
      </c>
      <c r="K410" s="5">
        <f>MAX(Online_RAW!$L$2-Online_RAW!L410,0)</f>
        <v>0</v>
      </c>
      <c r="L410" s="5">
        <f>0.0039*(Online_RAW!M410)</f>
        <v>0</v>
      </c>
      <c r="M410" s="10">
        <f>Online_RAW!$N$2-Online_RAW!N410</f>
        <v>0</v>
      </c>
      <c r="N410" s="5">
        <f>Online_RAW!C410*60</f>
        <v>120.00085714285741</v>
      </c>
      <c r="O410" s="5">
        <f>MAX(0, Online_RAW!D410*60)</f>
        <v>1.6799999999999999E-2</v>
      </c>
      <c r="P410" s="5">
        <f>_xlfn.IFNA(VLOOKUP(A410,Sampling!$D$7:$E$14,2,FALSE),0)</f>
        <v>0</v>
      </c>
      <c r="Q410">
        <f>_xlfn.IFNA(VLOOKUP(A410,Refill!$D$6:$G$8,2,FALSE),0)</f>
        <v>0</v>
      </c>
    </row>
    <row r="411" spans="1:17" x14ac:dyDescent="0.25">
      <c r="A411" s="5">
        <f>ROUND((Online_RAW!B411-General!$B$10)*24,3)</f>
        <v>6.8170000000000002</v>
      </c>
      <c r="B411" s="5">
        <f>General!$B$12+Online_ANA!K411/1000+Online_ANA!L411/1000+Online_ANA!M411/1000/General!$B$22-SUM($P$2:P411)/1000/General!$B$24+SUM($Q$2:Q411)/1000/General!$B$24</f>
        <v>1.08</v>
      </c>
      <c r="C411" s="5">
        <f>Online_RAW!K411</f>
        <v>20.605</v>
      </c>
      <c r="D411" s="5">
        <f>Online_RAW!J411</f>
        <v>0.13</v>
      </c>
      <c r="E411" s="5">
        <f>(1-F411/100-G411/100)/(1-C411/100-D411/100-General!$B$17/100)</f>
        <v>1.0040128244752482</v>
      </c>
      <c r="F411" s="5">
        <f>N411*General!$B$14/(N411+O411)+O411*100/(N411+O411)</f>
        <v>20.811357830222214</v>
      </c>
      <c r="G411" s="5">
        <f>N411*General!$B$15/(N411+O411)</f>
        <v>3.9994263722109999E-2</v>
      </c>
      <c r="H411" s="5">
        <f>(N411+O411)*(1/General!$B$20)*((F411/100)-E411*(C411/100))*1000/B411</f>
        <v>6.1211460840505287</v>
      </c>
      <c r="I411" s="5">
        <f>(N411+O411)*(1/General!$B$20)*((D411/100)*E411-(G411/100))*1000/B411</f>
        <v>4.4805968471984015</v>
      </c>
      <c r="J411" s="5">
        <f t="shared" si="6"/>
        <v>0.73198658971286445</v>
      </c>
      <c r="K411" s="5">
        <f>MAX(Online_RAW!$L$2-Online_RAW!L411,0)</f>
        <v>0</v>
      </c>
      <c r="L411" s="5">
        <f>0.0039*(Online_RAW!M411)</f>
        <v>0</v>
      </c>
      <c r="M411" s="10">
        <f>Online_RAW!$N$2-Online_RAW!N411</f>
        <v>0</v>
      </c>
      <c r="N411" s="5">
        <f>Online_RAW!C411*60</f>
        <v>119.7944347826088</v>
      </c>
      <c r="O411" s="5">
        <f>MAX(0, Online_RAW!D411*60)</f>
        <v>1.7181818181818159E-2</v>
      </c>
      <c r="P411" s="5">
        <f>_xlfn.IFNA(VLOOKUP(A411,Sampling!$D$7:$E$14,2,FALSE),0)</f>
        <v>0</v>
      </c>
      <c r="Q411">
        <f>_xlfn.IFNA(VLOOKUP(A411,Refill!$D$6:$G$8,2,FALSE),0)</f>
        <v>0</v>
      </c>
    </row>
    <row r="412" spans="1:17" x14ac:dyDescent="0.25">
      <c r="A412" s="5">
        <f>ROUND((Online_RAW!B412-General!$B$10)*24,3)</f>
        <v>6.8330000000000002</v>
      </c>
      <c r="B412" s="5">
        <f>General!$B$12+Online_ANA!K412/1000+Online_ANA!L412/1000+Online_ANA!M412/1000/General!$B$22-SUM($P$2:P412)/1000/General!$B$24+SUM($Q$2:Q412)/1000/General!$B$24</f>
        <v>1.08</v>
      </c>
      <c r="C412" s="5">
        <f>Online_RAW!K412</f>
        <v>20.605</v>
      </c>
      <c r="D412" s="5">
        <f>Online_RAW!J412</f>
        <v>0.125</v>
      </c>
      <c r="E412" s="5">
        <f>(1-F412/100-G412/100)/(1-C412/100-D412/100-General!$B$17/100)</f>
        <v>1.0040931421574129</v>
      </c>
      <c r="F412" s="5">
        <f>N412*General!$B$14/(N412+O412)+O412*100/(N412+O412)</f>
        <v>20.8</v>
      </c>
      <c r="G412" s="5">
        <f>N412*General!$B$15/(N412+O412)</f>
        <v>0.04</v>
      </c>
      <c r="H412" s="5">
        <f>(N412+O412)*(1/General!$B$20)*((F412/100)-E412*(C412/100))*1000/B412</f>
        <v>5.4872007489892605</v>
      </c>
      <c r="I412" s="5">
        <f>(N412+O412)*(1/General!$B$20)*((D412/100)*E412-(G412/100))*1000/B412</f>
        <v>4.2401602506302405</v>
      </c>
      <c r="J412" s="5">
        <f t="shared" si="6"/>
        <v>0.77273649071637773</v>
      </c>
      <c r="K412" s="5">
        <f>MAX(Online_RAW!$L$2-Online_RAW!L412,0)</f>
        <v>0</v>
      </c>
      <c r="L412" s="5">
        <f>0.0039*(Online_RAW!M412)</f>
        <v>0</v>
      </c>
      <c r="M412" s="10">
        <f>Online_RAW!$N$2-Online_RAW!N412</f>
        <v>0</v>
      </c>
      <c r="N412" s="5">
        <f>Online_RAW!C412*60</f>
        <v>120.0328571428572</v>
      </c>
      <c r="O412" s="5">
        <f>MAX(0, Online_RAW!D412*60)</f>
        <v>0</v>
      </c>
      <c r="P412" s="5">
        <f>_xlfn.IFNA(VLOOKUP(A412,Sampling!$D$7:$E$14,2,FALSE),0)</f>
        <v>0</v>
      </c>
      <c r="Q412">
        <f>_xlfn.IFNA(VLOOKUP(A412,Refill!$D$6:$G$8,2,FALSE),0)</f>
        <v>0</v>
      </c>
    </row>
    <row r="413" spans="1:17" x14ac:dyDescent="0.25">
      <c r="A413" s="5">
        <f>ROUND((Online_RAW!B413-General!$B$10)*24,3)</f>
        <v>6.85</v>
      </c>
      <c r="B413" s="5">
        <f>General!$B$12+Online_ANA!K413/1000+Online_ANA!L413/1000+Online_ANA!M413/1000/General!$B$22-SUM($P$2:P413)/1000/General!$B$24+SUM($Q$2:Q413)/1000/General!$B$24</f>
        <v>1.08</v>
      </c>
      <c r="C413" s="5">
        <f>Online_RAW!K413</f>
        <v>20.6</v>
      </c>
      <c r="D413" s="5">
        <f>Online_RAW!J413</f>
        <v>0.13</v>
      </c>
      <c r="E413" s="5">
        <f>(1-F413/100-G413/100)/(1-C413/100-D413/100-General!$B$17/100)</f>
        <v>1.0038493850654804</v>
      </c>
      <c r="F413" s="5">
        <f>N413*General!$B$14/(N413+O413)+O413*100/(N413+O413)</f>
        <v>20.819226863395919</v>
      </c>
      <c r="G413" s="5">
        <f>N413*General!$B$15/(N413+O413)</f>
        <v>3.9990289462931358E-2</v>
      </c>
      <c r="H413" s="5">
        <f>(N413+O413)*(1/General!$B$20)*((F413/100)-E413*(C413/100))*1000/B413</f>
        <v>6.9392913802783873</v>
      </c>
      <c r="I413" s="5">
        <f>(N413+O413)*(1/General!$B$20)*((D413/100)*E413-(G413/100))*1000/B413</f>
        <v>4.4885176443472599</v>
      </c>
      <c r="J413" s="5">
        <f t="shared" si="6"/>
        <v>0.64682651273352232</v>
      </c>
      <c r="K413" s="5">
        <f>MAX(Online_RAW!$L$2-Online_RAW!L413,0)</f>
        <v>0</v>
      </c>
      <c r="L413" s="5">
        <f>0.0039*(Online_RAW!M413)</f>
        <v>0</v>
      </c>
      <c r="M413" s="10">
        <f>Online_RAW!$N$2-Online_RAW!N413</f>
        <v>0</v>
      </c>
      <c r="N413" s="5">
        <f>Online_RAW!C413*60</f>
        <v>120.01718181818161</v>
      </c>
      <c r="O413" s="5">
        <f>MAX(0, Online_RAW!D413*60)</f>
        <v>2.9142857142857158E-2</v>
      </c>
      <c r="P413" s="5">
        <f>_xlfn.IFNA(VLOOKUP(A413,Sampling!$D$7:$E$14,2,FALSE),0)</f>
        <v>0</v>
      </c>
      <c r="Q413">
        <f>_xlfn.IFNA(VLOOKUP(A413,Refill!$D$6:$G$8,2,FALSE),0)</f>
        <v>0</v>
      </c>
    </row>
    <row r="414" spans="1:17" x14ac:dyDescent="0.25">
      <c r="A414" s="5">
        <f>ROUND((Online_RAW!B414-General!$B$10)*24,3)</f>
        <v>6.867</v>
      </c>
      <c r="B414" s="5">
        <f>General!$B$12+Online_ANA!K414/1000+Online_ANA!L414/1000+Online_ANA!M414/1000/General!$B$22-SUM($P$2:P414)/1000/General!$B$24+SUM($Q$2:Q414)/1000/General!$B$24</f>
        <v>1.08</v>
      </c>
      <c r="C414" s="5">
        <f>Online_RAW!K414</f>
        <v>20.6</v>
      </c>
      <c r="D414" s="5">
        <f>Online_RAW!J414</f>
        <v>0.13</v>
      </c>
      <c r="E414" s="5">
        <f>(1-F414/100-G414/100)/(1-C414/100-D414/100-General!$B$17/100)</f>
        <v>1.0038756080895057</v>
      </c>
      <c r="F414" s="5">
        <f>N414*General!$B$14/(N414+O414)+O414*100/(N414+O414)</f>
        <v>20.817158466137116</v>
      </c>
      <c r="G414" s="5">
        <f>N414*General!$B$15/(N414+O414)</f>
        <v>3.9991334108011554E-2</v>
      </c>
      <c r="H414" s="5">
        <f>(N414+O414)*(1/General!$B$20)*((F414/100)-E414*(C414/100))*1000/B414</f>
        <v>6.8079085072344867</v>
      </c>
      <c r="I414" s="5">
        <f>(N414+O414)*(1/General!$B$20)*((D414/100)*E414-(G414/100))*1000/B414</f>
        <v>4.4873038781372436</v>
      </c>
      <c r="J414" s="5">
        <f t="shared" si="6"/>
        <v>0.65913104933310562</v>
      </c>
      <c r="K414" s="5">
        <f>MAX(Online_RAW!$L$2-Online_RAW!L414,0)</f>
        <v>0</v>
      </c>
      <c r="L414" s="5">
        <f>0.0039*(Online_RAW!M414)</f>
        <v>0</v>
      </c>
      <c r="M414" s="10">
        <f>Online_RAW!$N$2-Online_RAW!N414</f>
        <v>0</v>
      </c>
      <c r="N414" s="5">
        <f>Online_RAW!C414*60</f>
        <v>119.984727272727</v>
      </c>
      <c r="O414" s="5">
        <f>MAX(0, Online_RAW!D414*60)</f>
        <v>2.5999999999999978E-2</v>
      </c>
      <c r="P414" s="5">
        <f>_xlfn.IFNA(VLOOKUP(A414,Sampling!$D$7:$E$14,2,FALSE),0)</f>
        <v>0</v>
      </c>
      <c r="Q414">
        <f>_xlfn.IFNA(VLOOKUP(A414,Refill!$D$6:$G$8,2,FALSE),0)</f>
        <v>0</v>
      </c>
    </row>
    <row r="415" spans="1:17" x14ac:dyDescent="0.25">
      <c r="A415" s="5">
        <f>ROUND((Online_RAW!B415-General!$B$10)*24,3)</f>
        <v>6.883</v>
      </c>
      <c r="B415" s="5">
        <f>General!$B$12+Online_ANA!K415/1000+Online_ANA!L415/1000+Online_ANA!M415/1000/General!$B$22-SUM($P$2:P415)/1000/General!$B$24+SUM($Q$2:Q415)/1000/General!$B$24</f>
        <v>1.08</v>
      </c>
      <c r="C415" s="5">
        <f>Online_RAW!K415</f>
        <v>20.594999999999999</v>
      </c>
      <c r="D415" s="5">
        <f>Online_RAW!J415</f>
        <v>0.13</v>
      </c>
      <c r="E415" s="5">
        <f>(1-F415/100-G415/100)/(1-C415/100-D415/100-General!$B$17/100)</f>
        <v>1.0040294648519439</v>
      </c>
      <c r="F415" s="5">
        <f>N415*General!$B$14/(N415+O415)+O415*100/(N415+O415)</f>
        <v>20.8</v>
      </c>
      <c r="G415" s="5">
        <f>N415*General!$B$15/(N415+O415)</f>
        <v>0.04</v>
      </c>
      <c r="H415" s="5">
        <f>(N415+O415)*(1/General!$B$20)*((F415/100)-E415*(C415/100))*1000/B415</f>
        <v>6.0463433947155041</v>
      </c>
      <c r="I415" s="5">
        <f>(N415+O415)*(1/General!$B$20)*((D415/100)*E415-(G415/100))*1000/B415</f>
        <v>4.4858940885211593</v>
      </c>
      <c r="J415" s="5">
        <f t="shared" si="6"/>
        <v>0.74191851101970563</v>
      </c>
      <c r="K415" s="5">
        <f>MAX(Online_RAW!$L$2-Online_RAW!L415,0)</f>
        <v>0</v>
      </c>
      <c r="L415" s="5">
        <f>0.0039*(Online_RAW!M415)</f>
        <v>0</v>
      </c>
      <c r="M415" s="10">
        <f>Online_RAW!$N$2-Online_RAW!N415</f>
        <v>0</v>
      </c>
      <c r="N415" s="5">
        <f>Online_RAW!C415*60</f>
        <v>119.958</v>
      </c>
      <c r="O415" s="5">
        <f>MAX(0, Online_RAW!D415*60)</f>
        <v>0</v>
      </c>
      <c r="P415" s="5">
        <f>_xlfn.IFNA(VLOOKUP(A415,Sampling!$D$7:$E$14,2,FALSE),0)</f>
        <v>0</v>
      </c>
      <c r="Q415">
        <f>_xlfn.IFNA(VLOOKUP(A415,Refill!$D$6:$G$8,2,FALSE),0)</f>
        <v>0</v>
      </c>
    </row>
    <row r="416" spans="1:17" x14ac:dyDescent="0.25">
      <c r="A416" s="5">
        <f>ROUND((Online_RAW!B416-General!$B$10)*24,3)</f>
        <v>6.9</v>
      </c>
      <c r="B416" s="5">
        <f>General!$B$12+Online_ANA!K416/1000+Online_ANA!L416/1000+Online_ANA!M416/1000/General!$B$22-SUM($P$2:P416)/1000/General!$B$24+SUM($Q$2:Q416)/1000/General!$B$24</f>
        <v>1.08</v>
      </c>
      <c r="C416" s="5">
        <f>Online_RAW!K416</f>
        <v>20.59</v>
      </c>
      <c r="D416" s="5">
        <f>Online_RAW!J416</f>
        <v>0.13</v>
      </c>
      <c r="E416" s="5">
        <f>(1-F416/100-G416/100)/(1-C416/100-D416/100-General!$B$17/100)</f>
        <v>1.0038479636154183</v>
      </c>
      <c r="F416" s="5">
        <f>N416*General!$B$14/(N416+O416)+O416*100/(N416+O416)</f>
        <v>20.809295431180818</v>
      </c>
      <c r="G416" s="5">
        <f>N416*General!$B$15/(N416+O416)</f>
        <v>3.9995305337787466E-2</v>
      </c>
      <c r="H416" s="5">
        <f>(N416+O416)*(1/General!$B$20)*((F416/100)-E416*(C416/100))*1000/B416</f>
        <v>6.9448358648080672</v>
      </c>
      <c r="I416" s="5">
        <f>(N416+O416)*(1/General!$B$20)*((D416/100)*E416-(G416/100))*1000/B416</f>
        <v>4.4874738341830884</v>
      </c>
      <c r="J416" s="5">
        <f t="shared" si="6"/>
        <v>0.64615981162675151</v>
      </c>
      <c r="K416" s="5">
        <f>MAX(Online_RAW!$L$2-Online_RAW!L416,0)</f>
        <v>0</v>
      </c>
      <c r="L416" s="5">
        <f>0.0039*(Online_RAW!M416)</f>
        <v>0</v>
      </c>
      <c r="M416" s="10">
        <f>Online_RAW!$N$2-Online_RAW!N416</f>
        <v>0</v>
      </c>
      <c r="N416" s="5">
        <f>Online_RAW!C416*60</f>
        <v>120.01121739130438</v>
      </c>
      <c r="O416" s="5">
        <f>MAX(0, Online_RAW!D416*60)</f>
        <v>1.408695652173912E-2</v>
      </c>
      <c r="P416" s="5">
        <f>_xlfn.IFNA(VLOOKUP(A416,Sampling!$D$7:$E$14,2,FALSE),0)</f>
        <v>0</v>
      </c>
      <c r="Q416">
        <f>_xlfn.IFNA(VLOOKUP(A416,Refill!$D$6:$G$8,2,FALSE),0)</f>
        <v>0</v>
      </c>
    </row>
    <row r="417" spans="1:17" x14ac:dyDescent="0.25">
      <c r="A417" s="5">
        <f>ROUND((Online_RAW!B417-General!$B$10)*24,3)</f>
        <v>6.9169999999999998</v>
      </c>
      <c r="B417" s="5">
        <f>General!$B$12+Online_ANA!K417/1000+Online_ANA!L417/1000+Online_ANA!M417/1000/General!$B$22-SUM($P$2:P417)/1000/General!$B$24+SUM($Q$2:Q417)/1000/General!$B$24</f>
        <v>1.08</v>
      </c>
      <c r="C417" s="5">
        <f>Online_RAW!K417</f>
        <v>20.59</v>
      </c>
      <c r="D417" s="5">
        <f>Online_RAW!J417</f>
        <v>0.13</v>
      </c>
      <c r="E417" s="5">
        <f>(1-F417/100-G417/100)/(1-C417/100-D417/100-General!$B$17/100)</f>
        <v>1.0038981379271359</v>
      </c>
      <c r="F417" s="5">
        <f>N417*General!$B$14/(N417+O417)+O417*100/(N417+O417)</f>
        <v>20.805337322741902</v>
      </c>
      <c r="G417" s="5">
        <f>N417*General!$B$15/(N417+O417)</f>
        <v>3.9997304382453587E-2</v>
      </c>
      <c r="H417" s="5">
        <f>(N417+O417)*(1/General!$B$20)*((F417/100)-E417*(C417/100))*1000/B417</f>
        <v>6.6960331326157556</v>
      </c>
      <c r="I417" s="5">
        <f>(N417+O417)*(1/General!$B$20)*((D417/100)*E417-(G417/100))*1000/B417</f>
        <v>4.4868096437206928</v>
      </c>
      <c r="J417" s="5">
        <f t="shared" si="6"/>
        <v>0.67006980922269632</v>
      </c>
      <c r="K417" s="5">
        <f>MAX(Online_RAW!$L$2-Online_RAW!L417,0)</f>
        <v>0</v>
      </c>
      <c r="L417" s="5">
        <f>0.0039*(Online_RAW!M417)</f>
        <v>0</v>
      </c>
      <c r="M417" s="10">
        <f>Online_RAW!$N$2-Online_RAW!N417</f>
        <v>0</v>
      </c>
      <c r="N417" s="5">
        <f>Online_RAW!C417*60</f>
        <v>119.9934545454546</v>
      </c>
      <c r="O417" s="5">
        <f>MAX(0, Online_RAW!D417*60)</f>
        <v>8.08695652173912E-3</v>
      </c>
      <c r="P417" s="5">
        <f>_xlfn.IFNA(VLOOKUP(A417,Sampling!$D$7:$E$14,2,FALSE),0)</f>
        <v>0</v>
      </c>
      <c r="Q417">
        <f>_xlfn.IFNA(VLOOKUP(A417,Refill!$D$6:$G$8,2,FALSE),0)</f>
        <v>0</v>
      </c>
    </row>
    <row r="418" spans="1:17" x14ac:dyDescent="0.25">
      <c r="A418" s="5">
        <f>ROUND((Online_RAW!B418-General!$B$10)*24,3)</f>
        <v>6.9329999999999998</v>
      </c>
      <c r="B418" s="5">
        <f>General!$B$12+Online_ANA!K418/1000+Online_ANA!L418/1000+Online_ANA!M418/1000/General!$B$22-SUM($P$2:P418)/1000/General!$B$24+SUM($Q$2:Q418)/1000/General!$B$24</f>
        <v>1.08</v>
      </c>
      <c r="C418" s="5">
        <f>Online_RAW!K418</f>
        <v>20.59</v>
      </c>
      <c r="D418" s="5">
        <f>Online_RAW!J418</f>
        <v>0.14000000000000001</v>
      </c>
      <c r="E418" s="5">
        <f>(1-F418/100-G418/100)/(1-C418/100-D418/100-General!$B$17/100)</f>
        <v>1.004038112718084</v>
      </c>
      <c r="F418" s="5">
        <f>N418*General!$B$14/(N418+O418)+O418*100/(N418+O418)</f>
        <v>20.804340565045056</v>
      </c>
      <c r="G418" s="5">
        <f>N418*General!$B$15/(N418+O418)</f>
        <v>3.9997807795431786E-2</v>
      </c>
      <c r="H418" s="5">
        <f>(N418+O418)*(1/General!$B$20)*((F418/100)-E418*(C418/100))*1000/B418</f>
        <v>6.4985369649607803</v>
      </c>
      <c r="I418" s="5">
        <f>(N418+O418)*(1/General!$B$20)*((D418/100)*E418-(G418/100))*1000/B418</f>
        <v>4.981422253125193</v>
      </c>
      <c r="J418" s="5">
        <f t="shared" si="6"/>
        <v>0.76654519009191424</v>
      </c>
      <c r="K418" s="5">
        <f>MAX(Online_RAW!$L$2-Online_RAW!L418,0)</f>
        <v>0</v>
      </c>
      <c r="L418" s="5">
        <f>0.0039*(Online_RAW!M418)</f>
        <v>0</v>
      </c>
      <c r="M418" s="10">
        <f>Online_RAW!$N$2-Online_RAW!N418</f>
        <v>0</v>
      </c>
      <c r="N418" s="5">
        <f>Online_RAW!C418*60</f>
        <v>119.8988181818184</v>
      </c>
      <c r="O418" s="5">
        <f>MAX(0, Online_RAW!D418*60)</f>
        <v>6.5714285714285996E-3</v>
      </c>
      <c r="P418" s="5">
        <f>_xlfn.IFNA(VLOOKUP(A418,Sampling!$D$7:$E$14,2,FALSE),0)</f>
        <v>0</v>
      </c>
      <c r="Q418">
        <f>_xlfn.IFNA(VLOOKUP(A418,Refill!$D$6:$G$8,2,FALSE),0)</f>
        <v>0</v>
      </c>
    </row>
    <row r="419" spans="1:17" x14ac:dyDescent="0.25">
      <c r="A419" s="5">
        <f>ROUND((Online_RAW!B419-General!$B$10)*24,3)</f>
        <v>6.95</v>
      </c>
      <c r="B419" s="5">
        <f>General!$B$12+Online_ANA!K419/1000+Online_ANA!L419/1000+Online_ANA!M419/1000/General!$B$22-SUM($P$2:P419)/1000/General!$B$24+SUM($Q$2:Q419)/1000/General!$B$24</f>
        <v>1.08</v>
      </c>
      <c r="C419" s="5">
        <f>Online_RAW!K419</f>
        <v>20.59</v>
      </c>
      <c r="D419" s="5">
        <f>Online_RAW!J419</f>
        <v>0.13500000000000001</v>
      </c>
      <c r="E419" s="5">
        <f>(1-F419/100-G419/100)/(1-C419/100-D419/100-General!$B$17/100)</f>
        <v>1.0039450132208405</v>
      </c>
      <c r="F419" s="5">
        <f>N419*General!$B$14/(N419+O419)+O419*100/(N419+O419)</f>
        <v>20.806661725992644</v>
      </c>
      <c r="G419" s="5">
        <f>N419*General!$B$15/(N419+O419)</f>
        <v>3.9996635491922908E-2</v>
      </c>
      <c r="H419" s="5">
        <f>(N419+O419)*(1/General!$B$20)*((F419/100)-E419*(C419/100))*1000/B419</f>
        <v>6.7120160059827931</v>
      </c>
      <c r="I419" s="5">
        <f>(N419+O419)*(1/General!$B$20)*((D419/100)*E419-(G419/100))*1000/B419</f>
        <v>4.7346989876867775</v>
      </c>
      <c r="J419" s="5">
        <f t="shared" si="6"/>
        <v>0.70540639108525327</v>
      </c>
      <c r="K419" s="5">
        <f>MAX(Online_RAW!$L$2-Online_RAW!L419,0)</f>
        <v>0</v>
      </c>
      <c r="L419" s="5">
        <f>0.0039*(Online_RAW!M419)</f>
        <v>0</v>
      </c>
      <c r="M419" s="10">
        <f>Online_RAW!$N$2-Online_RAW!N419</f>
        <v>0</v>
      </c>
      <c r="N419" s="5">
        <f>Online_RAW!C419*60</f>
        <v>119.9588181818184</v>
      </c>
      <c r="O419" s="5">
        <f>MAX(0, Online_RAW!D419*60)</f>
        <v>1.0090909090909079E-2</v>
      </c>
      <c r="P419" s="5">
        <f>_xlfn.IFNA(VLOOKUP(A419,Sampling!$D$7:$E$14,2,FALSE),0)</f>
        <v>0</v>
      </c>
      <c r="Q419">
        <f>_xlfn.IFNA(VLOOKUP(A419,Refill!$D$6:$G$8,2,FALSE),0)</f>
        <v>0</v>
      </c>
    </row>
    <row r="420" spans="1:17" x14ac:dyDescent="0.25">
      <c r="A420" s="5">
        <f>ROUND((Online_RAW!B420-General!$B$10)*24,3)</f>
        <v>6.9669999999999996</v>
      </c>
      <c r="B420" s="5">
        <f>General!$B$12+Online_ANA!K420/1000+Online_ANA!L420/1000+Online_ANA!M420/1000/General!$B$22-SUM($P$2:P420)/1000/General!$B$24+SUM($Q$2:Q420)/1000/General!$B$24</f>
        <v>1.08</v>
      </c>
      <c r="C420" s="5">
        <f>Online_RAW!K420</f>
        <v>20.586666666666702</v>
      </c>
      <c r="D420" s="5">
        <f>Online_RAW!J420</f>
        <v>0.14000000000000001</v>
      </c>
      <c r="E420" s="5">
        <f>(1-F420/100-G420/100)/(1-C420/100-D420/100-General!$B$17/100)</f>
        <v>1.0040506897230217</v>
      </c>
      <c r="F420" s="5">
        <f>N420*General!$B$14/(N420+O420)+O420*100/(N420+O420)</f>
        <v>20.8</v>
      </c>
      <c r="G420" s="5">
        <f>N420*General!$B$15/(N420+O420)</f>
        <v>4.0000000000000008E-2</v>
      </c>
      <c r="H420" s="5">
        <f>(N420+O420)*(1/General!$B$20)*((F420/100)-E420*(C420/100))*1000/B420</f>
        <v>6.4422868391213086</v>
      </c>
      <c r="I420" s="5">
        <f>(N420+O420)*(1/General!$B$20)*((D420/100)*E420-(G420/100))*1000/B420</f>
        <v>4.985889300249803</v>
      </c>
      <c r="J420" s="5">
        <f t="shared" si="6"/>
        <v>0.77393159056075966</v>
      </c>
      <c r="K420" s="5">
        <f>MAX(Online_RAW!$L$2-Online_RAW!L420,0)</f>
        <v>0</v>
      </c>
      <c r="L420" s="5">
        <f>0.0039*(Online_RAW!M420)</f>
        <v>0</v>
      </c>
      <c r="M420" s="10">
        <f>Online_RAW!$N$2-Online_RAW!N420</f>
        <v>0</v>
      </c>
      <c r="N420" s="5">
        <f>Online_RAW!C420*60</f>
        <v>120.01342857142859</v>
      </c>
      <c r="O420" s="5">
        <f>MAX(0, Online_RAW!D420*60)</f>
        <v>0</v>
      </c>
      <c r="P420" s="5">
        <f>_xlfn.IFNA(VLOOKUP(A420,Sampling!$D$7:$E$14,2,FALSE),0)</f>
        <v>0</v>
      </c>
      <c r="Q420">
        <f>_xlfn.IFNA(VLOOKUP(A420,Refill!$D$6:$G$8,2,FALSE),0)</f>
        <v>0</v>
      </c>
    </row>
    <row r="421" spans="1:17" x14ac:dyDescent="0.25">
      <c r="A421" s="5">
        <f>ROUND((Online_RAW!B421-General!$B$10)*24,3)</f>
        <v>6.9829999999999997</v>
      </c>
      <c r="B421" s="5">
        <f>General!$B$12+Online_ANA!K421/1000+Online_ANA!L421/1000+Online_ANA!M421/1000/General!$B$22-SUM($P$2:P421)/1000/General!$B$24+SUM($Q$2:Q421)/1000/General!$B$24</f>
        <v>1.08</v>
      </c>
      <c r="C421" s="5">
        <f>Online_RAW!K421</f>
        <v>20.58</v>
      </c>
      <c r="D421" s="5">
        <f>Online_RAW!J421</f>
        <v>0.14000000000000001</v>
      </c>
      <c r="E421" s="5">
        <f>(1-F421/100-G421/100)/(1-C421/100-D421/100-General!$B$17/100)</f>
        <v>1.0039269615253903</v>
      </c>
      <c r="F421" s="5">
        <f>N421*General!$B$14/(N421+O421)+O421*100/(N421+O421)</f>
        <v>20.803063511231894</v>
      </c>
      <c r="G421" s="5">
        <f>N421*General!$B$15/(N421+O421)</f>
        <v>3.9998452772105099E-2</v>
      </c>
      <c r="H421" s="5">
        <f>(N421+O421)*(1/General!$B$20)*((F421/100)-E421*(C421/100))*1000/B421</f>
        <v>7.0433958727964194</v>
      </c>
      <c r="I421" s="5">
        <f>(N421+O421)*(1/General!$B$20)*((D421/100)*E421-(G421/100))*1000/B421</f>
        <v>4.9788364078743097</v>
      </c>
      <c r="J421" s="5">
        <f t="shared" si="6"/>
        <v>0.70688010411341207</v>
      </c>
      <c r="K421" s="5">
        <f>MAX(Online_RAW!$L$2-Online_RAW!L421,0)</f>
        <v>0</v>
      </c>
      <c r="L421" s="5">
        <f>0.0039*(Online_RAW!M421)</f>
        <v>0</v>
      </c>
      <c r="M421" s="10">
        <f>Online_RAW!$N$2-Online_RAW!N421</f>
        <v>0</v>
      </c>
      <c r="N421" s="5">
        <f>Online_RAW!C421*60</f>
        <v>119.85782608695659</v>
      </c>
      <c r="O421" s="5">
        <f>MAX(0, Online_RAW!D421*60)</f>
        <v>4.6363636363636381E-3</v>
      </c>
      <c r="P421" s="5">
        <f>_xlfn.IFNA(VLOOKUP(A421,Sampling!$D$7:$E$14,2,FALSE),0)</f>
        <v>0</v>
      </c>
      <c r="Q421">
        <f>_xlfn.IFNA(VLOOKUP(A421,Refill!$D$6:$G$8,2,FALSE),0)</f>
        <v>0</v>
      </c>
    </row>
    <row r="422" spans="1:17" x14ac:dyDescent="0.25">
      <c r="A422" s="5">
        <f>ROUND((Online_RAW!B422-General!$B$10)*24,3)</f>
        <v>7</v>
      </c>
      <c r="B422" s="5">
        <f>General!$B$12+Online_ANA!K422/1000+Online_ANA!L422/1000+Online_ANA!M422/1000/General!$B$22-SUM($P$2:P422)/1000/General!$B$24+SUM($Q$2:Q422)/1000/General!$B$24</f>
        <v>1.08</v>
      </c>
      <c r="C422" s="5">
        <f>Online_RAW!K422</f>
        <v>20.58</v>
      </c>
      <c r="D422" s="5">
        <f>Online_RAW!J422</f>
        <v>0.14000000000000001</v>
      </c>
      <c r="E422" s="5">
        <f>(1-F422/100-G422/100)/(1-C422/100-D422/100-General!$B$17/100)</f>
        <v>1.003965795622503</v>
      </c>
      <c r="F422" s="5">
        <f>N422*General!$B$14/(N422+O422)+O422*100/(N422+O422)</f>
        <v>20.8</v>
      </c>
      <c r="G422" s="5">
        <f>N422*General!$B$15/(N422+O422)</f>
        <v>0.04</v>
      </c>
      <c r="H422" s="5">
        <f>(N422+O422)*(1/General!$B$20)*((F422/100)-E422*(C422/100))*1000/B422</f>
        <v>6.851792384066945</v>
      </c>
      <c r="I422" s="5">
        <f>(N422+O422)*(1/General!$B$20)*((D422/100)*E422-(G422/100))*1000/B422</f>
        <v>4.9787822258933865</v>
      </c>
      <c r="J422" s="5">
        <f t="shared" si="6"/>
        <v>0.72663938817979534</v>
      </c>
      <c r="K422" s="5">
        <f>MAX(Online_RAW!$L$2-Online_RAW!L422,0)</f>
        <v>0</v>
      </c>
      <c r="L422" s="5">
        <f>0.0039*(Online_RAW!M422)</f>
        <v>0</v>
      </c>
      <c r="M422" s="10">
        <f>Online_RAW!$N$2-Online_RAW!N422</f>
        <v>0</v>
      </c>
      <c r="N422" s="5">
        <f>Online_RAW!C422*60</f>
        <v>119.8565217391302</v>
      </c>
      <c r="O422" s="5">
        <f>MAX(0, Online_RAW!D422*60)</f>
        <v>0</v>
      </c>
      <c r="P422" s="5">
        <f>_xlfn.IFNA(VLOOKUP(A422,Sampling!$D$7:$E$14,2,FALSE),0)</f>
        <v>0</v>
      </c>
      <c r="Q422">
        <f>_xlfn.IFNA(VLOOKUP(A422,Refill!$D$6:$G$8,2,FALSE),0)</f>
        <v>0</v>
      </c>
    </row>
    <row r="423" spans="1:17" x14ac:dyDescent="0.25">
      <c r="A423" s="5">
        <f>ROUND((Online_RAW!B423-General!$B$10)*24,3)</f>
        <v>7.0170000000000003</v>
      </c>
      <c r="B423" s="5">
        <f>General!$B$12+Online_ANA!K423/1000+Online_ANA!L423/1000+Online_ANA!M423/1000/General!$B$22-SUM($P$2:P423)/1000/General!$B$24+SUM($Q$2:Q423)/1000/General!$B$24</f>
        <v>1.08</v>
      </c>
      <c r="C423" s="5">
        <f>Online_RAW!K423</f>
        <v>20.574999999999999</v>
      </c>
      <c r="D423" s="5">
        <f>Online_RAW!J423</f>
        <v>0.14000000000000001</v>
      </c>
      <c r="E423" s="5">
        <f>(1-F423/100-G423/100)/(1-C423/100-D423/100-General!$B$17/100)</f>
        <v>1.0039021344675538</v>
      </c>
      <c r="F423" s="5">
        <f>N423*General!$B$14/(N423+O423)+O423*100/(N423+O423)</f>
        <v>20.8</v>
      </c>
      <c r="G423" s="5">
        <f>N423*General!$B$15/(N423+O423)</f>
        <v>0.04</v>
      </c>
      <c r="H423" s="5">
        <f>(N423+O423)*(1/General!$B$20)*((F423/100)-E423*(C423/100))*1000/B423</f>
        <v>7.1774460923004453</v>
      </c>
      <c r="I423" s="5">
        <f>(N423+O423)*(1/General!$B$20)*((D423/100)*E423-(G423/100))*1000/B423</f>
        <v>4.9868548825439243</v>
      </c>
      <c r="J423" s="5">
        <f t="shared" si="6"/>
        <v>0.69479517065179186</v>
      </c>
      <c r="K423" s="5">
        <f>MAX(Online_RAW!$L$2-Online_RAW!L423,0)</f>
        <v>0</v>
      </c>
      <c r="L423" s="5">
        <f>0.0039*(Online_RAW!M423)</f>
        <v>0</v>
      </c>
      <c r="M423" s="10">
        <f>Online_RAW!$N$2-Online_RAW!N423</f>
        <v>0</v>
      </c>
      <c r="N423" s="5">
        <f>Online_RAW!C423*60</f>
        <v>120.0615</v>
      </c>
      <c r="O423" s="5">
        <f>MAX(0, Online_RAW!D423*60)</f>
        <v>0</v>
      </c>
      <c r="P423" s="5">
        <f>_xlfn.IFNA(VLOOKUP(A423,Sampling!$D$7:$E$14,2,FALSE),0)</f>
        <v>0</v>
      </c>
      <c r="Q423">
        <f>_xlfn.IFNA(VLOOKUP(A423,Refill!$D$6:$G$8,2,FALSE),0)</f>
        <v>0</v>
      </c>
    </row>
    <row r="424" spans="1:17" x14ac:dyDescent="0.25">
      <c r="A424" s="5">
        <f>ROUND((Online_RAW!B424-General!$B$10)*24,3)</f>
        <v>7.0330000000000004</v>
      </c>
      <c r="B424" s="5">
        <f>General!$B$12+Online_ANA!K424/1000+Online_ANA!L424/1000+Online_ANA!M424/1000/General!$B$22-SUM($P$2:P424)/1000/General!$B$24+SUM($Q$2:Q424)/1000/General!$B$24</f>
        <v>1.08</v>
      </c>
      <c r="C424" s="5">
        <f>Online_RAW!K424</f>
        <v>20.574999999999999</v>
      </c>
      <c r="D424" s="5">
        <f>Online_RAW!J424</f>
        <v>0.14000000000000001</v>
      </c>
      <c r="E424" s="5">
        <f>(1-F424/100-G424/100)/(1-C424/100-D424/100-General!$B$17/100)</f>
        <v>1.0036513285005797</v>
      </c>
      <c r="F424" s="5">
        <f>N424*General!$B$14/(N424+O424)+O424*100/(N424+O424)</f>
        <v>20.819786622522603</v>
      </c>
      <c r="G424" s="5">
        <f>N424*General!$B$15/(N424+O424)</f>
        <v>3.9990006756301717E-2</v>
      </c>
      <c r="H424" s="5">
        <f>(N424+O424)*(1/General!$B$20)*((F424/100)-E424*(C424/100))*1000/B424</f>
        <v>8.4161309846216117</v>
      </c>
      <c r="I424" s="5">
        <f>(N424+O424)*(1/General!$B$20)*((D424/100)*E424-(G424/100))*1000/B424</f>
        <v>4.9864241739742727</v>
      </c>
      <c r="J424" s="5">
        <f t="shared" si="6"/>
        <v>0.59248414539718119</v>
      </c>
      <c r="K424" s="5">
        <f>MAX(Online_RAW!$L$2-Online_RAW!L424,0)</f>
        <v>0</v>
      </c>
      <c r="L424" s="5">
        <f>0.0039*(Online_RAW!M424)</f>
        <v>0</v>
      </c>
      <c r="M424" s="10">
        <f>Online_RAW!$N$2-Online_RAW!N424</f>
        <v>0</v>
      </c>
      <c r="N424" s="5">
        <f>Online_RAW!C424*60</f>
        <v>120.05113043478241</v>
      </c>
      <c r="O424" s="5">
        <f>MAX(0, Online_RAW!D424*60)</f>
        <v>0.03</v>
      </c>
      <c r="P424" s="5">
        <f>_xlfn.IFNA(VLOOKUP(A424,Sampling!$D$7:$E$14,2,FALSE),0)</f>
        <v>0</v>
      </c>
      <c r="Q424">
        <f>_xlfn.IFNA(VLOOKUP(A424,Refill!$D$6:$G$8,2,FALSE),0)</f>
        <v>0</v>
      </c>
    </row>
    <row r="425" spans="1:17" x14ac:dyDescent="0.25">
      <c r="A425" s="5">
        <f>ROUND((Online_RAW!B425-General!$B$10)*24,3)</f>
        <v>7.05</v>
      </c>
      <c r="B425" s="5">
        <f>General!$B$12+Online_ANA!K425/1000+Online_ANA!L425/1000+Online_ANA!M425/1000/General!$B$22-SUM($P$2:P425)/1000/General!$B$24+SUM($Q$2:Q425)/1000/General!$B$24</f>
        <v>1.08</v>
      </c>
      <c r="C425" s="5">
        <f>Online_RAW!K425</f>
        <v>20.5833333333333</v>
      </c>
      <c r="D425" s="5">
        <f>Online_RAW!J425</f>
        <v>0.14499999999999999</v>
      </c>
      <c r="E425" s="5">
        <f>(1-F425/100-G425/100)/(1-C425/100-D425/100-General!$B$17/100)</f>
        <v>1.0040719154914914</v>
      </c>
      <c r="F425" s="5">
        <f>N425*General!$B$14/(N425+O425)+O425*100/(N425+O425)</f>
        <v>20.8</v>
      </c>
      <c r="G425" s="5">
        <f>N425*General!$B$15/(N425+O425)</f>
        <v>0.04</v>
      </c>
      <c r="H425" s="5">
        <f>(N425+O425)*(1/General!$B$20)*((F425/100)-E425*(C425/100))*1000/B425</f>
        <v>6.5905140050015891</v>
      </c>
      <c r="I425" s="5">
        <f>(N425+O425)*(1/General!$B$20)*((D425/100)*E425-(G425/100))*1000/B425</f>
        <v>5.2380812742104341</v>
      </c>
      <c r="J425" s="5">
        <f t="shared" si="6"/>
        <v>0.79479100874912278</v>
      </c>
      <c r="K425" s="5">
        <f>MAX(Online_RAW!$L$2-Online_RAW!L425,0)</f>
        <v>0</v>
      </c>
      <c r="L425" s="5">
        <f>0.0039*(Online_RAW!M425)</f>
        <v>0</v>
      </c>
      <c r="M425" s="10">
        <f>Online_RAW!$N$2-Online_RAW!N425</f>
        <v>0</v>
      </c>
      <c r="N425" s="5">
        <f>Online_RAW!C425*60</f>
        <v>120.08556521739121</v>
      </c>
      <c r="O425" s="5">
        <f>MAX(0, Online_RAW!D425*60)</f>
        <v>0</v>
      </c>
      <c r="P425" s="5">
        <f>_xlfn.IFNA(VLOOKUP(A425,Sampling!$D$7:$E$14,2,FALSE),0)</f>
        <v>0</v>
      </c>
      <c r="Q425">
        <f>_xlfn.IFNA(VLOOKUP(A425,Refill!$D$6:$G$8,2,FALSE),0)</f>
        <v>0</v>
      </c>
    </row>
    <row r="426" spans="1:17" x14ac:dyDescent="0.25">
      <c r="A426" s="5">
        <f>ROUND((Online_RAW!B426-General!$B$10)*24,3)</f>
        <v>7.0670000000000002</v>
      </c>
      <c r="B426" s="5">
        <f>General!$B$12+Online_ANA!K426/1000+Online_ANA!L426/1000+Online_ANA!M426/1000/General!$B$22-SUM($P$2:P426)/1000/General!$B$24+SUM($Q$2:Q426)/1000/General!$B$24</f>
        <v>1.08</v>
      </c>
      <c r="C426" s="5">
        <f>Online_RAW!K426</f>
        <v>20.59</v>
      </c>
      <c r="D426" s="5">
        <f>Online_RAW!J426</f>
        <v>0.14499999999999999</v>
      </c>
      <c r="E426" s="5">
        <f>(1-F426/100-G426/100)/(1-C426/100-D426/100-General!$B$17/100)</f>
        <v>1.0040738430651905</v>
      </c>
      <c r="F426" s="5">
        <f>N426*General!$B$14/(N426+O426)+O426*100/(N426+O426)</f>
        <v>20.806545163325069</v>
      </c>
      <c r="G426" s="5">
        <f>N426*General!$B$15/(N426+O426)</f>
        <v>3.9996694361957033E-2</v>
      </c>
      <c r="H426" s="5">
        <f>(N426+O426)*(1/General!$B$20)*((F426/100)-E426*(C426/100))*1000/B426</f>
        <v>6.5739148403975136</v>
      </c>
      <c r="I426" s="5">
        <f>(N426+O426)*(1/General!$B$20)*((D426/100)*E426-(G426/100))*1000/B426</f>
        <v>5.2324836013987435</v>
      </c>
      <c r="J426" s="5">
        <f t="shared" si="6"/>
        <v>0.79594636201316293</v>
      </c>
      <c r="K426" s="5">
        <f>MAX(Online_RAW!$L$2-Online_RAW!L426,0)</f>
        <v>0</v>
      </c>
      <c r="L426" s="5">
        <f>0.0039*(Online_RAW!M426)</f>
        <v>0</v>
      </c>
      <c r="M426" s="10">
        <f>Online_RAW!$N$2-Online_RAW!N426</f>
        <v>0</v>
      </c>
      <c r="N426" s="5">
        <f>Online_RAW!C426*60</f>
        <v>119.94325000000019</v>
      </c>
      <c r="O426" s="5">
        <f>MAX(0, Online_RAW!D426*60)</f>
        <v>9.9130434782608804E-3</v>
      </c>
      <c r="P426" s="5">
        <f>_xlfn.IFNA(VLOOKUP(A426,Sampling!$D$7:$E$14,2,FALSE),0)</f>
        <v>0</v>
      </c>
      <c r="Q426">
        <f>_xlfn.IFNA(VLOOKUP(A426,Refill!$D$6:$G$8,2,FALSE),0)</f>
        <v>0</v>
      </c>
    </row>
    <row r="427" spans="1:17" x14ac:dyDescent="0.25">
      <c r="A427" s="5">
        <f>ROUND((Online_RAW!B427-General!$B$10)*24,3)</f>
        <v>7.0830000000000002</v>
      </c>
      <c r="B427" s="5">
        <f>General!$B$12+Online_ANA!K427/1000+Online_ANA!L427/1000+Online_ANA!M427/1000/General!$B$22-SUM($P$2:P427)/1000/General!$B$24+SUM($Q$2:Q427)/1000/General!$B$24</f>
        <v>1.08</v>
      </c>
      <c r="C427" s="5">
        <f>Online_RAW!K427</f>
        <v>20.59</v>
      </c>
      <c r="D427" s="5">
        <f>Online_RAW!J427</f>
        <v>0.14499999999999999</v>
      </c>
      <c r="E427" s="5">
        <f>(1-F427/100-G427/100)/(1-C427/100-D427/100-General!$B$17/100)</f>
        <v>1.0041568275404462</v>
      </c>
      <c r="F427" s="5">
        <f>N427*General!$B$14/(N427+O427)+O427*100/(N427+O427)</f>
        <v>20.8</v>
      </c>
      <c r="G427" s="5">
        <f>N427*General!$B$15/(N427+O427)</f>
        <v>0.04</v>
      </c>
      <c r="H427" s="5">
        <f>(N427+O427)*(1/General!$B$20)*((F427/100)-E427*(C427/100))*1000/B427</f>
        <v>6.1705525597825499</v>
      </c>
      <c r="I427" s="5">
        <f>(N427+O427)*(1/General!$B$20)*((D427/100)*E427-(G427/100))*1000/B427</f>
        <v>5.2377014224400247</v>
      </c>
      <c r="J427" s="5">
        <f t="shared" si="6"/>
        <v>0.84882210656100487</v>
      </c>
      <c r="K427" s="5">
        <f>MAX(Online_RAW!$L$2-Online_RAW!L427,0)</f>
        <v>0</v>
      </c>
      <c r="L427" s="5">
        <f>0.0039*(Online_RAW!M427)</f>
        <v>0</v>
      </c>
      <c r="M427" s="10">
        <f>Online_RAW!$N$2-Online_RAW!N427</f>
        <v>0</v>
      </c>
      <c r="N427" s="5">
        <f>Online_RAW!C427*60</f>
        <v>120.06285714285721</v>
      </c>
      <c r="O427" s="5">
        <f>MAX(0, Online_RAW!D427*60)</f>
        <v>0</v>
      </c>
      <c r="P427" s="5">
        <f>_xlfn.IFNA(VLOOKUP(A427,Sampling!$D$7:$E$14,2,FALSE),0)</f>
        <v>0</v>
      </c>
      <c r="Q427">
        <f>_xlfn.IFNA(VLOOKUP(A427,Refill!$D$6:$G$8,2,FALSE),0)</f>
        <v>0</v>
      </c>
    </row>
    <row r="428" spans="1:17" x14ac:dyDescent="0.25">
      <c r="A428" s="5">
        <f>ROUND((Online_RAW!B428-General!$B$10)*24,3)</f>
        <v>7.1</v>
      </c>
      <c r="B428" s="5">
        <f>General!$B$12+Online_ANA!K428/1000+Online_ANA!L428/1000+Online_ANA!M428/1000/General!$B$22-SUM($P$2:P428)/1000/General!$B$24+SUM($Q$2:Q428)/1000/General!$B$24</f>
        <v>1.08</v>
      </c>
      <c r="C428" s="5">
        <f>Online_RAW!K428</f>
        <v>20.58</v>
      </c>
      <c r="D428" s="5">
        <f>Online_RAW!J428</f>
        <v>0.14000000000000001</v>
      </c>
      <c r="E428" s="5">
        <f>(1-F428/100-G428/100)/(1-C428/100-D428/100-General!$B$17/100)</f>
        <v>1.003965795622503</v>
      </c>
      <c r="F428" s="5">
        <f>N428*General!$B$14/(N428+O428)+O428*100/(N428+O428)</f>
        <v>20.8</v>
      </c>
      <c r="G428" s="5">
        <f>N428*General!$B$15/(N428+O428)</f>
        <v>0.04</v>
      </c>
      <c r="H428" s="5">
        <f>(N428+O428)*(1/General!$B$20)*((F428/100)-E428*(C428/100))*1000/B428</f>
        <v>6.856128009081905</v>
      </c>
      <c r="I428" s="5">
        <f>(N428+O428)*(1/General!$B$20)*((D428/100)*E428-(G428/100))*1000/B428</f>
        <v>4.9819326618016344</v>
      </c>
      <c r="J428" s="5">
        <f t="shared" si="6"/>
        <v>0.72663938817979545</v>
      </c>
      <c r="K428" s="5">
        <f>MAX(Online_RAW!$L$2-Online_RAW!L428,0)</f>
        <v>0</v>
      </c>
      <c r="L428" s="5">
        <f>0.0039*(Online_RAW!M428)</f>
        <v>0</v>
      </c>
      <c r="M428" s="10">
        <f>Online_RAW!$N$2-Online_RAW!N428</f>
        <v>0</v>
      </c>
      <c r="N428" s="5">
        <f>Online_RAW!C428*60</f>
        <v>119.9323636363638</v>
      </c>
      <c r="O428" s="5">
        <f>MAX(0, Online_RAW!D428*60)</f>
        <v>0</v>
      </c>
      <c r="P428" s="5">
        <f>_xlfn.IFNA(VLOOKUP(A428,Sampling!$D$7:$E$14,2,FALSE),0)</f>
        <v>0</v>
      </c>
      <c r="Q428">
        <f>_xlfn.IFNA(VLOOKUP(A428,Refill!$D$6:$G$8,2,FALSE),0)</f>
        <v>0</v>
      </c>
    </row>
    <row r="429" spans="1:17" x14ac:dyDescent="0.25">
      <c r="A429" s="5">
        <f>ROUND((Online_RAW!B429-General!$B$10)*24,3)</f>
        <v>7.117</v>
      </c>
      <c r="B429" s="5">
        <f>General!$B$12+Online_ANA!K429/1000+Online_ANA!L429/1000+Online_ANA!M429/1000/General!$B$22-SUM($P$2:P429)/1000/General!$B$24+SUM($Q$2:Q429)/1000/General!$B$24</f>
        <v>1.08</v>
      </c>
      <c r="C429" s="5">
        <f>Online_RAW!K429</f>
        <v>20.57</v>
      </c>
      <c r="D429" s="5">
        <f>Online_RAW!J429</f>
        <v>0.14000000000000001</v>
      </c>
      <c r="E429" s="5">
        <f>(1-F429/100-G429/100)/(1-C429/100-D429/100-General!$B$17/100)</f>
        <v>1.0036546391159011</v>
      </c>
      <c r="F429" s="5">
        <f>N429*General!$B$14/(N429+O429)+O429*100/(N429+O429)</f>
        <v>20.81450463199705</v>
      </c>
      <c r="G429" s="5">
        <f>N429*General!$B$15/(N429+O429)</f>
        <v>3.9992674428284317E-2</v>
      </c>
      <c r="H429" s="5">
        <f>(N429+O429)*(1/General!$B$20)*((F429/100)-E429*(C429/100))*1000/B429</f>
        <v>8.4028887291650101</v>
      </c>
      <c r="I429" s="5">
        <f>(N429+O429)*(1/General!$B$20)*((D429/100)*E429-(G429/100))*1000/B429</f>
        <v>4.988225478882943</v>
      </c>
      <c r="J429" s="5">
        <f t="shared" si="6"/>
        <v>0.59363221859283388</v>
      </c>
      <c r="K429" s="5">
        <f>MAX(Online_RAW!$L$2-Online_RAW!L429,0)</f>
        <v>0</v>
      </c>
      <c r="L429" s="5">
        <f>0.0039*(Online_RAW!M429)</f>
        <v>0</v>
      </c>
      <c r="M429" s="10">
        <f>Online_RAW!$N$2-Online_RAW!N429</f>
        <v>0</v>
      </c>
      <c r="N429" s="5">
        <f>Online_RAW!C429*60</f>
        <v>120.10514285714281</v>
      </c>
      <c r="O429" s="5">
        <f>MAX(0, Online_RAW!D429*60)</f>
        <v>2.200000000000002E-2</v>
      </c>
      <c r="P429" s="5">
        <f>_xlfn.IFNA(VLOOKUP(A429,Sampling!$D$7:$E$14,2,FALSE),0)</f>
        <v>0</v>
      </c>
      <c r="Q429">
        <f>_xlfn.IFNA(VLOOKUP(A429,Refill!$D$6:$G$8,2,FALSE),0)</f>
        <v>0</v>
      </c>
    </row>
    <row r="430" spans="1:17" x14ac:dyDescent="0.25">
      <c r="A430" s="5">
        <f>ROUND((Online_RAW!B430-General!$B$10)*24,3)</f>
        <v>7.133</v>
      </c>
      <c r="B430" s="5">
        <f>General!$B$12+Online_ANA!K430/1000+Online_ANA!L430/1000+Online_ANA!M430/1000/General!$B$22-SUM($P$2:P430)/1000/General!$B$24+SUM($Q$2:Q430)/1000/General!$B$24</f>
        <v>1.08</v>
      </c>
      <c r="C430" s="5">
        <f>Online_RAW!K430</f>
        <v>20.57</v>
      </c>
      <c r="D430" s="5">
        <f>Online_RAW!J430</f>
        <v>0.14000000000000001</v>
      </c>
      <c r="E430" s="5">
        <f>(1-F430/100-G430/100)/(1-C430/100-D430/100-General!$B$17/100)</f>
        <v>1.0038384813855601</v>
      </c>
      <c r="F430" s="5">
        <f>N430*General!$B$14/(N430+O430)+O430*100/(N430+O430)</f>
        <v>20.8</v>
      </c>
      <c r="G430" s="5">
        <f>N430*General!$B$15/(N430+O430)</f>
        <v>3.9999999999999994E-2</v>
      </c>
      <c r="H430" s="5">
        <f>(N430+O430)*(1/General!$B$20)*((F430/100)-E430*(C430/100))*1000/B430</f>
        <v>7.4854724064269291</v>
      </c>
      <c r="I430" s="5">
        <f>(N430+O430)*(1/General!$B$20)*((D430/100)*E430-(G430/100))*1000/B430</f>
        <v>4.9825059077433131</v>
      </c>
      <c r="J430" s="5">
        <f t="shared" si="6"/>
        <v>0.66562344194407808</v>
      </c>
      <c r="K430" s="5">
        <f>MAX(Online_RAW!$L$2-Online_RAW!L430,0)</f>
        <v>0</v>
      </c>
      <c r="L430" s="5">
        <f>0.0039*(Online_RAW!M430)</f>
        <v>0</v>
      </c>
      <c r="M430" s="10">
        <f>Online_RAW!$N$2-Online_RAW!N430</f>
        <v>0</v>
      </c>
      <c r="N430" s="5">
        <f>Online_RAW!C430*60</f>
        <v>119.9674285714284</v>
      </c>
      <c r="O430" s="5">
        <f>MAX(0, Online_RAW!D430*60)</f>
        <v>0</v>
      </c>
      <c r="P430" s="5">
        <f>_xlfn.IFNA(VLOOKUP(A430,Sampling!$D$7:$E$14,2,FALSE),0)</f>
        <v>0</v>
      </c>
      <c r="Q430">
        <f>_xlfn.IFNA(VLOOKUP(A430,Refill!$D$6:$G$8,2,FALSE),0)</f>
        <v>0</v>
      </c>
    </row>
    <row r="431" spans="1:17" x14ac:dyDescent="0.25">
      <c r="A431" s="5">
        <f>ROUND((Online_RAW!B431-General!$B$10)*24,3)</f>
        <v>7.15</v>
      </c>
      <c r="B431" s="5">
        <f>General!$B$12+Online_ANA!K431/1000+Online_ANA!L431/1000+Online_ANA!M431/1000/General!$B$22-SUM($P$2:P431)/1000/General!$B$24+SUM($Q$2:Q431)/1000/General!$B$24</f>
        <v>1.08</v>
      </c>
      <c r="C431" s="5">
        <f>Online_RAW!K431</f>
        <v>20.565000000000001</v>
      </c>
      <c r="D431" s="5">
        <f>Online_RAW!J431</f>
        <v>0.14000000000000001</v>
      </c>
      <c r="E431" s="5">
        <f>(1-F431/100-G431/100)/(1-C431/100-D431/100-General!$B$17/100)</f>
        <v>1.0036676493205889</v>
      </c>
      <c r="F431" s="5">
        <f>N431*General!$B$14/(N431+O431)+O431*100/(N431+O431)</f>
        <v>20.808457289823036</v>
      </c>
      <c r="G431" s="5">
        <f>N431*General!$B$15/(N431+O431)</f>
        <v>3.9995728641503518E-2</v>
      </c>
      <c r="H431" s="5">
        <f>(N431+O431)*(1/General!$B$20)*((F431/100)-E431*(C431/100))*1000/B431</f>
        <v>8.3323879018785387</v>
      </c>
      <c r="I431" s="5">
        <f>(N431+O431)*(1/General!$B$20)*((D431/100)*E431-(G431/100))*1000/B431</f>
        <v>4.9844816052856808</v>
      </c>
      <c r="J431" s="5">
        <f t="shared" si="6"/>
        <v>0.59820566012798426</v>
      </c>
      <c r="K431" s="5">
        <f>MAX(Online_RAW!$L$2-Online_RAW!L431,0)</f>
        <v>0</v>
      </c>
      <c r="L431" s="5">
        <f>0.0039*(Online_RAW!M431)</f>
        <v>0</v>
      </c>
      <c r="M431" s="10">
        <f>Online_RAW!$N$2-Online_RAW!N431</f>
        <v>0</v>
      </c>
      <c r="N431" s="5">
        <f>Online_RAW!C431*60</f>
        <v>120.0256363636362</v>
      </c>
      <c r="O431" s="5">
        <f>MAX(0, Online_RAW!D431*60)</f>
        <v>1.281818181818184E-2</v>
      </c>
      <c r="P431" s="5">
        <f>_xlfn.IFNA(VLOOKUP(A431,Sampling!$D$7:$E$14,2,FALSE),0)</f>
        <v>0</v>
      </c>
      <c r="Q431">
        <f>_xlfn.IFNA(VLOOKUP(A431,Refill!$D$6:$G$8,2,FALSE),0)</f>
        <v>0</v>
      </c>
    </row>
    <row r="432" spans="1:17" x14ac:dyDescent="0.25">
      <c r="A432" s="5">
        <f>ROUND((Online_RAW!B432-General!$B$10)*24,3)</f>
        <v>7.1669999999999998</v>
      </c>
      <c r="B432" s="5">
        <f>General!$B$12+Online_ANA!K432/1000+Online_ANA!L432/1000+Online_ANA!M432/1000/General!$B$22-SUM($P$2:P432)/1000/General!$B$24+SUM($Q$2:Q432)/1000/General!$B$24</f>
        <v>1.08</v>
      </c>
      <c r="C432" s="5">
        <f>Online_RAW!K432</f>
        <v>20.565000000000001</v>
      </c>
      <c r="D432" s="5">
        <f>Online_RAW!J432</f>
        <v>0.14000000000000001</v>
      </c>
      <c r="E432" s="5">
        <f>(1-F432/100-G432/100)/(1-C432/100-D432/100-General!$B$17/100)</f>
        <v>1.0035878007023888</v>
      </c>
      <c r="F432" s="5">
        <f>N432*General!$B$14/(N432+O432)+O432*100/(N432+O432)</f>
        <v>20.814757518053781</v>
      </c>
      <c r="G432" s="5">
        <f>N432*General!$B$15/(N432+O432)</f>
        <v>3.9992546708053647E-2</v>
      </c>
      <c r="H432" s="5">
        <f>(N432+O432)*(1/General!$B$20)*((F432/100)-E432*(C432/100))*1000/B432</f>
        <v>8.7249036962578081</v>
      </c>
      <c r="I432" s="5">
        <f>(N432+O432)*(1/General!$B$20)*((D432/100)*E432-(G432/100))*1000/B432</f>
        <v>4.9833263586253489</v>
      </c>
      <c r="J432" s="5">
        <f t="shared" si="6"/>
        <v>0.57116118780345315</v>
      </c>
      <c r="K432" s="5">
        <f>MAX(Online_RAW!$L$2-Online_RAW!L432,0)</f>
        <v>0</v>
      </c>
      <c r="L432" s="5">
        <f>0.0039*(Online_RAW!M432)</f>
        <v>0</v>
      </c>
      <c r="M432" s="10">
        <f>Online_RAW!$N$2-Online_RAW!N432</f>
        <v>0</v>
      </c>
      <c r="N432" s="5">
        <f>Online_RAW!C432*60</f>
        <v>119.9978181818184</v>
      </c>
      <c r="O432" s="5">
        <f>MAX(0, Online_RAW!D432*60)</f>
        <v>2.2363636363636381E-2</v>
      </c>
      <c r="P432" s="5">
        <f>_xlfn.IFNA(VLOOKUP(A432,Sampling!$D$7:$E$14,2,FALSE),0)</f>
        <v>0</v>
      </c>
      <c r="Q432">
        <f>_xlfn.IFNA(VLOOKUP(A432,Refill!$D$6:$G$8,2,FALSE),0)</f>
        <v>0</v>
      </c>
    </row>
    <row r="433" spans="1:17" x14ac:dyDescent="0.25">
      <c r="A433" s="5">
        <f>ROUND((Online_RAW!B433-General!$B$10)*24,3)</f>
        <v>7.1829999999999998</v>
      </c>
      <c r="B433" s="5">
        <f>General!$B$12+Online_ANA!K433/1000+Online_ANA!L433/1000+Online_ANA!M433/1000/General!$B$22-SUM($P$2:P433)/1000/General!$B$24+SUM($Q$2:Q433)/1000/General!$B$24</f>
        <v>1.08</v>
      </c>
      <c r="C433" s="5">
        <f>Online_RAW!K433</f>
        <v>20.55</v>
      </c>
      <c r="D433" s="5">
        <f>Online_RAW!J433</f>
        <v>0.14000000000000001</v>
      </c>
      <c r="E433" s="5">
        <f>(1-F433/100-G433/100)/(1-C433/100-D433/100-General!$B$17/100)</f>
        <v>1.0035839497564378</v>
      </c>
      <c r="F433" s="5">
        <f>N433*General!$B$14/(N433+O433)+O433*100/(N433+O433)</f>
        <v>20.8</v>
      </c>
      <c r="G433" s="5">
        <f>N433*General!$B$15/(N433+O433)</f>
        <v>0.04</v>
      </c>
      <c r="H433" s="5">
        <f>(N433+O433)*(1/General!$B$20)*((F433/100)-E433*(C433/100))*1000/B433</f>
        <v>8.7498531529299672</v>
      </c>
      <c r="I433" s="5">
        <f>(N433+O433)*(1/General!$B$20)*((D433/100)*E433-(G433/100))*1000/B433</f>
        <v>4.986540489272894</v>
      </c>
      <c r="J433" s="5">
        <f t="shared" si="6"/>
        <v>0.56989990598906293</v>
      </c>
      <c r="K433" s="5">
        <f>MAX(Online_RAW!$L$2-Online_RAW!L433,0)</f>
        <v>0</v>
      </c>
      <c r="L433" s="5">
        <f>0.0039*(Online_RAW!M433)</f>
        <v>0</v>
      </c>
      <c r="M433" s="10">
        <f>Online_RAW!$N$2-Online_RAW!N433</f>
        <v>0</v>
      </c>
      <c r="N433" s="5">
        <f>Online_RAW!C433*60</f>
        <v>120.10714285714261</v>
      </c>
      <c r="O433" s="5">
        <f>MAX(0, Online_RAW!D433*60)</f>
        <v>0</v>
      </c>
      <c r="P433" s="5">
        <f>_xlfn.IFNA(VLOOKUP(A433,Sampling!$D$7:$E$14,2,FALSE),0)</f>
        <v>0</v>
      </c>
      <c r="Q433">
        <f>_xlfn.IFNA(VLOOKUP(A433,Refill!$D$6:$G$8,2,FALSE),0)</f>
        <v>0</v>
      </c>
    </row>
    <row r="434" spans="1:17" x14ac:dyDescent="0.25">
      <c r="A434" s="5">
        <f>ROUND((Online_RAW!B434-General!$B$10)*24,3)</f>
        <v>7.2</v>
      </c>
      <c r="B434" s="5">
        <f>General!$B$12+Online_ANA!K434/1000+Online_ANA!L434/1000+Online_ANA!M434/1000/General!$B$22-SUM($P$2:P434)/1000/General!$B$24+SUM($Q$2:Q434)/1000/General!$B$24</f>
        <v>1.08</v>
      </c>
      <c r="C434" s="5">
        <f>Online_RAW!K434</f>
        <v>20.555</v>
      </c>
      <c r="D434" s="5">
        <f>Online_RAW!J434</f>
        <v>0.14499999999999999</v>
      </c>
      <c r="E434" s="5">
        <f>(1-F434/100-G434/100)/(1-C434/100-D434/100-General!$B$17/100)</f>
        <v>1.0037111994342982</v>
      </c>
      <c r="F434" s="5">
        <f>N434*General!$B$14/(N434+O434)+O434*100/(N434+O434)</f>
        <v>20.8</v>
      </c>
      <c r="G434" s="5">
        <f>N434*General!$B$15/(N434+O434)</f>
        <v>0.04</v>
      </c>
      <c r="H434" s="5">
        <f>(N434+O434)*(1/General!$B$20)*((F434/100)-E434*(C434/100))*1000/B434</f>
        <v>8.3509820517546469</v>
      </c>
      <c r="I434" s="5">
        <f>(N434+O434)*(1/General!$B$20)*((D434/100)*E434-(G434/100))*1000/B434</f>
        <v>5.2238402658988612</v>
      </c>
      <c r="J434" s="5">
        <f t="shared" si="6"/>
        <v>0.62553604277011543</v>
      </c>
      <c r="K434" s="5">
        <f>MAX(Online_RAW!$L$2-Online_RAW!L434,0)</f>
        <v>0</v>
      </c>
      <c r="L434" s="5">
        <f>0.0039*(Online_RAW!M434)</f>
        <v>0</v>
      </c>
      <c r="M434" s="10">
        <f>Online_RAW!$N$2-Online_RAW!N434</f>
        <v>0</v>
      </c>
      <c r="N434" s="5">
        <f>Online_RAW!C434*60</f>
        <v>119.8184347826088</v>
      </c>
      <c r="O434" s="5">
        <f>MAX(0, Online_RAW!D434*60)</f>
        <v>0</v>
      </c>
      <c r="P434" s="5">
        <f>_xlfn.IFNA(VLOOKUP(A434,Sampling!$D$7:$E$14,2,FALSE),0)</f>
        <v>0</v>
      </c>
      <c r="Q434">
        <f>_xlfn.IFNA(VLOOKUP(A434,Refill!$D$6:$G$8,2,FALSE),0)</f>
        <v>0</v>
      </c>
    </row>
    <row r="435" spans="1:17" x14ac:dyDescent="0.25">
      <c r="A435" s="5">
        <f>ROUND((Online_RAW!B435-General!$B$10)*24,3)</f>
        <v>7.2169999999999996</v>
      </c>
      <c r="B435" s="5">
        <f>General!$B$12+Online_ANA!K435/1000+Online_ANA!L435/1000+Online_ANA!M435/1000/General!$B$22-SUM($P$2:P435)/1000/General!$B$24+SUM($Q$2:Q435)/1000/General!$B$24</f>
        <v>1.08</v>
      </c>
      <c r="C435" s="5">
        <f>Online_RAW!K435</f>
        <v>20.555</v>
      </c>
      <c r="D435" s="5">
        <f>Online_RAW!J435</f>
        <v>0.14499999999999999</v>
      </c>
      <c r="E435" s="5">
        <f>(1-F435/100-G435/100)/(1-C435/100-D435/100-General!$B$17/100)</f>
        <v>1.0034209585228182</v>
      </c>
      <c r="F435" s="5">
        <f>N435*General!$B$14/(N435+O435)+O435*100/(N435+O435)</f>
        <v>20.822902085980662</v>
      </c>
      <c r="G435" s="5">
        <f>N435*General!$B$15/(N435+O435)</f>
        <v>3.9988433289908761E-2</v>
      </c>
      <c r="H435" s="5">
        <f>(N435+O435)*(1/General!$B$20)*((F435/100)-E435*(C435/100))*1000/B435</f>
        <v>9.7934220189268757</v>
      </c>
      <c r="I435" s="5">
        <f>(N435+O435)*(1/General!$B$20)*((D435/100)*E435-(G435/100))*1000/B435</f>
        <v>5.2295683151118757</v>
      </c>
      <c r="J435" s="5">
        <f t="shared" si="6"/>
        <v>0.53398784459662352</v>
      </c>
      <c r="K435" s="5">
        <f>MAX(Online_RAW!$L$2-Online_RAW!L435,0)</f>
        <v>0</v>
      </c>
      <c r="L435" s="5">
        <f>0.0039*(Online_RAW!M435)</f>
        <v>0</v>
      </c>
      <c r="M435" s="10">
        <f>Online_RAW!$N$2-Online_RAW!N435</f>
        <v>0</v>
      </c>
      <c r="N435" s="5">
        <f>Online_RAW!C435*60</f>
        <v>119.9498181818184</v>
      </c>
      <c r="O435" s="5">
        <f>MAX(0, Online_RAW!D435*60)</f>
        <v>3.4695652173913016E-2</v>
      </c>
      <c r="P435" s="5">
        <f>_xlfn.IFNA(VLOOKUP(A435,Sampling!$D$7:$E$14,2,FALSE),0)</f>
        <v>0</v>
      </c>
      <c r="Q435">
        <f>_xlfn.IFNA(VLOOKUP(A435,Refill!$D$6:$G$8,2,FALSE),0)</f>
        <v>0</v>
      </c>
    </row>
    <row r="436" spans="1:17" x14ac:dyDescent="0.25">
      <c r="A436" s="5">
        <f>ROUND((Online_RAW!B436-General!$B$10)*24,3)</f>
        <v>7.2329999999999997</v>
      </c>
      <c r="B436" s="5">
        <f>General!$B$12+Online_ANA!K436/1000+Online_ANA!L436/1000+Online_ANA!M436/1000/General!$B$22-SUM($P$2:P436)/1000/General!$B$24+SUM($Q$2:Q436)/1000/General!$B$24</f>
        <v>1.08</v>
      </c>
      <c r="C436" s="5">
        <f>Online_RAW!K436</f>
        <v>20.545000000000002</v>
      </c>
      <c r="D436" s="5">
        <f>Online_RAW!J436</f>
        <v>0.15</v>
      </c>
      <c r="E436" s="5">
        <f>(1-F436/100-G436/100)/(1-C436/100-D436/100-General!$B$17/100)</f>
        <v>1.0035152712633419</v>
      </c>
      <c r="F436" s="5">
        <f>N436*General!$B$14/(N436+O436)+O436*100/(N436+O436)</f>
        <v>20.810440023727327</v>
      </c>
      <c r="G436" s="5">
        <f>N436*General!$B$15/(N436+O436)</f>
        <v>3.9994727260743775E-2</v>
      </c>
      <c r="H436" s="5">
        <f>(N436+O436)*(1/General!$B$20)*((F436/100)-E436*(C436/100))*1000/B436</f>
        <v>9.5782564710738143</v>
      </c>
      <c r="I436" s="5">
        <f>(N436+O436)*(1/General!$B$20)*((D436/100)*E436-(G436/100))*1000/B436</f>
        <v>5.4793290016351959</v>
      </c>
      <c r="J436" s="5">
        <f t="shared" si="6"/>
        <v>0.57205912351404287</v>
      </c>
      <c r="K436" s="5">
        <f>MAX(Online_RAW!$L$2-Online_RAW!L436,0)</f>
        <v>0</v>
      </c>
      <c r="L436" s="5">
        <f>0.0039*(Online_RAW!M436)</f>
        <v>0</v>
      </c>
      <c r="M436" s="10">
        <f>Online_RAW!$N$2-Online_RAW!N436</f>
        <v>0</v>
      </c>
      <c r="N436" s="5">
        <f>Online_RAW!C436*60</f>
        <v>119.98390909090919</v>
      </c>
      <c r="O436" s="5">
        <f>MAX(0, Online_RAW!D436*60)</f>
        <v>1.5818181818181839E-2</v>
      </c>
      <c r="P436" s="5">
        <f>_xlfn.IFNA(VLOOKUP(A436,Sampling!$D$7:$E$14,2,FALSE),0)</f>
        <v>0</v>
      </c>
      <c r="Q436">
        <f>_xlfn.IFNA(VLOOKUP(A436,Refill!$D$6:$G$8,2,FALSE),0)</f>
        <v>0</v>
      </c>
    </row>
    <row r="437" spans="1:17" x14ac:dyDescent="0.25">
      <c r="A437" s="5">
        <f>ROUND((Online_RAW!B437-General!$B$10)*24,3)</f>
        <v>7.25</v>
      </c>
      <c r="B437" s="5">
        <f>General!$B$12+Online_ANA!K437/1000+Online_ANA!L437/1000+Online_ANA!M437/1000/General!$B$22-SUM($P$2:P437)/1000/General!$B$24+SUM($Q$2:Q437)/1000/General!$B$24</f>
        <v>1.08</v>
      </c>
      <c r="C437" s="5">
        <f>Online_RAW!K437</f>
        <v>20.545000000000002</v>
      </c>
      <c r="D437" s="5">
        <f>Online_RAW!J437</f>
        <v>0.15</v>
      </c>
      <c r="E437" s="5">
        <f>(1-F437/100-G437/100)/(1-C437/100-D437/100-General!$B$17/100)</f>
        <v>1.0035687352506364</v>
      </c>
      <c r="F437" s="5">
        <f>N437*General!$B$14/(N437+O437)+O437*100/(N437+O437)</f>
        <v>20.806221064883687</v>
      </c>
      <c r="G437" s="5">
        <f>N437*General!$B$15/(N437+O437)</f>
        <v>3.9996858048038549E-2</v>
      </c>
      <c r="H437" s="5">
        <f>(N437+O437)*(1/General!$B$20)*((F437/100)-E437*(C437/100))*1000/B437</f>
        <v>9.3173677492087883</v>
      </c>
      <c r="I437" s="5">
        <f>(N437+O437)*(1/General!$B$20)*((D437/100)*E437-(G437/100))*1000/B437</f>
        <v>5.4812120322255762</v>
      </c>
      <c r="J437" s="5">
        <f t="shared" si="6"/>
        <v>0.58827902684114075</v>
      </c>
      <c r="K437" s="5">
        <f>MAX(Online_RAW!$L$2-Online_RAW!L437,0)</f>
        <v>0</v>
      </c>
      <c r="L437" s="5">
        <f>0.0039*(Online_RAW!M437)</f>
        <v>0</v>
      </c>
      <c r="M437" s="10">
        <f>Online_RAW!$N$2-Online_RAW!N437</f>
        <v>0</v>
      </c>
      <c r="N437" s="5">
        <f>Online_RAW!C437*60</f>
        <v>120.025142857143</v>
      </c>
      <c r="O437" s="5">
        <f>MAX(0, Online_RAW!D437*60)</f>
        <v>9.4285714285714198E-3</v>
      </c>
      <c r="P437" s="5">
        <f>_xlfn.IFNA(VLOOKUP(A437,Sampling!$D$7:$E$14,2,FALSE),0)</f>
        <v>0</v>
      </c>
      <c r="Q437">
        <f>_xlfn.IFNA(VLOOKUP(A437,Refill!$D$6:$G$8,2,FALSE),0)</f>
        <v>0</v>
      </c>
    </row>
    <row r="438" spans="1:17" x14ac:dyDescent="0.25">
      <c r="A438" s="5">
        <f>ROUND((Online_RAW!B438-General!$B$10)*24,3)</f>
        <v>7.2670000000000003</v>
      </c>
      <c r="B438" s="5">
        <f>General!$B$12+Online_ANA!K438/1000+Online_ANA!L438/1000+Online_ANA!M438/1000/General!$B$22-SUM($P$2:P438)/1000/General!$B$24+SUM($Q$2:Q438)/1000/General!$B$24</f>
        <v>1.08</v>
      </c>
      <c r="C438" s="5">
        <f>Online_RAW!K438</f>
        <v>20.54</v>
      </c>
      <c r="D438" s="5">
        <f>Online_RAW!J438</f>
        <v>0.15</v>
      </c>
      <c r="E438" s="5">
        <f>(1-F438/100-G438/100)/(1-C438/100-D438/100-General!$B$17/100)</f>
        <v>1.0035839497564378</v>
      </c>
      <c r="F438" s="5">
        <f>N438*General!$B$14/(N438+O438)+O438*100/(N438+O438)</f>
        <v>20.8</v>
      </c>
      <c r="G438" s="5">
        <f>N438*General!$B$15/(N438+O438)</f>
        <v>0.04</v>
      </c>
      <c r="H438" s="5">
        <f>(N438+O438)*(1/General!$B$20)*((F438/100)-E438*(C438/100))*1000/B438</f>
        <v>9.2420871906730344</v>
      </c>
      <c r="I438" s="5">
        <f>(N438+O438)*(1/General!$B$20)*((D438/100)*E438-(G438/100))*1000/B438</f>
        <v>5.4810976424156097</v>
      </c>
      <c r="J438" s="5">
        <f t="shared" si="6"/>
        <v>0.59305842168931766</v>
      </c>
      <c r="K438" s="5">
        <f>MAX(Online_RAW!$L$2-Online_RAW!L438,0)</f>
        <v>0</v>
      </c>
      <c r="L438" s="5">
        <f>0.0039*(Online_RAW!M438)</f>
        <v>0</v>
      </c>
      <c r="M438" s="10">
        <f>Online_RAW!$N$2-Online_RAW!N438</f>
        <v>0</v>
      </c>
      <c r="N438" s="5">
        <f>Online_RAW!C438*60</f>
        <v>120.033</v>
      </c>
      <c r="O438" s="5">
        <f>MAX(0, Online_RAW!D438*60)</f>
        <v>0</v>
      </c>
      <c r="P438" s="5">
        <f>_xlfn.IFNA(VLOOKUP(A438,Sampling!$D$7:$E$14,2,FALSE),0)</f>
        <v>0</v>
      </c>
      <c r="Q438">
        <f>_xlfn.IFNA(VLOOKUP(A438,Refill!$D$6:$G$8,2,FALSE),0)</f>
        <v>0</v>
      </c>
    </row>
    <row r="439" spans="1:17" x14ac:dyDescent="0.25">
      <c r="A439" s="5">
        <f>ROUND((Online_RAW!B439-General!$B$10)*24,3)</f>
        <v>7.2830000000000004</v>
      </c>
      <c r="B439" s="5">
        <f>General!$B$12+Online_ANA!K439/1000+Online_ANA!L439/1000+Online_ANA!M439/1000/General!$B$22-SUM($P$2:P439)/1000/General!$B$24+SUM($Q$2:Q439)/1000/General!$B$24</f>
        <v>1.08</v>
      </c>
      <c r="C439" s="5">
        <f>Online_RAW!K439</f>
        <v>20.533333333333299</v>
      </c>
      <c r="D439" s="5">
        <f>Online_RAW!J439</f>
        <v>0.15</v>
      </c>
      <c r="E439" s="5">
        <f>(1-F439/100-G439/100)/(1-C439/100-D439/100-General!$B$17/100)</f>
        <v>1.0034991345614701</v>
      </c>
      <c r="F439" s="5">
        <f>N439*General!$B$14/(N439+O439)+O439*100/(N439+O439)</f>
        <v>20.8</v>
      </c>
      <c r="G439" s="5">
        <f>N439*General!$B$15/(N439+O439)</f>
        <v>0.04</v>
      </c>
      <c r="H439" s="5">
        <f>(N439+O439)*(1/General!$B$20)*((F439/100)-E439*(C439/100))*1000/B439</f>
        <v>9.6600241457924803</v>
      </c>
      <c r="I439" s="5">
        <f>(N439+O439)*(1/General!$B$20)*((D439/100)*E439-(G439/100))*1000/B439</f>
        <v>5.4803671802557501</v>
      </c>
      <c r="J439" s="5">
        <f t="shared" si="6"/>
        <v>0.56732437699369298</v>
      </c>
      <c r="K439" s="5">
        <f>MAX(Online_RAW!$L$2-Online_RAW!L439,0)</f>
        <v>0</v>
      </c>
      <c r="L439" s="5">
        <f>0.0039*(Online_RAW!M439)</f>
        <v>0</v>
      </c>
      <c r="M439" s="10">
        <f>Online_RAW!$N$2-Online_RAW!N439</f>
        <v>0</v>
      </c>
      <c r="N439" s="5">
        <f>Online_RAW!C439*60</f>
        <v>120.03081818181842</v>
      </c>
      <c r="O439" s="5">
        <f>MAX(0, Online_RAW!D439*60)</f>
        <v>0</v>
      </c>
      <c r="P439" s="5">
        <f>_xlfn.IFNA(VLOOKUP(A439,Sampling!$D$7:$E$14,2,FALSE),0)</f>
        <v>0</v>
      </c>
      <c r="Q439">
        <f>_xlfn.IFNA(VLOOKUP(A439,Refill!$D$6:$G$8,2,FALSE),0)</f>
        <v>0</v>
      </c>
    </row>
    <row r="440" spans="1:17" x14ac:dyDescent="0.25">
      <c r="A440" s="5">
        <f>ROUND((Online_RAW!B440-General!$B$10)*24,3)</f>
        <v>7.3</v>
      </c>
      <c r="B440" s="5">
        <f>General!$B$12+Online_ANA!K440/1000+Online_ANA!L440/1000+Online_ANA!M440/1000/General!$B$22-SUM($P$2:P440)/1000/General!$B$24+SUM($Q$2:Q440)/1000/General!$B$24</f>
        <v>1.08</v>
      </c>
      <c r="C440" s="5">
        <f>Online_RAW!K440</f>
        <v>20.524999999999999</v>
      </c>
      <c r="D440" s="5">
        <f>Online_RAW!J440</f>
        <v>0.15</v>
      </c>
      <c r="E440" s="5">
        <f>(1-F440/100-G440/100)/(1-C440/100-D440/100-General!$B$17/100)</f>
        <v>1.0032040491083185</v>
      </c>
      <c r="F440" s="5">
        <f>N440*General!$B$14/(N440+O440)+O440*100/(N440+O440)</f>
        <v>20.814925017465175</v>
      </c>
      <c r="G440" s="5">
        <f>N440*General!$B$15/(N440+O440)</f>
        <v>3.9992462112391325E-2</v>
      </c>
      <c r="H440" s="5">
        <f>(N440+O440)*(1/General!$B$20)*((F440/100)-E440*(C440/100))*1000/B440</f>
        <v>11.123352234789797</v>
      </c>
      <c r="I440" s="5">
        <f>(N440+O440)*(1/General!$B$20)*((D440/100)*E440-(G440/100))*1000/B440</f>
        <v>5.482637795492205</v>
      </c>
      <c r="J440" s="5">
        <f t="shared" si="6"/>
        <v>0.49289437929912078</v>
      </c>
      <c r="K440" s="5">
        <f>MAX(Online_RAW!$L$2-Online_RAW!L440,0)</f>
        <v>0</v>
      </c>
      <c r="L440" s="5">
        <f>0.0039*(Online_RAW!M440)</f>
        <v>0</v>
      </c>
      <c r="M440" s="10">
        <f>Online_RAW!$N$2-Online_RAW!N440</f>
        <v>0</v>
      </c>
      <c r="N440" s="5">
        <f>Online_RAW!C440*60</f>
        <v>120.0978260869566</v>
      </c>
      <c r="O440" s="5">
        <f>MAX(0, Online_RAW!D440*60)</f>
        <v>2.2636363636363621E-2</v>
      </c>
      <c r="P440" s="5">
        <f>_xlfn.IFNA(VLOOKUP(A440,Sampling!$D$7:$E$14,2,FALSE),0)</f>
        <v>0</v>
      </c>
      <c r="Q440">
        <f>_xlfn.IFNA(VLOOKUP(A440,Refill!$D$6:$G$8,2,FALSE),0)</f>
        <v>0</v>
      </c>
    </row>
    <row r="441" spans="1:17" x14ac:dyDescent="0.25">
      <c r="A441" s="5">
        <f>ROUND((Online_RAW!B441-General!$B$10)*24,3)</f>
        <v>7.3170000000000002</v>
      </c>
      <c r="B441" s="5">
        <f>General!$B$12+Online_ANA!K441/1000+Online_ANA!L441/1000+Online_ANA!M441/1000/General!$B$22-SUM($P$2:P441)/1000/General!$B$24+SUM($Q$2:Q441)/1000/General!$B$24</f>
        <v>1.08</v>
      </c>
      <c r="C441" s="5">
        <f>Online_RAW!K441</f>
        <v>20.524999999999999</v>
      </c>
      <c r="D441" s="5">
        <f>Online_RAW!J441</f>
        <v>0.16</v>
      </c>
      <c r="E441" s="5">
        <f>(1-F441/100-G441/100)/(1-C441/100-D441/100-General!$B$17/100)</f>
        <v>1.0034821499155386</v>
      </c>
      <c r="F441" s="5">
        <f>N441*General!$B$14/(N441+O441)+O441*100/(N441+O441)</f>
        <v>20.803013808749668</v>
      </c>
      <c r="G441" s="5">
        <f>N441*General!$B$15/(N441+O441)</f>
        <v>3.9998477874368853E-2</v>
      </c>
      <c r="H441" s="5">
        <f>(N441+O441)*(1/General!$B$20)*((F441/100)-E441*(C441/100))*1000/B441</f>
        <v>10.250100391777993</v>
      </c>
      <c r="I441" s="5">
        <f>(N441+O441)*(1/General!$B$20)*((D441/100)*E441-(G441/100))*1000/B441</f>
        <v>5.9829688487538677</v>
      </c>
      <c r="J441" s="5">
        <f t="shared" ref="J441:J504" si="7">I441/H441</f>
        <v>0.58369856099683093</v>
      </c>
      <c r="K441" s="5">
        <f>MAX(Online_RAW!$L$2-Online_RAW!L441,0)</f>
        <v>0</v>
      </c>
      <c r="L441" s="5">
        <f>0.0039*(Online_RAW!M441)</f>
        <v>0</v>
      </c>
      <c r="M441" s="10">
        <f>Online_RAW!$N$2-Online_RAW!N441</f>
        <v>0</v>
      </c>
      <c r="N441" s="5">
        <f>Online_RAW!C441*60</f>
        <v>120.12818181818159</v>
      </c>
      <c r="O441" s="5">
        <f>MAX(0, Online_RAW!D441*60)</f>
        <v>4.5714285714285718E-3</v>
      </c>
      <c r="P441" s="5">
        <f>_xlfn.IFNA(VLOOKUP(A441,Sampling!$D$7:$E$14,2,FALSE),0)</f>
        <v>0</v>
      </c>
      <c r="Q441">
        <f>_xlfn.IFNA(VLOOKUP(A441,Refill!$D$6:$G$8,2,FALSE),0)</f>
        <v>0</v>
      </c>
    </row>
    <row r="442" spans="1:17" x14ac:dyDescent="0.25">
      <c r="A442" s="5">
        <f>ROUND((Online_RAW!B442-General!$B$10)*24,3)</f>
        <v>7.3330000000000002</v>
      </c>
      <c r="B442" s="5">
        <f>General!$B$12+Online_ANA!K442/1000+Online_ANA!L442/1000+Online_ANA!M442/1000/General!$B$22-SUM($P$2:P442)/1000/General!$B$24+SUM($Q$2:Q442)/1000/General!$B$24</f>
        <v>1.08</v>
      </c>
      <c r="C442" s="5">
        <f>Online_RAW!K442</f>
        <v>20.52</v>
      </c>
      <c r="D442" s="5">
        <f>Online_RAW!J442</f>
        <v>0.16</v>
      </c>
      <c r="E442" s="5">
        <f>(1-F442/100-G442/100)/(1-C442/100-D442/100-General!$B$17/100)</f>
        <v>1.0034567323397059</v>
      </c>
      <c r="F442" s="5">
        <f>N442*General!$B$14/(N442+O442)+O442*100/(N442+O442)</f>
        <v>20.8</v>
      </c>
      <c r="G442" s="5">
        <f>N442*General!$B$15/(N442+O442)</f>
        <v>0.04</v>
      </c>
      <c r="H442" s="5">
        <f>(N442+O442)*(1/General!$B$20)*((F442/100)-E442*(C442/100))*1000/B442</f>
        <v>10.373821024717628</v>
      </c>
      <c r="I442" s="5">
        <f>(N442+O442)*(1/General!$B$20)*((D442/100)*E442-(G442/100))*1000/B442</f>
        <v>5.9817711441229759</v>
      </c>
      <c r="J442" s="5">
        <f t="shared" si="7"/>
        <v>0.57662177994687325</v>
      </c>
      <c r="K442" s="5">
        <f>MAX(Online_RAW!$L$2-Online_RAW!L442,0)</f>
        <v>0</v>
      </c>
      <c r="L442" s="5">
        <f>0.0039*(Online_RAW!M442)</f>
        <v>0</v>
      </c>
      <c r="M442" s="10">
        <f>Online_RAW!$N$2-Online_RAW!N442</f>
        <v>0</v>
      </c>
      <c r="N442" s="5">
        <f>Online_RAW!C442*60</f>
        <v>120.114272727273</v>
      </c>
      <c r="O442" s="5">
        <f>MAX(0, Online_RAW!D442*60)</f>
        <v>0</v>
      </c>
      <c r="P442" s="5">
        <f>_xlfn.IFNA(VLOOKUP(A442,Sampling!$D$7:$E$14,2,FALSE),0)</f>
        <v>0</v>
      </c>
      <c r="Q442">
        <f>_xlfn.IFNA(VLOOKUP(A442,Refill!$D$6:$G$8,2,FALSE),0)</f>
        <v>0</v>
      </c>
    </row>
    <row r="443" spans="1:17" x14ac:dyDescent="0.25">
      <c r="A443" s="5">
        <f>ROUND((Online_RAW!B443-General!$B$10)*24,3)</f>
        <v>7.35</v>
      </c>
      <c r="B443" s="5">
        <f>General!$B$12+Online_ANA!K443/1000+Online_ANA!L443/1000+Online_ANA!M443/1000/General!$B$22-SUM($P$2:P443)/1000/General!$B$24+SUM($Q$2:Q443)/1000/General!$B$24</f>
        <v>1.08</v>
      </c>
      <c r="C443" s="5">
        <f>Online_RAW!K443</f>
        <v>20.5133333333333</v>
      </c>
      <c r="D443" s="5">
        <f>Online_RAW!J443</f>
        <v>0.16</v>
      </c>
      <c r="E443" s="5">
        <f>(1-F443/100-G443/100)/(1-C443/100-D443/100-General!$B$17/100)</f>
        <v>1.0033491141437196</v>
      </c>
      <c r="F443" s="5">
        <f>N443*General!$B$14/(N443+O443)+O443*100/(N443+O443)</f>
        <v>20.801801625557605</v>
      </c>
      <c r="G443" s="5">
        <f>N443*General!$B$15/(N443+O443)</f>
        <v>3.9999090088102228E-2</v>
      </c>
      <c r="H443" s="5">
        <f>(N443+O443)*(1/General!$B$20)*((F443/100)-E443*(C443/100))*1000/B443</f>
        <v>10.884492223864543</v>
      </c>
      <c r="I443" s="5">
        <f>(N443+O443)*(1/General!$B$20)*((D443/100)*E443-(G443/100))*1000/B443</f>
        <v>5.9698804882035583</v>
      </c>
      <c r="J443" s="5">
        <f t="shared" si="7"/>
        <v>0.54847579155915371</v>
      </c>
      <c r="K443" s="5">
        <f>MAX(Online_RAW!$L$2-Online_RAW!L443,0)</f>
        <v>0</v>
      </c>
      <c r="L443" s="5">
        <f>0.0039*(Online_RAW!M443)</f>
        <v>0</v>
      </c>
      <c r="M443" s="10">
        <f>Online_RAW!$N$2-Online_RAW!N443</f>
        <v>0</v>
      </c>
      <c r="N443" s="5">
        <f>Online_RAW!C443*60</f>
        <v>119.88900000000001</v>
      </c>
      <c r="O443" s="5">
        <f>MAX(0, Online_RAW!D443*60)</f>
        <v>2.727272727272724E-3</v>
      </c>
      <c r="P443" s="5">
        <f>_xlfn.IFNA(VLOOKUP(A443,Sampling!$D$7:$E$14,2,FALSE),0)</f>
        <v>0</v>
      </c>
      <c r="Q443">
        <f>_xlfn.IFNA(VLOOKUP(A443,Refill!$D$6:$G$8,2,FALSE),0)</f>
        <v>0</v>
      </c>
    </row>
    <row r="444" spans="1:17" x14ac:dyDescent="0.25">
      <c r="A444" s="5">
        <f>ROUND((Online_RAW!B444-General!$B$10)*24,3)</f>
        <v>7.367</v>
      </c>
      <c r="B444" s="5">
        <f>General!$B$12+Online_ANA!K444/1000+Online_ANA!L444/1000+Online_ANA!M444/1000/General!$B$22-SUM($P$2:P444)/1000/General!$B$24+SUM($Q$2:Q444)/1000/General!$B$24</f>
        <v>1.08</v>
      </c>
      <c r="C444" s="5">
        <f>Online_RAW!K444</f>
        <v>20.5133333333333</v>
      </c>
      <c r="D444" s="5">
        <f>Online_RAW!J444</f>
        <v>0.16</v>
      </c>
      <c r="E444" s="5">
        <f>(1-F444/100-G444/100)/(1-C444/100-D444/100-General!$B$17/100)</f>
        <v>1.0033719386453417</v>
      </c>
      <c r="F444" s="5">
        <f>N444*General!$B$14/(N444+O444)+O444*100/(N444+O444)</f>
        <v>20.8</v>
      </c>
      <c r="G444" s="5">
        <f>N444*General!$B$15/(N444+O444)</f>
        <v>0.04</v>
      </c>
      <c r="H444" s="5">
        <f>(N444+O444)*(1/General!$B$20)*((F444/100)-E444*(C444/100))*1000/B444</f>
        <v>10.781332543423533</v>
      </c>
      <c r="I444" s="5">
        <f>(N444+O444)*(1/General!$B$20)*((D444/100)*E444-(G444/100))*1000/B444</f>
        <v>5.975147940026857</v>
      </c>
      <c r="J444" s="5">
        <f t="shared" si="7"/>
        <v>0.55421237736253826</v>
      </c>
      <c r="K444" s="5">
        <f>MAX(Online_RAW!$L$2-Online_RAW!L444,0)</f>
        <v>0</v>
      </c>
      <c r="L444" s="5">
        <f>0.0039*(Online_RAW!M444)</f>
        <v>0</v>
      </c>
      <c r="M444" s="10">
        <f>Online_RAW!$N$2-Online_RAW!N444</f>
        <v>0</v>
      </c>
      <c r="N444" s="5">
        <f>Online_RAW!C444*60</f>
        <v>119.9947826086956</v>
      </c>
      <c r="O444" s="5">
        <f>MAX(0, Online_RAW!D444*60)</f>
        <v>0</v>
      </c>
      <c r="P444" s="5">
        <f>_xlfn.IFNA(VLOOKUP(A444,Sampling!$D$7:$E$14,2,FALSE),0)</f>
        <v>0</v>
      </c>
      <c r="Q444">
        <f>_xlfn.IFNA(VLOOKUP(A444,Refill!$D$6:$G$8,2,FALSE),0)</f>
        <v>0</v>
      </c>
    </row>
    <row r="445" spans="1:17" x14ac:dyDescent="0.25">
      <c r="A445" s="5">
        <f>ROUND((Online_RAW!B445-General!$B$10)*24,3)</f>
        <v>7.383</v>
      </c>
      <c r="B445" s="5">
        <f>General!$B$12+Online_ANA!K445/1000+Online_ANA!L445/1000+Online_ANA!M445/1000/General!$B$22-SUM($P$2:P445)/1000/General!$B$24+SUM($Q$2:Q445)/1000/General!$B$24</f>
        <v>1.08</v>
      </c>
      <c r="C445" s="5">
        <f>Online_RAW!K445</f>
        <v>20.51</v>
      </c>
      <c r="D445" s="5">
        <f>Online_RAW!J445</f>
        <v>0.16</v>
      </c>
      <c r="E445" s="5">
        <f>(1-F445/100-G445/100)/(1-C445/100-D445/100-General!$B$17/100)</f>
        <v>1.0033295471718351</v>
      </c>
      <c r="F445" s="5">
        <f>N445*General!$B$14/(N445+O445)+O445*100/(N445+O445)</f>
        <v>20.8</v>
      </c>
      <c r="G445" s="5">
        <f>N445*General!$B$15/(N445+O445)</f>
        <v>0.04</v>
      </c>
      <c r="H445" s="5">
        <f>(N445+O445)*(1/General!$B$20)*((F445/100)-E445*(C445/100))*1000/B445</f>
        <v>10.98882622270137</v>
      </c>
      <c r="I445" s="5">
        <f>(N445+O445)*(1/General!$B$20)*((D445/100)*E445-(G445/100))*1000/B445</f>
        <v>5.974053032142959</v>
      </c>
      <c r="J445" s="5">
        <f t="shared" si="7"/>
        <v>0.543647966677406</v>
      </c>
      <c r="K445" s="5">
        <f>MAX(Online_RAW!$L$2-Online_RAW!L445,0)</f>
        <v>0</v>
      </c>
      <c r="L445" s="5">
        <f>0.0039*(Online_RAW!M445)</f>
        <v>0</v>
      </c>
      <c r="M445" s="10">
        <f>Online_RAW!$N$2-Online_RAW!N445</f>
        <v>0</v>
      </c>
      <c r="N445" s="5">
        <f>Online_RAW!C445*60</f>
        <v>119.9795454545454</v>
      </c>
      <c r="O445" s="5">
        <f>MAX(0, Online_RAW!D445*60)</f>
        <v>0</v>
      </c>
      <c r="P445" s="5">
        <f>_xlfn.IFNA(VLOOKUP(A445,Sampling!$D$7:$E$14,2,FALSE),0)</f>
        <v>0</v>
      </c>
      <c r="Q445">
        <f>_xlfn.IFNA(VLOOKUP(A445,Refill!$D$6:$G$8,2,FALSE),0)</f>
        <v>0</v>
      </c>
    </row>
    <row r="446" spans="1:17" x14ac:dyDescent="0.25">
      <c r="A446" s="5">
        <f>ROUND((Online_RAW!B446-General!$B$10)*24,3)</f>
        <v>7.4</v>
      </c>
      <c r="B446" s="5">
        <f>General!$B$12+Online_ANA!K446/1000+Online_ANA!L446/1000+Online_ANA!M446/1000/General!$B$22-SUM($P$2:P446)/1000/General!$B$24+SUM($Q$2:Q446)/1000/General!$B$24</f>
        <v>1.08</v>
      </c>
      <c r="C446" s="5">
        <f>Online_RAW!K446</f>
        <v>20.51</v>
      </c>
      <c r="D446" s="5">
        <f>Online_RAW!J446</f>
        <v>0.17</v>
      </c>
      <c r="E446" s="5">
        <f>(1-F446/100-G446/100)/(1-C446/100-D446/100-General!$B$17/100)</f>
        <v>1.0033701461270901</v>
      </c>
      <c r="F446" s="5">
        <f>N446*General!$B$14/(N446+O446)+O446*100/(N446+O446)</f>
        <v>20.806834004714048</v>
      </c>
      <c r="G446" s="5">
        <f>N446*General!$B$15/(N446+O446)</f>
        <v>3.9996548482467656E-2</v>
      </c>
      <c r="H446" s="5">
        <f>(N446+O446)*(1/General!$B$20)*((F446/100)-E446*(C446/100))*1000/B446</f>
        <v>11.298101060081136</v>
      </c>
      <c r="I446" s="5">
        <f>(N446+O446)*(1/General!$B$20)*((D446/100)*E446-(G446/100))*1000/B446</f>
        <v>6.4786357461578437</v>
      </c>
      <c r="J446" s="5">
        <f t="shared" si="7"/>
        <v>0.57342696013300831</v>
      </c>
      <c r="K446" s="5">
        <f>MAX(Online_RAW!$L$2-Online_RAW!L446,0)</f>
        <v>0</v>
      </c>
      <c r="L446" s="5">
        <f>0.0039*(Online_RAW!M446)</f>
        <v>0</v>
      </c>
      <c r="M446" s="10">
        <f>Online_RAW!$N$2-Online_RAW!N446</f>
        <v>0</v>
      </c>
      <c r="N446" s="5">
        <f>Online_RAW!C446*60</f>
        <v>120.0949090909092</v>
      </c>
      <c r="O446" s="5">
        <f>MAX(0, Online_RAW!D446*60)</f>
        <v>1.0363636363636379E-2</v>
      </c>
      <c r="P446" s="5">
        <f>_xlfn.IFNA(VLOOKUP(A446,Sampling!$D$7:$E$14,2,FALSE),0)</f>
        <v>0</v>
      </c>
      <c r="Q446">
        <f>_xlfn.IFNA(VLOOKUP(A446,Refill!$D$6:$G$8,2,FALSE),0)</f>
        <v>0</v>
      </c>
    </row>
    <row r="447" spans="1:17" x14ac:dyDescent="0.25">
      <c r="A447" s="5">
        <f>ROUND((Online_RAW!B447-General!$B$10)*24,3)</f>
        <v>7.4169999999999998</v>
      </c>
      <c r="B447" s="5">
        <f>General!$B$12+Online_ANA!K447/1000+Online_ANA!L447/1000+Online_ANA!M447/1000/General!$B$22-SUM($P$2:P447)/1000/General!$B$24+SUM($Q$2:Q447)/1000/General!$B$24</f>
        <v>1.08</v>
      </c>
      <c r="C447" s="5">
        <f>Online_RAW!K447</f>
        <v>20.503333333333298</v>
      </c>
      <c r="D447" s="5">
        <f>Online_RAW!J447</f>
        <v>0.16500000000000001</v>
      </c>
      <c r="E447" s="5">
        <f>(1-F447/100-G447/100)/(1-C447/100-D447/100-General!$B$17/100)</f>
        <v>1.00315542753234</v>
      </c>
      <c r="F447" s="5">
        <f>N447*General!$B$14/(N447+O447)+O447*100/(N447+O447)</f>
        <v>20.812071741899256</v>
      </c>
      <c r="G447" s="5">
        <f>N447*General!$B$15/(N447+O447)</f>
        <v>3.9993903160656943E-2</v>
      </c>
      <c r="H447" s="5">
        <f>(N447+O447)*(1/General!$B$20)*((F447/100)-E447*(C447/100))*1000/B447</f>
        <v>12.103949885425028</v>
      </c>
      <c r="I447" s="5">
        <f>(N447+O447)*(1/General!$B$20)*((D447/100)*E447-(G447/100))*1000/B447</f>
        <v>6.2258616433470335</v>
      </c>
      <c r="J447" s="5">
        <f t="shared" si="7"/>
        <v>0.51436611207750504</v>
      </c>
      <c r="K447" s="5">
        <f>MAX(Online_RAW!$L$2-Online_RAW!L447,0)</f>
        <v>0</v>
      </c>
      <c r="L447" s="5">
        <f>0.0039*(Online_RAW!M447)</f>
        <v>0</v>
      </c>
      <c r="M447" s="10">
        <f>Online_RAW!$N$2-Online_RAW!N447</f>
        <v>0</v>
      </c>
      <c r="N447" s="5">
        <f>Online_RAW!C447*60</f>
        <v>120.04390909090921</v>
      </c>
      <c r="O447" s="5">
        <f>MAX(0, Online_RAW!D447*60)</f>
        <v>1.83E-2</v>
      </c>
      <c r="P447" s="5">
        <f>_xlfn.IFNA(VLOOKUP(A447,Sampling!$D$7:$E$14,2,FALSE),0)</f>
        <v>0</v>
      </c>
      <c r="Q447">
        <f>_xlfn.IFNA(VLOOKUP(A447,Refill!$D$6:$G$8,2,FALSE),0)</f>
        <v>0</v>
      </c>
    </row>
    <row r="448" spans="1:17" x14ac:dyDescent="0.25">
      <c r="A448" s="5">
        <f>ROUND((Online_RAW!B448-General!$B$10)*24,3)</f>
        <v>7.4329999999999998</v>
      </c>
      <c r="B448" s="5">
        <f>General!$B$12+Online_ANA!K448/1000+Online_ANA!L448/1000+Online_ANA!M448/1000/General!$B$22-SUM($P$2:P448)/1000/General!$B$24+SUM($Q$2:Q448)/1000/General!$B$24</f>
        <v>1.08</v>
      </c>
      <c r="C448" s="5">
        <f>Online_RAW!K448</f>
        <v>20.5</v>
      </c>
      <c r="D448" s="5">
        <f>Online_RAW!J448</f>
        <v>0.16500000000000001</v>
      </c>
      <c r="E448" s="5">
        <f>(1-F448/100-G448/100)/(1-C448/100-D448/100-General!$B$17/100)</f>
        <v>1.0032659666773909</v>
      </c>
      <c r="F448" s="5">
        <f>N448*General!$B$14/(N448+O448)+O448*100/(N448+O448)</f>
        <v>20.8</v>
      </c>
      <c r="G448" s="5">
        <f>N448*General!$B$15/(N448+O448)</f>
        <v>0.04</v>
      </c>
      <c r="H448" s="5">
        <f>(N448+O448)*(1/General!$B$20)*((F448/100)-E448*(C448/100))*1000/B448</f>
        <v>11.566390173318057</v>
      </c>
      <c r="I448" s="5">
        <f>(N448+O448)*(1/General!$B$20)*((D448/100)*E448-(G448/100))*1000/B448</f>
        <v>6.2306207067652259</v>
      </c>
      <c r="J448" s="5">
        <f t="shared" si="7"/>
        <v>0.53868325496561076</v>
      </c>
      <c r="K448" s="5">
        <f>MAX(Online_RAW!$L$2-Online_RAW!L448,0)</f>
        <v>0</v>
      </c>
      <c r="L448" s="5">
        <f>0.0039*(Online_RAW!M448)</f>
        <v>0</v>
      </c>
      <c r="M448" s="10">
        <f>Online_RAW!$N$2-Online_RAW!N448</f>
        <v>0</v>
      </c>
      <c r="N448" s="5">
        <f>Online_RAW!C448*60</f>
        <v>120.1423636363638</v>
      </c>
      <c r="O448" s="5">
        <f>MAX(0, Online_RAW!D448*60)</f>
        <v>0</v>
      </c>
      <c r="P448" s="5">
        <f>_xlfn.IFNA(VLOOKUP(A448,Sampling!$D$7:$E$14,2,FALSE),0)</f>
        <v>0</v>
      </c>
      <c r="Q448">
        <f>_xlfn.IFNA(VLOOKUP(A448,Refill!$D$6:$G$8,2,FALSE),0)</f>
        <v>0</v>
      </c>
    </row>
    <row r="449" spans="1:17" x14ac:dyDescent="0.25">
      <c r="A449" s="5">
        <f>ROUND((Online_RAW!B449-General!$B$10)*24,3)</f>
        <v>7.45</v>
      </c>
      <c r="B449" s="5">
        <f>General!$B$12+Online_ANA!K449/1000+Online_ANA!L449/1000+Online_ANA!M449/1000/General!$B$22-SUM($P$2:P449)/1000/General!$B$24+SUM($Q$2:Q449)/1000/General!$B$24</f>
        <v>1.08</v>
      </c>
      <c r="C449" s="5">
        <f>Online_RAW!K449</f>
        <v>20.5</v>
      </c>
      <c r="D449" s="5">
        <f>Online_RAW!J449</f>
        <v>0.17</v>
      </c>
      <c r="E449" s="5">
        <f>(1-F449/100-G449/100)/(1-C449/100-D449/100-General!$B$17/100)</f>
        <v>1.0033295471718349</v>
      </c>
      <c r="F449" s="5">
        <f>N449*General!$B$14/(N449+O449)+O449*100/(N449+O449)</f>
        <v>20.8</v>
      </c>
      <c r="G449" s="5">
        <f>N449*General!$B$15/(N449+O449)</f>
        <v>4.0000000000000008E-2</v>
      </c>
      <c r="H449" s="5">
        <f>(N449+O449)*(1/General!$B$20)*((F449/100)-E449*(C449/100))*1000/B449</f>
        <v>11.480291528847378</v>
      </c>
      <c r="I449" s="5">
        <f>(N449+O449)*(1/General!$B$20)*((D449/100)*E449-(G449/100))*1000/B449</f>
        <v>6.4680603498166951</v>
      </c>
      <c r="J449" s="5">
        <f t="shared" si="7"/>
        <v>0.56340558369653959</v>
      </c>
      <c r="K449" s="5">
        <f>MAX(Online_RAW!$L$2-Online_RAW!L449,0)</f>
        <v>0</v>
      </c>
      <c r="L449" s="5">
        <f>0.0039*(Online_RAW!M449)</f>
        <v>0</v>
      </c>
      <c r="M449" s="10">
        <f>Online_RAW!$N$2-Online_RAW!N449</f>
        <v>0</v>
      </c>
      <c r="N449" s="5">
        <f>Online_RAW!C449*60</f>
        <v>119.918727272727</v>
      </c>
      <c r="O449" s="5">
        <f>MAX(0, Online_RAW!D449*60)</f>
        <v>0</v>
      </c>
      <c r="P449" s="5">
        <f>_xlfn.IFNA(VLOOKUP(A449,Sampling!$D$7:$E$14,2,FALSE),0)</f>
        <v>0</v>
      </c>
      <c r="Q449">
        <f>_xlfn.IFNA(VLOOKUP(A449,Refill!$D$6:$G$8,2,FALSE),0)</f>
        <v>0</v>
      </c>
    </row>
    <row r="450" spans="1:17" x14ac:dyDescent="0.25">
      <c r="A450" s="5">
        <f>ROUND((Online_RAW!B450-General!$B$10)*24,3)</f>
        <v>7.4669999999999996</v>
      </c>
      <c r="B450" s="5">
        <f>General!$B$12+Online_ANA!K450/1000+Online_ANA!L450/1000+Online_ANA!M450/1000/General!$B$22-SUM($P$2:P450)/1000/General!$B$24+SUM($Q$2:Q450)/1000/General!$B$24</f>
        <v>1.08</v>
      </c>
      <c r="C450" s="5">
        <f>Online_RAW!K450</f>
        <v>20.4933333333333</v>
      </c>
      <c r="D450" s="5">
        <f>Online_RAW!J450</f>
        <v>0.17</v>
      </c>
      <c r="E450" s="5">
        <f>(1-F450/100-G450/100)/(1-C450/100-D450/100-General!$B$17/100)</f>
        <v>1.0032106085417201</v>
      </c>
      <c r="F450" s="5">
        <f>N450*General!$B$14/(N450+O450)+O450*100/(N450+O450)</f>
        <v>20.802697229209993</v>
      </c>
      <c r="G450" s="5">
        <f>N450*General!$B$15/(N450+O450)</f>
        <v>3.9998637763025258E-2</v>
      </c>
      <c r="H450" s="5">
        <f>(N450+O450)*(1/General!$B$20)*((F450/100)-E450*(C450/100))*1000/B450</f>
        <v>12.086594460409904</v>
      </c>
      <c r="I450" s="5">
        <f>(N450+O450)*(1/General!$B$20)*((D450/100)*E450-(G450/100))*1000/B450</f>
        <v>6.4781571652638759</v>
      </c>
      <c r="J450" s="5">
        <f t="shared" si="7"/>
        <v>0.53597869825808453</v>
      </c>
      <c r="K450" s="5">
        <f>MAX(Online_RAW!$L$2-Online_RAW!L450,0)</f>
        <v>0</v>
      </c>
      <c r="L450" s="5">
        <f>0.0039*(Online_RAW!M450)</f>
        <v>0</v>
      </c>
      <c r="M450" s="10">
        <f>Online_RAW!$N$2-Online_RAW!N450</f>
        <v>0</v>
      </c>
      <c r="N450" s="5">
        <f>Online_RAW!C450*60</f>
        <v>120.11918181818162</v>
      </c>
      <c r="O450" s="5">
        <f>MAX(0, Online_RAW!D450*60)</f>
        <v>4.0909090909090921E-3</v>
      </c>
      <c r="P450" s="5">
        <f>_xlfn.IFNA(VLOOKUP(A450,Sampling!$D$7:$E$14,2,FALSE),0)</f>
        <v>0</v>
      </c>
      <c r="Q450">
        <f>_xlfn.IFNA(VLOOKUP(A450,Refill!$D$6:$G$8,2,FALSE),0)</f>
        <v>0</v>
      </c>
    </row>
    <row r="451" spans="1:17" x14ac:dyDescent="0.25">
      <c r="A451" s="5">
        <f>ROUND((Online_RAW!B451-General!$B$10)*24,3)</f>
        <v>7.4829999999999997</v>
      </c>
      <c r="B451" s="5">
        <f>General!$B$12+Online_ANA!K451/1000+Online_ANA!L451/1000+Online_ANA!M451/1000/General!$B$22-SUM($P$2:P451)/1000/General!$B$24+SUM($Q$2:Q451)/1000/General!$B$24</f>
        <v>1.08</v>
      </c>
      <c r="C451" s="5">
        <f>Online_RAW!K451</f>
        <v>20.4933333333333</v>
      </c>
      <c r="D451" s="5">
        <f>Online_RAW!J451</f>
        <v>0.17</v>
      </c>
      <c r="E451" s="5">
        <f>(1-F451/100-G451/100)/(1-C451/100-D451/100-General!$B$17/100)</f>
        <v>1.0032382301057341</v>
      </c>
      <c r="F451" s="5">
        <f>N451*General!$B$14/(N451+O451)+O451*100/(N451+O451)</f>
        <v>20.800516676742156</v>
      </c>
      <c r="G451" s="5">
        <f>N451*General!$B$15/(N451+O451)</f>
        <v>3.9999739052150429E-2</v>
      </c>
      <c r="H451" s="5">
        <f>(N451+O451)*(1/General!$B$20)*((F451/100)-E451*(C451/100))*1000/B451</f>
        <v>11.934454065300507</v>
      </c>
      <c r="I451" s="5">
        <f>(N451+O451)*(1/General!$B$20)*((D451/100)*E451-(G451/100))*1000/B451</f>
        <v>6.4697458353313246</v>
      </c>
      <c r="J451" s="5">
        <f t="shared" si="7"/>
        <v>0.54210655970784183</v>
      </c>
      <c r="K451" s="5">
        <f>MAX(Online_RAW!$L$2-Online_RAW!L451,0)</f>
        <v>0</v>
      </c>
      <c r="L451" s="5">
        <f>0.0039*(Online_RAW!M451)</f>
        <v>0</v>
      </c>
      <c r="M451" s="10">
        <f>Online_RAW!$N$2-Online_RAW!N451</f>
        <v>0</v>
      </c>
      <c r="N451" s="5">
        <f>Online_RAW!C451*60</f>
        <v>119.9632173913044</v>
      </c>
      <c r="O451" s="5">
        <f>MAX(0, Online_RAW!D451*60)</f>
        <v>7.8260869565217601E-4</v>
      </c>
      <c r="P451" s="5">
        <f>_xlfn.IFNA(VLOOKUP(A451,Sampling!$D$7:$E$14,2,FALSE),0)</f>
        <v>0</v>
      </c>
      <c r="Q451">
        <f>_xlfn.IFNA(VLOOKUP(A451,Refill!$D$6:$G$8,2,FALSE),0)</f>
        <v>0</v>
      </c>
    </row>
    <row r="452" spans="1:17" x14ac:dyDescent="0.25">
      <c r="A452" s="5">
        <f>ROUND((Online_RAW!B452-General!$B$10)*24,3)</f>
        <v>7.5</v>
      </c>
      <c r="B452" s="5">
        <f>General!$B$12+Online_ANA!K452/1000+Online_ANA!L452/1000+Online_ANA!M452/1000/General!$B$22-SUM($P$2:P452)/1000/General!$B$24+SUM($Q$2:Q452)/1000/General!$B$24</f>
        <v>1.08</v>
      </c>
      <c r="C452" s="5">
        <f>Online_RAW!K452</f>
        <v>20.49</v>
      </c>
      <c r="D452" s="5">
        <f>Online_RAW!J452</f>
        <v>0.18</v>
      </c>
      <c r="E452" s="5">
        <f>(1-F452/100-G452/100)/(1-C452/100-D452/100-General!$B$17/100)</f>
        <v>1.0033295471718349</v>
      </c>
      <c r="F452" s="5">
        <f>N452*General!$B$14/(N452+O452)+O452*100/(N452+O452)</f>
        <v>20.8</v>
      </c>
      <c r="G452" s="5">
        <f>N452*General!$B$15/(N452+O452)</f>
        <v>0.04</v>
      </c>
      <c r="H452" s="5">
        <f>(N452+O452)*(1/General!$B$20)*((F452/100)-E452*(C452/100))*1000/B452</f>
        <v>11.987024435615904</v>
      </c>
      <c r="I452" s="5">
        <f>(N452+O452)*(1/General!$B$20)*((D452/100)*E452-(G452/100))*1000/B452</f>
        <v>6.9707351574640288</v>
      </c>
      <c r="J452" s="5">
        <f t="shared" si="7"/>
        <v>0.5815233959774494</v>
      </c>
      <c r="K452" s="5">
        <f>MAX(Online_RAW!$L$2-Online_RAW!L452,0)</f>
        <v>0</v>
      </c>
      <c r="L452" s="5">
        <f>0.0039*(Online_RAW!M452)</f>
        <v>0</v>
      </c>
      <c r="M452" s="10">
        <f>Online_RAW!$N$2-Online_RAW!N452</f>
        <v>0</v>
      </c>
      <c r="N452" s="5">
        <f>Online_RAW!C452*60</f>
        <v>120.01581818181839</v>
      </c>
      <c r="O452" s="5">
        <f>MAX(0, Online_RAW!D452*60)</f>
        <v>0</v>
      </c>
      <c r="P452" s="5">
        <f>_xlfn.IFNA(VLOOKUP(A452,Sampling!$D$7:$E$14,2,FALSE),0)</f>
        <v>0</v>
      </c>
      <c r="Q452">
        <f>_xlfn.IFNA(VLOOKUP(A452,Refill!$D$6:$G$8,2,FALSE),0)</f>
        <v>0</v>
      </c>
    </row>
    <row r="453" spans="1:17" x14ac:dyDescent="0.25">
      <c r="A453" s="5">
        <f>ROUND((Online_RAW!B453-General!$B$10)*24,3)</f>
        <v>7.5170000000000003</v>
      </c>
      <c r="B453" s="5">
        <f>General!$B$12+Online_ANA!K453/1000+Online_ANA!L453/1000+Online_ANA!M453/1000/General!$B$22-SUM($P$2:P453)/1000/General!$B$24+SUM($Q$2:Q453)/1000/General!$B$24</f>
        <v>1.08</v>
      </c>
      <c r="C453" s="5">
        <f>Online_RAW!K453</f>
        <v>20.484999999999999</v>
      </c>
      <c r="D453" s="5">
        <f>Online_RAW!J453</f>
        <v>0.18</v>
      </c>
      <c r="E453" s="5">
        <f>(1-F453/100-G453/100)/(1-C453/100-D453/100-General!$B$17/100)</f>
        <v>1.0032659666773909</v>
      </c>
      <c r="F453" s="5">
        <f>N453*General!$B$14/(N453+O453)+O453*100/(N453+O453)</f>
        <v>20.8</v>
      </c>
      <c r="G453" s="5">
        <f>N453*General!$B$15/(N453+O453)</f>
        <v>0.04</v>
      </c>
      <c r="H453" s="5">
        <f>(N453+O453)*(1/General!$B$20)*((F453/100)-E453*(C453/100))*1000/B453</f>
        <v>12.291987505619462</v>
      </c>
      <c r="I453" s="5">
        <f>(N453+O453)*(1/General!$B$20)*((D453/100)*E453-(G453/100))*1000/B453</f>
        <v>6.9654476719421465</v>
      </c>
      <c r="J453" s="5">
        <f t="shared" si="7"/>
        <v>0.56666569737056682</v>
      </c>
      <c r="K453" s="5">
        <f>MAX(Online_RAW!$L$2-Online_RAW!L453,0)</f>
        <v>0</v>
      </c>
      <c r="L453" s="5">
        <f>0.0039*(Online_RAW!M453)</f>
        <v>0</v>
      </c>
      <c r="M453" s="10">
        <f>Online_RAW!$N$2-Online_RAW!N453</f>
        <v>0</v>
      </c>
      <c r="N453" s="5">
        <f>Online_RAW!C453*60</f>
        <v>119.9345454545454</v>
      </c>
      <c r="O453" s="5">
        <f>MAX(0, Online_RAW!D453*60)</f>
        <v>0</v>
      </c>
      <c r="P453" s="5">
        <f>_xlfn.IFNA(VLOOKUP(A453,Sampling!$D$7:$E$14,2,FALSE),0)</f>
        <v>0</v>
      </c>
      <c r="Q453">
        <f>_xlfn.IFNA(VLOOKUP(A453,Refill!$D$6:$G$8,2,FALSE),0)</f>
        <v>0</v>
      </c>
    </row>
    <row r="454" spans="1:17" x14ac:dyDescent="0.25">
      <c r="A454" s="5">
        <f>ROUND((Online_RAW!B454-General!$B$10)*24,3)</f>
        <v>7.5330000000000004</v>
      </c>
      <c r="B454" s="5">
        <f>General!$B$12+Online_ANA!K454/1000+Online_ANA!L454/1000+Online_ANA!M454/1000/General!$B$22-SUM($P$2:P454)/1000/General!$B$24+SUM($Q$2:Q454)/1000/General!$B$24</f>
        <v>1.08</v>
      </c>
      <c r="C454" s="5">
        <f>Online_RAW!K454</f>
        <v>20.48</v>
      </c>
      <c r="D454" s="5">
        <f>Online_RAW!J454</f>
        <v>0.18</v>
      </c>
      <c r="E454" s="5">
        <f>(1-F454/100-G454/100)/(1-C454/100-D454/100-General!$B$17/100)</f>
        <v>1.0032023942405648</v>
      </c>
      <c r="F454" s="5">
        <f>N454*General!$B$14/(N454+O454)+O454*100/(N454+O454)</f>
        <v>20.8</v>
      </c>
      <c r="G454" s="5">
        <f>N454*General!$B$15/(N454+O454)</f>
        <v>0.04</v>
      </c>
      <c r="H454" s="5">
        <f>(N454+O454)*(1/General!$B$20)*((F454/100)-E454*(C454/100))*1000/B454</f>
        <v>12.609204984014456</v>
      </c>
      <c r="I454" s="5">
        <f>(N454+O454)*(1/General!$B$20)*((D454/100)*E454-(G454/100))*1000/B454</f>
        <v>6.9671885350614726</v>
      </c>
      <c r="J454" s="5">
        <f t="shared" si="7"/>
        <v>0.55254780486908173</v>
      </c>
      <c r="K454" s="5">
        <f>MAX(Online_RAW!$L$2-Online_RAW!L454,0)</f>
        <v>0</v>
      </c>
      <c r="L454" s="5">
        <f>0.0039*(Online_RAW!M454)</f>
        <v>0</v>
      </c>
      <c r="M454" s="10">
        <f>Online_RAW!$N$2-Online_RAW!N454</f>
        <v>0</v>
      </c>
      <c r="N454" s="5">
        <f>Online_RAW!C454*60</f>
        <v>119.97428571428581</v>
      </c>
      <c r="O454" s="5">
        <f>MAX(0, Online_RAW!D454*60)</f>
        <v>0</v>
      </c>
      <c r="P454" s="5">
        <f>_xlfn.IFNA(VLOOKUP(A454,Sampling!$D$7:$E$14,2,FALSE),0)</f>
        <v>0</v>
      </c>
      <c r="Q454">
        <f>_xlfn.IFNA(VLOOKUP(A454,Refill!$D$6:$G$8,2,FALSE),0)</f>
        <v>0</v>
      </c>
    </row>
    <row r="455" spans="1:17" x14ac:dyDescent="0.25">
      <c r="A455" s="5">
        <f>ROUND((Online_RAW!B455-General!$B$10)*24,3)</f>
        <v>7.55</v>
      </c>
      <c r="B455" s="5">
        <f>General!$B$12+Online_ANA!K455/1000+Online_ANA!L455/1000+Online_ANA!M455/1000/General!$B$22-SUM($P$2:P455)/1000/General!$B$24+SUM($Q$2:Q455)/1000/General!$B$24</f>
        <v>1.08</v>
      </c>
      <c r="C455" s="5">
        <f>Online_RAW!K455</f>
        <v>20.48</v>
      </c>
      <c r="D455" s="5">
        <f>Online_RAW!J455</f>
        <v>0.18</v>
      </c>
      <c r="E455" s="5">
        <f>(1-F455/100-G455/100)/(1-C455/100-D455/100-General!$B$17/100)</f>
        <v>1.0032023942405648</v>
      </c>
      <c r="F455" s="5">
        <f>N455*General!$B$14/(N455+O455)+O455*100/(N455+O455)</f>
        <v>20.8</v>
      </c>
      <c r="G455" s="5">
        <f>N455*General!$B$15/(N455+O455)</f>
        <v>0.04</v>
      </c>
      <c r="H455" s="5">
        <f>(N455+O455)*(1/General!$B$20)*((F455/100)-E455*(C455/100))*1000/B455</f>
        <v>12.603545292589306</v>
      </c>
      <c r="I455" s="5">
        <f>(N455+O455)*(1/General!$B$20)*((D455/100)*E455-(G455/100))*1000/B455</f>
        <v>6.9640612849882695</v>
      </c>
      <c r="J455" s="5">
        <f t="shared" si="7"/>
        <v>0.55254780486908173</v>
      </c>
      <c r="K455" s="5">
        <f>MAX(Online_RAW!$L$2-Online_RAW!L455,0)</f>
        <v>0</v>
      </c>
      <c r="L455" s="5">
        <f>0.0039*(Online_RAW!M455)</f>
        <v>0</v>
      </c>
      <c r="M455" s="10">
        <f>Online_RAW!$N$2-Online_RAW!N455</f>
        <v>0</v>
      </c>
      <c r="N455" s="5">
        <f>Online_RAW!C455*60</f>
        <v>119.92043478260881</v>
      </c>
      <c r="O455" s="5">
        <f>MAX(0, Online_RAW!D455*60)</f>
        <v>0</v>
      </c>
      <c r="P455" s="5">
        <f>_xlfn.IFNA(VLOOKUP(A455,Sampling!$D$7:$E$14,2,FALSE),0)</f>
        <v>0</v>
      </c>
      <c r="Q455">
        <f>_xlfn.IFNA(VLOOKUP(A455,Refill!$D$6:$G$8,2,FALSE),0)</f>
        <v>0</v>
      </c>
    </row>
    <row r="456" spans="1:17" x14ac:dyDescent="0.25">
      <c r="A456" s="5">
        <f>ROUND((Online_RAW!B456-General!$B$10)*24,3)</f>
        <v>7.5670000000000002</v>
      </c>
      <c r="B456" s="5">
        <f>General!$B$12+Online_ANA!K456/1000+Online_ANA!L456/1000+Online_ANA!M456/1000/General!$B$22-SUM($P$2:P456)/1000/General!$B$24+SUM($Q$2:Q456)/1000/General!$B$24</f>
        <v>1.08</v>
      </c>
      <c r="C456" s="5">
        <f>Online_RAW!K456</f>
        <v>20.48</v>
      </c>
      <c r="D456" s="5">
        <f>Online_RAW!J456</f>
        <v>0.18</v>
      </c>
      <c r="E456" s="5">
        <f>(1-F456/100-G456/100)/(1-C456/100-D456/100-General!$B$17/100)</f>
        <v>1.0032023942405648</v>
      </c>
      <c r="F456" s="5">
        <f>N456*General!$B$14/(N456+O456)+O456*100/(N456+O456)</f>
        <v>20.8</v>
      </c>
      <c r="G456" s="5">
        <f>N456*General!$B$15/(N456+O456)</f>
        <v>0.04</v>
      </c>
      <c r="H456" s="5">
        <f>(N456+O456)*(1/General!$B$20)*((F456/100)-E456*(C456/100))*1000/B456</f>
        <v>12.608787747975644</v>
      </c>
      <c r="I456" s="5">
        <f>(N456+O456)*(1/General!$B$20)*((D456/100)*E456-(G456/100))*1000/B456</f>
        <v>6.9669579922041143</v>
      </c>
      <c r="J456" s="5">
        <f t="shared" si="7"/>
        <v>0.55254780486908173</v>
      </c>
      <c r="K456" s="5">
        <f>MAX(Online_RAW!$L$2-Online_RAW!L456,0)</f>
        <v>0</v>
      </c>
      <c r="L456" s="5">
        <f>0.0039*(Online_RAW!M456)</f>
        <v>0</v>
      </c>
      <c r="M456" s="10">
        <f>Online_RAW!$N$2-Online_RAW!N456</f>
        <v>0</v>
      </c>
      <c r="N456" s="5">
        <f>Online_RAW!C456*60</f>
        <v>119.9703157894734</v>
      </c>
      <c r="O456" s="5">
        <f>MAX(0, Online_RAW!D456*60)</f>
        <v>0</v>
      </c>
      <c r="P456" s="5">
        <f>_xlfn.IFNA(VLOOKUP(A456,Sampling!$D$7:$E$14,2,FALSE),0)</f>
        <v>0</v>
      </c>
      <c r="Q456">
        <f>_xlfn.IFNA(VLOOKUP(A456,Refill!$D$6:$G$8,2,FALSE),0)</f>
        <v>0</v>
      </c>
    </row>
    <row r="457" spans="1:17" x14ac:dyDescent="0.25">
      <c r="A457" s="5">
        <f>ROUND((Online_RAW!B457-General!$B$10)*24,3)</f>
        <v>7.5830000000000002</v>
      </c>
      <c r="B457" s="5">
        <f>General!$B$12+Online_ANA!K457/1000+Online_ANA!L457/1000+Online_ANA!M457/1000/General!$B$22-SUM($P$2:P457)/1000/General!$B$24+SUM($Q$2:Q457)/1000/General!$B$24</f>
        <v>1.08</v>
      </c>
      <c r="C457" s="5">
        <f>Online_RAW!K457</f>
        <v>20.483333333333299</v>
      </c>
      <c r="D457" s="5">
        <f>Online_RAW!J457</f>
        <v>0.18</v>
      </c>
      <c r="E457" s="5">
        <f>(1-F457/100-G457/100)/(1-C457/100-D457/100-General!$B$17/100)</f>
        <v>1.0032447749698998</v>
      </c>
      <c r="F457" s="5">
        <f>N457*General!$B$14/(N457+O457)+O457*100/(N457+O457)</f>
        <v>20.8</v>
      </c>
      <c r="G457" s="5">
        <f>N457*General!$B$15/(N457+O457)</f>
        <v>0.04</v>
      </c>
      <c r="H457" s="5">
        <f>(N457+O457)*(1/General!$B$20)*((F457/100)-E457*(C457/100))*1000/B457</f>
        <v>12.402159180848729</v>
      </c>
      <c r="I457" s="5">
        <f>(N457+O457)*(1/General!$B$20)*((D457/100)*E457-(G457/100))*1000/B457</f>
        <v>6.968529011041924</v>
      </c>
      <c r="J457" s="5">
        <f t="shared" si="7"/>
        <v>0.56188030724542271</v>
      </c>
      <c r="K457" s="5">
        <f>MAX(Online_RAW!$L$2-Online_RAW!L457,0)</f>
        <v>0</v>
      </c>
      <c r="L457" s="5">
        <f>0.0039*(Online_RAW!M457)</f>
        <v>0</v>
      </c>
      <c r="M457" s="10">
        <f>Online_RAW!$N$2-Online_RAW!N457</f>
        <v>0</v>
      </c>
      <c r="N457" s="5">
        <f>Online_RAW!C457*60</f>
        <v>119.99085714285719</v>
      </c>
      <c r="O457" s="5">
        <f>MAX(0, Online_RAW!D457*60)</f>
        <v>0</v>
      </c>
      <c r="P457" s="5">
        <f>_xlfn.IFNA(VLOOKUP(A457,Sampling!$D$7:$E$14,2,FALSE),0)</f>
        <v>0</v>
      </c>
      <c r="Q457">
        <f>_xlfn.IFNA(VLOOKUP(A457,Refill!$D$6:$G$8,2,FALSE),0)</f>
        <v>0</v>
      </c>
    </row>
    <row r="458" spans="1:17" x14ac:dyDescent="0.25">
      <c r="A458" s="5">
        <f>ROUND((Online_RAW!B458-General!$B$10)*24,3)</f>
        <v>7.6</v>
      </c>
      <c r="B458" s="5">
        <f>General!$B$12+Online_ANA!K458/1000+Online_ANA!L458/1000+Online_ANA!M458/1000/General!$B$22-SUM($P$2:P458)/1000/General!$B$24+SUM($Q$2:Q458)/1000/General!$B$24</f>
        <v>1.08</v>
      </c>
      <c r="C458" s="5">
        <f>Online_RAW!K458</f>
        <v>20.4866666666667</v>
      </c>
      <c r="D458" s="5">
        <f>Online_RAW!J458</f>
        <v>0.19</v>
      </c>
      <c r="E458" s="5">
        <f>(1-F458/100-G458/100)/(1-C458/100-D458/100-General!$B$17/100)</f>
        <v>1.0034143337011481</v>
      </c>
      <c r="F458" s="5">
        <f>N458*General!$B$14/(N458+O458)+O458*100/(N458+O458)</f>
        <v>20.8</v>
      </c>
      <c r="G458" s="5">
        <f>N458*General!$B$15/(N458+O458)</f>
        <v>0.04</v>
      </c>
      <c r="H458" s="5">
        <f>(N458+O458)*(1/General!$B$20)*((F458/100)-E458*(C458/100))*1000/B458</f>
        <v>12.076590656394226</v>
      </c>
      <c r="I458" s="5">
        <f>(N458+O458)*(1/General!$B$20)*((D458/100)*E458-(G458/100))*1000/B458</f>
        <v>7.4750820266327187</v>
      </c>
      <c r="J458" s="5">
        <f t="shared" si="7"/>
        <v>0.61897287399361067</v>
      </c>
      <c r="K458" s="5">
        <f>MAX(Online_RAW!$L$2-Online_RAW!L458,0)</f>
        <v>0</v>
      </c>
      <c r="L458" s="5">
        <f>0.0039*(Online_RAW!M458)</f>
        <v>0</v>
      </c>
      <c r="M458" s="10">
        <f>Online_RAW!$N$2-Online_RAW!N458</f>
        <v>0</v>
      </c>
      <c r="N458" s="5">
        <f>Online_RAW!C458*60</f>
        <v>120.114</v>
      </c>
      <c r="O458" s="5">
        <f>MAX(0, Online_RAW!D458*60)</f>
        <v>0</v>
      </c>
      <c r="P458" s="5">
        <f>_xlfn.IFNA(VLOOKUP(A458,Sampling!$D$7:$E$14,2,FALSE),0)</f>
        <v>0</v>
      </c>
      <c r="Q458">
        <f>_xlfn.IFNA(VLOOKUP(A458,Refill!$D$6:$G$8,2,FALSE),0)</f>
        <v>0</v>
      </c>
    </row>
    <row r="459" spans="1:17" x14ac:dyDescent="0.25">
      <c r="A459" s="5">
        <f>ROUND((Online_RAW!B459-General!$B$10)*24,3)</f>
        <v>7.617</v>
      </c>
      <c r="B459" s="5">
        <f>General!$B$12+Online_ANA!K459/1000+Online_ANA!L459/1000+Online_ANA!M459/1000/General!$B$22-SUM($P$2:P459)/1000/General!$B$24+SUM($Q$2:Q459)/1000/General!$B$24</f>
        <v>1.08</v>
      </c>
      <c r="C459" s="5">
        <f>Online_RAW!K459</f>
        <v>20.49</v>
      </c>
      <c r="D459" s="5">
        <f>Online_RAW!J459</f>
        <v>0.19</v>
      </c>
      <c r="E459" s="5">
        <f>(1-F459/100-G459/100)/(1-C459/100-D459/100-General!$B$17/100)</f>
        <v>1.0034567323397057</v>
      </c>
      <c r="F459" s="5">
        <f>N459*General!$B$14/(N459+O459)+O459*100/(N459+O459)</f>
        <v>20.8</v>
      </c>
      <c r="G459" s="5">
        <f>N459*General!$B$15/(N459+O459)</f>
        <v>0.04</v>
      </c>
      <c r="H459" s="5">
        <f>(N459+O459)*(1/General!$B$20)*((F459/100)-E459*(C459/100))*1000/B459</f>
        <v>11.85582004355844</v>
      </c>
      <c r="I459" s="5">
        <f>(N459+O459)*(1/General!$B$20)*((D459/100)*E459-(G459/100))*1000/B459</f>
        <v>7.4681107737232839</v>
      </c>
      <c r="J459" s="5">
        <f t="shared" si="7"/>
        <v>0.62991094216050392</v>
      </c>
      <c r="K459" s="5">
        <f>MAX(Online_RAW!$L$2-Online_RAW!L459,0)</f>
        <v>0</v>
      </c>
      <c r="L459" s="5">
        <f>0.0039*(Online_RAW!M459)</f>
        <v>0</v>
      </c>
      <c r="M459" s="10">
        <f>Online_RAW!$N$2-Online_RAW!N459</f>
        <v>0</v>
      </c>
      <c r="N459" s="5">
        <f>Online_RAW!C459*60</f>
        <v>119.9955652173912</v>
      </c>
      <c r="O459" s="5">
        <f>MAX(0, Online_RAW!D459*60)</f>
        <v>0</v>
      </c>
      <c r="P459" s="5">
        <f>_xlfn.IFNA(VLOOKUP(A459,Sampling!$D$7:$E$14,2,FALSE),0)</f>
        <v>0</v>
      </c>
      <c r="Q459">
        <f>_xlfn.IFNA(VLOOKUP(A459,Refill!$D$6:$G$8,2,FALSE),0)</f>
        <v>0</v>
      </c>
    </row>
    <row r="460" spans="1:17" x14ac:dyDescent="0.25">
      <c r="A460" s="5">
        <f>ROUND((Online_RAW!B460-General!$B$10)*24,3)</f>
        <v>7.633</v>
      </c>
      <c r="B460" s="5">
        <f>General!$B$12+Online_ANA!K460/1000+Online_ANA!L460/1000+Online_ANA!M460/1000/General!$B$22-SUM($P$2:P460)/1000/General!$B$24+SUM($Q$2:Q460)/1000/General!$B$24</f>
        <v>1.08</v>
      </c>
      <c r="C460" s="5">
        <f>Online_RAW!K460</f>
        <v>20.504999999999999</v>
      </c>
      <c r="D460" s="5">
        <f>Online_RAW!J460</f>
        <v>0.19</v>
      </c>
      <c r="E460" s="5">
        <f>(1-F460/100-G460/100)/(1-C460/100-D460/100-General!$B$17/100)</f>
        <v>1.0036475705619601</v>
      </c>
      <c r="F460" s="5">
        <f>N460*General!$B$14/(N460+O460)+O460*100/(N460+O460)</f>
        <v>20.8</v>
      </c>
      <c r="G460" s="5">
        <f>N460*General!$B$15/(N460+O460)</f>
        <v>0.04</v>
      </c>
      <c r="H460" s="5">
        <f>(N460+O460)*(1/General!$B$20)*((F460/100)-E460*(C460/100))*1000/B460</f>
        <v>10.924954282411944</v>
      </c>
      <c r="I460" s="5">
        <f>(N460+O460)*(1/General!$B$20)*((D460/100)*E460-(G460/100))*1000/B460</f>
        <v>7.476228288580077</v>
      </c>
      <c r="J460" s="5">
        <f t="shared" si="7"/>
        <v>0.68432581915844148</v>
      </c>
      <c r="K460" s="5">
        <f>MAX(Online_RAW!$L$2-Online_RAW!L460,0)</f>
        <v>0</v>
      </c>
      <c r="L460" s="5">
        <f>0.0039*(Online_RAW!M460)</f>
        <v>0</v>
      </c>
      <c r="M460" s="10">
        <f>Online_RAW!$N$2-Online_RAW!N460</f>
        <v>0</v>
      </c>
      <c r="N460" s="5">
        <f>Online_RAW!C460*60</f>
        <v>120.09709090909081</v>
      </c>
      <c r="O460" s="5">
        <f>MAX(0, Online_RAW!D460*60)</f>
        <v>0</v>
      </c>
      <c r="P460" s="5">
        <f>_xlfn.IFNA(VLOOKUP(A460,Sampling!$D$7:$E$14,2,FALSE),0)</f>
        <v>0</v>
      </c>
      <c r="Q460">
        <f>_xlfn.IFNA(VLOOKUP(A460,Refill!$D$6:$G$8,2,FALSE),0)</f>
        <v>0</v>
      </c>
    </row>
    <row r="461" spans="1:17" x14ac:dyDescent="0.25">
      <c r="A461" s="5">
        <f>ROUND((Online_RAW!B461-General!$B$10)*24,3)</f>
        <v>7.65</v>
      </c>
      <c r="B461" s="5">
        <f>General!$B$12+Online_ANA!K461/1000+Online_ANA!L461/1000+Online_ANA!M461/1000/General!$B$22-SUM($P$2:P461)/1000/General!$B$24+SUM($Q$2:Q461)/1000/General!$B$24</f>
        <v>1.0802925000000001</v>
      </c>
      <c r="C461" s="5">
        <f>Online_RAW!K461</f>
        <v>20.52</v>
      </c>
      <c r="D461" s="5">
        <f>Online_RAW!J461</f>
        <v>0.19</v>
      </c>
      <c r="E461" s="5">
        <f>(1-F461/100-G461/100)/(1-C461/100-D461/100-General!$B$17/100)</f>
        <v>1.0038384813855603</v>
      </c>
      <c r="F461" s="5">
        <f>N461*General!$B$14/(N461+O461)+O461*100/(N461+O461)</f>
        <v>20.8</v>
      </c>
      <c r="G461" s="5">
        <f>N461*General!$B$15/(N461+O461)</f>
        <v>0.04</v>
      </c>
      <c r="H461" s="5">
        <f>(N461+O461)*(1/General!$B$20)*((F461/100)-E461*(C461/100))*1000/B461</f>
        <v>9.9817897298900835</v>
      </c>
      <c r="I461" s="5">
        <f>(N461+O461)*(1/General!$B$20)*((D461/100)*E461-(G461/100))*1000/B461</f>
        <v>7.4765973288115877</v>
      </c>
      <c r="J461" s="5">
        <f t="shared" si="7"/>
        <v>0.74902372531683437</v>
      </c>
      <c r="K461" s="5">
        <f>MAX(Online_RAW!$L$2-Online_RAW!L461,0)</f>
        <v>0</v>
      </c>
      <c r="L461" s="5">
        <f>0.0039*(Online_RAW!M461)</f>
        <v>0.29249999999999998</v>
      </c>
      <c r="M461" s="10">
        <f>Online_RAW!$N$2-Online_RAW!N461</f>
        <v>0</v>
      </c>
      <c r="N461" s="5">
        <f>Online_RAW!C461*60</f>
        <v>120.10663636363618</v>
      </c>
      <c r="O461" s="5">
        <f>MAX(0, Online_RAW!D461*60)</f>
        <v>0</v>
      </c>
      <c r="P461" s="5">
        <f>_xlfn.IFNA(VLOOKUP(A461,Sampling!$D$7:$E$14,2,FALSE),0)</f>
        <v>0</v>
      </c>
      <c r="Q461">
        <f>_xlfn.IFNA(VLOOKUP(A461,Refill!$D$6:$G$8,2,FALSE),0)</f>
        <v>0</v>
      </c>
    </row>
    <row r="462" spans="1:17" x14ac:dyDescent="0.25">
      <c r="A462" s="5">
        <f>ROUND((Online_RAW!B462-General!$B$10)*24,3)</f>
        <v>7.6669999999999998</v>
      </c>
      <c r="B462" s="5">
        <f>General!$B$12+Online_ANA!K462/1000+Online_ANA!L462/1000+Online_ANA!M462/1000/General!$B$22-SUM($P$2:P462)/1000/General!$B$24+SUM($Q$2:Q462)/1000/General!$B$24</f>
        <v>1.0806756750000002</v>
      </c>
      <c r="C462" s="5">
        <f>Online_RAW!K462</f>
        <v>20.53</v>
      </c>
      <c r="D462" s="5">
        <f>Online_RAW!J462</f>
        <v>0.19</v>
      </c>
      <c r="E462" s="5">
        <f>(1-F462/100-G462/100)/(1-C462/100-D462/100-General!$B$17/100)</f>
        <v>1.0038539847501742</v>
      </c>
      <c r="F462" s="5">
        <f>N462*General!$B$14/(N462+O462)+O462*100/(N462+O462)</f>
        <v>20.808820441022053</v>
      </c>
      <c r="G462" s="5">
        <f>N462*General!$B$15/(N462+O462)</f>
        <v>3.9995545231807046E-2</v>
      </c>
      <c r="H462" s="5">
        <f>(N462+O462)*(1/General!$B$20)*((F462/100)-E462*(C462/100))*1000/B462</f>
        <v>9.8927900918240841</v>
      </c>
      <c r="I462" s="5">
        <f>(N462+O462)*(1/General!$B$20)*((D462/100)*E462-(G462/100))*1000/B462</f>
        <v>7.4673038703248178</v>
      </c>
      <c r="J462" s="5">
        <f t="shared" si="7"/>
        <v>0.75482283572317843</v>
      </c>
      <c r="K462" s="5">
        <f>MAX(Online_RAW!$L$2-Online_RAW!L462,0)</f>
        <v>0</v>
      </c>
      <c r="L462" s="5">
        <f>0.0039*(Online_RAW!M462)</f>
        <v>0.67567499999999991</v>
      </c>
      <c r="M462" s="10">
        <f>Online_RAW!$N$2-Online_RAW!N462</f>
        <v>0</v>
      </c>
      <c r="N462" s="5">
        <f>Online_RAW!C462*60</f>
        <v>119.98063636363621</v>
      </c>
      <c r="O462" s="5">
        <f>MAX(0, Online_RAW!D462*60)</f>
        <v>1.3363636363636381E-2</v>
      </c>
      <c r="P462" s="5">
        <f>_xlfn.IFNA(VLOOKUP(A462,Sampling!$D$7:$E$14,2,FALSE),0)</f>
        <v>0</v>
      </c>
      <c r="Q462">
        <f>_xlfn.IFNA(VLOOKUP(A462,Refill!$D$6:$G$8,2,FALSE),0)</f>
        <v>0</v>
      </c>
    </row>
    <row r="463" spans="1:17" x14ac:dyDescent="0.25">
      <c r="A463" s="5">
        <f>ROUND((Online_RAW!B463-General!$B$10)*24,3)</f>
        <v>7.6829999999999998</v>
      </c>
      <c r="B463" s="5">
        <f>General!$B$12+Online_ANA!K463/1000+Online_ANA!L463/1000+Online_ANA!M463/1000/General!$B$22-SUM($P$2:P463)/1000/General!$B$24+SUM($Q$2:Q463)/1000/General!$B$24</f>
        <v>1.0806756750000002</v>
      </c>
      <c r="C463" s="5">
        <f>Online_RAW!K463</f>
        <v>20.53</v>
      </c>
      <c r="D463" s="5">
        <f>Online_RAW!J463</f>
        <v>0.19</v>
      </c>
      <c r="E463" s="5">
        <f>(1-F463/100-G463/100)/(1-C463/100-D463/100-General!$B$17/100)</f>
        <v>1.0039224091267329</v>
      </c>
      <c r="F463" s="5">
        <f>N463*General!$B$14/(N463+O463)+O463*100/(N463+O463)</f>
        <v>20.803422636986223</v>
      </c>
      <c r="G463" s="5">
        <f>N463*General!$B$15/(N463+O463)</f>
        <v>3.9998271395461499E-2</v>
      </c>
      <c r="H463" s="5">
        <f>(N463+O463)*(1/General!$B$20)*((F463/100)-E463*(C463/100))*1000/B463</f>
        <v>9.5489152820178891</v>
      </c>
      <c r="I463" s="5">
        <f>(N463+O463)*(1/General!$B$20)*((D463/100)*E463-(G463/100))*1000/B463</f>
        <v>7.4624323655802502</v>
      </c>
      <c r="J463" s="5">
        <f t="shared" si="7"/>
        <v>0.78149529503452453</v>
      </c>
      <c r="K463" s="5">
        <f>MAX(Online_RAW!$L$2-Online_RAW!L463,0)</f>
        <v>0</v>
      </c>
      <c r="L463" s="5">
        <f>0.0039*(Online_RAW!M463)</f>
        <v>0.67567499999999991</v>
      </c>
      <c r="M463" s="10">
        <f>Online_RAW!$N$2-Online_RAW!N463</f>
        <v>0</v>
      </c>
      <c r="N463" s="5">
        <f>Online_RAW!C463*60</f>
        <v>119.9023636363638</v>
      </c>
      <c r="O463" s="5">
        <f>MAX(0, Online_RAW!D463*60)</f>
        <v>5.1818181818181841E-3</v>
      </c>
      <c r="P463" s="5">
        <f>_xlfn.IFNA(VLOOKUP(A463,Sampling!$D$7:$E$14,2,FALSE),0)</f>
        <v>0</v>
      </c>
      <c r="Q463">
        <f>_xlfn.IFNA(VLOOKUP(A463,Refill!$D$6:$G$8,2,FALSE),0)</f>
        <v>0</v>
      </c>
    </row>
    <row r="464" spans="1:17" x14ac:dyDescent="0.25">
      <c r="A464" s="5">
        <f>ROUND((Online_RAW!B464-General!$B$10)*24,3)</f>
        <v>7.7</v>
      </c>
      <c r="B464" s="5">
        <f>General!$B$12+Online_ANA!K464/1000+Online_ANA!L464/1000+Online_ANA!M464/1000/General!$B$22-SUM($P$2:P464)/1000/General!$B$24+SUM($Q$2:Q464)/1000/General!$B$24</f>
        <v>1.0808463000000001</v>
      </c>
      <c r="C464" s="5">
        <f>Online_RAW!K464</f>
        <v>20.53</v>
      </c>
      <c r="D464" s="5">
        <f>Online_RAW!J464</f>
        <v>0.19</v>
      </c>
      <c r="E464" s="5">
        <f>(1-F464/100-G464/100)/(1-C464/100-D464/100-General!$B$17/100)</f>
        <v>1.0039657956225032</v>
      </c>
      <c r="F464" s="5">
        <f>N464*General!$B$14/(N464+O464)+O464*100/(N464+O464)</f>
        <v>20.8</v>
      </c>
      <c r="G464" s="5">
        <f>N464*General!$B$15/(N464+O464)</f>
        <v>0.04</v>
      </c>
      <c r="H464" s="5">
        <f>(N464+O464)*(1/General!$B$20)*((F464/100)-E464*(C464/100))*1000/B464</f>
        <v>9.3302231192526257</v>
      </c>
      <c r="I464" s="5">
        <f>(N464+O464)*(1/General!$B$20)*((D464/100)*E464-(G464/100))*1000/B464</f>
        <v>7.4586237913233377</v>
      </c>
      <c r="J464" s="5">
        <f t="shared" si="7"/>
        <v>0.7994046547432182</v>
      </c>
      <c r="K464" s="5">
        <f>MAX(Online_RAW!$L$2-Online_RAW!L464,0)</f>
        <v>0</v>
      </c>
      <c r="L464" s="5">
        <f>0.0039*(Online_RAW!M464)</f>
        <v>0.84629999999999994</v>
      </c>
      <c r="M464" s="10">
        <f>Online_RAW!$N$2-Online_RAW!N464</f>
        <v>0</v>
      </c>
      <c r="N464" s="5">
        <f>Online_RAW!C464*60</f>
        <v>119.8600909090908</v>
      </c>
      <c r="O464" s="5">
        <f>MAX(0, Online_RAW!D464*60)</f>
        <v>0</v>
      </c>
      <c r="P464" s="5">
        <f>_xlfn.IFNA(VLOOKUP(A464,Sampling!$D$7:$E$14,2,FALSE),0)</f>
        <v>0</v>
      </c>
      <c r="Q464">
        <f>_xlfn.IFNA(VLOOKUP(A464,Refill!$D$6:$G$8,2,FALSE),0)</f>
        <v>0</v>
      </c>
    </row>
    <row r="465" spans="1:17" x14ac:dyDescent="0.25">
      <c r="A465" s="5">
        <f>ROUND((Online_RAW!B465-General!$B$10)*24,3)</f>
        <v>7.7169999999999996</v>
      </c>
      <c r="B465" s="5">
        <f>General!$B$12+Online_ANA!K465/1000+Online_ANA!L465/1000+Online_ANA!M465/1000/General!$B$22-SUM($P$2:P465)/1000/General!$B$24+SUM($Q$2:Q465)/1000/General!$B$24</f>
        <v>1.0808463000000001</v>
      </c>
      <c r="C465" s="5">
        <f>Online_RAW!K465</f>
        <v>20.524999999999999</v>
      </c>
      <c r="D465" s="5">
        <f>Online_RAW!J465</f>
        <v>0.19</v>
      </c>
      <c r="E465" s="5">
        <f>(1-F465/100-G465/100)/(1-C465/100-D465/100-General!$B$17/100)</f>
        <v>1.0038343869668223</v>
      </c>
      <c r="F465" s="5">
        <f>N465*General!$B$14/(N465+O465)+O465*100/(N465+O465)</f>
        <v>20.805344746139799</v>
      </c>
      <c r="G465" s="5">
        <f>N465*General!$B$15/(N465+O465)</f>
        <v>3.9997300633262726E-2</v>
      </c>
      <c r="H465" s="5">
        <f>(N465+O465)*(1/General!$B$20)*((F465/100)-E465*(C465/100))*1000/B465</f>
        <v>9.9743614891674355</v>
      </c>
      <c r="I465" s="5">
        <f>(N465+O465)*(1/General!$B$20)*((D465/100)*E465-(G465/100))*1000/B465</f>
        <v>7.4559528186903883</v>
      </c>
      <c r="J465" s="5">
        <f t="shared" si="7"/>
        <v>0.74751179078358632</v>
      </c>
      <c r="K465" s="5">
        <f>MAX(Online_RAW!$L$2-Online_RAW!L465,0)</f>
        <v>0</v>
      </c>
      <c r="L465" s="5">
        <f>0.0039*(Online_RAW!M465)</f>
        <v>0.84629999999999994</v>
      </c>
      <c r="M465" s="10">
        <f>Online_RAW!$N$2-Online_RAW!N465</f>
        <v>0</v>
      </c>
      <c r="N465" s="5">
        <f>Online_RAW!C465*60</f>
        <v>119.82678260869559</v>
      </c>
      <c r="O465" s="5">
        <f>MAX(0, Online_RAW!D465*60)</f>
        <v>8.08695652173912E-3</v>
      </c>
      <c r="P465" s="5">
        <f>_xlfn.IFNA(VLOOKUP(A465,Sampling!$D$7:$E$14,2,FALSE),0)</f>
        <v>0</v>
      </c>
      <c r="Q465">
        <f>_xlfn.IFNA(VLOOKUP(A465,Refill!$D$6:$G$8,2,FALSE),0)</f>
        <v>0</v>
      </c>
    </row>
    <row r="466" spans="1:17" x14ac:dyDescent="0.25">
      <c r="A466" s="5">
        <f>ROUND((Online_RAW!B466-General!$B$10)*24,3)</f>
        <v>7.7329999999999997</v>
      </c>
      <c r="B466" s="5">
        <f>General!$B$12+Online_ANA!K466/1000+Online_ANA!L466/1000+Online_ANA!M466/1000/General!$B$22-SUM($P$2:P466)/1000/General!$B$24+SUM($Q$2:Q466)/1000/General!$B$24</f>
        <v>1.0808463000000001</v>
      </c>
      <c r="C466" s="5">
        <f>Online_RAW!K466</f>
        <v>20.52</v>
      </c>
      <c r="D466" s="5">
        <f>Online_RAW!J466</f>
        <v>0.19</v>
      </c>
      <c r="E466" s="5">
        <f>(1-F466/100-G466/100)/(1-C466/100-D466/100-General!$B$17/100)</f>
        <v>1.0037970366913904</v>
      </c>
      <c r="F466" s="5">
        <f>N466*General!$B$14/(N466+O466)+O466*100/(N466+O466)</f>
        <v>20.803269868449071</v>
      </c>
      <c r="G466" s="5">
        <f>N466*General!$B$15/(N466+O466)</f>
        <v>3.9998348551288344E-2</v>
      </c>
      <c r="H466" s="5">
        <f>(N466+O466)*(1/General!$B$20)*((F466/100)-E466*(C466/100))*1000/B466</f>
        <v>10.176377373964113</v>
      </c>
      <c r="I466" s="5">
        <f>(N466+O466)*(1/General!$B$20)*((D466/100)*E466-(G466/100))*1000/B466</f>
        <v>7.4691020435047424</v>
      </c>
      <c r="J466" s="5">
        <f t="shared" si="7"/>
        <v>0.73396472723330453</v>
      </c>
      <c r="K466" s="5">
        <f>MAX(Online_RAW!$L$2-Online_RAW!L466,0)</f>
        <v>0</v>
      </c>
      <c r="L466" s="5">
        <f>0.0039*(Online_RAW!M466)</f>
        <v>0.84629999999999994</v>
      </c>
      <c r="M466" s="10">
        <f>Online_RAW!$N$2-Online_RAW!N466</f>
        <v>0</v>
      </c>
      <c r="N466" s="5">
        <f>Online_RAW!C466*60</f>
        <v>120.04773913043461</v>
      </c>
      <c r="O466" s="5">
        <f>MAX(0, Online_RAW!D466*60)</f>
        <v>4.9565217391304341E-3</v>
      </c>
      <c r="P466" s="5">
        <f>_xlfn.IFNA(VLOOKUP(A466,Sampling!$D$7:$E$14,2,FALSE),0)</f>
        <v>0</v>
      </c>
      <c r="Q466">
        <f>_xlfn.IFNA(VLOOKUP(A466,Refill!$D$6:$G$8,2,FALSE),0)</f>
        <v>0</v>
      </c>
    </row>
    <row r="467" spans="1:17" x14ac:dyDescent="0.25">
      <c r="A467" s="5">
        <f>ROUND((Online_RAW!B467-General!$B$10)*24,3)</f>
        <v>7.75</v>
      </c>
      <c r="B467" s="5">
        <f>General!$B$12+Online_ANA!K467/1000+Online_ANA!L467/1000+Online_ANA!M467/1000/General!$B$22-SUM($P$2:P467)/1000/General!$B$24+SUM($Q$2:Q467)/1000/General!$B$24</f>
        <v>1.08108732</v>
      </c>
      <c r="C467" s="5">
        <f>Online_RAW!K467</f>
        <v>20.53</v>
      </c>
      <c r="D467" s="5">
        <f>Online_RAW!J467</f>
        <v>0.19</v>
      </c>
      <c r="E467" s="5">
        <f>(1-F467/100-G467/100)/(1-C467/100-D467/100-General!$B$17/100)</f>
        <v>1.0039657956225032</v>
      </c>
      <c r="F467" s="5">
        <f>N467*General!$B$14/(N467+O467)+O467*100/(N467+O467)</f>
        <v>20.8</v>
      </c>
      <c r="G467" s="5">
        <f>N467*General!$B$15/(N467+O467)</f>
        <v>0.04</v>
      </c>
      <c r="H467" s="5">
        <f>(N467+O467)*(1/General!$B$20)*((F467/100)-E467*(C467/100))*1000/B467</f>
        <v>9.3299259246687942</v>
      </c>
      <c r="I467" s="5">
        <f>(N467+O467)*(1/General!$B$20)*((D467/100)*E467-(G467/100))*1000/B467</f>
        <v>7.4583862125896614</v>
      </c>
      <c r="J467" s="5">
        <f t="shared" si="7"/>
        <v>0.79940465474321853</v>
      </c>
      <c r="K467" s="5">
        <f>MAX(Online_RAW!$L$2-Online_RAW!L467,0)</f>
        <v>0</v>
      </c>
      <c r="L467" s="5">
        <f>0.0039*(Online_RAW!M467)</f>
        <v>1.0873200000000007</v>
      </c>
      <c r="M467" s="10">
        <f>Online_RAW!$N$2-Online_RAW!N467</f>
        <v>0</v>
      </c>
      <c r="N467" s="5">
        <f>Online_RAW!C467*60</f>
        <v>119.88300000000001</v>
      </c>
      <c r="O467" s="5">
        <f>MAX(0, Online_RAW!D467*60)</f>
        <v>0</v>
      </c>
      <c r="P467" s="5">
        <f>_xlfn.IFNA(VLOOKUP(A467,Sampling!$D$7:$E$14,2,FALSE),0)</f>
        <v>0</v>
      </c>
      <c r="Q467">
        <f>_xlfn.IFNA(VLOOKUP(A467,Refill!$D$6:$G$8,2,FALSE),0)</f>
        <v>0</v>
      </c>
    </row>
    <row r="468" spans="1:17" x14ac:dyDescent="0.25">
      <c r="A468" s="5">
        <f>ROUND((Online_RAW!B468-General!$B$10)*24,3)</f>
        <v>7.7670000000000003</v>
      </c>
      <c r="B468" s="5">
        <f>General!$B$12+Online_ANA!K468/1000+Online_ANA!L468/1000+Online_ANA!M468/1000/General!$B$22-SUM($P$2:P468)/1000/General!$B$24+SUM($Q$2:Q468)/1000/General!$B$24</f>
        <v>1.08108732</v>
      </c>
      <c r="C468" s="5">
        <f>Online_RAW!K468</f>
        <v>20.536666666666701</v>
      </c>
      <c r="D468" s="5">
        <f>Online_RAW!J468</f>
        <v>0.19</v>
      </c>
      <c r="E468" s="5">
        <f>(1-F468/100-G468/100)/(1-C468/100-D468/100-General!$B$17/100)</f>
        <v>1.0040506897230219</v>
      </c>
      <c r="F468" s="5">
        <f>N468*General!$B$14/(N468+O468)+O468*100/(N468+O468)</f>
        <v>20.8</v>
      </c>
      <c r="G468" s="5">
        <f>N468*General!$B$15/(N468+O468)</f>
        <v>3.9999999999999994E-2</v>
      </c>
      <c r="H468" s="5">
        <f>(N468+O468)*(1/General!$B$20)*((F468/100)-E468*(C468/100))*1000/B468</f>
        <v>8.9277910816571318</v>
      </c>
      <c r="I468" s="5">
        <f>(N468+O468)*(1/General!$B$20)*((D468/100)*E468-(G468/100))*1000/B468</f>
        <v>7.4719518765137218</v>
      </c>
      <c r="J468" s="5">
        <f t="shared" si="7"/>
        <v>0.83693175704631473</v>
      </c>
      <c r="K468" s="5">
        <f>MAX(Online_RAW!$L$2-Online_RAW!L468,0)</f>
        <v>0</v>
      </c>
      <c r="L468" s="5">
        <f>0.0039*(Online_RAW!M468)</f>
        <v>1.0873200000000007</v>
      </c>
      <c r="M468" s="10">
        <f>Online_RAW!$N$2-Online_RAW!N468</f>
        <v>0</v>
      </c>
      <c r="N468" s="5">
        <f>Online_RAW!C468*60</f>
        <v>120.08819999999999</v>
      </c>
      <c r="O468" s="5">
        <f>MAX(0, Online_RAW!D468*60)</f>
        <v>0</v>
      </c>
      <c r="P468" s="5">
        <f>_xlfn.IFNA(VLOOKUP(A468,Sampling!$D$7:$E$14,2,FALSE),0)</f>
        <v>0</v>
      </c>
      <c r="Q468">
        <f>_xlfn.IFNA(VLOOKUP(A468,Refill!$D$6:$G$8,2,FALSE),0)</f>
        <v>0</v>
      </c>
    </row>
    <row r="469" spans="1:17" x14ac:dyDescent="0.25">
      <c r="A469" s="5">
        <f>ROUND((Online_RAW!B469-General!$B$10)*24,3)</f>
        <v>7.7830000000000004</v>
      </c>
      <c r="B469" s="5">
        <f>General!$B$12+Online_ANA!K469/1000+Online_ANA!L469/1000+Online_ANA!M469/1000/General!$B$22-SUM($P$2:P469)/1000/General!$B$24+SUM($Q$2:Q469)/1000/General!$B$24</f>
        <v>1.0812753000000002</v>
      </c>
      <c r="C469" s="5">
        <f>Online_RAW!K469</f>
        <v>20.546666666666699</v>
      </c>
      <c r="D469" s="5">
        <f>Online_RAW!J469</f>
        <v>0.19</v>
      </c>
      <c r="E469" s="5">
        <f>(1-F469/100-G469/100)/(1-C469/100-D469/100-General!$B$17/100)</f>
        <v>1.0041780577967379</v>
      </c>
      <c r="F469" s="5">
        <f>N469*General!$B$14/(N469+O469)+O469*100/(N469+O469)</f>
        <v>20.8</v>
      </c>
      <c r="G469" s="5">
        <f>N469*General!$B$15/(N469+O469)</f>
        <v>0.04</v>
      </c>
      <c r="H469" s="5">
        <f>(N469+O469)*(1/General!$B$20)*((F469/100)-E469*(C469/100))*1000/B469</f>
        <v>8.2854166366189261</v>
      </c>
      <c r="I469" s="5">
        <f>(N469+O469)*(1/General!$B$20)*((D469/100)*E469-(G469/100))*1000/B469</f>
        <v>7.4595698161249846</v>
      </c>
      <c r="J469" s="5">
        <f t="shared" si="7"/>
        <v>0.90032525137674313</v>
      </c>
      <c r="K469" s="5">
        <f>MAX(Online_RAW!$L$2-Online_RAW!L469,0)</f>
        <v>0</v>
      </c>
      <c r="L469" s="5">
        <f>0.0039*(Online_RAW!M469)</f>
        <v>1.2752999999999999</v>
      </c>
      <c r="M469" s="10">
        <f>Online_RAW!$N$2-Online_RAW!N469</f>
        <v>0</v>
      </c>
      <c r="N469" s="5">
        <f>Online_RAW!C469*60</f>
        <v>119.8908</v>
      </c>
      <c r="O469" s="5">
        <f>MAX(0, Online_RAW!D469*60)</f>
        <v>0</v>
      </c>
      <c r="P469" s="5">
        <f>_xlfn.IFNA(VLOOKUP(A469,Sampling!$D$7:$E$14,2,FALSE),0)</f>
        <v>0</v>
      </c>
      <c r="Q469">
        <f>_xlfn.IFNA(VLOOKUP(A469,Refill!$D$6:$G$8,2,FALSE),0)</f>
        <v>0</v>
      </c>
    </row>
    <row r="470" spans="1:17" x14ac:dyDescent="0.25">
      <c r="A470" s="5">
        <f>ROUND((Online_RAW!B470-General!$B$10)*24,3)</f>
        <v>7.8</v>
      </c>
      <c r="B470" s="5">
        <f>General!$B$12+Online_ANA!K470/1000+Online_ANA!L470/1000+Online_ANA!M470/1000/General!$B$22-SUM($P$2:P470)/1000/General!$B$24+SUM($Q$2:Q470)/1000/General!$B$24</f>
        <v>1.0812753000000002</v>
      </c>
      <c r="C470" s="5">
        <f>Online_RAW!K470</f>
        <v>20.546666666666699</v>
      </c>
      <c r="D470" s="5">
        <f>Online_RAW!J470</f>
        <v>0.19500000000000001</v>
      </c>
      <c r="E470" s="5">
        <f>(1-F470/100-G470/100)/(1-C470/100-D470/100-General!$B$17/100)</f>
        <v>1.0041784833596807</v>
      </c>
      <c r="F470" s="5">
        <f>N470*General!$B$14/(N470+O470)+O470*100/(N470+O470)</f>
        <v>20.804989865151107</v>
      </c>
      <c r="G470" s="5">
        <f>N470*General!$B$15/(N470+O470)</f>
        <v>3.9997479866085296E-2</v>
      </c>
      <c r="H470" s="5">
        <f>(N470+O470)*(1/General!$B$20)*((F470/100)-E470*(C470/100))*1000/B470</f>
        <v>8.5450364506912333</v>
      </c>
      <c r="I470" s="5">
        <f>(N470+O470)*(1/General!$B$20)*((D470/100)*E470-(G470/100))*1000/B470</f>
        <v>7.7200102570652316</v>
      </c>
      <c r="J470" s="5">
        <f t="shared" si="7"/>
        <v>0.90344965777656072</v>
      </c>
      <c r="K470" s="5">
        <f>MAX(Online_RAW!$L$2-Online_RAW!L470,0)</f>
        <v>0</v>
      </c>
      <c r="L470" s="5">
        <f>0.0039*(Online_RAW!M470)</f>
        <v>1.2752999999999999</v>
      </c>
      <c r="M470" s="10">
        <f>Online_RAW!$N$2-Online_RAW!N470</f>
        <v>0</v>
      </c>
      <c r="N470" s="5">
        <f>Online_RAW!C470*60</f>
        <v>120.06886956521761</v>
      </c>
      <c r="O470" s="5">
        <f>MAX(0, Online_RAW!D470*60)</f>
        <v>7.5652173913043404E-3</v>
      </c>
      <c r="P470" s="5">
        <f>_xlfn.IFNA(VLOOKUP(A470,Sampling!$D$7:$E$14,2,FALSE),0)</f>
        <v>0</v>
      </c>
      <c r="Q470">
        <f>_xlfn.IFNA(VLOOKUP(A470,Refill!$D$6:$G$8,2,FALSE),0)</f>
        <v>0</v>
      </c>
    </row>
    <row r="471" spans="1:17" x14ac:dyDescent="0.25">
      <c r="A471" s="5">
        <f>ROUND((Online_RAW!B471-General!$B$10)*24,3)</f>
        <v>7.8170000000000002</v>
      </c>
      <c r="B471" s="5">
        <f>General!$B$12+Online_ANA!K471/1000+Online_ANA!L471/1000+Online_ANA!M471/1000/General!$B$22-SUM($P$2:P471)/1000/General!$B$24+SUM($Q$2:Q471)/1000/General!$B$24</f>
        <v>1.0812753000000002</v>
      </c>
      <c r="C471" s="5">
        <f>Online_RAW!K471</f>
        <v>20.545000000000002</v>
      </c>
      <c r="D471" s="5">
        <f>Online_RAW!J471</f>
        <v>0.19666666666666699</v>
      </c>
      <c r="E471" s="5">
        <f>(1-F471/100-G471/100)/(1-C471/100-D471/100-General!$B$17/100)</f>
        <v>1.0042417539522479</v>
      </c>
      <c r="F471" s="5">
        <f>N471*General!$B$14/(N471+O471)+O471*100/(N471+O471)</f>
        <v>20.8</v>
      </c>
      <c r="G471" s="5">
        <f>N471*General!$B$15/(N471+O471)</f>
        <v>0.04</v>
      </c>
      <c r="H471" s="5">
        <f>(N471+O471)*(1/General!$B$20)*((F471/100)-E471*(C471/100))*1000/B471</f>
        <v>8.3117279615723145</v>
      </c>
      <c r="I471" s="5">
        <f>(N471+O471)*(1/General!$B$20)*((D471/100)*E471-(G471/100))*1000/B471</f>
        <v>7.7991049710094185</v>
      </c>
      <c r="J471" s="5">
        <f t="shared" si="7"/>
        <v>0.93832534065925755</v>
      </c>
      <c r="K471" s="5">
        <f>MAX(Online_RAW!$L$2-Online_RAW!L471,0)</f>
        <v>0</v>
      </c>
      <c r="L471" s="5">
        <f>0.0039*(Online_RAW!M471)</f>
        <v>1.2752999999999999</v>
      </c>
      <c r="M471" s="10">
        <f>Online_RAW!$N$2-Online_RAW!N471</f>
        <v>0</v>
      </c>
      <c r="N471" s="5">
        <f>Online_RAW!C471*60</f>
        <v>120.0100000000002</v>
      </c>
      <c r="O471" s="5">
        <f>MAX(0, Online_RAW!D471*60)</f>
        <v>0</v>
      </c>
      <c r="P471" s="5">
        <f>_xlfn.IFNA(VLOOKUP(A471,Sampling!$D$7:$E$14,2,FALSE),0)</f>
        <v>0</v>
      </c>
      <c r="Q471">
        <f>_xlfn.IFNA(VLOOKUP(A471,Refill!$D$6:$G$8,2,FALSE),0)</f>
        <v>0</v>
      </c>
    </row>
    <row r="472" spans="1:17" x14ac:dyDescent="0.25">
      <c r="A472" s="5">
        <f>ROUND((Online_RAW!B472-General!$B$10)*24,3)</f>
        <v>7.8330000000000002</v>
      </c>
      <c r="B472" s="5">
        <f>General!$B$12+Online_ANA!K472/1000+Online_ANA!L472/1000+Online_ANA!M472/1000/General!$B$22-SUM($P$2:P472)/1000/General!$B$24+SUM($Q$2:Q472)/1000/General!$B$24</f>
        <v>1.0812753000000002</v>
      </c>
      <c r="C472" s="5">
        <f>Online_RAW!K472</f>
        <v>20.545000000000002</v>
      </c>
      <c r="D472" s="5">
        <f>Online_RAW!J472</f>
        <v>0.2</v>
      </c>
      <c r="E472" s="5">
        <f>(1-F472/100-G472/100)/(1-C472/100-D472/100-General!$B$17/100)</f>
        <v>1.0042842225453552</v>
      </c>
      <c r="F472" s="5">
        <f>N472*General!$B$14/(N472+O472)+O472*100/(N472+O472)</f>
        <v>20.8</v>
      </c>
      <c r="G472" s="5">
        <f>N472*General!$B$15/(N472+O472)</f>
        <v>0.04</v>
      </c>
      <c r="H472" s="5">
        <f>(N472+O472)*(1/General!$B$20)*((F472/100)-E472*(C472/100))*1000/B472</f>
        <v>8.2696940593621679</v>
      </c>
      <c r="I472" s="5">
        <f>(N472+O472)*(1/General!$B$20)*((D472/100)*E472-(G472/100))*1000/B472</f>
        <v>7.9664135271081031</v>
      </c>
      <c r="J472" s="5">
        <f t="shared" si="7"/>
        <v>0.96332626937864541</v>
      </c>
      <c r="K472" s="5">
        <f>MAX(Online_RAW!$L$2-Online_RAW!L472,0)</f>
        <v>0</v>
      </c>
      <c r="L472" s="5">
        <f>0.0039*(Online_RAW!M472)</f>
        <v>1.2752999999999999</v>
      </c>
      <c r="M472" s="10">
        <f>Online_RAW!$N$2-Online_RAW!N472</f>
        <v>0</v>
      </c>
      <c r="N472" s="5">
        <f>Online_RAW!C472*60</f>
        <v>120.02699999999999</v>
      </c>
      <c r="O472" s="5">
        <f>MAX(0, Online_RAW!D472*60)</f>
        <v>0</v>
      </c>
      <c r="P472" s="5">
        <f>_xlfn.IFNA(VLOOKUP(A472,Sampling!$D$7:$E$14,2,FALSE),0)</f>
        <v>0</v>
      </c>
      <c r="Q472">
        <f>_xlfn.IFNA(VLOOKUP(A472,Refill!$D$6:$G$8,2,FALSE),0)</f>
        <v>0</v>
      </c>
    </row>
    <row r="473" spans="1:17" x14ac:dyDescent="0.25">
      <c r="A473" s="5">
        <f>ROUND((Online_RAW!B473-General!$B$10)*24,3)</f>
        <v>7.85</v>
      </c>
      <c r="B473" s="5">
        <f>General!$B$12+Online_ANA!K473/1000+Online_ANA!L473/1000+Online_ANA!M473/1000/General!$B$22-SUM($P$2:P473)/1000/General!$B$24+SUM($Q$2:Q473)/1000/General!$B$24</f>
        <v>1.0812753000000002</v>
      </c>
      <c r="C473" s="5">
        <f>Online_RAW!K473</f>
        <v>20.535</v>
      </c>
      <c r="D473" s="5">
        <f>Online_RAW!J473</f>
        <v>0.2</v>
      </c>
      <c r="E473" s="5">
        <f>(1-F473/100-G473/100)/(1-C473/100-D473/100-General!$B$17/100)</f>
        <v>1.004011035385808</v>
      </c>
      <c r="F473" s="5">
        <f>N473*General!$B$14/(N473+O473)+O473*100/(N473+O473)</f>
        <v>20.811498939538783</v>
      </c>
      <c r="G473" s="5">
        <f>N473*General!$B$15/(N473+O473)</f>
        <v>3.9994192454778393E-2</v>
      </c>
      <c r="H473" s="5">
        <f>(N473+O473)*(1/General!$B$20)*((F473/100)-E473*(C473/100))*1000/B473</f>
        <v>9.6154894157298774</v>
      </c>
      <c r="I473" s="5">
        <f>(N473+O473)*(1/General!$B$20)*((D473/100)*E473-(G473/100))*1000/B473</f>
        <v>7.9649164019324692</v>
      </c>
      <c r="J473" s="5">
        <f t="shared" si="7"/>
        <v>0.82834227750308231</v>
      </c>
      <c r="K473" s="5">
        <f>MAX(Online_RAW!$L$2-Online_RAW!L473,0)</f>
        <v>0</v>
      </c>
      <c r="L473" s="5">
        <f>0.0039*(Online_RAW!M473)</f>
        <v>1.2752999999999999</v>
      </c>
      <c r="M473" s="10">
        <f>Online_RAW!$N$2-Online_RAW!N473</f>
        <v>0</v>
      </c>
      <c r="N473" s="5">
        <f>Online_RAW!C473*60</f>
        <v>120.0234545454546</v>
      </c>
      <c r="O473" s="5">
        <f>MAX(0, Online_RAW!D473*60)</f>
        <v>1.742857142857146E-2</v>
      </c>
      <c r="P473" s="5">
        <f>_xlfn.IFNA(VLOOKUP(A473,Sampling!$D$7:$E$14,2,FALSE),0)</f>
        <v>0</v>
      </c>
      <c r="Q473">
        <f>_xlfn.IFNA(VLOOKUP(A473,Refill!$D$6:$G$8,2,FALSE),0)</f>
        <v>0</v>
      </c>
    </row>
    <row r="474" spans="1:17" x14ac:dyDescent="0.25">
      <c r="A474" s="5">
        <f>ROUND((Online_RAW!B474-General!$B$10)*24,3)</f>
        <v>7.867</v>
      </c>
      <c r="B474" s="5">
        <f>General!$B$12+Online_ANA!K474/1000+Online_ANA!L474/1000+Online_ANA!M474/1000/General!$B$22-SUM($P$2:P474)/1000/General!$B$24+SUM($Q$2:Q474)/1000/General!$B$24</f>
        <v>1.0812753000000002</v>
      </c>
      <c r="C474" s="5">
        <f>Online_RAW!K474</f>
        <v>20.524999999999999</v>
      </c>
      <c r="D474" s="5">
        <f>Online_RAW!J474</f>
        <v>0.2</v>
      </c>
      <c r="E474" s="5">
        <f>(1-F474/100-G474/100)/(1-C474/100-D474/100-General!$B$17/100)</f>
        <v>1.0038173320239794</v>
      </c>
      <c r="F474" s="5">
        <f>N474*General!$B$14/(N474+O474)+O474*100/(N474+O474)</f>
        <v>20.816733492953084</v>
      </c>
      <c r="G474" s="5">
        <f>N474*General!$B$15/(N474+O474)</f>
        <v>3.9991548740932789E-2</v>
      </c>
      <c r="H474" s="5">
        <f>(N474+O474)*(1/General!$B$20)*((F474/100)-E474*(C474/100))*1000/B474</f>
        <v>10.569483348867923</v>
      </c>
      <c r="I474" s="5">
        <f>(N474+O474)*(1/General!$B$20)*((D474/100)*E474-(G474/100))*1000/B474</f>
        <v>7.9635119593398489</v>
      </c>
      <c r="J474" s="5">
        <f t="shared" si="7"/>
        <v>0.75344382468730653</v>
      </c>
      <c r="K474" s="5">
        <f>MAX(Online_RAW!$L$2-Online_RAW!L474,0)</f>
        <v>0</v>
      </c>
      <c r="L474" s="5">
        <f>0.0039*(Online_RAW!M474)</f>
        <v>1.2752999999999999</v>
      </c>
      <c r="M474" s="10">
        <f>Online_RAW!$N$2-Online_RAW!N474</f>
        <v>0</v>
      </c>
      <c r="N474" s="5">
        <f>Online_RAW!C474*60</f>
        <v>120.0213</v>
      </c>
      <c r="O474" s="5">
        <f>MAX(0, Online_RAW!D474*60)</f>
        <v>2.536363636363638E-2</v>
      </c>
      <c r="P474" s="5">
        <f>_xlfn.IFNA(VLOOKUP(A474,Sampling!$D$7:$E$14,2,FALSE),0)</f>
        <v>0</v>
      </c>
      <c r="Q474">
        <f>_xlfn.IFNA(VLOOKUP(A474,Refill!$D$6:$G$8,2,FALSE),0)</f>
        <v>0</v>
      </c>
    </row>
    <row r="475" spans="1:17" x14ac:dyDescent="0.25">
      <c r="A475" s="5">
        <f>ROUND((Online_RAW!B475-General!$B$10)*24,3)</f>
        <v>7.883</v>
      </c>
      <c r="B475" s="5">
        <f>General!$B$12+Online_ANA!K475/1000+Online_ANA!L475/1000+Online_ANA!M475/1000/General!$B$22-SUM($P$2:P475)/1000/General!$B$24+SUM($Q$2:Q475)/1000/General!$B$24</f>
        <v>1.0812753000000002</v>
      </c>
      <c r="C475" s="5">
        <f>Online_RAW!K475</f>
        <v>20.52</v>
      </c>
      <c r="D475" s="5">
        <f>Online_RAW!J475</f>
        <v>0.20499999999999999</v>
      </c>
      <c r="E475" s="5">
        <f>(1-F475/100-G475/100)/(1-C475/100-D475/100-General!$B$17/100)</f>
        <v>1.0039952385971938</v>
      </c>
      <c r="F475" s="5">
        <f>N475*General!$B$14/(N475+O475)+O475*100/(N475+O475)</f>
        <v>20.802699840463973</v>
      </c>
      <c r="G475" s="5">
        <f>N475*General!$B$15/(N475+O475)</f>
        <v>3.9998636444210117E-2</v>
      </c>
      <c r="H475" s="5">
        <f>(N475+O475)*(1/General!$B$20)*((F475/100)-E475*(C475/100))*1000/B475</f>
        <v>9.9388604651708139</v>
      </c>
      <c r="I475" s="5">
        <f>(N475+O475)*(1/General!$B$20)*((D475/100)*E475-(G475/100))*1000/B475</f>
        <v>8.2108701451422803</v>
      </c>
      <c r="J475" s="5">
        <f t="shared" si="7"/>
        <v>0.82613798371714686</v>
      </c>
      <c r="K475" s="5">
        <f>MAX(Online_RAW!$L$2-Online_RAW!L475,0)</f>
        <v>0</v>
      </c>
      <c r="L475" s="5">
        <f>0.0039*(Online_RAW!M475)</f>
        <v>1.2752999999999999</v>
      </c>
      <c r="M475" s="10">
        <f>Online_RAW!$N$2-Online_RAW!N475</f>
        <v>0</v>
      </c>
      <c r="N475" s="5">
        <f>Online_RAW!C475*60</f>
        <v>120.00299999999999</v>
      </c>
      <c r="O475" s="5">
        <f>MAX(0, Online_RAW!D475*60)</f>
        <v>4.0909090909090921E-3</v>
      </c>
      <c r="P475" s="5">
        <f>_xlfn.IFNA(VLOOKUP(A475,Sampling!$D$7:$E$14,2,FALSE),0)</f>
        <v>0</v>
      </c>
      <c r="Q475">
        <f>_xlfn.IFNA(VLOOKUP(A475,Refill!$D$6:$G$8,2,FALSE),0)</f>
        <v>0</v>
      </c>
    </row>
    <row r="476" spans="1:17" x14ac:dyDescent="0.25">
      <c r="A476" s="5">
        <f>ROUND((Online_RAW!B476-General!$B$10)*24,3)</f>
        <v>7.9</v>
      </c>
      <c r="B476" s="5">
        <f>General!$B$12+Online_ANA!K476/1000+Online_ANA!L476/1000+Online_ANA!M476/1000/General!$B$22-SUM($P$2:P476)/1000/General!$B$24+SUM($Q$2:Q476)/1000/General!$B$24</f>
        <v>1.0812753000000002</v>
      </c>
      <c r="C476" s="5">
        <f>Online_RAW!K476</f>
        <v>20.52</v>
      </c>
      <c r="D476" s="5">
        <f>Online_RAW!J476</f>
        <v>0.20499999999999999</v>
      </c>
      <c r="E476" s="5">
        <f>(1-F476/100-G476/100)/(1-C476/100-D476/100-General!$B$17/100)</f>
        <v>1.0039861015493057</v>
      </c>
      <c r="F476" s="5">
        <f>N476*General!$B$14/(N476+O476)+O476*100/(N476+O476)</f>
        <v>20.803420590420092</v>
      </c>
      <c r="G476" s="5">
        <f>N476*General!$B$15/(N476+O476)</f>
        <v>3.9998272429080758E-2</v>
      </c>
      <c r="H476" s="5">
        <f>(N476+O476)*(1/General!$B$20)*((F476/100)-E476*(C476/100))*1000/B476</f>
        <v>9.9815204723345179</v>
      </c>
      <c r="I476" s="5">
        <f>(N476+O476)*(1/General!$B$20)*((D476/100)*E476-(G476/100))*1000/B476</f>
        <v>8.2088931034675809</v>
      </c>
      <c r="J476" s="5">
        <f t="shared" si="7"/>
        <v>0.82240908348782382</v>
      </c>
      <c r="K476" s="5">
        <f>MAX(Online_RAW!$L$2-Online_RAW!L476,0)</f>
        <v>0</v>
      </c>
      <c r="L476" s="5">
        <f>0.0039*(Online_RAW!M476)</f>
        <v>1.2752999999999999</v>
      </c>
      <c r="M476" s="10">
        <f>Online_RAW!$N$2-Online_RAW!N476</f>
        <v>0</v>
      </c>
      <c r="N476" s="5">
        <f>Online_RAW!C476*60</f>
        <v>119.97410526315781</v>
      </c>
      <c r="O476" s="5">
        <f>MAX(0, Online_RAW!D476*60)</f>
        <v>5.1818181818181841E-3</v>
      </c>
      <c r="P476" s="5">
        <f>_xlfn.IFNA(VLOOKUP(A476,Sampling!$D$7:$E$14,2,FALSE),0)</f>
        <v>0</v>
      </c>
      <c r="Q476">
        <f>_xlfn.IFNA(VLOOKUP(A476,Refill!$D$6:$G$8,2,FALSE),0)</f>
        <v>0</v>
      </c>
    </row>
    <row r="477" spans="1:17" x14ac:dyDescent="0.25">
      <c r="A477" s="5">
        <f>ROUND((Online_RAW!B477-General!$B$10)*24,3)</f>
        <v>7.9169999999999998</v>
      </c>
      <c r="B477" s="5">
        <f>General!$B$12+Online_ANA!K477/1000+Online_ANA!L477/1000+Online_ANA!M477/1000/General!$B$22-SUM($P$2:P477)/1000/General!$B$24+SUM($Q$2:Q477)/1000/General!$B$24</f>
        <v>1.0812753000000002</v>
      </c>
      <c r="C477" s="5">
        <f>Online_RAW!K477</f>
        <v>20.52</v>
      </c>
      <c r="D477" s="5">
        <f>Online_RAW!J477</f>
        <v>0.21</v>
      </c>
      <c r="E477" s="5">
        <f>(1-F477/100-G477/100)/(1-C477/100-D477/100-General!$B$17/100)</f>
        <v>1.0040931421574129</v>
      </c>
      <c r="F477" s="5">
        <f>N477*General!$B$14/(N477+O477)+O477*100/(N477+O477)</f>
        <v>20.8</v>
      </c>
      <c r="G477" s="5">
        <f>N477*General!$B$15/(N477+O477)</f>
        <v>0.04</v>
      </c>
      <c r="H477" s="5">
        <f>(N477+O477)*(1/General!$B$20)*((F477/100)-E477*(C477/100))*1000/B477</f>
        <v>9.7039896477786964</v>
      </c>
      <c r="I477" s="5">
        <f>(N477+O477)*(1/General!$B$20)*((D477/100)*E477-(G477/100))*1000/B477</f>
        <v>8.4589061917980555</v>
      </c>
      <c r="J477" s="5">
        <f t="shared" si="7"/>
        <v>0.8716936537266764</v>
      </c>
      <c r="K477" s="5">
        <f>MAX(Online_RAW!$L$2-Online_RAW!L477,0)</f>
        <v>0</v>
      </c>
      <c r="L477" s="5">
        <f>0.0039*(Online_RAW!M477)</f>
        <v>1.2752999999999999</v>
      </c>
      <c r="M477" s="10">
        <f>Online_RAW!$N$2-Online_RAW!N477</f>
        <v>0</v>
      </c>
      <c r="N477" s="5">
        <f>Online_RAW!C477*60</f>
        <v>119.9860000000002</v>
      </c>
      <c r="O477" s="5">
        <f>MAX(0, Online_RAW!D477*60)</f>
        <v>0</v>
      </c>
      <c r="P477" s="5">
        <f>_xlfn.IFNA(VLOOKUP(A477,Sampling!$D$7:$E$14,2,FALSE),0)</f>
        <v>0</v>
      </c>
      <c r="Q477">
        <f>_xlfn.IFNA(VLOOKUP(A477,Refill!$D$6:$G$8,2,FALSE),0)</f>
        <v>0</v>
      </c>
    </row>
    <row r="478" spans="1:17" x14ac:dyDescent="0.25">
      <c r="A478" s="5">
        <f>ROUND((Online_RAW!B478-General!$B$10)*24,3)</f>
        <v>7.9329999999999998</v>
      </c>
      <c r="B478" s="5">
        <f>General!$B$12+Online_ANA!K478/1000+Online_ANA!L478/1000+Online_ANA!M478/1000/General!$B$22-SUM($P$2:P478)/1000/General!$B$24+SUM($Q$2:Q478)/1000/General!$B$24</f>
        <v>1.0812753000000002</v>
      </c>
      <c r="C478" s="5">
        <f>Online_RAW!K478</f>
        <v>20.52</v>
      </c>
      <c r="D478" s="5">
        <f>Online_RAW!J478</f>
        <v>0.21</v>
      </c>
      <c r="E478" s="5">
        <f>(1-F478/100-G478/100)/(1-C478/100-D478/100-General!$B$17/100)</f>
        <v>1.0040118402483134</v>
      </c>
      <c r="F478" s="5">
        <f>N478*General!$B$14/(N478+O478)+O478*100/(N478+O478)</f>
        <v>20.806412862443057</v>
      </c>
      <c r="G478" s="5">
        <f>N478*General!$B$15/(N478+O478)</f>
        <v>3.9996761180584317E-2</v>
      </c>
      <c r="H478" s="5">
        <f>(N478+O478)*(1/General!$B$20)*((F478/100)-E478*(C478/100))*1000/B478</f>
        <v>10.102991650264478</v>
      </c>
      <c r="I478" s="5">
        <f>(N478+O478)*(1/General!$B$20)*((D478/100)*E478-(G478/100))*1000/B478</f>
        <v>8.4573167573219283</v>
      </c>
      <c r="J478" s="5">
        <f t="shared" si="7"/>
        <v>0.83711014025242025</v>
      </c>
      <c r="K478" s="5">
        <f>MAX(Online_RAW!$L$2-Online_RAW!L478,0)</f>
        <v>0</v>
      </c>
      <c r="L478" s="5">
        <f>0.0039*(Online_RAW!M478)</f>
        <v>1.2752999999999999</v>
      </c>
      <c r="M478" s="10">
        <f>Online_RAW!$N$2-Online_RAW!N478</f>
        <v>0</v>
      </c>
      <c r="N478" s="5">
        <f>Online_RAW!C478*60</f>
        <v>119.96345454545461</v>
      </c>
      <c r="O478" s="5">
        <f>MAX(0, Online_RAW!D478*60)</f>
        <v>9.7142857142857204E-3</v>
      </c>
      <c r="P478" s="5">
        <f>_xlfn.IFNA(VLOOKUP(A478,Sampling!$D$7:$E$14,2,FALSE),0)</f>
        <v>0</v>
      </c>
      <c r="Q478">
        <f>_xlfn.IFNA(VLOOKUP(A478,Refill!$D$6:$G$8,2,FALSE),0)</f>
        <v>0</v>
      </c>
    </row>
    <row r="479" spans="1:17" x14ac:dyDescent="0.25">
      <c r="A479" s="5">
        <f>ROUND((Online_RAW!B479-General!$B$10)*24,3)</f>
        <v>7.95</v>
      </c>
      <c r="B479" s="5">
        <f>General!$B$12+Online_ANA!K479/1000+Online_ANA!L479/1000+Online_ANA!M479/1000/General!$B$22-SUM($P$2:P479)/1000/General!$B$24+SUM($Q$2:Q479)/1000/General!$B$24</f>
        <v>1.0812753000000002</v>
      </c>
      <c r="C479" s="5">
        <f>Online_RAW!K479</f>
        <v>20.53</v>
      </c>
      <c r="D479" s="5">
        <f>Online_RAW!J479</f>
        <v>0.21</v>
      </c>
      <c r="E479" s="5">
        <f>(1-F479/100-G479/100)/(1-C479/100-D479/100-General!$B$17/100)</f>
        <v>1.0041543201148382</v>
      </c>
      <c r="F479" s="5">
        <f>N479*General!$B$14/(N479+O479)+O479*100/(N479+O479)</f>
        <v>20.805221074654</v>
      </c>
      <c r="G479" s="5">
        <f>N479*General!$B$15/(N479+O479)</f>
        <v>3.9997363093609087E-2</v>
      </c>
      <c r="H479" s="5">
        <f>(N479+O479)*(1/General!$B$20)*((F479/100)-E479*(C479/100))*1000/B479</f>
        <v>9.4023487481739831</v>
      </c>
      <c r="I479" s="5">
        <f>(N479+O479)*(1/General!$B$20)*((D479/100)*E479-(G479/100))*1000/B479</f>
        <v>8.4589184056296638</v>
      </c>
      <c r="J479" s="5">
        <f t="shared" si="7"/>
        <v>0.89966014154414964</v>
      </c>
      <c r="K479" s="5">
        <f>MAX(Online_RAW!$L$2-Online_RAW!L479,0)</f>
        <v>0</v>
      </c>
      <c r="L479" s="5">
        <f>0.0039*(Online_RAW!M479)</f>
        <v>1.2752999999999999</v>
      </c>
      <c r="M479" s="10">
        <f>Online_RAW!$N$2-Online_RAW!N479</f>
        <v>0</v>
      </c>
      <c r="N479" s="5">
        <f>Online_RAW!C479*60</f>
        <v>119.9673913043478</v>
      </c>
      <c r="O479" s="5">
        <f>MAX(0, Online_RAW!D479*60)</f>
        <v>7.9090909090909194E-3</v>
      </c>
      <c r="P479" s="5">
        <f>_xlfn.IFNA(VLOOKUP(A479,Sampling!$D$7:$E$14,2,FALSE),0)</f>
        <v>0</v>
      </c>
      <c r="Q479">
        <f>_xlfn.IFNA(VLOOKUP(A479,Refill!$D$6:$G$8,2,FALSE),0)</f>
        <v>0</v>
      </c>
    </row>
    <row r="480" spans="1:17" x14ac:dyDescent="0.25">
      <c r="A480" s="5">
        <f>ROUND((Online_RAW!B480-General!$B$10)*24,3)</f>
        <v>7.9669999999999996</v>
      </c>
      <c r="B480" s="5">
        <f>General!$B$12+Online_ANA!K480/1000+Online_ANA!L480/1000+Online_ANA!M480/1000/General!$B$22-SUM($P$2:P480)/1000/General!$B$24+SUM($Q$2:Q480)/1000/General!$B$24</f>
        <v>1.0812753000000002</v>
      </c>
      <c r="C480" s="5">
        <f>Online_RAW!K480</f>
        <v>20.52</v>
      </c>
      <c r="D480" s="5">
        <f>Online_RAW!J480</f>
        <v>0.22</v>
      </c>
      <c r="E480" s="5">
        <f>(1-F480/100-G480/100)/(1-C480/100-D480/100-General!$B$17/100)</f>
        <v>1.0042159530313066</v>
      </c>
      <c r="F480" s="5">
        <f>N480*General!$B$14/(N480+O480)+O480*100/(N480+O480)</f>
        <v>20.800360262828107</v>
      </c>
      <c r="G480" s="5">
        <f>N480*General!$B$15/(N480+O480)</f>
        <v>3.9999818049076707E-2</v>
      </c>
      <c r="H480" s="5">
        <f>(N480+O480)*(1/General!$B$20)*((F480/100)-E480*(C480/100))*1000/B480</f>
        <v>9.5911790529024223</v>
      </c>
      <c r="I480" s="5">
        <f>(N480+O480)*(1/General!$B$20)*((D480/100)*E480-(G480/100))*1000/B480</f>
        <v>8.9518683192031414</v>
      </c>
      <c r="J480" s="5">
        <f t="shared" si="7"/>
        <v>0.93334388502466581</v>
      </c>
      <c r="K480" s="5">
        <f>MAX(Online_RAW!$L$2-Online_RAW!L480,0)</f>
        <v>0</v>
      </c>
      <c r="L480" s="5">
        <f>0.0039*(Online_RAW!M480)</f>
        <v>1.2752999999999999</v>
      </c>
      <c r="M480" s="10">
        <f>Online_RAW!$N$2-Online_RAW!N480</f>
        <v>0</v>
      </c>
      <c r="N480" s="5">
        <f>Online_RAW!C480*60</f>
        <v>119.91190909090919</v>
      </c>
      <c r="O480" s="5">
        <f>MAX(0, Online_RAW!D480*60)</f>
        <v>5.4545454545454537E-4</v>
      </c>
      <c r="P480" s="5">
        <f>_xlfn.IFNA(VLOOKUP(A480,Sampling!$D$7:$E$14,2,FALSE),0)</f>
        <v>0</v>
      </c>
      <c r="Q480">
        <f>_xlfn.IFNA(VLOOKUP(A480,Refill!$D$6:$G$8,2,FALSE),0)</f>
        <v>0</v>
      </c>
    </row>
    <row r="481" spans="1:17" x14ac:dyDescent="0.25">
      <c r="A481" s="5">
        <f>ROUND((Online_RAW!B481-General!$B$10)*24,3)</f>
        <v>7.9829999999999997</v>
      </c>
      <c r="B481" s="5">
        <f>General!$B$12+Online_ANA!K481/1000+Online_ANA!L481/1000+Online_ANA!M481/1000/General!$B$22-SUM($P$2:P481)/1000/General!$B$24+SUM($Q$2:Q481)/1000/General!$B$24</f>
        <v>1.0812753000000002</v>
      </c>
      <c r="C481" s="5">
        <f>Online_RAW!K481</f>
        <v>20.52</v>
      </c>
      <c r="D481" s="5">
        <f>Online_RAW!J481</f>
        <v>0.22</v>
      </c>
      <c r="E481" s="5">
        <f>(1-F481/100-G481/100)/(1-C481/100-D481/100-General!$B$17/100)</f>
        <v>1.0042205210025812</v>
      </c>
      <c r="F481" s="5">
        <f>N481*General!$B$14/(N481+O481)+O481*100/(N481+O481)</f>
        <v>20.8</v>
      </c>
      <c r="G481" s="5">
        <f>N481*General!$B$15/(N481+O481)</f>
        <v>0.04</v>
      </c>
      <c r="H481" s="5">
        <f>(N481+O481)*(1/General!$B$20)*((F481/100)-E481*(C481/100))*1000/B481</f>
        <v>9.5829752243036026</v>
      </c>
      <c r="I481" s="5">
        <f>(N481+O481)*(1/General!$B$20)*((D481/100)*E481-(G481/100))*1000/B481</f>
        <v>8.9652487839613464</v>
      </c>
      <c r="J481" s="5">
        <f t="shared" si="7"/>
        <v>0.93553918006845871</v>
      </c>
      <c r="K481" s="5">
        <f>MAX(Online_RAW!$L$2-Online_RAW!L481,0)</f>
        <v>0</v>
      </c>
      <c r="L481" s="5">
        <f>0.0039*(Online_RAW!M481)</f>
        <v>1.2752999999999999</v>
      </c>
      <c r="M481" s="10">
        <f>Online_RAW!$N$2-Online_RAW!N481</f>
        <v>0</v>
      </c>
      <c r="N481" s="5">
        <f>Online_RAW!C481*60</f>
        <v>120.09114285714301</v>
      </c>
      <c r="O481" s="5">
        <f>MAX(0, Online_RAW!D481*60)</f>
        <v>0</v>
      </c>
      <c r="P481" s="5">
        <f>_xlfn.IFNA(VLOOKUP(A481,Sampling!$D$7:$E$14,2,FALSE),0)</f>
        <v>0</v>
      </c>
      <c r="Q481">
        <f>_xlfn.IFNA(VLOOKUP(A481,Refill!$D$6:$G$8,2,FALSE),0)</f>
        <v>0</v>
      </c>
    </row>
    <row r="482" spans="1:17" x14ac:dyDescent="0.25">
      <c r="A482" s="5">
        <f>ROUND((Online_RAW!B482-General!$B$10)*24,3)</f>
        <v>8</v>
      </c>
      <c r="B482" s="5">
        <f>General!$B$12+Online_ANA!K482/1000+Online_ANA!L482/1000+Online_ANA!M482/1000/General!$B$22-SUM($P$2:P482)/1000/General!$B$24+SUM($Q$2:Q482)/1000/General!$B$24</f>
        <v>1.0812753000000002</v>
      </c>
      <c r="C482" s="5">
        <f>Online_RAW!K482</f>
        <v>20.51</v>
      </c>
      <c r="D482" s="5">
        <f>Online_RAW!J482</f>
        <v>0.22</v>
      </c>
      <c r="E482" s="5">
        <f>(1-F482/100-G482/100)/(1-C482/100-D482/100-General!$B$17/100)</f>
        <v>1.0040726026282156</v>
      </c>
      <c r="F482" s="5">
        <f>N482*General!$B$14/(N482+O482)+O482*100/(N482+O482)</f>
        <v>20.801620099415196</v>
      </c>
      <c r="G482" s="5">
        <f>N482*General!$B$15/(N482+O482)</f>
        <v>3.9999181767972132E-2</v>
      </c>
      <c r="H482" s="5">
        <f>(N482+O482)*(1/General!$B$20)*((F482/100)-E482*(C482/100))*1000/B482</f>
        <v>10.302729164821638</v>
      </c>
      <c r="I482" s="5">
        <f>(N482+O482)*(1/General!$B$20)*((D482/100)*E482-(G482/100))*1000/B482</f>
        <v>8.9563242416103037</v>
      </c>
      <c r="J482" s="5">
        <f t="shared" si="7"/>
        <v>0.86931570250253742</v>
      </c>
      <c r="K482" s="5">
        <f>MAX(Online_RAW!$L$2-Online_RAW!L482,0)</f>
        <v>0</v>
      </c>
      <c r="L482" s="5">
        <f>0.0039*(Online_RAW!M482)</f>
        <v>1.2752999999999999</v>
      </c>
      <c r="M482" s="10">
        <f>Online_RAW!$N$2-Online_RAW!N482</f>
        <v>0</v>
      </c>
      <c r="N482" s="5">
        <f>Online_RAW!C482*60</f>
        <v>119.99018181818161</v>
      </c>
      <c r="O482" s="5">
        <f>MAX(0, Online_RAW!D482*60)</f>
        <v>2.454545454545454E-3</v>
      </c>
      <c r="P482" s="5">
        <f>_xlfn.IFNA(VLOOKUP(A482,Sampling!$D$7:$E$14,2,FALSE),0)</f>
        <v>0</v>
      </c>
      <c r="Q482">
        <f>_xlfn.IFNA(VLOOKUP(A482,Refill!$D$6:$G$8,2,FALSE),0)</f>
        <v>0</v>
      </c>
    </row>
    <row r="483" spans="1:17" x14ac:dyDescent="0.25">
      <c r="A483" s="5">
        <f>ROUND((Online_RAW!B483-General!$B$10)*24,3)</f>
        <v>8.0169999999999995</v>
      </c>
      <c r="B483" s="5">
        <f>General!$B$12+Online_ANA!K483/1000+Online_ANA!L483/1000+Online_ANA!M483/1000/General!$B$22-SUM($P$2:P483)/1000/General!$B$24+SUM($Q$2:Q483)/1000/General!$B$24</f>
        <v>1.0812753000000002</v>
      </c>
      <c r="C483" s="5">
        <f>Online_RAW!K483</f>
        <v>20.51</v>
      </c>
      <c r="D483" s="5">
        <f>Online_RAW!J483</f>
        <v>0.223333333333333</v>
      </c>
      <c r="E483" s="5">
        <f>(1-F483/100-G483/100)/(1-C483/100-D483/100-General!$B$17/100)</f>
        <v>1.0038915676173883</v>
      </c>
      <c r="F483" s="5">
        <f>N483*General!$B$14/(N483+O483)+O483*100/(N483+O483)</f>
        <v>20.819247620280592</v>
      </c>
      <c r="G483" s="5">
        <f>N483*General!$B$15/(N483+O483)</f>
        <v>3.999027897965627E-2</v>
      </c>
      <c r="H483" s="5">
        <f>(N483+O483)*(1/General!$B$20)*((F483/100)-E483*(C483/100))*1000/B483</f>
        <v>11.367318030722199</v>
      </c>
      <c r="I483" s="5">
        <f>(N483+O483)*(1/General!$B$20)*((D483/100)*E483-(G483/100))*1000/B483</f>
        <v>9.1268971765041975</v>
      </c>
      <c r="J483" s="5">
        <f t="shared" si="7"/>
        <v>0.80290682039836792</v>
      </c>
      <c r="K483" s="5">
        <f>MAX(Online_RAW!$L$2-Online_RAW!L483,0)</f>
        <v>0</v>
      </c>
      <c r="L483" s="5">
        <f>0.0039*(Online_RAW!M483)</f>
        <v>1.2752999999999999</v>
      </c>
      <c r="M483" s="10">
        <f>Online_RAW!$N$2-Online_RAW!N483</f>
        <v>0</v>
      </c>
      <c r="N483" s="5">
        <f>Online_RAW!C483*60</f>
        <v>120.048</v>
      </c>
      <c r="O483" s="5">
        <f>MAX(0, Online_RAW!D483*60)</f>
        <v>2.9181818181818159E-2</v>
      </c>
      <c r="P483" s="5">
        <f>_xlfn.IFNA(VLOOKUP(A483,Sampling!$D$7:$E$14,2,FALSE),0)</f>
        <v>0</v>
      </c>
      <c r="Q483">
        <f>_xlfn.IFNA(VLOOKUP(A483,Refill!$D$6:$G$8,2,FALSE),0)</f>
        <v>0</v>
      </c>
    </row>
    <row r="484" spans="1:17" x14ac:dyDescent="0.25">
      <c r="A484" s="5">
        <f>ROUND((Online_RAW!B484-General!$B$10)*24,3)</f>
        <v>8.0329999999999995</v>
      </c>
      <c r="B484" s="5">
        <f>General!$B$12+Online_ANA!K484/1000+Online_ANA!L484/1000+Online_ANA!M484/1000/General!$B$22-SUM($P$2:P484)/1000/General!$B$24+SUM($Q$2:Q484)/1000/General!$B$24</f>
        <v>1.0812753000000002</v>
      </c>
      <c r="C484" s="5">
        <f>Online_RAW!K484</f>
        <v>20.5</v>
      </c>
      <c r="D484" s="5">
        <f>Online_RAW!J484</f>
        <v>0.23</v>
      </c>
      <c r="E484" s="5">
        <f>(1-F484/100-G484/100)/(1-C484/100-D484/100-General!$B$17/100)</f>
        <v>1.0040931421574129</v>
      </c>
      <c r="F484" s="5">
        <f>N484*General!$B$14/(N484+O484)+O484*100/(N484+O484)</f>
        <v>20.799999999999997</v>
      </c>
      <c r="G484" s="5">
        <f>N484*General!$B$15/(N484+O484)</f>
        <v>0.04</v>
      </c>
      <c r="H484" s="5">
        <f>(N484+O484)*(1/General!$B$20)*((F484/100)-E484*(C484/100))*1000/B484</f>
        <v>10.70054515665627</v>
      </c>
      <c r="I484" s="5">
        <f>(N484+O484)*(1/General!$B$20)*((D484/100)*E484-(G484/100))*1000/B484</f>
        <v>9.4551889362867989</v>
      </c>
      <c r="J484" s="5">
        <f t="shared" si="7"/>
        <v>0.88361749778750309</v>
      </c>
      <c r="K484" s="5">
        <f>MAX(Online_RAW!$L$2-Online_RAW!L484,0)</f>
        <v>0</v>
      </c>
      <c r="L484" s="5">
        <f>0.0039*(Online_RAW!M484)</f>
        <v>1.2752999999999999</v>
      </c>
      <c r="M484" s="10">
        <f>Online_RAW!$N$2-Online_RAW!N484</f>
        <v>0</v>
      </c>
      <c r="N484" s="5">
        <f>Online_RAW!C484*60</f>
        <v>120.01228571428558</v>
      </c>
      <c r="O484" s="5">
        <f>MAX(0, Online_RAW!D484*60)</f>
        <v>0</v>
      </c>
      <c r="P484" s="5">
        <f>_xlfn.IFNA(VLOOKUP(A484,Sampling!$D$7:$E$14,2,FALSE),0)</f>
        <v>0</v>
      </c>
      <c r="Q484">
        <f>_xlfn.IFNA(VLOOKUP(A484,Refill!$D$6:$G$8,2,FALSE),0)</f>
        <v>0</v>
      </c>
    </row>
    <row r="485" spans="1:17" x14ac:dyDescent="0.25">
      <c r="A485" s="5">
        <f>ROUND((Online_RAW!B485-General!$B$10)*24,3)</f>
        <v>8.0500000000000007</v>
      </c>
      <c r="B485" s="5">
        <f>General!$B$12+Online_ANA!K485/1000+Online_ANA!L485/1000+Online_ANA!M485/1000/General!$B$22-SUM($P$2:P485)/1000/General!$B$24+SUM($Q$2:Q485)/1000/General!$B$24</f>
        <v>1.0812753000000002</v>
      </c>
      <c r="C485" s="5">
        <f>Online_RAW!K485</f>
        <v>20.504999999999999</v>
      </c>
      <c r="D485" s="5">
        <f>Online_RAW!J485</f>
        <v>0.23</v>
      </c>
      <c r="E485" s="5">
        <f>(1-F485/100-G485/100)/(1-C485/100-D485/100-General!$B$17/100)</f>
        <v>1.0039952629261328</v>
      </c>
      <c r="F485" s="5">
        <f>N485*General!$B$14/(N485+O485)+O485*100/(N485+O485)</f>
        <v>20.812742947219654</v>
      </c>
      <c r="G485" s="5">
        <f>N485*General!$B$15/(N485+O485)</f>
        <v>3.9993564168070879E-2</v>
      </c>
      <c r="H485" s="5">
        <f>(N485+O485)*(1/General!$B$20)*((F485/100)-E485*(C485/100))*1000/B485</f>
        <v>11.179370258615997</v>
      </c>
      <c r="I485" s="5">
        <f>(N485+O485)*(1/General!$B$20)*((D485/100)*E485-(G485/100))*1000/B485</f>
        <v>9.4518836828340493</v>
      </c>
      <c r="J485" s="5">
        <f t="shared" si="7"/>
        <v>0.84547550212405165</v>
      </c>
      <c r="K485" s="5">
        <f>MAX(Online_RAW!$L$2-Online_RAW!L485,0)</f>
        <v>0</v>
      </c>
      <c r="L485" s="5">
        <f>0.0039*(Online_RAW!M485)</f>
        <v>1.2752999999999999</v>
      </c>
      <c r="M485" s="10">
        <f>Online_RAW!$N$2-Online_RAW!N485</f>
        <v>0</v>
      </c>
      <c r="N485" s="5">
        <f>Online_RAW!C485*60</f>
        <v>119.9611304347824</v>
      </c>
      <c r="O485" s="5">
        <f>MAX(0, Online_RAW!D485*60)</f>
        <v>1.930434782608698E-2</v>
      </c>
      <c r="P485" s="5">
        <f>_xlfn.IFNA(VLOOKUP(A485,Sampling!$D$7:$E$14,2,FALSE),0)</f>
        <v>0</v>
      </c>
      <c r="Q485">
        <f>_xlfn.IFNA(VLOOKUP(A485,Refill!$D$6:$G$8,2,FALSE),0)</f>
        <v>0</v>
      </c>
    </row>
    <row r="486" spans="1:17" x14ac:dyDescent="0.25">
      <c r="A486" s="5">
        <f>ROUND((Online_RAW!B486-General!$B$10)*24,3)</f>
        <v>8.0670000000000002</v>
      </c>
      <c r="B486" s="5">
        <f>General!$B$12+Online_ANA!K486/1000+Online_ANA!L486/1000+Online_ANA!M486/1000/General!$B$22-SUM($P$2:P486)/1000/General!$B$24+SUM($Q$2:Q486)/1000/General!$B$24</f>
        <v>1.0812753000000002</v>
      </c>
      <c r="C486" s="5">
        <f>Online_RAW!K486</f>
        <v>20.495000000000001</v>
      </c>
      <c r="D486" s="5">
        <f>Online_RAW!J486</f>
        <v>0.23</v>
      </c>
      <c r="E486" s="5">
        <f>(1-F486/100-G486/100)/(1-C486/100-D486/100-General!$B$17/100)</f>
        <v>1.0040180561014878</v>
      </c>
      <c r="F486" s="5">
        <f>N486*General!$B$14/(N486+O486)+O486*100/(N486+O486)</f>
        <v>20.800899946732404</v>
      </c>
      <c r="G486" s="5">
        <f>N486*General!$B$15/(N486+O486)</f>
        <v>3.9999545481448281E-2</v>
      </c>
      <c r="H486" s="5">
        <f>(N486+O486)*(1/General!$B$20)*((F486/100)-E486*(C486/100))*1000/B486</f>
        <v>11.069442678040888</v>
      </c>
      <c r="I486" s="5">
        <f>(N486+O486)*(1/General!$B$20)*((D486/100)*E486-(G486/100))*1000/B486</f>
        <v>9.4539479607211447</v>
      </c>
      <c r="J486" s="5">
        <f t="shared" si="7"/>
        <v>0.85405817037884879</v>
      </c>
      <c r="K486" s="5">
        <f>MAX(Online_RAW!$L$2-Online_RAW!L486,0)</f>
        <v>0</v>
      </c>
      <c r="L486" s="5">
        <f>0.0039*(Online_RAW!M486)</f>
        <v>1.2752999999999999</v>
      </c>
      <c r="M486" s="10">
        <f>Online_RAW!$N$2-Online_RAW!N486</f>
        <v>0</v>
      </c>
      <c r="N486" s="5">
        <f>Online_RAW!C486*60</f>
        <v>120.00573913043459</v>
      </c>
      <c r="O486" s="5">
        <f>MAX(0, Online_RAW!D486*60)</f>
        <v>1.363636363636362E-3</v>
      </c>
      <c r="P486" s="5">
        <f>_xlfn.IFNA(VLOOKUP(A486,Sampling!$D$7:$E$14,2,FALSE),0)</f>
        <v>0</v>
      </c>
      <c r="Q486">
        <f>_xlfn.IFNA(VLOOKUP(A486,Refill!$D$6:$G$8,2,FALSE),0)</f>
        <v>0</v>
      </c>
    </row>
    <row r="487" spans="1:17" x14ac:dyDescent="0.25">
      <c r="A487" s="5">
        <f>ROUND((Online_RAW!B487-General!$B$10)*24,3)</f>
        <v>8.0830000000000002</v>
      </c>
      <c r="B487" s="5">
        <f>General!$B$12+Online_ANA!K487/1000+Online_ANA!L487/1000+Online_ANA!M487/1000/General!$B$22-SUM($P$2:P487)/1000/General!$B$24+SUM($Q$2:Q487)/1000/General!$B$24</f>
        <v>1.0812753000000002</v>
      </c>
      <c r="C487" s="5">
        <f>Online_RAW!K487</f>
        <v>20.49</v>
      </c>
      <c r="D487" s="5">
        <f>Online_RAW!J487</f>
        <v>0.23499999999999999</v>
      </c>
      <c r="E487" s="5">
        <f>(1-F487/100-G487/100)/(1-C487/100-D487/100-General!$B$17/100)</f>
        <v>1.0039138264349234</v>
      </c>
      <c r="F487" s="5">
        <f>N487*General!$B$14/(N487+O487)+O487*100/(N487+O487)</f>
        <v>20.809121806628827</v>
      </c>
      <c r="G487" s="5">
        <f>N487*General!$B$15/(N487+O487)</f>
        <v>3.9995393026955137E-2</v>
      </c>
      <c r="H487" s="5">
        <f>(N487+O487)*(1/General!$B$20)*((F487/100)-E487*(C487/100))*1000/B487</f>
        <v>11.834614026852034</v>
      </c>
      <c r="I487" s="5">
        <f>(N487+O487)*(1/General!$B$20)*((D487/100)*E487-(G487/100))*1000/B487</f>
        <v>9.7045719099685552</v>
      </c>
      <c r="J487" s="5">
        <f t="shared" si="7"/>
        <v>0.8200159200755901</v>
      </c>
      <c r="K487" s="5">
        <f>MAX(Online_RAW!$L$2-Online_RAW!L487,0)</f>
        <v>0</v>
      </c>
      <c r="L487" s="5">
        <f>0.0039*(Online_RAW!M487)</f>
        <v>1.2752999999999999</v>
      </c>
      <c r="M487" s="10">
        <f>Online_RAW!$N$2-Online_RAW!N487</f>
        <v>0</v>
      </c>
      <c r="N487" s="5">
        <f>Online_RAW!C487*60</f>
        <v>120.03104347826101</v>
      </c>
      <c r="O487" s="5">
        <f>MAX(0, Online_RAW!D487*60)</f>
        <v>1.3826086956521761E-2</v>
      </c>
      <c r="P487" s="5">
        <f>_xlfn.IFNA(VLOOKUP(A487,Sampling!$D$7:$E$14,2,FALSE),0)</f>
        <v>0</v>
      </c>
      <c r="Q487">
        <f>_xlfn.IFNA(VLOOKUP(A487,Refill!$D$6:$G$8,2,FALSE),0)</f>
        <v>0</v>
      </c>
    </row>
    <row r="488" spans="1:17" x14ac:dyDescent="0.25">
      <c r="A488" s="5">
        <f>ROUND((Online_RAW!B488-General!$B$10)*24,3)</f>
        <v>8.1</v>
      </c>
      <c r="B488" s="5">
        <f>General!$B$12+Online_ANA!K488/1000+Online_ANA!L488/1000+Online_ANA!M488/1000/General!$B$22-SUM($P$2:P488)/1000/General!$B$24+SUM($Q$2:Q488)/1000/General!$B$24</f>
        <v>1.0812753000000002</v>
      </c>
      <c r="C488" s="5">
        <f>Online_RAW!K488</f>
        <v>20.48</v>
      </c>
      <c r="D488" s="5">
        <f>Online_RAW!J488</f>
        <v>0.24</v>
      </c>
      <c r="E488" s="5">
        <f>(1-F488/100-G488/100)/(1-C488/100-D488/100-General!$B$17/100)</f>
        <v>1.003965795622503</v>
      </c>
      <c r="F488" s="5">
        <f>N488*General!$B$14/(N488+O488)+O488*100/(N488+O488)</f>
        <v>20.8</v>
      </c>
      <c r="G488" s="5">
        <f>N488*General!$B$15/(N488+O488)</f>
        <v>0.04</v>
      </c>
      <c r="H488" s="5">
        <f>(N488+O488)*(1/General!$B$20)*((F488/100)-E488*(C488/100))*1000/B488</f>
        <v>11.812040240373841</v>
      </c>
      <c r="I488" s="5">
        <f>(N488+O488)*(1/General!$B$20)*((D488/100)*E488-(G488/100))*1000/B488</f>
        <v>9.9407220643775389</v>
      </c>
      <c r="J488" s="5">
        <f t="shared" si="7"/>
        <v>0.84157536395786303</v>
      </c>
      <c r="K488" s="5">
        <f>MAX(Online_RAW!$L$2-Online_RAW!L488,0)</f>
        <v>0</v>
      </c>
      <c r="L488" s="5">
        <f>0.0039*(Online_RAW!M488)</f>
        <v>1.2752999999999999</v>
      </c>
      <c r="M488" s="10">
        <f>Online_RAW!$N$2-Online_RAW!N488</f>
        <v>0</v>
      </c>
      <c r="N488" s="5">
        <f>Online_RAW!C488*60</f>
        <v>119.88965217391321</v>
      </c>
      <c r="O488" s="5">
        <f>MAX(0, Online_RAW!D488*60)</f>
        <v>0</v>
      </c>
      <c r="P488" s="5">
        <f>_xlfn.IFNA(VLOOKUP(A488,Sampling!$D$7:$E$14,2,FALSE),0)</f>
        <v>0</v>
      </c>
      <c r="Q488">
        <f>_xlfn.IFNA(VLOOKUP(A488,Refill!$D$6:$G$8,2,FALSE),0)</f>
        <v>0</v>
      </c>
    </row>
    <row r="489" spans="1:17" x14ac:dyDescent="0.25">
      <c r="A489" s="5">
        <f>ROUND((Online_RAW!B489-General!$B$10)*24,3)</f>
        <v>8.1170000000000009</v>
      </c>
      <c r="B489" s="5">
        <f>General!$B$12+Online_ANA!K489/1000+Online_ANA!L489/1000+Online_ANA!M489/1000/General!$B$22-SUM($P$2:P489)/1000/General!$B$24+SUM($Q$2:Q489)/1000/General!$B$24</f>
        <v>1.0812753000000002</v>
      </c>
      <c r="C489" s="5">
        <f>Online_RAW!K489</f>
        <v>20.47</v>
      </c>
      <c r="D489" s="5">
        <f>Online_RAW!J489</f>
        <v>0.24</v>
      </c>
      <c r="E489" s="5">
        <f>(1-F489/100-G489/100)/(1-C489/100-D489/100-General!$B$17/100)</f>
        <v>1.0036766785314355</v>
      </c>
      <c r="F489" s="5">
        <f>N489*General!$B$14/(N489+O489)+O489*100/(N489+O489)</f>
        <v>20.812765784819259</v>
      </c>
      <c r="G489" s="5">
        <f>N489*General!$B$15/(N489+O489)</f>
        <v>3.9993552633929667E-2</v>
      </c>
      <c r="H489" s="5">
        <f>(N489+O489)*(1/General!$B$20)*((F489/100)-E489*(C489/100))*1000/B489</f>
        <v>13.259876992047227</v>
      </c>
      <c r="I489" s="5">
        <f>(N489+O489)*(1/General!$B$20)*((D489/100)*E489-(G489/100))*1000/B489</f>
        <v>9.9578312753826133</v>
      </c>
      <c r="J489" s="5">
        <f t="shared" si="7"/>
        <v>0.75097463433144551</v>
      </c>
      <c r="K489" s="5">
        <f>MAX(Online_RAW!$L$2-Online_RAW!L489,0)</f>
        <v>0</v>
      </c>
      <c r="L489" s="5">
        <f>0.0039*(Online_RAW!M489)</f>
        <v>1.2752999999999999</v>
      </c>
      <c r="M489" s="10">
        <f>Online_RAW!$N$2-Online_RAW!N489</f>
        <v>0</v>
      </c>
      <c r="N489" s="5">
        <f>Online_RAW!C489*60</f>
        <v>120.11426086956538</v>
      </c>
      <c r="O489" s="5">
        <f>MAX(0, Online_RAW!D489*60)</f>
        <v>1.9363636363636378E-2</v>
      </c>
      <c r="P489" s="5">
        <f>_xlfn.IFNA(VLOOKUP(A489,Sampling!$D$7:$E$14,2,FALSE),0)</f>
        <v>0</v>
      </c>
      <c r="Q489">
        <f>_xlfn.IFNA(VLOOKUP(A489,Refill!$D$6:$G$8,2,FALSE),0)</f>
        <v>0</v>
      </c>
    </row>
    <row r="490" spans="1:17" x14ac:dyDescent="0.25">
      <c r="A490" s="5">
        <f>ROUND((Online_RAW!B490-General!$B$10)*24,3)</f>
        <v>8.1329999999999991</v>
      </c>
      <c r="B490" s="5">
        <f>General!$B$12+Online_ANA!K490/1000+Online_ANA!L490/1000+Online_ANA!M490/1000/General!$B$22-SUM($P$2:P490)/1000/General!$B$24+SUM($Q$2:Q490)/1000/General!$B$24</f>
        <v>1.0812753000000002</v>
      </c>
      <c r="C490" s="5">
        <f>Online_RAW!K490</f>
        <v>20.47</v>
      </c>
      <c r="D490" s="5">
        <f>Online_RAW!J490</f>
        <v>0.24</v>
      </c>
      <c r="E490" s="5">
        <f>(1-F490/100-G490/100)/(1-C490/100-D490/100-General!$B$17/100)</f>
        <v>1.0035351022740462</v>
      </c>
      <c r="F490" s="5">
        <f>N490*General!$B$14/(N490+O490)+O490*100/(N490+O490)</f>
        <v>20.823935748706052</v>
      </c>
      <c r="G490" s="5">
        <f>N490*General!$B$15/(N490+O490)</f>
        <v>3.9987911238027245E-2</v>
      </c>
      <c r="H490" s="5">
        <f>(N490+O490)*(1/General!$B$20)*((F490/100)-E490*(C490/100))*1000/B490</f>
        <v>13.949157362266103</v>
      </c>
      <c r="I490" s="5">
        <f>(N490+O490)*(1/General!$B$20)*((D490/100)*E490-(G490/100))*1000/B490</f>
        <v>9.9506799914419783</v>
      </c>
      <c r="J490" s="5">
        <f t="shared" si="7"/>
        <v>0.7133534831544438</v>
      </c>
      <c r="K490" s="5">
        <f>MAX(Online_RAW!$L$2-Online_RAW!L490,0)</f>
        <v>0</v>
      </c>
      <c r="L490" s="5">
        <f>0.0039*(Online_RAW!M490)</f>
        <v>1.2752999999999999</v>
      </c>
      <c r="M490" s="10">
        <f>Online_RAW!$N$2-Online_RAW!N490</f>
        <v>0</v>
      </c>
      <c r="N490" s="5">
        <f>Online_RAW!C490*60</f>
        <v>120.0280000000002</v>
      </c>
      <c r="O490" s="5">
        <f>MAX(0, Online_RAW!D490*60)</f>
        <v>3.6285714285714303E-2</v>
      </c>
      <c r="P490" s="5">
        <f>_xlfn.IFNA(VLOOKUP(A490,Sampling!$D$7:$E$14,2,FALSE),0)</f>
        <v>0</v>
      </c>
      <c r="Q490">
        <f>_xlfn.IFNA(VLOOKUP(A490,Refill!$D$6:$G$8,2,FALSE),0)</f>
        <v>0</v>
      </c>
    </row>
    <row r="491" spans="1:17" x14ac:dyDescent="0.25">
      <c r="A491" s="5">
        <f>ROUND((Online_RAW!B491-General!$B$10)*24,3)</f>
        <v>8.15</v>
      </c>
      <c r="B491" s="5">
        <f>General!$B$12+Online_ANA!K491/1000+Online_ANA!L491/1000+Online_ANA!M491/1000/General!$B$22-SUM($P$2:P491)/1000/General!$B$24+SUM($Q$2:Q491)/1000/General!$B$24</f>
        <v>1.0812753000000002</v>
      </c>
      <c r="C491" s="5">
        <f>Online_RAW!K491</f>
        <v>20.46</v>
      </c>
      <c r="D491" s="5">
        <f>Online_RAW!J491</f>
        <v>0.24</v>
      </c>
      <c r="E491" s="5">
        <f>(1-F491/100-G491/100)/(1-C491/100-D491/100-General!$B$17/100)</f>
        <v>1.0037111994342982</v>
      </c>
      <c r="F491" s="5">
        <f>N491*General!$B$14/(N491+O491)+O491*100/(N491+O491)</f>
        <v>20.8</v>
      </c>
      <c r="G491" s="5">
        <f>N491*General!$B$15/(N491+O491)</f>
        <v>0.04</v>
      </c>
      <c r="H491" s="5">
        <f>(N491+O491)*(1/General!$B$20)*((F491/100)-E491*(C491/100))*1000/B491</f>
        <v>13.090633660439963</v>
      </c>
      <c r="I491" s="5">
        <f>(N491+O491)*(1/General!$B$20)*((D491/100)*E491-(G491/100))*1000/B491</f>
        <v>9.9587145749191102</v>
      </c>
      <c r="J491" s="5">
        <f t="shared" si="7"/>
        <v>0.7607511472125642</v>
      </c>
      <c r="K491" s="5">
        <f>MAX(Online_RAW!$L$2-Online_RAW!L491,0)</f>
        <v>0</v>
      </c>
      <c r="L491" s="5">
        <f>0.0039*(Online_RAW!M491)</f>
        <v>1.2752999999999999</v>
      </c>
      <c r="M491" s="10">
        <f>Online_RAW!$N$2-Online_RAW!N491</f>
        <v>0</v>
      </c>
      <c r="N491" s="5">
        <f>Online_RAW!C491*60</f>
        <v>120.1431818181816</v>
      </c>
      <c r="O491" s="5">
        <f>MAX(0, Online_RAW!D491*60)</f>
        <v>0</v>
      </c>
      <c r="P491" s="5">
        <f>_xlfn.IFNA(VLOOKUP(A491,Sampling!$D$7:$E$14,2,FALSE),0)</f>
        <v>0</v>
      </c>
      <c r="Q491">
        <f>_xlfn.IFNA(VLOOKUP(A491,Refill!$D$6:$G$8,2,FALSE),0)</f>
        <v>0</v>
      </c>
    </row>
    <row r="492" spans="1:17" x14ac:dyDescent="0.25">
      <c r="A492" s="5">
        <f>ROUND((Online_RAW!B492-General!$B$10)*24,3)</f>
        <v>8.1669999999999998</v>
      </c>
      <c r="B492" s="5">
        <f>General!$B$12+Online_ANA!K492/1000+Online_ANA!L492/1000+Online_ANA!M492/1000/General!$B$22-SUM($P$2:P492)/1000/General!$B$24+SUM($Q$2:Q492)/1000/General!$B$24</f>
        <v>1.0812753000000002</v>
      </c>
      <c r="C492" s="5">
        <f>Online_RAW!K492</f>
        <v>20.46</v>
      </c>
      <c r="D492" s="5">
        <f>Online_RAW!J492</f>
        <v>0.24666666666666701</v>
      </c>
      <c r="E492" s="5">
        <f>(1-F492/100-G492/100)/(1-C492/100-D492/100-General!$B$17/100)</f>
        <v>1.0035385863166431</v>
      </c>
      <c r="F492" s="5">
        <f>N492*General!$B$14/(N492+O492)+O492*100/(N492+O492)</f>
        <v>20.820314048724502</v>
      </c>
      <c r="G492" s="5">
        <f>N492*General!$B$15/(N492+O492)</f>
        <v>3.9989740379432072E-2</v>
      </c>
      <c r="H492" s="5">
        <f>(N492+O492)*(1/General!$B$20)*((F492/100)-E492*(C492/100))*1000/B492</f>
        <v>14.257458318529066</v>
      </c>
      <c r="I492" s="5">
        <f>(N492+O492)*(1/General!$B$20)*((D492/100)*E492-(G492/100))*1000/B492</f>
        <v>10.277813572414527</v>
      </c>
      <c r="J492" s="5">
        <f t="shared" si="7"/>
        <v>0.72087277709642172</v>
      </c>
      <c r="K492" s="5">
        <f>MAX(Online_RAW!$L$2-Online_RAW!L492,0)</f>
        <v>0</v>
      </c>
      <c r="L492" s="5">
        <f>0.0039*(Online_RAW!M492)</f>
        <v>1.2752999999999999</v>
      </c>
      <c r="M492" s="10">
        <f>Online_RAW!$N$2-Online_RAW!N492</f>
        <v>0</v>
      </c>
      <c r="N492" s="5">
        <f>Online_RAW!C492*60</f>
        <v>119.9838260869566</v>
      </c>
      <c r="O492" s="5">
        <f>MAX(0, Online_RAW!D492*60)</f>
        <v>3.0782608695652199E-2</v>
      </c>
      <c r="P492" s="5">
        <f>_xlfn.IFNA(VLOOKUP(A492,Sampling!$D$7:$E$14,2,FALSE),0)</f>
        <v>0</v>
      </c>
      <c r="Q492">
        <f>_xlfn.IFNA(VLOOKUP(A492,Refill!$D$6:$G$8,2,FALSE),0)</f>
        <v>0</v>
      </c>
    </row>
    <row r="493" spans="1:17" x14ac:dyDescent="0.25">
      <c r="A493" s="5">
        <f>ROUND((Online_RAW!B493-General!$B$10)*24,3)</f>
        <v>8.1829999999999998</v>
      </c>
      <c r="B493" s="5">
        <f>General!$B$12+Online_ANA!K493/1000+Online_ANA!L493/1000+Online_ANA!M493/1000/General!$B$22-SUM($P$2:P493)/1000/General!$B$24+SUM($Q$2:Q493)/1000/General!$B$24</f>
        <v>1.0812753000000002</v>
      </c>
      <c r="C493" s="5">
        <f>Online_RAW!K493</f>
        <v>20.45</v>
      </c>
      <c r="D493" s="5">
        <f>Online_RAW!J493</f>
        <v>0.25</v>
      </c>
      <c r="E493" s="5">
        <f>(1-F493/100-G493/100)/(1-C493/100-D493/100-General!$B$17/100)</f>
        <v>1.0037111994342982</v>
      </c>
      <c r="F493" s="5">
        <f>N493*General!$B$14/(N493+O493)+O493*100/(N493+O493)</f>
        <v>20.8</v>
      </c>
      <c r="G493" s="5">
        <f>N493*General!$B$15/(N493+O493)</f>
        <v>3.9999999999999994E-2</v>
      </c>
      <c r="H493" s="5">
        <f>(N493+O493)*(1/General!$B$20)*((F493/100)-E493*(C493/100))*1000/B493</f>
        <v>13.572717013250699</v>
      </c>
      <c r="I493" s="5">
        <f>(N493+O493)*(1/General!$B$20)*((D493/100)*E493-(G493/100))*1000/B493</f>
        <v>10.444366904248461</v>
      </c>
      <c r="J493" s="5">
        <f t="shared" si="7"/>
        <v>0.76951187400812171</v>
      </c>
      <c r="K493" s="5">
        <f>MAX(Online_RAW!$L$2-Online_RAW!L493,0)</f>
        <v>0</v>
      </c>
      <c r="L493" s="5">
        <f>0.0039*(Online_RAW!M493)</f>
        <v>1.2752999999999999</v>
      </c>
      <c r="M493" s="10">
        <f>Online_RAW!$N$2-Online_RAW!N493</f>
        <v>0</v>
      </c>
      <c r="N493" s="5">
        <f>Online_RAW!C493*60</f>
        <v>120.00627272727299</v>
      </c>
      <c r="O493" s="5">
        <f>MAX(0, Online_RAW!D493*60)</f>
        <v>0</v>
      </c>
      <c r="P493" s="5">
        <f>_xlfn.IFNA(VLOOKUP(A493,Sampling!$D$7:$E$14,2,FALSE),0)</f>
        <v>0</v>
      </c>
      <c r="Q493">
        <f>_xlfn.IFNA(VLOOKUP(A493,Refill!$D$6:$G$8,2,FALSE),0)</f>
        <v>0</v>
      </c>
    </row>
    <row r="494" spans="1:17" x14ac:dyDescent="0.25">
      <c r="A494" s="5">
        <f>ROUND((Online_RAW!B494-General!$B$10)*24,3)</f>
        <v>8.1999999999999993</v>
      </c>
      <c r="B494" s="5">
        <f>General!$B$12+Online_ANA!K494/1000+Online_ANA!L494/1000+Online_ANA!M494/1000/General!$B$22-SUM($P$2:P494)/1000/General!$B$24+SUM($Q$2:Q494)/1000/General!$B$24</f>
        <v>1.0812753000000002</v>
      </c>
      <c r="C494" s="5">
        <f>Online_RAW!K494</f>
        <v>20.45</v>
      </c>
      <c r="D494" s="5">
        <f>Online_RAW!J494</f>
        <v>0.25</v>
      </c>
      <c r="E494" s="5">
        <f>(1-F494/100-G494/100)/(1-C494/100-D494/100-General!$B$17/100)</f>
        <v>1.0037111994342982</v>
      </c>
      <c r="F494" s="5">
        <f>N494*General!$B$14/(N494+O494)+O494*100/(N494+O494)</f>
        <v>20.8</v>
      </c>
      <c r="G494" s="5">
        <f>N494*General!$B$15/(N494+O494)</f>
        <v>0.04</v>
      </c>
      <c r="H494" s="5">
        <f>(N494+O494)*(1/General!$B$20)*((F494/100)-E494*(C494/100))*1000/B494</f>
        <v>13.581153920326438</v>
      </c>
      <c r="I494" s="5">
        <f>(N494+O494)*(1/General!$B$20)*((D494/100)*E494-(G494/100))*1000/B494</f>
        <v>10.450859204423143</v>
      </c>
      <c r="J494" s="5">
        <f t="shared" si="7"/>
        <v>0.76951187400812149</v>
      </c>
      <c r="K494" s="5">
        <f>MAX(Online_RAW!$L$2-Online_RAW!L494,0)</f>
        <v>0</v>
      </c>
      <c r="L494" s="5">
        <f>0.0039*(Online_RAW!M494)</f>
        <v>1.2752999999999999</v>
      </c>
      <c r="M494" s="10">
        <f>Online_RAW!$N$2-Online_RAW!N494</f>
        <v>0</v>
      </c>
      <c r="N494" s="5">
        <f>Online_RAW!C494*60</f>
        <v>120.08086956521761</v>
      </c>
      <c r="O494" s="5">
        <f>MAX(0, Online_RAW!D494*60)</f>
        <v>0</v>
      </c>
      <c r="P494" s="5">
        <f>_xlfn.IFNA(VLOOKUP(A494,Sampling!$D$7:$E$14,2,FALSE),0)</f>
        <v>0</v>
      </c>
      <c r="Q494">
        <f>_xlfn.IFNA(VLOOKUP(A494,Refill!$D$6:$G$8,2,FALSE),0)</f>
        <v>0</v>
      </c>
    </row>
    <row r="495" spans="1:17" x14ac:dyDescent="0.25">
      <c r="A495" s="5">
        <f>ROUND((Online_RAW!B495-General!$B$10)*24,3)</f>
        <v>8.2170000000000005</v>
      </c>
      <c r="B495" s="5">
        <f>General!$B$12+Online_ANA!K495/1000+Online_ANA!L495/1000+Online_ANA!M495/1000/General!$B$22-SUM($P$2:P495)/1000/General!$B$24+SUM($Q$2:Q495)/1000/General!$B$24</f>
        <v>1.0812753000000002</v>
      </c>
      <c r="C495" s="5">
        <f>Online_RAW!K495</f>
        <v>20.45</v>
      </c>
      <c r="D495" s="5">
        <f>Online_RAW!J495</f>
        <v>0.25</v>
      </c>
      <c r="E495" s="5">
        <f>(1-F495/100-G495/100)/(1-C495/100-D495/100-General!$B$17/100)</f>
        <v>1.0037111994342982</v>
      </c>
      <c r="F495" s="5">
        <f>N495*General!$B$14/(N495+O495)+O495*100/(N495+O495)</f>
        <v>20.8</v>
      </c>
      <c r="G495" s="5">
        <f>N495*General!$B$15/(N495+O495)</f>
        <v>0.04</v>
      </c>
      <c r="H495" s="5">
        <f>(N495+O495)*(1/General!$B$20)*((F495/100)-E495*(C495/100))*1000/B495</f>
        <v>13.569263661522777</v>
      </c>
      <c r="I495" s="5">
        <f>(N495+O495)*(1/General!$B$20)*((D495/100)*E495-(G495/100))*1000/B495</f>
        <v>10.441709509088696</v>
      </c>
      <c r="J495" s="5">
        <f t="shared" si="7"/>
        <v>0.76951187400812149</v>
      </c>
      <c r="K495" s="5">
        <f>MAX(Online_RAW!$L$2-Online_RAW!L495,0)</f>
        <v>0</v>
      </c>
      <c r="L495" s="5">
        <f>0.0039*(Online_RAW!M495)</f>
        <v>1.2752999999999999</v>
      </c>
      <c r="M495" s="10">
        <f>Online_RAW!$N$2-Online_RAW!N495</f>
        <v>0</v>
      </c>
      <c r="N495" s="5">
        <f>Online_RAW!C495*60</f>
        <v>119.9757391304346</v>
      </c>
      <c r="O495" s="5">
        <f>MAX(0, Online_RAW!D495*60)</f>
        <v>0</v>
      </c>
      <c r="P495" s="5">
        <f>_xlfn.IFNA(VLOOKUP(A495,Sampling!$D$7:$E$14,2,FALSE),0)</f>
        <v>0</v>
      </c>
      <c r="Q495">
        <f>_xlfn.IFNA(VLOOKUP(A495,Refill!$D$6:$G$8,2,FALSE),0)</f>
        <v>0</v>
      </c>
    </row>
    <row r="496" spans="1:17" x14ac:dyDescent="0.25">
      <c r="A496" s="5">
        <f>ROUND((Online_RAW!B496-General!$B$10)*24,3)</f>
        <v>8.2330000000000005</v>
      </c>
      <c r="B496" s="5">
        <f>General!$B$12+Online_ANA!K496/1000+Online_ANA!L496/1000+Online_ANA!M496/1000/General!$B$22-SUM($P$2:P496)/1000/General!$B$24+SUM($Q$2:Q496)/1000/General!$B$24</f>
        <v>1.0815356250000001</v>
      </c>
      <c r="C496" s="5">
        <f>Online_RAW!K496</f>
        <v>20.45</v>
      </c>
      <c r="D496" s="5">
        <f>Online_RAW!J496</f>
        <v>0.25</v>
      </c>
      <c r="E496" s="5">
        <f>(1-F496/100-G496/100)/(1-C496/100-D496/100-General!$B$17/100)</f>
        <v>1.0036566329495302</v>
      </c>
      <c r="F496" s="5">
        <f>N496*General!$B$14/(N496+O496)+O496*100/(N496+O496)</f>
        <v>20.804305686332924</v>
      </c>
      <c r="G496" s="5">
        <f>N496*General!$B$15/(N496+O496)</f>
        <v>3.9997825410942968E-2</v>
      </c>
      <c r="H496" s="5">
        <f>(N496+O496)*(1/General!$B$20)*((F496/100)-E496*(C496/100))*1000/B496</f>
        <v>13.832816810524733</v>
      </c>
      <c r="I496" s="5">
        <f>(N496+O496)*(1/General!$B$20)*((D496/100)*E496-(G496/100))*1000/B496</f>
        <v>10.437493808607105</v>
      </c>
      <c r="J496" s="5">
        <f t="shared" si="7"/>
        <v>0.75454579870281457</v>
      </c>
      <c r="K496" s="5">
        <f>MAX(Online_RAW!$L$2-Online_RAW!L496,0)</f>
        <v>0</v>
      </c>
      <c r="L496" s="5">
        <f>0.0039*(Online_RAW!M496)</f>
        <v>1.535625</v>
      </c>
      <c r="M496" s="10">
        <f>Online_RAW!$N$2-Online_RAW!N496</f>
        <v>0</v>
      </c>
      <c r="N496" s="5">
        <f>Online_RAW!C496*60</f>
        <v>119.9561739130434</v>
      </c>
      <c r="O496" s="5">
        <f>MAX(0, Online_RAW!D496*60)</f>
        <v>6.5217391304347797E-3</v>
      </c>
      <c r="P496" s="5">
        <f>_xlfn.IFNA(VLOOKUP(A496,Sampling!$D$7:$E$14,2,FALSE),0)</f>
        <v>0</v>
      </c>
      <c r="Q496">
        <f>_xlfn.IFNA(VLOOKUP(A496,Refill!$D$6:$G$8,2,FALSE),0)</f>
        <v>0</v>
      </c>
    </row>
    <row r="497" spans="1:17" x14ac:dyDescent="0.25">
      <c r="A497" s="5">
        <f>ROUND((Online_RAW!B497-General!$B$10)*24,3)</f>
        <v>8.25</v>
      </c>
      <c r="B497" s="5">
        <f>General!$B$12+Online_ANA!K497/1000+Online_ANA!L497/1000+Online_ANA!M497/1000/General!$B$22-SUM($P$2:P497)/1000/General!$B$24+SUM($Q$2:Q497)/1000/General!$B$24</f>
        <v>1.0817004000000001</v>
      </c>
      <c r="C497" s="5">
        <f>Online_RAW!K497</f>
        <v>20.443999999999999</v>
      </c>
      <c r="D497" s="5">
        <f>Online_RAW!J497</f>
        <v>0.25</v>
      </c>
      <c r="E497" s="5">
        <f>(1-F497/100-G497/100)/(1-C497/100-D497/100-General!$B$17/100)</f>
        <v>1.0034157842512541</v>
      </c>
      <c r="F497" s="5">
        <f>N497*General!$B$14/(N497+O497)+O497*100/(N497+O497)</f>
        <v>20.817286836157937</v>
      </c>
      <c r="G497" s="5">
        <f>N497*General!$B$15/(N497+O497)</f>
        <v>3.9991269274667708E-2</v>
      </c>
      <c r="H497" s="5">
        <f>(N497+O497)*(1/General!$B$20)*((F497/100)-E497*(C497/100))*1000/B497</f>
        <v>15.013320435216094</v>
      </c>
      <c r="I497" s="5">
        <f>(N497+O497)*(1/General!$B$20)*((D497/100)*E497-(G497/100))*1000/B497</f>
        <v>10.432366257990543</v>
      </c>
      <c r="J497" s="5">
        <f t="shared" si="7"/>
        <v>0.69487401557884521</v>
      </c>
      <c r="K497" s="5">
        <f>MAX(Online_RAW!$L$2-Online_RAW!L497,0)</f>
        <v>0</v>
      </c>
      <c r="L497" s="5">
        <f>0.0039*(Online_RAW!M497)</f>
        <v>1.7003999999999999</v>
      </c>
      <c r="M497" s="10">
        <f>Online_RAW!$N$2-Online_RAW!N497</f>
        <v>0</v>
      </c>
      <c r="N497" s="5">
        <f>Online_RAW!C497*60</f>
        <v>119.9263636363638</v>
      </c>
      <c r="O497" s="5">
        <f>MAX(0, Online_RAW!D497*60)</f>
        <v>2.618181818181816E-2</v>
      </c>
      <c r="P497" s="5">
        <f>_xlfn.IFNA(VLOOKUP(A497,Sampling!$D$7:$E$14,2,FALSE),0)</f>
        <v>0</v>
      </c>
      <c r="Q497">
        <f>_xlfn.IFNA(VLOOKUP(A497,Refill!$D$6:$G$8,2,FALSE),0)</f>
        <v>0</v>
      </c>
    </row>
    <row r="498" spans="1:17" x14ac:dyDescent="0.25">
      <c r="A498" s="5">
        <f>ROUND((Online_RAW!B498-General!$B$10)*24,3)</f>
        <v>8.2669999999999995</v>
      </c>
      <c r="B498" s="5">
        <f>General!$B$12+Online_ANA!K498/1000+Online_ANA!L498/1000+Online_ANA!M498/1000/General!$B$22-SUM($P$2:P498)/1000/General!$B$24+SUM($Q$2:Q498)/1000/General!$B$24</f>
        <v>1.0817004000000001</v>
      </c>
      <c r="C498" s="5">
        <f>Online_RAW!K498</f>
        <v>20.443999999999999</v>
      </c>
      <c r="D498" s="5">
        <f>Online_RAW!J498</f>
        <v>0.25</v>
      </c>
      <c r="E498" s="5">
        <f>(1-F498/100-G498/100)/(1-C498/100-D498/100-General!$B$17/100)</f>
        <v>1.0036348457555593</v>
      </c>
      <c r="F498" s="5">
        <f>N498*General!$B$14/(N498+O498)+O498*100/(N498+O498)</f>
        <v>20.8</v>
      </c>
      <c r="G498" s="5">
        <f>N498*General!$B$15/(N498+O498)</f>
        <v>4.0000000000000008E-2</v>
      </c>
      <c r="H498" s="5">
        <f>(N498+O498)*(1/General!$B$20)*((F498/100)-E498*(C498/100))*1000/B498</f>
        <v>13.929519448845939</v>
      </c>
      <c r="I498" s="5">
        <f>(N498+O498)*(1/General!$B$20)*((D498/100)*E498-(G498/100))*1000/B498</f>
        <v>10.429426681756683</v>
      </c>
      <c r="J498" s="5">
        <f t="shared" si="7"/>
        <v>0.7487283908147141</v>
      </c>
      <c r="K498" s="5">
        <f>MAX(Online_RAW!$L$2-Online_RAW!L498,0)</f>
        <v>0</v>
      </c>
      <c r="L498" s="5">
        <f>0.0039*(Online_RAW!M498)</f>
        <v>1.7003999999999999</v>
      </c>
      <c r="M498" s="10">
        <f>Online_RAW!$N$2-Online_RAW!N498</f>
        <v>0</v>
      </c>
      <c r="N498" s="5">
        <f>Online_RAW!C498*60</f>
        <v>119.8925714285712</v>
      </c>
      <c r="O498" s="5">
        <f>MAX(0, Online_RAW!D498*60)</f>
        <v>0</v>
      </c>
      <c r="P498" s="5">
        <f>_xlfn.IFNA(VLOOKUP(A498,Sampling!$D$7:$E$14,2,FALSE),0)</f>
        <v>0</v>
      </c>
      <c r="Q498">
        <f>_xlfn.IFNA(VLOOKUP(A498,Refill!$D$6:$G$8,2,FALSE),0)</f>
        <v>0</v>
      </c>
    </row>
    <row r="499" spans="1:17" x14ac:dyDescent="0.25">
      <c r="A499" s="5">
        <f>ROUND((Online_RAW!B499-General!$B$10)*24,3)</f>
        <v>8.2829999999999995</v>
      </c>
      <c r="B499" s="5">
        <f>General!$B$12+Online_ANA!K499/1000+Online_ANA!L499/1000+Online_ANA!M499/1000/General!$B$22-SUM($P$2:P499)/1000/General!$B$24+SUM($Q$2:Q499)/1000/General!$B$24</f>
        <v>1.0817004000000001</v>
      </c>
      <c r="C499" s="5">
        <f>Online_RAW!K499</f>
        <v>20.425000000000001</v>
      </c>
      <c r="D499" s="5">
        <f>Online_RAW!J499</f>
        <v>0.25</v>
      </c>
      <c r="E499" s="5">
        <f>(1-F499/100-G499/100)/(1-C499/100-D499/100-General!$B$17/100)</f>
        <v>1.0033931357254291</v>
      </c>
      <c r="F499" s="5">
        <f>N499*General!$B$14/(N499+O499)+O499*100/(N499+O499)</f>
        <v>20.8</v>
      </c>
      <c r="G499" s="5">
        <f>N499*General!$B$15/(N499+O499)</f>
        <v>0.04</v>
      </c>
      <c r="H499" s="5">
        <f>(N499+O499)*(1/General!$B$20)*((F499/100)-E499*(C499/100))*1000/B499</f>
        <v>15.126212687902198</v>
      </c>
      <c r="I499" s="5">
        <f>(N499+O499)*(1/General!$B$20)*((D499/100)*E499-(G499/100))*1000/B499</f>
        <v>10.433058675202298</v>
      </c>
      <c r="J499" s="5">
        <f t="shared" si="7"/>
        <v>0.6897337020486668</v>
      </c>
      <c r="K499" s="5">
        <f>MAX(Online_RAW!$L$2-Online_RAW!L499,0)</f>
        <v>0</v>
      </c>
      <c r="L499" s="5">
        <f>0.0039*(Online_RAW!M499)</f>
        <v>1.7003999999999999</v>
      </c>
      <c r="M499" s="10">
        <f>Online_RAW!$N$2-Online_RAW!N499</f>
        <v>0</v>
      </c>
      <c r="N499" s="5">
        <f>Online_RAW!C499*60</f>
        <v>119.9686956521742</v>
      </c>
      <c r="O499" s="5">
        <f>MAX(0, Online_RAW!D499*60)</f>
        <v>0</v>
      </c>
      <c r="P499" s="5">
        <f>_xlfn.IFNA(VLOOKUP(A499,Sampling!$D$7:$E$14,2,FALSE),0)</f>
        <v>0</v>
      </c>
      <c r="Q499">
        <f>_xlfn.IFNA(VLOOKUP(A499,Refill!$D$6:$G$8,2,FALSE),0)</f>
        <v>0</v>
      </c>
    </row>
    <row r="500" spans="1:17" x14ac:dyDescent="0.25">
      <c r="A500" s="5">
        <f>ROUND((Online_RAW!B500-General!$B$10)*24,3)</f>
        <v>8.3000000000000007</v>
      </c>
      <c r="B500" s="5">
        <f>General!$B$12+Online_ANA!K500/1000+Online_ANA!L500/1000+Online_ANA!M500/1000/General!$B$22-SUM($P$2:P500)/1000/General!$B$24+SUM($Q$2:Q500)/1000/General!$B$24</f>
        <v>1.0817004000000001</v>
      </c>
      <c r="C500" s="5">
        <f>Online_RAW!K500</f>
        <v>20.4142857142857</v>
      </c>
      <c r="D500" s="5">
        <f>Online_RAW!J500</f>
        <v>0.255</v>
      </c>
      <c r="E500" s="5">
        <f>(1-F500/100-G500/100)/(1-C500/100-D500/100-General!$B$17/100)</f>
        <v>1.0033204637506754</v>
      </c>
      <c r="F500" s="5">
        <f>N500*General!$B$14/(N500+O500)+O500*100/(N500+O500)</f>
        <v>20.8</v>
      </c>
      <c r="G500" s="5">
        <f>N500*General!$B$15/(N500+O500)</f>
        <v>3.9999999999999994E-2</v>
      </c>
      <c r="H500" s="5">
        <f>(N500+O500)*(1/General!$B$20)*((F500/100)-E500*(C500/100))*1000/B500</f>
        <v>15.739128665220131</v>
      </c>
      <c r="I500" s="5">
        <f>(N500+O500)*(1/General!$B$20)*((D500/100)*E500-(G500/100))*1000/B500</f>
        <v>10.685515015015444</v>
      </c>
      <c r="J500" s="5">
        <f t="shared" si="7"/>
        <v>0.67891401374893035</v>
      </c>
      <c r="K500" s="5">
        <f>MAX(Online_RAW!$L$2-Online_RAW!L500,0)</f>
        <v>0</v>
      </c>
      <c r="L500" s="5">
        <f>0.0039*(Online_RAW!M500)</f>
        <v>1.7003999999999999</v>
      </c>
      <c r="M500" s="10">
        <f>Online_RAW!$N$2-Online_RAW!N500</f>
        <v>0</v>
      </c>
      <c r="N500" s="5">
        <f>Online_RAW!C500*60</f>
        <v>120.026285714286</v>
      </c>
      <c r="O500" s="5">
        <f>MAX(0, Online_RAW!D500*60)</f>
        <v>0</v>
      </c>
      <c r="P500" s="5">
        <f>_xlfn.IFNA(VLOOKUP(A500,Sampling!$D$7:$E$14,2,FALSE),0)</f>
        <v>0</v>
      </c>
      <c r="Q500">
        <f>_xlfn.IFNA(VLOOKUP(A500,Refill!$D$6:$G$8,2,FALSE),0)</f>
        <v>0</v>
      </c>
    </row>
    <row r="501" spans="1:17" x14ac:dyDescent="0.25">
      <c r="A501" s="5">
        <f>ROUND((Online_RAW!B501-General!$B$10)*24,3)</f>
        <v>8.3170000000000002</v>
      </c>
      <c r="B501" s="5">
        <f>General!$B$12+Online_ANA!K501/1000+Online_ANA!L501/1000+Online_ANA!M501/1000/General!$B$22-SUM($P$2:P501)/1000/General!$B$24+SUM($Q$2:Q501)/1000/General!$B$24</f>
        <v>1.0817004000000001</v>
      </c>
      <c r="C501" s="5">
        <f>Online_RAW!K501</f>
        <v>20.414999999999999</v>
      </c>
      <c r="D501" s="5">
        <f>Online_RAW!J501</f>
        <v>0.255</v>
      </c>
      <c r="E501" s="5">
        <f>(1-F501/100-G501/100)/(1-C501/100-D501/100-General!$B$17/100)</f>
        <v>1.0032543316446731</v>
      </c>
      <c r="F501" s="5">
        <f>N501*General!$B$14/(N501+O501)+O501*100/(N501+O501)</f>
        <v>20.805937301226717</v>
      </c>
      <c r="G501" s="5">
        <f>N501*General!$B$15/(N501+O501)</f>
        <v>3.9997001363016808E-2</v>
      </c>
      <c r="H501" s="5">
        <f>(N501+O501)*(1/General!$B$20)*((F501/100)-E501*(C501/100))*1000/B501</f>
        <v>16.068195701525354</v>
      </c>
      <c r="I501" s="5">
        <f>(N501+O501)*(1/General!$B$20)*((D501/100)*E501-(G501/100))*1000/B501</f>
        <v>10.687344327175698</v>
      </c>
      <c r="J501" s="5">
        <f t="shared" si="7"/>
        <v>0.66512410762840957</v>
      </c>
      <c r="K501" s="5">
        <f>MAX(Online_RAW!$L$2-Online_RAW!L501,0)</f>
        <v>0</v>
      </c>
      <c r="L501" s="5">
        <f>0.0039*(Online_RAW!M501)</f>
        <v>1.7003999999999999</v>
      </c>
      <c r="M501" s="10">
        <f>Online_RAW!$N$2-Online_RAW!N501</f>
        <v>0</v>
      </c>
      <c r="N501" s="5">
        <f>Online_RAW!C501*60</f>
        <v>120.0455454545454</v>
      </c>
      <c r="O501" s="5">
        <f>MAX(0, Online_RAW!D501*60)</f>
        <v>8.9999999999999993E-3</v>
      </c>
      <c r="P501" s="5">
        <f>_xlfn.IFNA(VLOOKUP(A501,Sampling!$D$7:$E$14,2,FALSE),0)</f>
        <v>0</v>
      </c>
      <c r="Q501">
        <f>_xlfn.IFNA(VLOOKUP(A501,Refill!$D$6:$G$8,2,FALSE),0)</f>
        <v>0</v>
      </c>
    </row>
    <row r="502" spans="1:17" x14ac:dyDescent="0.25">
      <c r="A502" s="5">
        <f>ROUND((Online_RAW!B502-General!$B$10)*24,3)</f>
        <v>8.3330000000000002</v>
      </c>
      <c r="B502" s="5">
        <f>General!$B$12+Online_ANA!K502/1000+Online_ANA!L502/1000+Online_ANA!M502/1000/General!$B$22-SUM($P$2:P502)/1000/General!$B$24+SUM($Q$2:Q502)/1000/General!$B$24</f>
        <v>1.0817004000000001</v>
      </c>
      <c r="C502" s="5">
        <f>Online_RAW!K502</f>
        <v>20.41</v>
      </c>
      <c r="D502" s="5">
        <f>Online_RAW!J502</f>
        <v>0.26</v>
      </c>
      <c r="E502" s="5">
        <f>(1-F502/100-G502/100)/(1-C502/100-D502/100-General!$B$17/100)</f>
        <v>1.0032435970572084</v>
      </c>
      <c r="F502" s="5">
        <f>N502*General!$B$14/(N502+O502)+O502*100/(N502+O502)</f>
        <v>20.806784659235451</v>
      </c>
      <c r="G502" s="5">
        <f>N502*General!$B$15/(N502+O502)</f>
        <v>3.9996573404426534E-2</v>
      </c>
      <c r="H502" s="5">
        <f>(N502+O502)*(1/General!$B$20)*((F502/100)-E502*(C502/100))*1000/B502</f>
        <v>16.371389870712775</v>
      </c>
      <c r="I502" s="5">
        <f>(N502+O502)*(1/General!$B$20)*((D502/100)*E502-(G502/100))*1000/B502</f>
        <v>10.936951245087492</v>
      </c>
      <c r="J502" s="5">
        <f t="shared" si="7"/>
        <v>0.66805270239473691</v>
      </c>
      <c r="K502" s="5">
        <f>MAX(Online_RAW!$L$2-Online_RAW!L502,0)</f>
        <v>0</v>
      </c>
      <c r="L502" s="5">
        <f>0.0039*(Online_RAW!M502)</f>
        <v>1.7003999999999999</v>
      </c>
      <c r="M502" s="10">
        <f>Online_RAW!$N$2-Online_RAW!N502</f>
        <v>0</v>
      </c>
      <c r="N502" s="5">
        <f>Online_RAW!C502*60</f>
        <v>120.0589090909092</v>
      </c>
      <c r="O502" s="5">
        <f>MAX(0, Online_RAW!D502*60)</f>
        <v>1.0285714285714259E-2</v>
      </c>
      <c r="P502" s="5">
        <f>_xlfn.IFNA(VLOOKUP(A502,Sampling!$D$7:$E$14,2,FALSE),0)</f>
        <v>0</v>
      </c>
      <c r="Q502">
        <f>_xlfn.IFNA(VLOOKUP(A502,Refill!$D$6:$G$8,2,FALSE),0)</f>
        <v>0</v>
      </c>
    </row>
    <row r="503" spans="1:17" x14ac:dyDescent="0.25">
      <c r="A503" s="5">
        <f>ROUND((Online_RAW!B503-General!$B$10)*24,3)</f>
        <v>8.35</v>
      </c>
      <c r="B503" s="5">
        <f>General!$B$12+Online_ANA!K503/1000+Online_ANA!L503/1000+Online_ANA!M503/1000/General!$B$22-SUM($P$2:P503)/1000/General!$B$24+SUM($Q$2:Q503)/1000/General!$B$24</f>
        <v>1.0817004000000001</v>
      </c>
      <c r="C503" s="5">
        <f>Online_RAW!K503</f>
        <v>20.399999999999999</v>
      </c>
      <c r="D503" s="5">
        <f>Online_RAW!J503</f>
        <v>0.26</v>
      </c>
      <c r="E503" s="5">
        <f>(1-F503/100-G503/100)/(1-C503/100-D503/100-General!$B$17/100)</f>
        <v>1.0030109467987187</v>
      </c>
      <c r="F503" s="5">
        <f>N503*General!$B$14/(N503+O503)+O503*100/(N503+O503)</f>
        <v>20.815114235652985</v>
      </c>
      <c r="G503" s="5">
        <f>N503*General!$B$15/(N503+O503)</f>
        <v>3.9992366547650003E-2</v>
      </c>
      <c r="H503" s="5">
        <f>(N503+O503)*(1/General!$B$20)*((F503/100)-E503*(C503/100))*1000/B503</f>
        <v>17.512348933480602</v>
      </c>
      <c r="I503" s="5">
        <f>(N503+O503)*(1/General!$B$20)*((D503/100)*E503-(G503/100))*1000/B503</f>
        <v>10.932030457019088</v>
      </c>
      <c r="J503" s="5">
        <f t="shared" si="7"/>
        <v>0.6242469527385287</v>
      </c>
      <c r="K503" s="5">
        <f>MAX(Online_RAW!$L$2-Online_RAW!L503,0)</f>
        <v>0</v>
      </c>
      <c r="L503" s="5">
        <f>0.0039*(Online_RAW!M503)</f>
        <v>1.7003999999999999</v>
      </c>
      <c r="M503" s="10">
        <f>Online_RAW!$N$2-Online_RAW!N503</f>
        <v>0</v>
      </c>
      <c r="N503" s="5">
        <f>Online_RAW!C503*60</f>
        <v>120.02285714285699</v>
      </c>
      <c r="O503" s="5">
        <f>MAX(0, Online_RAW!D503*60)</f>
        <v>2.2909090909090921E-2</v>
      </c>
      <c r="P503" s="5">
        <f>_xlfn.IFNA(VLOOKUP(A503,Sampling!$D$7:$E$14,2,FALSE),0)</f>
        <v>0</v>
      </c>
      <c r="Q503">
        <f>_xlfn.IFNA(VLOOKUP(A503,Refill!$D$6:$G$8,2,FALSE),0)</f>
        <v>0</v>
      </c>
    </row>
    <row r="504" spans="1:17" x14ac:dyDescent="0.25">
      <c r="A504" s="5">
        <f>ROUND((Online_RAW!B504-General!$B$10)*24,3)</f>
        <v>8.3670000000000009</v>
      </c>
      <c r="B504" s="5">
        <f>General!$B$12+Online_ANA!K504/1000+Online_ANA!L504/1000+Online_ANA!M504/1000/General!$B$22-SUM($P$2:P504)/1000/General!$B$24+SUM($Q$2:Q504)/1000/General!$B$24</f>
        <v>1.0817004000000001</v>
      </c>
      <c r="C504" s="5">
        <f>Online_RAW!K504</f>
        <v>20.395</v>
      </c>
      <c r="D504" s="5">
        <f>Online_RAW!J504</f>
        <v>0.26</v>
      </c>
      <c r="E504" s="5">
        <f>(1-F504/100-G504/100)/(1-C504/100-D504/100-General!$B$17/100)</f>
        <v>1.0031388298598249</v>
      </c>
      <c r="F504" s="5">
        <f>N504*General!$B$14/(N504+O504)+O504*100/(N504+O504)</f>
        <v>20.8</v>
      </c>
      <c r="G504" s="5">
        <f>N504*General!$B$15/(N504+O504)</f>
        <v>0.04</v>
      </c>
      <c r="H504" s="5">
        <f>(N504+O504)*(1/General!$B$20)*((F504/100)-E504*(C504/100))*1000/B504</f>
        <v>16.877655473889831</v>
      </c>
      <c r="I504" s="5">
        <f>(N504+O504)*(1/General!$B$20)*((D504/100)*E504-(G504/100))*1000/B504</f>
        <v>10.929729083247027</v>
      </c>
      <c r="J504" s="5">
        <f t="shared" si="7"/>
        <v>0.6475857443680848</v>
      </c>
      <c r="K504" s="5">
        <f>MAX(Online_RAW!$L$2-Online_RAW!L504,0)</f>
        <v>0</v>
      </c>
      <c r="L504" s="5">
        <f>0.0039*(Online_RAW!M504)</f>
        <v>1.7003999999999999</v>
      </c>
      <c r="M504" s="10">
        <f>Online_RAW!$N$2-Online_RAW!N504</f>
        <v>0</v>
      </c>
      <c r="N504" s="5">
        <f>Online_RAW!C504*60</f>
        <v>120.00657142857119</v>
      </c>
      <c r="O504" s="5">
        <f>MAX(0, Online_RAW!D504*60)</f>
        <v>0</v>
      </c>
      <c r="P504" s="5">
        <f>_xlfn.IFNA(VLOOKUP(A504,Sampling!$D$7:$E$14,2,FALSE),0)</f>
        <v>0</v>
      </c>
      <c r="Q504">
        <f>_xlfn.IFNA(VLOOKUP(A504,Refill!$D$6:$G$8,2,FALSE),0)</f>
        <v>0</v>
      </c>
    </row>
    <row r="505" spans="1:17" x14ac:dyDescent="0.25">
      <c r="A505" s="5">
        <f>ROUND((Online_RAW!B505-General!$B$10)*24,3)</f>
        <v>8.3829999999999991</v>
      </c>
      <c r="B505" s="5">
        <f>General!$B$12+Online_ANA!K505/1000+Online_ANA!L505/1000+Online_ANA!M505/1000/General!$B$22-SUM($P$2:P505)/1000/General!$B$24+SUM($Q$2:Q505)/1000/General!$B$24</f>
        <v>1.0817004000000001</v>
      </c>
      <c r="C505" s="5">
        <f>Online_RAW!K505</f>
        <v>20.395</v>
      </c>
      <c r="D505" s="5">
        <f>Online_RAW!J505</f>
        <v>0.27</v>
      </c>
      <c r="E505" s="5">
        <f>(1-F505/100-G505/100)/(1-C505/100-D505/100-General!$B$17/100)</f>
        <v>1.003117764679236</v>
      </c>
      <c r="F505" s="5">
        <f>N505*General!$B$14/(N505+O505)+O505*100/(N505+O505)</f>
        <v>20.81169938844106</v>
      </c>
      <c r="G505" s="5">
        <f>N505*General!$B$15/(N505+O505)</f>
        <v>3.9994091217959063E-2</v>
      </c>
      <c r="H505" s="5">
        <f>(N505+O505)*(1/General!$B$20)*((F505/100)-E505*(C505/100))*1000/B505</f>
        <v>17.477961430828774</v>
      </c>
      <c r="I505" s="5">
        <f>(N505+O505)*(1/General!$B$20)*((D505/100)*E505-(G505/100))*1000/B505</f>
        <v>11.42623498069894</v>
      </c>
      <c r="J505" s="5">
        <f t="shared" ref="J505:J568" si="8">I505/H505</f>
        <v>0.65375101243469946</v>
      </c>
      <c r="K505" s="5">
        <f>MAX(Online_RAW!$L$2-Online_RAW!L505,0)</f>
        <v>0</v>
      </c>
      <c r="L505" s="5">
        <f>0.0039*(Online_RAW!M505)</f>
        <v>1.7003999999999999</v>
      </c>
      <c r="M505" s="10">
        <f>Online_RAW!$N$2-Online_RAW!N505</f>
        <v>0</v>
      </c>
      <c r="N505" s="5">
        <f>Online_RAW!C505*60</f>
        <v>119.9885454545454</v>
      </c>
      <c r="O505" s="5">
        <f>MAX(0, Online_RAW!D505*60)</f>
        <v>1.7727272727272699E-2</v>
      </c>
      <c r="P505" s="5">
        <f>_xlfn.IFNA(VLOOKUP(A505,Sampling!$D$7:$E$14,2,FALSE),0)</f>
        <v>0</v>
      </c>
      <c r="Q505">
        <f>_xlfn.IFNA(VLOOKUP(A505,Refill!$D$6:$G$8,2,FALSE),0)</f>
        <v>0</v>
      </c>
    </row>
    <row r="506" spans="1:17" x14ac:dyDescent="0.25">
      <c r="A506" s="5">
        <f>ROUND((Online_RAW!B506-General!$B$10)*24,3)</f>
        <v>8.4</v>
      </c>
      <c r="B506" s="5">
        <f>General!$B$12+Online_ANA!K506/1000+Online_ANA!L506/1000+Online_ANA!M506/1000/General!$B$22-SUM($P$2:P506)/1000/General!$B$24+SUM($Q$2:Q506)/1000/General!$B$24</f>
        <v>1.0817004000000001</v>
      </c>
      <c r="C506" s="5">
        <f>Online_RAW!K506</f>
        <v>20.385000000000002</v>
      </c>
      <c r="D506" s="5">
        <f>Online_RAW!J506</f>
        <v>0.27</v>
      </c>
      <c r="E506" s="5">
        <f>(1-F506/100-G506/100)/(1-C506/100-D506/100-General!$B$17/100)</f>
        <v>1.0030910760992024</v>
      </c>
      <c r="F506" s="5">
        <f>N506*General!$B$14/(N506+O506)+O506*100/(N506+O506)</f>
        <v>20.803770263625253</v>
      </c>
      <c r="G506" s="5">
        <f>N506*General!$B$15/(N506+O506)</f>
        <v>3.9998095826451897E-2</v>
      </c>
      <c r="H506" s="5">
        <f>(N506+O506)*(1/General!$B$20)*((F506/100)-E506*(C506/100))*1000/B506</f>
        <v>17.613455183762529</v>
      </c>
      <c r="I506" s="5">
        <f>(N506+O506)*(1/General!$B$20)*((D506/100)*E506-(G506/100))*1000/B506</f>
        <v>11.428613027513755</v>
      </c>
      <c r="J506" s="5">
        <f t="shared" si="8"/>
        <v>0.64885696237780488</v>
      </c>
      <c r="K506" s="5">
        <f>MAX(Online_RAW!$L$2-Online_RAW!L506,0)</f>
        <v>0</v>
      </c>
      <c r="L506" s="5">
        <f>0.0039*(Online_RAW!M506)</f>
        <v>1.7003999999999999</v>
      </c>
      <c r="M506" s="10">
        <f>Online_RAW!$N$2-Online_RAW!N506</f>
        <v>0</v>
      </c>
      <c r="N506" s="5">
        <f>Online_RAW!C506*60</f>
        <v>120.03136363636381</v>
      </c>
      <c r="O506" s="5">
        <f>MAX(0, Online_RAW!D506*60)</f>
        <v>5.7142857142857117E-3</v>
      </c>
      <c r="P506" s="5">
        <f>_xlfn.IFNA(VLOOKUP(A506,Sampling!$D$7:$E$14,2,FALSE),0)</f>
        <v>0</v>
      </c>
      <c r="Q506">
        <f>_xlfn.IFNA(VLOOKUP(A506,Refill!$D$6:$G$8,2,FALSE),0)</f>
        <v>0</v>
      </c>
    </row>
    <row r="507" spans="1:17" x14ac:dyDescent="0.25">
      <c r="A507" s="5">
        <f>ROUND((Online_RAW!B507-General!$B$10)*24,3)</f>
        <v>8.4169999999999998</v>
      </c>
      <c r="B507" s="5">
        <f>General!$B$12+Online_ANA!K507/1000+Online_ANA!L507/1000+Online_ANA!M507/1000/General!$B$22-SUM($P$2:P507)/1000/General!$B$24+SUM($Q$2:Q507)/1000/General!$B$24</f>
        <v>1.0817004000000001</v>
      </c>
      <c r="C507" s="5">
        <f>Online_RAW!K507</f>
        <v>20.385000000000002</v>
      </c>
      <c r="D507" s="5">
        <f>Online_RAW!J507</f>
        <v>0.27</v>
      </c>
      <c r="E507" s="5">
        <f>(1-F507/100-G507/100)/(1-C507/100-D507/100-General!$B$17/100)</f>
        <v>1.0031388298598249</v>
      </c>
      <c r="F507" s="5">
        <f>N507*General!$B$14/(N507+O507)+O507*100/(N507+O507)</f>
        <v>20.8</v>
      </c>
      <c r="G507" s="5">
        <f>N507*General!$B$15/(N507+O507)</f>
        <v>0.04</v>
      </c>
      <c r="H507" s="5">
        <f>(N507+O507)*(1/General!$B$20)*((F507/100)-E507*(C507/100))*1000/B507</f>
        <v>17.369526220040608</v>
      </c>
      <c r="I507" s="5">
        <f>(N507+O507)*(1/General!$B$20)*((D507/100)*E507-(G507/100))*1000/B507</f>
        <v>11.423192628878301</v>
      </c>
      <c r="J507" s="5">
        <f t="shared" si="8"/>
        <v>0.65765712225923878</v>
      </c>
      <c r="K507" s="5">
        <f>MAX(Online_RAW!$L$2-Online_RAW!L507,0)</f>
        <v>0</v>
      </c>
      <c r="L507" s="5">
        <f>0.0039*(Online_RAW!M507)</f>
        <v>1.7003999999999999</v>
      </c>
      <c r="M507" s="10">
        <f>Online_RAW!$N$2-Online_RAW!N507</f>
        <v>0</v>
      </c>
      <c r="N507" s="5">
        <f>Online_RAW!C507*60</f>
        <v>119.9744347826088</v>
      </c>
      <c r="O507" s="5">
        <f>MAX(0, Online_RAW!D507*60)</f>
        <v>0</v>
      </c>
      <c r="P507" s="5">
        <f>_xlfn.IFNA(VLOOKUP(A507,Sampling!$D$7:$E$14,2,FALSE),0)</f>
        <v>0</v>
      </c>
      <c r="Q507">
        <f>_xlfn.IFNA(VLOOKUP(A507,Refill!$D$6:$G$8,2,FALSE),0)</f>
        <v>0</v>
      </c>
    </row>
    <row r="508" spans="1:17" x14ac:dyDescent="0.25">
      <c r="A508" s="5">
        <f>ROUND((Online_RAW!B508-General!$B$10)*24,3)</f>
        <v>8.4329999999999998</v>
      </c>
      <c r="B508" s="5">
        <f>General!$B$12+Online_ANA!K508/1000+Online_ANA!L508/1000+Online_ANA!M508/1000/General!$B$22-SUM($P$2:P508)/1000/General!$B$24+SUM($Q$2:Q508)/1000/General!$B$24</f>
        <v>1.0817004000000001</v>
      </c>
      <c r="C508" s="5">
        <f>Online_RAW!K508</f>
        <v>20.375</v>
      </c>
      <c r="D508" s="5">
        <f>Online_RAW!J508</f>
        <v>0.276666666666667</v>
      </c>
      <c r="E508" s="5">
        <f>(1-F508/100-G508/100)/(1-C508/100-D508/100-General!$B$17/100)</f>
        <v>1.0030964580808459</v>
      </c>
      <c r="F508" s="5">
        <f>N508*General!$B$14/(N508+O508)+O508*100/(N508+O508)</f>
        <v>20.8</v>
      </c>
      <c r="G508" s="5">
        <f>N508*General!$B$15/(N508+O508)</f>
        <v>0.04</v>
      </c>
      <c r="H508" s="5">
        <f>(N508+O508)*(1/General!$B$20)*((F508/100)-E508*(C508/100))*1000/B508</f>
        <v>17.90333424366127</v>
      </c>
      <c r="I508" s="5">
        <f>(N508+O508)*(1/General!$B$20)*((D508/100)*E508-(G508/100))*1000/B508</f>
        <v>11.750059141983026</v>
      </c>
      <c r="J508" s="5">
        <f t="shared" si="8"/>
        <v>0.6563056345855337</v>
      </c>
      <c r="K508" s="5">
        <f>MAX(Online_RAW!$L$2-Online_RAW!L508,0)</f>
        <v>0</v>
      </c>
      <c r="L508" s="5">
        <f>0.0039*(Online_RAW!M508)</f>
        <v>1.7003999999999999</v>
      </c>
      <c r="M508" s="10">
        <f>Online_RAW!$N$2-Online_RAW!N508</f>
        <v>0</v>
      </c>
      <c r="N508" s="5">
        <f>Online_RAW!C508*60</f>
        <v>119.93890909090919</v>
      </c>
      <c r="O508" s="5">
        <f>MAX(0, Online_RAW!D508*60)</f>
        <v>0</v>
      </c>
      <c r="P508" s="5">
        <f>_xlfn.IFNA(VLOOKUP(A508,Sampling!$D$7:$E$14,2,FALSE),0)</f>
        <v>0</v>
      </c>
      <c r="Q508">
        <f>_xlfn.IFNA(VLOOKUP(A508,Refill!$D$6:$G$8,2,FALSE),0)</f>
        <v>0</v>
      </c>
    </row>
    <row r="509" spans="1:17" x14ac:dyDescent="0.25">
      <c r="A509" s="5">
        <f>ROUND((Online_RAW!B509-General!$B$10)*24,3)</f>
        <v>8.4499999999999993</v>
      </c>
      <c r="B509" s="5">
        <f>General!$B$12+Online_ANA!K509/1000+Online_ANA!L509/1000+Online_ANA!M509/1000/General!$B$22-SUM($P$2:P509)/1000/General!$B$24+SUM($Q$2:Q509)/1000/General!$B$24</f>
        <v>1.0817004000000001</v>
      </c>
      <c r="C509" s="5">
        <f>Online_RAW!K509</f>
        <v>20.375</v>
      </c>
      <c r="D509" s="5">
        <f>Online_RAW!J509</f>
        <v>0.276666666666667</v>
      </c>
      <c r="E509" s="5">
        <f>(1-F509/100-G509/100)/(1-C509/100-D509/100-General!$B$17/100)</f>
        <v>1.0030964580808459</v>
      </c>
      <c r="F509" s="5">
        <f>N509*General!$B$14/(N509+O509)+O509*100/(N509+O509)</f>
        <v>20.8</v>
      </c>
      <c r="G509" s="5">
        <f>N509*General!$B$15/(N509+O509)</f>
        <v>0.04</v>
      </c>
      <c r="H509" s="5">
        <f>(N509+O509)*(1/General!$B$20)*((F509/100)-E509*(C509/100))*1000/B509</f>
        <v>17.919821842731448</v>
      </c>
      <c r="I509" s="5">
        <f>(N509+O509)*(1/General!$B$20)*((D509/100)*E509-(G509/100))*1000/B509</f>
        <v>11.76088004615357</v>
      </c>
      <c r="J509" s="5">
        <f t="shared" si="8"/>
        <v>0.6563056345855337</v>
      </c>
      <c r="K509" s="5">
        <f>MAX(Online_RAW!$L$2-Online_RAW!L509,0)</f>
        <v>0</v>
      </c>
      <c r="L509" s="5">
        <f>0.0039*(Online_RAW!M509)</f>
        <v>1.7003999999999999</v>
      </c>
      <c r="M509" s="10">
        <f>Online_RAW!$N$2-Online_RAW!N509</f>
        <v>0</v>
      </c>
      <c r="N509" s="5">
        <f>Online_RAW!C509*60</f>
        <v>120.04936363636379</v>
      </c>
      <c r="O509" s="5">
        <f>MAX(0, Online_RAW!D509*60)</f>
        <v>0</v>
      </c>
      <c r="P509" s="5">
        <f>_xlfn.IFNA(VLOOKUP(A509,Sampling!$D$7:$E$14,2,FALSE),0)</f>
        <v>0</v>
      </c>
      <c r="Q509">
        <f>_xlfn.IFNA(VLOOKUP(A509,Refill!$D$6:$G$8,2,FALSE),0)</f>
        <v>0</v>
      </c>
    </row>
    <row r="510" spans="1:17" x14ac:dyDescent="0.25">
      <c r="A510" s="5">
        <f>ROUND((Online_RAW!B510-General!$B$10)*24,3)</f>
        <v>8.4670000000000005</v>
      </c>
      <c r="B510" s="5">
        <f>General!$B$12+Online_ANA!K510/1000+Online_ANA!L510/1000+Online_ANA!M510/1000/General!$B$22-SUM($P$2:P510)/1000/General!$B$24+SUM($Q$2:Q510)/1000/General!$B$24</f>
        <v>1.0819305000000001</v>
      </c>
      <c r="C510" s="5">
        <f>Online_RAW!K510</f>
        <v>20.37</v>
      </c>
      <c r="D510" s="5">
        <f>Online_RAW!J510</f>
        <v>0.28000000000000003</v>
      </c>
      <c r="E510" s="5">
        <f>(1-F510/100-G510/100)/(1-C510/100-D510/100-General!$B$17/100)</f>
        <v>1.0030752735336406</v>
      </c>
      <c r="F510" s="5">
        <f>N510*General!$B$14/(N510+O510)+O510*100/(N510+O510)</f>
        <v>20.8</v>
      </c>
      <c r="G510" s="5">
        <f>N510*General!$B$15/(N510+O510)</f>
        <v>0.04</v>
      </c>
      <c r="H510" s="5">
        <f>(N510+O510)*(1/General!$B$20)*((F510/100)-E510*(C510/100))*1000/B510</f>
        <v>18.173596413624498</v>
      </c>
      <c r="I510" s="5">
        <f>(N510+O510)*(1/General!$B$20)*((D510/100)*E510-(G510/100))*1000/B510</f>
        <v>11.915700076807694</v>
      </c>
      <c r="J510" s="5">
        <f t="shared" si="8"/>
        <v>0.6556599918701097</v>
      </c>
      <c r="K510" s="5">
        <f>MAX(Online_RAW!$L$2-Online_RAW!L510,0)</f>
        <v>0</v>
      </c>
      <c r="L510" s="5">
        <f>0.0039*(Online_RAW!M510)</f>
        <v>1.9304999999999999</v>
      </c>
      <c r="M510" s="10">
        <f>Online_RAW!$N$2-Online_RAW!N510</f>
        <v>0</v>
      </c>
      <c r="N510" s="5">
        <f>Online_RAW!C510*60</f>
        <v>119.969727272727</v>
      </c>
      <c r="O510" s="5">
        <f>MAX(0, Online_RAW!D510*60)</f>
        <v>0</v>
      </c>
      <c r="P510" s="5">
        <f>_xlfn.IFNA(VLOOKUP(A510,Sampling!$D$7:$E$14,2,FALSE),0)</f>
        <v>0</v>
      </c>
      <c r="Q510">
        <f>_xlfn.IFNA(VLOOKUP(A510,Refill!$D$6:$G$8,2,FALSE),0)</f>
        <v>0</v>
      </c>
    </row>
    <row r="511" spans="1:17" x14ac:dyDescent="0.25">
      <c r="A511" s="5">
        <f>ROUND((Online_RAW!B511-General!$B$10)*24,3)</f>
        <v>8.4830000000000005</v>
      </c>
      <c r="B511" s="5">
        <f>General!$B$12+Online_ANA!K511/1000+Online_ANA!L511/1000+Online_ANA!M511/1000/General!$B$22-SUM($P$2:P511)/1000/General!$B$24+SUM($Q$2:Q511)/1000/General!$B$24</f>
        <v>1.0819305000000001</v>
      </c>
      <c r="C511" s="5">
        <f>Online_RAW!K511</f>
        <v>20.36</v>
      </c>
      <c r="D511" s="5">
        <f>Online_RAW!J511</f>
        <v>0.28000000000000003</v>
      </c>
      <c r="E511" s="5">
        <f>(1-F511/100-G511/100)/(1-C511/100-D511/100-General!$B$17/100)</f>
        <v>1.0029481850388138</v>
      </c>
      <c r="F511" s="5">
        <f>N511*General!$B$14/(N511+O511)+O511*100/(N511+O511)</f>
        <v>20.8</v>
      </c>
      <c r="G511" s="5">
        <f>N511*General!$B$15/(N511+O511)</f>
        <v>0.04</v>
      </c>
      <c r="H511" s="5">
        <f>(N511+O511)*(1/General!$B$20)*((F511/100)-E511*(C511/100))*1000/B511</f>
        <v>18.821466016850604</v>
      </c>
      <c r="I511" s="5">
        <f>(N511+O511)*(1/General!$B$20)*((D511/100)*E511-(G511/100))*1000/B511</f>
        <v>11.928914732347691</v>
      </c>
      <c r="J511" s="5">
        <f t="shared" si="8"/>
        <v>0.63379307019272013</v>
      </c>
      <c r="K511" s="5">
        <f>MAX(Online_RAW!$L$2-Online_RAW!L511,0)</f>
        <v>0</v>
      </c>
      <c r="L511" s="5">
        <f>0.0039*(Online_RAW!M511)</f>
        <v>1.9304999999999999</v>
      </c>
      <c r="M511" s="10">
        <f>Online_RAW!$N$2-Online_RAW!N511</f>
        <v>0</v>
      </c>
      <c r="N511" s="5">
        <f>Online_RAW!C511*60</f>
        <v>120.12052173913021</v>
      </c>
      <c r="O511" s="5">
        <f>MAX(0, Online_RAW!D511*60)</f>
        <v>0</v>
      </c>
      <c r="P511" s="5">
        <f>_xlfn.IFNA(VLOOKUP(A511,Sampling!$D$7:$E$14,2,FALSE),0)</f>
        <v>0</v>
      </c>
      <c r="Q511">
        <f>_xlfn.IFNA(VLOOKUP(A511,Refill!$D$6:$G$8,2,FALSE),0)</f>
        <v>0</v>
      </c>
    </row>
    <row r="512" spans="1:17" x14ac:dyDescent="0.25">
      <c r="A512" s="5">
        <f>ROUND((Online_RAW!B512-General!$B$10)*24,3)</f>
        <v>8.5</v>
      </c>
      <c r="B512" s="5">
        <f>General!$B$12+Online_ANA!K512/1000+Online_ANA!L512/1000+Online_ANA!M512/1000/General!$B$22-SUM($P$2:P512)/1000/General!$B$24+SUM($Q$2:Q512)/1000/General!$B$24</f>
        <v>1.0821255000000001</v>
      </c>
      <c r="C512" s="5">
        <f>Online_RAW!K512</f>
        <v>20.36</v>
      </c>
      <c r="D512" s="5">
        <f>Online_RAW!J512</f>
        <v>0.28499999999999998</v>
      </c>
      <c r="E512" s="5">
        <f>(1-F512/100-G512/100)/(1-C512/100-D512/100-General!$B$17/100)</f>
        <v>1.0029209598321931</v>
      </c>
      <c r="F512" s="5">
        <f>N512*General!$B$14/(N512+O512)+O512*100/(N512+O512)</f>
        <v>20.80716703677464</v>
      </c>
      <c r="G512" s="5">
        <f>N512*General!$B$15/(N512+O512)</f>
        <v>3.9996380284457247E-2</v>
      </c>
      <c r="H512" s="5">
        <f>(N512+O512)*(1/General!$B$20)*((F512/100)-E512*(C512/100))*1000/B512</f>
        <v>19.177666079554719</v>
      </c>
      <c r="I512" s="5">
        <f>(N512+O512)*(1/General!$B$20)*((D512/100)*E512-(G512/100))*1000/B512</f>
        <v>12.160452840958643</v>
      </c>
      <c r="J512" s="5">
        <f t="shared" si="8"/>
        <v>0.63409451340499057</v>
      </c>
      <c r="K512" s="5">
        <f>MAX(Online_RAW!$L$2-Online_RAW!L512,0)</f>
        <v>0</v>
      </c>
      <c r="L512" s="5">
        <f>0.0039*(Online_RAW!M512)</f>
        <v>2.1254999999999997</v>
      </c>
      <c r="M512" s="10">
        <f>Online_RAW!$N$2-Online_RAW!N512</f>
        <v>0</v>
      </c>
      <c r="N512" s="5">
        <f>Online_RAW!C512*60</f>
        <v>119.967</v>
      </c>
      <c r="O512" s="5">
        <f>MAX(0, Online_RAW!D512*60)</f>
        <v>1.085714285714286E-2</v>
      </c>
      <c r="P512" s="5">
        <f>_xlfn.IFNA(VLOOKUP(A512,Sampling!$D$7:$E$14,2,FALSE),0)</f>
        <v>0</v>
      </c>
      <c r="Q512">
        <f>_xlfn.IFNA(VLOOKUP(A512,Refill!$D$6:$G$8,2,FALSE),0)</f>
        <v>0</v>
      </c>
    </row>
    <row r="513" spans="1:17" x14ac:dyDescent="0.25">
      <c r="A513" s="5">
        <f>ROUND((Online_RAW!B513-General!$B$10)*24,3)</f>
        <v>8.5169999999999995</v>
      </c>
      <c r="B513" s="5">
        <f>General!$B$12+Online_ANA!K513/1000+Online_ANA!L513/1000+Online_ANA!M513/1000/General!$B$22-SUM($P$2:P513)/1000/General!$B$24+SUM($Q$2:Q513)/1000/General!$B$24</f>
        <v>1.0821255000000001</v>
      </c>
      <c r="C513" s="5">
        <f>Online_RAW!K513</f>
        <v>20.37</v>
      </c>
      <c r="D513" s="5">
        <f>Online_RAW!J513</f>
        <v>0.28999999999999998</v>
      </c>
      <c r="E513" s="5">
        <f>(1-F513/100-G513/100)/(1-C513/100-D513/100-General!$B$17/100)</f>
        <v>1.0032023942405648</v>
      </c>
      <c r="F513" s="5">
        <f>N513*General!$B$14/(N513+O513)+O513*100/(N513+O513)</f>
        <v>20.8</v>
      </c>
      <c r="G513" s="5">
        <f>N513*General!$B$15/(N513+O513)</f>
        <v>0.04</v>
      </c>
      <c r="H513" s="5">
        <f>(N513+O513)*(1/General!$B$20)*((F513/100)-E513*(C513/100))*1000/B513</f>
        <v>18.04704012040996</v>
      </c>
      <c r="I513" s="5">
        <f>(N513+O513)*(1/General!$B$20)*((D513/100)*E513-(G513/100))*1000/B513</f>
        <v>12.414821973939903</v>
      </c>
      <c r="J513" s="5">
        <f t="shared" si="8"/>
        <v>0.68791457718873206</v>
      </c>
      <c r="K513" s="5">
        <f>MAX(Online_RAW!$L$2-Online_RAW!L513,0)</f>
        <v>0</v>
      </c>
      <c r="L513" s="5">
        <f>0.0039*(Online_RAW!M513)</f>
        <v>2.1254999999999997</v>
      </c>
      <c r="M513" s="10">
        <f>Online_RAW!$N$2-Online_RAW!N513</f>
        <v>0</v>
      </c>
      <c r="N513" s="5">
        <f>Online_RAW!C513*60</f>
        <v>120.00163636363619</v>
      </c>
      <c r="O513" s="5">
        <f>MAX(0, Online_RAW!D513*60)</f>
        <v>0</v>
      </c>
      <c r="P513" s="5">
        <f>_xlfn.IFNA(VLOOKUP(A513,Sampling!$D$7:$E$14,2,FALSE),0)</f>
        <v>0</v>
      </c>
      <c r="Q513">
        <f>_xlfn.IFNA(VLOOKUP(A513,Refill!$D$6:$G$8,2,FALSE),0)</f>
        <v>0</v>
      </c>
    </row>
    <row r="514" spans="1:17" x14ac:dyDescent="0.25">
      <c r="A514" s="5">
        <f>ROUND((Online_RAW!B514-General!$B$10)*24,3)</f>
        <v>8.5329999999999995</v>
      </c>
      <c r="B514" s="5">
        <f>General!$B$12+Online_ANA!K514/1000+Online_ANA!L514/1000+Online_ANA!M514/1000/General!$B$22-SUM($P$2:P514)/1000/General!$B$24+SUM($Q$2:Q514)/1000/General!$B$24</f>
        <v>1.0821255000000001</v>
      </c>
      <c r="C514" s="5">
        <f>Online_RAW!K514</f>
        <v>20.37</v>
      </c>
      <c r="D514" s="5">
        <f>Online_RAW!J514</f>
        <v>0.28999999999999998</v>
      </c>
      <c r="E514" s="5">
        <f>(1-F514/100-G514/100)/(1-C514/100-D514/100-General!$B$17/100)</f>
        <v>1.0032023942405648</v>
      </c>
      <c r="F514" s="5">
        <f>N514*General!$B$14/(N514+O514)+O514*100/(N514+O514)</f>
        <v>20.8</v>
      </c>
      <c r="G514" s="5">
        <f>N514*General!$B$15/(N514+O514)</f>
        <v>0.04</v>
      </c>
      <c r="H514" s="5">
        <f>(N514+O514)*(1/General!$B$20)*((F514/100)-E514*(C514/100))*1000/B514</f>
        <v>18.046974495704433</v>
      </c>
      <c r="I514" s="5">
        <f>(N514+O514)*(1/General!$B$20)*((D514/100)*E514-(G514/100))*1000/B514</f>
        <v>12.414776829748346</v>
      </c>
      <c r="J514" s="5">
        <f t="shared" si="8"/>
        <v>0.68791457718873206</v>
      </c>
      <c r="K514" s="5">
        <f>MAX(Online_RAW!$L$2-Online_RAW!L514,0)</f>
        <v>0</v>
      </c>
      <c r="L514" s="5">
        <f>0.0039*(Online_RAW!M514)</f>
        <v>2.1254999999999997</v>
      </c>
      <c r="M514" s="10">
        <f>Online_RAW!$N$2-Online_RAW!N514</f>
        <v>0</v>
      </c>
      <c r="N514" s="5">
        <f>Online_RAW!C514*60</f>
        <v>120.00120000000001</v>
      </c>
      <c r="O514" s="5">
        <f>MAX(0, Online_RAW!D514*60)</f>
        <v>0</v>
      </c>
      <c r="P514" s="5">
        <f>_xlfn.IFNA(VLOOKUP(A514,Sampling!$D$7:$E$14,2,FALSE),0)</f>
        <v>0</v>
      </c>
      <c r="Q514">
        <f>_xlfn.IFNA(VLOOKUP(A514,Refill!$D$6:$G$8,2,FALSE),0)</f>
        <v>0</v>
      </c>
    </row>
    <row r="515" spans="1:17" x14ac:dyDescent="0.25">
      <c r="A515" s="5">
        <f>ROUND((Online_RAW!B515-General!$B$10)*24,3)</f>
        <v>8.5500000000000007</v>
      </c>
      <c r="B515" s="5">
        <f>General!$B$12+Online_ANA!K515/1000+Online_ANA!L515/1000+Online_ANA!M515/1000/General!$B$22-SUM($P$2:P515)/1000/General!$B$24+SUM($Q$2:Q515)/1000/General!$B$24</f>
        <v>1.0821255000000001</v>
      </c>
      <c r="C515" s="5">
        <f>Online_RAW!K515</f>
        <v>20.37</v>
      </c>
      <c r="D515" s="5">
        <f>Online_RAW!J515</f>
        <v>0.28999999999999998</v>
      </c>
      <c r="E515" s="5">
        <f>(1-F515/100-G515/100)/(1-C515/100-D515/100-General!$B$17/100)</f>
        <v>1.0031978360934775</v>
      </c>
      <c r="F515" s="5">
        <f>N515*General!$B$14/(N515+O515)+O515*100/(N515+O515)</f>
        <v>20.800359852858584</v>
      </c>
      <c r="G515" s="5">
        <f>N515*General!$B$15/(N515+O515)</f>
        <v>3.9999818256132025E-2</v>
      </c>
      <c r="H515" s="5">
        <f>(N515+O515)*(1/General!$B$20)*((F515/100)-E515*(C515/100))*1000/B515</f>
        <v>18.076579765507759</v>
      </c>
      <c r="I515" s="5">
        <f>(N515+O515)*(1/General!$B$20)*((D515/100)*E515-(G515/100))*1000/B515</f>
        <v>12.419672521045573</v>
      </c>
      <c r="J515" s="5">
        <f t="shared" si="8"/>
        <v>0.68705876234085883</v>
      </c>
      <c r="K515" s="5">
        <f>MAX(Online_RAW!$L$2-Online_RAW!L515,0)</f>
        <v>0</v>
      </c>
      <c r="L515" s="5">
        <f>0.0039*(Online_RAW!M515)</f>
        <v>2.1254999999999997</v>
      </c>
      <c r="M515" s="10">
        <f>Online_RAW!$N$2-Online_RAW!N515</f>
        <v>0</v>
      </c>
      <c r="N515" s="5">
        <f>Online_RAW!C515*60</f>
        <v>120.04852173913019</v>
      </c>
      <c r="O515" s="5">
        <f>MAX(0, Online_RAW!D515*60)</f>
        <v>5.4545454545454656E-4</v>
      </c>
      <c r="P515" s="5">
        <f>_xlfn.IFNA(VLOOKUP(A515,Sampling!$D$7:$E$14,2,FALSE),0)</f>
        <v>0</v>
      </c>
      <c r="Q515">
        <f>_xlfn.IFNA(VLOOKUP(A515,Refill!$D$6:$G$8,2,FALSE),0)</f>
        <v>0</v>
      </c>
    </row>
    <row r="516" spans="1:17" x14ac:dyDescent="0.25">
      <c r="A516" s="5">
        <f>ROUND((Online_RAW!B516-General!$B$10)*24,3)</f>
        <v>8.5670000000000002</v>
      </c>
      <c r="B516" s="5">
        <f>General!$B$12+Online_ANA!K516/1000+Online_ANA!L516/1000+Online_ANA!M516/1000/General!$B$22-SUM($P$2:P516)/1000/General!$B$24+SUM($Q$2:Q516)/1000/General!$B$24</f>
        <v>1.0821255000000001</v>
      </c>
      <c r="C516" s="5">
        <f>Online_RAW!K516</f>
        <v>20.37</v>
      </c>
      <c r="D516" s="5">
        <f>Online_RAW!J516</f>
        <v>0.3</v>
      </c>
      <c r="E516" s="5">
        <f>(1-F516/100-G516/100)/(1-C516/100-D516/100-General!$B$17/100)</f>
        <v>1.0033227033332648</v>
      </c>
      <c r="F516" s="5">
        <f>N516*General!$B$14/(N516+O516)+O516*100/(N516+O516)</f>
        <v>20.800540233282554</v>
      </c>
      <c r="G516" s="5">
        <f>N516*General!$B$15/(N516+O516)</f>
        <v>3.9999727154907801E-2</v>
      </c>
      <c r="H516" s="5">
        <f>(N516+O516)*(1/General!$B$20)*((F516/100)-E516*(C516/100))*1000/B516</f>
        <v>17.944522094173941</v>
      </c>
      <c r="I516" s="5">
        <f>(N516+O516)*(1/General!$B$20)*((D516/100)*E516-(G516/100))*1000/B516</f>
        <v>12.907208495092956</v>
      </c>
      <c r="J516" s="5">
        <f t="shared" si="8"/>
        <v>0.71928404821009684</v>
      </c>
      <c r="K516" s="5">
        <f>MAX(Online_RAW!$L$2-Online_RAW!L516,0)</f>
        <v>0</v>
      </c>
      <c r="L516" s="5">
        <f>0.0039*(Online_RAW!M516)</f>
        <v>2.1254999999999997</v>
      </c>
      <c r="M516" s="10">
        <f>Online_RAW!$N$2-Online_RAW!N516</f>
        <v>0</v>
      </c>
      <c r="N516" s="5">
        <f>Online_RAW!C516*60</f>
        <v>119.9473636363638</v>
      </c>
      <c r="O516" s="5">
        <f>MAX(0, Online_RAW!D516*60)</f>
        <v>8.1818181818181599E-4</v>
      </c>
      <c r="P516" s="5">
        <f>_xlfn.IFNA(VLOOKUP(A516,Sampling!$D$7:$E$14,2,FALSE),0)</f>
        <v>0</v>
      </c>
      <c r="Q516">
        <f>_xlfn.IFNA(VLOOKUP(A516,Refill!$D$6:$G$8,2,FALSE),0)</f>
        <v>0</v>
      </c>
    </row>
    <row r="517" spans="1:17" x14ac:dyDescent="0.25">
      <c r="A517" s="5">
        <f>ROUND((Online_RAW!B517-General!$B$10)*24,3)</f>
        <v>8.5830000000000002</v>
      </c>
      <c r="B517" s="5">
        <f>General!$B$12+Online_ANA!K517/1000+Online_ANA!L517/1000+Online_ANA!M517/1000/General!$B$22-SUM($P$2:P517)/1000/General!$B$24+SUM($Q$2:Q517)/1000/General!$B$24</f>
        <v>1.0821255000000001</v>
      </c>
      <c r="C517" s="5">
        <f>Online_RAW!K517</f>
        <v>20.376000000000001</v>
      </c>
      <c r="D517" s="5">
        <f>Online_RAW!J517</f>
        <v>0.3</v>
      </c>
      <c r="E517" s="5">
        <f>(1-F517/100-G517/100)/(1-C517/100-D517/100-General!$B$17/100)</f>
        <v>1.0034058544033808</v>
      </c>
      <c r="F517" s="5">
        <f>N517*General!$B$14/(N517+O517)+O517*100/(N517+O517)</f>
        <v>20.799999999999997</v>
      </c>
      <c r="G517" s="5">
        <f>N517*General!$B$15/(N517+O517)</f>
        <v>0.04</v>
      </c>
      <c r="H517" s="5">
        <f>(N517+O517)*(1/General!$B$20)*((F517/100)-E517*(C517/100))*1000/B517</f>
        <v>17.535762897077618</v>
      </c>
      <c r="I517" s="5">
        <f>(N517+O517)*(1/General!$B$20)*((D517/100)*E517-(G517/100))*1000/B517</f>
        <v>12.90802539072325</v>
      </c>
      <c r="J517" s="5">
        <f t="shared" si="8"/>
        <v>0.7360971670570664</v>
      </c>
      <c r="K517" s="5">
        <f>MAX(Online_RAW!$L$2-Online_RAW!L517,0)</f>
        <v>0</v>
      </c>
      <c r="L517" s="5">
        <f>0.0039*(Online_RAW!M517)</f>
        <v>2.1254999999999997</v>
      </c>
      <c r="M517" s="10">
        <f>Online_RAW!$N$2-Online_RAW!N517</f>
        <v>0</v>
      </c>
      <c r="N517" s="5">
        <f>Online_RAW!C517*60</f>
        <v>119.94443478260879</v>
      </c>
      <c r="O517" s="5">
        <f>MAX(0, Online_RAW!D517*60)</f>
        <v>0</v>
      </c>
      <c r="P517" s="5">
        <f>_xlfn.IFNA(VLOOKUP(A517,Sampling!$D$7:$E$14,2,FALSE),0)</f>
        <v>0</v>
      </c>
      <c r="Q517">
        <f>_xlfn.IFNA(VLOOKUP(A517,Refill!$D$6:$G$8,2,FALSE),0)</f>
        <v>0</v>
      </c>
    </row>
    <row r="518" spans="1:17" x14ac:dyDescent="0.25">
      <c r="A518" s="5">
        <f>ROUND((Online_RAW!B518-General!$B$10)*24,3)</f>
        <v>8.6</v>
      </c>
      <c r="B518" s="5">
        <f>General!$B$12+Online_ANA!K518/1000+Online_ANA!L518/1000+Online_ANA!M518/1000/General!$B$22-SUM($P$2:P518)/1000/General!$B$24+SUM($Q$2:Q518)/1000/General!$B$24</f>
        <v>1.0821255000000001</v>
      </c>
      <c r="C518" s="5">
        <f>Online_RAW!K518</f>
        <v>20.37</v>
      </c>
      <c r="D518" s="5">
        <f>Online_RAW!J518</f>
        <v>0.3</v>
      </c>
      <c r="E518" s="5">
        <f>(1-F518/100-G518/100)/(1-C518/100-D518/100-General!$B$17/100)</f>
        <v>1.0033295471718349</v>
      </c>
      <c r="F518" s="5">
        <f>N518*General!$B$14/(N518+O518)+O518*100/(N518+O518)</f>
        <v>20.8</v>
      </c>
      <c r="G518" s="5">
        <f>N518*General!$B$15/(N518+O518)</f>
        <v>0.04</v>
      </c>
      <c r="H518" s="5">
        <f>(N518+O518)*(1/General!$B$20)*((F518/100)-E518*(C518/100))*1000/B518</f>
        <v>17.915571698307389</v>
      </c>
      <c r="I518" s="5">
        <f>(N518+O518)*(1/General!$B$20)*((D518/100)*E518-(G518/100))*1000/B518</f>
        <v>12.910654905049363</v>
      </c>
      <c r="J518" s="5">
        <f t="shared" si="8"/>
        <v>0.72063873386017174</v>
      </c>
      <c r="K518" s="5">
        <f>MAX(Online_RAW!$L$2-Online_RAW!L518,0)</f>
        <v>0</v>
      </c>
      <c r="L518" s="5">
        <f>0.0039*(Online_RAW!M518)</f>
        <v>2.1254999999999997</v>
      </c>
      <c r="M518" s="10">
        <f>Online_RAW!$N$2-Online_RAW!N518</f>
        <v>0</v>
      </c>
      <c r="N518" s="5">
        <f>Online_RAW!C518*60</f>
        <v>119.9793913043478</v>
      </c>
      <c r="O518" s="5">
        <f>MAX(0, Online_RAW!D518*60)</f>
        <v>0</v>
      </c>
      <c r="P518" s="5">
        <f>_xlfn.IFNA(VLOOKUP(A518,Sampling!$D$7:$E$14,2,FALSE),0)</f>
        <v>0</v>
      </c>
      <c r="Q518">
        <f>_xlfn.IFNA(VLOOKUP(A518,Refill!$D$6:$G$8,2,FALSE),0)</f>
        <v>0</v>
      </c>
    </row>
    <row r="519" spans="1:17" x14ac:dyDescent="0.25">
      <c r="A519" s="5">
        <f>ROUND((Online_RAW!B519-General!$B$10)*24,3)</f>
        <v>8.6170000000000009</v>
      </c>
      <c r="B519" s="5">
        <f>General!$B$12+Online_ANA!K519/1000+Online_ANA!L519/1000+Online_ANA!M519/1000/General!$B$22-SUM($P$2:P519)/1000/General!$B$24+SUM($Q$2:Q519)/1000/General!$B$24</f>
        <v>1.0821255000000001</v>
      </c>
      <c r="C519" s="5">
        <f>Online_RAW!K519</f>
        <v>20.38</v>
      </c>
      <c r="D519" s="5">
        <f>Online_RAW!J519</f>
        <v>0.30499999999999999</v>
      </c>
      <c r="E519" s="5">
        <f>(1-F519/100-G519/100)/(1-C519/100-D519/100-General!$B$17/100)</f>
        <v>1.0034438838013455</v>
      </c>
      <c r="F519" s="5">
        <f>N519*General!$B$14/(N519+O519)+O519*100/(N519+O519)</f>
        <v>20.806033853418725</v>
      </c>
      <c r="G519" s="5">
        <f>N519*General!$B$15/(N519+O519)</f>
        <v>3.9996952599283472E-2</v>
      </c>
      <c r="H519" s="5">
        <f>(N519+O519)*(1/General!$B$20)*((F519/100)-E519*(C519/100))*1000/B519</f>
        <v>17.606753422810474</v>
      </c>
      <c r="I519" s="5">
        <f>(N519+O519)*(1/General!$B$20)*((D519/100)*E519-(G519/100))*1000/B519</f>
        <v>13.163889456707876</v>
      </c>
      <c r="J519" s="5">
        <f t="shared" si="8"/>
        <v>0.74766137405283162</v>
      </c>
      <c r="K519" s="5">
        <f>MAX(Online_RAW!$L$2-Online_RAW!L519,0)</f>
        <v>0</v>
      </c>
      <c r="L519" s="5">
        <f>0.0039*(Online_RAW!M519)</f>
        <v>2.1254999999999997</v>
      </c>
      <c r="M519" s="10">
        <f>Online_RAW!$N$2-Online_RAW!N519</f>
        <v>0</v>
      </c>
      <c r="N519" s="5">
        <f>Online_RAW!C519*60</f>
        <v>119.9994545454546</v>
      </c>
      <c r="O519" s="5">
        <f>MAX(0, Online_RAW!D519*60)</f>
        <v>9.1428571428571193E-3</v>
      </c>
      <c r="P519" s="5">
        <f>_xlfn.IFNA(VLOOKUP(A519,Sampling!$D$7:$E$14,2,FALSE),0)</f>
        <v>0</v>
      </c>
      <c r="Q519">
        <f>_xlfn.IFNA(VLOOKUP(A519,Refill!$D$6:$G$8,2,FALSE),0)</f>
        <v>0</v>
      </c>
    </row>
    <row r="520" spans="1:17" x14ac:dyDescent="0.25">
      <c r="A520" s="5">
        <f>ROUND((Online_RAW!B520-General!$B$10)*24,3)</f>
        <v>8.6329999999999991</v>
      </c>
      <c r="B520" s="5">
        <f>General!$B$12+Online_ANA!K520/1000+Online_ANA!L520/1000+Online_ANA!M520/1000/General!$B$22-SUM($P$2:P520)/1000/General!$B$24+SUM($Q$2:Q520)/1000/General!$B$24</f>
        <v>1.0821255000000001</v>
      </c>
      <c r="C520" s="5">
        <f>Online_RAW!K520</f>
        <v>20.38</v>
      </c>
      <c r="D520" s="5">
        <f>Online_RAW!J520</f>
        <v>0.31</v>
      </c>
      <c r="E520" s="5">
        <f>(1-F520/100-G520/100)/(1-C520/100-D520/100-General!$B$17/100)</f>
        <v>1.0035839497564378</v>
      </c>
      <c r="F520" s="5">
        <f>N520*General!$B$14/(N520+O520)+O520*100/(N520+O520)</f>
        <v>20.799999999999997</v>
      </c>
      <c r="G520" s="5">
        <f>N520*General!$B$15/(N520+O520)</f>
        <v>0.04</v>
      </c>
      <c r="H520" s="5">
        <f>(N520+O520)*(1/General!$B$20)*((F520/100)-E520*(C520/100))*1000/B520</f>
        <v>17.156142972393994</v>
      </c>
      <c r="I520" s="5">
        <f>(N520+O520)*(1/General!$B$20)*((D520/100)*E520-(G520/100))*1000/B520</f>
        <v>13.405670706666903</v>
      </c>
      <c r="J520" s="5">
        <f t="shared" si="8"/>
        <v>0.7813918739333201</v>
      </c>
      <c r="K520" s="5">
        <f>MAX(Online_RAW!$L$2-Online_RAW!L520,0)</f>
        <v>0</v>
      </c>
      <c r="L520" s="5">
        <f>0.0039*(Online_RAW!M520)</f>
        <v>2.1254999999999997</v>
      </c>
      <c r="M520" s="10">
        <f>Online_RAW!$N$2-Online_RAW!N520</f>
        <v>0</v>
      </c>
      <c r="N520" s="5">
        <f>Online_RAW!C520*60</f>
        <v>119.93290909090919</v>
      </c>
      <c r="O520" s="5">
        <f>MAX(0, Online_RAW!D520*60)</f>
        <v>0</v>
      </c>
      <c r="P520" s="5">
        <f>_xlfn.IFNA(VLOOKUP(A520,Sampling!$D$7:$E$14,2,FALSE),0)</f>
        <v>0</v>
      </c>
      <c r="Q520">
        <f>_xlfn.IFNA(VLOOKUP(A520,Refill!$D$6:$G$8,2,FALSE),0)</f>
        <v>0</v>
      </c>
    </row>
    <row r="521" spans="1:17" x14ac:dyDescent="0.25">
      <c r="A521" s="5">
        <f>ROUND((Online_RAW!B521-General!$B$10)*24,3)</f>
        <v>8.65</v>
      </c>
      <c r="B521" s="5">
        <f>General!$B$12+Online_ANA!K521/1000+Online_ANA!L521/1000+Online_ANA!M521/1000/General!$B$22-SUM($P$2:P521)/1000/General!$B$24+SUM($Q$2:Q521)/1000/General!$B$24</f>
        <v>1.0821255000000001</v>
      </c>
      <c r="C521" s="5">
        <f>Online_RAW!K521</f>
        <v>20.38</v>
      </c>
      <c r="D521" s="5">
        <f>Online_RAW!J521</f>
        <v>0.31</v>
      </c>
      <c r="E521" s="5">
        <f>(1-F521/100-G521/100)/(1-C521/100-D521/100-General!$B$17/100)</f>
        <v>1.0035839497564378</v>
      </c>
      <c r="F521" s="5">
        <f>N521*General!$B$14/(N521+O521)+O521*100/(N521+O521)</f>
        <v>20.8</v>
      </c>
      <c r="G521" s="5">
        <f>N521*General!$B$15/(N521+O521)</f>
        <v>0.04</v>
      </c>
      <c r="H521" s="5">
        <f>(N521+O521)*(1/General!$B$20)*((F521/100)-E521*(C521/100))*1000/B521</f>
        <v>17.175454430098657</v>
      </c>
      <c r="I521" s="5">
        <f>(N521+O521)*(1/General!$B$20)*((D521/100)*E521-(G521/100))*1000/B521</f>
        <v>13.420760522790919</v>
      </c>
      <c r="J521" s="5">
        <f t="shared" si="8"/>
        <v>0.78139187393330756</v>
      </c>
      <c r="K521" s="5">
        <f>MAX(Online_RAW!$L$2-Online_RAW!L521,0)</f>
        <v>0</v>
      </c>
      <c r="L521" s="5">
        <f>0.0039*(Online_RAW!M521)</f>
        <v>2.1254999999999997</v>
      </c>
      <c r="M521" s="10">
        <f>Online_RAW!$N$2-Online_RAW!N521</f>
        <v>0</v>
      </c>
      <c r="N521" s="5">
        <f>Online_RAW!C521*60</f>
        <v>120.06790909090921</v>
      </c>
      <c r="O521" s="5">
        <f>MAX(0, Online_RAW!D521*60)</f>
        <v>0</v>
      </c>
      <c r="P521" s="5">
        <f>_xlfn.IFNA(VLOOKUP(A521,Sampling!$D$7:$E$14,2,FALSE),0)</f>
        <v>0</v>
      </c>
      <c r="Q521">
        <f>_xlfn.IFNA(VLOOKUP(A521,Refill!$D$6:$G$8,2,FALSE),0)</f>
        <v>0</v>
      </c>
    </row>
    <row r="522" spans="1:17" x14ac:dyDescent="0.25">
      <c r="A522" s="5">
        <f>ROUND((Online_RAW!B522-General!$B$10)*24,3)</f>
        <v>8.6669999999999998</v>
      </c>
      <c r="B522" s="5">
        <f>General!$B$12+Online_ANA!K522/1000+Online_ANA!L522/1000+Online_ANA!M522/1000/General!$B$22-SUM($P$2:P522)/1000/General!$B$24+SUM($Q$2:Q522)/1000/General!$B$24</f>
        <v>1.0821255000000001</v>
      </c>
      <c r="C522" s="5">
        <f>Online_RAW!K522</f>
        <v>20.385000000000002</v>
      </c>
      <c r="D522" s="5">
        <f>Online_RAW!J522</f>
        <v>0.315</v>
      </c>
      <c r="E522" s="5">
        <f>(1-F522/100-G522/100)/(1-C522/100-D522/100-General!$B$17/100)</f>
        <v>1.0036792608391416</v>
      </c>
      <c r="F522" s="5">
        <f>N522*General!$B$14/(N522+O522)+O522*100/(N522+O522)</f>
        <v>20.802520183831589</v>
      </c>
      <c r="G522" s="5">
        <f>N522*General!$B$15/(N522+O522)</f>
        <v>3.9998727179883037E-2</v>
      </c>
      <c r="H522" s="5">
        <f>(N522+O522)*(1/General!$B$20)*((F522/100)-E522*(C522/100))*1000/B522</f>
        <v>16.94480358698258</v>
      </c>
      <c r="I522" s="5">
        <f>(N522+O522)*(1/General!$B$20)*((D522/100)*E522-(G522/100))*1000/B522</f>
        <v>13.661982304487001</v>
      </c>
      <c r="J522" s="5">
        <f t="shared" si="8"/>
        <v>0.8062638338860697</v>
      </c>
      <c r="K522" s="5">
        <f>MAX(Online_RAW!$L$2-Online_RAW!L522,0)</f>
        <v>0</v>
      </c>
      <c r="L522" s="5">
        <f>0.0039*(Online_RAW!M522)</f>
        <v>2.1254999999999997</v>
      </c>
      <c r="M522" s="10">
        <f>Online_RAW!$N$2-Online_RAW!N522</f>
        <v>0</v>
      </c>
      <c r="N522" s="5">
        <f>Online_RAW!C522*60</f>
        <v>119.98742857142879</v>
      </c>
      <c r="O522" s="5">
        <f>MAX(0, Online_RAW!D522*60)</f>
        <v>3.8181818181818161E-3</v>
      </c>
      <c r="P522" s="5">
        <f>_xlfn.IFNA(VLOOKUP(A522,Sampling!$D$7:$E$14,2,FALSE),0)</f>
        <v>0</v>
      </c>
      <c r="Q522">
        <f>_xlfn.IFNA(VLOOKUP(A522,Refill!$D$6:$G$8,2,FALSE),0)</f>
        <v>0</v>
      </c>
    </row>
    <row r="523" spans="1:17" x14ac:dyDescent="0.25">
      <c r="A523" s="5">
        <f>ROUND((Online_RAW!B523-General!$B$10)*24,3)</f>
        <v>8.6829999999999998</v>
      </c>
      <c r="B523" s="5">
        <f>General!$B$12+Online_ANA!K523/1000+Online_ANA!L523/1000+Online_ANA!M523/1000/General!$B$22-SUM($P$2:P523)/1000/General!$B$24+SUM($Q$2:Q523)/1000/General!$B$24</f>
        <v>1.0821255000000001</v>
      </c>
      <c r="C523" s="5">
        <f>Online_RAW!K523</f>
        <v>20.38</v>
      </c>
      <c r="D523" s="5">
        <f>Online_RAW!J523</f>
        <v>0.315</v>
      </c>
      <c r="E523" s="5">
        <f>(1-F523/100-G523/100)/(1-C523/100-D523/100-General!$B$17/100)</f>
        <v>1.0036475705619601</v>
      </c>
      <c r="F523" s="5">
        <f>N523*General!$B$14/(N523+O523)+O523*100/(N523+O523)</f>
        <v>20.8</v>
      </c>
      <c r="G523" s="5">
        <f>N523*General!$B$15/(N523+O523)</f>
        <v>0.04</v>
      </c>
      <c r="H523" s="5">
        <f>(N523+O523)*(1/General!$B$20)*((F523/100)-E523*(C523/100))*1000/B523</f>
        <v>17.093040725676072</v>
      </c>
      <c r="I523" s="5">
        <f>(N523+O523)*(1/General!$B$20)*((D523/100)*E523-(G523/100))*1000/B523</f>
        <v>13.655590870129581</v>
      </c>
      <c r="J523" s="5">
        <f t="shared" si="8"/>
        <v>0.79889769698009472</v>
      </c>
      <c r="K523" s="5">
        <f>MAX(Online_RAW!$L$2-Online_RAW!L523,0)</f>
        <v>0</v>
      </c>
      <c r="L523" s="5">
        <f>0.0039*(Online_RAW!M523)</f>
        <v>2.1254999999999997</v>
      </c>
      <c r="M523" s="10">
        <f>Online_RAW!$N$2-Online_RAW!N523</f>
        <v>0</v>
      </c>
      <c r="N523" s="5">
        <f>Online_RAW!C523*60</f>
        <v>119.94000000000001</v>
      </c>
      <c r="O523" s="5">
        <f>MAX(0, Online_RAW!D523*60)</f>
        <v>0</v>
      </c>
      <c r="P523" s="5">
        <f>_xlfn.IFNA(VLOOKUP(A523,Sampling!$D$7:$E$14,2,FALSE),0)</f>
        <v>0</v>
      </c>
      <c r="Q523">
        <f>_xlfn.IFNA(VLOOKUP(A523,Refill!$D$6:$G$8,2,FALSE),0)</f>
        <v>0</v>
      </c>
    </row>
    <row r="524" spans="1:17" x14ac:dyDescent="0.25">
      <c r="A524" s="5">
        <f>ROUND((Online_RAW!B524-General!$B$10)*24,3)</f>
        <v>8.6999999999999993</v>
      </c>
      <c r="B524" s="5">
        <f>General!$B$12+Online_ANA!K524/1000+Online_ANA!L524/1000+Online_ANA!M524/1000/General!$B$22-SUM($P$2:P524)/1000/General!$B$24+SUM($Q$2:Q524)/1000/General!$B$24</f>
        <v>1.0821255000000001</v>
      </c>
      <c r="C524" s="5">
        <f>Online_RAW!K524</f>
        <v>20.39</v>
      </c>
      <c r="D524" s="5">
        <f>Online_RAW!J524</f>
        <v>0.32333333333333297</v>
      </c>
      <c r="E524" s="5">
        <f>(1-F524/100-G524/100)/(1-C524/100-D524/100-General!$B$17/100)</f>
        <v>1.0038809158766366</v>
      </c>
      <c r="F524" s="5">
        <f>N524*General!$B$14/(N524+O524)+O524*100/(N524+O524)</f>
        <v>20.8</v>
      </c>
      <c r="G524" s="5">
        <f>N524*General!$B$15/(N524+O524)</f>
        <v>3.9999999999999994E-2</v>
      </c>
      <c r="H524" s="5">
        <f>(N524+O524)*(1/General!$B$20)*((F524/100)-E524*(C524/100))*1000/B524</f>
        <v>16.374942508593897</v>
      </c>
      <c r="I524" s="5">
        <f>(N524+O524)*(1/General!$B$20)*((D524/100)*E524-(G524/100))*1000/B524</f>
        <v>14.084508142328934</v>
      </c>
      <c r="J524" s="5">
        <f t="shared" si="8"/>
        <v>0.86012565448319001</v>
      </c>
      <c r="K524" s="5">
        <f>MAX(Online_RAW!$L$2-Online_RAW!L524,0)</f>
        <v>0</v>
      </c>
      <c r="L524" s="5">
        <f>0.0039*(Online_RAW!M524)</f>
        <v>2.1254999999999997</v>
      </c>
      <c r="M524" s="10">
        <f>Online_RAW!$N$2-Online_RAW!N524</f>
        <v>0</v>
      </c>
      <c r="N524" s="5">
        <f>Online_RAW!C524*60</f>
        <v>120.03885714285721</v>
      </c>
      <c r="O524" s="5">
        <f>MAX(0, Online_RAW!D524*60)</f>
        <v>0</v>
      </c>
      <c r="P524" s="5">
        <f>_xlfn.IFNA(VLOOKUP(A524,Sampling!$D$7:$E$14,2,FALSE),0)</f>
        <v>0</v>
      </c>
      <c r="Q524">
        <f>_xlfn.IFNA(VLOOKUP(A524,Refill!$D$6:$G$8,2,FALSE),0)</f>
        <v>0</v>
      </c>
    </row>
    <row r="525" spans="1:17" x14ac:dyDescent="0.25">
      <c r="A525" s="5">
        <f>ROUND((Online_RAW!B525-General!$B$10)*24,3)</f>
        <v>8.7170000000000005</v>
      </c>
      <c r="B525" s="5">
        <f>General!$B$12+Online_ANA!K525/1000+Online_ANA!L525/1000+Online_ANA!M525/1000/General!$B$22-SUM($P$2:P525)/1000/General!$B$24+SUM($Q$2:Q525)/1000/General!$B$24</f>
        <v>1.0823838750000001</v>
      </c>
      <c r="C525" s="5">
        <f>Online_RAW!K525</f>
        <v>20.399999999999999</v>
      </c>
      <c r="D525" s="5">
        <f>Online_RAW!J525</f>
        <v>0.33</v>
      </c>
      <c r="E525" s="5">
        <f>(1-F525/100-G525/100)/(1-C525/100-D525/100-General!$B$17/100)</f>
        <v>1.0038465954402531</v>
      </c>
      <c r="F525" s="5">
        <f>N525*General!$B$14/(N525+O525)+O525*100/(N525+O525)</f>
        <v>20.819446901068435</v>
      </c>
      <c r="G525" s="5">
        <f>N525*General!$B$15/(N525+O525)</f>
        <v>3.9990178332793717E-2</v>
      </c>
      <c r="H525" s="5">
        <f>(N525+O525)*(1/General!$B$20)*((F525/100)-E525*(C525/100))*1000/B525</f>
        <v>16.873307301324466</v>
      </c>
      <c r="I525" s="5">
        <f>(N525+O525)*(1/General!$B$20)*((D525/100)*E525-(G525/100))*1000/B525</f>
        <v>14.414030070311259</v>
      </c>
      <c r="J525" s="5">
        <f t="shared" si="8"/>
        <v>0.85425043311928739</v>
      </c>
      <c r="K525" s="5">
        <f>MAX(Online_RAW!$L$2-Online_RAW!L525,0)</f>
        <v>0</v>
      </c>
      <c r="L525" s="5">
        <f>0.0039*(Online_RAW!M525)</f>
        <v>2.3838749999999997</v>
      </c>
      <c r="M525" s="10">
        <f>Online_RAW!$N$2-Online_RAW!N525</f>
        <v>0</v>
      </c>
      <c r="N525" s="5">
        <f>Online_RAW!C525*60</f>
        <v>120.02452173913019</v>
      </c>
      <c r="O525" s="5">
        <f>MAX(0, Online_RAW!D525*60)</f>
        <v>2.9478260869565218E-2</v>
      </c>
      <c r="P525" s="5">
        <f>_xlfn.IFNA(VLOOKUP(A525,Sampling!$D$7:$E$14,2,FALSE),0)</f>
        <v>0</v>
      </c>
      <c r="Q525">
        <f>_xlfn.IFNA(VLOOKUP(A525,Refill!$D$6:$G$8,2,FALSE),0)</f>
        <v>0</v>
      </c>
    </row>
    <row r="526" spans="1:17" x14ac:dyDescent="0.25">
      <c r="A526" s="5">
        <f>ROUND((Online_RAW!B526-General!$B$10)*24,3)</f>
        <v>8.7330000000000005</v>
      </c>
      <c r="B526" s="5">
        <f>General!$B$12+Online_ANA!K526/1000+Online_ANA!L526/1000+Online_ANA!M526/1000/General!$B$22-SUM($P$2:P526)/1000/General!$B$24+SUM($Q$2:Q526)/1000/General!$B$24</f>
        <v>1.0825506</v>
      </c>
      <c r="C526" s="5">
        <f>Online_RAW!K526</f>
        <v>20.399999999999999</v>
      </c>
      <c r="D526" s="5">
        <f>Online_RAW!J526</f>
        <v>0.32500000000000001</v>
      </c>
      <c r="E526" s="5">
        <f>(1-F526/100-G526/100)/(1-C526/100-D526/100-General!$B$17/100)</f>
        <v>1.0040294648519439</v>
      </c>
      <c r="F526" s="5">
        <f>N526*General!$B$14/(N526+O526)+O526*100/(N526+O526)</f>
        <v>20.8</v>
      </c>
      <c r="G526" s="5">
        <f>N526*General!$B$15/(N526+O526)</f>
        <v>0.04</v>
      </c>
      <c r="H526" s="5">
        <f>(N526+O526)*(1/General!$B$20)*((F526/100)-E526*(C526/100))*1000/B526</f>
        <v>15.714376717353137</v>
      </c>
      <c r="I526" s="5">
        <f>(N526+O526)*(1/General!$B$20)*((D526/100)*E526-(G526/100))*1000/B526</f>
        <v>14.157306067753911</v>
      </c>
      <c r="J526" s="5">
        <f t="shared" si="8"/>
        <v>0.90091425975045025</v>
      </c>
      <c r="K526" s="5">
        <f>MAX(Online_RAW!$L$2-Online_RAW!L526,0)</f>
        <v>0</v>
      </c>
      <c r="L526" s="5">
        <f>0.0039*(Online_RAW!M526)</f>
        <v>2.5505999999999998</v>
      </c>
      <c r="M526" s="10">
        <f>Online_RAW!$N$2-Online_RAW!N526</f>
        <v>0</v>
      </c>
      <c r="N526" s="5">
        <f>Online_RAW!C526*60</f>
        <v>119.980956521739</v>
      </c>
      <c r="O526" s="5">
        <f>MAX(0, Online_RAW!D526*60)</f>
        <v>0</v>
      </c>
      <c r="P526" s="5">
        <f>_xlfn.IFNA(VLOOKUP(A526,Sampling!$D$7:$E$14,2,FALSE),0)</f>
        <v>0</v>
      </c>
      <c r="Q526">
        <f>_xlfn.IFNA(VLOOKUP(A526,Refill!$D$6:$G$8,2,FALSE),0)</f>
        <v>0</v>
      </c>
    </row>
    <row r="527" spans="1:17" x14ac:dyDescent="0.25">
      <c r="A527" s="5">
        <f>ROUND((Online_RAW!B527-General!$B$10)*24,3)</f>
        <v>8.75</v>
      </c>
      <c r="B527" s="5">
        <f>General!$B$12+Online_ANA!K527/1000+Online_ANA!L527/1000+Online_ANA!M527/1000/General!$B$22-SUM($P$2:P527)/1000/General!$B$24+SUM($Q$2:Q527)/1000/General!$B$24</f>
        <v>1.0825506</v>
      </c>
      <c r="C527" s="5">
        <f>Online_RAW!K527</f>
        <v>20.399999999999999</v>
      </c>
      <c r="D527" s="5">
        <f>Online_RAW!J527</f>
        <v>0.33</v>
      </c>
      <c r="E527" s="5">
        <f>(1-F527/100-G527/100)/(1-C527/100-D527/100-General!$B$17/100)</f>
        <v>1.0040529770259468</v>
      </c>
      <c r="F527" s="5">
        <f>N527*General!$B$14/(N527+O527)+O527*100/(N527+O527)</f>
        <v>20.803168110883885</v>
      </c>
      <c r="G527" s="5">
        <f>N527*General!$B$15/(N527+O527)</f>
        <v>3.9998399943998043E-2</v>
      </c>
      <c r="H527" s="5">
        <f>(N527+O527)*(1/General!$B$20)*((F527/100)-E527*(C527/100))*1000/B527</f>
        <v>15.849275148491463</v>
      </c>
      <c r="I527" s="5">
        <f>(N527+O527)*(1/General!$B$20)*((D527/100)*E527-(G527/100))*1000/B527</f>
        <v>14.407785061820604</v>
      </c>
      <c r="J527" s="5">
        <f t="shared" si="8"/>
        <v>0.90905009388974733</v>
      </c>
      <c r="K527" s="5">
        <f>MAX(Online_RAW!$L$2-Online_RAW!L527,0)</f>
        <v>0</v>
      </c>
      <c r="L527" s="5">
        <f>0.0039*(Online_RAW!M527)</f>
        <v>2.5505999999999998</v>
      </c>
      <c r="M527" s="10">
        <f>Online_RAW!$N$2-Online_RAW!N527</f>
        <v>0</v>
      </c>
      <c r="N527" s="5">
        <f>Online_RAW!C527*60</f>
        <v>119.991</v>
      </c>
      <c r="O527" s="5">
        <f>MAX(0, Online_RAW!D527*60)</f>
        <v>4.8000000000000004E-3</v>
      </c>
      <c r="P527" s="5">
        <f>_xlfn.IFNA(VLOOKUP(A527,Sampling!$D$7:$E$14,2,FALSE),0)</f>
        <v>0</v>
      </c>
      <c r="Q527">
        <f>_xlfn.IFNA(VLOOKUP(A527,Refill!$D$6:$G$8,2,FALSE),0)</f>
        <v>0</v>
      </c>
    </row>
    <row r="528" spans="1:17" x14ac:dyDescent="0.25">
      <c r="A528" s="5">
        <f>ROUND((Online_RAW!B528-General!$B$10)*24,3)</f>
        <v>8.7669999999999995</v>
      </c>
      <c r="B528" s="5">
        <f>General!$B$12+Online_ANA!K528/1000+Online_ANA!L528/1000+Online_ANA!M528/1000/General!$B$22-SUM($P$2:P528)/1000/General!$B$24+SUM($Q$2:Q528)/1000/General!$B$24</f>
        <v>1.0825506</v>
      </c>
      <c r="C528" s="5">
        <f>Online_RAW!K528</f>
        <v>20.399999999999999</v>
      </c>
      <c r="D528" s="5">
        <f>Online_RAW!J528</f>
        <v>0.33</v>
      </c>
      <c r="E528" s="5">
        <f>(1-F528/100-G528/100)/(1-C528/100-D528/100-General!$B$17/100)</f>
        <v>1.0040123770903469</v>
      </c>
      <c r="F528" s="5">
        <f>N528*General!$B$14/(N528+O528)+O528*100/(N528+O528)</f>
        <v>20.806370517876321</v>
      </c>
      <c r="G528" s="5">
        <f>N528*General!$B$15/(N528+O528)</f>
        <v>3.9996782566729137E-2</v>
      </c>
      <c r="H528" s="5">
        <f>(N528+O528)*(1/General!$B$20)*((F528/100)-E528*(C528/100))*1000/B528</f>
        <v>16.048957729017424</v>
      </c>
      <c r="I528" s="5">
        <f>(N528+O528)*(1/General!$B$20)*((D528/100)*E528-(G528/100))*1000/B528</f>
        <v>14.407518811040861</v>
      </c>
      <c r="J528" s="5">
        <f t="shared" si="8"/>
        <v>0.8977230206663982</v>
      </c>
      <c r="K528" s="5">
        <f>MAX(Online_RAW!$L$2-Online_RAW!L528,0)</f>
        <v>0</v>
      </c>
      <c r="L528" s="5">
        <f>0.0039*(Online_RAW!M528)</f>
        <v>2.5505999999999998</v>
      </c>
      <c r="M528" s="10">
        <f>Online_RAW!$N$2-Online_RAW!N528</f>
        <v>0</v>
      </c>
      <c r="N528" s="5">
        <f>Online_RAW!C528*60</f>
        <v>119.9887826086956</v>
      </c>
      <c r="O528" s="5">
        <f>MAX(0, Online_RAW!D528*60)</f>
        <v>9.6521739130434603E-3</v>
      </c>
      <c r="P528" s="5">
        <f>_xlfn.IFNA(VLOOKUP(A528,Sampling!$D$7:$E$14,2,FALSE),0)</f>
        <v>0</v>
      </c>
      <c r="Q528">
        <f>_xlfn.IFNA(VLOOKUP(A528,Refill!$D$6:$G$8,2,FALSE),0)</f>
        <v>0</v>
      </c>
    </row>
    <row r="529" spans="1:17" x14ac:dyDescent="0.25">
      <c r="A529" s="5">
        <f>ROUND((Online_RAW!B529-General!$B$10)*24,3)</f>
        <v>8.7829999999999995</v>
      </c>
      <c r="B529" s="5">
        <f>General!$B$12+Online_ANA!K529/1000+Online_ANA!L529/1000+Online_ANA!M529/1000/General!$B$22-SUM($P$2:P529)/1000/General!$B$24+SUM($Q$2:Q529)/1000/General!$B$24</f>
        <v>1.0825506</v>
      </c>
      <c r="C529" s="5">
        <f>Online_RAW!K529</f>
        <v>20.399999999999999</v>
      </c>
      <c r="D529" s="5">
        <f>Online_RAW!J529</f>
        <v>0.33333333333333298</v>
      </c>
      <c r="E529" s="5">
        <f>(1-F529/100-G529/100)/(1-C529/100-D529/100-General!$B$17/100)</f>
        <v>1.004135598181833</v>
      </c>
      <c r="F529" s="5">
        <f>N529*General!$B$14/(N529+O529)+O529*100/(N529+O529)</f>
        <v>20.8</v>
      </c>
      <c r="G529" s="5">
        <f>N529*General!$B$15/(N529+O529)</f>
        <v>0.04</v>
      </c>
      <c r="H529" s="5">
        <f>(N529+O529)*(1/General!$B$20)*((F529/100)-E529*(C529/100))*1000/B529</f>
        <v>15.603585614645686</v>
      </c>
      <c r="I529" s="5">
        <f>(N529+O529)*(1/General!$B$20)*((D529/100)*E529-(G529/100))*1000/B529</f>
        <v>14.569294784387697</v>
      </c>
      <c r="J529" s="5">
        <f t="shared" si="8"/>
        <v>0.93371454127266795</v>
      </c>
      <c r="K529" s="5">
        <f>MAX(Online_RAW!$L$2-Online_RAW!L529,0)</f>
        <v>0</v>
      </c>
      <c r="L529" s="5">
        <f>0.0039*(Online_RAW!M529)</f>
        <v>2.5505999999999998</v>
      </c>
      <c r="M529" s="10">
        <f>Online_RAW!$N$2-Online_RAW!N529</f>
        <v>0</v>
      </c>
      <c r="N529" s="5">
        <f>Online_RAW!C529*60</f>
        <v>119.952272727273</v>
      </c>
      <c r="O529" s="5">
        <f>MAX(0, Online_RAW!D529*60)</f>
        <v>0</v>
      </c>
      <c r="P529" s="5">
        <f>_xlfn.IFNA(VLOOKUP(A529,Sampling!$D$7:$E$14,2,FALSE),0)</f>
        <v>0</v>
      </c>
      <c r="Q529">
        <f>_xlfn.IFNA(VLOOKUP(A529,Refill!$D$6:$G$8,2,FALSE),0)</f>
        <v>0</v>
      </c>
    </row>
    <row r="530" spans="1:17" x14ac:dyDescent="0.25">
      <c r="A530" s="5">
        <f>ROUND((Online_RAW!B530-General!$B$10)*24,3)</f>
        <v>8.8000000000000007</v>
      </c>
      <c r="B530" s="5">
        <f>General!$B$12+Online_ANA!K530/1000+Online_ANA!L530/1000+Online_ANA!M530/1000/General!$B$22-SUM($P$2:P530)/1000/General!$B$24+SUM($Q$2:Q530)/1000/General!$B$24</f>
        <v>1.0825506</v>
      </c>
      <c r="C530" s="5">
        <f>Online_RAW!K530</f>
        <v>20.39</v>
      </c>
      <c r="D530" s="5">
        <f>Online_RAW!J530</f>
        <v>0.33333333333333298</v>
      </c>
      <c r="E530" s="5">
        <f>(1-F530/100-G530/100)/(1-C530/100-D530/100-General!$B$17/100)</f>
        <v>1.003878746855456</v>
      </c>
      <c r="F530" s="5">
        <f>N530*General!$B$14/(N530+O530)+O530*100/(N530+O530)</f>
        <v>20.810214982491186</v>
      </c>
      <c r="G530" s="5">
        <f>N530*General!$B$15/(N530+O530)</f>
        <v>3.9994840917933747E-2</v>
      </c>
      <c r="H530" s="5">
        <f>(N530+O530)*(1/General!$B$20)*((F530/100)-E530*(C530/100))*1000/B530</f>
        <v>16.866704337560321</v>
      </c>
      <c r="I530" s="5">
        <f>(N530+O530)*(1/General!$B$20)*((D530/100)*E530-(G530/100))*1000/B530</f>
        <v>14.567759164930871</v>
      </c>
      <c r="J530" s="5">
        <f t="shared" si="8"/>
        <v>0.86369920722983518</v>
      </c>
      <c r="K530" s="5">
        <f>MAX(Online_RAW!$L$2-Online_RAW!L530,0)</f>
        <v>0</v>
      </c>
      <c r="L530" s="5">
        <f>0.0039*(Online_RAW!M530)</f>
        <v>2.5505999999999998</v>
      </c>
      <c r="M530" s="10">
        <f>Online_RAW!$N$2-Online_RAW!N530</f>
        <v>0</v>
      </c>
      <c r="N530" s="5">
        <f>Online_RAW!C530*60</f>
        <v>119.95690909090919</v>
      </c>
      <c r="O530" s="5">
        <f>MAX(0, Online_RAW!D530*60)</f>
        <v>1.5473684210526301E-2</v>
      </c>
      <c r="P530" s="5">
        <f>_xlfn.IFNA(VLOOKUP(A530,Sampling!$D$7:$E$14,2,FALSE),0)</f>
        <v>0</v>
      </c>
      <c r="Q530">
        <f>_xlfn.IFNA(VLOOKUP(A530,Refill!$D$6:$G$8,2,FALSE),0)</f>
        <v>0</v>
      </c>
    </row>
    <row r="531" spans="1:17" x14ac:dyDescent="0.25">
      <c r="A531" s="5">
        <f>ROUND((Online_RAW!B531-General!$B$10)*24,3)</f>
        <v>8.8170000000000002</v>
      </c>
      <c r="B531" s="5">
        <f>General!$B$12+Online_ANA!K531/1000+Online_ANA!L531/1000+Online_ANA!M531/1000/General!$B$22-SUM($P$2:P531)/1000/General!$B$24+SUM($Q$2:Q531)/1000/General!$B$24</f>
        <v>1.0825506</v>
      </c>
      <c r="C531" s="5">
        <f>Online_RAW!K531</f>
        <v>20.38</v>
      </c>
      <c r="D531" s="5">
        <f>Online_RAW!J531</f>
        <v>0.33500000000000002</v>
      </c>
      <c r="E531" s="5">
        <f>(1-F531/100-G531/100)/(1-C531/100-D531/100-General!$B$17/100)</f>
        <v>1.0036082560201425</v>
      </c>
      <c r="F531" s="5">
        <f>N531*General!$B$14/(N531+O531)+O531*100/(N531+O531)</f>
        <v>20.823184703205463</v>
      </c>
      <c r="G531" s="5">
        <f>N531*General!$B$15/(N531+O531)</f>
        <v>3.9988290553936635E-2</v>
      </c>
      <c r="H531" s="5">
        <f>(N531+O531)*(1/General!$B$20)*((F531/100)-E531*(C531/100))*1000/B531</f>
        <v>18.288665616026609</v>
      </c>
      <c r="I531" s="5">
        <f>(N531+O531)*(1/General!$B$20)*((D531/100)*E531-(G531/100))*1000/B531</f>
        <v>14.655755449587934</v>
      </c>
      <c r="J531" s="5">
        <f t="shared" si="8"/>
        <v>0.80135728638096448</v>
      </c>
      <c r="K531" s="5">
        <f>MAX(Online_RAW!$L$2-Online_RAW!L531,0)</f>
        <v>0</v>
      </c>
      <c r="L531" s="5">
        <f>0.0039*(Online_RAW!M531)</f>
        <v>2.5505999999999998</v>
      </c>
      <c r="M531" s="10">
        <f>Online_RAW!$N$2-Online_RAW!N531</f>
        <v>0</v>
      </c>
      <c r="N531" s="5">
        <f>Online_RAW!C531*60</f>
        <v>120.0144545454546</v>
      </c>
      <c r="O531" s="5">
        <f>MAX(0, Online_RAW!D531*60)</f>
        <v>3.5142857142857156E-2</v>
      </c>
      <c r="P531" s="5">
        <f>_xlfn.IFNA(VLOOKUP(A531,Sampling!$D$7:$E$14,2,FALSE),0)</f>
        <v>0</v>
      </c>
      <c r="Q531">
        <f>_xlfn.IFNA(VLOOKUP(A531,Refill!$D$6:$G$8,2,FALSE),0)</f>
        <v>0</v>
      </c>
    </row>
    <row r="532" spans="1:17" x14ac:dyDescent="0.25">
      <c r="A532" s="5">
        <f>ROUND((Online_RAW!B532-General!$B$10)*24,3)</f>
        <v>8.8330000000000002</v>
      </c>
      <c r="B532" s="5">
        <f>General!$B$12+Online_ANA!K532/1000+Online_ANA!L532/1000+Online_ANA!M532/1000/General!$B$22-SUM($P$2:P532)/1000/General!$B$24+SUM($Q$2:Q532)/1000/General!$B$24</f>
        <v>1.0825506</v>
      </c>
      <c r="C532" s="5">
        <f>Online_RAW!K532</f>
        <v>20.37</v>
      </c>
      <c r="D532" s="5">
        <f>Online_RAW!J532</f>
        <v>0.34</v>
      </c>
      <c r="E532" s="5">
        <f>(1-F532/100-G532/100)/(1-C532/100-D532/100-General!$B$17/100)</f>
        <v>1.0038384813855601</v>
      </c>
      <c r="F532" s="5">
        <f>N532*General!$B$14/(N532+O532)+O532*100/(N532+O532)</f>
        <v>20.8</v>
      </c>
      <c r="G532" s="5">
        <f>N532*General!$B$15/(N532+O532)</f>
        <v>0.04</v>
      </c>
      <c r="H532" s="5">
        <f>(N532+O532)*(1/General!$B$20)*((F532/100)-E532*(C532/100))*1000/B532</f>
        <v>17.393056729046997</v>
      </c>
      <c r="I532" s="5">
        <f>(N532+O532)*(1/General!$B$20)*((D532/100)*E532-(G532/100))*1000/B532</f>
        <v>14.896149666961238</v>
      </c>
      <c r="J532" s="5">
        <f t="shared" si="8"/>
        <v>0.85644230907866592</v>
      </c>
      <c r="K532" s="5">
        <f>MAX(Online_RAW!$L$2-Online_RAW!L532,0)</f>
        <v>0</v>
      </c>
      <c r="L532" s="5">
        <f>0.0039*(Online_RAW!M532)</f>
        <v>2.5505999999999998</v>
      </c>
      <c r="M532" s="10">
        <f>Online_RAW!$N$2-Online_RAW!N532</f>
        <v>0</v>
      </c>
      <c r="N532" s="5">
        <f>Online_RAW!C532*60</f>
        <v>119.95963636363619</v>
      </c>
      <c r="O532" s="5">
        <f>MAX(0, Online_RAW!D532*60)</f>
        <v>0</v>
      </c>
      <c r="P532" s="5">
        <f>_xlfn.IFNA(VLOOKUP(A532,Sampling!$D$7:$E$14,2,FALSE),0)</f>
        <v>0</v>
      </c>
      <c r="Q532">
        <f>_xlfn.IFNA(VLOOKUP(A532,Refill!$D$6:$G$8,2,FALSE),0)</f>
        <v>0</v>
      </c>
    </row>
    <row r="533" spans="1:17" x14ac:dyDescent="0.25">
      <c r="A533" s="5">
        <f>ROUND((Online_RAW!B533-General!$B$10)*24,3)</f>
        <v>8.85</v>
      </c>
      <c r="B533" s="5">
        <f>General!$B$12+Online_ANA!K533/1000+Online_ANA!L533/1000+Online_ANA!M533/1000/General!$B$22-SUM($P$2:P533)/1000/General!$B$24+SUM($Q$2:Q533)/1000/General!$B$24</f>
        <v>1.0825506</v>
      </c>
      <c r="C533" s="5">
        <f>Online_RAW!K533</f>
        <v>20.36</v>
      </c>
      <c r="D533" s="5">
        <f>Online_RAW!J533</f>
        <v>0.34</v>
      </c>
      <c r="E533" s="5">
        <f>(1-F533/100-G533/100)/(1-C533/100-D533/100-General!$B$17/100)</f>
        <v>1.0035661039777743</v>
      </c>
      <c r="F533" s="5">
        <f>N533*General!$B$14/(N533+O533)+O533*100/(N533+O533)</f>
        <v>20.811449070373182</v>
      </c>
      <c r="G533" s="5">
        <f>N533*General!$B$15/(N533+O533)</f>
        <v>3.9994217641225668E-2</v>
      </c>
      <c r="H533" s="5">
        <f>(N533+O533)*(1/General!$B$20)*((F533/100)-E533*(C533/100))*1000/B533</f>
        <v>18.75889324103002</v>
      </c>
      <c r="I533" s="5">
        <f>(N533+O533)*(1/General!$B$20)*((D533/100)*E533-(G533/100))*1000/B533</f>
        <v>14.915197731693304</v>
      </c>
      <c r="J533" s="5">
        <f t="shared" si="8"/>
        <v>0.79510009146330296</v>
      </c>
      <c r="K533" s="5">
        <f>MAX(Online_RAW!$L$2-Online_RAW!L533,0)</f>
        <v>0</v>
      </c>
      <c r="L533" s="5">
        <f>0.0039*(Online_RAW!M533)</f>
        <v>2.5505999999999998</v>
      </c>
      <c r="M533" s="10">
        <f>Online_RAW!$N$2-Online_RAW!N533</f>
        <v>0</v>
      </c>
      <c r="N533" s="5">
        <f>Online_RAW!C533*60</f>
        <v>120.1302857142858</v>
      </c>
      <c r="O533" s="5">
        <f>MAX(0, Online_RAW!D533*60)</f>
        <v>1.7368421052631561E-2</v>
      </c>
      <c r="P533" s="5">
        <f>_xlfn.IFNA(VLOOKUP(A533,Sampling!$D$7:$E$14,2,FALSE),0)</f>
        <v>0</v>
      </c>
      <c r="Q533">
        <f>_xlfn.IFNA(VLOOKUP(A533,Refill!$D$6:$G$8,2,FALSE),0)</f>
        <v>0</v>
      </c>
    </row>
    <row r="534" spans="1:17" x14ac:dyDescent="0.25">
      <c r="A534" s="5">
        <f>ROUND((Online_RAW!B534-General!$B$10)*24,3)</f>
        <v>8.8670000000000009</v>
      </c>
      <c r="B534" s="5">
        <f>General!$B$12+Online_ANA!K534/1000+Online_ANA!L534/1000+Online_ANA!M534/1000/General!$B$22-SUM($P$2:P534)/1000/General!$B$24+SUM($Q$2:Q534)/1000/General!$B$24</f>
        <v>1.0825506</v>
      </c>
      <c r="C534" s="5">
        <f>Online_RAW!K534</f>
        <v>20.350000000000001</v>
      </c>
      <c r="D534" s="5">
        <f>Online_RAW!J534</f>
        <v>0.34499999999999997</v>
      </c>
      <c r="E534" s="5">
        <f>(1-F534/100-G534/100)/(1-C534/100-D534/100-General!$B$17/100)</f>
        <v>1.0035768353966035</v>
      </c>
      <c r="F534" s="5">
        <f>N534*General!$B$14/(N534+O534)+O534*100/(N534+O534)</f>
        <v>20.805581864850303</v>
      </c>
      <c r="G534" s="5">
        <f>N534*General!$B$15/(N534+O534)</f>
        <v>3.9997180876338231E-2</v>
      </c>
      <c r="H534" s="5">
        <f>(N534+O534)*(1/General!$B$20)*((F534/100)-E534*(C534/100))*1000/B534</f>
        <v>18.924867294779034</v>
      </c>
      <c r="I534" s="5">
        <f>(N534+O534)*(1/General!$B$20)*((D534/100)*E534-(G534/100))*1000/B534</f>
        <v>15.140003378123359</v>
      </c>
      <c r="J534" s="5">
        <f t="shared" si="8"/>
        <v>0.80000578827309199</v>
      </c>
      <c r="K534" s="5">
        <f>MAX(Online_RAW!$L$2-Online_RAW!L534,0)</f>
        <v>0</v>
      </c>
      <c r="L534" s="5">
        <f>0.0039*(Online_RAW!M534)</f>
        <v>2.5505999999999998</v>
      </c>
      <c r="M534" s="10">
        <f>Online_RAW!$N$2-Online_RAW!N534</f>
        <v>0</v>
      </c>
      <c r="N534" s="5">
        <f>Online_RAW!C534*60</f>
        <v>119.9514545454546</v>
      </c>
      <c r="O534" s="5">
        <f>MAX(0, Online_RAW!D534*60)</f>
        <v>8.4545454545454611E-3</v>
      </c>
      <c r="P534" s="5">
        <f>_xlfn.IFNA(VLOOKUP(A534,Sampling!$D$7:$E$14,2,FALSE),0)</f>
        <v>0</v>
      </c>
      <c r="Q534">
        <f>_xlfn.IFNA(VLOOKUP(A534,Refill!$D$6:$G$8,2,FALSE),0)</f>
        <v>0</v>
      </c>
    </row>
    <row r="535" spans="1:17" x14ac:dyDescent="0.25">
      <c r="A535" s="5">
        <f>ROUND((Online_RAW!B535-General!$B$10)*24,3)</f>
        <v>8.8829999999999991</v>
      </c>
      <c r="B535" s="5">
        <f>General!$B$12+Online_ANA!K535/1000+Online_ANA!L535/1000+Online_ANA!M535/1000/General!$B$22-SUM($P$2:P535)/1000/General!$B$24+SUM($Q$2:Q535)/1000/General!$B$24</f>
        <v>1.0826637000000001</v>
      </c>
      <c r="C535" s="5">
        <f>Online_RAW!K535</f>
        <v>20.34</v>
      </c>
      <c r="D535" s="5">
        <f>Online_RAW!J535</f>
        <v>0.34499999999999997</v>
      </c>
      <c r="E535" s="5">
        <f>(1-F535/100-G535/100)/(1-C535/100-D535/100-General!$B$17/100)</f>
        <v>1.0033087959393177</v>
      </c>
      <c r="F535" s="5">
        <f>N535*General!$B$14/(N535+O535)+O535*100/(N535+O535)</f>
        <v>20.816695280275731</v>
      </c>
      <c r="G535" s="5">
        <f>N535*General!$B$15/(N535+O535)</f>
        <v>3.9991568040264776E-2</v>
      </c>
      <c r="H535" s="5">
        <f>(N535+O535)*(1/General!$B$20)*((F535/100)-E535*(C535/100))*1000/B535</f>
        <v>20.251422736794005</v>
      </c>
      <c r="I535" s="5">
        <f>(N535+O535)*(1/General!$B$20)*((D535/100)*E535-(G535/100))*1000/B535</f>
        <v>15.14425413437397</v>
      </c>
      <c r="J535" s="5">
        <f t="shared" si="8"/>
        <v>0.74781186147771117</v>
      </c>
      <c r="K535" s="5">
        <f>MAX(Online_RAW!$L$2-Online_RAW!L535,0)</f>
        <v>0</v>
      </c>
      <c r="L535" s="5">
        <f>0.0039*(Online_RAW!M535)</f>
        <v>2.6637</v>
      </c>
      <c r="M535" s="10">
        <f>Online_RAW!$N$2-Online_RAW!N535</f>
        <v>0</v>
      </c>
      <c r="N535" s="5">
        <f>Online_RAW!C535*60</f>
        <v>120.01486956521761</v>
      </c>
      <c r="O535" s="5">
        <f>MAX(0, Online_RAW!D535*60)</f>
        <v>2.5304347826086981E-2</v>
      </c>
      <c r="P535" s="5">
        <f>_xlfn.IFNA(VLOOKUP(A535,Sampling!$D$7:$E$14,2,FALSE),0)</f>
        <v>0</v>
      </c>
      <c r="Q535">
        <f>_xlfn.IFNA(VLOOKUP(A535,Refill!$D$6:$G$8,2,FALSE),0)</f>
        <v>0</v>
      </c>
    </row>
    <row r="536" spans="1:17" x14ac:dyDescent="0.25">
      <c r="A536" s="5">
        <f>ROUND((Online_RAW!B536-General!$B$10)*24,3)</f>
        <v>8.9</v>
      </c>
      <c r="B536" s="5">
        <f>General!$B$12+Online_ANA!K536/1000+Online_ANA!L536/1000+Online_ANA!M536/1000/General!$B$22-SUM($P$2:P536)/1000/General!$B$24+SUM($Q$2:Q536)/1000/General!$B$24</f>
        <v>1.0829796</v>
      </c>
      <c r="C536" s="5">
        <f>Online_RAW!K536</f>
        <v>20.335000000000001</v>
      </c>
      <c r="D536" s="5">
        <f>Online_RAW!J536</f>
        <v>0.34499999999999997</v>
      </c>
      <c r="E536" s="5">
        <f>(1-F536/100-G536/100)/(1-C536/100-D536/100-General!$B$17/100)</f>
        <v>1.0034197531497799</v>
      </c>
      <c r="F536" s="5">
        <f>N536*General!$B$14/(N536+O536)+O536*100/(N536+O536)</f>
        <v>20.802918662806004</v>
      </c>
      <c r="G536" s="5">
        <f>N536*General!$B$15/(N536+O536)</f>
        <v>3.9998525927875755E-2</v>
      </c>
      <c r="H536" s="5">
        <f>(N536+O536)*(1/General!$B$20)*((F536/100)-E536*(C536/100))*1000/B536</f>
        <v>19.688953230576473</v>
      </c>
      <c r="I536" s="5">
        <f>(N536+O536)*(1/General!$B$20)*((D536/100)*E536-(G536/100))*1000/B536</f>
        <v>15.132334973667522</v>
      </c>
      <c r="J536" s="5">
        <f t="shared" si="8"/>
        <v>0.76856980645204476</v>
      </c>
      <c r="K536" s="5">
        <f>MAX(Online_RAW!$L$2-Online_RAW!L536,0)</f>
        <v>0</v>
      </c>
      <c r="L536" s="5">
        <f>0.0039*(Online_RAW!M536)</f>
        <v>2.9796</v>
      </c>
      <c r="M536" s="10">
        <f>Online_RAW!$N$2-Online_RAW!N536</f>
        <v>0</v>
      </c>
      <c r="N536" s="5">
        <f>Online_RAW!C536*60</f>
        <v>119.964</v>
      </c>
      <c r="O536" s="5">
        <f>MAX(0, Online_RAW!D536*60)</f>
        <v>4.421052631578948E-3</v>
      </c>
      <c r="P536" s="5">
        <f>_xlfn.IFNA(VLOOKUP(A536,Sampling!$D$7:$E$14,2,FALSE),0)</f>
        <v>0</v>
      </c>
      <c r="Q536">
        <f>_xlfn.IFNA(VLOOKUP(A536,Refill!$D$6:$G$8,2,FALSE),0)</f>
        <v>0</v>
      </c>
    </row>
    <row r="537" spans="1:17" x14ac:dyDescent="0.25">
      <c r="A537" s="5">
        <f>ROUND((Online_RAW!B537-General!$B$10)*24,3)</f>
        <v>8.9169999999999998</v>
      </c>
      <c r="B537" s="5">
        <f>General!$B$12+Online_ANA!K537/1000+Online_ANA!L537/1000+Online_ANA!M537/1000/General!$B$22-SUM($P$2:P537)/1000/General!$B$24+SUM($Q$2:Q537)/1000/General!$B$24</f>
        <v>1.0829796</v>
      </c>
      <c r="C537" s="5">
        <f>Online_RAW!K537</f>
        <v>20.335000000000001</v>
      </c>
      <c r="D537" s="5">
        <f>Online_RAW!J537</f>
        <v>0.35499999999999998</v>
      </c>
      <c r="E537" s="5">
        <f>(1-F537/100-G537/100)/(1-C537/100-D537/100-General!$B$17/100)</f>
        <v>1.0034610164155771</v>
      </c>
      <c r="F537" s="5">
        <f>N537*General!$B$14/(N537+O537)+O537*100/(N537+O537)</f>
        <v>20.809701550725805</v>
      </c>
      <c r="G537" s="5">
        <f>N537*General!$B$15/(N537+O537)</f>
        <v>3.9995100226906159E-2</v>
      </c>
      <c r="H537" s="5">
        <f>(N537+O537)*(1/General!$B$20)*((F537/100)-E537*(C537/100))*1000/B537</f>
        <v>19.988898034591003</v>
      </c>
      <c r="I537" s="5">
        <f>(N537+O537)*(1/General!$B$20)*((D537/100)*E537-(G537/100))*1000/B537</f>
        <v>15.633984318187776</v>
      </c>
      <c r="J537" s="5">
        <f t="shared" si="8"/>
        <v>0.78213337679410833</v>
      </c>
      <c r="K537" s="5">
        <f>MAX(Online_RAW!$L$2-Online_RAW!L537,0)</f>
        <v>0</v>
      </c>
      <c r="L537" s="5">
        <f>0.0039*(Online_RAW!M537)</f>
        <v>2.9796</v>
      </c>
      <c r="M537" s="10">
        <f>Online_RAW!$N$2-Online_RAW!N537</f>
        <v>0</v>
      </c>
      <c r="N537" s="5">
        <f>Online_RAW!C537*60</f>
        <v>119.99085714285719</v>
      </c>
      <c r="O537" s="5">
        <f>MAX(0, Online_RAW!D537*60)</f>
        <v>1.47E-2</v>
      </c>
      <c r="P537" s="5">
        <f>_xlfn.IFNA(VLOOKUP(A537,Sampling!$D$7:$E$14,2,FALSE),0)</f>
        <v>0</v>
      </c>
      <c r="Q537">
        <f>_xlfn.IFNA(VLOOKUP(A537,Refill!$D$6:$G$8,2,FALSE),0)</f>
        <v>0</v>
      </c>
    </row>
    <row r="538" spans="1:17" x14ac:dyDescent="0.25">
      <c r="A538" s="5">
        <f>ROUND((Online_RAW!B538-General!$B$10)*24,3)</f>
        <v>8.9329999999999998</v>
      </c>
      <c r="B538" s="5">
        <f>General!$B$12+Online_ANA!K538/1000+Online_ANA!L538/1000+Online_ANA!M538/1000/General!$B$22-SUM($P$2:P538)/1000/General!$B$24+SUM($Q$2:Q538)/1000/General!$B$24</f>
        <v>1.0829796</v>
      </c>
      <c r="C538" s="5">
        <f>Online_RAW!K538</f>
        <v>20.324999999999999</v>
      </c>
      <c r="D538" s="5">
        <f>Online_RAW!J538</f>
        <v>0.35499999999999998</v>
      </c>
      <c r="E538" s="5">
        <f>(1-F538/100-G538/100)/(1-C538/100-D538/100-General!$B$17/100)</f>
        <v>1.0033194404572081</v>
      </c>
      <c r="F538" s="5">
        <f>N538*General!$B$14/(N538+O538)+O538*100/(N538+O538)</f>
        <v>20.810836059735674</v>
      </c>
      <c r="G538" s="5">
        <f>N538*General!$B$15/(N538+O538)</f>
        <v>3.9994527242557733E-2</v>
      </c>
      <c r="H538" s="5">
        <f>(N538+O538)*(1/General!$B$20)*((F538/100)-E538*(C538/100))*1000/B538</f>
        <v>20.68588226250812</v>
      </c>
      <c r="I538" s="5">
        <f>(N538+O538)*(1/General!$B$20)*((D538/100)*E538-(G538/100))*1000/B538</f>
        <v>15.633451011477115</v>
      </c>
      <c r="J538" s="5">
        <f t="shared" si="8"/>
        <v>0.75575461626849616</v>
      </c>
      <c r="K538" s="5">
        <f>MAX(Online_RAW!$L$2-Online_RAW!L538,0)</f>
        <v>0</v>
      </c>
      <c r="L538" s="5">
        <f>0.0039*(Online_RAW!M538)</f>
        <v>2.9796</v>
      </c>
      <c r="M538" s="10">
        <f>Online_RAW!$N$2-Online_RAW!N538</f>
        <v>0</v>
      </c>
      <c r="N538" s="5">
        <f>Online_RAW!C538*60</f>
        <v>120.00390000000002</v>
      </c>
      <c r="O538" s="5">
        <f>MAX(0, Online_RAW!D538*60)</f>
        <v>1.6421052631578961E-2</v>
      </c>
      <c r="P538" s="5">
        <f>_xlfn.IFNA(VLOOKUP(A538,Sampling!$D$7:$E$14,2,FALSE),0)</f>
        <v>0</v>
      </c>
      <c r="Q538">
        <f>_xlfn.IFNA(VLOOKUP(A538,Refill!$D$6:$G$8,2,FALSE),0)</f>
        <v>0</v>
      </c>
    </row>
    <row r="539" spans="1:17" x14ac:dyDescent="0.25">
      <c r="A539" s="5">
        <f>ROUND((Online_RAW!B539-General!$B$10)*24,3)</f>
        <v>8.9499999999999993</v>
      </c>
      <c r="B539" s="5">
        <f>General!$B$12+Online_ANA!K539/1000+Online_ANA!L539/1000+Online_ANA!M539/1000/General!$B$22-SUM($P$2:P539)/1000/General!$B$24+SUM($Q$2:Q539)/1000/General!$B$24</f>
        <v>1.0832662500000001</v>
      </c>
      <c r="C539" s="5">
        <f>Online_RAW!K539</f>
        <v>20.324999999999999</v>
      </c>
      <c r="D539" s="5">
        <f>Online_RAW!J539</f>
        <v>0.36</v>
      </c>
      <c r="E539" s="5">
        <f>(1-F539/100-G539/100)/(1-C539/100-D539/100-General!$B$17/100)</f>
        <v>1.0031140729147805</v>
      </c>
      <c r="F539" s="5">
        <f>N539*General!$B$14/(N539+O539)+O539*100/(N539+O539)</f>
        <v>20.832063243409589</v>
      </c>
      <c r="G539" s="5">
        <f>N539*General!$B$15/(N539+O539)</f>
        <v>3.9983806442722432E-2</v>
      </c>
      <c r="H539" s="5">
        <f>(N539+O539)*(1/General!$B$20)*((F539/100)-E539*(C539/100))*1000/B539</f>
        <v>21.941033256891838</v>
      </c>
      <c r="I539" s="5">
        <f>(N539+O539)*(1/General!$B$20)*((D539/100)*E539-(G539/100))*1000/B539</f>
        <v>15.877792278679804</v>
      </c>
      <c r="J539" s="5">
        <f t="shared" si="8"/>
        <v>0.72365745463206355</v>
      </c>
      <c r="K539" s="5">
        <f>MAX(Online_RAW!$L$2-Online_RAW!L539,0)</f>
        <v>0</v>
      </c>
      <c r="L539" s="5">
        <f>0.0039*(Online_RAW!M539)</f>
        <v>3.2662499999999999</v>
      </c>
      <c r="M539" s="10">
        <f>Online_RAW!$N$2-Online_RAW!N539</f>
        <v>0</v>
      </c>
      <c r="N539" s="5">
        <f>Online_RAW!C539*60</f>
        <v>119.9991428571426</v>
      </c>
      <c r="O539" s="5">
        <f>MAX(0, Online_RAW!D539*60)</f>
        <v>4.8599999999999997E-2</v>
      </c>
      <c r="P539" s="5">
        <f>_xlfn.IFNA(VLOOKUP(A539,Sampling!$D$7:$E$14,2,FALSE),0)</f>
        <v>0</v>
      </c>
      <c r="Q539">
        <f>_xlfn.IFNA(VLOOKUP(A539,Refill!$D$6:$G$8,2,FALSE),0)</f>
        <v>0</v>
      </c>
    </row>
    <row r="540" spans="1:17" x14ac:dyDescent="0.25">
      <c r="A540" s="5">
        <f>ROUND((Online_RAW!B540-General!$B$10)*24,3)</f>
        <v>8.9670000000000005</v>
      </c>
      <c r="B540" s="5">
        <f>General!$B$12+Online_ANA!K540/1000+Online_ANA!L540/1000+Online_ANA!M540/1000/General!$B$22-SUM($P$2:P540)/1000/General!$B$24+SUM($Q$2:Q540)/1000/General!$B$24</f>
        <v>1.0832662500000001</v>
      </c>
      <c r="C540" s="5">
        <f>Online_RAW!K540</f>
        <v>20.315000000000001</v>
      </c>
      <c r="D540" s="5">
        <f>Online_RAW!J540</f>
        <v>0.36499999999999999</v>
      </c>
      <c r="E540" s="5">
        <f>(1-F540/100-G540/100)/(1-C540/100-D540/100-General!$B$17/100)</f>
        <v>1.0034304675891805</v>
      </c>
      <c r="F540" s="5">
        <f>N540*General!$B$14/(N540+O540)+O540*100/(N540+O540)</f>
        <v>20.802073002427072</v>
      </c>
      <c r="G540" s="5">
        <f>N540*General!$B$15/(N540+O540)</f>
        <v>3.9998953029077237E-2</v>
      </c>
      <c r="H540" s="5">
        <f>(N540+O540)*(1/General!$B$20)*((F540/100)-E540*(C540/100))*1000/B540</f>
        <v>20.64097669309249</v>
      </c>
      <c r="I540" s="5">
        <f>(N540+O540)*(1/General!$B$20)*((D540/100)*E540-(G540/100))*1000/B540</f>
        <v>16.1343015132713</v>
      </c>
      <c r="J540" s="5">
        <f t="shared" si="8"/>
        <v>0.78166366607403071</v>
      </c>
      <c r="K540" s="5">
        <f>MAX(Online_RAW!$L$2-Online_RAW!L540,0)</f>
        <v>0</v>
      </c>
      <c r="L540" s="5">
        <f>0.0039*(Online_RAW!M540)</f>
        <v>3.2662499999999999</v>
      </c>
      <c r="M540" s="10">
        <f>Online_RAW!$N$2-Online_RAW!N540</f>
        <v>0</v>
      </c>
      <c r="N540" s="5">
        <f>Online_RAW!C540*60</f>
        <v>120.0711428571426</v>
      </c>
      <c r="O540" s="5">
        <f>MAX(0, Online_RAW!D540*60)</f>
        <v>3.1428571428571439E-3</v>
      </c>
      <c r="P540" s="5">
        <f>_xlfn.IFNA(VLOOKUP(A540,Sampling!$D$7:$E$14,2,FALSE),0)</f>
        <v>0</v>
      </c>
      <c r="Q540">
        <f>_xlfn.IFNA(VLOOKUP(A540,Refill!$D$6:$G$8,2,FALSE),0)</f>
        <v>0</v>
      </c>
    </row>
    <row r="541" spans="1:17" x14ac:dyDescent="0.25">
      <c r="A541" s="5">
        <f>ROUND((Online_RAW!B541-General!$B$10)*24,3)</f>
        <v>8.9830000000000005</v>
      </c>
      <c r="B541" s="5">
        <f>General!$B$12+Online_ANA!K541/1000+Online_ANA!L541/1000+Online_ANA!M541/1000/General!$B$22-SUM($P$2:P541)/1000/General!$B$24+SUM($Q$2:Q541)/1000/General!$B$24</f>
        <v>1.0834047</v>
      </c>
      <c r="C541" s="5">
        <f>Online_RAW!K541</f>
        <v>20.3066666666667</v>
      </c>
      <c r="D541" s="5">
        <f>Online_RAW!J541</f>
        <v>0.36</v>
      </c>
      <c r="E541" s="5">
        <f>(1-F541/100-G541/100)/(1-C541/100-D541/100-General!$B$17/100)</f>
        <v>1.0028768998491773</v>
      </c>
      <c r="F541" s="5">
        <f>N541*General!$B$14/(N541+O541)+O541*100/(N541+O541)</f>
        <v>20.832386088702808</v>
      </c>
      <c r="G541" s="5">
        <f>N541*General!$B$15/(N541+O541)</f>
        <v>3.9983643389544035E-2</v>
      </c>
      <c r="H541" s="5">
        <f>(N541+O541)*(1/General!$B$20)*((F541/100)-E541*(C541/100))*1000/B541</f>
        <v>23.102165318015405</v>
      </c>
      <c r="I541" s="5">
        <f>(N541+O541)*(1/General!$B$20)*((D541/100)*E541-(G541/100))*1000/B541</f>
        <v>15.872053068496916</v>
      </c>
      <c r="J541" s="5">
        <f t="shared" si="8"/>
        <v>0.68703746380516362</v>
      </c>
      <c r="K541" s="5">
        <f>MAX(Online_RAW!$L$2-Online_RAW!L541,0)</f>
        <v>0</v>
      </c>
      <c r="L541" s="5">
        <f>0.0039*(Online_RAW!M541)</f>
        <v>3.4047000000000001</v>
      </c>
      <c r="M541" s="10">
        <f>Online_RAW!$N$2-Online_RAW!N541</f>
        <v>0</v>
      </c>
      <c r="N541" s="5">
        <f>Online_RAW!C541*60</f>
        <v>120.0024545454546</v>
      </c>
      <c r="O541" s="5">
        <f>MAX(0, Online_RAW!D541*60)</f>
        <v>4.9090909090909081E-2</v>
      </c>
      <c r="P541" s="5">
        <f>_xlfn.IFNA(VLOOKUP(A541,Sampling!$D$7:$E$14,2,FALSE),0)</f>
        <v>0</v>
      </c>
      <c r="Q541">
        <f>_xlfn.IFNA(VLOOKUP(A541,Refill!$D$6:$G$8,2,FALSE),0)</f>
        <v>0</v>
      </c>
    </row>
    <row r="542" spans="1:17" x14ac:dyDescent="0.25">
      <c r="A542" s="5">
        <f>ROUND((Online_RAW!B542-General!$B$10)*24,3)</f>
        <v>9</v>
      </c>
      <c r="B542" s="5">
        <f>General!$B$12+Online_ANA!K542/1000+Online_ANA!L542/1000+Online_ANA!M542/1000/General!$B$22-SUM($P$2:P542)/1000/General!$B$24+SUM($Q$2:Q542)/1000/General!$B$24</f>
        <v>1.0834047</v>
      </c>
      <c r="C542" s="5">
        <f>Online_RAW!K542</f>
        <v>20.295000000000002</v>
      </c>
      <c r="D542" s="5">
        <f>Online_RAW!J542</f>
        <v>0.37</v>
      </c>
      <c r="E542" s="5">
        <f>(1-F542/100-G542/100)/(1-C542/100-D542/100-General!$B$17/100)</f>
        <v>1.0032659666773909</v>
      </c>
      <c r="F542" s="5">
        <f>N542*General!$B$14/(N542+O542)+O542*100/(N542+O542)</f>
        <v>20.8</v>
      </c>
      <c r="G542" s="5">
        <f>N542*General!$B$15/(N542+O542)</f>
        <v>0.04</v>
      </c>
      <c r="H542" s="5">
        <f>(N542+O542)*(1/General!$B$20)*((F542/100)-E542*(C542/100))*1000/B542</f>
        <v>21.665489668813812</v>
      </c>
      <c r="I542" s="5">
        <f>(N542+O542)*(1/General!$B$20)*((D542/100)*E542-(G542/100))*1000/B542</f>
        <v>16.356304771858376</v>
      </c>
      <c r="J542" s="5">
        <f t="shared" si="8"/>
        <v>0.75494738507582904</v>
      </c>
      <c r="K542" s="5">
        <f>MAX(Online_RAW!$L$2-Online_RAW!L542,0)</f>
        <v>0</v>
      </c>
      <c r="L542" s="5">
        <f>0.0039*(Online_RAW!M542)</f>
        <v>3.4047000000000001</v>
      </c>
      <c r="M542" s="10">
        <f>Online_RAW!$N$2-Online_RAW!N542</f>
        <v>0</v>
      </c>
      <c r="N542" s="5">
        <f>Online_RAW!C542*60</f>
        <v>119.92063636363619</v>
      </c>
      <c r="O542" s="5">
        <f>MAX(0, Online_RAW!D542*60)</f>
        <v>0</v>
      </c>
      <c r="P542" s="5">
        <f>_xlfn.IFNA(VLOOKUP(A542,Sampling!$D$7:$E$14,2,FALSE),0)</f>
        <v>0</v>
      </c>
      <c r="Q542">
        <f>_xlfn.IFNA(VLOOKUP(A542,Refill!$D$6:$G$8,2,FALSE),0)</f>
        <v>0</v>
      </c>
    </row>
    <row r="543" spans="1:17" x14ac:dyDescent="0.25">
      <c r="A543" s="5">
        <f>ROUND((Online_RAW!B543-General!$B$10)*24,3)</f>
        <v>9.0169999999999995</v>
      </c>
      <c r="B543" s="5">
        <f>General!$B$12+Online_ANA!K543/1000+Online_ANA!L543/1000+Online_ANA!M543/1000/General!$B$22-SUM($P$2:P543)/1000/General!$B$24+SUM($Q$2:Q543)/1000/General!$B$24</f>
        <v>1.0834047</v>
      </c>
      <c r="C543" s="5">
        <f>Online_RAW!K543</f>
        <v>20.28</v>
      </c>
      <c r="D543" s="5">
        <f>Online_RAW!J543</f>
        <v>0.375</v>
      </c>
      <c r="E543" s="5">
        <f>(1-F543/100-G543/100)/(1-C543/100-D543/100-General!$B$17/100)</f>
        <v>1.0031388298598249</v>
      </c>
      <c r="F543" s="5">
        <f>N543*General!$B$14/(N543+O543)+O543*100/(N543+O543)</f>
        <v>20.8</v>
      </c>
      <c r="G543" s="5">
        <f>N543*General!$B$15/(N543+O543)</f>
        <v>0.04</v>
      </c>
      <c r="H543" s="5">
        <f>(N543+O543)*(1/General!$B$20)*((F543/100)-E543*(C543/100))*1000/B543</f>
        <v>22.554289575498796</v>
      </c>
      <c r="I543" s="5">
        <f>(N543+O543)*(1/General!$B$20)*((D543/100)*E543-(G543/100))*1000/B543</f>
        <v>16.615154299166768</v>
      </c>
      <c r="J543" s="5">
        <f t="shared" si="8"/>
        <v>0.736673804047287</v>
      </c>
      <c r="K543" s="5">
        <f>MAX(Online_RAW!$L$2-Online_RAW!L543,0)</f>
        <v>0</v>
      </c>
      <c r="L543" s="5">
        <f>0.0039*(Online_RAW!M543)</f>
        <v>3.4047000000000001</v>
      </c>
      <c r="M543" s="10">
        <f>Online_RAW!$N$2-Online_RAW!N543</f>
        <v>0</v>
      </c>
      <c r="N543" s="5">
        <f>Online_RAW!C543*60</f>
        <v>120.01800000000001</v>
      </c>
      <c r="O543" s="5">
        <f>MAX(0, Online_RAW!D543*60)</f>
        <v>0</v>
      </c>
      <c r="P543" s="5">
        <f>_xlfn.IFNA(VLOOKUP(A543,Sampling!$D$7:$E$14,2,FALSE),0)</f>
        <v>0</v>
      </c>
      <c r="Q543">
        <f>_xlfn.IFNA(VLOOKUP(A543,Refill!$D$6:$G$8,2,FALSE),0)</f>
        <v>0</v>
      </c>
    </row>
    <row r="544" spans="1:17" x14ac:dyDescent="0.25">
      <c r="A544" s="5">
        <f>ROUND((Online_RAW!B544-General!$B$10)*24,3)</f>
        <v>9.0329999999999995</v>
      </c>
      <c r="B544" s="5">
        <f>General!$B$12+Online_ANA!K544/1000+Online_ANA!L544/1000+Online_ANA!M544/1000/General!$B$22-SUM($P$2:P544)/1000/General!$B$24+SUM($Q$2:Q544)/1000/General!$B$24</f>
        <v>1.0836396750000001</v>
      </c>
      <c r="C544" s="5">
        <f>Online_RAW!K544</f>
        <v>20.273333333333301</v>
      </c>
      <c r="D544" s="5">
        <f>Online_RAW!J544</f>
        <v>0.375</v>
      </c>
      <c r="E544" s="5">
        <f>(1-F544/100-G544/100)/(1-C544/100-D544/100-General!$B$17/100)</f>
        <v>1.0029562062775301</v>
      </c>
      <c r="F544" s="5">
        <f>N544*General!$B$14/(N544+O544)+O544*100/(N544+O544)</f>
        <v>20.807728777032118</v>
      </c>
      <c r="G544" s="5">
        <f>N544*General!$B$15/(N544+O544)</f>
        <v>3.9996096577256501E-2</v>
      </c>
      <c r="H544" s="5">
        <f>(N544+O544)*(1/General!$B$20)*((F544/100)-E544*(C544/100))*1000/B544</f>
        <v>23.449228847960047</v>
      </c>
      <c r="I544" s="5">
        <f>(N544+O544)*(1/General!$B$20)*((D544/100)*E544-(G544/100))*1000/B544</f>
        <v>16.611566526953403</v>
      </c>
      <c r="J544" s="5">
        <f t="shared" si="8"/>
        <v>0.70840566377083725</v>
      </c>
      <c r="K544" s="5">
        <f>MAX(Online_RAW!$L$2-Online_RAW!L544,0)</f>
        <v>0</v>
      </c>
      <c r="L544" s="5">
        <f>0.0039*(Online_RAW!M544)</f>
        <v>3.639675</v>
      </c>
      <c r="M544" s="10">
        <f>Online_RAW!$N$2-Online_RAW!N544</f>
        <v>0</v>
      </c>
      <c r="N544" s="5">
        <f>Online_RAW!C544*60</f>
        <v>120.02945454545461</v>
      </c>
      <c r="O544" s="5">
        <f>MAX(0, Online_RAW!D544*60)</f>
        <v>1.17142857142857E-2</v>
      </c>
      <c r="P544" s="5">
        <f>_xlfn.IFNA(VLOOKUP(A544,Sampling!$D$7:$E$14,2,FALSE),0)</f>
        <v>0</v>
      </c>
      <c r="Q544">
        <f>_xlfn.IFNA(VLOOKUP(A544,Refill!$D$6:$G$8,2,FALSE),0)</f>
        <v>0</v>
      </c>
    </row>
    <row r="545" spans="1:17" x14ac:dyDescent="0.25">
      <c r="A545" s="5">
        <f>ROUND((Online_RAW!B545-General!$B$10)*24,3)</f>
        <v>9.0500000000000007</v>
      </c>
      <c r="B545" s="5">
        <f>General!$B$12+Online_ANA!K545/1000+Online_ANA!L545/1000+Online_ANA!M545/1000/General!$B$22-SUM($P$2:P545)/1000/General!$B$24+SUM($Q$2:Q545)/1000/General!$B$24</f>
        <v>1.0838298000000002</v>
      </c>
      <c r="C545" s="5">
        <f>Online_RAW!K545</f>
        <v>20.273333333333301</v>
      </c>
      <c r="D545" s="5">
        <f>Online_RAW!J545</f>
        <v>0.38</v>
      </c>
      <c r="E545" s="5">
        <f>(1-F545/100-G545/100)/(1-C545/100-D545/100-General!$B$17/100)</f>
        <v>1.003029964618573</v>
      </c>
      <c r="F545" s="5">
        <f>N545*General!$B$14/(N545+O545)+O545*100/(N545+O545)</f>
        <v>20.806922587063021</v>
      </c>
      <c r="G545" s="5">
        <f>N545*General!$B$15/(N545+O545)</f>
        <v>3.999650374390757E-2</v>
      </c>
      <c r="H545" s="5">
        <f>(N545+O545)*(1/General!$B$20)*((F545/100)-E545*(C545/100))*1000/B545</f>
        <v>23.348362099926739</v>
      </c>
      <c r="I545" s="5">
        <f>(N545+O545)*(1/General!$B$20)*((D545/100)*E545-(G545/100))*1000/B545</f>
        <v>16.870081876112913</v>
      </c>
      <c r="J545" s="5">
        <f t="shared" si="8"/>
        <v>0.72253812939477446</v>
      </c>
      <c r="K545" s="5">
        <f>MAX(Online_RAW!$L$2-Online_RAW!L545,0)</f>
        <v>0</v>
      </c>
      <c r="L545" s="5">
        <f>0.0039*(Online_RAW!M545)</f>
        <v>3.8297999999999996</v>
      </c>
      <c r="M545" s="10">
        <f>Online_RAW!$N$2-Online_RAW!N545</f>
        <v>0</v>
      </c>
      <c r="N545" s="5">
        <f>Online_RAW!C545*60</f>
        <v>120.11800000000019</v>
      </c>
      <c r="O545" s="5">
        <f>MAX(0, Online_RAW!D545*60)</f>
        <v>1.0500000000000001E-2</v>
      </c>
      <c r="P545" s="5">
        <f>_xlfn.IFNA(VLOOKUP(A545,Sampling!$D$7:$E$14,2,FALSE),0)</f>
        <v>0</v>
      </c>
      <c r="Q545">
        <f>_xlfn.IFNA(VLOOKUP(A545,Refill!$D$6:$G$8,2,FALSE),0)</f>
        <v>0</v>
      </c>
    </row>
    <row r="546" spans="1:17" x14ac:dyDescent="0.25">
      <c r="A546" s="5">
        <f>ROUND((Online_RAW!B546-General!$B$10)*24,3)</f>
        <v>9.0670000000000002</v>
      </c>
      <c r="B546" s="5">
        <f>General!$B$12+Online_ANA!K546/1000+Online_ANA!L546/1000+Online_ANA!M546/1000/General!$B$22-SUM($P$2:P546)/1000/General!$B$24+SUM($Q$2:Q546)/1000/General!$B$24</f>
        <v>1.0838298000000002</v>
      </c>
      <c r="C546" s="5">
        <f>Online_RAW!K546</f>
        <v>20.27</v>
      </c>
      <c r="D546" s="5">
        <f>Online_RAW!J546</f>
        <v>0.39</v>
      </c>
      <c r="E546" s="5">
        <f>(1-F546/100-G546/100)/(1-C546/100-D546/100-General!$B$17/100)</f>
        <v>1.0032023942405648</v>
      </c>
      <c r="F546" s="5">
        <f>N546*General!$B$14/(N546+O546)+O546*100/(N546+O546)</f>
        <v>20.8</v>
      </c>
      <c r="G546" s="5">
        <f>N546*General!$B$15/(N546+O546)</f>
        <v>0.04</v>
      </c>
      <c r="H546" s="5">
        <f>(N546+O546)*(1/General!$B$20)*((F546/100)-E546*(C546/100))*1000/B546</f>
        <v>22.965113075317625</v>
      </c>
      <c r="I546" s="5">
        <f>(N546+O546)*(1/General!$B$20)*((D546/100)*E546-(G546/100))*1000/B546</f>
        <v>17.343988009458801</v>
      </c>
      <c r="J546" s="5">
        <f t="shared" si="8"/>
        <v>0.75523198830227933</v>
      </c>
      <c r="K546" s="5">
        <f>MAX(Online_RAW!$L$2-Online_RAW!L546,0)</f>
        <v>0</v>
      </c>
      <c r="L546" s="5">
        <f>0.0039*(Online_RAW!M546)</f>
        <v>3.8297999999999996</v>
      </c>
      <c r="M546" s="10">
        <f>Online_RAW!$N$2-Online_RAW!N546</f>
        <v>0</v>
      </c>
      <c r="N546" s="5">
        <f>Online_RAW!C546*60</f>
        <v>119.95390909090921</v>
      </c>
      <c r="O546" s="5">
        <f>MAX(0, Online_RAW!D546*60)</f>
        <v>0</v>
      </c>
      <c r="P546" s="5">
        <f>_xlfn.IFNA(VLOOKUP(A546,Sampling!$D$7:$E$14,2,FALSE),0)</f>
        <v>0</v>
      </c>
      <c r="Q546">
        <f>_xlfn.IFNA(VLOOKUP(A546,Refill!$D$6:$G$8,2,FALSE),0)</f>
        <v>0</v>
      </c>
    </row>
    <row r="547" spans="1:17" x14ac:dyDescent="0.25">
      <c r="A547" s="5">
        <f>ROUND((Online_RAW!B547-General!$B$10)*24,3)</f>
        <v>9.0830000000000002</v>
      </c>
      <c r="B547" s="5">
        <f>General!$B$12+Online_ANA!K547/1000+Online_ANA!L547/1000+Online_ANA!M547/1000/General!$B$22-SUM($P$2:P547)/1000/General!$B$24+SUM($Q$2:Q547)/1000/General!$B$24</f>
        <v>1.0838298000000002</v>
      </c>
      <c r="C547" s="5">
        <f>Online_RAW!K547</f>
        <v>20.260000000000002</v>
      </c>
      <c r="D547" s="5">
        <f>Online_RAW!J547</f>
        <v>0.39</v>
      </c>
      <c r="E547" s="5">
        <f>(1-F547/100-G547/100)/(1-C547/100-D547/100-General!$B$17/100)</f>
        <v>1.0029390966149709</v>
      </c>
      <c r="F547" s="5">
        <f>N547*General!$B$14/(N547+O547)+O547*100/(N547+O547)</f>
        <v>20.810752146168078</v>
      </c>
      <c r="G547" s="5">
        <f>N547*General!$B$15/(N547+O547)</f>
        <v>3.9994569623147437E-2</v>
      </c>
      <c r="H547" s="5">
        <f>(N547+O547)*(1/General!$B$20)*((F547/100)-E547*(C547/100))*1000/B547</f>
        <v>24.256050264726355</v>
      </c>
      <c r="I547" s="5">
        <f>(N547+O547)*(1/General!$B$20)*((D547/100)*E547-(G547/100))*1000/B547</f>
        <v>17.340081163867211</v>
      </c>
      <c r="J547" s="5">
        <f t="shared" si="8"/>
        <v>0.71487653491069447</v>
      </c>
      <c r="K547" s="5">
        <f>MAX(Online_RAW!$L$2-Online_RAW!L547,0)</f>
        <v>0</v>
      </c>
      <c r="L547" s="5">
        <f>0.0039*(Online_RAW!M547)</f>
        <v>3.8297999999999996</v>
      </c>
      <c r="M547" s="10">
        <f>Online_RAW!$N$2-Online_RAW!N547</f>
        <v>0</v>
      </c>
      <c r="N547" s="5">
        <f>Online_RAW!C547*60</f>
        <v>119.9438181818184</v>
      </c>
      <c r="O547" s="5">
        <f>MAX(0, Online_RAW!D547*60)</f>
        <v>1.6285714285714261E-2</v>
      </c>
      <c r="P547" s="5">
        <f>_xlfn.IFNA(VLOOKUP(A547,Sampling!$D$7:$E$14,2,FALSE),0)</f>
        <v>0</v>
      </c>
      <c r="Q547">
        <f>_xlfn.IFNA(VLOOKUP(A547,Refill!$D$6:$G$8,2,FALSE),0)</f>
        <v>0</v>
      </c>
    </row>
    <row r="548" spans="1:17" x14ac:dyDescent="0.25">
      <c r="A548" s="5">
        <f>ROUND((Online_RAW!B548-General!$B$10)*24,3)</f>
        <v>9.1</v>
      </c>
      <c r="B548" s="5">
        <f>General!$B$12+Online_ANA!K548/1000+Online_ANA!L548/1000+Online_ANA!M548/1000/General!$B$22-SUM($P$2:P548)/1000/General!$B$24+SUM($Q$2:Q548)/1000/General!$B$24</f>
        <v>1.0838298000000002</v>
      </c>
      <c r="C548" s="5">
        <f>Online_RAW!K548</f>
        <v>20.25</v>
      </c>
      <c r="D548" s="5">
        <f>Online_RAW!J548</f>
        <v>0.39</v>
      </c>
      <c r="E548" s="5">
        <f>(1-F548/100-G548/100)/(1-C548/100-D548/100-General!$B$17/100)</f>
        <v>1.0029481850388138</v>
      </c>
      <c r="F548" s="5">
        <f>N548*General!$B$14/(N548+O548)+O548*100/(N548+O548)</f>
        <v>20.8</v>
      </c>
      <c r="G548" s="5">
        <f>N548*General!$B$15/(N548+O548)</f>
        <v>0.04</v>
      </c>
      <c r="H548" s="5">
        <f>(N548+O548)*(1/General!$B$20)*((F548/100)-E548*(C548/100))*1000/B548</f>
        <v>24.239276392207909</v>
      </c>
      <c r="I548" s="5">
        <f>(N548+O548)*(1/General!$B$20)*((D548/100)*E548-(G548/100))*1000/B548</f>
        <v>17.360044535865764</v>
      </c>
      <c r="J548" s="5">
        <f t="shared" si="8"/>
        <v>0.71619483415958818</v>
      </c>
      <c r="K548" s="5">
        <f>MAX(Online_RAW!$L$2-Online_RAW!L548,0)</f>
        <v>0</v>
      </c>
      <c r="L548" s="5">
        <f>0.0039*(Online_RAW!M548)</f>
        <v>3.8297999999999996</v>
      </c>
      <c r="M548" s="10">
        <f>Online_RAW!$N$2-Online_RAW!N548</f>
        <v>0</v>
      </c>
      <c r="N548" s="5">
        <f>Online_RAW!C548*60</f>
        <v>120.0988571428572</v>
      </c>
      <c r="O548" s="5">
        <f>MAX(0, Online_RAW!D548*60)</f>
        <v>0</v>
      </c>
      <c r="P548" s="5">
        <f>_xlfn.IFNA(VLOOKUP(A548,Sampling!$D$7:$E$14,2,FALSE),0)</f>
        <v>0</v>
      </c>
      <c r="Q548">
        <f>_xlfn.IFNA(VLOOKUP(A548,Refill!$D$6:$G$8,2,FALSE),0)</f>
        <v>0</v>
      </c>
    </row>
    <row r="549" spans="1:17" x14ac:dyDescent="0.25">
      <c r="A549" s="5">
        <f>ROUND((Online_RAW!B549-General!$B$10)*24,3)</f>
        <v>9.1170000000000009</v>
      </c>
      <c r="B549" s="5">
        <f>General!$B$12+Online_ANA!K549/1000+Online_ANA!L549/1000+Online_ANA!M549/1000/General!$B$22-SUM($P$2:P549)/1000/General!$B$24+SUM($Q$2:Q549)/1000/General!$B$24</f>
        <v>1.0840872000000001</v>
      </c>
      <c r="C549" s="5">
        <f>Online_RAW!K549</f>
        <v>20.239999999999998</v>
      </c>
      <c r="D549" s="5">
        <f>Online_RAW!J549</f>
        <v>0.4</v>
      </c>
      <c r="E549" s="5">
        <f>(1-F549/100-G549/100)/(1-C549/100-D549/100-General!$B$17/100)</f>
        <v>1.0029481850388138</v>
      </c>
      <c r="F549" s="5">
        <f>N549*General!$B$14/(N549+O549)+O549*100/(N549+O549)</f>
        <v>20.8</v>
      </c>
      <c r="G549" s="5">
        <f>N549*General!$B$15/(N549+O549)</f>
        <v>0.04</v>
      </c>
      <c r="H549" s="5">
        <f>(N549+O549)*(1/General!$B$20)*((F549/100)-E549*(C549/100))*1000/B549</f>
        <v>24.701339991488158</v>
      </c>
      <c r="I549" s="5">
        <f>(N549+O549)*(1/General!$B$20)*((D549/100)*E549-(G549/100))*1000/B549</f>
        <v>17.831500420709741</v>
      </c>
      <c r="J549" s="5">
        <f t="shared" si="8"/>
        <v>0.72188393127070449</v>
      </c>
      <c r="K549" s="5">
        <f>MAX(Online_RAW!$L$2-Online_RAW!L549,0)</f>
        <v>0</v>
      </c>
      <c r="L549" s="5">
        <f>0.0039*(Online_RAW!M549)</f>
        <v>4.0872000000000002</v>
      </c>
      <c r="M549" s="10">
        <f>Online_RAW!$N$2-Online_RAW!N549</f>
        <v>0</v>
      </c>
      <c r="N549" s="5">
        <f>Online_RAW!C549*60</f>
        <v>119.96336842105259</v>
      </c>
      <c r="O549" s="5">
        <f>MAX(0, Online_RAW!D549*60)</f>
        <v>0</v>
      </c>
      <c r="P549" s="5">
        <f>_xlfn.IFNA(VLOOKUP(A549,Sampling!$D$7:$E$14,2,FALSE),0)</f>
        <v>0</v>
      </c>
      <c r="Q549">
        <f>_xlfn.IFNA(VLOOKUP(A549,Refill!$D$6:$G$8,2,FALSE),0)</f>
        <v>0</v>
      </c>
    </row>
    <row r="550" spans="1:17" x14ac:dyDescent="0.25">
      <c r="A550" s="5">
        <f>ROUND((Online_RAW!B550-General!$B$10)*24,3)</f>
        <v>9.1329999999999991</v>
      </c>
      <c r="B550" s="5">
        <f>General!$B$12+Online_ANA!K550/1000+Online_ANA!L550/1000+Online_ANA!M550/1000/General!$B$22-SUM($P$2:P550)/1000/General!$B$24+SUM($Q$2:Q550)/1000/General!$B$24</f>
        <v>1.0840872000000001</v>
      </c>
      <c r="C550" s="5">
        <f>Online_RAW!K550</f>
        <v>20.23</v>
      </c>
      <c r="D550" s="5">
        <f>Online_RAW!J550</f>
        <v>0.4</v>
      </c>
      <c r="E550" s="5">
        <f>(1-F550/100-G550/100)/(1-C550/100-D550/100-General!$B$17/100)</f>
        <v>1.0026562449032697</v>
      </c>
      <c r="F550" s="5">
        <f>N550*General!$B$14/(N550+O550)+O550*100/(N550+O550)</f>
        <v>20.813022063256419</v>
      </c>
      <c r="G550" s="5">
        <f>N550*General!$B$15/(N550+O550)</f>
        <v>3.999342320037555E-2</v>
      </c>
      <c r="H550" s="5">
        <f>(N550+O550)*(1/General!$B$20)*((F550/100)-E550*(C550/100))*1000/B550</f>
        <v>26.117610305227668</v>
      </c>
      <c r="I550" s="5">
        <f>(N550+O550)*(1/General!$B$20)*((D550/100)*E550-(G550/100))*1000/B550</f>
        <v>17.816940765921927</v>
      </c>
      <c r="J550" s="5">
        <f t="shared" si="8"/>
        <v>0.68218112444826973</v>
      </c>
      <c r="K550" s="5">
        <f>MAX(Online_RAW!$L$2-Online_RAW!L550,0)</f>
        <v>0</v>
      </c>
      <c r="L550" s="5">
        <f>0.0039*(Online_RAW!M550)</f>
        <v>4.0872000000000002</v>
      </c>
      <c r="M550" s="10">
        <f>Online_RAW!$N$2-Online_RAW!N550</f>
        <v>0</v>
      </c>
      <c r="N550" s="5">
        <f>Online_RAW!C550*60</f>
        <v>119.882285714286</v>
      </c>
      <c r="O550" s="5">
        <f>MAX(0, Online_RAW!D550*60)</f>
        <v>1.971428571428574E-2</v>
      </c>
      <c r="P550" s="5">
        <f>_xlfn.IFNA(VLOOKUP(A550,Sampling!$D$7:$E$14,2,FALSE),0)</f>
        <v>0</v>
      </c>
      <c r="Q550">
        <f>_xlfn.IFNA(VLOOKUP(A550,Refill!$D$6:$G$8,2,FALSE),0)</f>
        <v>0</v>
      </c>
    </row>
    <row r="551" spans="1:17" x14ac:dyDescent="0.25">
      <c r="A551" s="5">
        <f>ROUND((Online_RAW!B551-General!$B$10)*24,3)</f>
        <v>9.15</v>
      </c>
      <c r="B551" s="5">
        <f>General!$B$12+Online_ANA!K551/1000+Online_ANA!L551/1000+Online_ANA!M551/1000/General!$B$22-SUM($P$2:P551)/1000/General!$B$24+SUM($Q$2:Q551)/1000/General!$B$24</f>
        <v>1.0842549000000001</v>
      </c>
      <c r="C551" s="5">
        <f>Online_RAW!K551</f>
        <v>20.23</v>
      </c>
      <c r="D551" s="5">
        <f>Online_RAW!J551</f>
        <v>0.4</v>
      </c>
      <c r="E551" s="5">
        <f>(1-F551/100-G551/100)/(1-C551/100-D551/100-General!$B$17/100)</f>
        <v>1.0028211287438427</v>
      </c>
      <c r="F551" s="5">
        <f>N551*General!$B$14/(N551+O551)+O551*100/(N551+O551)</f>
        <v>20.8</v>
      </c>
      <c r="G551" s="5">
        <f>N551*General!$B$15/(N551+O551)</f>
        <v>0.04</v>
      </c>
      <c r="H551" s="5">
        <f>(N551+O551)*(1/General!$B$20)*((F551/100)-E551*(C551/100))*1000/B551</f>
        <v>25.322567824598814</v>
      </c>
      <c r="I551" s="5">
        <f>(N551+O551)*(1/General!$B$20)*((D551/100)*E551-(G551/100))*1000/B551</f>
        <v>17.828407933002225</v>
      </c>
      <c r="J551" s="5">
        <f t="shared" si="8"/>
        <v>0.7040521347003118</v>
      </c>
      <c r="K551" s="5">
        <f>MAX(Online_RAW!$L$2-Online_RAW!L551,0)</f>
        <v>0</v>
      </c>
      <c r="L551" s="5">
        <f>0.0039*(Online_RAW!M551)</f>
        <v>4.2549000000000001</v>
      </c>
      <c r="M551" s="10">
        <f>Online_RAW!$N$2-Online_RAW!N551</f>
        <v>0</v>
      </c>
      <c r="N551" s="5">
        <f>Online_RAW!C551*60</f>
        <v>119.97799999999981</v>
      </c>
      <c r="O551" s="5">
        <f>MAX(0, Online_RAW!D551*60)</f>
        <v>0</v>
      </c>
      <c r="P551" s="5">
        <f>_xlfn.IFNA(VLOOKUP(A551,Sampling!$D$7:$E$14,2,FALSE),0)</f>
        <v>0</v>
      </c>
      <c r="Q551">
        <f>_xlfn.IFNA(VLOOKUP(A551,Refill!$D$6:$G$8,2,FALSE),0)</f>
        <v>0</v>
      </c>
    </row>
    <row r="552" spans="1:17" x14ac:dyDescent="0.25">
      <c r="A552" s="5">
        <f>ROUND((Online_RAW!B552-General!$B$10)*24,3)</f>
        <v>9.1669999999999998</v>
      </c>
      <c r="B552" s="5">
        <f>General!$B$12+Online_ANA!K552/1000+Online_ANA!L552/1000+Online_ANA!M552/1000/General!$B$22-SUM($P$2:P552)/1000/General!$B$24+SUM($Q$2:Q552)/1000/General!$B$24</f>
        <v>1.0842549000000001</v>
      </c>
      <c r="C552" s="5">
        <f>Online_RAW!K552</f>
        <v>20.23</v>
      </c>
      <c r="D552" s="5">
        <f>Online_RAW!J552</f>
        <v>0.40500000000000003</v>
      </c>
      <c r="E552" s="5">
        <f>(1-F552/100-G552/100)/(1-C552/100-D552/100-General!$B$17/100)</f>
        <v>1.0027911661318551</v>
      </c>
      <c r="F552" s="5">
        <f>N552*General!$B$14/(N552+O552)+O552*100/(N552+O552)</f>
        <v>20.807382852465722</v>
      </c>
      <c r="G552" s="5">
        <f>N552*General!$B$15/(N552+O552)</f>
        <v>3.9996271286633467E-2</v>
      </c>
      <c r="H552" s="5">
        <f>(N552+O552)*(1/General!$B$20)*((F552/100)-E552*(C552/100))*1000/B552</f>
        <v>25.71175113664474</v>
      </c>
      <c r="I552" s="5">
        <f>(N552+O552)*(1/General!$B$20)*((D552/100)*E552-(G552/100))*1000/B552</f>
        <v>18.071861781372959</v>
      </c>
      <c r="J552" s="5">
        <f t="shared" si="8"/>
        <v>0.70286390395311094</v>
      </c>
      <c r="K552" s="5">
        <f>MAX(Online_RAW!$L$2-Online_RAW!L552,0)</f>
        <v>0</v>
      </c>
      <c r="L552" s="5">
        <f>0.0039*(Online_RAW!M552)</f>
        <v>4.2549000000000001</v>
      </c>
      <c r="M552" s="10">
        <f>Online_RAW!$N$2-Online_RAW!N552</f>
        <v>0</v>
      </c>
      <c r="N552" s="5">
        <f>Online_RAW!C552*60</f>
        <v>119.94245454545461</v>
      </c>
      <c r="O552" s="5">
        <f>MAX(0, Online_RAW!D552*60)</f>
        <v>1.1181818181818161E-2</v>
      </c>
      <c r="P552" s="5">
        <f>_xlfn.IFNA(VLOOKUP(A552,Sampling!$D$7:$E$14,2,FALSE),0)</f>
        <v>0</v>
      </c>
      <c r="Q552">
        <f>_xlfn.IFNA(VLOOKUP(A552,Refill!$D$6:$G$8,2,FALSE),0)</f>
        <v>0</v>
      </c>
    </row>
    <row r="553" spans="1:17" x14ac:dyDescent="0.25">
      <c r="A553" s="5">
        <f>ROUND((Online_RAW!B553-General!$B$10)*24,3)</f>
        <v>9.1829999999999998</v>
      </c>
      <c r="B553" s="5">
        <f>General!$B$12+Online_ANA!K553/1000+Online_ANA!L553/1000+Online_ANA!M553/1000/General!$B$22-SUM($P$2:P553)/1000/General!$B$24+SUM($Q$2:Q553)/1000/General!$B$24</f>
        <v>1.0842549000000001</v>
      </c>
      <c r="C553" s="5">
        <f>Online_RAW!K553</f>
        <v>20.22</v>
      </c>
      <c r="D553" s="5">
        <f>Online_RAW!J553</f>
        <v>0.40500000000000003</v>
      </c>
      <c r="E553" s="5">
        <f>(1-F553/100-G553/100)/(1-C553/100-D553/100-General!$B$17/100)</f>
        <v>1.0027576126674786</v>
      </c>
      <c r="F553" s="5">
        <f>N553*General!$B$14/(N553+O553)+O553*100/(N553+O553)</f>
        <v>20.8</v>
      </c>
      <c r="G553" s="5">
        <f>N553*General!$B$15/(N553+O553)</f>
        <v>0.04</v>
      </c>
      <c r="H553" s="5">
        <f>(N553+O553)*(1/General!$B$20)*((F553/100)-E553*(C553/100))*1000/B553</f>
        <v>25.917270988252081</v>
      </c>
      <c r="I553" s="5">
        <f>(N553+O553)*(1/General!$B$20)*((D553/100)*E553-(G553/100))*1000/B553</f>
        <v>18.099972869101169</v>
      </c>
      <c r="J553" s="5">
        <f t="shared" si="8"/>
        <v>0.69837495148720019</v>
      </c>
      <c r="K553" s="5">
        <f>MAX(Online_RAW!$L$2-Online_RAW!L553,0)</f>
        <v>0</v>
      </c>
      <c r="L553" s="5">
        <f>0.0039*(Online_RAW!M553)</f>
        <v>4.2549000000000001</v>
      </c>
      <c r="M553" s="10">
        <f>Online_RAW!$N$2-Online_RAW!N553</f>
        <v>0</v>
      </c>
      <c r="N553" s="5">
        <f>Online_RAW!C553*60</f>
        <v>120.14590909090921</v>
      </c>
      <c r="O553" s="5">
        <f>MAX(0, Online_RAW!D553*60)</f>
        <v>0</v>
      </c>
      <c r="P553" s="5">
        <f>_xlfn.IFNA(VLOOKUP(A553,Sampling!$D$7:$E$14,2,FALSE),0)</f>
        <v>0</v>
      </c>
      <c r="Q553">
        <f>_xlfn.IFNA(VLOOKUP(A553,Refill!$D$6:$G$8,2,FALSE),0)</f>
        <v>0</v>
      </c>
    </row>
    <row r="554" spans="1:17" x14ac:dyDescent="0.25">
      <c r="A554" s="5">
        <f>ROUND((Online_RAW!B554-General!$B$10)*24,3)</f>
        <v>9.1999999999999993</v>
      </c>
      <c r="B554" s="5">
        <f>General!$B$12+Online_ANA!K554/1000+Online_ANA!L554/1000+Online_ANA!M554/1000/General!$B$22-SUM($P$2:P554)/1000/General!$B$24+SUM($Q$2:Q554)/1000/General!$B$24</f>
        <v>1.0842549000000001</v>
      </c>
      <c r="C554" s="5">
        <f>Online_RAW!K554</f>
        <v>20.215</v>
      </c>
      <c r="D554" s="5">
        <f>Online_RAW!J554</f>
        <v>0.41499999999999998</v>
      </c>
      <c r="E554" s="5">
        <f>(1-F554/100-G554/100)/(1-C554/100-D554/100-General!$B$17/100)</f>
        <v>1.0028211287438427</v>
      </c>
      <c r="F554" s="5">
        <f>N554*General!$B$14/(N554+O554)+O554*100/(N554+O554)</f>
        <v>20.799999999999997</v>
      </c>
      <c r="G554" s="5">
        <f>N554*General!$B$15/(N554+O554)</f>
        <v>0.04</v>
      </c>
      <c r="H554" s="5">
        <f>(N554+O554)*(1/General!$B$20)*((F554/100)-E554*(C554/100))*1000/B554</f>
        <v>26.108449758321765</v>
      </c>
      <c r="I554" s="5">
        <f>(N554+O554)*(1/General!$B$20)*((D554/100)*E554-(G554/100))*1000/B554</f>
        <v>18.601850849466327</v>
      </c>
      <c r="J554" s="5">
        <f t="shared" si="8"/>
        <v>0.71248392844685093</v>
      </c>
      <c r="K554" s="5">
        <f>MAX(Online_RAW!$L$2-Online_RAW!L554,0)</f>
        <v>0</v>
      </c>
      <c r="L554" s="5">
        <f>0.0039*(Online_RAW!M554)</f>
        <v>4.2549000000000001</v>
      </c>
      <c r="M554" s="10">
        <f>Online_RAW!$N$2-Online_RAW!N554</f>
        <v>0</v>
      </c>
      <c r="N554" s="5">
        <f>Online_RAW!C554*60</f>
        <v>120.1771428571428</v>
      </c>
      <c r="O554" s="5">
        <f>MAX(0, Online_RAW!D554*60)</f>
        <v>0</v>
      </c>
      <c r="P554" s="5">
        <f>_xlfn.IFNA(VLOOKUP(A554,Sampling!$D$7:$E$14,2,FALSE),0)</f>
        <v>0</v>
      </c>
      <c r="Q554">
        <f>_xlfn.IFNA(VLOOKUP(A554,Refill!$D$6:$G$8,2,FALSE),0)</f>
        <v>0</v>
      </c>
    </row>
    <row r="555" spans="1:17" x14ac:dyDescent="0.25">
      <c r="A555" s="5">
        <f>ROUND((Online_RAW!B555-General!$B$10)*24,3)</f>
        <v>9.2170000000000005</v>
      </c>
      <c r="B555" s="5">
        <f>General!$B$12+Online_ANA!K555/1000+Online_ANA!L555/1000+Online_ANA!M555/1000/General!$B$22-SUM($P$2:P555)/1000/General!$B$24+SUM($Q$2:Q555)/1000/General!$B$24</f>
        <v>1.0842549000000001</v>
      </c>
      <c r="C555" s="5">
        <f>Online_RAW!K555</f>
        <v>20.22</v>
      </c>
      <c r="D555" s="5">
        <f>Online_RAW!J555</f>
        <v>0.41499999999999998</v>
      </c>
      <c r="E555" s="5">
        <f>(1-F555/100-G555/100)/(1-C555/100-D555/100-General!$B$17/100)</f>
        <v>1.0028846528671111</v>
      </c>
      <c r="F555" s="5">
        <f>N555*General!$B$14/(N555+O555)+O555*100/(N555+O555)</f>
        <v>20.8</v>
      </c>
      <c r="G555" s="5">
        <f>N555*General!$B$15/(N555+O555)</f>
        <v>0.04</v>
      </c>
      <c r="H555" s="5">
        <f>(N555+O555)*(1/General!$B$20)*((F555/100)-E555*(C555/100))*1000/B555</f>
        <v>25.755678802222963</v>
      </c>
      <c r="I555" s="5">
        <f>(N555+O555)*(1/General!$B$20)*((D555/100)*E555-(G555/100))*1000/B555</f>
        <v>18.573368985489303</v>
      </c>
      <c r="J555" s="5">
        <f t="shared" si="8"/>
        <v>0.72113684628984587</v>
      </c>
      <c r="K555" s="5">
        <f>MAX(Online_RAW!$L$2-Online_RAW!L555,0)</f>
        <v>0</v>
      </c>
      <c r="L555" s="5">
        <f>0.0039*(Online_RAW!M555)</f>
        <v>4.2549000000000001</v>
      </c>
      <c r="M555" s="10">
        <f>Online_RAW!$N$2-Online_RAW!N555</f>
        <v>0</v>
      </c>
      <c r="N555" s="5">
        <f>Online_RAW!C555*60</f>
        <v>119.984727272727</v>
      </c>
      <c r="O555" s="5">
        <f>MAX(0, Online_RAW!D555*60)</f>
        <v>0</v>
      </c>
      <c r="P555" s="5">
        <f>_xlfn.IFNA(VLOOKUP(A555,Sampling!$D$7:$E$14,2,FALSE),0)</f>
        <v>0</v>
      </c>
      <c r="Q555">
        <f>_xlfn.IFNA(VLOOKUP(A555,Refill!$D$6:$G$8,2,FALSE),0)</f>
        <v>0</v>
      </c>
    </row>
    <row r="556" spans="1:17" x14ac:dyDescent="0.25">
      <c r="A556" s="5">
        <f>ROUND((Online_RAW!B556-General!$B$10)*24,3)</f>
        <v>9.2330000000000005</v>
      </c>
      <c r="B556" s="5">
        <f>General!$B$12+Online_ANA!K556/1000+Online_ANA!L556/1000+Online_ANA!M556/1000/General!$B$22-SUM($P$2:P556)/1000/General!$B$24+SUM($Q$2:Q556)/1000/General!$B$24</f>
        <v>1.0842549000000001</v>
      </c>
      <c r="C556" s="5">
        <f>Online_RAW!K556</f>
        <v>20.215</v>
      </c>
      <c r="D556" s="5">
        <f>Online_RAW!J556</f>
        <v>0.42</v>
      </c>
      <c r="E556" s="5">
        <f>(1-F556/100-G556/100)/(1-C556/100-D556/100-General!$B$17/100)</f>
        <v>1.0028129212405636</v>
      </c>
      <c r="F556" s="5">
        <f>N556*General!$B$14/(N556+O556)+O556*100/(N556+O556)</f>
        <v>20.805664803829941</v>
      </c>
      <c r="G556" s="5">
        <f>N556*General!$B$15/(N556+O556)</f>
        <v>3.9997138987964684E-2</v>
      </c>
      <c r="H556" s="5">
        <f>(N556+O556)*(1/General!$B$20)*((F556/100)-E556*(C556/100))*1000/B556</f>
        <v>26.322226861284818</v>
      </c>
      <c r="I556" s="5">
        <f>(N556+O556)*(1/General!$B$20)*((D556/100)*E556-(G556/100))*1000/B556</f>
        <v>18.79653280364527</v>
      </c>
      <c r="J556" s="5">
        <f t="shared" si="8"/>
        <v>0.71409356445033656</v>
      </c>
      <c r="K556" s="5">
        <f>MAX(Online_RAW!$L$2-Online_RAW!L556,0)</f>
        <v>0</v>
      </c>
      <c r="L556" s="5">
        <f>0.0039*(Online_RAW!M556)</f>
        <v>4.2549000000000001</v>
      </c>
      <c r="M556" s="10">
        <f>Online_RAW!$N$2-Online_RAW!N556</f>
        <v>0</v>
      </c>
      <c r="N556" s="5">
        <f>Online_RAW!C556*60</f>
        <v>119.8291428571428</v>
      </c>
      <c r="O556" s="5">
        <f>MAX(0, Online_RAW!D556*60)</f>
        <v>8.5714285714285805E-3</v>
      </c>
      <c r="P556" s="5">
        <f>_xlfn.IFNA(VLOOKUP(A556,Sampling!$D$7:$E$14,2,FALSE),0)</f>
        <v>0</v>
      </c>
      <c r="Q556">
        <f>_xlfn.IFNA(VLOOKUP(A556,Refill!$D$6:$G$8,2,FALSE),0)</f>
        <v>0</v>
      </c>
    </row>
    <row r="557" spans="1:17" x14ac:dyDescent="0.25">
      <c r="A557" s="5">
        <f>ROUND((Online_RAW!B557-General!$B$10)*24,3)</f>
        <v>9.25</v>
      </c>
      <c r="B557" s="5">
        <f>General!$B$12+Online_ANA!K557/1000+Online_ANA!L557/1000+Online_ANA!M557/1000/General!$B$22-SUM($P$2:P557)/1000/General!$B$24+SUM($Q$2:Q557)/1000/General!$B$24</f>
        <v>1.0842549000000001</v>
      </c>
      <c r="C557" s="5">
        <f>Online_RAW!K557</f>
        <v>20.215</v>
      </c>
      <c r="D557" s="5">
        <f>Online_RAW!J557</f>
        <v>0.43</v>
      </c>
      <c r="E557" s="5">
        <f>(1-F557/100-G557/100)/(1-C557/100-D557/100-General!$B$17/100)</f>
        <v>1.0027729996250834</v>
      </c>
      <c r="F557" s="5">
        <f>N557*General!$B$14/(N557+O557)+O557*100/(N557+O557)</f>
        <v>20.818850298403561</v>
      </c>
      <c r="G557" s="5">
        <f>N557*General!$B$15/(N557+O557)</f>
        <v>3.9990479647270934E-2</v>
      </c>
      <c r="H557" s="5">
        <f>(N557+O557)*(1/General!$B$20)*((F557/100)-E557*(C557/100))*1000/B557</f>
        <v>27.058611404260894</v>
      </c>
      <c r="I557" s="5">
        <f>(N557+O557)*(1/General!$B$20)*((D557/100)*E557-(G557/100))*1000/B557</f>
        <v>19.323647801710198</v>
      </c>
      <c r="J557" s="5">
        <f t="shared" si="8"/>
        <v>0.71414040850105565</v>
      </c>
      <c r="K557" s="5">
        <f>MAX(Online_RAW!$L$2-Online_RAW!L557,0)</f>
        <v>0</v>
      </c>
      <c r="L557" s="5">
        <f>0.0039*(Online_RAW!M557)</f>
        <v>4.2549000000000001</v>
      </c>
      <c r="M557" s="10">
        <f>Online_RAW!$N$2-Online_RAW!N557</f>
        <v>0</v>
      </c>
      <c r="N557" s="5">
        <f>Online_RAW!C557*60</f>
        <v>120.01499999999999</v>
      </c>
      <c r="O557" s="5">
        <f>MAX(0, Online_RAW!D557*60)</f>
        <v>2.857142857142856E-2</v>
      </c>
      <c r="P557" s="5">
        <f>_xlfn.IFNA(VLOOKUP(A557,Sampling!$D$7:$E$14,2,FALSE),0)</f>
        <v>0</v>
      </c>
      <c r="Q557">
        <f>_xlfn.IFNA(VLOOKUP(A557,Refill!$D$6:$G$8,2,FALSE),0)</f>
        <v>0</v>
      </c>
    </row>
    <row r="558" spans="1:17" x14ac:dyDescent="0.25">
      <c r="A558" s="5">
        <f>ROUND((Online_RAW!B558-General!$B$10)*24,3)</f>
        <v>9.2669999999999995</v>
      </c>
      <c r="B558" s="5">
        <f>General!$B$12+Online_ANA!K558/1000+Online_ANA!L558/1000+Online_ANA!M558/1000/General!$B$22-SUM($P$2:P558)/1000/General!$B$24+SUM($Q$2:Q558)/1000/General!$B$24</f>
        <v>1.0842549000000001</v>
      </c>
      <c r="C558" s="5">
        <f>Online_RAW!K558</f>
        <v>20.21</v>
      </c>
      <c r="D558" s="5">
        <f>Online_RAW!J558</f>
        <v>0.43</v>
      </c>
      <c r="E558" s="5">
        <f>(1-F558/100-G558/100)/(1-C558/100-D558/100-General!$B$17/100)</f>
        <v>1.0027931275711375</v>
      </c>
      <c r="F558" s="5">
        <f>N558*General!$B$14/(N558+O558)+O558*100/(N558+O558)</f>
        <v>20.812244452528191</v>
      </c>
      <c r="G558" s="5">
        <f>N558*General!$B$15/(N558+O558)</f>
        <v>3.999381593306657E-2</v>
      </c>
      <c r="H558" s="5">
        <f>(N558+O558)*(1/General!$B$20)*((F558/100)-E558*(C558/100))*1000/B558</f>
        <v>26.940295666212112</v>
      </c>
      <c r="I558" s="5">
        <f>(N558+O558)*(1/General!$B$20)*((D558/100)*E558-(G558/100))*1000/B558</f>
        <v>19.309872324304699</v>
      </c>
      <c r="J558" s="5">
        <f t="shared" si="8"/>
        <v>0.71676541948731054</v>
      </c>
      <c r="K558" s="5">
        <f>MAX(Online_RAW!$L$2-Online_RAW!L558,0)</f>
        <v>0</v>
      </c>
      <c r="L558" s="5">
        <f>0.0039*(Online_RAW!M558)</f>
        <v>4.2549000000000001</v>
      </c>
      <c r="M558" s="10">
        <f>Online_RAW!$N$2-Online_RAW!N558</f>
        <v>0</v>
      </c>
      <c r="N558" s="5">
        <f>Online_RAW!C558*60</f>
        <v>119.9378181818184</v>
      </c>
      <c r="O558" s="5">
        <f>MAX(0, Online_RAW!D558*60)</f>
        <v>1.8545454545454539E-2</v>
      </c>
      <c r="P558" s="5">
        <f>_xlfn.IFNA(VLOOKUP(A558,Sampling!$D$7:$E$14,2,FALSE),0)</f>
        <v>0</v>
      </c>
      <c r="Q558">
        <f>_xlfn.IFNA(VLOOKUP(A558,Refill!$D$6:$G$8,2,FALSE),0)</f>
        <v>0</v>
      </c>
    </row>
    <row r="559" spans="1:17" x14ac:dyDescent="0.25">
      <c r="A559" s="5">
        <f>ROUND((Online_RAW!B559-General!$B$10)*24,3)</f>
        <v>9.2829999999999995</v>
      </c>
      <c r="B559" s="5">
        <f>General!$B$12+Online_ANA!K559/1000+Online_ANA!L559/1000+Online_ANA!M559/1000/General!$B$22-SUM($P$2:P559)/1000/General!$B$24+SUM($Q$2:Q559)/1000/General!$B$24</f>
        <v>1.0842549000000001</v>
      </c>
      <c r="C559" s="5">
        <f>Online_RAW!K559</f>
        <v>20.204999999999998</v>
      </c>
      <c r="D559" s="5">
        <f>Online_RAW!J559</f>
        <v>0.44</v>
      </c>
      <c r="E559" s="5">
        <f>(1-F559/100-G559/100)/(1-C559/100-D559/100-General!$B$17/100)</f>
        <v>1.0029415212845993</v>
      </c>
      <c r="F559" s="5">
        <f>N559*General!$B$14/(N559+O559)+O559*100/(N559+O559)</f>
        <v>20.805543459512702</v>
      </c>
      <c r="G559" s="5">
        <f>N559*General!$B$15/(N559+O559)</f>
        <v>3.9997200272973391E-2</v>
      </c>
      <c r="H559" s="5">
        <f>(N559+O559)*(1/General!$B$20)*((F559/100)-E559*(C559/100))*1000/B559</f>
        <v>26.721350534950687</v>
      </c>
      <c r="I559" s="5">
        <f>(N559+O559)*(1/General!$B$20)*((D559/100)*E559-(G559/100))*1000/B559</f>
        <v>19.817041297947071</v>
      </c>
      <c r="J559" s="5">
        <f t="shared" si="8"/>
        <v>0.74161825286588723</v>
      </c>
      <c r="K559" s="5">
        <f>MAX(Online_RAW!$L$2-Online_RAW!L559,0)</f>
        <v>0</v>
      </c>
      <c r="L559" s="5">
        <f>0.0039*(Online_RAW!M559)</f>
        <v>4.2549000000000001</v>
      </c>
      <c r="M559" s="10">
        <f>Online_RAW!$N$2-Online_RAW!N559</f>
        <v>0</v>
      </c>
      <c r="N559" s="5">
        <f>Online_RAW!C559*60</f>
        <v>120.00330000000001</v>
      </c>
      <c r="O559" s="5">
        <f>MAX(0, Online_RAW!D559*60)</f>
        <v>8.3999999999999995E-3</v>
      </c>
      <c r="P559" s="5">
        <f>_xlfn.IFNA(VLOOKUP(A559,Sampling!$D$7:$E$14,2,FALSE),0)</f>
        <v>0</v>
      </c>
      <c r="Q559">
        <f>_xlfn.IFNA(VLOOKUP(A559,Refill!$D$6:$G$8,2,FALSE),0)</f>
        <v>0</v>
      </c>
    </row>
    <row r="560" spans="1:17" x14ac:dyDescent="0.25">
      <c r="A560" s="5">
        <f>ROUND((Online_RAW!B560-General!$B$10)*24,3)</f>
        <v>9.3000000000000007</v>
      </c>
      <c r="B560" s="5">
        <f>General!$B$12+Online_ANA!K560/1000+Online_ANA!L560/1000+Online_ANA!M560/1000/General!$B$22-SUM($P$2:P560)/1000/General!$B$24+SUM($Q$2:Q560)/1000/General!$B$24</f>
        <v>1.0842549000000001</v>
      </c>
      <c r="C560" s="5">
        <f>Online_RAW!K560</f>
        <v>20.206666666666699</v>
      </c>
      <c r="D560" s="5">
        <f>Online_RAW!J560</f>
        <v>0.44</v>
      </c>
      <c r="E560" s="5">
        <f>(1-F560/100-G560/100)/(1-C560/100-D560/100-General!$B$17/100)</f>
        <v>1.0030329071235147</v>
      </c>
      <c r="F560" s="5">
        <f>N560*General!$B$14/(N560+O560)+O560*100/(N560+O560)</f>
        <v>20.8</v>
      </c>
      <c r="G560" s="5">
        <f>N560*General!$B$15/(N560+O560)</f>
        <v>0.04</v>
      </c>
      <c r="H560" s="5">
        <f>(N560+O560)*(1/General!$B$20)*((F560/100)-E560*(C560/100))*1000/B560</f>
        <v>26.278270905388048</v>
      </c>
      <c r="I560" s="5">
        <f>(N560+O560)*(1/General!$B$20)*((D560/100)*E560-(G560/100))*1000/B560</f>
        <v>19.822212346560587</v>
      </c>
      <c r="J560" s="5">
        <f t="shared" si="8"/>
        <v>0.75431950671062897</v>
      </c>
      <c r="K560" s="5">
        <f>MAX(Online_RAW!$L$2-Online_RAW!L560,0)</f>
        <v>0</v>
      </c>
      <c r="L560" s="5">
        <f>0.0039*(Online_RAW!M560)</f>
        <v>4.2549000000000001</v>
      </c>
      <c r="M560" s="10">
        <f>Online_RAW!$N$2-Online_RAW!N560</f>
        <v>0</v>
      </c>
      <c r="N560" s="5">
        <f>Online_RAW!C560*60</f>
        <v>120.03182608695658</v>
      </c>
      <c r="O560" s="5">
        <f>MAX(0, Online_RAW!D560*60)</f>
        <v>0</v>
      </c>
      <c r="P560" s="5">
        <f>_xlfn.IFNA(VLOOKUP(A560,Sampling!$D$7:$E$14,2,FALSE),0)</f>
        <v>0</v>
      </c>
      <c r="Q560">
        <f>_xlfn.IFNA(VLOOKUP(A560,Refill!$D$6:$G$8,2,FALSE),0)</f>
        <v>0</v>
      </c>
    </row>
    <row r="561" spans="1:17" x14ac:dyDescent="0.25">
      <c r="A561" s="5">
        <f>ROUND((Online_RAW!B561-General!$B$10)*24,3)</f>
        <v>9.3170000000000002</v>
      </c>
      <c r="B561" s="5">
        <f>General!$B$12+Online_ANA!K561/1000+Online_ANA!L561/1000+Online_ANA!M561/1000/General!$B$22-SUM($P$2:P561)/1000/General!$B$24+SUM($Q$2:Q561)/1000/General!$B$24</f>
        <v>1.0842549000000001</v>
      </c>
      <c r="C561" s="5">
        <f>Online_RAW!K561</f>
        <v>20.206666666666699</v>
      </c>
      <c r="D561" s="5">
        <f>Online_RAW!J561</f>
        <v>0.44</v>
      </c>
      <c r="E561" s="5">
        <f>(1-F561/100-G561/100)/(1-C561/100-D561/100-General!$B$17/100)</f>
        <v>1.0029030487505894</v>
      </c>
      <c r="F561" s="5">
        <f>N561*General!$B$14/(N561+O561)+O561*100/(N561+O561)</f>
        <v>20.810253684662399</v>
      </c>
      <c r="G561" s="5">
        <f>N561*General!$B$15/(N561+O561)</f>
        <v>3.9994821371382626E-2</v>
      </c>
      <c r="H561" s="5">
        <f>(N561+O561)*(1/General!$B$20)*((F561/100)-E561*(C561/100))*1000/B561</f>
        <v>26.923745816938705</v>
      </c>
      <c r="I561" s="5">
        <f>(N561+O561)*(1/General!$B$20)*((D561/100)*E561-(G561/100))*1000/B561</f>
        <v>19.826594792089033</v>
      </c>
      <c r="J561" s="5">
        <f t="shared" si="8"/>
        <v>0.73639808245461158</v>
      </c>
      <c r="K561" s="5">
        <f>MAX(Online_RAW!$L$2-Online_RAW!L561,0)</f>
        <v>0</v>
      </c>
      <c r="L561" s="5">
        <f>0.0039*(Online_RAW!M561)</f>
        <v>4.2549000000000001</v>
      </c>
      <c r="M561" s="10">
        <f>Online_RAW!$N$2-Online_RAW!N561</f>
        <v>0</v>
      </c>
      <c r="N561" s="5">
        <f>Online_RAW!C561*60</f>
        <v>120.05836363636379</v>
      </c>
      <c r="O561" s="5">
        <f>MAX(0, Online_RAW!D561*60)</f>
        <v>1.5545454545454541E-2</v>
      </c>
      <c r="P561" s="5">
        <f>_xlfn.IFNA(VLOOKUP(A561,Sampling!$D$7:$E$14,2,FALSE),0)</f>
        <v>0</v>
      </c>
      <c r="Q561">
        <f>_xlfn.IFNA(VLOOKUP(A561,Refill!$D$6:$G$8,2,FALSE),0)</f>
        <v>0</v>
      </c>
    </row>
    <row r="562" spans="1:17" x14ac:dyDescent="0.25">
      <c r="A562" s="5">
        <f>ROUND((Online_RAW!B562-General!$B$10)*24,3)</f>
        <v>9.3330000000000002</v>
      </c>
      <c r="B562" s="5">
        <f>General!$B$12+Online_ANA!K562/1000+Online_ANA!L562/1000+Online_ANA!M562/1000/General!$B$22-SUM($P$2:P562)/1000/General!$B$24+SUM($Q$2:Q562)/1000/General!$B$24</f>
        <v>1.0845210750000001</v>
      </c>
      <c r="C562" s="5">
        <f>Online_RAW!K562</f>
        <v>20.21</v>
      </c>
      <c r="D562" s="5">
        <f>Online_RAW!J562</f>
        <v>0.44</v>
      </c>
      <c r="E562" s="5">
        <f>(1-F562/100-G562/100)/(1-C562/100-D562/100-General!$B$17/100)</f>
        <v>1.0030752735336403</v>
      </c>
      <c r="F562" s="5">
        <f>N562*General!$B$14/(N562+O562)+O562*100/(N562+O562)</f>
        <v>20.799999999999997</v>
      </c>
      <c r="G562" s="5">
        <f>N562*General!$B$15/(N562+O562)</f>
        <v>0.04</v>
      </c>
      <c r="H562" s="5">
        <f>(N562+O562)*(1/General!$B$20)*((F562/100)-E562*(C562/100))*1000/B562</f>
        <v>26.056177102567801</v>
      </c>
      <c r="I562" s="5">
        <f>(N562+O562)*(1/General!$B$20)*((D562/100)*E562-(G562/100))*1000/B562</f>
        <v>19.811979362732728</v>
      </c>
      <c r="J562" s="5">
        <f t="shared" si="8"/>
        <v>0.76035633641668343</v>
      </c>
      <c r="K562" s="5">
        <f>MAX(Online_RAW!$L$2-Online_RAW!L562,0)</f>
        <v>0</v>
      </c>
      <c r="L562" s="5">
        <f>0.0039*(Online_RAW!M562)</f>
        <v>4.5210749999999997</v>
      </c>
      <c r="M562" s="10">
        <f>Online_RAW!$N$2-Online_RAW!N562</f>
        <v>0</v>
      </c>
      <c r="N562" s="5">
        <f>Online_RAW!C562*60</f>
        <v>119.99373913043459</v>
      </c>
      <c r="O562" s="5">
        <f>MAX(0, Online_RAW!D562*60)</f>
        <v>0</v>
      </c>
      <c r="P562" s="5">
        <f>_xlfn.IFNA(VLOOKUP(A562,Sampling!$D$7:$E$14,2,FALSE),0)</f>
        <v>0</v>
      </c>
      <c r="Q562">
        <f>_xlfn.IFNA(VLOOKUP(A562,Refill!$D$6:$G$8,2,FALSE),0)</f>
        <v>0</v>
      </c>
    </row>
    <row r="563" spans="1:17" x14ac:dyDescent="0.25">
      <c r="A563" s="5">
        <f>ROUND((Online_RAW!B563-General!$B$10)*24,3)</f>
        <v>9.35</v>
      </c>
      <c r="B563" s="5">
        <f>General!$B$12+Online_ANA!K563/1000+Online_ANA!L563/1000+Online_ANA!M563/1000/General!$B$22-SUM($P$2:P563)/1000/General!$B$24+SUM($Q$2:Q563)/1000/General!$B$24</f>
        <v>1.0849389600000001</v>
      </c>
      <c r="C563" s="5">
        <f>Online_RAW!K563</f>
        <v>20.203333333333301</v>
      </c>
      <c r="D563" s="5">
        <f>Online_RAW!J563</f>
        <v>0.44</v>
      </c>
      <c r="E563" s="5">
        <f>(1-F563/100-G563/100)/(1-C563/100-D563/100-General!$B$17/100)</f>
        <v>1.0029905442920561</v>
      </c>
      <c r="F563" s="5">
        <f>N563*General!$B$14/(N563+O563)+O563*100/(N563+O563)</f>
        <v>20.8</v>
      </c>
      <c r="G563" s="5">
        <f>N563*General!$B$15/(N563+O563)</f>
        <v>0.04</v>
      </c>
      <c r="H563" s="5">
        <f>(N563+O563)*(1/General!$B$20)*((F563/100)-E563*(C563/100))*1000/B563</f>
        <v>26.458412313263075</v>
      </c>
      <c r="I563" s="5">
        <f>(N563+O563)*(1/General!$B$20)*((D563/100)*E563-(G563/100))*1000/B563</f>
        <v>19.800886567905955</v>
      </c>
      <c r="J563" s="5">
        <f t="shared" si="8"/>
        <v>0.74837773081267489</v>
      </c>
      <c r="K563" s="5">
        <f>MAX(Online_RAW!$L$2-Online_RAW!L563,0)</f>
        <v>0</v>
      </c>
      <c r="L563" s="5">
        <f>0.0039*(Online_RAW!M563)</f>
        <v>4.938959999999998</v>
      </c>
      <c r="M563" s="10">
        <f>Online_RAW!$N$2-Online_RAW!N563</f>
        <v>0</v>
      </c>
      <c r="N563" s="5">
        <f>Online_RAW!C563*60</f>
        <v>119.98390909090919</v>
      </c>
      <c r="O563" s="5">
        <f>MAX(0, Online_RAW!D563*60)</f>
        <v>0</v>
      </c>
      <c r="P563" s="5">
        <f>_xlfn.IFNA(VLOOKUP(A563,Sampling!$D$7:$E$14,2,FALSE),0)</f>
        <v>0</v>
      </c>
      <c r="Q563">
        <f>_xlfn.IFNA(VLOOKUP(A563,Refill!$D$6:$G$8,2,FALSE),0)</f>
        <v>0</v>
      </c>
    </row>
    <row r="564" spans="1:17" x14ac:dyDescent="0.25">
      <c r="A564" s="5">
        <f>ROUND((Online_RAW!B564-General!$B$10)*24,3)</f>
        <v>9.3670000000000009</v>
      </c>
      <c r="B564" s="5">
        <f>General!$B$12+Online_ANA!K564/1000+Online_ANA!L564/1000+Online_ANA!M564/1000/General!$B$22-SUM($P$2:P564)/1000/General!$B$24+SUM($Q$2:Q564)/1000/General!$B$24</f>
        <v>1.0849389600000001</v>
      </c>
      <c r="C564" s="5">
        <f>Online_RAW!K564</f>
        <v>20.190000000000001</v>
      </c>
      <c r="D564" s="5">
        <f>Online_RAW!J564</f>
        <v>0.45</v>
      </c>
      <c r="E564" s="5">
        <f>(1-F564/100-G564/100)/(1-C564/100-D564/100-General!$B$17/100)</f>
        <v>1.0029481850388138</v>
      </c>
      <c r="F564" s="5">
        <f>N564*General!$B$14/(N564+O564)+O564*100/(N564+O564)</f>
        <v>20.8</v>
      </c>
      <c r="G564" s="5">
        <f>N564*General!$B$15/(N564+O564)</f>
        <v>0.04</v>
      </c>
      <c r="H564" s="5">
        <f>(N564+O564)*(1/General!$B$20)*((F564/100)-E564*(C564/100))*1000/B564</f>
        <v>27.156821278128469</v>
      </c>
      <c r="I564" s="5">
        <f>(N564+O564)*(1/General!$B$20)*((D564/100)*E564-(G564/100))*1000/B564</f>
        <v>20.292115007755086</v>
      </c>
      <c r="J564" s="5">
        <f t="shared" si="8"/>
        <v>0.74721981633755963</v>
      </c>
      <c r="K564" s="5">
        <f>MAX(Online_RAW!$L$2-Online_RAW!L564,0)</f>
        <v>0</v>
      </c>
      <c r="L564" s="5">
        <f>0.0039*(Online_RAW!M564)</f>
        <v>4.938959999999998</v>
      </c>
      <c r="M564" s="10">
        <f>Online_RAW!$N$2-Online_RAW!N564</f>
        <v>0</v>
      </c>
      <c r="N564" s="5">
        <f>Online_RAW!C564*60</f>
        <v>119.96791304347799</v>
      </c>
      <c r="O564" s="5">
        <f>MAX(0, Online_RAW!D564*60)</f>
        <v>0</v>
      </c>
      <c r="P564" s="5">
        <f>_xlfn.IFNA(VLOOKUP(A564,Sampling!$D$7:$E$14,2,FALSE),0)</f>
        <v>0</v>
      </c>
      <c r="Q564">
        <f>_xlfn.IFNA(VLOOKUP(A564,Refill!$D$6:$G$8,2,FALSE),0)</f>
        <v>0</v>
      </c>
    </row>
    <row r="565" spans="1:17" x14ac:dyDescent="0.25">
      <c r="A565" s="5">
        <f>ROUND((Online_RAW!B565-General!$B$10)*24,3)</f>
        <v>9.3829999999999991</v>
      </c>
      <c r="B565" s="5">
        <f>General!$B$12+Online_ANA!K565/1000+Online_ANA!L565/1000+Online_ANA!M565/1000/General!$B$22-SUM($P$2:P565)/1000/General!$B$24+SUM($Q$2:Q565)/1000/General!$B$24</f>
        <v>1.0851051</v>
      </c>
      <c r="C565" s="5">
        <f>Online_RAW!K565</f>
        <v>20.18</v>
      </c>
      <c r="D565" s="5">
        <f>Online_RAW!J565</f>
        <v>0.45</v>
      </c>
      <c r="E565" s="5">
        <f>(1-F565/100-G565/100)/(1-C565/100-D565/100-General!$B$17/100)</f>
        <v>1.0028211287438424</v>
      </c>
      <c r="F565" s="5">
        <f>N565*General!$B$14/(N565+O565)+O565*100/(N565+O565)</f>
        <v>20.8</v>
      </c>
      <c r="G565" s="5">
        <f>N565*General!$B$15/(N565+O565)</f>
        <v>0.04</v>
      </c>
      <c r="H565" s="5">
        <f>(N565+O565)*(1/General!$B$20)*((F565/100)-E565*(C565/100))*1000/B565</f>
        <v>27.795628515002246</v>
      </c>
      <c r="I565" s="5">
        <f>(N565+O565)*(1/General!$B$20)*((D565/100)*E565-(G565/100))*1000/B565</f>
        <v>20.302097674045022</v>
      </c>
      <c r="J565" s="5">
        <f t="shared" si="8"/>
        <v>0.73040613789637066</v>
      </c>
      <c r="K565" s="5">
        <f>MAX(Online_RAW!$L$2-Online_RAW!L565,0)</f>
        <v>0</v>
      </c>
      <c r="L565" s="5">
        <f>0.0039*(Online_RAW!M565)</f>
        <v>5.1051000000000002</v>
      </c>
      <c r="M565" s="10">
        <f>Online_RAW!$N$2-Online_RAW!N565</f>
        <v>0</v>
      </c>
      <c r="N565" s="5">
        <f>Online_RAW!C565*60</f>
        <v>120.0619999999998</v>
      </c>
      <c r="O565" s="5">
        <f>MAX(0, Online_RAW!D565*60)</f>
        <v>0</v>
      </c>
      <c r="P565" s="5">
        <f>_xlfn.IFNA(VLOOKUP(A565,Sampling!$D$7:$E$14,2,FALSE),0)</f>
        <v>0</v>
      </c>
      <c r="Q565">
        <f>_xlfn.IFNA(VLOOKUP(A565,Refill!$D$6:$G$8,2,FALSE),0)</f>
        <v>0</v>
      </c>
    </row>
    <row r="566" spans="1:17" x14ac:dyDescent="0.25">
      <c r="A566" s="5">
        <f>ROUND((Online_RAW!B566-General!$B$10)*24,3)</f>
        <v>9.4</v>
      </c>
      <c r="B566" s="5">
        <f>General!$B$12+Online_ANA!K566/1000+Online_ANA!L566/1000+Online_ANA!M566/1000/General!$B$22-SUM($P$2:P566)/1000/General!$B$24+SUM($Q$2:Q566)/1000/General!$B$24</f>
        <v>1.0853196000000001</v>
      </c>
      <c r="C566" s="5">
        <f>Online_RAW!K566</f>
        <v>20.18</v>
      </c>
      <c r="D566" s="5">
        <f>Online_RAW!J566</f>
        <v>0.45</v>
      </c>
      <c r="E566" s="5">
        <f>(1-F566/100-G566/100)/(1-C566/100-D566/100-General!$B$17/100)</f>
        <v>1.0028211287438424</v>
      </c>
      <c r="F566" s="5">
        <f>N566*General!$B$14/(N566+O566)+O566*100/(N566+O566)</f>
        <v>20.8</v>
      </c>
      <c r="G566" s="5">
        <f>N566*General!$B$15/(N566+O566)</f>
        <v>0.04</v>
      </c>
      <c r="H566" s="5">
        <f>(N566+O566)*(1/General!$B$20)*((F566/100)-E566*(C566/100))*1000/B566</f>
        <v>27.786200149926657</v>
      </c>
      <c r="I566" s="5">
        <f>(N566+O566)*(1/General!$B$20)*((D566/100)*E566-(G566/100))*1000/B566</f>
        <v>20.295211138323484</v>
      </c>
      <c r="J566" s="5">
        <f t="shared" si="8"/>
        <v>0.73040613789637066</v>
      </c>
      <c r="K566" s="5">
        <f>MAX(Online_RAW!$L$2-Online_RAW!L566,0)</f>
        <v>0</v>
      </c>
      <c r="L566" s="5">
        <f>0.0039*(Online_RAW!M566)</f>
        <v>5.3195999999999994</v>
      </c>
      <c r="M566" s="10">
        <f>Online_RAW!$N$2-Online_RAW!N566</f>
        <v>0</v>
      </c>
      <c r="N566" s="5">
        <f>Online_RAW!C566*60</f>
        <v>120.045</v>
      </c>
      <c r="O566" s="5">
        <f>MAX(0, Online_RAW!D566*60)</f>
        <v>0</v>
      </c>
      <c r="P566" s="5">
        <f>_xlfn.IFNA(VLOOKUP(A566,Sampling!$D$7:$E$14,2,FALSE),0)</f>
        <v>0</v>
      </c>
      <c r="Q566">
        <f>_xlfn.IFNA(VLOOKUP(A566,Refill!$D$6:$G$8,2,FALSE),0)</f>
        <v>0</v>
      </c>
    </row>
    <row r="567" spans="1:17" x14ac:dyDescent="0.25">
      <c r="A567" s="5">
        <f>ROUND((Online_RAW!B567-General!$B$10)*24,3)</f>
        <v>9.4169999999999998</v>
      </c>
      <c r="B567" s="5">
        <f>General!$B$12+Online_ANA!K567/1000+Online_ANA!L567/1000+Online_ANA!M567/1000/General!$B$22-SUM($P$2:P567)/1000/General!$B$24+SUM($Q$2:Q567)/1000/General!$B$24</f>
        <v>1.0853196000000001</v>
      </c>
      <c r="C567" s="5">
        <f>Online_RAW!K567</f>
        <v>20.18</v>
      </c>
      <c r="D567" s="5">
        <f>Online_RAW!J567</f>
        <v>0.45</v>
      </c>
      <c r="E567" s="5">
        <f>(1-F567/100-G567/100)/(1-C567/100-D567/100-General!$B$17/100)</f>
        <v>1.0027755481510596</v>
      </c>
      <c r="F567" s="5">
        <f>N567*General!$B$14/(N567+O567)+O567*100/(N567+O567)</f>
        <v>20.803599827371915</v>
      </c>
      <c r="G567" s="5">
        <f>N567*General!$B$15/(N567+O567)</f>
        <v>3.9998181905367726E-2</v>
      </c>
      <c r="H567" s="5">
        <f>(N567+O567)*(1/General!$B$20)*((F567/100)-E567*(C567/100))*1000/B567</f>
        <v>28.000077389294145</v>
      </c>
      <c r="I567" s="5">
        <f>(N567+O567)*(1/General!$B$20)*((D567/100)*E567-(G567/100))*1000/B567</f>
        <v>20.287654006099039</v>
      </c>
      <c r="J567" s="5">
        <f t="shared" si="8"/>
        <v>0.72455706904067496</v>
      </c>
      <c r="K567" s="5">
        <f>MAX(Online_RAW!$L$2-Online_RAW!L567,0)</f>
        <v>0</v>
      </c>
      <c r="L567" s="5">
        <f>0.0039*(Online_RAW!M567)</f>
        <v>5.3195999999999994</v>
      </c>
      <c r="M567" s="10">
        <f>Online_RAW!$N$2-Online_RAW!N567</f>
        <v>0</v>
      </c>
      <c r="N567" s="5">
        <f>Online_RAW!C567*60</f>
        <v>120.00029999999998</v>
      </c>
      <c r="O567" s="5">
        <f>MAX(0, Online_RAW!D567*60)</f>
        <v>5.4545454545454541E-3</v>
      </c>
      <c r="P567" s="5">
        <f>_xlfn.IFNA(VLOOKUP(A567,Sampling!$D$7:$E$14,2,FALSE),0)</f>
        <v>0</v>
      </c>
      <c r="Q567">
        <f>_xlfn.IFNA(VLOOKUP(A567,Refill!$D$6:$G$8,2,FALSE),0)</f>
        <v>0</v>
      </c>
    </row>
    <row r="568" spans="1:17" x14ac:dyDescent="0.25">
      <c r="A568" s="5">
        <f>ROUND((Online_RAW!B568-General!$B$10)*24,3)</f>
        <v>9.4329999999999998</v>
      </c>
      <c r="B568" s="5">
        <f>General!$B$12+Online_ANA!K568/1000+Online_ANA!L568/1000+Online_ANA!M568/1000/General!$B$22-SUM($P$2:P568)/1000/General!$B$24+SUM($Q$2:Q568)/1000/General!$B$24</f>
        <v>1.0855341000000001</v>
      </c>
      <c r="C568" s="5">
        <f>Online_RAW!K568</f>
        <v>20.184999999999999</v>
      </c>
      <c r="D568" s="5">
        <f>Online_RAW!J568</f>
        <v>0.46</v>
      </c>
      <c r="E568" s="5">
        <f>(1-F568/100-G568/100)/(1-C568/100-D568/100-General!$B$17/100)</f>
        <v>1.0030117252604802</v>
      </c>
      <c r="F568" s="5">
        <f>N568*General!$B$14/(N568+O568)+O568*100/(N568+O568)</f>
        <v>20.8</v>
      </c>
      <c r="G568" s="5">
        <f>N568*General!$B$15/(N568+O568)</f>
        <v>0.04</v>
      </c>
      <c r="H568" s="5">
        <f>(N568+O568)*(1/General!$B$20)*((F568/100)-E568*(C568/100))*1000/B568</f>
        <v>27.344194634111481</v>
      </c>
      <c r="I568" s="5">
        <f>(N568+O568)*(1/General!$B$20)*((D568/100)*E568-(G568/100))*1000/B568</f>
        <v>20.790817615884297</v>
      </c>
      <c r="J568" s="5">
        <f t="shared" si="8"/>
        <v>0.76033753760471179</v>
      </c>
      <c r="K568" s="5">
        <f>MAX(Online_RAW!$L$2-Online_RAW!L568,0)</f>
        <v>0</v>
      </c>
      <c r="L568" s="5">
        <f>0.0039*(Online_RAW!M568)</f>
        <v>5.5340999999999996</v>
      </c>
      <c r="M568" s="10">
        <f>Online_RAW!$N$2-Online_RAW!N568</f>
        <v>0</v>
      </c>
      <c r="N568" s="5">
        <f>Online_RAW!C568*60</f>
        <v>120.048</v>
      </c>
      <c r="O568" s="5">
        <f>MAX(0, Online_RAW!D568*60)</f>
        <v>0</v>
      </c>
      <c r="P568" s="5">
        <f>_xlfn.IFNA(VLOOKUP(A568,Sampling!$D$7:$E$14,2,FALSE),0)</f>
        <v>0</v>
      </c>
      <c r="Q568">
        <f>_xlfn.IFNA(VLOOKUP(A568,Refill!$D$6:$G$8,2,FALSE),0)</f>
        <v>0</v>
      </c>
    </row>
    <row r="569" spans="1:17" x14ac:dyDescent="0.25">
      <c r="A569" s="5">
        <f>ROUND((Online_RAW!B569-General!$B$10)*24,3)</f>
        <v>9.4499999999999993</v>
      </c>
      <c r="B569" s="5">
        <f>General!$B$12+Online_ANA!K569/1000+Online_ANA!L569/1000+Online_ANA!M569/1000/General!$B$22-SUM($P$2:P569)/1000/General!$B$24+SUM($Q$2:Q569)/1000/General!$B$24</f>
        <v>1.0855341000000001</v>
      </c>
      <c r="C569" s="5">
        <f>Online_RAW!K569</f>
        <v>20.184999999999999</v>
      </c>
      <c r="D569" s="5">
        <f>Online_RAW!J569</f>
        <v>0.46</v>
      </c>
      <c r="E569" s="5">
        <f>(1-F569/100-G569/100)/(1-C569/100-D569/100-General!$B$17/100)</f>
        <v>1.0030117252604802</v>
      </c>
      <c r="F569" s="5">
        <f>N569*General!$B$14/(N569+O569)+O569*100/(N569+O569)</f>
        <v>20.8</v>
      </c>
      <c r="G569" s="5">
        <f>N569*General!$B$15/(N569+O569)</f>
        <v>0.04</v>
      </c>
      <c r="H569" s="5">
        <f>(N569+O569)*(1/General!$B$20)*((F569/100)-E569*(C569/100))*1000/B569</f>
        <v>27.354630970255553</v>
      </c>
      <c r="I569" s="5">
        <f>(N569+O569)*(1/General!$B$20)*((D569/100)*E569-(G569/100))*1000/B569</f>
        <v>20.798752754009694</v>
      </c>
      <c r="J569" s="5">
        <f t="shared" ref="J569:J632" si="9">I569/H569</f>
        <v>0.76033753760471179</v>
      </c>
      <c r="K569" s="5">
        <f>MAX(Online_RAW!$L$2-Online_RAW!L569,0)</f>
        <v>0</v>
      </c>
      <c r="L569" s="5">
        <f>0.0039*(Online_RAW!M569)</f>
        <v>5.5340999999999996</v>
      </c>
      <c r="M569" s="10">
        <f>Online_RAW!$N$2-Online_RAW!N569</f>
        <v>0</v>
      </c>
      <c r="N569" s="5">
        <f>Online_RAW!C569*60</f>
        <v>120.09381818181839</v>
      </c>
      <c r="O569" s="5">
        <f>MAX(0, Online_RAW!D569*60)</f>
        <v>0</v>
      </c>
      <c r="P569" s="5">
        <f>_xlfn.IFNA(VLOOKUP(A569,Sampling!$D$7:$E$14,2,FALSE),0)</f>
        <v>0</v>
      </c>
      <c r="Q569">
        <f>_xlfn.IFNA(VLOOKUP(A569,Refill!$D$6:$G$8,2,FALSE),0)</f>
        <v>0</v>
      </c>
    </row>
    <row r="570" spans="1:17" x14ac:dyDescent="0.25">
      <c r="A570" s="5">
        <f>ROUND((Online_RAW!B570-General!$B$10)*24,3)</f>
        <v>9.4670000000000005</v>
      </c>
      <c r="B570" s="5">
        <f>General!$B$12+Online_ANA!K570/1000+Online_ANA!L570/1000+Online_ANA!M570/1000/General!$B$22-SUM($P$2:P570)/1000/General!$B$24+SUM($Q$2:Q570)/1000/General!$B$24</f>
        <v>1.0855341000000001</v>
      </c>
      <c r="C570" s="5">
        <f>Online_RAW!K570</f>
        <v>20.18</v>
      </c>
      <c r="D570" s="5">
        <f>Online_RAW!J570</f>
        <v>0.47</v>
      </c>
      <c r="E570" s="5">
        <f>(1-F570/100-G570/100)/(1-C570/100-D570/100-General!$B$17/100)</f>
        <v>1.0030752735336406</v>
      </c>
      <c r="F570" s="5">
        <f>N570*General!$B$14/(N570+O570)+O570*100/(N570+O570)</f>
        <v>20.8</v>
      </c>
      <c r="G570" s="5">
        <f>N570*General!$B$15/(N570+O570)</f>
        <v>0.04</v>
      </c>
      <c r="H570" s="5">
        <f>(N570+O570)*(1/General!$B$20)*((F570/100)-E570*(C570/100))*1000/B570</f>
        <v>27.516636028879795</v>
      </c>
      <c r="I570" s="5">
        <f>(N570+O570)*(1/General!$B$20)*((D570/100)*E570-(G570/100))*1000/B570</f>
        <v>21.278102652113713</v>
      </c>
      <c r="J570" s="5">
        <f t="shared" si="9"/>
        <v>0.77328139347344294</v>
      </c>
      <c r="K570" s="5">
        <f>MAX(Online_RAW!$L$2-Online_RAW!L570,0)</f>
        <v>0</v>
      </c>
      <c r="L570" s="5">
        <f>0.0039*(Online_RAW!M570)</f>
        <v>5.5340999999999996</v>
      </c>
      <c r="M570" s="10">
        <f>Online_RAW!$N$2-Online_RAW!N570</f>
        <v>0</v>
      </c>
      <c r="N570" s="5">
        <f>Online_RAW!C570*60</f>
        <v>119.99686956521761</v>
      </c>
      <c r="O570" s="5">
        <f>MAX(0, Online_RAW!D570*60)</f>
        <v>0</v>
      </c>
      <c r="P570" s="5">
        <f>_xlfn.IFNA(VLOOKUP(A570,Sampling!$D$7:$E$14,2,FALSE),0)</f>
        <v>0</v>
      </c>
      <c r="Q570">
        <f>_xlfn.IFNA(VLOOKUP(A570,Refill!$D$6:$G$8,2,FALSE),0)</f>
        <v>0</v>
      </c>
    </row>
    <row r="571" spans="1:17" x14ac:dyDescent="0.25">
      <c r="A571" s="5">
        <f>ROUND((Online_RAW!B571-General!$B$10)*24,3)</f>
        <v>9.4830000000000005</v>
      </c>
      <c r="B571" s="5">
        <f>General!$B$12+Online_ANA!K571/1000+Online_ANA!L571/1000+Online_ANA!M571/1000/General!$B$22-SUM($P$2:P571)/1000/General!$B$24+SUM($Q$2:Q571)/1000/General!$B$24</f>
        <v>1.0855341000000001</v>
      </c>
      <c r="C571" s="5">
        <f>Online_RAW!K571</f>
        <v>20.173999999999999</v>
      </c>
      <c r="D571" s="5">
        <f>Online_RAW!J571</f>
        <v>0.47</v>
      </c>
      <c r="E571" s="5">
        <f>(1-F571/100-G571/100)/(1-C571/100-D571/100-General!$B$17/100)</f>
        <v>1.0029946537001369</v>
      </c>
      <c r="F571" s="5">
        <f>N571*General!$B$14/(N571+O571)+O571*100/(N571+O571)</f>
        <v>20.800344506277579</v>
      </c>
      <c r="G571" s="5">
        <f>N571*General!$B$15/(N571+O571)</f>
        <v>3.9999826006930514E-2</v>
      </c>
      <c r="H571" s="5">
        <f>(N571+O571)*(1/General!$B$20)*((F571/100)-E571*(C571/100))*1000/B571</f>
        <v>27.898548482879598</v>
      </c>
      <c r="I571" s="5">
        <f>(N571+O571)*(1/General!$B$20)*((D571/100)*E571-(G571/100))*1000/B571</f>
        <v>21.267011543510787</v>
      </c>
      <c r="J571" s="5">
        <f t="shared" si="9"/>
        <v>0.76229813735871021</v>
      </c>
      <c r="K571" s="5">
        <f>MAX(Online_RAW!$L$2-Online_RAW!L571,0)</f>
        <v>0</v>
      </c>
      <c r="L571" s="5">
        <f>0.0039*(Online_RAW!M571)</f>
        <v>5.5340999999999996</v>
      </c>
      <c r="M571" s="10">
        <f>Online_RAW!$N$2-Online_RAW!N571</f>
        <v>0</v>
      </c>
      <c r="N571" s="5">
        <f>Online_RAW!C571*60</f>
        <v>119.9442857142858</v>
      </c>
      <c r="O571" s="5">
        <f>MAX(0, Online_RAW!D571*60)</f>
        <v>5.217391304347817E-4</v>
      </c>
      <c r="P571" s="5">
        <f>_xlfn.IFNA(VLOOKUP(A571,Sampling!$D$7:$E$14,2,FALSE),0)</f>
        <v>0</v>
      </c>
      <c r="Q571">
        <f>_xlfn.IFNA(VLOOKUP(A571,Refill!$D$6:$G$8,2,FALSE),0)</f>
        <v>0</v>
      </c>
    </row>
    <row r="572" spans="1:17" x14ac:dyDescent="0.25">
      <c r="A572" s="5">
        <f>ROUND((Online_RAW!B572-General!$B$10)*24,3)</f>
        <v>9.5</v>
      </c>
      <c r="B572" s="5">
        <f>General!$B$12+Online_ANA!K572/1000+Online_ANA!L572/1000+Online_ANA!M572/1000/General!$B$22-SUM($P$2:P572)/1000/General!$B$24+SUM($Q$2:Q572)/1000/General!$B$24</f>
        <v>1.0855341000000001</v>
      </c>
      <c r="C572" s="5">
        <f>Online_RAW!K572</f>
        <v>20.173999999999999</v>
      </c>
      <c r="D572" s="5">
        <f>Online_RAW!J572</f>
        <v>0.47499999999999998</v>
      </c>
      <c r="E572" s="5">
        <f>(1-F572/100-G572/100)/(1-C572/100-D572/100-General!$B$17/100)</f>
        <v>1.0030625632348156</v>
      </c>
      <c r="F572" s="5">
        <f>N572*General!$B$14/(N572+O572)+O572*100/(N572+O572)</f>
        <v>20.8</v>
      </c>
      <c r="G572" s="5">
        <f>N572*General!$B$15/(N572+O572)</f>
        <v>0.04</v>
      </c>
      <c r="H572" s="5">
        <f>(N572+O572)*(1/General!$B$20)*((F572/100)-E572*(C572/100))*1000/B572</f>
        <v>27.79706449524517</v>
      </c>
      <c r="I572" s="5">
        <f>(N572+O572)*(1/General!$B$20)*((D572/100)*E572-(G572/100))*1000/B572</f>
        <v>21.502692538061741</v>
      </c>
      <c r="J572" s="5">
        <f t="shared" si="9"/>
        <v>0.77355983189303623</v>
      </c>
      <c r="K572" s="5">
        <f>MAX(Online_RAW!$L$2-Online_RAW!L572,0)</f>
        <v>0</v>
      </c>
      <c r="L572" s="5">
        <f>0.0039*(Online_RAW!M572)</f>
        <v>5.5340999999999996</v>
      </c>
      <c r="M572" s="10">
        <f>Online_RAW!$N$2-Online_RAW!N572</f>
        <v>0</v>
      </c>
      <c r="N572" s="5">
        <f>Online_RAW!C572*60</f>
        <v>119.8716521739132</v>
      </c>
      <c r="O572" s="5">
        <f>MAX(0, Online_RAW!D572*60)</f>
        <v>0</v>
      </c>
      <c r="P572" s="5">
        <f>_xlfn.IFNA(VLOOKUP(A572,Sampling!$D$7:$E$14,2,FALSE),0)</f>
        <v>0</v>
      </c>
      <c r="Q572">
        <f>_xlfn.IFNA(VLOOKUP(A572,Refill!$D$6:$G$8,2,FALSE),0)</f>
        <v>0</v>
      </c>
    </row>
    <row r="573" spans="1:17" x14ac:dyDescent="0.25">
      <c r="A573" s="5">
        <f>ROUND((Online_RAW!B573-General!$B$10)*24,3)</f>
        <v>9.5169999999999995</v>
      </c>
      <c r="B573" s="5">
        <f>General!$B$12+Online_ANA!K573/1000+Online_ANA!L573/1000+Online_ANA!M573/1000/General!$B$22-SUM($P$2:P573)/1000/General!$B$24+SUM($Q$2:Q573)/1000/General!$B$24</f>
        <v>1.0855341000000001</v>
      </c>
      <c r="C573" s="5">
        <f>Online_RAW!K573</f>
        <v>20.16</v>
      </c>
      <c r="D573" s="5">
        <f>Online_RAW!J573</f>
        <v>0.47499999999999998</v>
      </c>
      <c r="E573" s="5">
        <f>(1-F573/100-G573/100)/(1-C573/100-D573/100-General!$B$17/100)</f>
        <v>1.0027254454409853</v>
      </c>
      <c r="F573" s="5">
        <f>N573*General!$B$14/(N573+O573)+O573*100/(N573+O573)</f>
        <v>20.812572959525404</v>
      </c>
      <c r="G573" s="5">
        <f>N573*General!$B$15/(N573+O573)</f>
        <v>3.9993650020441716E-2</v>
      </c>
      <c r="H573" s="5">
        <f>(N573+O573)*(1/General!$B$20)*((F573/100)-E573*(C573/100))*1000/B573</f>
        <v>29.464699911618297</v>
      </c>
      <c r="I573" s="5">
        <f>(N573+O573)*(1/General!$B$20)*((D573/100)*E573-(G573/100))*1000/B573</f>
        <v>21.510833845442804</v>
      </c>
      <c r="J573" s="5">
        <f t="shared" si="9"/>
        <v>0.73005440102788266</v>
      </c>
      <c r="K573" s="5">
        <f>MAX(Online_RAW!$L$2-Online_RAW!L573,0)</f>
        <v>0</v>
      </c>
      <c r="L573" s="5">
        <f>0.0039*(Online_RAW!M573)</f>
        <v>5.5340999999999996</v>
      </c>
      <c r="M573" s="10">
        <f>Online_RAW!$N$2-Online_RAW!N573</f>
        <v>0</v>
      </c>
      <c r="N573" s="5">
        <f>Online_RAW!C573*60</f>
        <v>119.94026086956539</v>
      </c>
      <c r="O573" s="5">
        <f>MAX(0, Online_RAW!D573*60)</f>
        <v>1.9043478260869561E-2</v>
      </c>
      <c r="P573" s="5">
        <f>_xlfn.IFNA(VLOOKUP(A573,Sampling!$D$7:$E$14,2,FALSE),0)</f>
        <v>0</v>
      </c>
      <c r="Q573">
        <f>_xlfn.IFNA(VLOOKUP(A573,Refill!$D$6:$G$8,2,FALSE),0)</f>
        <v>0</v>
      </c>
    </row>
    <row r="574" spans="1:17" x14ac:dyDescent="0.25">
      <c r="A574" s="5">
        <f>ROUND((Online_RAW!B574-General!$B$10)*24,3)</f>
        <v>9.5329999999999995</v>
      </c>
      <c r="B574" s="5">
        <f>General!$B$12+Online_ANA!K574/1000+Online_ANA!L574/1000+Online_ANA!M574/1000/General!$B$22-SUM($P$2:P574)/1000/General!$B$24+SUM($Q$2:Q574)/1000/General!$B$24</f>
        <v>1.0855341000000001</v>
      </c>
      <c r="C574" s="5">
        <f>Online_RAW!K574</f>
        <v>20.16</v>
      </c>
      <c r="D574" s="5">
        <f>Online_RAW!J574</f>
        <v>0.48499999999999999</v>
      </c>
      <c r="E574" s="5">
        <f>(1-F574/100-G574/100)/(1-C574/100-D574/100-General!$B$17/100)</f>
        <v>1.0029912133659482</v>
      </c>
      <c r="F574" s="5">
        <f>N574*General!$B$14/(N574+O574)+O574*100/(N574+O574)</f>
        <v>20.80161966406375</v>
      </c>
      <c r="G574" s="5">
        <f>N574*General!$B$15/(N574+O574)</f>
        <v>3.9999181987846591E-2</v>
      </c>
      <c r="H574" s="5">
        <f>(N574+O574)*(1/General!$B$20)*((F574/100)-E574*(C574/100))*1000/B574</f>
        <v>28.676183593201731</v>
      </c>
      <c r="I574" s="5">
        <f>(N574+O574)*(1/General!$B$20)*((D574/100)*E574-(G574/100))*1000/B574</f>
        <v>22.023321435253482</v>
      </c>
      <c r="J574" s="5">
        <f t="shared" si="9"/>
        <v>0.76800043365863213</v>
      </c>
      <c r="K574" s="5">
        <f>MAX(Online_RAW!$L$2-Online_RAW!L574,0)</f>
        <v>0</v>
      </c>
      <c r="L574" s="5">
        <f>0.0039*(Online_RAW!M574)</f>
        <v>5.5340999999999996</v>
      </c>
      <c r="M574" s="10">
        <f>Online_RAW!$N$2-Online_RAW!N574</f>
        <v>0</v>
      </c>
      <c r="N574" s="5">
        <f>Online_RAW!C574*60</f>
        <v>120.02243478260881</v>
      </c>
      <c r="O574" s="5">
        <f>MAX(0, Online_RAW!D574*60)</f>
        <v>2.454545454545454E-3</v>
      </c>
      <c r="P574" s="5">
        <f>_xlfn.IFNA(VLOOKUP(A574,Sampling!$D$7:$E$14,2,FALSE),0)</f>
        <v>0</v>
      </c>
      <c r="Q574">
        <f>_xlfn.IFNA(VLOOKUP(A574,Refill!$D$6:$G$8,2,FALSE),0)</f>
        <v>0</v>
      </c>
    </row>
    <row r="575" spans="1:17" x14ac:dyDescent="0.25">
      <c r="A575" s="5">
        <f>ROUND((Online_RAW!B575-General!$B$10)*24,3)</f>
        <v>9.5500000000000007</v>
      </c>
      <c r="B575" s="5">
        <f>General!$B$12+Online_ANA!K575/1000+Online_ANA!L575/1000+Online_ANA!M575/1000/General!$B$22-SUM($P$2:P575)/1000/General!$B$24+SUM($Q$2:Q575)/1000/General!$B$24</f>
        <v>1.0855341000000001</v>
      </c>
      <c r="C575" s="5">
        <f>Online_RAW!K575</f>
        <v>20.16</v>
      </c>
      <c r="D575" s="5">
        <f>Online_RAW!J575</f>
        <v>0.48499999999999999</v>
      </c>
      <c r="E575" s="5">
        <f>(1-F575/100-G575/100)/(1-C575/100-D575/100-General!$B$17/100)</f>
        <v>1.0030117252604802</v>
      </c>
      <c r="F575" s="5">
        <f>N575*General!$B$14/(N575+O575)+O575*100/(N575+O575)</f>
        <v>20.8</v>
      </c>
      <c r="G575" s="5">
        <f>N575*General!$B$15/(N575+O575)</f>
        <v>0.04</v>
      </c>
      <c r="H575" s="5">
        <f>(N575+O575)*(1/General!$B$20)*((F575/100)-E575*(C575/100))*1000/B575</f>
        <v>28.568284584329383</v>
      </c>
      <c r="I575" s="5">
        <f>(N575+O575)*(1/General!$B$20)*((D575/100)*E575-(G575/100))*1000/B575</f>
        <v>22.017912369726162</v>
      </c>
      <c r="J575" s="5">
        <f t="shared" si="9"/>
        <v>0.77071174171247547</v>
      </c>
      <c r="K575" s="5">
        <f>MAX(Online_RAW!$L$2-Online_RAW!L575,0)</f>
        <v>0</v>
      </c>
      <c r="L575" s="5">
        <f>0.0039*(Online_RAW!M575)</f>
        <v>5.5340999999999996</v>
      </c>
      <c r="M575" s="10">
        <f>Online_RAW!$N$2-Online_RAW!N575</f>
        <v>0</v>
      </c>
      <c r="N575" s="5">
        <f>Online_RAW!C575*60</f>
        <v>119.992956521739</v>
      </c>
      <c r="O575" s="5">
        <f>MAX(0, Online_RAW!D575*60)</f>
        <v>0</v>
      </c>
      <c r="P575" s="5">
        <f>_xlfn.IFNA(VLOOKUP(A575,Sampling!$D$7:$E$14,2,FALSE),0)</f>
        <v>0</v>
      </c>
      <c r="Q575">
        <f>_xlfn.IFNA(VLOOKUP(A575,Refill!$D$6:$G$8,2,FALSE),0)</f>
        <v>0</v>
      </c>
    </row>
    <row r="576" spans="1:17" x14ac:dyDescent="0.25">
      <c r="A576" s="5">
        <f>ROUND((Online_RAW!B576-General!$B$10)*24,3)</f>
        <v>9.5670000000000002</v>
      </c>
      <c r="B576" s="5">
        <f>General!$B$12+Online_ANA!K576/1000+Online_ANA!L576/1000+Online_ANA!M576/1000/General!$B$22-SUM($P$2:P576)/1000/General!$B$24+SUM($Q$2:Q576)/1000/General!$B$24</f>
        <v>1.08578058</v>
      </c>
      <c r="C576" s="5">
        <f>Online_RAW!K576</f>
        <v>20.155000000000001</v>
      </c>
      <c r="D576" s="5">
        <f>Online_RAW!J576</f>
        <v>0.495</v>
      </c>
      <c r="E576" s="5">
        <f>(1-F576/100-G576/100)/(1-C576/100-D576/100-General!$B$17/100)</f>
        <v>1.0030225974641707</v>
      </c>
      <c r="F576" s="5">
        <f>N576*General!$B$14/(N576+O576)+O576*100/(N576+O576)</f>
        <v>20.804159154165283</v>
      </c>
      <c r="G576" s="5">
        <f>N576*General!$B$15/(N576+O576)</f>
        <v>3.9997899417088242E-2</v>
      </c>
      <c r="H576" s="5">
        <f>(N576+O576)*(1/General!$B$20)*((F576/100)-E576*(C576/100))*1000/B576</f>
        <v>28.996986753181183</v>
      </c>
      <c r="I576" s="5">
        <f>(N576+O576)*(1/General!$B$20)*((D576/100)*E576-(G576/100))*1000/B576</f>
        <v>22.502896715740004</v>
      </c>
      <c r="J576" s="5">
        <f t="shared" si="9"/>
        <v>0.77604259046920698</v>
      </c>
      <c r="K576" s="5">
        <f>MAX(Online_RAW!$L$2-Online_RAW!L576,0)</f>
        <v>0</v>
      </c>
      <c r="L576" s="5">
        <f>0.0039*(Online_RAW!M576)</f>
        <v>5.7805799999999987</v>
      </c>
      <c r="M576" s="10">
        <f>Online_RAW!$N$2-Online_RAW!N576</f>
        <v>0</v>
      </c>
      <c r="N576" s="5">
        <f>Online_RAW!C576*60</f>
        <v>119.96039999999999</v>
      </c>
      <c r="O576" s="5">
        <f>MAX(0, Online_RAW!D576*60)</f>
        <v>6.3E-3</v>
      </c>
      <c r="P576" s="5">
        <f>_xlfn.IFNA(VLOOKUP(A576,Sampling!$D$7:$E$14,2,FALSE),0)</f>
        <v>0</v>
      </c>
      <c r="Q576">
        <f>_xlfn.IFNA(VLOOKUP(A576,Refill!$D$6:$G$8,2,FALSE),0)</f>
        <v>0</v>
      </c>
    </row>
    <row r="577" spans="1:17" x14ac:dyDescent="0.25">
      <c r="A577" s="5">
        <f>ROUND((Online_RAW!B577-General!$B$10)*24,3)</f>
        <v>9.5830000000000002</v>
      </c>
      <c r="B577" s="5">
        <f>General!$B$12+Online_ANA!K577/1000+Online_ANA!L577/1000+Online_ANA!M577/1000/General!$B$22-SUM($P$2:P577)/1000/General!$B$24+SUM($Q$2:Q577)/1000/General!$B$24</f>
        <v>1.0859553000000002</v>
      </c>
      <c r="C577" s="5">
        <f>Online_RAW!K577</f>
        <v>20.149999999999999</v>
      </c>
      <c r="D577" s="5">
        <f>Online_RAW!J577</f>
        <v>0.495</v>
      </c>
      <c r="E577" s="5">
        <f>(1-F577/100-G577/100)/(1-C577/100-D577/100-General!$B$17/100)</f>
        <v>1.0030117252604802</v>
      </c>
      <c r="F577" s="5">
        <f>N577*General!$B$14/(N577+O577)+O577*100/(N577+O577)</f>
        <v>20.8</v>
      </c>
      <c r="G577" s="5">
        <f>N577*General!$B$15/(N577+O577)</f>
        <v>0.04</v>
      </c>
      <c r="H577" s="5">
        <f>(N577+O577)*(1/General!$B$20)*((F577/100)-E577*(C577/100))*1000/B577</f>
        <v>29.058418295163086</v>
      </c>
      <c r="I577" s="5">
        <f>(N577+O577)*(1/General!$B$20)*((D577/100)*E577-(G577/100))*1000/B577</f>
        <v>22.50906422213766</v>
      </c>
      <c r="J577" s="5">
        <f t="shared" si="9"/>
        <v>0.77461422688255543</v>
      </c>
      <c r="K577" s="5">
        <f>MAX(Online_RAW!$L$2-Online_RAW!L577,0)</f>
        <v>0</v>
      </c>
      <c r="L577" s="5">
        <f>0.0039*(Online_RAW!M577)</f>
        <v>5.9552999999999994</v>
      </c>
      <c r="M577" s="10">
        <f>Online_RAW!$N$2-Online_RAW!N577</f>
        <v>0</v>
      </c>
      <c r="N577" s="5">
        <f>Online_RAW!C577*60</f>
        <v>120.0208571428572</v>
      </c>
      <c r="O577" s="5">
        <f>MAX(0, Online_RAW!D577*60)</f>
        <v>0</v>
      </c>
      <c r="P577" s="5">
        <f>_xlfn.IFNA(VLOOKUP(A577,Sampling!$D$7:$E$14,2,FALSE),0)</f>
        <v>0</v>
      </c>
      <c r="Q577">
        <f>_xlfn.IFNA(VLOOKUP(A577,Refill!$D$6:$G$8,2,FALSE),0)</f>
        <v>0</v>
      </c>
    </row>
    <row r="578" spans="1:17" x14ac:dyDescent="0.25">
      <c r="A578" s="5">
        <f>ROUND((Online_RAW!B578-General!$B$10)*24,3)</f>
        <v>9.6</v>
      </c>
      <c r="B578" s="5">
        <f>General!$B$12+Online_ANA!K578/1000+Online_ANA!L578/1000+Online_ANA!M578/1000/General!$B$22-SUM($P$2:P578)/1000/General!$B$24+SUM($Q$2:Q578)/1000/General!$B$24</f>
        <v>1.0859553000000002</v>
      </c>
      <c r="C578" s="5">
        <f>Online_RAW!K578</f>
        <v>20.149999999999999</v>
      </c>
      <c r="D578" s="5">
        <f>Online_RAW!J578</f>
        <v>0.5</v>
      </c>
      <c r="E578" s="5">
        <f>(1-F578/100-G578/100)/(1-C578/100-D578/100-General!$B$17/100)</f>
        <v>1.0029094900294389</v>
      </c>
      <c r="F578" s="5">
        <f>N578*General!$B$14/(N578+O578)+O578*100/(N578+O578)</f>
        <v>20.81308979882089</v>
      </c>
      <c r="G578" s="5">
        <f>N578*General!$B$15/(N578+O578)</f>
        <v>3.9993388990494497E-2</v>
      </c>
      <c r="H578" s="5">
        <f>(N578+O578)*(1/General!$B$20)*((F578/100)-E578*(C578/100))*1000/B578</f>
        <v>29.789830677386409</v>
      </c>
      <c r="I578" s="5">
        <f>(N578+O578)*(1/General!$B$20)*((D578/100)*E578-(G578/100))*1000/B578</f>
        <v>22.742239954345429</v>
      </c>
      <c r="J578" s="5">
        <f t="shared" si="9"/>
        <v>0.76342293451198306</v>
      </c>
      <c r="K578" s="5">
        <f>MAX(Online_RAW!$L$2-Online_RAW!L578,0)</f>
        <v>0</v>
      </c>
      <c r="L578" s="5">
        <f>0.0039*(Online_RAW!M578)</f>
        <v>5.9552999999999994</v>
      </c>
      <c r="M578" s="10">
        <f>Online_RAW!$N$2-Online_RAW!N578</f>
        <v>0</v>
      </c>
      <c r="N578" s="5">
        <f>Online_RAW!C578*60</f>
        <v>119.9381739130434</v>
      </c>
      <c r="O578" s="5">
        <f>MAX(0, Online_RAW!D578*60)</f>
        <v>1.9826086956521761E-2</v>
      </c>
      <c r="P578" s="5">
        <f>_xlfn.IFNA(VLOOKUP(A578,Sampling!$D$7:$E$14,2,FALSE),0)</f>
        <v>0</v>
      </c>
      <c r="Q578">
        <f>_xlfn.IFNA(VLOOKUP(A578,Refill!$D$6:$G$8,2,FALSE),0)</f>
        <v>0</v>
      </c>
    </row>
    <row r="579" spans="1:17" x14ac:dyDescent="0.25">
      <c r="A579" s="5">
        <f>ROUND((Online_RAW!B579-General!$B$10)*24,3)</f>
        <v>9.6170000000000009</v>
      </c>
      <c r="B579" s="5">
        <f>General!$B$12+Online_ANA!K579/1000+Online_ANA!L579/1000+Online_ANA!M579/1000/General!$B$22-SUM($P$2:P579)/1000/General!$B$24+SUM($Q$2:Q579)/1000/General!$B$24</f>
        <v>1.0859553000000002</v>
      </c>
      <c r="C579" s="5">
        <f>Online_RAW!K579</f>
        <v>20.145</v>
      </c>
      <c r="D579" s="5">
        <f>Online_RAW!J579</f>
        <v>0.505</v>
      </c>
      <c r="E579" s="5">
        <f>(1-F579/100-G579/100)/(1-C579/100-D579/100-General!$B$17/100)</f>
        <v>1.0030023873235774</v>
      </c>
      <c r="F579" s="5">
        <f>N579*General!$B$14/(N579+O579)+O579*100/(N579+O579)</f>
        <v>20.805754889976154</v>
      </c>
      <c r="G579" s="5">
        <f>N579*General!$B$15/(N579+O579)</f>
        <v>3.9997093489911033E-2</v>
      </c>
      <c r="H579" s="5">
        <f>(N579+O579)*(1/General!$B$20)*((F579/100)-E579*(C579/100))*1000/B579</f>
        <v>29.619882194710435</v>
      </c>
      <c r="I579" s="5">
        <f>(N579+O579)*(1/General!$B$20)*((D579/100)*E579-(G579/100))*1000/B579</f>
        <v>23.019973957473688</v>
      </c>
      <c r="J579" s="5">
        <f t="shared" si="9"/>
        <v>0.77717979450926489</v>
      </c>
      <c r="K579" s="5">
        <f>MAX(Online_RAW!$L$2-Online_RAW!L579,0)</f>
        <v>0</v>
      </c>
      <c r="L579" s="5">
        <f>0.0039*(Online_RAW!M579)</f>
        <v>5.9552999999999994</v>
      </c>
      <c r="M579" s="10">
        <f>Online_RAW!$N$2-Online_RAW!N579</f>
        <v>0</v>
      </c>
      <c r="N579" s="5">
        <f>Online_RAW!C579*60</f>
        <v>120.0978260869566</v>
      </c>
      <c r="O579" s="5">
        <f>MAX(0, Online_RAW!D579*60)</f>
        <v>8.7272727272726999E-3</v>
      </c>
      <c r="P579" s="5">
        <f>_xlfn.IFNA(VLOOKUP(A579,Sampling!$D$7:$E$14,2,FALSE),0)</f>
        <v>0</v>
      </c>
      <c r="Q579">
        <f>_xlfn.IFNA(VLOOKUP(A579,Refill!$D$6:$G$8,2,FALSE),0)</f>
        <v>0</v>
      </c>
    </row>
    <row r="580" spans="1:17" x14ac:dyDescent="0.25">
      <c r="A580" s="5">
        <f>ROUND((Online_RAW!B580-General!$B$10)*24,3)</f>
        <v>9.6329999999999991</v>
      </c>
      <c r="B580" s="5">
        <f>General!$B$12+Online_ANA!K580/1000+Online_ANA!L580/1000+Online_ANA!M580/1000/General!$B$22-SUM($P$2:P580)/1000/General!$B$24+SUM($Q$2:Q580)/1000/General!$B$24</f>
        <v>1.0859553000000002</v>
      </c>
      <c r="C580" s="5">
        <f>Online_RAW!K580</f>
        <v>20.14</v>
      </c>
      <c r="D580" s="5">
        <f>Online_RAW!J580</f>
        <v>0.505</v>
      </c>
      <c r="E580" s="5">
        <f>(1-F580/100-G580/100)/(1-C580/100-D580/100-General!$B$17/100)</f>
        <v>1.0030117252604802</v>
      </c>
      <c r="F580" s="5">
        <f>N580*General!$B$14/(N580+O580)+O580*100/(N580+O580)</f>
        <v>20.8</v>
      </c>
      <c r="G580" s="5">
        <f>N580*General!$B$15/(N580+O580)</f>
        <v>0.04</v>
      </c>
      <c r="H580" s="5">
        <f>(N580+O580)*(1/General!$B$20)*((F580/100)-E580*(C580/100))*1000/B580</f>
        <v>29.542075648271936</v>
      </c>
      <c r="I580" s="5">
        <f>(N580+O580)*(1/General!$B$20)*((D580/100)*E580-(G580/100))*1000/B580</f>
        <v>22.995140890221354</v>
      </c>
      <c r="J580" s="5">
        <f t="shared" si="9"/>
        <v>0.77838609459949892</v>
      </c>
      <c r="K580" s="5">
        <f>MAX(Online_RAW!$L$2-Online_RAW!L580,0)</f>
        <v>0</v>
      </c>
      <c r="L580" s="5">
        <f>0.0039*(Online_RAW!M580)</f>
        <v>5.9552999999999994</v>
      </c>
      <c r="M580" s="10">
        <f>Online_RAW!$N$2-Online_RAW!N580</f>
        <v>0</v>
      </c>
      <c r="N580" s="5">
        <f>Online_RAW!C580*60</f>
        <v>119.97652173913019</v>
      </c>
      <c r="O580" s="5">
        <f>MAX(0, Online_RAW!D580*60)</f>
        <v>0</v>
      </c>
      <c r="P580" s="5">
        <f>_xlfn.IFNA(VLOOKUP(A580,Sampling!$D$7:$E$14,2,FALSE),0)</f>
        <v>0</v>
      </c>
      <c r="Q580">
        <f>_xlfn.IFNA(VLOOKUP(A580,Refill!$D$6:$G$8,2,FALSE),0)</f>
        <v>0</v>
      </c>
    </row>
    <row r="581" spans="1:17" x14ac:dyDescent="0.25">
      <c r="A581" s="5">
        <f>ROUND((Online_RAW!B581-General!$B$10)*24,3)</f>
        <v>9.65</v>
      </c>
      <c r="B581" s="5">
        <f>General!$B$12+Online_ANA!K581/1000+Online_ANA!L581/1000+Online_ANA!M581/1000/General!$B$22-SUM($P$2:P581)/1000/General!$B$24+SUM($Q$2:Q581)/1000/General!$B$24</f>
        <v>1.0859553000000002</v>
      </c>
      <c r="C581" s="5">
        <f>Online_RAW!K581</f>
        <v>20.14</v>
      </c>
      <c r="D581" s="5">
        <f>Online_RAW!J581</f>
        <v>0.51500000000000001</v>
      </c>
      <c r="E581" s="5">
        <f>(1-F581/100-G581/100)/(1-C581/100-D581/100-General!$B$17/100)</f>
        <v>1.0031388298598249</v>
      </c>
      <c r="F581" s="5">
        <f>N581*General!$B$14/(N581+O581)+O581*100/(N581+O581)</f>
        <v>20.8</v>
      </c>
      <c r="G581" s="5">
        <f>N581*General!$B$15/(N581+O581)</f>
        <v>0.04</v>
      </c>
      <c r="H581" s="5">
        <f>(N581+O581)*(1/General!$B$20)*((F581/100)-E581*(C581/100))*1000/B581</f>
        <v>29.425665508767196</v>
      </c>
      <c r="I581" s="5">
        <f>(N581+O581)*(1/General!$B$20)*((D581/100)*E581-(G581/100))*1000/B581</f>
        <v>23.500560357139058</v>
      </c>
      <c r="J581" s="5">
        <f t="shared" si="9"/>
        <v>0.79864159232480947</v>
      </c>
      <c r="K581" s="5">
        <f>MAX(Online_RAW!$L$2-Online_RAW!L581,0)</f>
        <v>0</v>
      </c>
      <c r="L581" s="5">
        <f>0.0039*(Online_RAW!M581)</f>
        <v>5.9552999999999994</v>
      </c>
      <c r="M581" s="10">
        <f>Online_RAW!$N$2-Online_RAW!N581</f>
        <v>0</v>
      </c>
      <c r="N581" s="5">
        <f>Online_RAW!C581*60</f>
        <v>120.01636363636379</v>
      </c>
      <c r="O581" s="5">
        <f>MAX(0, Online_RAW!D581*60)</f>
        <v>0</v>
      </c>
      <c r="P581" s="5">
        <f>_xlfn.IFNA(VLOOKUP(A581,Sampling!$D$7:$E$14,2,FALSE),0)</f>
        <v>0</v>
      </c>
      <c r="Q581">
        <f>_xlfn.IFNA(VLOOKUP(A581,Refill!$D$6:$G$8,2,FALSE),0)</f>
        <v>0</v>
      </c>
    </row>
    <row r="582" spans="1:17" x14ac:dyDescent="0.25">
      <c r="A582" s="5">
        <f>ROUND((Online_RAW!B582-General!$B$10)*24,3)</f>
        <v>9.6669999999999998</v>
      </c>
      <c r="B582" s="5">
        <f>General!$B$12+Online_ANA!K582/1000+Online_ANA!L582/1000+Online_ANA!M582/1000/General!$B$22-SUM($P$2:P582)/1000/General!$B$24+SUM($Q$2:Q582)/1000/General!$B$24</f>
        <v>1.0862253750000002</v>
      </c>
      <c r="C582" s="5">
        <f>Online_RAW!K582</f>
        <v>20.13</v>
      </c>
      <c r="D582" s="5">
        <f>Online_RAW!J582</f>
        <v>0.51500000000000001</v>
      </c>
      <c r="E582" s="5">
        <f>(1-F582/100-G582/100)/(1-C582/100-D582/100-General!$B$17/100)</f>
        <v>1.0028331057493589</v>
      </c>
      <c r="F582" s="5">
        <f>N582*General!$B$14/(N582+O582)+O582*100/(N582+O582)</f>
        <v>20.814104187343496</v>
      </c>
      <c r="G582" s="5">
        <f>N582*General!$B$15/(N582+O582)</f>
        <v>3.9992876673058834E-2</v>
      </c>
      <c r="H582" s="5">
        <f>(N582+O582)*(1/General!$B$20)*((F582/100)-E582*(C582/100))*1000/B582</f>
        <v>30.938104549886571</v>
      </c>
      <c r="I582" s="5">
        <f>(N582+O582)*(1/General!$B$20)*((D582/100)*E582-(G582/100))*1000/B582</f>
        <v>23.507537719041242</v>
      </c>
      <c r="J582" s="5">
        <f t="shared" si="9"/>
        <v>0.75982475529928439</v>
      </c>
      <c r="K582" s="5">
        <f>MAX(Online_RAW!$L$2-Online_RAW!L582,0)</f>
        <v>0</v>
      </c>
      <c r="L582" s="5">
        <f>0.0039*(Online_RAW!M582)</f>
        <v>6.2253749999999997</v>
      </c>
      <c r="M582" s="10">
        <f>Online_RAW!$N$2-Online_RAW!N582</f>
        <v>0</v>
      </c>
      <c r="N582" s="5">
        <f>Online_RAW!C582*60</f>
        <v>120.09834782608679</v>
      </c>
      <c r="O582" s="5">
        <f>MAX(0, Online_RAW!D582*60)</f>
        <v>2.1391304347826101E-2</v>
      </c>
      <c r="P582" s="5">
        <f>_xlfn.IFNA(VLOOKUP(A582,Sampling!$D$7:$E$14,2,FALSE),0)</f>
        <v>0</v>
      </c>
      <c r="Q582">
        <f>_xlfn.IFNA(VLOOKUP(A582,Refill!$D$6:$G$8,2,FALSE),0)</f>
        <v>0</v>
      </c>
    </row>
    <row r="583" spans="1:17" x14ac:dyDescent="0.25">
      <c r="A583" s="5">
        <f>ROUND((Online_RAW!B583-General!$B$10)*24,3)</f>
        <v>9.6829999999999998</v>
      </c>
      <c r="B583" s="5">
        <f>General!$B$12+Online_ANA!K583/1000+Online_ANA!L583/1000+Online_ANA!M583/1000/General!$B$22-SUM($P$2:P583)/1000/General!$B$24+SUM($Q$2:Q583)/1000/General!$B$24</f>
        <v>1.0862253750000002</v>
      </c>
      <c r="C583" s="5">
        <f>Online_RAW!K583</f>
        <v>20.125</v>
      </c>
      <c r="D583" s="5">
        <f>Online_RAW!J583</f>
        <v>0.52500000000000002</v>
      </c>
      <c r="E583" s="5">
        <f>(1-F583/100-G583/100)/(1-C583/100-D583/100-General!$B$17/100)</f>
        <v>1.0030752735336406</v>
      </c>
      <c r="F583" s="5">
        <f>N583*General!$B$14/(N583+O583)+O583*100/(N583+O583)</f>
        <v>20.8</v>
      </c>
      <c r="G583" s="5">
        <f>N583*General!$B$15/(N583+O583)</f>
        <v>0.04</v>
      </c>
      <c r="H583" s="5">
        <f>(N583+O583)*(1/General!$B$20)*((F583/100)-E583*(C583/100))*1000/B583</f>
        <v>30.173628770552856</v>
      </c>
      <c r="I583" s="5">
        <f>(N583+O583)*(1/General!$B$20)*((D583/100)*E583-(G583/100))*1000/B583</f>
        <v>23.948268600604401</v>
      </c>
      <c r="J583" s="5">
        <f t="shared" si="9"/>
        <v>0.7936820851980545</v>
      </c>
      <c r="K583" s="5">
        <f>MAX(Online_RAW!$L$2-Online_RAW!L583,0)</f>
        <v>0</v>
      </c>
      <c r="L583" s="5">
        <f>0.0039*(Online_RAW!M583)</f>
        <v>6.2253749999999997</v>
      </c>
      <c r="M583" s="10">
        <f>Online_RAW!$N$2-Online_RAW!N583</f>
        <v>0</v>
      </c>
      <c r="N583" s="5">
        <f>Online_RAW!C583*60</f>
        <v>119.8197391304346</v>
      </c>
      <c r="O583" s="5">
        <f>MAX(0, Online_RAW!D583*60)</f>
        <v>0</v>
      </c>
      <c r="P583" s="5">
        <f>_xlfn.IFNA(VLOOKUP(A583,Sampling!$D$7:$E$14,2,FALSE),0)</f>
        <v>0</v>
      </c>
      <c r="Q583">
        <f>_xlfn.IFNA(VLOOKUP(A583,Refill!$D$6:$G$8,2,FALSE),0)</f>
        <v>0</v>
      </c>
    </row>
    <row r="584" spans="1:17" x14ac:dyDescent="0.25">
      <c r="A584" s="5">
        <f>ROUND((Online_RAW!B584-General!$B$10)*24,3)</f>
        <v>9.6999999999999993</v>
      </c>
      <c r="B584" s="5">
        <f>General!$B$12+Online_ANA!K584/1000+Online_ANA!L584/1000+Online_ANA!M584/1000/General!$B$22-SUM($P$2:P584)/1000/General!$B$24+SUM($Q$2:Q584)/1000/General!$B$24</f>
        <v>1.0863843</v>
      </c>
      <c r="C584" s="5">
        <f>Online_RAW!K584</f>
        <v>20.125</v>
      </c>
      <c r="D584" s="5">
        <f>Online_RAW!J584</f>
        <v>0.53</v>
      </c>
      <c r="E584" s="5">
        <f>(1-F584/100-G584/100)/(1-C584/100-D584/100-General!$B$17/100)</f>
        <v>1.0031388298598249</v>
      </c>
      <c r="F584" s="5">
        <f>N584*General!$B$14/(N584+O584)+O584*100/(N584+O584)</f>
        <v>20.8</v>
      </c>
      <c r="G584" s="5">
        <f>N584*General!$B$15/(N584+O584)</f>
        <v>0.04</v>
      </c>
      <c r="H584" s="5">
        <f>(N584+O584)*(1/General!$B$20)*((F584/100)-E584*(C584/100))*1000/B584</f>
        <v>30.166972097075913</v>
      </c>
      <c r="I584" s="5">
        <f>(N584+O584)*(1/General!$B$20)*((D584/100)*E584-(G584/100))*1000/B584</f>
        <v>24.241988889368713</v>
      </c>
      <c r="J584" s="5">
        <f t="shared" si="9"/>
        <v>0.8035937054391511</v>
      </c>
      <c r="K584" s="5">
        <f>MAX(Online_RAW!$L$2-Online_RAW!L584,0)</f>
        <v>0</v>
      </c>
      <c r="L584" s="5">
        <f>0.0039*(Online_RAW!M584)</f>
        <v>6.3842999999999996</v>
      </c>
      <c r="M584" s="10">
        <f>Online_RAW!$N$2-Online_RAW!N584</f>
        <v>0</v>
      </c>
      <c r="N584" s="5">
        <f>Online_RAW!C584*60</f>
        <v>120.0613043478258</v>
      </c>
      <c r="O584" s="5">
        <f>MAX(0, Online_RAW!D584*60)</f>
        <v>0</v>
      </c>
      <c r="P584" s="5">
        <f>_xlfn.IFNA(VLOOKUP(A584,Sampling!$D$7:$E$14,2,FALSE),0)</f>
        <v>0</v>
      </c>
      <c r="Q584">
        <f>_xlfn.IFNA(VLOOKUP(A584,Refill!$D$6:$G$8,2,FALSE),0)</f>
        <v>0</v>
      </c>
    </row>
    <row r="585" spans="1:17" x14ac:dyDescent="0.25">
      <c r="A585" s="5">
        <f>ROUND((Online_RAW!B585-General!$B$10)*24,3)</f>
        <v>9.7170000000000005</v>
      </c>
      <c r="B585" s="5">
        <f>General!$B$12+Online_ANA!K585/1000+Online_ANA!L585/1000+Online_ANA!M585/1000/General!$B$22-SUM($P$2:P585)/1000/General!$B$24+SUM($Q$2:Q585)/1000/General!$B$24</f>
        <v>1.0863843</v>
      </c>
      <c r="C585" s="5">
        <f>Online_RAW!K585</f>
        <v>20.11</v>
      </c>
      <c r="D585" s="5">
        <f>Online_RAW!J585</f>
        <v>0.53</v>
      </c>
      <c r="E585" s="5">
        <f>(1-F585/100-G585/100)/(1-C585/100-D585/100-General!$B$17/100)</f>
        <v>1.0028632337330703</v>
      </c>
      <c r="F585" s="5">
        <f>N585*General!$B$14/(N585+O585)+O585*100/(N585+O585)</f>
        <v>20.806708365910868</v>
      </c>
      <c r="G585" s="5">
        <f>N585*General!$B$15/(N585+O585)</f>
        <v>3.9996611936408653E-2</v>
      </c>
      <c r="H585" s="5">
        <f>(N585+O585)*(1/General!$B$20)*((F585/100)-E585*(C585/100))*1000/B585</f>
        <v>31.526949809399802</v>
      </c>
      <c r="I585" s="5">
        <f>(N585+O585)*(1/General!$B$20)*((D585/100)*E585-(G585/100))*1000/B585</f>
        <v>24.245748851733133</v>
      </c>
      <c r="J585" s="5">
        <f t="shared" si="9"/>
        <v>0.7690483538151931</v>
      </c>
      <c r="K585" s="5">
        <f>MAX(Online_RAW!$L$2-Online_RAW!L585,0)</f>
        <v>0</v>
      </c>
      <c r="L585" s="5">
        <f>0.0039*(Online_RAW!M585)</f>
        <v>6.3842999999999996</v>
      </c>
      <c r="M585" s="10">
        <f>Online_RAW!$N$2-Online_RAW!N585</f>
        <v>0</v>
      </c>
      <c r="N585" s="5">
        <f>Online_RAW!C585*60</f>
        <v>120.10460869565219</v>
      </c>
      <c r="O585" s="5">
        <f>MAX(0, Online_RAW!D585*60)</f>
        <v>1.017391304347824E-2</v>
      </c>
      <c r="P585" s="5">
        <f>_xlfn.IFNA(VLOOKUP(A585,Sampling!$D$7:$E$14,2,FALSE),0)</f>
        <v>0</v>
      </c>
      <c r="Q585">
        <f>_xlfn.IFNA(VLOOKUP(A585,Refill!$D$6:$G$8,2,FALSE),0)</f>
        <v>0</v>
      </c>
    </row>
    <row r="586" spans="1:17" x14ac:dyDescent="0.25">
      <c r="A586" s="5">
        <f>ROUND((Online_RAW!B586-General!$B$10)*24,3)</f>
        <v>9.7330000000000005</v>
      </c>
      <c r="B586" s="5">
        <f>General!$B$12+Online_ANA!K586/1000+Online_ANA!L586/1000+Online_ANA!M586/1000/General!$B$22-SUM($P$2:P586)/1000/General!$B$24+SUM($Q$2:Q586)/1000/General!$B$24</f>
        <v>1.0863843</v>
      </c>
      <c r="C586" s="5">
        <f>Online_RAW!K586</f>
        <v>20.100000000000001</v>
      </c>
      <c r="D586" s="5">
        <f>Online_RAW!J586</f>
        <v>0.53</v>
      </c>
      <c r="E586" s="5">
        <f>(1-F586/100-G586/100)/(1-C586/100-D586/100-General!$B$17/100)</f>
        <v>1.0026775671357699</v>
      </c>
      <c r="F586" s="5">
        <f>N586*General!$B$14/(N586+O586)+O586*100/(N586+O586)</f>
        <v>20.811338093138882</v>
      </c>
      <c r="G586" s="5">
        <f>N586*General!$B$15/(N586+O586)</f>
        <v>3.9994273690333905E-2</v>
      </c>
      <c r="H586" s="5">
        <f>(N586+O586)*(1/General!$B$20)*((F586/100)-E586*(C586/100))*1000/B586</f>
        <v>32.408560016004508</v>
      </c>
      <c r="I586" s="5">
        <f>(N586+O586)*(1/General!$B$20)*((D586/100)*E586-(G586/100))*1000/B586</f>
        <v>24.221918259572121</v>
      </c>
      <c r="J586" s="5">
        <f t="shared" si="9"/>
        <v>0.74739261008852198</v>
      </c>
      <c r="K586" s="5">
        <f>MAX(Online_RAW!$L$2-Online_RAW!L586,0)</f>
        <v>0</v>
      </c>
      <c r="L586" s="5">
        <f>0.0039*(Online_RAW!M586)</f>
        <v>6.3842999999999996</v>
      </c>
      <c r="M586" s="10">
        <f>Online_RAW!$N$2-Online_RAW!N586</f>
        <v>0</v>
      </c>
      <c r="N586" s="5">
        <f>Online_RAW!C586*60</f>
        <v>120.00299999999999</v>
      </c>
      <c r="O586" s="5">
        <f>MAX(0, Online_RAW!D586*60)</f>
        <v>1.7181818181818159E-2</v>
      </c>
      <c r="P586" s="5">
        <f>_xlfn.IFNA(VLOOKUP(A586,Sampling!$D$7:$E$14,2,FALSE),0)</f>
        <v>0</v>
      </c>
      <c r="Q586">
        <f>_xlfn.IFNA(VLOOKUP(A586,Refill!$D$6:$G$8,2,FALSE),0)</f>
        <v>0</v>
      </c>
    </row>
    <row r="587" spans="1:17" x14ac:dyDescent="0.25">
      <c r="A587" s="5">
        <f>ROUND((Online_RAW!B587-General!$B$10)*24,3)</f>
        <v>9.75</v>
      </c>
      <c r="B587" s="5">
        <f>General!$B$12+Online_ANA!K587/1000+Online_ANA!L587/1000+Online_ANA!M587/1000/General!$B$22-SUM($P$2:P587)/1000/General!$B$24+SUM($Q$2:Q587)/1000/General!$B$24</f>
        <v>1.0863843</v>
      </c>
      <c r="C587" s="5">
        <f>Online_RAW!K587</f>
        <v>20.085000000000001</v>
      </c>
      <c r="D587" s="5">
        <f>Online_RAW!J587</f>
        <v>0.54</v>
      </c>
      <c r="E587" s="5">
        <f>(1-F587/100-G587/100)/(1-C587/100-D587/100-General!$B$17/100)</f>
        <v>1.0027576126674786</v>
      </c>
      <c r="F587" s="5">
        <f>N587*General!$B$14/(N587+O587)+O587*100/(N587+O587)</f>
        <v>20.8</v>
      </c>
      <c r="G587" s="5">
        <f>N587*General!$B$15/(N587+O587)</f>
        <v>0.04</v>
      </c>
      <c r="H587" s="5">
        <f>(N587+O587)*(1/General!$B$20)*((F587/100)-E587*(C587/100))*1000/B587</f>
        <v>32.500739481037009</v>
      </c>
      <c r="I587" s="5">
        <f>(N587+O587)*(1/General!$B$20)*((D587/100)*E587-(G587/100))*1000/B587</f>
        <v>24.709577140207756</v>
      </c>
      <c r="J587" s="5">
        <f t="shared" si="9"/>
        <v>0.76027738244617138</v>
      </c>
      <c r="K587" s="5">
        <f>MAX(Online_RAW!$L$2-Online_RAW!L587,0)</f>
        <v>0</v>
      </c>
      <c r="L587" s="5">
        <f>0.0039*(Online_RAW!M587)</f>
        <v>6.3842999999999996</v>
      </c>
      <c r="M587" s="10">
        <f>Online_RAW!$N$2-Online_RAW!N587</f>
        <v>0</v>
      </c>
      <c r="N587" s="5">
        <f>Online_RAW!C587*60</f>
        <v>119.9793913043478</v>
      </c>
      <c r="O587" s="5">
        <f>MAX(0, Online_RAW!D587*60)</f>
        <v>0</v>
      </c>
      <c r="P587" s="5">
        <f>_xlfn.IFNA(VLOOKUP(A587,Sampling!$D$7:$E$14,2,FALSE),0)</f>
        <v>0</v>
      </c>
      <c r="Q587">
        <f>_xlfn.IFNA(VLOOKUP(A587,Refill!$D$6:$G$8,2,FALSE),0)</f>
        <v>0</v>
      </c>
    </row>
    <row r="588" spans="1:17" x14ac:dyDescent="0.25">
      <c r="A588" s="5">
        <f>ROUND((Online_RAW!B588-General!$B$10)*24,3)</f>
        <v>9.7669999999999995</v>
      </c>
      <c r="B588" s="5">
        <f>General!$B$12+Online_ANA!K588/1000+Online_ANA!L588/1000+Online_ANA!M588/1000/General!$B$22-SUM($P$2:P588)/1000/General!$B$24+SUM($Q$2:Q588)/1000/General!$B$24</f>
        <v>1.0863843</v>
      </c>
      <c r="C588" s="5">
        <f>Online_RAW!K588</f>
        <v>20.07</v>
      </c>
      <c r="D588" s="5">
        <f>Online_RAW!J588</f>
        <v>0.55000000000000004</v>
      </c>
      <c r="E588" s="5">
        <f>(1-F588/100-G588/100)/(1-C588/100-D588/100-General!$B$17/100)</f>
        <v>1.002596168782923</v>
      </c>
      <c r="F588" s="5">
        <f>N588*General!$B$14/(N588+O588)+O588*100/(N588+O588)</f>
        <v>20.807735678874245</v>
      </c>
      <c r="G588" s="5">
        <f>N588*General!$B$15/(N588+O588)</f>
        <v>3.9996093091477655E-2</v>
      </c>
      <c r="H588" s="5">
        <f>(N588+O588)*(1/General!$B$20)*((F588/100)-E588*(C588/100))*1000/B588</f>
        <v>33.807347642622197</v>
      </c>
      <c r="I588" s="5">
        <f>(N588+O588)*(1/General!$B$20)*((D588/100)*E588-(G588/100))*1000/B588</f>
        <v>25.217884631286125</v>
      </c>
      <c r="J588" s="5">
        <f t="shared" si="9"/>
        <v>0.74592910682803726</v>
      </c>
      <c r="K588" s="5">
        <f>MAX(Online_RAW!$L$2-Online_RAW!L588,0)</f>
        <v>0</v>
      </c>
      <c r="L588" s="5">
        <f>0.0039*(Online_RAW!M588)</f>
        <v>6.3842999999999996</v>
      </c>
      <c r="M588" s="10">
        <f>Online_RAW!$N$2-Online_RAW!N588</f>
        <v>0</v>
      </c>
      <c r="N588" s="5">
        <f>Online_RAW!C588*60</f>
        <v>120.05530434782581</v>
      </c>
      <c r="O588" s="5">
        <f>MAX(0, Online_RAW!D588*60)</f>
        <v>1.1727272727272699E-2</v>
      </c>
      <c r="P588" s="5">
        <f>_xlfn.IFNA(VLOOKUP(A588,Sampling!$D$7:$E$14,2,FALSE),0)</f>
        <v>0</v>
      </c>
      <c r="Q588">
        <f>_xlfn.IFNA(VLOOKUP(A588,Refill!$D$6:$G$8,2,FALSE),0)</f>
        <v>0</v>
      </c>
    </row>
    <row r="589" spans="1:17" x14ac:dyDescent="0.25">
      <c r="A589" s="5">
        <f>ROUND((Online_RAW!B589-General!$B$10)*24,3)</f>
        <v>9.7829999999999995</v>
      </c>
      <c r="B589" s="5">
        <f>General!$B$12+Online_ANA!K589/1000+Online_ANA!L589/1000+Online_ANA!M589/1000/General!$B$22-SUM($P$2:P589)/1000/General!$B$24+SUM($Q$2:Q589)/1000/General!$B$24</f>
        <v>1.0863843</v>
      </c>
      <c r="C589" s="5">
        <f>Online_RAW!K589</f>
        <v>20.059999999999999</v>
      </c>
      <c r="D589" s="5">
        <f>Online_RAW!J589</f>
        <v>0.55500000000000005</v>
      </c>
      <c r="E589" s="5">
        <f>(1-F589/100-G589/100)/(1-C589/100-D589/100-General!$B$17/100)</f>
        <v>1.0025327691946513</v>
      </c>
      <c r="F589" s="5">
        <f>N589*General!$B$14/(N589+O589)+O589*100/(N589+O589)</f>
        <v>20.807728238073143</v>
      </c>
      <c r="G589" s="5">
        <f>N589*General!$B$15/(N589+O589)</f>
        <v>3.9996096849458013E-2</v>
      </c>
      <c r="H589" s="5">
        <f>(N589+O589)*(1/General!$B$20)*((F589/100)-E589*(C589/100))*1000/B589</f>
        <v>34.359048988395863</v>
      </c>
      <c r="I589" s="5">
        <f>(N589+O589)*(1/General!$B$20)*((D589/100)*E589-(G589/100))*1000/B589</f>
        <v>25.459622042500957</v>
      </c>
      <c r="J589" s="5">
        <f t="shared" si="9"/>
        <v>0.74098739028252725</v>
      </c>
      <c r="K589" s="5">
        <f>MAX(Online_RAW!$L$2-Online_RAW!L589,0)</f>
        <v>0</v>
      </c>
      <c r="L589" s="5">
        <f>0.0039*(Online_RAW!M589)</f>
        <v>6.3842999999999996</v>
      </c>
      <c r="M589" s="10">
        <f>Online_RAW!$N$2-Online_RAW!N589</f>
        <v>0</v>
      </c>
      <c r="N589" s="5">
        <f>Online_RAW!C589*60</f>
        <v>120.0378260869566</v>
      </c>
      <c r="O589" s="5">
        <f>MAX(0, Online_RAW!D589*60)</f>
        <v>1.17142857142857E-2</v>
      </c>
      <c r="P589" s="5">
        <f>_xlfn.IFNA(VLOOKUP(A589,Sampling!$D$7:$E$14,2,FALSE),0)</f>
        <v>0</v>
      </c>
      <c r="Q589">
        <f>_xlfn.IFNA(VLOOKUP(A589,Refill!$D$6:$G$8,2,FALSE),0)</f>
        <v>0</v>
      </c>
    </row>
    <row r="590" spans="1:17" x14ac:dyDescent="0.25">
      <c r="A590" s="5">
        <f>ROUND((Online_RAW!B590-General!$B$10)*24,3)</f>
        <v>9.8000000000000007</v>
      </c>
      <c r="B590" s="5">
        <f>General!$B$12+Online_ANA!K590/1000+Online_ANA!L590/1000+Online_ANA!M590/1000/General!$B$22-SUM($P$2:P590)/1000/General!$B$24+SUM($Q$2:Q590)/1000/General!$B$24</f>
        <v>1.0863843</v>
      </c>
      <c r="C590" s="5">
        <f>Online_RAW!K590</f>
        <v>20.045000000000002</v>
      </c>
      <c r="D590" s="5">
        <f>Online_RAW!J590</f>
        <v>0.55500000000000005</v>
      </c>
      <c r="E590" s="5">
        <f>(1-F590/100-G590/100)/(1-C590/100-D590/100-General!$B$17/100)</f>
        <v>1.0021612355293119</v>
      </c>
      <c r="F590" s="5">
        <f>N590*General!$B$14/(N590+O590)+O590*100/(N590+O590)</f>
        <v>20.822036486192072</v>
      </c>
      <c r="G590" s="5">
        <f>N590*General!$B$15/(N590+O590)</f>
        <v>3.9988870461519159E-2</v>
      </c>
      <c r="H590" s="5">
        <f>(N590+O590)*(1/General!$B$20)*((F590/100)-E590*(C590/100))*1000/B590</f>
        <v>36.16100444163196</v>
      </c>
      <c r="I590" s="5">
        <f>(N590+O590)*(1/General!$B$20)*((D590/100)*E590-(G590/100))*1000/B590</f>
        <v>25.441358787551991</v>
      </c>
      <c r="J590" s="5">
        <f t="shared" si="9"/>
        <v>0.70355785687914962</v>
      </c>
      <c r="K590" s="5">
        <f>MAX(Online_RAW!$L$2-Online_RAW!L590,0)</f>
        <v>0</v>
      </c>
      <c r="L590" s="5">
        <f>0.0039*(Online_RAW!M590)</f>
        <v>6.3842999999999996</v>
      </c>
      <c r="M590" s="10">
        <f>Online_RAW!$N$2-Online_RAW!N590</f>
        <v>0</v>
      </c>
      <c r="N590" s="5">
        <f>Online_RAW!C590*60</f>
        <v>119.976272727273</v>
      </c>
      <c r="O590" s="5">
        <f>MAX(0, Online_RAW!D590*60)</f>
        <v>3.3391304347826098E-2</v>
      </c>
      <c r="P590" s="5">
        <f>_xlfn.IFNA(VLOOKUP(A590,Sampling!$D$7:$E$14,2,FALSE),0)</f>
        <v>0</v>
      </c>
      <c r="Q590">
        <f>_xlfn.IFNA(VLOOKUP(A590,Refill!$D$6:$G$8,2,FALSE),0)</f>
        <v>0</v>
      </c>
    </row>
    <row r="591" spans="1:17" x14ac:dyDescent="0.25">
      <c r="A591" s="5">
        <f>ROUND((Online_RAW!B591-General!$B$10)*24,3)</f>
        <v>9.8170000000000002</v>
      </c>
      <c r="B591" s="5">
        <f>General!$B$12+Online_ANA!K591/1000+Online_ANA!L591/1000+Online_ANA!M591/1000/General!$B$22-SUM($P$2:P591)/1000/General!$B$24+SUM($Q$2:Q591)/1000/General!$B$24</f>
        <v>1.0866339</v>
      </c>
      <c r="C591" s="5">
        <f>Online_RAW!K591</f>
        <v>20.03</v>
      </c>
      <c r="D591" s="5">
        <f>Online_RAW!J591</f>
        <v>0.56499999999999995</v>
      </c>
      <c r="E591" s="5">
        <f>(1-F591/100-G591/100)/(1-C591/100-D591/100-General!$B$17/100)</f>
        <v>1.0021697049293294</v>
      </c>
      <c r="F591" s="5">
        <f>N591*General!$B$14/(N591+O591)+O591*100/(N591+O591)</f>
        <v>20.816353961988558</v>
      </c>
      <c r="G591" s="5">
        <f>N591*General!$B$15/(N591+O591)</f>
        <v>3.9991740423238102E-2</v>
      </c>
      <c r="H591" s="5">
        <f>(N591+O591)*(1/General!$B$20)*((F591/100)-E591*(C591/100))*1000/B591</f>
        <v>36.607822935026888</v>
      </c>
      <c r="I591" s="5">
        <f>(N591+O591)*(1/General!$B$20)*((D591/100)*E591-(G591/100))*1000/B591</f>
        <v>25.931379575871851</v>
      </c>
      <c r="J591" s="5">
        <f t="shared" si="9"/>
        <v>0.7083562336360717</v>
      </c>
      <c r="K591" s="5">
        <f>MAX(Online_RAW!$L$2-Online_RAW!L591,0)</f>
        <v>0</v>
      </c>
      <c r="L591" s="5">
        <f>0.0039*(Online_RAW!M591)</f>
        <v>6.6338999999999997</v>
      </c>
      <c r="M591" s="10">
        <f>Online_RAW!$N$2-Online_RAW!N591</f>
        <v>0</v>
      </c>
      <c r="N591" s="5">
        <f>Online_RAW!C591*60</f>
        <v>119.994</v>
      </c>
      <c r="O591" s="5">
        <f>MAX(0, Online_RAW!D591*60)</f>
        <v>2.47826086956522E-2</v>
      </c>
      <c r="P591" s="5">
        <f>_xlfn.IFNA(VLOOKUP(A591,Sampling!$D$7:$E$14,2,FALSE),0)</f>
        <v>0</v>
      </c>
      <c r="Q591">
        <f>_xlfn.IFNA(VLOOKUP(A591,Refill!$D$6:$G$8,2,FALSE),0)</f>
        <v>0</v>
      </c>
    </row>
    <row r="592" spans="1:17" x14ac:dyDescent="0.25">
      <c r="A592" s="5">
        <f>ROUND((Online_RAW!B592-General!$B$10)*24,3)</f>
        <v>9.8330000000000002</v>
      </c>
      <c r="B592" s="5">
        <f>General!$B$12+Online_ANA!K592/1000+Online_ANA!L592/1000+Online_ANA!M592/1000/General!$B$22-SUM($P$2:P592)/1000/General!$B$24+SUM($Q$2:Q592)/1000/General!$B$24</f>
        <v>1.0868094000000001</v>
      </c>
      <c r="C592" s="5">
        <f>Online_RAW!K592</f>
        <v>20.02</v>
      </c>
      <c r="D592" s="5">
        <f>Online_RAW!J592</f>
        <v>0.56999999999999995</v>
      </c>
      <c r="E592" s="5">
        <f>(1-F592/100-G592/100)/(1-C592/100-D592/100-General!$B$17/100)</f>
        <v>1.0023132253178859</v>
      </c>
      <c r="F592" s="5">
        <f>N592*General!$B$14/(N592+O592)+O592*100/(N592+O592)</f>
        <v>20.8</v>
      </c>
      <c r="G592" s="5">
        <f>N592*General!$B$15/(N592+O592)</f>
        <v>0.04</v>
      </c>
      <c r="H592" s="5">
        <f>(N592+O592)*(1/General!$B$20)*((F592/100)-E592*(C592/100))*1000/B592</f>
        <v>36.14089644149157</v>
      </c>
      <c r="I592" s="5">
        <f>(N592+O592)*(1/General!$B$20)*((D592/100)*E592-(G592/100))*1000/B592</f>
        <v>26.172291363062826</v>
      </c>
      <c r="J592" s="5">
        <f t="shared" si="9"/>
        <v>0.72417382909782269</v>
      </c>
      <c r="K592" s="5">
        <f>MAX(Online_RAW!$L$2-Online_RAW!L592,0)</f>
        <v>0</v>
      </c>
      <c r="L592" s="5">
        <f>0.0039*(Online_RAW!M592)</f>
        <v>6.8094000000000001</v>
      </c>
      <c r="M592" s="10">
        <f>Online_RAW!$N$2-Online_RAW!N592</f>
        <v>0</v>
      </c>
      <c r="N592" s="5">
        <f>Online_RAW!C592*60</f>
        <v>119.994</v>
      </c>
      <c r="O592" s="5">
        <f>MAX(0, Online_RAW!D592*60)</f>
        <v>0</v>
      </c>
      <c r="P592" s="5">
        <f>_xlfn.IFNA(VLOOKUP(A592,Sampling!$D$7:$E$14,2,FALSE),0)</f>
        <v>0</v>
      </c>
      <c r="Q592">
        <f>_xlfn.IFNA(VLOOKUP(A592,Refill!$D$6:$G$8,2,FALSE),0)</f>
        <v>0</v>
      </c>
    </row>
    <row r="593" spans="1:17" x14ac:dyDescent="0.25">
      <c r="A593" s="5">
        <f>ROUND((Online_RAW!B593-General!$B$10)*24,3)</f>
        <v>9.85</v>
      </c>
      <c r="B593" s="5">
        <f>General!$B$12+Online_ANA!K593/1000+Online_ANA!L593/1000+Online_ANA!M593/1000/General!$B$22-SUM($P$2:P593)/1000/General!$B$24+SUM($Q$2:Q593)/1000/General!$B$24</f>
        <v>1.0868094000000001</v>
      </c>
      <c r="C593" s="5">
        <f>Online_RAW!K593</f>
        <v>20.02</v>
      </c>
      <c r="D593" s="5">
        <f>Online_RAW!J593</f>
        <v>0.56999999999999995</v>
      </c>
      <c r="E593" s="5">
        <f>(1-F593/100-G593/100)/(1-C593/100-D593/100-General!$B$17/100)</f>
        <v>1.0022413200823623</v>
      </c>
      <c r="F593" s="5">
        <f>N593*General!$B$14/(N593+O593)+O593*100/(N593+O593)</f>
        <v>20.805681751482069</v>
      </c>
      <c r="G593" s="5">
        <f>N593*General!$B$15/(N593+O593)</f>
        <v>3.9997130428544414E-2</v>
      </c>
      <c r="H593" s="5">
        <f>(N593+O593)*(1/General!$B$20)*((F593/100)-E593*(C593/100))*1000/B593</f>
        <v>36.493430577088425</v>
      </c>
      <c r="I593" s="5">
        <f>(N593+O593)*(1/General!$B$20)*((D593/100)*E593-(G593/100))*1000/B593</f>
        <v>26.171665472626962</v>
      </c>
      <c r="J593" s="5">
        <f t="shared" si="9"/>
        <v>0.71716100839963925</v>
      </c>
      <c r="K593" s="5">
        <f>MAX(Online_RAW!$L$2-Online_RAW!L593,0)</f>
        <v>0</v>
      </c>
      <c r="L593" s="5">
        <f>0.0039*(Online_RAW!M593)</f>
        <v>6.8094000000000001</v>
      </c>
      <c r="M593" s="10">
        <f>Online_RAW!$N$2-Online_RAW!N593</f>
        <v>0</v>
      </c>
      <c r="N593" s="5">
        <f>Online_RAW!C593*60</f>
        <v>119.99113043478239</v>
      </c>
      <c r="O593" s="5">
        <f>MAX(0, Online_RAW!D593*60)</f>
        <v>8.6086956521738995E-3</v>
      </c>
      <c r="P593" s="5">
        <f>_xlfn.IFNA(VLOOKUP(A593,Sampling!$D$7:$E$14,2,FALSE),0)</f>
        <v>0</v>
      </c>
      <c r="Q593">
        <f>_xlfn.IFNA(VLOOKUP(A593,Refill!$D$6:$G$8,2,FALSE),0)</f>
        <v>0</v>
      </c>
    </row>
    <row r="594" spans="1:17" x14ac:dyDescent="0.25">
      <c r="A594" s="5">
        <f>ROUND((Online_RAW!B594-General!$B$10)*24,3)</f>
        <v>9.8670000000000009</v>
      </c>
      <c r="B594" s="5">
        <f>General!$B$12+Online_ANA!K594/1000+Online_ANA!L594/1000+Online_ANA!M594/1000/General!$B$22-SUM($P$2:P594)/1000/General!$B$24+SUM($Q$2:Q594)/1000/General!$B$24</f>
        <v>1.0868094000000001</v>
      </c>
      <c r="C594" s="5">
        <f>Online_RAW!K594</f>
        <v>20.010000000000002</v>
      </c>
      <c r="D594" s="5">
        <f>Online_RAW!J594</f>
        <v>0.57999999999999996</v>
      </c>
      <c r="E594" s="5">
        <f>(1-F594/100-G594/100)/(1-C594/100-D594/100-General!$B$17/100)</f>
        <v>1.0023132253178861</v>
      </c>
      <c r="F594" s="5">
        <f>N594*General!$B$14/(N594+O594)+O594*100/(N594+O594)</f>
        <v>20.8</v>
      </c>
      <c r="G594" s="5">
        <f>N594*General!$B$15/(N594+O594)</f>
        <v>0.04</v>
      </c>
      <c r="H594" s="5">
        <f>(N594+O594)*(1/General!$B$20)*((F594/100)-E594*(C594/100))*1000/B594</f>
        <v>36.637175884806808</v>
      </c>
      <c r="I594" s="5">
        <f>(N594+O594)*(1/General!$B$20)*((D594/100)*E594-(G594/100))*1000/B594</f>
        <v>26.667877303523998</v>
      </c>
      <c r="J594" s="5">
        <f t="shared" si="9"/>
        <v>0.72789118318977719</v>
      </c>
      <c r="K594" s="5">
        <f>MAX(Online_RAW!$L$2-Online_RAW!L594,0)</f>
        <v>0</v>
      </c>
      <c r="L594" s="5">
        <f>0.0039*(Online_RAW!M594)</f>
        <v>6.8094000000000001</v>
      </c>
      <c r="M594" s="10">
        <f>Online_RAW!$N$2-Online_RAW!N594</f>
        <v>0</v>
      </c>
      <c r="N594" s="5">
        <f>Online_RAW!C594*60</f>
        <v>120.0023478260868</v>
      </c>
      <c r="O594" s="5">
        <f>MAX(0, Online_RAW!D594*60)</f>
        <v>0</v>
      </c>
      <c r="P594" s="5">
        <f>_xlfn.IFNA(VLOOKUP(A594,Sampling!$D$7:$E$14,2,FALSE),0)</f>
        <v>0</v>
      </c>
      <c r="Q594">
        <f>_xlfn.IFNA(VLOOKUP(A594,Refill!$D$6:$G$8,2,FALSE),0)</f>
        <v>0</v>
      </c>
    </row>
    <row r="595" spans="1:17" x14ac:dyDescent="0.25">
      <c r="A595" s="5">
        <f>ROUND((Online_RAW!B595-General!$B$10)*24,3)</f>
        <v>9.8829999999999991</v>
      </c>
      <c r="B595" s="5">
        <f>General!$B$12+Online_ANA!K595/1000+Online_ANA!L595/1000+Online_ANA!M595/1000/General!$B$22-SUM($P$2:P595)/1000/General!$B$24+SUM($Q$2:Q595)/1000/General!$B$24</f>
        <v>1.0868094000000001</v>
      </c>
      <c r="C595" s="5">
        <f>Online_RAW!K595</f>
        <v>20</v>
      </c>
      <c r="D595" s="5">
        <f>Online_RAW!J595</f>
        <v>0.57999999999999996</v>
      </c>
      <c r="E595" s="5">
        <f>(1-F595/100-G595/100)/(1-C595/100-D595/100-General!$B$17/100)</f>
        <v>1.0021863298387765</v>
      </c>
      <c r="F595" s="5">
        <f>N595*General!$B$14/(N595+O595)+O595*100/(N595+O595)</f>
        <v>20.8</v>
      </c>
      <c r="G595" s="5">
        <f>N595*General!$B$15/(N595+O595)</f>
        <v>0.04</v>
      </c>
      <c r="H595" s="5">
        <f>(N595+O595)*(1/General!$B$20)*((F595/100)-E595*(C595/100))*1000/B595</f>
        <v>37.233449858841709</v>
      </c>
      <c r="I595" s="5">
        <f>(N595+O595)*(1/General!$B$20)*((D595/100)*E595-(G595/100))*1000/B595</f>
        <v>26.64813744243294</v>
      </c>
      <c r="J595" s="5">
        <f t="shared" si="9"/>
        <v>0.71570422680306356</v>
      </c>
      <c r="K595" s="5">
        <f>MAX(Online_RAW!$L$2-Online_RAW!L595,0)</f>
        <v>0</v>
      </c>
      <c r="L595" s="5">
        <f>0.0039*(Online_RAW!M595)</f>
        <v>6.8094000000000001</v>
      </c>
      <c r="M595" s="10">
        <f>Online_RAW!$N$2-Online_RAW!N595</f>
        <v>0</v>
      </c>
      <c r="N595" s="5">
        <f>Online_RAW!C595*60</f>
        <v>119.9298260869566</v>
      </c>
      <c r="O595" s="5">
        <f>MAX(0, Online_RAW!D595*60)</f>
        <v>0</v>
      </c>
      <c r="P595" s="5">
        <f>_xlfn.IFNA(VLOOKUP(A595,Sampling!$D$7:$E$14,2,FALSE),0)</f>
        <v>0</v>
      </c>
      <c r="Q595">
        <f>_xlfn.IFNA(VLOOKUP(A595,Refill!$D$6:$G$8,2,FALSE),0)</f>
        <v>0</v>
      </c>
    </row>
    <row r="596" spans="1:17" x14ac:dyDescent="0.25">
      <c r="A596" s="5">
        <f>ROUND((Online_RAW!B596-General!$B$10)*24,3)</f>
        <v>9.9</v>
      </c>
      <c r="B596" s="5">
        <f>General!$B$12+Online_ANA!K596/1000+Online_ANA!L596/1000+Online_ANA!M596/1000/General!$B$22-SUM($P$2:P596)/1000/General!$B$24+SUM($Q$2:Q596)/1000/General!$B$24</f>
        <v>1.0868094000000001</v>
      </c>
      <c r="C596" s="5">
        <f>Online_RAW!K596</f>
        <v>19.984999999999999</v>
      </c>
      <c r="D596" s="5">
        <f>Online_RAW!J596</f>
        <v>0.57999999999999996</v>
      </c>
      <c r="E596" s="5">
        <f>(1-F596/100-G596/100)/(1-C596/100-D596/100-General!$B$17/100)</f>
        <v>1.0019960468535487</v>
      </c>
      <c r="F596" s="5">
        <f>N596*General!$B$14/(N596+O596)+O596*100/(N596+O596)</f>
        <v>20.8</v>
      </c>
      <c r="G596" s="5">
        <f>N596*General!$B$15/(N596+O596)</f>
        <v>0.04</v>
      </c>
      <c r="H596" s="5">
        <f>(N596+O596)*(1/General!$B$20)*((F596/100)-E596*(C596/100))*1000/B596</f>
        <v>38.172067942423404</v>
      </c>
      <c r="I596" s="5">
        <f>(N596+O596)*(1/General!$B$20)*((D596/100)*E596-(G596/100))*1000/B596</f>
        <v>26.650585490636804</v>
      </c>
      <c r="J596" s="5">
        <f t="shared" si="9"/>
        <v>0.69816981178056803</v>
      </c>
      <c r="K596" s="5">
        <f>MAX(Online_RAW!$L$2-Online_RAW!L596,0)</f>
        <v>0</v>
      </c>
      <c r="L596" s="5">
        <f>0.0039*(Online_RAW!M596)</f>
        <v>6.8094000000000001</v>
      </c>
      <c r="M596" s="10">
        <f>Online_RAW!$N$2-Online_RAW!N596</f>
        <v>0</v>
      </c>
      <c r="N596" s="5">
        <f>Online_RAW!C596*60</f>
        <v>119.96530434782581</v>
      </c>
      <c r="O596" s="5">
        <f>MAX(0, Online_RAW!D596*60)</f>
        <v>0</v>
      </c>
      <c r="P596" s="5">
        <f>_xlfn.IFNA(VLOOKUP(A596,Sampling!$D$7:$E$14,2,FALSE),0)</f>
        <v>0</v>
      </c>
      <c r="Q596">
        <f>_xlfn.IFNA(VLOOKUP(A596,Refill!$D$6:$G$8,2,FALSE),0)</f>
        <v>0</v>
      </c>
    </row>
    <row r="597" spans="1:17" x14ac:dyDescent="0.25">
      <c r="A597" s="5">
        <f>ROUND((Online_RAW!B597-General!$B$10)*24,3)</f>
        <v>9.9169999999999998</v>
      </c>
      <c r="B597" s="5">
        <f>General!$B$12+Online_ANA!K597/1000+Online_ANA!L597/1000+Online_ANA!M597/1000/General!$B$22-SUM($P$2:P597)/1000/General!$B$24+SUM($Q$2:Q597)/1000/General!$B$24</f>
        <v>1.0868094000000001</v>
      </c>
      <c r="C597" s="5">
        <f>Online_RAW!K597</f>
        <v>19.97</v>
      </c>
      <c r="D597" s="5">
        <f>Online_RAW!J597</f>
        <v>0.58499999999999996</v>
      </c>
      <c r="E597" s="5">
        <f>(1-F597/100-G597/100)/(1-C597/100-D597/100-General!$B$17/100)</f>
        <v>1.0017040387295562</v>
      </c>
      <c r="F597" s="5">
        <f>N597*General!$B$14/(N597+O597)+O597*100/(N597+O597)</f>
        <v>20.813058870662235</v>
      </c>
      <c r="G597" s="5">
        <f>N597*General!$B$15/(N597+O597)</f>
        <v>3.9993404610776648E-2</v>
      </c>
      <c r="H597" s="5">
        <f>(N597+O597)*(1/General!$B$20)*((F597/100)-E597*(C597/100))*1000/B597</f>
        <v>39.881933373523118</v>
      </c>
      <c r="I597" s="5">
        <f>(N597+O597)*(1/General!$B$20)*((D597/100)*E597-(G597/100))*1000/B597</f>
        <v>26.915806094099327</v>
      </c>
      <c r="J597" s="5">
        <f t="shared" si="9"/>
        <v>0.67488719370782146</v>
      </c>
      <c r="K597" s="5">
        <f>MAX(Online_RAW!$L$2-Online_RAW!L597,0)</f>
        <v>0</v>
      </c>
      <c r="L597" s="5">
        <f>0.0039*(Online_RAW!M597)</f>
        <v>6.8094000000000001</v>
      </c>
      <c r="M597" s="10">
        <f>Online_RAW!$N$2-Online_RAW!N597</f>
        <v>0</v>
      </c>
      <c r="N597" s="5">
        <f>Online_RAW!C597*60</f>
        <v>120.06409090909081</v>
      </c>
      <c r="O597" s="5">
        <f>MAX(0, Online_RAW!D597*60)</f>
        <v>1.9799999999999998E-2</v>
      </c>
      <c r="P597" s="5">
        <f>_xlfn.IFNA(VLOOKUP(A597,Sampling!$D$7:$E$14,2,FALSE),0)</f>
        <v>0</v>
      </c>
      <c r="Q597">
        <f>_xlfn.IFNA(VLOOKUP(A597,Refill!$D$6:$G$8,2,FALSE),0)</f>
        <v>0</v>
      </c>
    </row>
    <row r="598" spans="1:17" x14ac:dyDescent="0.25">
      <c r="A598" s="5">
        <f>ROUND((Online_RAW!B598-General!$B$10)*24,3)</f>
        <v>9.9329999999999998</v>
      </c>
      <c r="B598" s="5">
        <f>General!$B$12+Online_ANA!K598/1000+Online_ANA!L598/1000+Online_ANA!M598/1000/General!$B$22-SUM($P$2:P598)/1000/General!$B$24+SUM($Q$2:Q598)/1000/General!$B$24</f>
        <v>1.0868094000000001</v>
      </c>
      <c r="C598" s="5">
        <f>Online_RAW!K598</f>
        <v>19.96</v>
      </c>
      <c r="D598" s="5">
        <f>Online_RAW!J598</f>
        <v>0.59</v>
      </c>
      <c r="E598" s="5">
        <f>(1-F598/100-G598/100)/(1-C598/100-D598/100-General!$B$17/100)</f>
        <v>1.0018058361118549</v>
      </c>
      <c r="F598" s="5">
        <f>N598*General!$B$14/(N598+O598)+O598*100/(N598+O598)</f>
        <v>20.8</v>
      </c>
      <c r="G598" s="5">
        <f>N598*General!$B$15/(N598+O598)</f>
        <v>0.04</v>
      </c>
      <c r="H598" s="5">
        <f>(N598+O598)*(1/General!$B$20)*((F598/100)-E598*(C598/100))*1000/B598</f>
        <v>39.641412432123481</v>
      </c>
      <c r="I598" s="5">
        <f>(N598+O598)*(1/General!$B$20)*((D598/100)*E598-(G598/100))*1000/B598</f>
        <v>27.171917115633846</v>
      </c>
      <c r="J598" s="5">
        <f t="shared" si="9"/>
        <v>0.68544270873696322</v>
      </c>
      <c r="K598" s="5">
        <f>MAX(Online_RAW!$L$2-Online_RAW!L598,0)</f>
        <v>0</v>
      </c>
      <c r="L598" s="5">
        <f>0.0039*(Online_RAW!M598)</f>
        <v>6.8094000000000001</v>
      </c>
      <c r="M598" s="10">
        <f>Online_RAW!$N$2-Online_RAW!N598</f>
        <v>0</v>
      </c>
      <c r="N598" s="5">
        <f>Online_RAW!C598*60</f>
        <v>120.11295652173901</v>
      </c>
      <c r="O598" s="5">
        <f>MAX(0, Online_RAW!D598*60)</f>
        <v>0</v>
      </c>
      <c r="P598" s="5">
        <f>_xlfn.IFNA(VLOOKUP(A598,Sampling!$D$7:$E$14,2,FALSE),0)</f>
        <v>0</v>
      </c>
      <c r="Q598">
        <f>_xlfn.IFNA(VLOOKUP(A598,Refill!$D$6:$G$8,2,FALSE),0)</f>
        <v>0</v>
      </c>
    </row>
    <row r="599" spans="1:17" x14ac:dyDescent="0.25">
      <c r="A599" s="5">
        <f>ROUND((Online_RAW!B599-General!$B$10)*24,3)</f>
        <v>9.9499999999999993</v>
      </c>
      <c r="B599" s="5">
        <f>General!$B$12+Online_ANA!K599/1000+Online_ANA!L599/1000+Online_ANA!M599/1000/General!$B$22-SUM($P$2:P599)/1000/General!$B$24+SUM($Q$2:Q599)/1000/General!$B$24</f>
        <v>1.0868094000000001</v>
      </c>
      <c r="C599" s="5">
        <f>Online_RAW!K599</f>
        <v>19.95</v>
      </c>
      <c r="D599" s="5">
        <f>Online_RAW!J599</f>
        <v>0.6</v>
      </c>
      <c r="E599" s="5">
        <f>(1-F599/100-G599/100)/(1-C599/100-D599/100-General!$B$17/100)</f>
        <v>1.0015803631817275</v>
      </c>
      <c r="F599" s="5">
        <f>N599*General!$B$14/(N599+O599)+O599*100/(N599+O599)</f>
        <v>20.817825266556031</v>
      </c>
      <c r="G599" s="5">
        <f>N599*General!$B$15/(N599+O599)</f>
        <v>3.9990997340123222E-2</v>
      </c>
      <c r="H599" s="5">
        <f>(N599+O599)*(1/General!$B$20)*((F599/100)-E599*(C599/100))*1000/B599</f>
        <v>41.185155397502115</v>
      </c>
      <c r="I599" s="5">
        <f>(N599+O599)*(1/General!$B$20)*((D599/100)*E599-(G599/100))*1000/B599</f>
        <v>27.625484389063448</v>
      </c>
      <c r="J599" s="5">
        <f t="shared" si="9"/>
        <v>0.67076314566337503</v>
      </c>
      <c r="K599" s="5">
        <f>MAX(Online_RAW!$L$2-Online_RAW!L599,0)</f>
        <v>0</v>
      </c>
      <c r="L599" s="5">
        <f>0.0039*(Online_RAW!M599)</f>
        <v>6.8094000000000001</v>
      </c>
      <c r="M599" s="10">
        <f>Online_RAW!$N$2-Online_RAW!N599</f>
        <v>0</v>
      </c>
      <c r="N599" s="5">
        <f>Online_RAW!C599*60</f>
        <v>119.9375454545454</v>
      </c>
      <c r="O599" s="5">
        <f>MAX(0, Online_RAW!D599*60)</f>
        <v>2.7E-2</v>
      </c>
      <c r="P599" s="5">
        <f>_xlfn.IFNA(VLOOKUP(A599,Sampling!$D$7:$E$14,2,FALSE),0)</f>
        <v>0</v>
      </c>
      <c r="Q599">
        <f>_xlfn.IFNA(VLOOKUP(A599,Refill!$D$6:$G$8,2,FALSE),0)</f>
        <v>0</v>
      </c>
    </row>
    <row r="600" spans="1:17" x14ac:dyDescent="0.25">
      <c r="A600" s="5">
        <f>ROUND((Online_RAW!B600-General!$B$10)*24,3)</f>
        <v>9.9670000000000005</v>
      </c>
      <c r="B600" s="5">
        <f>General!$B$12+Online_ANA!K600/1000+Online_ANA!L600/1000+Online_ANA!M600/1000/General!$B$22-SUM($P$2:P600)/1000/General!$B$24+SUM($Q$2:Q600)/1000/General!$B$24</f>
        <v>1.0869082000000001</v>
      </c>
      <c r="C600" s="5">
        <f>Online_RAW!K600</f>
        <v>19.945</v>
      </c>
      <c r="D600" s="5">
        <f>Online_RAW!J600</f>
        <v>0.6</v>
      </c>
      <c r="E600" s="5">
        <f>(1-F600/100-G600/100)/(1-C600/100-D600/100-General!$B$17/100)</f>
        <v>1.0016046889016659</v>
      </c>
      <c r="F600" s="5">
        <f>N600*General!$B$14/(N600+O600)+O600*100/(N600+O600)</f>
        <v>20.810891588356636</v>
      </c>
      <c r="G600" s="5">
        <f>N600*General!$B$15/(N600+O600)</f>
        <v>3.9994499197799682E-2</v>
      </c>
      <c r="H600" s="5">
        <f>(N600+O600)*(1/General!$B$20)*((F600/100)-E600*(C600/100))*1000/B600</f>
        <v>41.068835823536936</v>
      </c>
      <c r="I600" s="5">
        <f>(N600+O600)*(1/General!$B$20)*((D600/100)*E600-(G600/100))*1000/B600</f>
        <v>27.627653793433115</v>
      </c>
      <c r="J600" s="5">
        <f t="shared" si="9"/>
        <v>0.67271577680318484</v>
      </c>
      <c r="K600" s="5">
        <f>MAX(Online_RAW!$L$2-Online_RAW!L600,0)</f>
        <v>0</v>
      </c>
      <c r="L600" s="5">
        <f>0.0039*(Online_RAW!M600)</f>
        <v>6.9081999999999875</v>
      </c>
      <c r="M600" s="10">
        <f>Online_RAW!$N$2-Online_RAW!N600</f>
        <v>0</v>
      </c>
      <c r="N600" s="5">
        <f>Online_RAW!C600*60</f>
        <v>119.96599999999981</v>
      </c>
      <c r="O600" s="5">
        <f>MAX(0, Online_RAW!D600*60)</f>
        <v>1.6500000000000001E-2</v>
      </c>
      <c r="P600" s="5">
        <f>_xlfn.IFNA(VLOOKUP(A600,Sampling!$D$7:$E$14,2,FALSE),0)</f>
        <v>0</v>
      </c>
      <c r="Q600">
        <f>_xlfn.IFNA(VLOOKUP(A600,Refill!$D$6:$G$8,2,FALSE),0)</f>
        <v>0</v>
      </c>
    </row>
    <row r="601" spans="1:17" x14ac:dyDescent="0.25">
      <c r="A601" s="5">
        <f>ROUND((Online_RAW!B601-General!$B$10)*24,3)</f>
        <v>9.9830000000000005</v>
      </c>
      <c r="B601" s="5">
        <f>General!$B$12+Online_ANA!K601/1000+Online_ANA!L601/1000+Online_ANA!M601/1000/General!$B$22-SUM($P$2:P601)/1000/General!$B$24+SUM($Q$2:Q601)/1000/General!$B$24</f>
        <v>1.0871994</v>
      </c>
      <c r="C601" s="5">
        <f>Online_RAW!K601</f>
        <v>19.945</v>
      </c>
      <c r="D601" s="5">
        <f>Online_RAW!J601</f>
        <v>0.61</v>
      </c>
      <c r="E601" s="5">
        <f>(1-F601/100-G601/100)/(1-C601/100-D601/100-General!$B$17/100)</f>
        <v>1.0018487325054672</v>
      </c>
      <c r="F601" s="5">
        <f>N601*General!$B$14/(N601+O601)+O601*100/(N601+O601)</f>
        <v>20.801620504566195</v>
      </c>
      <c r="G601" s="5">
        <f>N601*General!$B$15/(N601+O601)</f>
        <v>3.999918156335041E-2</v>
      </c>
      <c r="H601" s="5">
        <f>(N601+O601)*(1/General!$B$20)*((F601/100)-E601*(C601/100))*1000/B601</f>
        <v>40.355018348770344</v>
      </c>
      <c r="I601" s="5">
        <f>(N601+O601)*(1/General!$B$20)*((D601/100)*E601-(G601/100))*1000/B601</f>
        <v>28.115855122216811</v>
      </c>
      <c r="J601" s="5">
        <f t="shared" si="9"/>
        <v>0.69671273295489722</v>
      </c>
      <c r="K601" s="5">
        <f>MAX(Online_RAW!$L$2-Online_RAW!L601,0)</f>
        <v>0</v>
      </c>
      <c r="L601" s="5">
        <f>0.0039*(Online_RAW!M601)</f>
        <v>7.1993999999999998</v>
      </c>
      <c r="M601" s="10">
        <f>Online_RAW!$N$2-Online_RAW!N601</f>
        <v>0</v>
      </c>
      <c r="N601" s="5">
        <f>Online_RAW!C601*60</f>
        <v>119.9601818181816</v>
      </c>
      <c r="O601" s="5">
        <f>MAX(0, Online_RAW!D601*60)</f>
        <v>2.454545454545454E-3</v>
      </c>
      <c r="P601" s="5">
        <f>_xlfn.IFNA(VLOOKUP(A601,Sampling!$D$7:$E$14,2,FALSE),0)</f>
        <v>0</v>
      </c>
      <c r="Q601">
        <f>_xlfn.IFNA(VLOOKUP(A601,Refill!$D$6:$G$8,2,FALSE),0)</f>
        <v>0</v>
      </c>
    </row>
    <row r="602" spans="1:17" x14ac:dyDescent="0.25">
      <c r="A602" s="5">
        <f>ROUND((Online_RAW!B602-General!$B$10)*24,3)</f>
        <v>10</v>
      </c>
      <c r="B602" s="5">
        <f>General!$B$12+Online_ANA!K602/1000+Online_ANA!L602/1000+Online_ANA!M602/1000/General!$B$22-SUM($P$2:P602)/1000/General!$B$24+SUM($Q$2:Q602)/1000/General!$B$24</f>
        <v>1.0872345000000001</v>
      </c>
      <c r="C602" s="5">
        <f>Online_RAW!K602</f>
        <v>19.93</v>
      </c>
      <c r="D602" s="5">
        <f>Online_RAW!J602</f>
        <v>0.61499999999999999</v>
      </c>
      <c r="E602" s="5">
        <f>(1-F602/100-G602/100)/(1-C602/100-D602/100-General!$B$17/100)</f>
        <v>1.0017424485782984</v>
      </c>
      <c r="F602" s="5">
        <f>N602*General!$B$14/(N602+O602)+O602*100/(N602+O602)</f>
        <v>20.8</v>
      </c>
      <c r="G602" s="5">
        <f>N602*General!$B$15/(N602+O602)</f>
        <v>0.04</v>
      </c>
      <c r="H602" s="5">
        <f>(N602+O602)*(1/General!$B$20)*((F602/100)-E602*(C602/100))*1000/B602</f>
        <v>41.107278225817893</v>
      </c>
      <c r="I602" s="5">
        <f>(N602+O602)*(1/General!$B$20)*((D602/100)*E602-(G602/100))*1000/B602</f>
        <v>28.350893403014222</v>
      </c>
      <c r="J602" s="5">
        <f t="shared" si="9"/>
        <v>0.68968062656135964</v>
      </c>
      <c r="K602" s="5">
        <f>MAX(Online_RAW!$L$2-Online_RAW!L602,0)</f>
        <v>0</v>
      </c>
      <c r="L602" s="5">
        <f>0.0039*(Online_RAW!M602)</f>
        <v>7.2344999999999997</v>
      </c>
      <c r="M602" s="10">
        <f>Online_RAW!$N$2-Online_RAW!N602</f>
        <v>0</v>
      </c>
      <c r="N602" s="5">
        <f>Online_RAW!C602*60</f>
        <v>119.93139130434781</v>
      </c>
      <c r="O602" s="5">
        <f>MAX(0, Online_RAW!D602*60)</f>
        <v>0</v>
      </c>
      <c r="P602" s="5">
        <f>_xlfn.IFNA(VLOOKUP(A602,Sampling!$D$7:$E$14,2,FALSE),0)</f>
        <v>0</v>
      </c>
      <c r="Q602">
        <f>_xlfn.IFNA(VLOOKUP(A602,Refill!$D$6:$G$8,2,FALSE),0)</f>
        <v>0</v>
      </c>
    </row>
    <row r="603" spans="1:17" x14ac:dyDescent="0.25">
      <c r="A603" s="5">
        <f>ROUND((Online_RAW!B603-General!$B$10)*24,3)</f>
        <v>10.016999999999999</v>
      </c>
      <c r="B603" s="5">
        <f>General!$B$12+Online_ANA!K603/1000+Online_ANA!L603/1000+Online_ANA!M603/1000/General!$B$22-SUM($P$2:P603)/1000/General!$B$24+SUM($Q$2:Q603)/1000/General!$B$24</f>
        <v>1.0872345000000001</v>
      </c>
      <c r="C603" s="5">
        <f>Online_RAW!K603</f>
        <v>19.920000000000002</v>
      </c>
      <c r="D603" s="5">
        <f>Online_RAW!J603</f>
        <v>0.61499999999999999</v>
      </c>
      <c r="E603" s="5">
        <f>(1-F603/100-G603/100)/(1-C603/100-D603/100-General!$B$17/100)</f>
        <v>1.0013388919496498</v>
      </c>
      <c r="F603" s="5">
        <f>N603*General!$B$14/(N603+O603)+O603*100/(N603+O603)</f>
        <v>20.821887641525244</v>
      </c>
      <c r="G603" s="5">
        <f>N603*General!$B$15/(N603+O603)</f>
        <v>3.9988945635593312E-2</v>
      </c>
      <c r="H603" s="5">
        <f>(N603+O603)*(1/General!$B$20)*((F603/100)-E603*(C603/100))*1000/B603</f>
        <v>43.055284085094868</v>
      </c>
      <c r="I603" s="5">
        <f>(N603+O603)*(1/General!$B$20)*((D603/100)*E603-(G603/100))*1000/B603</f>
        <v>28.327511070524814</v>
      </c>
      <c r="J603" s="5">
        <f t="shared" si="9"/>
        <v>0.65793343772945623</v>
      </c>
      <c r="K603" s="5">
        <f>MAX(Online_RAW!$L$2-Online_RAW!L603,0)</f>
        <v>0</v>
      </c>
      <c r="L603" s="5">
        <f>0.0039*(Online_RAW!M603)</f>
        <v>7.2344999999999997</v>
      </c>
      <c r="M603" s="10">
        <f>Online_RAW!$N$2-Online_RAW!N603</f>
        <v>0</v>
      </c>
      <c r="N603" s="5">
        <f>Online_RAW!C603*60</f>
        <v>119.8486956521742</v>
      </c>
      <c r="O603" s="5">
        <f>MAX(0, Online_RAW!D603*60)</f>
        <v>3.3130434782608686E-2</v>
      </c>
      <c r="P603" s="5">
        <f>_xlfn.IFNA(VLOOKUP(A603,Sampling!$D$7:$E$14,2,FALSE),0)</f>
        <v>0</v>
      </c>
      <c r="Q603">
        <f>_xlfn.IFNA(VLOOKUP(A603,Refill!$D$6:$G$8,2,FALSE),0)</f>
        <v>0</v>
      </c>
    </row>
    <row r="604" spans="1:17" x14ac:dyDescent="0.25">
      <c r="A604" s="5">
        <f>ROUND((Online_RAW!B604-General!$B$10)*24,3)</f>
        <v>10.032999999999999</v>
      </c>
      <c r="B604" s="5">
        <f>General!$B$12+Online_ANA!K604/1000+Online_ANA!L604/1000+Online_ANA!M604/1000/General!$B$22-SUM($P$2:P604)/1000/General!$B$24+SUM($Q$2:Q604)/1000/General!$B$24</f>
        <v>1.0872345000000001</v>
      </c>
      <c r="C604" s="5">
        <f>Online_RAW!K604</f>
        <v>19.91</v>
      </c>
      <c r="D604" s="5">
        <f>Online_RAW!J604</f>
        <v>0.62</v>
      </c>
      <c r="E604" s="5">
        <f>(1-F604/100-G604/100)/(1-C604/100-D604/100-General!$B$17/100)</f>
        <v>1.0014325798904216</v>
      </c>
      <c r="F604" s="5">
        <f>N604*General!$B$14/(N604+O604)+O604*100/(N604+O604)</f>
        <v>20.809469832843103</v>
      </c>
      <c r="G604" s="5">
        <f>N604*General!$B$15/(N604+O604)</f>
        <v>3.9995217256139845E-2</v>
      </c>
      <c r="H604" s="5">
        <f>(N604+O604)*(1/General!$B$20)*((F604/100)-E604*(C604/100))*1000/B604</f>
        <v>42.886261635905228</v>
      </c>
      <c r="I604" s="5">
        <f>(N604+O604)*(1/General!$B$20)*((D604/100)*E604-(G604/100))*1000/B604</f>
        <v>28.603719442279402</v>
      </c>
      <c r="J604" s="5">
        <f t="shared" si="9"/>
        <v>0.66696695751004331</v>
      </c>
      <c r="K604" s="5">
        <f>MAX(Online_RAW!$L$2-Online_RAW!L604,0)</f>
        <v>0</v>
      </c>
      <c r="L604" s="5">
        <f>0.0039*(Online_RAW!M604)</f>
        <v>7.2344999999999997</v>
      </c>
      <c r="M604" s="10">
        <f>Online_RAW!$N$2-Online_RAW!N604</f>
        <v>0</v>
      </c>
      <c r="N604" s="5">
        <f>Online_RAW!C604*60</f>
        <v>119.98226086956541</v>
      </c>
      <c r="O604" s="5">
        <f>MAX(0, Online_RAW!D604*60)</f>
        <v>1.434782608695654E-2</v>
      </c>
      <c r="P604" s="5">
        <f>_xlfn.IFNA(VLOOKUP(A604,Sampling!$D$7:$E$14,2,FALSE),0)</f>
        <v>0</v>
      </c>
      <c r="Q604">
        <f>_xlfn.IFNA(VLOOKUP(A604,Refill!$D$6:$G$8,2,FALSE),0)</f>
        <v>0</v>
      </c>
    </row>
    <row r="605" spans="1:17" x14ac:dyDescent="0.25">
      <c r="A605" s="5">
        <f>ROUND((Online_RAW!B605-General!$B$10)*24,3)</f>
        <v>10.050000000000001</v>
      </c>
      <c r="B605" s="5">
        <f>General!$B$12+Online_ANA!K605/1000+Online_ANA!L605/1000+Online_ANA!M605/1000/General!$B$22-SUM($P$2:P605)/1000/General!$B$24+SUM($Q$2:Q605)/1000/General!$B$24</f>
        <v>1.0872345000000001</v>
      </c>
      <c r="C605" s="5">
        <f>Online_RAW!K605</f>
        <v>19.899999999999999</v>
      </c>
      <c r="D605" s="5">
        <f>Online_RAW!J605</f>
        <v>0.62666666666666704</v>
      </c>
      <c r="E605" s="5">
        <f>(1-F605/100-G605/100)/(1-C605/100-D605/100-General!$B$17/100)</f>
        <v>1.0013256060806794</v>
      </c>
      <c r="F605" s="5">
        <f>N605*General!$B$14/(N605+O605)+O605*100/(N605+O605)</f>
        <v>20.814589588473613</v>
      </c>
      <c r="G605" s="5">
        <f>N605*General!$B$15/(N605+O605)</f>
        <v>3.9992631520972925E-2</v>
      </c>
      <c r="H605" s="5">
        <f>(N605+O605)*(1/General!$B$20)*((F605/100)-E605*(C605/100))*1000/B605</f>
        <v>43.708792352784741</v>
      </c>
      <c r="I605" s="5">
        <f>(N605+O605)*(1/General!$B$20)*((D605/100)*E605-(G605/100))*1000/B605</f>
        <v>28.911093384596022</v>
      </c>
      <c r="J605" s="5">
        <f t="shared" si="9"/>
        <v>0.66144800229773593</v>
      </c>
      <c r="K605" s="5">
        <f>MAX(Online_RAW!$L$2-Online_RAW!L605,0)</f>
        <v>0</v>
      </c>
      <c r="L605" s="5">
        <f>0.0039*(Online_RAW!M605)</f>
        <v>7.2344999999999997</v>
      </c>
      <c r="M605" s="10">
        <f>Online_RAW!$N$2-Online_RAW!N605</f>
        <v>0</v>
      </c>
      <c r="N605" s="5">
        <f>Online_RAW!C605*60</f>
        <v>119.89904347826099</v>
      </c>
      <c r="O605" s="5">
        <f>MAX(0, Online_RAW!D605*60)</f>
        <v>2.2090909090909081E-2</v>
      </c>
      <c r="P605" s="5">
        <f>_xlfn.IFNA(VLOOKUP(A605,Sampling!$D$7:$E$14,2,FALSE),0)</f>
        <v>0</v>
      </c>
      <c r="Q605">
        <f>_xlfn.IFNA(VLOOKUP(A605,Refill!$D$6:$G$8,2,FALSE),0)</f>
        <v>0</v>
      </c>
    </row>
    <row r="606" spans="1:17" x14ac:dyDescent="0.25">
      <c r="A606" s="5">
        <f>ROUND((Online_RAW!B606-General!$B$10)*24,3)</f>
        <v>10.067</v>
      </c>
      <c r="B606" s="5">
        <f>General!$B$12+Online_ANA!K606/1000+Online_ANA!L606/1000+Online_ANA!M606/1000/General!$B$22-SUM($P$2:P606)/1000/General!$B$24+SUM($Q$2:Q606)/1000/General!$B$24</f>
        <v>1.0872345000000001</v>
      </c>
      <c r="C606" s="5">
        <f>Online_RAW!K606</f>
        <v>19.89</v>
      </c>
      <c r="D606" s="5">
        <f>Online_RAW!J606</f>
        <v>0.64</v>
      </c>
      <c r="E606" s="5">
        <f>(1-F606/100-G606/100)/(1-C606/100-D606/100-General!$B$17/100)</f>
        <v>1.0013717197354792</v>
      </c>
      <c r="F606" s="5">
        <f>N606*General!$B$14/(N606+O606)+O606*100/(N606+O606)</f>
        <v>20.814282486268514</v>
      </c>
      <c r="G606" s="5">
        <f>N606*General!$B$15/(N606+O606)</f>
        <v>3.9992786623096716E-2</v>
      </c>
      <c r="H606" s="5">
        <f>(N606+O606)*(1/General!$B$20)*((F606/100)-E606*(C606/100))*1000/B606</f>
        <v>44.194907592525219</v>
      </c>
      <c r="I606" s="5">
        <f>(N606+O606)*(1/General!$B$20)*((D606/100)*E606-(G606/100))*1000/B606</f>
        <v>29.605454028145278</v>
      </c>
      <c r="J606" s="5">
        <f t="shared" si="9"/>
        <v>0.66988383143836494</v>
      </c>
      <c r="K606" s="5">
        <f>MAX(Online_RAW!$L$2-Online_RAW!L606,0)</f>
        <v>0</v>
      </c>
      <c r="L606" s="5">
        <f>0.0039*(Online_RAW!M606)</f>
        <v>7.2344999999999997</v>
      </c>
      <c r="M606" s="10">
        <f>Online_RAW!$N$2-Online_RAW!N606</f>
        <v>0</v>
      </c>
      <c r="N606" s="5">
        <f>Online_RAW!C606*60</f>
        <v>120.04513043478239</v>
      </c>
      <c r="O606" s="5">
        <f>MAX(0, Online_RAW!D606*60)</f>
        <v>2.1652173913043461E-2</v>
      </c>
      <c r="P606" s="5">
        <f>_xlfn.IFNA(VLOOKUP(A606,Sampling!$D$7:$E$14,2,FALSE),0)</f>
        <v>0</v>
      </c>
      <c r="Q606">
        <f>_xlfn.IFNA(VLOOKUP(A606,Refill!$D$6:$G$8,2,FALSE),0)</f>
        <v>0</v>
      </c>
    </row>
    <row r="607" spans="1:17" x14ac:dyDescent="0.25">
      <c r="A607" s="5">
        <f>ROUND((Online_RAW!B607-General!$B$10)*24,3)</f>
        <v>10.083</v>
      </c>
      <c r="B607" s="5">
        <f>General!$B$12+Online_ANA!K607/1000+Online_ANA!L607/1000+Online_ANA!M607/1000/General!$B$22-SUM($P$2:P607)/1000/General!$B$24+SUM($Q$2:Q607)/1000/General!$B$24</f>
        <v>1.0872345000000001</v>
      </c>
      <c r="C607" s="5">
        <f>Online_RAW!K607</f>
        <v>19.88</v>
      </c>
      <c r="D607" s="5">
        <f>Online_RAW!J607</f>
        <v>0.64500000000000002</v>
      </c>
      <c r="E607" s="5">
        <f>(1-F607/100-G607/100)/(1-C607/100-D607/100-General!$B$17/100)</f>
        <v>1.0014889786385091</v>
      </c>
      <c r="F607" s="5">
        <f>N607*General!$B$14/(N607+O607)+O607*100/(N607+O607)</f>
        <v>20.8</v>
      </c>
      <c r="G607" s="5">
        <f>N607*General!$B$15/(N607+O607)</f>
        <v>4.0000000000000008E-2</v>
      </c>
      <c r="H607" s="5">
        <f>(N607+O607)*(1/General!$B$20)*((F607/100)-E607*(C607/100))*1000/B607</f>
        <v>43.822911617870041</v>
      </c>
      <c r="I607" s="5">
        <f>(N607+O607)*(1/General!$B$20)*((D607/100)*E607-(G607/100))*1000/B607</f>
        <v>29.823647091820025</v>
      </c>
      <c r="J607" s="5">
        <f t="shared" si="9"/>
        <v>0.68054919198154284</v>
      </c>
      <c r="K607" s="5">
        <f>MAX(Online_RAW!$L$2-Online_RAW!L607,0)</f>
        <v>0</v>
      </c>
      <c r="L607" s="5">
        <f>0.0039*(Online_RAW!M607)</f>
        <v>7.2344999999999997</v>
      </c>
      <c r="M607" s="10">
        <f>Online_RAW!$N$2-Online_RAW!N607</f>
        <v>0</v>
      </c>
      <c r="N607" s="5">
        <f>Online_RAW!C607*60</f>
        <v>119.93863636363621</v>
      </c>
      <c r="O607" s="5">
        <f>MAX(0, Online_RAW!D607*60)</f>
        <v>0</v>
      </c>
      <c r="P607" s="5">
        <f>_xlfn.IFNA(VLOOKUP(A607,Sampling!$D$7:$E$14,2,FALSE),0)</f>
        <v>0</v>
      </c>
      <c r="Q607">
        <f>_xlfn.IFNA(VLOOKUP(A607,Refill!$D$6:$G$8,2,FALSE),0)</f>
        <v>0</v>
      </c>
    </row>
    <row r="608" spans="1:17" x14ac:dyDescent="0.25">
      <c r="A608" s="5">
        <f>ROUND((Online_RAW!B608-General!$B$10)*24,3)</f>
        <v>10.1</v>
      </c>
      <c r="B608" s="5">
        <f>General!$B$12+Online_ANA!K608/1000+Online_ANA!L608/1000+Online_ANA!M608/1000/General!$B$22-SUM($P$2:P608)/1000/General!$B$24+SUM($Q$2:Q608)/1000/General!$B$24</f>
        <v>1.0872345000000001</v>
      </c>
      <c r="C608" s="5">
        <f>Online_RAW!K608</f>
        <v>19.87</v>
      </c>
      <c r="D608" s="5">
        <f>Online_RAW!J608</f>
        <v>0.64500000000000002</v>
      </c>
      <c r="E608" s="5">
        <f>(1-F608/100-G608/100)/(1-C608/100-D608/100-General!$B$17/100)</f>
        <v>1.0012872426381776</v>
      </c>
      <c r="F608" s="5">
        <f>N608*General!$B$14/(N608+O608)+O608*100/(N608+O608)</f>
        <v>20.805935804465477</v>
      </c>
      <c r="G608" s="5">
        <f>N608*General!$B$15/(N608+O608)</f>
        <v>3.9997002118956827E-2</v>
      </c>
      <c r="H608" s="5">
        <f>(N608+O608)*(1/General!$B$20)*((F608/100)-E608*(C608/100))*1000/B608</f>
        <v>44.85985497651096</v>
      </c>
      <c r="I608" s="5">
        <f>(N608+O608)*(1/General!$B$20)*((D608/100)*E608-(G608/100))*1000/B608</f>
        <v>29.853732103192023</v>
      </c>
      <c r="J608" s="5">
        <f t="shared" si="9"/>
        <v>0.66548882333265935</v>
      </c>
      <c r="K608" s="5">
        <f>MAX(Online_RAW!$L$2-Online_RAW!L608,0)</f>
        <v>0</v>
      </c>
      <c r="L608" s="5">
        <f>0.0039*(Online_RAW!M608)</f>
        <v>7.2344999999999997</v>
      </c>
      <c r="M608" s="10">
        <f>Online_RAW!$N$2-Online_RAW!N608</f>
        <v>0</v>
      </c>
      <c r="N608" s="5">
        <f>Online_RAW!C608*60</f>
        <v>120.07581818181839</v>
      </c>
      <c r="O608" s="5">
        <f>MAX(0, Online_RAW!D608*60)</f>
        <v>8.9999999999999993E-3</v>
      </c>
      <c r="P608" s="5">
        <f>_xlfn.IFNA(VLOOKUP(A608,Sampling!$D$7:$E$14,2,FALSE),0)</f>
        <v>0</v>
      </c>
      <c r="Q608">
        <f>_xlfn.IFNA(VLOOKUP(A608,Refill!$D$6:$G$8,2,FALSE),0)</f>
        <v>0</v>
      </c>
    </row>
    <row r="609" spans="1:17" x14ac:dyDescent="0.25">
      <c r="A609" s="5">
        <f>ROUND((Online_RAW!B609-General!$B$10)*24,3)</f>
        <v>10.117000000000001</v>
      </c>
      <c r="B609" s="5">
        <f>General!$B$12+Online_ANA!K609/1000+Online_ANA!L609/1000+Online_ANA!M609/1000/General!$B$22-SUM($P$2:P609)/1000/General!$B$24+SUM($Q$2:Q609)/1000/General!$B$24</f>
        <v>1.0874240400000001</v>
      </c>
      <c r="C609" s="5">
        <f>Online_RAW!K609</f>
        <v>19.855</v>
      </c>
      <c r="D609" s="5">
        <f>Online_RAW!J609</f>
        <v>0.65500000000000003</v>
      </c>
      <c r="E609" s="5">
        <f>(1-F609/100-G609/100)/(1-C609/100-D609/100-General!$B$17/100)</f>
        <v>1.001130451994046</v>
      </c>
      <c r="F609" s="5">
        <f>N609*General!$B$14/(N609+O609)+O609*100/(N609+O609)</f>
        <v>20.813328548157617</v>
      </c>
      <c r="G609" s="5">
        <f>N609*General!$B$15/(N609+O609)</f>
        <v>3.9993268410021404E-2</v>
      </c>
      <c r="H609" s="5">
        <f>(N609+O609)*(1/General!$B$20)*((F609/100)-E609*(C609/100))*1000/B609</f>
        <v>46.047502821063567</v>
      </c>
      <c r="I609" s="5">
        <f>(N609+O609)*(1/General!$B$20)*((D609/100)*E609-(G609/100))*1000/B609</f>
        <v>30.296102247558714</v>
      </c>
      <c r="J609" s="5">
        <f t="shared" si="9"/>
        <v>0.65793149229582826</v>
      </c>
      <c r="K609" s="5">
        <f>MAX(Online_RAW!$L$2-Online_RAW!L609,0)</f>
        <v>0</v>
      </c>
      <c r="L609" s="5">
        <f>0.0039*(Online_RAW!M609)</f>
        <v>7.4240400000000006</v>
      </c>
      <c r="M609" s="10">
        <f>Online_RAW!$N$2-Online_RAW!N609</f>
        <v>0</v>
      </c>
      <c r="N609" s="5">
        <f>Online_RAW!C609*60</f>
        <v>119.902857142857</v>
      </c>
      <c r="O609" s="5">
        <f>MAX(0, Online_RAW!D609*60)</f>
        <v>2.0181818181818158E-2</v>
      </c>
      <c r="P609" s="5">
        <f>_xlfn.IFNA(VLOOKUP(A609,Sampling!$D$7:$E$14,2,FALSE),0)</f>
        <v>0</v>
      </c>
      <c r="Q609">
        <f>_xlfn.IFNA(VLOOKUP(A609,Refill!$D$6:$G$8,2,FALSE),0)</f>
        <v>0</v>
      </c>
    </row>
    <row r="610" spans="1:17" x14ac:dyDescent="0.25">
      <c r="A610" s="5">
        <f>ROUND((Online_RAW!B610-General!$B$10)*24,3)</f>
        <v>10.132999999999999</v>
      </c>
      <c r="B610" s="5">
        <f>General!$B$12+Online_ANA!K610/1000+Online_ANA!L610/1000+Online_ANA!M610/1000/General!$B$22-SUM($P$2:P610)/1000/General!$B$24+SUM($Q$2:Q610)/1000/General!$B$24</f>
        <v>1.0874240400000001</v>
      </c>
      <c r="C610" s="5">
        <f>Online_RAW!K610</f>
        <v>19.84</v>
      </c>
      <c r="D610" s="5">
        <f>Online_RAW!J610</f>
        <v>0.66500000000000004</v>
      </c>
      <c r="E610" s="5">
        <f>(1-F610/100-G610/100)/(1-C610/100-D610/100-General!$B$17/100)</f>
        <v>1.0009671579133033</v>
      </c>
      <c r="F610" s="5">
        <f>N610*General!$B$14/(N610+O610)+O610*100/(N610+O610)</f>
        <v>20.821237297071285</v>
      </c>
      <c r="G610" s="5">
        <f>N610*General!$B$15/(N610+O610)</f>
        <v>3.9989274092388241E-2</v>
      </c>
      <c r="H610" s="5">
        <f>(N610+O610)*(1/General!$B$20)*((F610/100)-E610*(C610/100))*1000/B610</f>
        <v>47.371306104098487</v>
      </c>
      <c r="I610" s="5">
        <f>(N610+O610)*(1/General!$B$20)*((D610/100)*E610-(G610/100))*1000/B610</f>
        <v>30.807209733154302</v>
      </c>
      <c r="J610" s="5">
        <f t="shared" si="9"/>
        <v>0.6503348179899332</v>
      </c>
      <c r="K610" s="5">
        <f>MAX(Online_RAW!$L$2-Online_RAW!L610,0)</f>
        <v>0</v>
      </c>
      <c r="L610" s="5">
        <f>0.0039*(Online_RAW!M610)</f>
        <v>7.4240400000000006</v>
      </c>
      <c r="M610" s="10">
        <f>Online_RAW!$N$2-Online_RAW!N610</f>
        <v>0</v>
      </c>
      <c r="N610" s="5">
        <f>Online_RAW!C610*60</f>
        <v>119.98309090909079</v>
      </c>
      <c r="O610" s="5">
        <f>MAX(0, Online_RAW!D610*60)</f>
        <v>3.2181818181818159E-2</v>
      </c>
      <c r="P610" s="5">
        <f>_xlfn.IFNA(VLOOKUP(A610,Sampling!$D$7:$E$14,2,FALSE),0)</f>
        <v>0</v>
      </c>
      <c r="Q610">
        <f>_xlfn.IFNA(VLOOKUP(A610,Refill!$D$6:$G$8,2,FALSE),0)</f>
        <v>0</v>
      </c>
    </row>
    <row r="611" spans="1:17" x14ac:dyDescent="0.25">
      <c r="A611" s="5">
        <f>ROUND((Online_RAW!B611-General!$B$10)*24,3)</f>
        <v>10.15</v>
      </c>
      <c r="B611" s="5">
        <f>General!$B$12+Online_ANA!K611/1000+Online_ANA!L611/1000+Online_ANA!M611/1000/General!$B$22-SUM($P$2:P611)/1000/General!$B$24+SUM($Q$2:Q611)/1000/General!$B$24</f>
        <v>1.0876596000000001</v>
      </c>
      <c r="C611" s="5">
        <f>Online_RAW!K611</f>
        <v>19.829999999999998</v>
      </c>
      <c r="D611" s="5">
        <f>Online_RAW!J611</f>
        <v>0.66500000000000004</v>
      </c>
      <c r="E611" s="5">
        <f>(1-F611/100-G611/100)/(1-C611/100-D611/100-General!$B$17/100)</f>
        <v>1.0009269003896082</v>
      </c>
      <c r="F611" s="5">
        <f>N611*General!$B$14/(N611+O611)+O611*100/(N611+O611)</f>
        <v>20.814407431365574</v>
      </c>
      <c r="G611" s="5">
        <f>N611*General!$B$15/(N611+O611)</f>
        <v>3.9992723519512337E-2</v>
      </c>
      <c r="H611" s="5">
        <f>(N611+O611)*(1/General!$B$20)*((F611/100)-E611*(C611/100))*1000/B611</f>
        <v>47.526307890471706</v>
      </c>
      <c r="I611" s="5">
        <f>(N611+O611)*(1/General!$B$20)*((D611/100)*E611-(G611/100))*1000/B611</f>
        <v>30.779246378383615</v>
      </c>
      <c r="J611" s="5">
        <f t="shared" si="9"/>
        <v>0.64762544671715139</v>
      </c>
      <c r="K611" s="5">
        <f>MAX(Online_RAW!$L$2-Online_RAW!L611,0)</f>
        <v>0</v>
      </c>
      <c r="L611" s="5">
        <f>0.0039*(Online_RAW!M611)</f>
        <v>7.6595999999999993</v>
      </c>
      <c r="M611" s="10">
        <f>Online_RAW!$N$2-Online_RAW!N611</f>
        <v>0</v>
      </c>
      <c r="N611" s="5">
        <f>Online_RAW!C611*60</f>
        <v>119.91628571428561</v>
      </c>
      <c r="O611" s="5">
        <f>MAX(0, Online_RAW!D611*60)</f>
        <v>2.1818181818181841E-2</v>
      </c>
      <c r="P611" s="5">
        <f>_xlfn.IFNA(VLOOKUP(A611,Sampling!$D$7:$E$14,2,FALSE),0)</f>
        <v>0</v>
      </c>
      <c r="Q611">
        <f>_xlfn.IFNA(VLOOKUP(A611,Refill!$D$6:$G$8,2,FALSE),0)</f>
        <v>0</v>
      </c>
    </row>
    <row r="612" spans="1:17" x14ac:dyDescent="0.25">
      <c r="A612" s="5">
        <f>ROUND((Online_RAW!B612-General!$B$10)*24,3)</f>
        <v>10.167</v>
      </c>
      <c r="B612" s="5">
        <f>General!$B$12+Online_ANA!K612/1000+Online_ANA!L612/1000+Online_ANA!M612/1000/General!$B$22-SUM($P$2:P612)/1000/General!$B$24+SUM($Q$2:Q612)/1000/General!$B$24</f>
        <v>1.0876596000000001</v>
      </c>
      <c r="C612" s="5">
        <f>Online_RAW!K612</f>
        <v>19.823333333333299</v>
      </c>
      <c r="D612" s="5">
        <f>Online_RAW!J612</f>
        <v>0.67</v>
      </c>
      <c r="E612" s="5">
        <f>(1-F612/100-G612/100)/(1-C612/100-D612/100-General!$B$17/100)</f>
        <v>1.0010029699820684</v>
      </c>
      <c r="F612" s="5">
        <f>N612*General!$B$14/(N612+O612)+O612*100/(N612+O612)</f>
        <v>20.806720212427393</v>
      </c>
      <c r="G612" s="5">
        <f>N612*General!$B$15/(N612+O612)</f>
        <v>3.9996605953319504E-2</v>
      </c>
      <c r="H612" s="5">
        <f>(N612+O612)*(1/General!$B$20)*((F612/100)-E612*(C612/100))*1000/B612</f>
        <v>47.509866630497669</v>
      </c>
      <c r="I612" s="5">
        <f>(N612+O612)*(1/General!$B$20)*((D612/100)*E612-(G612/100))*1000/B612</f>
        <v>31.098244030815877</v>
      </c>
      <c r="J612" s="5">
        <f t="shared" si="9"/>
        <v>0.65456390927549357</v>
      </c>
      <c r="K612" s="5">
        <f>MAX(Online_RAW!$L$2-Online_RAW!L612,0)</f>
        <v>0</v>
      </c>
      <c r="L612" s="5">
        <f>0.0039*(Online_RAW!M612)</f>
        <v>7.6595999999999993</v>
      </c>
      <c r="M612" s="10">
        <f>Online_RAW!$N$2-Online_RAW!N612</f>
        <v>0</v>
      </c>
      <c r="N612" s="5">
        <f>Online_RAW!C612*60</f>
        <v>120.200285714286</v>
      </c>
      <c r="O612" s="5">
        <f>MAX(0, Online_RAW!D612*60)</f>
        <v>1.0200000000000001E-2</v>
      </c>
      <c r="P612" s="5">
        <f>_xlfn.IFNA(VLOOKUP(A612,Sampling!$D$7:$E$14,2,FALSE),0)</f>
        <v>0</v>
      </c>
      <c r="Q612">
        <f>_xlfn.IFNA(VLOOKUP(A612,Refill!$D$6:$G$8,2,FALSE),0)</f>
        <v>0</v>
      </c>
    </row>
    <row r="613" spans="1:17" x14ac:dyDescent="0.25">
      <c r="A613" s="5">
        <f>ROUND((Online_RAW!B613-General!$B$10)*24,3)</f>
        <v>10.183</v>
      </c>
      <c r="B613" s="5">
        <f>General!$B$12+Online_ANA!K613/1000+Online_ANA!L613/1000+Online_ANA!M613/1000/General!$B$22-SUM($P$2:P613)/1000/General!$B$24+SUM($Q$2:Q613)/1000/General!$B$24</f>
        <v>1.0876596000000001</v>
      </c>
      <c r="C613" s="5">
        <f>Online_RAW!K613</f>
        <v>19.809999999999999</v>
      </c>
      <c r="D613" s="5">
        <f>Online_RAW!J613</f>
        <v>0.68</v>
      </c>
      <c r="E613" s="5">
        <f>(1-F613/100-G613/100)/(1-C613/100-D613/100-General!$B$17/100)</f>
        <v>1.0010457147581968</v>
      </c>
      <c r="F613" s="5">
        <f>N613*General!$B$14/(N613+O613)+O613*100/(N613+O613)</f>
        <v>20.8</v>
      </c>
      <c r="G613" s="5">
        <f>N613*General!$B$15/(N613+O613)</f>
        <v>0.04</v>
      </c>
      <c r="H613" s="5">
        <f>(N613+O613)*(1/General!$B$20)*((F613/100)-E613*(C613/100))*1000/B613</f>
        <v>47.699142139730029</v>
      </c>
      <c r="I613" s="5">
        <f>(N613+O613)*(1/General!$B$20)*((D613/100)*E613-(G613/100))*1000/B613</f>
        <v>31.529827013028278</v>
      </c>
      <c r="J613" s="5">
        <f t="shared" si="9"/>
        <v>0.66101455075784588</v>
      </c>
      <c r="K613" s="5">
        <f>MAX(Online_RAW!$L$2-Online_RAW!L613,0)</f>
        <v>0</v>
      </c>
      <c r="L613" s="5">
        <f>0.0039*(Online_RAW!M613)</f>
        <v>7.6595999999999993</v>
      </c>
      <c r="M613" s="10">
        <f>Online_RAW!$N$2-Online_RAW!N613</f>
        <v>0</v>
      </c>
      <c r="N613" s="5">
        <f>Online_RAW!C613*60</f>
        <v>119.9697391304346</v>
      </c>
      <c r="O613" s="5">
        <f>MAX(0, Online_RAW!D613*60)</f>
        <v>0</v>
      </c>
      <c r="P613" s="5">
        <f>_xlfn.IFNA(VLOOKUP(A613,Sampling!$D$7:$E$14,2,FALSE),0)</f>
        <v>0</v>
      </c>
      <c r="Q613">
        <f>_xlfn.IFNA(VLOOKUP(A613,Refill!$D$6:$G$8,2,FALSE),0)</f>
        <v>0</v>
      </c>
    </row>
    <row r="614" spans="1:17" x14ac:dyDescent="0.25">
      <c r="A614" s="5">
        <f>ROUND((Online_RAW!B614-General!$B$10)*24,3)</f>
        <v>10.199999999999999</v>
      </c>
      <c r="B614" s="5">
        <f>General!$B$12+Online_ANA!K614/1000+Online_ANA!L614/1000+Online_ANA!M614/1000/General!$B$22-SUM($P$2:P614)/1000/General!$B$24+SUM($Q$2:Q614)/1000/General!$B$24</f>
        <v>1.0876596000000001</v>
      </c>
      <c r="C614" s="5">
        <f>Online_RAW!K614</f>
        <v>19.8</v>
      </c>
      <c r="D614" s="5">
        <f>Online_RAW!J614</f>
        <v>0.69</v>
      </c>
      <c r="E614" s="5">
        <f>(1-F614/100-G614/100)/(1-C614/100-D614/100-General!$B$17/100)</f>
        <v>1.0010206692647023</v>
      </c>
      <c r="F614" s="5">
        <f>N614*General!$B$14/(N614+O614)+O614*100/(N614+O614)</f>
        <v>20.801981530968572</v>
      </c>
      <c r="G614" s="5">
        <f>N614*General!$B$15/(N614+O614)</f>
        <v>3.9998999226783558E-2</v>
      </c>
      <c r="H614" s="5">
        <f>(N614+O614)*(1/General!$B$20)*((F614/100)-E614*(C614/100))*1000/B614</f>
        <v>48.288528658064493</v>
      </c>
      <c r="I614" s="5">
        <f>(N614+O614)*(1/General!$B$20)*((D614/100)*E614-(G614/100))*1000/B614</f>
        <v>32.004977503019767</v>
      </c>
      <c r="J614" s="5">
        <f t="shared" si="9"/>
        <v>0.66278634682887005</v>
      </c>
      <c r="K614" s="5">
        <f>MAX(Online_RAW!$L$2-Online_RAW!L614,0)</f>
        <v>0</v>
      </c>
      <c r="L614" s="5">
        <f>0.0039*(Online_RAW!M614)</f>
        <v>7.6595999999999993</v>
      </c>
      <c r="M614" s="10">
        <f>Online_RAW!$N$2-Online_RAW!N614</f>
        <v>0</v>
      </c>
      <c r="N614" s="5">
        <f>Online_RAW!C614*60</f>
        <v>119.90428571428561</v>
      </c>
      <c r="O614" s="5">
        <f>MAX(0, Online_RAW!D614*60)</f>
        <v>3.0000000000000001E-3</v>
      </c>
      <c r="P614" s="5">
        <f>_xlfn.IFNA(VLOOKUP(A614,Sampling!$D$7:$E$14,2,FALSE),0)</f>
        <v>0</v>
      </c>
      <c r="Q614">
        <f>_xlfn.IFNA(VLOOKUP(A614,Refill!$D$6:$G$8,2,FALSE),0)</f>
        <v>0</v>
      </c>
    </row>
    <row r="615" spans="1:17" x14ac:dyDescent="0.25">
      <c r="A615" s="5">
        <f>ROUND((Online_RAW!B615-General!$B$10)*24,3)</f>
        <v>10.217000000000001</v>
      </c>
      <c r="B615" s="5">
        <f>General!$B$12+Online_ANA!K615/1000+Online_ANA!L615/1000+Online_ANA!M615/1000/General!$B$22-SUM($P$2:P615)/1000/General!$B$24+SUM($Q$2:Q615)/1000/General!$B$24</f>
        <v>1.0876596000000001</v>
      </c>
      <c r="C615" s="5">
        <f>Online_RAW!K615</f>
        <v>19.79</v>
      </c>
      <c r="D615" s="5">
        <f>Online_RAW!J615</f>
        <v>0.7</v>
      </c>
      <c r="E615" s="5">
        <f>(1-F615/100-G615/100)/(1-C615/100-D615/100-General!$B$17/100)</f>
        <v>1.0010457147581968</v>
      </c>
      <c r="F615" s="5">
        <f>N615*General!$B$14/(N615+O615)+O615*100/(N615+O615)</f>
        <v>20.799999999999997</v>
      </c>
      <c r="G615" s="5">
        <f>N615*General!$B$15/(N615+O615)</f>
        <v>0.04</v>
      </c>
      <c r="H615" s="5">
        <f>(N615+O615)*(1/General!$B$20)*((F615/100)-E615*(C615/100))*1000/B615</f>
        <v>48.689360437280243</v>
      </c>
      <c r="I615" s="5">
        <f>(N615+O615)*(1/General!$B$20)*((D615/100)*E615-(G615/100))*1000/B615</f>
        <v>32.518392811663944</v>
      </c>
      <c r="J615" s="5">
        <f t="shared" si="9"/>
        <v>0.66787471676800692</v>
      </c>
      <c r="K615" s="5">
        <f>MAX(Online_RAW!$L$2-Online_RAW!L615,0)</f>
        <v>0</v>
      </c>
      <c r="L615" s="5">
        <f>0.0039*(Online_RAW!M615)</f>
        <v>7.6595999999999993</v>
      </c>
      <c r="M615" s="10">
        <f>Online_RAW!$N$2-Online_RAW!N615</f>
        <v>0</v>
      </c>
      <c r="N615" s="5">
        <f>Online_RAW!C615*60</f>
        <v>119.982</v>
      </c>
      <c r="O615" s="5">
        <f>MAX(0, Online_RAW!D615*60)</f>
        <v>0</v>
      </c>
      <c r="P615" s="5">
        <f>_xlfn.IFNA(VLOOKUP(A615,Sampling!$D$7:$E$14,2,FALSE),0)</f>
        <v>0</v>
      </c>
      <c r="Q615">
        <f>_xlfn.IFNA(VLOOKUP(A615,Refill!$D$6:$G$8,2,FALSE),0)</f>
        <v>0</v>
      </c>
    </row>
    <row r="616" spans="1:17" x14ac:dyDescent="0.25">
      <c r="A616" s="5">
        <f>ROUND((Online_RAW!B616-General!$B$10)*24,3)</f>
        <v>10.233000000000001</v>
      </c>
      <c r="B616" s="5">
        <f>General!$B$12+Online_ANA!K616/1000+Online_ANA!L616/1000+Online_ANA!M616/1000/General!$B$22-SUM($P$2:P616)/1000/General!$B$24+SUM($Q$2:Q616)/1000/General!$B$24</f>
        <v>1.0876596000000001</v>
      </c>
      <c r="C616" s="5">
        <f>Online_RAW!K616</f>
        <v>19.78</v>
      </c>
      <c r="D616" s="5">
        <f>Online_RAW!J616</f>
        <v>0.7</v>
      </c>
      <c r="E616" s="5">
        <f>(1-F616/100-G616/100)/(1-C616/100-D616/100-General!$B$17/100)</f>
        <v>1.0009191399962067</v>
      </c>
      <c r="F616" s="5">
        <f>N616*General!$B$14/(N616+O616)+O616*100/(N616+O616)</f>
        <v>20.8</v>
      </c>
      <c r="G616" s="5">
        <f>N616*General!$B$15/(N616+O616)</f>
        <v>0.04</v>
      </c>
      <c r="H616" s="5">
        <f>(N616+O616)*(1/General!$B$20)*((F616/100)-E616*(C616/100))*1000/B616</f>
        <v>49.344057923718488</v>
      </c>
      <c r="I616" s="5">
        <f>(N616+O616)*(1/General!$B$20)*((D616/100)*E616-(G616/100))*1000/B616</f>
        <v>32.539623153468305</v>
      </c>
      <c r="J616" s="5">
        <f t="shared" si="9"/>
        <v>0.65944359914159589</v>
      </c>
      <c r="K616" s="5">
        <f>MAX(Online_RAW!$L$2-Online_RAW!L616,0)</f>
        <v>0</v>
      </c>
      <c r="L616" s="5">
        <f>0.0039*(Online_RAW!M616)</f>
        <v>7.6595999999999993</v>
      </c>
      <c r="M616" s="10">
        <f>Online_RAW!$N$2-Online_RAW!N616</f>
        <v>0</v>
      </c>
      <c r="N616" s="5">
        <f>Online_RAW!C616*60</f>
        <v>120.07643478260879</v>
      </c>
      <c r="O616" s="5">
        <f>MAX(0, Online_RAW!D616*60)</f>
        <v>0</v>
      </c>
      <c r="P616" s="5">
        <f>_xlfn.IFNA(VLOOKUP(A616,Sampling!$D$7:$E$14,2,FALSE),0)</f>
        <v>0</v>
      </c>
      <c r="Q616">
        <f>_xlfn.IFNA(VLOOKUP(A616,Refill!$D$6:$G$8,2,FALSE),0)</f>
        <v>0</v>
      </c>
    </row>
    <row r="617" spans="1:17" x14ac:dyDescent="0.25">
      <c r="A617" s="5">
        <f>ROUND((Online_RAW!B617-General!$B$10)*24,3)</f>
        <v>10.25</v>
      </c>
      <c r="B617" s="5">
        <f>General!$B$12+Online_ANA!K617/1000+Online_ANA!L617/1000+Online_ANA!M617/1000/General!$B$22-SUM($P$2:P617)/1000/General!$B$24+SUM($Q$2:Q617)/1000/General!$B$24</f>
        <v>1.0877337</v>
      </c>
      <c r="C617" s="5">
        <f>Online_RAW!K617</f>
        <v>19.78</v>
      </c>
      <c r="D617" s="5">
        <f>Online_RAW!J617</f>
        <v>0.71</v>
      </c>
      <c r="E617" s="5">
        <f>(1-F617/100-G617/100)/(1-C617/100-D617/100-General!$B$17/100)</f>
        <v>1.0010056479164493</v>
      </c>
      <c r="F617" s="5">
        <f>N617*General!$B$14/(N617+O617)+O617*100/(N617+O617)</f>
        <v>20.803169978972587</v>
      </c>
      <c r="G617" s="5">
        <f>N617*General!$B$15/(N617+O617)</f>
        <v>3.9998399000518894E-2</v>
      </c>
      <c r="H617" s="5">
        <f>(N617+O617)*(1/General!$B$20)*((F617/100)-E617*(C617/100))*1000/B617</f>
        <v>49.350264988253194</v>
      </c>
      <c r="I617" s="5">
        <f>(N617+O617)*(1/General!$B$20)*((D617/100)*E617-(G617/100))*1000/B617</f>
        <v>32.991837210263874</v>
      </c>
      <c r="J617" s="5">
        <f t="shared" si="9"/>
        <v>0.66852401335873057</v>
      </c>
      <c r="K617" s="5">
        <f>MAX(Online_RAW!$L$2-Online_RAW!L617,0)</f>
        <v>0</v>
      </c>
      <c r="L617" s="5">
        <f>0.0039*(Online_RAW!M617)</f>
        <v>7.7336999999999998</v>
      </c>
      <c r="M617" s="10">
        <f>Online_RAW!$N$2-Online_RAW!N617</f>
        <v>0</v>
      </c>
      <c r="N617" s="5">
        <f>Online_RAW!C617*60</f>
        <v>119.9202857142858</v>
      </c>
      <c r="O617" s="5">
        <f>MAX(0, Online_RAW!D617*60)</f>
        <v>4.8000000000000004E-3</v>
      </c>
      <c r="P617" s="5">
        <f>_xlfn.IFNA(VLOOKUP(A617,Sampling!$D$7:$E$14,2,FALSE),0)</f>
        <v>0</v>
      </c>
      <c r="Q617">
        <f>_xlfn.IFNA(VLOOKUP(A617,Refill!$D$6:$G$8,2,FALSE),0)</f>
        <v>0</v>
      </c>
    </row>
    <row r="618" spans="1:17" x14ac:dyDescent="0.25">
      <c r="A618" s="5">
        <f>ROUND((Online_RAW!B618-General!$B$10)*24,3)</f>
        <v>10.266999999999999</v>
      </c>
      <c r="B618" s="5">
        <f>General!$B$12+Online_ANA!K618/1000+Online_ANA!L618/1000+Online_ANA!M618/1000/General!$B$22-SUM($P$2:P618)/1000/General!$B$24+SUM($Q$2:Q618)/1000/General!$B$24</f>
        <v>1.0879872000000002</v>
      </c>
      <c r="C618" s="5">
        <f>Online_RAW!K618</f>
        <v>19.77</v>
      </c>
      <c r="D618" s="5">
        <f>Online_RAW!J618</f>
        <v>0.72</v>
      </c>
      <c r="E618" s="5">
        <f>(1-F618/100-G618/100)/(1-C618/100-D618/100-General!$B$17/100)</f>
        <v>1.0010457147581968</v>
      </c>
      <c r="F618" s="5">
        <f>N618*General!$B$14/(N618+O618)+O618*100/(N618+O618)</f>
        <v>20.799999999999997</v>
      </c>
      <c r="G618" s="5">
        <f>N618*General!$B$15/(N618+O618)</f>
        <v>0.04</v>
      </c>
      <c r="H618" s="5">
        <f>(N618+O618)*(1/General!$B$20)*((F618/100)-E618*(C618/100))*1000/B618</f>
        <v>49.678533679083401</v>
      </c>
      <c r="I618" s="5">
        <f>(N618+O618)*(1/General!$B$20)*((D618/100)*E618-(G618/100))*1000/B618</f>
        <v>33.506319316822996</v>
      </c>
      <c r="J618" s="5">
        <f t="shared" si="9"/>
        <v>0.67446272736770529</v>
      </c>
      <c r="K618" s="5">
        <f>MAX(Online_RAW!$L$2-Online_RAW!L618,0)</f>
        <v>0</v>
      </c>
      <c r="L618" s="5">
        <f>0.0039*(Online_RAW!M618)</f>
        <v>7.9871999999999996</v>
      </c>
      <c r="M618" s="10">
        <f>Online_RAW!$N$2-Online_RAW!N618</f>
        <v>0</v>
      </c>
      <c r="N618" s="5">
        <f>Online_RAW!C618*60</f>
        <v>120.02739130434779</v>
      </c>
      <c r="O618" s="5">
        <f>MAX(0, Online_RAW!D618*60)</f>
        <v>0</v>
      </c>
      <c r="P618" s="5">
        <f>_xlfn.IFNA(VLOOKUP(A618,Sampling!$D$7:$E$14,2,FALSE),0)</f>
        <v>0</v>
      </c>
      <c r="Q618">
        <f>_xlfn.IFNA(VLOOKUP(A618,Refill!$D$6:$G$8,2,FALSE),0)</f>
        <v>0</v>
      </c>
    </row>
    <row r="619" spans="1:17" x14ac:dyDescent="0.25">
      <c r="A619" s="5">
        <f>ROUND((Online_RAW!B619-General!$B$10)*24,3)</f>
        <v>10.282999999999999</v>
      </c>
      <c r="B619" s="5">
        <f>General!$B$12+Online_ANA!K619/1000+Online_ANA!L619/1000+Online_ANA!M619/1000/General!$B$22-SUM($P$2:P619)/1000/General!$B$24+SUM($Q$2:Q619)/1000/General!$B$24</f>
        <v>1.0880847</v>
      </c>
      <c r="C619" s="5">
        <f>Online_RAW!K619</f>
        <v>19.765000000000001</v>
      </c>
      <c r="D619" s="5">
        <f>Online_RAW!J619</f>
        <v>0.72499999999999998</v>
      </c>
      <c r="E619" s="5">
        <f>(1-F619/100-G619/100)/(1-C619/100-D619/100-General!$B$17/100)</f>
        <v>1.0010457147581968</v>
      </c>
      <c r="F619" s="5">
        <f>N619*General!$B$14/(N619+O619)+O619*100/(N619+O619)</f>
        <v>20.8</v>
      </c>
      <c r="G619" s="5">
        <f>N619*General!$B$15/(N619+O619)</f>
        <v>4.0000000000000008E-2</v>
      </c>
      <c r="H619" s="5">
        <f>(N619+O619)*(1/General!$B$20)*((F619/100)-E619*(C619/100))*1000/B619</f>
        <v>49.91696271160631</v>
      </c>
      <c r="I619" s="5">
        <f>(N619+O619)*(1/General!$B$20)*((D619/100)*E619-(G619/100))*1000/B619</f>
        <v>33.747315768805507</v>
      </c>
      <c r="J619" s="5">
        <f t="shared" si="9"/>
        <v>0.67606909426319806</v>
      </c>
      <c r="K619" s="5">
        <f>MAX(Online_RAW!$L$2-Online_RAW!L619,0)</f>
        <v>0</v>
      </c>
      <c r="L619" s="5">
        <f>0.0039*(Online_RAW!M619)</f>
        <v>8.0846999999999998</v>
      </c>
      <c r="M619" s="10">
        <f>Online_RAW!$N$2-Online_RAW!N619</f>
        <v>0</v>
      </c>
      <c r="N619" s="5">
        <f>Online_RAW!C619*60</f>
        <v>120.01909090909081</v>
      </c>
      <c r="O619" s="5">
        <f>MAX(0, Online_RAW!D619*60)</f>
        <v>0</v>
      </c>
      <c r="P619" s="5">
        <f>_xlfn.IFNA(VLOOKUP(A619,Sampling!$D$7:$E$14,2,FALSE),0)</f>
        <v>0</v>
      </c>
      <c r="Q619">
        <f>_xlfn.IFNA(VLOOKUP(A619,Refill!$D$6:$G$8,2,FALSE),0)</f>
        <v>0</v>
      </c>
    </row>
    <row r="620" spans="1:17" x14ac:dyDescent="0.25">
      <c r="A620" s="5">
        <f>ROUND((Online_RAW!B620-General!$B$10)*24,3)</f>
        <v>10.3</v>
      </c>
      <c r="B620" s="5">
        <f>General!$B$12+Online_ANA!K620/1000+Online_ANA!L620/1000+Online_ANA!M620/1000/General!$B$22-SUM($P$2:P620)/1000/General!$B$24+SUM($Q$2:Q620)/1000/General!$B$24</f>
        <v>1.0880847</v>
      </c>
      <c r="C620" s="5">
        <f>Online_RAW!K620</f>
        <v>19.760000000000002</v>
      </c>
      <c r="D620" s="5">
        <f>Online_RAW!J620</f>
        <v>0.72499999999999998</v>
      </c>
      <c r="E620" s="5">
        <f>(1-F620/100-G620/100)/(1-C620/100-D620/100-General!$B$17/100)</f>
        <v>1.0008891203263279</v>
      </c>
      <c r="F620" s="5">
        <f>N620*General!$B$14/(N620+O620)+O620*100/(N620+O620)</f>
        <v>20.807382348929202</v>
      </c>
      <c r="G620" s="5">
        <f>N620*General!$B$15/(N620+O620)</f>
        <v>3.9996271540944844E-2</v>
      </c>
      <c r="H620" s="5">
        <f>(N620+O620)*(1/General!$B$20)*((F620/100)-E620*(C620/100))*1000/B620</f>
        <v>50.654668543866826</v>
      </c>
      <c r="I620" s="5">
        <f>(N620+O620)*(1/General!$B$20)*((D620/100)*E620-(G620/100))*1000/B620</f>
        <v>33.725810669384764</v>
      </c>
      <c r="J620" s="5">
        <f t="shared" si="9"/>
        <v>0.66579866454319581</v>
      </c>
      <c r="K620" s="5">
        <f>MAX(Online_RAW!$L$2-Online_RAW!L620,0)</f>
        <v>0</v>
      </c>
      <c r="L620" s="5">
        <f>0.0039*(Online_RAW!M620)</f>
        <v>8.0846999999999998</v>
      </c>
      <c r="M620" s="10">
        <f>Online_RAW!$N$2-Online_RAW!N620</f>
        <v>0</v>
      </c>
      <c r="N620" s="5">
        <f>Online_RAW!C620*60</f>
        <v>119.95063636363621</v>
      </c>
      <c r="O620" s="5">
        <f>MAX(0, Online_RAW!D620*60)</f>
        <v>1.1181818181818161E-2</v>
      </c>
      <c r="P620" s="5">
        <f>_xlfn.IFNA(VLOOKUP(A620,Sampling!$D$7:$E$14,2,FALSE),0)</f>
        <v>0</v>
      </c>
      <c r="Q620">
        <f>_xlfn.IFNA(VLOOKUP(A620,Refill!$D$6:$G$8,2,FALSE),0)</f>
        <v>0</v>
      </c>
    </row>
    <row r="621" spans="1:17" x14ac:dyDescent="0.25">
      <c r="A621" s="5">
        <f>ROUND((Online_RAW!B621-General!$B$10)*24,3)</f>
        <v>10.317</v>
      </c>
      <c r="B621" s="5">
        <f>General!$B$12+Online_ANA!K621/1000+Online_ANA!L621/1000+Online_ANA!M621/1000/General!$B$22-SUM($P$2:P621)/1000/General!$B$24+SUM($Q$2:Q621)/1000/General!$B$24</f>
        <v>1.0880847</v>
      </c>
      <c r="C621" s="5">
        <f>Online_RAW!K621</f>
        <v>19.754999999999999</v>
      </c>
      <c r="D621" s="5">
        <f>Online_RAW!J621</f>
        <v>0.73499999999999999</v>
      </c>
      <c r="E621" s="5">
        <f>(1-F621/100-G621/100)/(1-C621/100-D621/100-General!$B$17/100)</f>
        <v>1.0010457147581968</v>
      </c>
      <c r="F621" s="5">
        <f>N621*General!$B$14/(N621+O621)+O621*100/(N621+O621)</f>
        <v>20.799999999999997</v>
      </c>
      <c r="G621" s="5">
        <f>N621*General!$B$15/(N621+O621)</f>
        <v>0.04</v>
      </c>
      <c r="H621" s="5">
        <f>(N621+O621)*(1/General!$B$20)*((F621/100)-E621*(C621/100))*1000/B621</f>
        <v>50.3688147484688</v>
      </c>
      <c r="I621" s="5">
        <f>(N621+O621)*(1/General!$B$20)*((D621/100)*E621-(G621/100))*1000/B621</f>
        <v>34.212248439003133</v>
      </c>
      <c r="J621" s="5">
        <f t="shared" si="9"/>
        <v>0.67923473303574566</v>
      </c>
      <c r="K621" s="5">
        <f>MAX(Online_RAW!$L$2-Online_RAW!L621,0)</f>
        <v>0</v>
      </c>
      <c r="L621" s="5">
        <f>0.0039*(Online_RAW!M621)</f>
        <v>8.0846999999999998</v>
      </c>
      <c r="M621" s="10">
        <f>Online_RAW!$N$2-Online_RAW!N621</f>
        <v>0</v>
      </c>
      <c r="N621" s="5">
        <f>Online_RAW!C621*60</f>
        <v>119.922</v>
      </c>
      <c r="O621" s="5">
        <f>MAX(0, Online_RAW!D621*60)</f>
        <v>0</v>
      </c>
      <c r="P621" s="5">
        <f>_xlfn.IFNA(VLOOKUP(A621,Sampling!$D$7:$E$14,2,FALSE),0)</f>
        <v>0</v>
      </c>
      <c r="Q621">
        <f>_xlfn.IFNA(VLOOKUP(A621,Refill!$D$6:$G$8,2,FALSE),0)</f>
        <v>0</v>
      </c>
    </row>
    <row r="622" spans="1:17" x14ac:dyDescent="0.25">
      <c r="A622" s="5">
        <f>ROUND((Online_RAW!B622-General!$B$10)*24,3)</f>
        <v>10.333</v>
      </c>
      <c r="B622" s="5">
        <f>General!$B$12+Online_ANA!K622/1000+Online_ANA!L622/1000+Online_ANA!M622/1000/General!$B$22-SUM($P$2:P622)/1000/General!$B$24+SUM($Q$2:Q622)/1000/General!$B$24</f>
        <v>1.0880847</v>
      </c>
      <c r="C622" s="5">
        <f>Online_RAW!K622</f>
        <v>19.7433333333333</v>
      </c>
      <c r="D622" s="5">
        <f>Online_RAW!J622</f>
        <v>0.73499999999999999</v>
      </c>
      <c r="E622" s="5">
        <f>(1-F622/100-G622/100)/(1-C622/100-D622/100-General!$B$17/100)</f>
        <v>1.0008980473144491</v>
      </c>
      <c r="F622" s="5">
        <f>N622*General!$B$14/(N622+O622)+O622*100/(N622+O622)</f>
        <v>20.8</v>
      </c>
      <c r="G622" s="5">
        <f>N622*General!$B$15/(N622+O622)</f>
        <v>0.04</v>
      </c>
      <c r="H622" s="5">
        <f>(N622+O622)*(1/General!$B$20)*((F622/100)-E622*(C622/100))*1000/B622</f>
        <v>51.138903102379068</v>
      </c>
      <c r="I622" s="5">
        <f>(N622+O622)*(1/General!$B$20)*((D622/100)*E622-(G622/100))*1000/B622</f>
        <v>34.242037179693916</v>
      </c>
      <c r="J622" s="5">
        <f t="shared" si="9"/>
        <v>0.66958880817490429</v>
      </c>
      <c r="K622" s="5">
        <f>MAX(Online_RAW!$L$2-Online_RAW!L622,0)</f>
        <v>0</v>
      </c>
      <c r="L622" s="5">
        <f>0.0039*(Online_RAW!M622)</f>
        <v>8.0846999999999998</v>
      </c>
      <c r="M622" s="10">
        <f>Online_RAW!$N$2-Online_RAW!N622</f>
        <v>0</v>
      </c>
      <c r="N622" s="5">
        <f>Online_RAW!C622*60</f>
        <v>120.04514285714281</v>
      </c>
      <c r="O622" s="5">
        <f>MAX(0, Online_RAW!D622*60)</f>
        <v>0</v>
      </c>
      <c r="P622" s="5">
        <f>_xlfn.IFNA(VLOOKUP(A622,Sampling!$D$7:$E$14,2,FALSE),0)</f>
        <v>0</v>
      </c>
      <c r="Q622">
        <f>_xlfn.IFNA(VLOOKUP(A622,Refill!$D$6:$G$8,2,FALSE),0)</f>
        <v>0</v>
      </c>
    </row>
    <row r="623" spans="1:17" x14ac:dyDescent="0.25">
      <c r="A623" s="5">
        <f>ROUND((Online_RAW!B623-General!$B$10)*24,3)</f>
        <v>10.35</v>
      </c>
      <c r="B623" s="5">
        <f>General!$B$12+Online_ANA!K623/1000+Online_ANA!L623/1000+Online_ANA!M623/1000/General!$B$22-SUM($P$2:P623)/1000/General!$B$24+SUM($Q$2:Q623)/1000/General!$B$24</f>
        <v>1.0880847</v>
      </c>
      <c r="C623" s="5">
        <f>Online_RAW!K623</f>
        <v>19.734999999999999</v>
      </c>
      <c r="D623" s="5">
        <f>Online_RAW!J623</f>
        <v>0.755</v>
      </c>
      <c r="E623" s="5">
        <f>(1-F623/100-G623/100)/(1-C623/100-D623/100-General!$B$17/100)</f>
        <v>1.0007133297618587</v>
      </c>
      <c r="F623" s="5">
        <f>N623*General!$B$14/(N623+O623)+O623*100/(N623+O623)</f>
        <v>20.826297392138898</v>
      </c>
      <c r="G623" s="5">
        <f>N623*General!$B$15/(N623+O623)</f>
        <v>3.998671848881874E-2</v>
      </c>
      <c r="H623" s="5">
        <f>(N623+O623)*(1/General!$B$20)*((F623/100)-E623*(C623/100))*1000/B623</f>
        <v>52.968319259479671</v>
      </c>
      <c r="I623" s="5">
        <f>(N623+O623)*(1/General!$B$20)*((D623/100)*E623-(G623/100))*1000/B623</f>
        <v>35.184627656917151</v>
      </c>
      <c r="J623" s="5">
        <f t="shared" si="9"/>
        <v>0.66425795926345543</v>
      </c>
      <c r="K623" s="5">
        <f>MAX(Online_RAW!$L$2-Online_RAW!L623,0)</f>
        <v>0</v>
      </c>
      <c r="L623" s="5">
        <f>0.0039*(Online_RAW!M623)</f>
        <v>8.0846999999999998</v>
      </c>
      <c r="M623" s="10">
        <f>Online_RAW!$N$2-Online_RAW!N623</f>
        <v>0</v>
      </c>
      <c r="N623" s="5">
        <f>Online_RAW!C623*60</f>
        <v>119.8808181818184</v>
      </c>
      <c r="O623" s="5">
        <f>MAX(0, Online_RAW!D623*60)</f>
        <v>3.9818181818181836E-2</v>
      </c>
      <c r="P623" s="5">
        <f>_xlfn.IFNA(VLOOKUP(A623,Sampling!$D$7:$E$14,2,FALSE),0)</f>
        <v>0</v>
      </c>
      <c r="Q623">
        <f>_xlfn.IFNA(VLOOKUP(A623,Refill!$D$6:$G$8,2,FALSE),0)</f>
        <v>0</v>
      </c>
    </row>
    <row r="624" spans="1:17" x14ac:dyDescent="0.25">
      <c r="A624" s="5">
        <f>ROUND((Online_RAW!B624-General!$B$10)*24,3)</f>
        <v>10.367000000000001</v>
      </c>
      <c r="B624" s="5">
        <f>General!$B$12+Online_ANA!K624/1000+Online_ANA!L624/1000+Online_ANA!M624/1000/General!$B$22-SUM($P$2:P624)/1000/General!$B$24+SUM($Q$2:Q624)/1000/General!$B$24</f>
        <v>1.0880847</v>
      </c>
      <c r="C624" s="5">
        <f>Online_RAW!K624</f>
        <v>19.734999999999999</v>
      </c>
      <c r="D624" s="5">
        <f>Online_RAW!J624</f>
        <v>0.755</v>
      </c>
      <c r="E624" s="5">
        <f>(1-F624/100-G624/100)/(1-C624/100-D624/100-General!$B$17/100)</f>
        <v>1.0010457147581968</v>
      </c>
      <c r="F624" s="5">
        <f>N624*General!$B$14/(N624+O624)+O624*100/(N624+O624)</f>
        <v>20.8</v>
      </c>
      <c r="G624" s="5">
        <f>N624*General!$B$15/(N624+O624)</f>
        <v>0.04</v>
      </c>
      <c r="H624" s="5">
        <f>(N624+O624)*(1/General!$B$20)*((F624/100)-E624*(C624/100))*1000/B624</f>
        <v>51.400696588165559</v>
      </c>
      <c r="I624" s="5">
        <f>(N624+O624)*(1/General!$B$20)*((D624/100)*E624-(G624/100))*1000/B624</f>
        <v>35.229212477761592</v>
      </c>
      <c r="J624" s="5">
        <f t="shared" si="9"/>
        <v>0.68538395033877286</v>
      </c>
      <c r="K624" s="5">
        <f>MAX(Online_RAW!$L$2-Online_RAW!L624,0)</f>
        <v>0</v>
      </c>
      <c r="L624" s="5">
        <f>0.0039*(Online_RAW!M624)</f>
        <v>8.0846999999999998</v>
      </c>
      <c r="M624" s="10">
        <f>Online_RAW!$N$2-Online_RAW!N624</f>
        <v>0</v>
      </c>
      <c r="N624" s="5">
        <f>Online_RAW!C624*60</f>
        <v>120.032727272727</v>
      </c>
      <c r="O624" s="5">
        <f>MAX(0, Online_RAW!D624*60)</f>
        <v>0</v>
      </c>
      <c r="P624" s="5">
        <f>_xlfn.IFNA(VLOOKUP(A624,Sampling!$D$7:$E$14,2,FALSE),0)</f>
        <v>0</v>
      </c>
      <c r="Q624">
        <f>_xlfn.IFNA(VLOOKUP(A624,Refill!$D$6:$G$8,2,FALSE),0)</f>
        <v>0</v>
      </c>
    </row>
    <row r="625" spans="1:17" x14ac:dyDescent="0.25">
      <c r="A625" s="5">
        <f>ROUND((Online_RAW!B625-General!$B$10)*24,3)</f>
        <v>10.382999999999999</v>
      </c>
      <c r="B625" s="5">
        <f>General!$B$12+Online_ANA!K625/1000+Online_ANA!L625/1000+Online_ANA!M625/1000/General!$B$22-SUM($P$2:P625)/1000/General!$B$24+SUM($Q$2:Q625)/1000/General!$B$24</f>
        <v>1.0882695600000001</v>
      </c>
      <c r="C625" s="5">
        <f>Online_RAW!K625</f>
        <v>19.73</v>
      </c>
      <c r="D625" s="5">
        <f>Online_RAW!J625</f>
        <v>0.77</v>
      </c>
      <c r="E625" s="5">
        <f>(1-F625/100-G625/100)/(1-C625/100-D625/100-General!$B$17/100)</f>
        <v>1.001172321537152</v>
      </c>
      <c r="F625" s="5">
        <f>N625*General!$B$14/(N625+O625)+O625*100/(N625+O625)</f>
        <v>20.8</v>
      </c>
      <c r="G625" s="5">
        <f>N625*General!$B$15/(N625+O625)</f>
        <v>0.04</v>
      </c>
      <c r="H625" s="5">
        <f>(N625+O625)*(1/General!$B$20)*((F625/100)-E625*(C625/100))*1000/B625</f>
        <v>51.549122566019065</v>
      </c>
      <c r="I625" s="5">
        <f>(N625+O625)*(1/General!$B$20)*((D625/100)*E625-(G625/100))*1000/B625</f>
        <v>35.99051340510254</v>
      </c>
      <c r="J625" s="5">
        <f t="shared" si="9"/>
        <v>0.69817897208646795</v>
      </c>
      <c r="K625" s="5">
        <f>MAX(Online_RAW!$L$2-Online_RAW!L625,0)</f>
        <v>0</v>
      </c>
      <c r="L625" s="5">
        <f>0.0039*(Online_RAW!M625)</f>
        <v>8.2695599999999985</v>
      </c>
      <c r="M625" s="10">
        <f>Online_RAW!$N$2-Online_RAW!N625</f>
        <v>0</v>
      </c>
      <c r="N625" s="5">
        <f>Online_RAW!C625*60</f>
        <v>120.11142857142841</v>
      </c>
      <c r="O625" s="5">
        <f>MAX(0, Online_RAW!D625*60)</f>
        <v>0</v>
      </c>
      <c r="P625" s="5">
        <f>_xlfn.IFNA(VLOOKUP(A625,Sampling!$D$7:$E$14,2,FALSE),0)</f>
        <v>0</v>
      </c>
      <c r="Q625">
        <f>_xlfn.IFNA(VLOOKUP(A625,Refill!$D$6:$G$8,2,FALSE),0)</f>
        <v>0</v>
      </c>
    </row>
    <row r="626" spans="1:17" x14ac:dyDescent="0.25">
      <c r="A626" s="5">
        <f>ROUND((Online_RAW!B626-General!$B$10)*24,3)</f>
        <v>10.4</v>
      </c>
      <c r="B626" s="5">
        <f>General!$B$12+Online_ANA!K626/1000+Online_ANA!L626/1000+Online_ANA!M626/1000/General!$B$22-SUM($P$2:P626)/1000/General!$B$24+SUM($Q$2:Q626)/1000/General!$B$24</f>
        <v>1.0882695600000001</v>
      </c>
      <c r="C626" s="5">
        <f>Online_RAW!K626</f>
        <v>19.723333333333301</v>
      </c>
      <c r="D626" s="5">
        <f>Online_RAW!J626</f>
        <v>0.77500000000000002</v>
      </c>
      <c r="E626" s="5">
        <f>(1-F626/100-G626/100)/(1-C626/100-D626/100-General!$B$17/100)</f>
        <v>1.0011512181834099</v>
      </c>
      <c r="F626" s="5">
        <f>N626*General!$B$14/(N626+O626)+O626*100/(N626+O626)</f>
        <v>20.8</v>
      </c>
      <c r="G626" s="5">
        <f>N626*General!$B$15/(N626+O626)</f>
        <v>3.9999999999999994E-2</v>
      </c>
      <c r="H626" s="5">
        <f>(N626+O626)*(1/General!$B$20)*((F626/100)-E626*(C626/100))*1000/B626</f>
        <v>51.906694778493367</v>
      </c>
      <c r="I626" s="5">
        <f>(N626+O626)*(1/General!$B$20)*((D626/100)*E626-(G626/100))*1000/B626</f>
        <v>36.242079654141605</v>
      </c>
      <c r="J626" s="5">
        <f t="shared" si="9"/>
        <v>0.69821590083516316</v>
      </c>
      <c r="K626" s="5">
        <f>MAX(Online_RAW!$L$2-Online_RAW!L626,0)</f>
        <v>0</v>
      </c>
      <c r="L626" s="5">
        <f>0.0039*(Online_RAW!M626)</f>
        <v>8.2695599999999985</v>
      </c>
      <c r="M626" s="10">
        <f>Online_RAW!$N$2-Online_RAW!N626</f>
        <v>0</v>
      </c>
      <c r="N626" s="5">
        <f>Online_RAW!C626*60</f>
        <v>120.13090909090919</v>
      </c>
      <c r="O626" s="5">
        <f>MAX(0, Online_RAW!D626*60)</f>
        <v>0</v>
      </c>
      <c r="P626" s="5">
        <f>_xlfn.IFNA(VLOOKUP(A626,Sampling!$D$7:$E$14,2,FALSE),0)</f>
        <v>0</v>
      </c>
      <c r="Q626">
        <f>_xlfn.IFNA(VLOOKUP(A626,Refill!$D$6:$G$8,2,FALSE),0)</f>
        <v>0</v>
      </c>
    </row>
    <row r="627" spans="1:17" x14ac:dyDescent="0.25">
      <c r="A627" s="5">
        <f>ROUND((Online_RAW!B627-General!$B$10)*24,3)</f>
        <v>10.417</v>
      </c>
      <c r="B627" s="5">
        <f>General!$B$12+Online_ANA!K627/1000+Online_ANA!L627/1000+Online_ANA!M627/1000/General!$B$22-SUM($P$2:P627)/1000/General!$B$24+SUM($Q$2:Q627)/1000/General!$B$24</f>
        <v>1.0885098</v>
      </c>
      <c r="C627" s="5">
        <f>Online_RAW!K627</f>
        <v>19.71</v>
      </c>
      <c r="D627" s="5">
        <f>Online_RAW!J627</f>
        <v>0.77500000000000002</v>
      </c>
      <c r="E627" s="5">
        <f>(1-F627/100-G627/100)/(1-C627/100-D627/100-General!$B$17/100)</f>
        <v>1.0009824233758404</v>
      </c>
      <c r="F627" s="5">
        <f>N627*General!$B$14/(N627+O627)+O627*100/(N627+O627)</f>
        <v>20.8</v>
      </c>
      <c r="G627" s="5">
        <f>N627*General!$B$15/(N627+O627)</f>
        <v>0.04</v>
      </c>
      <c r="H627" s="5">
        <f>(N627+O627)*(1/General!$B$20)*((F627/100)-E627*(C627/100))*1000/B627</f>
        <v>52.676704463586482</v>
      </c>
      <c r="I627" s="5">
        <f>(N627+O627)*(1/General!$B$20)*((D627/100)*E627-(G627/100))*1000/B627</f>
        <v>36.200416307764563</v>
      </c>
      <c r="J627" s="5">
        <f t="shared" si="9"/>
        <v>0.68721869897515353</v>
      </c>
      <c r="K627" s="5">
        <f>MAX(Online_RAW!$L$2-Online_RAW!L627,0)</f>
        <v>0</v>
      </c>
      <c r="L627" s="5">
        <f>0.0039*(Online_RAW!M627)</f>
        <v>8.5098000000000003</v>
      </c>
      <c r="M627" s="10">
        <f>Online_RAW!$N$2-Online_RAW!N627</f>
        <v>0</v>
      </c>
      <c r="N627" s="5">
        <f>Online_RAW!C627*60</f>
        <v>120.04063636363621</v>
      </c>
      <c r="O627" s="5">
        <f>MAX(0, Online_RAW!D627*60)</f>
        <v>0</v>
      </c>
      <c r="P627" s="5">
        <f>_xlfn.IFNA(VLOOKUP(A627,Sampling!$D$7:$E$14,2,FALSE),0)</f>
        <v>0</v>
      </c>
      <c r="Q627">
        <f>_xlfn.IFNA(VLOOKUP(A627,Refill!$D$6:$G$8,2,FALSE),0)</f>
        <v>0</v>
      </c>
    </row>
    <row r="628" spans="1:17" x14ac:dyDescent="0.25">
      <c r="A628" s="5">
        <f>ROUND((Online_RAW!B628-General!$B$10)*24,3)</f>
        <v>10.433</v>
      </c>
      <c r="B628" s="5">
        <f>General!$B$12+Online_ANA!K628/1000+Online_ANA!L628/1000+Online_ANA!M628/1000/General!$B$22-SUM($P$2:P628)/1000/General!$B$24+SUM($Q$2:Q628)/1000/General!$B$24</f>
        <v>1.0885098</v>
      </c>
      <c r="C628" s="5">
        <f>Online_RAW!K628</f>
        <v>19.695</v>
      </c>
      <c r="D628" s="5">
        <f>Online_RAW!J628</f>
        <v>0.77666666666666695</v>
      </c>
      <c r="E628" s="5">
        <f>(1-F628/100-G628/100)/(1-C628/100-D628/100-General!$B$17/100)</f>
        <v>1.0005301587581565</v>
      </c>
      <c r="F628" s="5">
        <f>N628*General!$B$14/(N628+O628)+O628*100/(N628+O628)</f>
        <v>20.8224370593854</v>
      </c>
      <c r="G628" s="5">
        <f>N628*General!$B$15/(N628+O628)</f>
        <v>3.9988668151825557E-2</v>
      </c>
      <c r="H628" s="5">
        <f>(N628+O628)*(1/General!$B$20)*((F628/100)-E628*(C628/100))*1000/B628</f>
        <v>54.946230771700385</v>
      </c>
      <c r="I628" s="5">
        <f>(N628+O628)*(1/General!$B$20)*((D628/100)*E628-(G628/100))*1000/B628</f>
        <v>36.258248837562945</v>
      </c>
      <c r="J628" s="5">
        <f t="shared" si="9"/>
        <v>0.6598860072534305</v>
      </c>
      <c r="K628" s="5">
        <f>MAX(Online_RAW!$L$2-Online_RAW!L628,0)</f>
        <v>0</v>
      </c>
      <c r="L628" s="5">
        <f>0.0039*(Online_RAW!M628)</f>
        <v>8.5098000000000003</v>
      </c>
      <c r="M628" s="10">
        <f>Online_RAW!$N$2-Online_RAW!N628</f>
        <v>0</v>
      </c>
      <c r="N628" s="5">
        <f>Online_RAW!C628*60</f>
        <v>119.981727272727</v>
      </c>
      <c r="O628" s="5">
        <f>MAX(0, Online_RAW!D628*60)</f>
        <v>3.4000000000000023E-2</v>
      </c>
      <c r="P628" s="5">
        <f>_xlfn.IFNA(VLOOKUP(A628,Sampling!$D$7:$E$14,2,FALSE),0)</f>
        <v>0</v>
      </c>
      <c r="Q628">
        <f>_xlfn.IFNA(VLOOKUP(A628,Refill!$D$6:$G$8,2,FALSE),0)</f>
        <v>0</v>
      </c>
    </row>
    <row r="629" spans="1:17" x14ac:dyDescent="0.25">
      <c r="A629" s="5">
        <f>ROUND((Online_RAW!B629-General!$B$10)*24,3)</f>
        <v>10.45</v>
      </c>
      <c r="B629" s="5">
        <f>General!$B$12+Online_ANA!K629/1000+Online_ANA!L629/1000+Online_ANA!M629/1000/General!$B$22-SUM($P$2:P629)/1000/General!$B$24+SUM($Q$2:Q629)/1000/General!$B$24</f>
        <v>1.0885098</v>
      </c>
      <c r="C629" s="5">
        <f>Online_RAW!K629</f>
        <v>19.695</v>
      </c>
      <c r="D629" s="5">
        <f>Online_RAW!J629</f>
        <v>0.78500000000000003</v>
      </c>
      <c r="E629" s="5">
        <f>(1-F629/100-G629/100)/(1-C629/100-D629/100-General!$B$17/100)</f>
        <v>1.0009191399962067</v>
      </c>
      <c r="F629" s="5">
        <f>N629*General!$B$14/(N629+O629)+O629*100/(N629+O629)</f>
        <v>20.8</v>
      </c>
      <c r="G629" s="5">
        <f>N629*General!$B$15/(N629+O629)</f>
        <v>0.04</v>
      </c>
      <c r="H629" s="5">
        <f>(N629+O629)*(1/General!$B$20)*((F629/100)-E629*(C629/100))*1000/B629</f>
        <v>53.494114219456002</v>
      </c>
      <c r="I629" s="5">
        <f>(N629+O629)*(1/General!$B$20)*((D629/100)*E629-(G629/100))*1000/B629</f>
        <v>36.70236709747423</v>
      </c>
      <c r="J629" s="5">
        <f t="shared" si="9"/>
        <v>0.68610103434754033</v>
      </c>
      <c r="K629" s="5">
        <f>MAX(Online_RAW!$L$2-Online_RAW!L629,0)</f>
        <v>0</v>
      </c>
      <c r="L629" s="5">
        <f>0.0039*(Online_RAW!M629)</f>
        <v>8.5098000000000003</v>
      </c>
      <c r="M629" s="10">
        <f>Online_RAW!$N$2-Online_RAW!N629</f>
        <v>0</v>
      </c>
      <c r="N629" s="5">
        <f>Online_RAW!C629*60</f>
        <v>120.07956521739119</v>
      </c>
      <c r="O629" s="5">
        <f>MAX(0, Online_RAW!D629*60)</f>
        <v>0</v>
      </c>
      <c r="P629" s="5">
        <f>_xlfn.IFNA(VLOOKUP(A629,Sampling!$D$7:$E$14,2,FALSE),0)</f>
        <v>0</v>
      </c>
      <c r="Q629">
        <f>_xlfn.IFNA(VLOOKUP(A629,Refill!$D$6:$G$8,2,FALSE),0)</f>
        <v>0</v>
      </c>
    </row>
    <row r="630" spans="1:17" x14ac:dyDescent="0.25">
      <c r="A630" s="5">
        <f>ROUND((Online_RAW!B630-General!$B$10)*24,3)</f>
        <v>10.467000000000001</v>
      </c>
      <c r="B630" s="5">
        <f>General!$B$12+Online_ANA!K630/1000+Online_ANA!L630/1000+Online_ANA!M630/1000/General!$B$22-SUM($P$2:P630)/1000/General!$B$24+SUM($Q$2:Q630)/1000/General!$B$24</f>
        <v>1.0885098</v>
      </c>
      <c r="C630" s="5">
        <f>Online_RAW!K630</f>
        <v>19.683333333333302</v>
      </c>
      <c r="D630" s="5">
        <f>Online_RAW!J630</f>
        <v>0.793333333333333</v>
      </c>
      <c r="E630" s="5">
        <f>(1-F630/100-G630/100)/(1-C630/100-D630/100-General!$B$17/100)</f>
        <v>1.0007382697597327</v>
      </c>
      <c r="F630" s="5">
        <f>N630*General!$B$14/(N630+O630)+O630*100/(N630+O630)</f>
        <v>20.810974288381729</v>
      </c>
      <c r="G630" s="5">
        <f>N630*General!$B$15/(N630+O630)</f>
        <v>3.9994457430110236E-2</v>
      </c>
      <c r="H630" s="5">
        <f>(N630+O630)*(1/General!$B$20)*((F630/100)-E630*(C630/100))*1000/B630</f>
        <v>54.77638101329206</v>
      </c>
      <c r="I630" s="5">
        <f>(N630+O630)*(1/General!$B$20)*((D630/100)*E630-(G630/100))*1000/B630</f>
        <v>37.100811049711439</v>
      </c>
      <c r="J630" s="5">
        <f t="shared" si="9"/>
        <v>0.67731402409933839</v>
      </c>
      <c r="K630" s="5">
        <f>MAX(Online_RAW!$L$2-Online_RAW!L630,0)</f>
        <v>0</v>
      </c>
      <c r="L630" s="5">
        <f>0.0039*(Online_RAW!M630)</f>
        <v>8.5098000000000003</v>
      </c>
      <c r="M630" s="10">
        <f>Online_RAW!$N$2-Online_RAW!N630</f>
        <v>0</v>
      </c>
      <c r="N630" s="5">
        <f>Online_RAW!C630*60</f>
        <v>120.0458181818184</v>
      </c>
      <c r="O630" s="5">
        <f>MAX(0, Online_RAW!D630*60)</f>
        <v>1.6636363636363623E-2</v>
      </c>
      <c r="P630" s="5">
        <f>_xlfn.IFNA(VLOOKUP(A630,Sampling!$D$7:$E$14,2,FALSE),0)</f>
        <v>0</v>
      </c>
      <c r="Q630">
        <f>_xlfn.IFNA(VLOOKUP(A630,Refill!$D$6:$G$8,2,FALSE),0)</f>
        <v>0</v>
      </c>
    </row>
    <row r="631" spans="1:17" x14ac:dyDescent="0.25">
      <c r="A631" s="5">
        <f>ROUND((Online_RAW!B631-General!$B$10)*24,3)</f>
        <v>10.483000000000001</v>
      </c>
      <c r="B631" s="5">
        <f>General!$B$12+Online_ANA!K631/1000+Online_ANA!L631/1000+Online_ANA!M631/1000/General!$B$22-SUM($P$2:P631)/1000/General!$B$24+SUM($Q$2:Q631)/1000/General!$B$24</f>
        <v>1.0885098</v>
      </c>
      <c r="C631" s="5">
        <f>Online_RAW!K631</f>
        <v>19.670000000000002</v>
      </c>
      <c r="D631" s="5">
        <f>Online_RAW!J631</f>
        <v>0.80500000000000005</v>
      </c>
      <c r="E631" s="5">
        <f>(1-F631/100-G631/100)/(1-C631/100-D631/100-General!$B$17/100)</f>
        <v>1.0008384611906769</v>
      </c>
      <c r="F631" s="5">
        <f>N631*General!$B$14/(N631+O631)+O631*100/(N631+O631)</f>
        <v>20.801377172753021</v>
      </c>
      <c r="G631" s="5">
        <f>N631*General!$B$15/(N631+O631)</f>
        <v>3.9999304458205549E-2</v>
      </c>
      <c r="H631" s="5">
        <f>(N631+O631)*(1/General!$B$20)*((F631/100)-E631*(C631/100))*1000/B631</f>
        <v>54.843906630235196</v>
      </c>
      <c r="I631" s="5">
        <f>(N631+O631)*(1/General!$B$20)*((D631/100)*E631-(G631/100))*1000/B631</f>
        <v>37.665461233681107</v>
      </c>
      <c r="J631" s="5">
        <f t="shared" si="9"/>
        <v>0.68677567934076211</v>
      </c>
      <c r="K631" s="5">
        <f>MAX(Online_RAW!$L$2-Online_RAW!L631,0)</f>
        <v>0</v>
      </c>
      <c r="L631" s="5">
        <f>0.0039*(Online_RAW!M631)</f>
        <v>8.5098000000000003</v>
      </c>
      <c r="M631" s="10">
        <f>Online_RAW!$N$2-Online_RAW!N631</f>
        <v>0</v>
      </c>
      <c r="N631" s="5">
        <f>Online_RAW!C631*60</f>
        <v>120.01695652173902</v>
      </c>
      <c r="O631" s="5">
        <f>MAX(0, Online_RAW!D631*60)</f>
        <v>2.0869565217391263E-3</v>
      </c>
      <c r="P631" s="5">
        <f>_xlfn.IFNA(VLOOKUP(A631,Sampling!$D$7:$E$14,2,FALSE),0)</f>
        <v>0</v>
      </c>
      <c r="Q631">
        <f>_xlfn.IFNA(VLOOKUP(A631,Refill!$D$6:$G$8,2,FALSE),0)</f>
        <v>0</v>
      </c>
    </row>
    <row r="632" spans="1:17" x14ac:dyDescent="0.25">
      <c r="A632" s="5">
        <f>ROUND((Online_RAW!B632-General!$B$10)*24,3)</f>
        <v>10.5</v>
      </c>
      <c r="B632" s="5">
        <f>General!$B$12+Online_ANA!K632/1000+Online_ANA!L632/1000+Online_ANA!M632/1000/General!$B$22-SUM($P$2:P632)/1000/General!$B$24+SUM($Q$2:Q632)/1000/General!$B$24</f>
        <v>1.08876018</v>
      </c>
      <c r="C632" s="5">
        <f>Online_RAW!K632</f>
        <v>19.664999999999999</v>
      </c>
      <c r="D632" s="5">
        <f>Online_RAW!J632</f>
        <v>0.80500000000000005</v>
      </c>
      <c r="E632" s="5">
        <f>(1-F632/100-G632/100)/(1-C632/100-D632/100-General!$B$17/100)</f>
        <v>1.0007425557028324</v>
      </c>
      <c r="F632" s="5">
        <f>N632*General!$B$14/(N632+O632)+O632*100/(N632+O632)</f>
        <v>20.803960150862888</v>
      </c>
      <c r="G632" s="5">
        <f>N632*General!$B$15/(N632+O632)</f>
        <v>3.9997999923806628E-2</v>
      </c>
      <c r="H632" s="5">
        <f>(N632+O632)*(1/General!$B$20)*((F632/100)-E632*(C632/100))*1000/B632</f>
        <v>55.286314407537446</v>
      </c>
      <c r="I632" s="5">
        <f>(N632+O632)*(1/General!$B$20)*((D632/100)*E632-(G632/100))*1000/B632</f>
        <v>37.645657960182135</v>
      </c>
      <c r="J632" s="5">
        <f t="shared" si="9"/>
        <v>0.68092182240040444</v>
      </c>
      <c r="K632" s="5">
        <f>MAX(Online_RAW!$L$2-Online_RAW!L632,0)</f>
        <v>0</v>
      </c>
      <c r="L632" s="5">
        <f>0.0039*(Online_RAW!M632)</f>
        <v>8.7601799999999983</v>
      </c>
      <c r="M632" s="10">
        <f>Online_RAW!$N$2-Online_RAW!N632</f>
        <v>0</v>
      </c>
      <c r="N632" s="5">
        <f>Online_RAW!C632*60</f>
        <v>119.98942857142859</v>
      </c>
      <c r="O632" s="5">
        <f>MAX(0, Online_RAW!D632*60)</f>
        <v>6.0000000000000001E-3</v>
      </c>
      <c r="P632" s="5">
        <f>_xlfn.IFNA(VLOOKUP(A632,Sampling!$D$7:$E$14,2,FALSE),0)</f>
        <v>0</v>
      </c>
      <c r="Q632">
        <f>_xlfn.IFNA(VLOOKUP(A632,Refill!$D$6:$G$8,2,FALSE),0)</f>
        <v>0</v>
      </c>
    </row>
    <row r="633" spans="1:17" x14ac:dyDescent="0.25">
      <c r="A633" s="5">
        <f>ROUND((Online_RAW!B633-General!$B$10)*24,3)</f>
        <v>10.516999999999999</v>
      </c>
      <c r="B633" s="5">
        <f>General!$B$12+Online_ANA!K633/1000+Online_ANA!L633/1000+Online_ANA!M633/1000/General!$B$22-SUM($P$2:P633)/1000/General!$B$24+SUM($Q$2:Q633)/1000/General!$B$24</f>
        <v>1.08876018</v>
      </c>
      <c r="C633" s="5">
        <f>Online_RAW!K633</f>
        <v>19.664999999999999</v>
      </c>
      <c r="D633" s="5">
        <f>Online_RAW!J633</f>
        <v>0.82</v>
      </c>
      <c r="E633" s="5">
        <f>(1-F633/100-G633/100)/(1-C633/100-D633/100-General!$B$17/100)</f>
        <v>1.0009824233758402</v>
      </c>
      <c r="F633" s="5">
        <f>N633*General!$B$14/(N633+O633)+O633*100/(N633+O633)</f>
        <v>20.8</v>
      </c>
      <c r="G633" s="5">
        <f>N633*General!$B$15/(N633+O633)</f>
        <v>0.04</v>
      </c>
      <c r="H633" s="5">
        <f>(N633+O633)*(1/General!$B$20)*((F633/100)-E633*(C633/100))*1000/B633</f>
        <v>54.874080199956204</v>
      </c>
      <c r="I633" s="5">
        <f>(N633+O633)*(1/General!$B$20)*((D633/100)*E633-(G633/100))*1000/B633</f>
        <v>38.403452304383976</v>
      </c>
      <c r="J633" s="5">
        <f t="shared" ref="J633:J696" si="10">I633/H633</f>
        <v>0.69984685236536548</v>
      </c>
      <c r="K633" s="5">
        <f>MAX(Online_RAW!$L$2-Online_RAW!L633,0)</f>
        <v>0</v>
      </c>
      <c r="L633" s="5">
        <f>0.0039*(Online_RAW!M633)</f>
        <v>8.7601799999999983</v>
      </c>
      <c r="M633" s="10">
        <f>Online_RAW!$N$2-Online_RAW!N633</f>
        <v>0</v>
      </c>
      <c r="N633" s="5">
        <f>Online_RAW!C633*60</f>
        <v>120.02699999999999</v>
      </c>
      <c r="O633" s="5">
        <f>MAX(0, Online_RAW!D633*60)</f>
        <v>0</v>
      </c>
      <c r="P633" s="5">
        <f>_xlfn.IFNA(VLOOKUP(A633,Sampling!$D$7:$E$14,2,FALSE),0)</f>
        <v>0</v>
      </c>
      <c r="Q633">
        <f>_xlfn.IFNA(VLOOKUP(A633,Refill!$D$6:$G$8,2,FALSE),0)</f>
        <v>0</v>
      </c>
    </row>
    <row r="634" spans="1:17" x14ac:dyDescent="0.25">
      <c r="A634" s="5">
        <f>ROUND((Online_RAW!B634-General!$B$10)*24,3)</f>
        <v>10.532999999999999</v>
      </c>
      <c r="B634" s="5">
        <f>General!$B$12+Online_ANA!K634/1000+Online_ANA!L634/1000+Online_ANA!M634/1000/General!$B$22-SUM($P$2:P634)/1000/General!$B$24+SUM($Q$2:Q634)/1000/General!$B$24</f>
        <v>1.0889349000000001</v>
      </c>
      <c r="C634" s="5">
        <f>Online_RAW!K634</f>
        <v>19.655000000000001</v>
      </c>
      <c r="D634" s="5">
        <f>Online_RAW!J634</f>
        <v>0.82499999999999996</v>
      </c>
      <c r="E634" s="5">
        <f>(1-F634/100-G634/100)/(1-C634/100-D634/100-General!$B$17/100)</f>
        <v>1.0008895593850415</v>
      </c>
      <c r="F634" s="5">
        <f>N634*General!$B$14/(N634+O634)+O634*100/(N634+O634)</f>
        <v>20.802340633034845</v>
      </c>
      <c r="G634" s="5">
        <f>N634*General!$B$15/(N634+O634)</f>
        <v>3.9998817862103617E-2</v>
      </c>
      <c r="H634" s="5">
        <f>(N634+O634)*(1/General!$B$20)*((F634/100)-E634*(C634/100))*1000/B634</f>
        <v>55.534864533171337</v>
      </c>
      <c r="I634" s="5">
        <f>(N634+O634)*(1/General!$B$20)*((D634/100)*E634-(G634/100))*1000/B634</f>
        <v>38.620565218997804</v>
      </c>
      <c r="J634" s="5">
        <f t="shared" si="10"/>
        <v>0.69542917847453267</v>
      </c>
      <c r="K634" s="5">
        <f>MAX(Online_RAW!$L$2-Online_RAW!L634,0)</f>
        <v>0</v>
      </c>
      <c r="L634" s="5">
        <f>0.0039*(Online_RAW!M634)</f>
        <v>8.934899999999999</v>
      </c>
      <c r="M634" s="10">
        <f>Online_RAW!$N$2-Online_RAW!N634</f>
        <v>0</v>
      </c>
      <c r="N634" s="5">
        <f>Online_RAW!C634*60</f>
        <v>119.964</v>
      </c>
      <c r="O634" s="5">
        <f>MAX(0, Online_RAW!D634*60)</f>
        <v>3.5454545454545456E-3</v>
      </c>
      <c r="P634" s="5">
        <f>_xlfn.IFNA(VLOOKUP(A634,Sampling!$D$7:$E$14,2,FALSE),0)</f>
        <v>0</v>
      </c>
      <c r="Q634">
        <f>_xlfn.IFNA(VLOOKUP(A634,Refill!$D$6:$G$8,2,FALSE),0)</f>
        <v>0</v>
      </c>
    </row>
    <row r="635" spans="1:17" x14ac:dyDescent="0.25">
      <c r="A635" s="5">
        <f>ROUND((Online_RAW!B635-General!$B$10)*24,3)</f>
        <v>10.55</v>
      </c>
      <c r="B635" s="5">
        <f>General!$B$12+Online_ANA!K635/1000+Online_ANA!L635/1000+Online_ANA!M635/1000/General!$B$22-SUM($P$2:P635)/1000/General!$B$24+SUM($Q$2:Q635)/1000/General!$B$24</f>
        <v>1.0889349000000001</v>
      </c>
      <c r="C635" s="5">
        <f>Online_RAW!K635</f>
        <v>19.655000000000001</v>
      </c>
      <c r="D635" s="5">
        <f>Online_RAW!J635</f>
        <v>0.82499999999999996</v>
      </c>
      <c r="E635" s="5">
        <f>(1-F635/100-G635/100)/(1-C635/100-D635/100-General!$B$17/100)</f>
        <v>1.0007664517807131</v>
      </c>
      <c r="F635" s="5">
        <f>N635*General!$B$14/(N635+O635)+O635*100/(N635+O635)</f>
        <v>20.812081801799817</v>
      </c>
      <c r="G635" s="5">
        <f>N635*General!$B$15/(N635+O635)</f>
        <v>3.999389807989908E-2</v>
      </c>
      <c r="H635" s="5">
        <f>(N635+O635)*(1/General!$B$20)*((F635/100)-E635*(C635/100))*1000/B635</f>
        <v>56.178543441361533</v>
      </c>
      <c r="I635" s="5">
        <f>(N635+O635)*(1/General!$B$20)*((D635/100)*E635-(G635/100))*1000/B635</f>
        <v>38.64742376476147</v>
      </c>
      <c r="J635" s="5">
        <f t="shared" si="10"/>
        <v>0.68793922727991641</v>
      </c>
      <c r="K635" s="5">
        <f>MAX(Online_RAW!$L$2-Online_RAW!L635,0)</f>
        <v>0</v>
      </c>
      <c r="L635" s="5">
        <f>0.0039*(Online_RAW!M635)</f>
        <v>8.934899999999999</v>
      </c>
      <c r="M635" s="10">
        <f>Online_RAW!$N$2-Online_RAW!N635</f>
        <v>0</v>
      </c>
      <c r="N635" s="5">
        <f>Online_RAW!C635*60</f>
        <v>120.04742857142878</v>
      </c>
      <c r="O635" s="5">
        <f>MAX(0, Online_RAW!D635*60)</f>
        <v>1.8315789473684219E-2</v>
      </c>
      <c r="P635" s="5">
        <f>_xlfn.IFNA(VLOOKUP(A635,Sampling!$D$7:$E$14,2,FALSE),0)</f>
        <v>0</v>
      </c>
      <c r="Q635">
        <f>_xlfn.IFNA(VLOOKUP(A635,Refill!$D$6:$G$8,2,FALSE),0)</f>
        <v>0</v>
      </c>
    </row>
    <row r="636" spans="1:17" x14ac:dyDescent="0.25">
      <c r="A636" s="5">
        <f>ROUND((Online_RAW!B636-General!$B$10)*24,3)</f>
        <v>10.567</v>
      </c>
      <c r="B636" s="5">
        <f>General!$B$12+Online_ANA!K636/1000+Online_ANA!L636/1000+Online_ANA!M636/1000/General!$B$22-SUM($P$2:P636)/1000/General!$B$24+SUM($Q$2:Q636)/1000/General!$B$24</f>
        <v>1.0889349000000001</v>
      </c>
      <c r="C636" s="5">
        <f>Online_RAW!K636</f>
        <v>19.645</v>
      </c>
      <c r="D636" s="5">
        <f>Online_RAW!J636</f>
        <v>0.84</v>
      </c>
      <c r="E636" s="5">
        <f>(1-F636/100-G636/100)/(1-C636/100-D636/100-General!$B$17/100)</f>
        <v>1.0008298890782394</v>
      </c>
      <c r="F636" s="5">
        <f>N636*General!$B$14/(N636+O636)+O636*100/(N636+O636)</f>
        <v>20.812068859640146</v>
      </c>
      <c r="G636" s="5">
        <f>N636*General!$B$15/(N636+O636)</f>
        <v>3.9993904616343362E-2</v>
      </c>
      <c r="H636" s="5">
        <f>(N636+O636)*(1/General!$B$20)*((F636/100)-E636*(C636/100))*1000/B636</f>
        <v>56.536372166372558</v>
      </c>
      <c r="I636" s="5">
        <f>(N636+O636)*(1/General!$B$20)*((D636/100)*E636-(G636/100))*1000/B636</f>
        <v>39.338029174408682</v>
      </c>
      <c r="J636" s="5">
        <f t="shared" si="10"/>
        <v>0.69580037888965696</v>
      </c>
      <c r="K636" s="5">
        <f>MAX(Online_RAW!$L$2-Online_RAW!L636,0)</f>
        <v>0</v>
      </c>
      <c r="L636" s="5">
        <f>0.0039*(Online_RAW!M636)</f>
        <v>8.934899999999999</v>
      </c>
      <c r="M636" s="10">
        <f>Online_RAW!$N$2-Online_RAW!N636</f>
        <v>0</v>
      </c>
      <c r="N636" s="5">
        <f>Online_RAW!C636*60</f>
        <v>119.8936363636362</v>
      </c>
      <c r="O636" s="5">
        <f>MAX(0, Online_RAW!D636*60)</f>
        <v>1.8272727272727302E-2</v>
      </c>
      <c r="P636" s="5">
        <f>_xlfn.IFNA(VLOOKUP(A636,Sampling!$D$7:$E$14,2,FALSE),0)</f>
        <v>0</v>
      </c>
      <c r="Q636">
        <f>_xlfn.IFNA(VLOOKUP(A636,Refill!$D$6:$G$8,2,FALSE),0)</f>
        <v>0</v>
      </c>
    </row>
    <row r="637" spans="1:17" x14ac:dyDescent="0.25">
      <c r="A637" s="5">
        <f>ROUND((Online_RAW!B637-General!$B$10)*24,3)</f>
        <v>10.583</v>
      </c>
      <c r="B637" s="5">
        <f>General!$B$12+Online_ANA!K637/1000+Online_ANA!L637/1000+Online_ANA!M637/1000/General!$B$22-SUM($P$2:P637)/1000/General!$B$24+SUM($Q$2:Q637)/1000/General!$B$24</f>
        <v>1.0889349000000001</v>
      </c>
      <c r="C637" s="5">
        <f>Online_RAW!K637</f>
        <v>19.63</v>
      </c>
      <c r="D637" s="5">
        <f>Online_RAW!J637</f>
        <v>0.85</v>
      </c>
      <c r="E637" s="5">
        <f>(1-F637/100-G637/100)/(1-C637/100-D637/100-General!$B$17/100)</f>
        <v>1.0009191399962067</v>
      </c>
      <c r="F637" s="5">
        <f>N637*General!$B$14/(N637+O637)+O637*100/(N637+O637)</f>
        <v>20.8</v>
      </c>
      <c r="G637" s="5">
        <f>N637*General!$B$15/(N637+O637)</f>
        <v>0.04</v>
      </c>
      <c r="H637" s="5">
        <f>(N637+O637)*(1/General!$B$20)*((F637/100)-E637*(C637/100))*1000/B637</f>
        <v>56.586032735039048</v>
      </c>
      <c r="I637" s="5">
        <f>(N637+O637)*(1/General!$B$20)*((D637/100)*E637-(G637/100))*1000/B637</f>
        <v>39.826906909042656</v>
      </c>
      <c r="J637" s="5">
        <f t="shared" si="10"/>
        <v>0.70382928408375844</v>
      </c>
      <c r="K637" s="5">
        <f>MAX(Online_RAW!$L$2-Online_RAW!L637,0)</f>
        <v>0</v>
      </c>
      <c r="L637" s="5">
        <f>0.0039*(Online_RAW!M637)</f>
        <v>8.934899999999999</v>
      </c>
      <c r="M637" s="10">
        <f>Online_RAW!$N$2-Online_RAW!N637</f>
        <v>0</v>
      </c>
      <c r="N637" s="5">
        <f>Online_RAW!C637*60</f>
        <v>119.89309090909079</v>
      </c>
      <c r="O637" s="5">
        <f>MAX(0, Online_RAW!D637*60)</f>
        <v>0</v>
      </c>
      <c r="P637" s="5">
        <f>_xlfn.IFNA(VLOOKUP(A637,Sampling!$D$7:$E$14,2,FALSE),0)</f>
        <v>0</v>
      </c>
      <c r="Q637">
        <f>_xlfn.IFNA(VLOOKUP(A637,Refill!$D$6:$G$8,2,FALSE),0)</f>
        <v>0</v>
      </c>
    </row>
    <row r="638" spans="1:17" x14ac:dyDescent="0.25">
      <c r="A638" s="5">
        <f>ROUND((Online_RAW!B638-General!$B$10)*24,3)</f>
        <v>10.6</v>
      </c>
      <c r="B638" s="5">
        <f>General!$B$12+Online_ANA!K638/1000+Online_ANA!L638/1000+Online_ANA!M638/1000/General!$B$22-SUM($P$2:P638)/1000/General!$B$24+SUM($Q$2:Q638)/1000/General!$B$24</f>
        <v>1.0889349000000001</v>
      </c>
      <c r="C638" s="5">
        <f>Online_RAW!K638</f>
        <v>19.62</v>
      </c>
      <c r="D638" s="5">
        <f>Online_RAW!J638</f>
        <v>0.85666666666666702</v>
      </c>
      <c r="E638" s="5">
        <f>(1-F638/100-G638/100)/(1-C638/100-D638/100-General!$B$17/100)</f>
        <v>1.000876955521659</v>
      </c>
      <c r="F638" s="5">
        <f>N638*General!$B$14/(N638+O638)+O638*100/(N638+O638)</f>
        <v>20.8</v>
      </c>
      <c r="G638" s="5">
        <f>N638*General!$B$15/(N638+O638)</f>
        <v>0.04</v>
      </c>
      <c r="H638" s="5">
        <f>(N638+O638)*(1/General!$B$20)*((F638/100)-E638*(C638/100))*1000/B638</f>
        <v>57.165069637130259</v>
      </c>
      <c r="I638" s="5">
        <f>(N638+O638)*(1/General!$B$20)*((D638/100)*E638-(G638/100))*1000/B638</f>
        <v>40.185748539448731</v>
      </c>
      <c r="J638" s="5">
        <f t="shared" si="10"/>
        <v>0.70297733903829618</v>
      </c>
      <c r="K638" s="5">
        <f>MAX(Online_RAW!$L$2-Online_RAW!L638,0)</f>
        <v>0</v>
      </c>
      <c r="L638" s="5">
        <f>0.0039*(Online_RAW!M638)</f>
        <v>8.934899999999999</v>
      </c>
      <c r="M638" s="10">
        <f>Online_RAW!$N$2-Online_RAW!N638</f>
        <v>0</v>
      </c>
      <c r="N638" s="5">
        <f>Online_RAW!C638*60</f>
        <v>119.9911428571428</v>
      </c>
      <c r="O638" s="5">
        <f>MAX(0, Online_RAW!D638*60)</f>
        <v>0</v>
      </c>
      <c r="P638" s="5">
        <f>_xlfn.IFNA(VLOOKUP(A638,Sampling!$D$7:$E$14,2,FALSE),0)</f>
        <v>0</v>
      </c>
      <c r="Q638">
        <f>_xlfn.IFNA(VLOOKUP(A638,Refill!$D$6:$G$8,2,FALSE),0)</f>
        <v>0</v>
      </c>
    </row>
    <row r="639" spans="1:17" x14ac:dyDescent="0.25">
      <c r="A639" s="5">
        <f>ROUND((Online_RAW!B639-General!$B$10)*24,3)</f>
        <v>10.617000000000001</v>
      </c>
      <c r="B639" s="5">
        <f>General!$B$12+Online_ANA!K639/1000+Online_ANA!L639/1000+Online_ANA!M639/1000/General!$B$22-SUM($P$2:P639)/1000/General!$B$24+SUM($Q$2:Q639)/1000/General!$B$24</f>
        <v>1.0891923000000001</v>
      </c>
      <c r="C639" s="5">
        <f>Online_RAW!K639</f>
        <v>19.62</v>
      </c>
      <c r="D639" s="5">
        <f>Online_RAW!J639</f>
        <v>0.87</v>
      </c>
      <c r="E639" s="5">
        <f>(1-F639/100-G639/100)/(1-C639/100-D639/100-General!$B$17/100)</f>
        <v>1.0010457147581968</v>
      </c>
      <c r="F639" s="5">
        <f>N639*General!$B$14/(N639+O639)+O639*100/(N639+O639)</f>
        <v>20.8</v>
      </c>
      <c r="G639" s="5">
        <f>N639*General!$B$15/(N639+O639)</f>
        <v>0.04</v>
      </c>
      <c r="H639" s="5">
        <f>(N639+O639)*(1/General!$B$20)*((F639/100)-E639*(C639/100))*1000/B639</f>
        <v>56.967380980290152</v>
      </c>
      <c r="I639" s="5">
        <f>(N639+O639)*(1/General!$B$20)*((D639/100)*E639-(G639/100))*1000/B639</f>
        <v>40.824014161377093</v>
      </c>
      <c r="J639" s="5">
        <f t="shared" si="10"/>
        <v>0.71662087073129765</v>
      </c>
      <c r="K639" s="5">
        <f>MAX(Online_RAW!$L$2-Online_RAW!L639,0)</f>
        <v>0</v>
      </c>
      <c r="L639" s="5">
        <f>0.0039*(Online_RAW!M639)</f>
        <v>9.1922999999999995</v>
      </c>
      <c r="M639" s="10">
        <f>Online_RAW!$N$2-Online_RAW!N639</f>
        <v>0</v>
      </c>
      <c r="N639" s="5">
        <f>Online_RAW!C639*60</f>
        <v>119.94600000000001</v>
      </c>
      <c r="O639" s="5">
        <f>MAX(0, Online_RAW!D639*60)</f>
        <v>0</v>
      </c>
      <c r="P639" s="5">
        <f>_xlfn.IFNA(VLOOKUP(A639,Sampling!$D$7:$E$14,2,FALSE),0)</f>
        <v>0</v>
      </c>
      <c r="Q639">
        <f>_xlfn.IFNA(VLOOKUP(A639,Refill!$D$6:$G$8,2,FALSE),0)</f>
        <v>0</v>
      </c>
    </row>
    <row r="640" spans="1:17" x14ac:dyDescent="0.25">
      <c r="A640" s="5">
        <f>ROUND((Online_RAW!B640-General!$B$10)*24,3)</f>
        <v>10.632999999999999</v>
      </c>
      <c r="B640" s="5">
        <f>General!$B$12+Online_ANA!K640/1000+Online_ANA!L640/1000+Online_ANA!M640/1000/General!$B$22-SUM($P$2:P640)/1000/General!$B$24+SUM($Q$2:Q640)/1000/General!$B$24</f>
        <v>1.0893639000000002</v>
      </c>
      <c r="C640" s="5">
        <f>Online_RAW!K640</f>
        <v>19.614999999999998</v>
      </c>
      <c r="D640" s="5">
        <f>Online_RAW!J640</f>
        <v>0.875</v>
      </c>
      <c r="E640" s="5">
        <f>(1-F640/100-G640/100)/(1-C640/100-D640/100-General!$B$17/100)</f>
        <v>1.0010457147581968</v>
      </c>
      <c r="F640" s="5">
        <f>N640*General!$B$14/(N640+O640)+O640*100/(N640+O640)</f>
        <v>20.8</v>
      </c>
      <c r="G640" s="5">
        <f>N640*General!$B$15/(N640+O640)</f>
        <v>0.04</v>
      </c>
      <c r="H640" s="5">
        <f>(N640+O640)*(1/General!$B$20)*((F640/100)-E640*(C640/100))*1000/B640</f>
        <v>57.291124340571081</v>
      </c>
      <c r="I640" s="5">
        <f>(N640+O640)*(1/General!$B$20)*((D640/100)*E640-(G640/100))*1000/B640</f>
        <v>41.125797503045597</v>
      </c>
      <c r="J640" s="5">
        <f t="shared" si="10"/>
        <v>0.71783889697417047</v>
      </c>
      <c r="K640" s="5">
        <f>MAX(Online_RAW!$L$2-Online_RAW!L640,0)</f>
        <v>0</v>
      </c>
      <c r="L640" s="5">
        <f>0.0039*(Online_RAW!M640)</f>
        <v>9.3638999999999992</v>
      </c>
      <c r="M640" s="10">
        <f>Online_RAW!$N$2-Online_RAW!N640</f>
        <v>0</v>
      </c>
      <c r="N640" s="5">
        <f>Online_RAW!C640*60</f>
        <v>120.128086956522</v>
      </c>
      <c r="O640" s="5">
        <f>MAX(0, Online_RAW!D640*60)</f>
        <v>0</v>
      </c>
      <c r="P640" s="5">
        <f>_xlfn.IFNA(VLOOKUP(A640,Sampling!$D$7:$E$14,2,FALSE),0)</f>
        <v>0</v>
      </c>
      <c r="Q640">
        <f>_xlfn.IFNA(VLOOKUP(A640,Refill!$D$6:$G$8,2,FALSE),0)</f>
        <v>0</v>
      </c>
    </row>
    <row r="641" spans="1:17" x14ac:dyDescent="0.25">
      <c r="A641" s="5">
        <f>ROUND((Online_RAW!B641-General!$B$10)*24,3)</f>
        <v>10.65</v>
      </c>
      <c r="B641" s="5">
        <f>General!$B$12+Online_ANA!K641/1000+Online_ANA!L641/1000+Online_ANA!M641/1000/General!$B$22-SUM($P$2:P641)/1000/General!$B$24+SUM($Q$2:Q641)/1000/General!$B$24</f>
        <v>1.0893639000000002</v>
      </c>
      <c r="C641" s="5">
        <f>Online_RAW!K641</f>
        <v>19.600000000000001</v>
      </c>
      <c r="D641" s="5">
        <f>Online_RAW!J641</f>
        <v>0.88666666666666705</v>
      </c>
      <c r="E641" s="5">
        <f>(1-F641/100-G641/100)/(1-C641/100-D641/100-General!$B$17/100)</f>
        <v>1.0008749658505307</v>
      </c>
      <c r="F641" s="5">
        <f>N641*General!$B$14/(N641+O641)+O641*100/(N641+O641)</f>
        <v>20.810171251018929</v>
      </c>
      <c r="G641" s="5">
        <f>N641*General!$B$15/(N641+O641)</f>
        <v>3.9994863004535898E-2</v>
      </c>
      <c r="H641" s="5">
        <f>(N641+O641)*(1/General!$B$20)*((F641/100)-E641*(C641/100))*1000/B641</f>
        <v>58.699256592021847</v>
      </c>
      <c r="I641" s="5">
        <f>(N641+O641)*(1/General!$B$20)*((D641/100)*E641-(G641/100))*1000/B641</f>
        <v>41.696253577973543</v>
      </c>
      <c r="J641" s="5">
        <f t="shared" si="10"/>
        <v>0.71033699570976716</v>
      </c>
      <c r="K641" s="5">
        <f>MAX(Online_RAW!$L$2-Online_RAW!L641,0)</f>
        <v>0</v>
      </c>
      <c r="L641" s="5">
        <f>0.0039*(Online_RAW!M641)</f>
        <v>9.3638999999999992</v>
      </c>
      <c r="M641" s="10">
        <f>Online_RAW!$N$2-Online_RAW!N641</f>
        <v>0</v>
      </c>
      <c r="N641" s="5">
        <f>Online_RAW!C641*60</f>
        <v>120.12150000000001</v>
      </c>
      <c r="O641" s="5">
        <f>MAX(0, Online_RAW!D641*60)</f>
        <v>1.542857142857142E-2</v>
      </c>
      <c r="P641" s="5">
        <f>_xlfn.IFNA(VLOOKUP(A641,Sampling!$D$7:$E$14,2,FALSE),0)</f>
        <v>0</v>
      </c>
      <c r="Q641">
        <f>_xlfn.IFNA(VLOOKUP(A641,Refill!$D$6:$G$8,2,FALSE),0)</f>
        <v>0</v>
      </c>
    </row>
    <row r="642" spans="1:17" x14ac:dyDescent="0.25">
      <c r="A642" s="5">
        <f>ROUND((Online_RAW!B642-General!$B$10)*24,3)</f>
        <v>10.667</v>
      </c>
      <c r="B642" s="5">
        <f>General!$B$12+Online_ANA!K642/1000+Online_ANA!L642/1000+Online_ANA!M642/1000/General!$B$22-SUM($P$2:P642)/1000/General!$B$24+SUM($Q$2:Q642)/1000/General!$B$24</f>
        <v>1.0893639000000002</v>
      </c>
      <c r="C642" s="5">
        <f>Online_RAW!K642</f>
        <v>19.59</v>
      </c>
      <c r="D642" s="5">
        <f>Online_RAW!J642</f>
        <v>0.88666666666666705</v>
      </c>
      <c r="E642" s="5">
        <f>(1-F642/100-G642/100)/(1-C642/100-D642/100-General!$B$17/100)</f>
        <v>1.0007643869250946</v>
      </c>
      <c r="F642" s="5">
        <f>N642*General!$B$14/(N642+O642)+O642*100/(N642+O642)</f>
        <v>20.808907621260232</v>
      </c>
      <c r="G642" s="5">
        <f>N642*General!$B$15/(N642+O642)</f>
        <v>3.9995501201383725E-2</v>
      </c>
      <c r="H642" s="5">
        <f>(N642+O642)*(1/General!$B$20)*((F642/100)-E642*(C642/100))*1000/B642</f>
        <v>59.184404238668264</v>
      </c>
      <c r="I642" s="5">
        <f>(N642+O642)*(1/General!$B$20)*((D642/100)*E642-(G642/100))*1000/B642</f>
        <v>41.655000238107732</v>
      </c>
      <c r="J642" s="5">
        <f t="shared" si="10"/>
        <v>0.70381717572299807</v>
      </c>
      <c r="K642" s="5">
        <f>MAX(Online_RAW!$L$2-Online_RAW!L642,0)</f>
        <v>0</v>
      </c>
      <c r="L642" s="5">
        <f>0.0039*(Online_RAW!M642)</f>
        <v>9.3638999999999992</v>
      </c>
      <c r="M642" s="10">
        <f>Online_RAW!$N$2-Online_RAW!N642</f>
        <v>0</v>
      </c>
      <c r="N642" s="5">
        <f>Online_RAW!C642*60</f>
        <v>120.0185454545454</v>
      </c>
      <c r="O642" s="5">
        <f>MAX(0, Online_RAW!D642*60)</f>
        <v>1.35E-2</v>
      </c>
      <c r="P642" s="5">
        <f>_xlfn.IFNA(VLOOKUP(A642,Sampling!$D$7:$E$14,2,FALSE),0)</f>
        <v>0</v>
      </c>
      <c r="Q642">
        <f>_xlfn.IFNA(VLOOKUP(A642,Refill!$D$6:$G$8,2,FALSE),0)</f>
        <v>0</v>
      </c>
    </row>
    <row r="643" spans="1:17" x14ac:dyDescent="0.25">
      <c r="A643" s="5">
        <f>ROUND((Online_RAW!B643-General!$B$10)*24,3)</f>
        <v>10.683</v>
      </c>
      <c r="B643" s="5">
        <f>General!$B$12+Online_ANA!K643/1000+Online_ANA!L643/1000+Online_ANA!M643/1000/General!$B$22-SUM($P$2:P643)/1000/General!$B$24+SUM($Q$2:Q643)/1000/General!$B$24</f>
        <v>1.0893639000000002</v>
      </c>
      <c r="C643" s="5">
        <f>Online_RAW!K643</f>
        <v>19.579999999999998</v>
      </c>
      <c r="D643" s="5">
        <f>Online_RAW!J643</f>
        <v>0.90500000000000003</v>
      </c>
      <c r="E643" s="5">
        <f>(1-F643/100-G643/100)/(1-C643/100-D643/100-General!$B$17/100)</f>
        <v>1.000862805964285</v>
      </c>
      <c r="F643" s="5">
        <f>N643*General!$B$14/(N643+O643)+O643*100/(N643+O643)</f>
        <v>20.809464400946442</v>
      </c>
      <c r="G643" s="5">
        <f>N643*General!$B$15/(N643+O643)</f>
        <v>3.9995219999521998E-2</v>
      </c>
      <c r="H643" s="5">
        <f>(N643+O643)*(1/General!$B$20)*((F643/100)-E643*(C643/100))*1000/B643</f>
        <v>59.625613958387675</v>
      </c>
      <c r="I643" s="5">
        <f>(N643+O643)*(1/General!$B$20)*((D643/100)*E643-(G643/100))*1000/B643</f>
        <v>42.573188358278166</v>
      </c>
      <c r="J643" s="5">
        <f t="shared" si="10"/>
        <v>0.71400838552353885</v>
      </c>
      <c r="K643" s="5">
        <f>MAX(Online_RAW!$L$2-Online_RAW!L643,0)</f>
        <v>0</v>
      </c>
      <c r="L643" s="5">
        <f>0.0039*(Online_RAW!M643)</f>
        <v>9.3638999999999992</v>
      </c>
      <c r="M643" s="10">
        <f>Online_RAW!$N$2-Online_RAW!N643</f>
        <v>0</v>
      </c>
      <c r="N643" s="5">
        <f>Online_RAW!C643*60</f>
        <v>120.05113043478241</v>
      </c>
      <c r="O643" s="5">
        <f>MAX(0, Online_RAW!D643*60)</f>
        <v>1.434782608695654E-2</v>
      </c>
      <c r="P643" s="5">
        <f>_xlfn.IFNA(VLOOKUP(A643,Sampling!$D$7:$E$14,2,FALSE),0)</f>
        <v>0</v>
      </c>
      <c r="Q643">
        <f>_xlfn.IFNA(VLOOKUP(A643,Refill!$D$6:$G$8,2,FALSE),0)</f>
        <v>0</v>
      </c>
    </row>
    <row r="644" spans="1:17" x14ac:dyDescent="0.25">
      <c r="A644" s="5">
        <f>ROUND((Online_RAW!B644-General!$B$10)*24,3)</f>
        <v>10.7</v>
      </c>
      <c r="B644" s="5">
        <f>General!$B$12+Online_ANA!K644/1000+Online_ANA!L644/1000+Online_ANA!M644/1000/General!$B$22-SUM($P$2:P644)/1000/General!$B$24+SUM($Q$2:Q644)/1000/General!$B$24</f>
        <v>1.0894692000000001</v>
      </c>
      <c r="C644" s="5">
        <f>Online_RAW!K644</f>
        <v>19.57</v>
      </c>
      <c r="D644" s="5">
        <f>Online_RAW!J644</f>
        <v>0.92</v>
      </c>
      <c r="E644" s="5">
        <f>(1-F644/100-G644/100)/(1-C644/100-D644/100-General!$B$17/100)</f>
        <v>1.0008305612887576</v>
      </c>
      <c r="F644" s="5">
        <f>N644*General!$B$14/(N644+O644)+O644*100/(N644+O644)</f>
        <v>20.817022354252508</v>
      </c>
      <c r="G644" s="5">
        <f>N644*General!$B$15/(N644+O644)</f>
        <v>3.9991402851387622E-2</v>
      </c>
      <c r="H644" s="5">
        <f>(N644+O644)*(1/General!$B$20)*((F644/100)-E644*(C644/100))*1000/B644</f>
        <v>60.501651530279219</v>
      </c>
      <c r="I644" s="5">
        <f>(N644+O644)*(1/General!$B$20)*((D644/100)*E644-(G644/100))*1000/B644</f>
        <v>43.29669938511126</v>
      </c>
      <c r="J644" s="5">
        <f t="shared" si="10"/>
        <v>0.71562838848196719</v>
      </c>
      <c r="K644" s="5">
        <f>MAX(Online_RAW!$L$2-Online_RAW!L644,0)</f>
        <v>0</v>
      </c>
      <c r="L644" s="5">
        <f>0.0039*(Online_RAW!M644)</f>
        <v>9.469199999999999</v>
      </c>
      <c r="M644" s="10">
        <f>Online_RAW!$N$2-Online_RAW!N644</f>
        <v>0</v>
      </c>
      <c r="N644" s="5">
        <f>Online_RAW!C644*60</f>
        <v>120.0139999999998</v>
      </c>
      <c r="O644" s="5">
        <f>MAX(0, Online_RAW!D644*60)</f>
        <v>2.58E-2</v>
      </c>
      <c r="P644" s="5">
        <f>_xlfn.IFNA(VLOOKUP(A644,Sampling!$D$7:$E$14,2,FALSE),0)</f>
        <v>0</v>
      </c>
      <c r="Q644">
        <f>_xlfn.IFNA(VLOOKUP(A644,Refill!$D$6:$G$8,2,FALSE),0)</f>
        <v>0</v>
      </c>
    </row>
    <row r="645" spans="1:17" x14ac:dyDescent="0.25">
      <c r="A645" s="5">
        <f>ROUND((Online_RAW!B645-General!$B$10)*24,3)</f>
        <v>10.717000000000001</v>
      </c>
      <c r="B645" s="5">
        <f>General!$B$12+Online_ANA!K645/1000+Online_ANA!L645/1000+Online_ANA!M645/1000/General!$B$22-SUM($P$2:P645)/1000/General!$B$24+SUM($Q$2:Q645)/1000/General!$B$24</f>
        <v>1.0897266000000001</v>
      </c>
      <c r="C645" s="5">
        <f>Online_RAW!K645</f>
        <v>19.553333333333299</v>
      </c>
      <c r="D645" s="5">
        <f>Online_RAW!J645</f>
        <v>0.93</v>
      </c>
      <c r="E645" s="5">
        <f>(1-F645/100-G645/100)/(1-C645/100-D645/100-General!$B$17/100)</f>
        <v>1.0006588818454858</v>
      </c>
      <c r="F645" s="5">
        <f>N645*General!$B$14/(N645+O645)+O645*100/(N645+O645)</f>
        <v>20.823930732280044</v>
      </c>
      <c r="G645" s="5">
        <f>N645*General!$B$15/(N645+O645)</f>
        <v>3.9987913771575734E-2</v>
      </c>
      <c r="H645" s="5">
        <f>(N645+O645)*(1/General!$B$20)*((F645/100)-E645*(C645/100))*1000/B645</f>
        <v>61.815075078132089</v>
      </c>
      <c r="I645" s="5">
        <f>(N645+O645)*(1/General!$B$20)*((D645/100)*E645-(G645/100))*1000/B645</f>
        <v>43.773098656201718</v>
      </c>
      <c r="J645" s="5">
        <f t="shared" si="10"/>
        <v>0.70812983080379754</v>
      </c>
      <c r="K645" s="5">
        <f>MAX(Online_RAW!$L$2-Online_RAW!L645,0)</f>
        <v>0</v>
      </c>
      <c r="L645" s="5">
        <f>0.0039*(Online_RAW!M645)</f>
        <v>9.7265999999999995</v>
      </c>
      <c r="M645" s="10">
        <f>Online_RAW!$N$2-Online_RAW!N645</f>
        <v>0</v>
      </c>
      <c r="N645" s="5">
        <f>Online_RAW!C645*60</f>
        <v>120.01019999999998</v>
      </c>
      <c r="O645" s="5">
        <f>MAX(0, Online_RAW!D645*60)</f>
        <v>3.6272727272727304E-2</v>
      </c>
      <c r="P645" s="5">
        <f>_xlfn.IFNA(VLOOKUP(A645,Sampling!$D$7:$E$14,2,FALSE),0)</f>
        <v>0</v>
      </c>
      <c r="Q645">
        <f>_xlfn.IFNA(VLOOKUP(A645,Refill!$D$6:$G$8,2,FALSE),0)</f>
        <v>0</v>
      </c>
    </row>
    <row r="646" spans="1:17" x14ac:dyDescent="0.25">
      <c r="A646" s="5">
        <f>ROUND((Online_RAW!B646-General!$B$10)*24,3)</f>
        <v>10.733000000000001</v>
      </c>
      <c r="B646" s="5">
        <f>General!$B$12+Online_ANA!K646/1000+Online_ANA!L646/1000+Online_ANA!M646/1000/General!$B$22-SUM($P$2:P646)/1000/General!$B$24+SUM($Q$2:Q646)/1000/General!$B$24</f>
        <v>1.0897890000000001</v>
      </c>
      <c r="C646" s="5">
        <f>Online_RAW!K646</f>
        <v>19.535</v>
      </c>
      <c r="D646" s="5">
        <f>Online_RAW!J646</f>
        <v>0.94</v>
      </c>
      <c r="E646" s="5">
        <f>(1-F646/100-G646/100)/(1-C646/100-D646/100-General!$B$17/100)</f>
        <v>1.0008558646177788</v>
      </c>
      <c r="F646" s="5">
        <f>N646*General!$B$14/(N646+O646)+O646*100/(N646+O646)</f>
        <v>20.8</v>
      </c>
      <c r="G646" s="5">
        <f>N646*General!$B$15/(N646+O646)</f>
        <v>0.04</v>
      </c>
      <c r="H646" s="5">
        <f>(N646+O646)*(1/General!$B$20)*((F646/100)-E646*(C646/100))*1000/B646</f>
        <v>61.307728220295573</v>
      </c>
      <c r="I646" s="5">
        <f>(N646+O646)*(1/General!$B$20)*((D646/100)*E646-(G646/100))*1000/B646</f>
        <v>44.241875183996285</v>
      </c>
      <c r="J646" s="5">
        <f t="shared" si="10"/>
        <v>0.72163618630628468</v>
      </c>
      <c r="K646" s="5">
        <f>MAX(Online_RAW!$L$2-Online_RAW!L646,0)</f>
        <v>0</v>
      </c>
      <c r="L646" s="5">
        <f>0.0039*(Online_RAW!M646)</f>
        <v>9.7889999999999997</v>
      </c>
      <c r="M646" s="10">
        <f>Online_RAW!$N$2-Online_RAW!N646</f>
        <v>0</v>
      </c>
      <c r="N646" s="5">
        <f>Online_RAW!C646*60</f>
        <v>119.9678181818184</v>
      </c>
      <c r="O646" s="5">
        <f>MAX(0, Online_RAW!D646*60)</f>
        <v>0</v>
      </c>
      <c r="P646" s="5">
        <f>_xlfn.IFNA(VLOOKUP(A646,Sampling!$D$7:$E$14,2,FALSE),0)</f>
        <v>0</v>
      </c>
      <c r="Q646">
        <f>_xlfn.IFNA(VLOOKUP(A646,Refill!$D$6:$G$8,2,FALSE),0)</f>
        <v>0</v>
      </c>
    </row>
    <row r="647" spans="1:17" x14ac:dyDescent="0.25">
      <c r="A647" s="5">
        <f>ROUND((Online_RAW!B647-General!$B$10)*24,3)</f>
        <v>10.75</v>
      </c>
      <c r="B647" s="5">
        <f>General!$B$12+Online_ANA!K647/1000+Online_ANA!L647/1000+Online_ANA!M647/1000/General!$B$22-SUM($P$2:P647)/1000/General!$B$24+SUM($Q$2:Q647)/1000/General!$B$24</f>
        <v>1.0897890000000001</v>
      </c>
      <c r="C647" s="5">
        <f>Online_RAW!K647</f>
        <v>19.52</v>
      </c>
      <c r="D647" s="5">
        <f>Online_RAW!J647</f>
        <v>0.94</v>
      </c>
      <c r="E647" s="5">
        <f>(1-F647/100-G647/100)/(1-C647/100-D647/100-General!$B$17/100)</f>
        <v>1.0004374254072246</v>
      </c>
      <c r="F647" s="5">
        <f>N647*General!$B$14/(N647+O647)+O647*100/(N647+O647)</f>
        <v>20.818097901764993</v>
      </c>
      <c r="G647" s="5">
        <f>N647*General!$B$15/(N647+O647)</f>
        <v>3.9990859645573237E-2</v>
      </c>
      <c r="H647" s="5">
        <f>(N647+O647)*(1/General!$B$20)*((F647/100)-E647*(C647/100))*1000/B647</f>
        <v>63.369414354103917</v>
      </c>
      <c r="I647" s="5">
        <f>(N647+O647)*(1/General!$B$20)*((D647/100)*E647-(G647/100))*1000/B647</f>
        <v>44.246980970774338</v>
      </c>
      <c r="J647" s="5">
        <f t="shared" si="10"/>
        <v>0.6982387547962059</v>
      </c>
      <c r="K647" s="5">
        <f>MAX(Online_RAW!$L$2-Online_RAW!L647,0)</f>
        <v>0</v>
      </c>
      <c r="L647" s="5">
        <f>0.0039*(Online_RAW!M647)</f>
        <v>9.7889999999999997</v>
      </c>
      <c r="M647" s="10">
        <f>Online_RAW!$N$2-Online_RAW!N647</f>
        <v>0</v>
      </c>
      <c r="N647" s="5">
        <f>Online_RAW!C647*60</f>
        <v>120.00542857142881</v>
      </c>
      <c r="O647" s="5">
        <f>MAX(0, Online_RAW!D647*60)</f>
        <v>2.742857142857142E-2</v>
      </c>
      <c r="P647" s="5">
        <f>_xlfn.IFNA(VLOOKUP(A647,Sampling!$D$7:$E$14,2,FALSE),0)</f>
        <v>0</v>
      </c>
      <c r="Q647">
        <f>_xlfn.IFNA(VLOOKUP(A647,Refill!$D$6:$G$8,2,FALSE),0)</f>
        <v>0</v>
      </c>
    </row>
    <row r="648" spans="1:17" x14ac:dyDescent="0.25">
      <c r="A648" s="5">
        <f>ROUND((Online_RAW!B648-General!$B$10)*24,3)</f>
        <v>10.766999999999999</v>
      </c>
      <c r="B648" s="5">
        <f>General!$B$12+Online_ANA!K648/1000+Online_ANA!L648/1000+Online_ANA!M648/1000/General!$B$22-SUM($P$2:P648)/1000/General!$B$24+SUM($Q$2:Q648)/1000/General!$B$24</f>
        <v>1.0897890000000001</v>
      </c>
      <c r="C648" s="5">
        <f>Online_RAW!K648</f>
        <v>19.504999999999999</v>
      </c>
      <c r="D648" s="5">
        <f>Online_RAW!J648</f>
        <v>0.95499999999999996</v>
      </c>
      <c r="E648" s="5">
        <f>(1-F648/100-G648/100)/(1-C648/100-D648/100-General!$B$17/100)</f>
        <v>1.0005159756444324</v>
      </c>
      <c r="F648" s="5">
        <f>N648*General!$B$14/(N648+O648)+O648*100/(N648+O648)</f>
        <v>20.811880864062843</v>
      </c>
      <c r="G648" s="5">
        <f>N648*General!$B$15/(N648+O648)</f>
        <v>3.9993999563604631E-2</v>
      </c>
      <c r="H648" s="5">
        <f>(N648+O648)*(1/General!$B$20)*((F648/100)-E648*(C648/100))*1000/B648</f>
        <v>63.70396831042823</v>
      </c>
      <c r="I648" s="5">
        <f>(N648+O648)*(1/General!$B$20)*((D648/100)*E648-(G648/100))*1000/B648</f>
        <v>44.972355119073455</v>
      </c>
      <c r="J648" s="5">
        <f t="shared" si="10"/>
        <v>0.70595845615023578</v>
      </c>
      <c r="K648" s="5">
        <f>MAX(Online_RAW!$L$2-Online_RAW!L648,0)</f>
        <v>0</v>
      </c>
      <c r="L648" s="5">
        <f>0.0039*(Online_RAW!M648)</f>
        <v>9.7889999999999997</v>
      </c>
      <c r="M648" s="10">
        <f>Online_RAW!$N$2-Online_RAW!N648</f>
        <v>0</v>
      </c>
      <c r="N648" s="5">
        <f>Online_RAW!C648*60</f>
        <v>119.973272727273</v>
      </c>
      <c r="O648" s="5">
        <f>MAX(0, Online_RAW!D648*60)</f>
        <v>1.7999999999999999E-2</v>
      </c>
      <c r="P648" s="5">
        <f>_xlfn.IFNA(VLOOKUP(A648,Sampling!$D$7:$E$14,2,FALSE),0)</f>
        <v>0</v>
      </c>
      <c r="Q648">
        <f>_xlfn.IFNA(VLOOKUP(A648,Refill!$D$6:$G$8,2,FALSE),0)</f>
        <v>0</v>
      </c>
    </row>
    <row r="649" spans="1:17" x14ac:dyDescent="0.25">
      <c r="A649" s="5">
        <f>ROUND((Online_RAW!B649-General!$B$10)*24,3)</f>
        <v>10.782999999999999</v>
      </c>
      <c r="B649" s="5">
        <f>General!$B$12+Online_ANA!K649/1000+Online_ANA!L649/1000+Online_ANA!M649/1000/General!$B$22-SUM($P$2:P649)/1000/General!$B$24+SUM($Q$2:Q649)/1000/General!$B$24</f>
        <v>1.0897890000000001</v>
      </c>
      <c r="C649" s="5">
        <f>Online_RAW!K649</f>
        <v>19.484999999999999</v>
      </c>
      <c r="D649" s="5">
        <f>Online_RAW!J649</f>
        <v>0.97</v>
      </c>
      <c r="E649" s="5">
        <f>(1-F649/100-G649/100)/(1-C649/100-D649/100-General!$B$17/100)</f>
        <v>1.0003619229132223</v>
      </c>
      <c r="F649" s="5">
        <f>N649*General!$B$14/(N649+O649)+O649*100/(N649+O649)</f>
        <v>20.819069381821485</v>
      </c>
      <c r="G649" s="5">
        <f>N649*General!$B$15/(N649+O649)</f>
        <v>3.9990368999080053E-2</v>
      </c>
      <c r="H649" s="5">
        <f>(N649+O649)*(1/General!$B$20)*((F649/100)-E649*(C649/100))*1000/B649</f>
        <v>65.228561868292516</v>
      </c>
      <c r="I649" s="5">
        <f>(N649+O649)*(1/General!$B$20)*((D649/100)*E649-(G649/100))*1000/B649</f>
        <v>45.731197023535962</v>
      </c>
      <c r="J649" s="5">
        <f t="shared" si="10"/>
        <v>0.70109160333589715</v>
      </c>
      <c r="K649" s="5">
        <f>MAX(Online_RAW!$L$2-Online_RAW!L649,0)</f>
        <v>0</v>
      </c>
      <c r="L649" s="5">
        <f>0.0039*(Online_RAW!M649)</f>
        <v>9.7889999999999997</v>
      </c>
      <c r="M649" s="10">
        <f>Online_RAW!$N$2-Online_RAW!N649</f>
        <v>0</v>
      </c>
      <c r="N649" s="5">
        <f>Online_RAW!C649*60</f>
        <v>120.0379090909092</v>
      </c>
      <c r="O649" s="5">
        <f>MAX(0, Online_RAW!D649*60)</f>
        <v>2.8909090909090919E-2</v>
      </c>
      <c r="P649" s="5">
        <f>_xlfn.IFNA(VLOOKUP(A649,Sampling!$D$7:$E$14,2,FALSE),0)</f>
        <v>0</v>
      </c>
      <c r="Q649">
        <f>_xlfn.IFNA(VLOOKUP(A649,Refill!$D$6:$G$8,2,FALSE),0)</f>
        <v>0</v>
      </c>
    </row>
    <row r="650" spans="1:17" x14ac:dyDescent="0.25">
      <c r="A650" s="5">
        <f>ROUND((Online_RAW!B650-General!$B$10)*24,3)</f>
        <v>10.8</v>
      </c>
      <c r="B650" s="5">
        <f>General!$B$12+Online_ANA!K650/1000+Online_ANA!L650/1000+Online_ANA!M650/1000/General!$B$22-SUM($P$2:P650)/1000/General!$B$24+SUM($Q$2:Q650)/1000/General!$B$24</f>
        <v>1.0898085000000002</v>
      </c>
      <c r="C650" s="5">
        <f>Online_RAW!K650</f>
        <v>19.47</v>
      </c>
      <c r="D650" s="5">
        <f>Online_RAW!J650</f>
        <v>0.98</v>
      </c>
      <c r="E650" s="5">
        <f>(1-F650/100-G650/100)/(1-C650/100-D650/100-General!$B$17/100)</f>
        <v>1.0002667394537146</v>
      </c>
      <c r="F650" s="5">
        <f>N650*General!$B$14/(N650+O650)+O650*100/(N650+O650)</f>
        <v>20.821599509102068</v>
      </c>
      <c r="G650" s="5">
        <f>N650*General!$B$15/(N650+O650)</f>
        <v>3.9989091157019159E-2</v>
      </c>
      <c r="H650" s="5">
        <f>(N650+O650)*(1/General!$B$20)*((F650/100)-E650*(C650/100))*1000/B650</f>
        <v>66.145092140735983</v>
      </c>
      <c r="I650" s="5">
        <f>(N650+O650)*(1/General!$B$20)*((D650/100)*E650-(G650/100))*1000/B650</f>
        <v>46.192897660475822</v>
      </c>
      <c r="J650" s="5">
        <f t="shared" si="10"/>
        <v>0.69835714435459317</v>
      </c>
      <c r="K650" s="5">
        <f>MAX(Online_RAW!$L$2-Online_RAW!L650,0)</f>
        <v>0</v>
      </c>
      <c r="L650" s="5">
        <f>0.0039*(Online_RAW!M650)</f>
        <v>9.8084999999999987</v>
      </c>
      <c r="M650" s="10">
        <f>Online_RAW!$N$2-Online_RAW!N650</f>
        <v>0</v>
      </c>
      <c r="N650" s="5">
        <f>Online_RAW!C650*60</f>
        <v>119.97</v>
      </c>
      <c r="O650" s="5">
        <f>MAX(0, Online_RAW!D650*60)</f>
        <v>3.2727272727272702E-2</v>
      </c>
      <c r="P650" s="5">
        <f>_xlfn.IFNA(VLOOKUP(A650,Sampling!$D$7:$E$14,2,FALSE),0)</f>
        <v>0</v>
      </c>
      <c r="Q650">
        <f>_xlfn.IFNA(VLOOKUP(A650,Refill!$D$6:$G$8,2,FALSE),0)</f>
        <v>0</v>
      </c>
    </row>
    <row r="651" spans="1:17" x14ac:dyDescent="0.25">
      <c r="A651" s="5">
        <f>ROUND((Online_RAW!B651-General!$B$10)*24,3)</f>
        <v>10.817</v>
      </c>
      <c r="B651" s="5">
        <f>General!$B$12+Online_ANA!K651/1000+Online_ANA!L651/1000+Online_ANA!M651/1000/General!$B$22-SUM($P$2:P651)/1000/General!$B$24+SUM($Q$2:Q651)/1000/General!$B$24</f>
        <v>1.0900984</v>
      </c>
      <c r="C651" s="5">
        <f>Online_RAW!K651</f>
        <v>19.454999999999998</v>
      </c>
      <c r="D651" s="5">
        <f>Online_RAW!J651</f>
        <v>0.99333333333333296</v>
      </c>
      <c r="E651" s="5">
        <f>(1-F651/100-G651/100)/(1-C651/100-D651/100-General!$B$17/100)</f>
        <v>1.0004710170512898</v>
      </c>
      <c r="F651" s="5">
        <f>N651*General!$B$14/(N651+O651)+O651*100/(N651+O651)</f>
        <v>20.803761154595023</v>
      </c>
      <c r="G651" s="5">
        <f>N651*General!$B$15/(N651+O651)</f>
        <v>3.9998100426972209E-2</v>
      </c>
      <c r="H651" s="5">
        <f>(N651+O651)*(1/General!$B$20)*((F651/100)-E651*(C651/100))*1000/B651</f>
        <v>65.80639757980093</v>
      </c>
      <c r="I651" s="5">
        <f>(N651+O651)*(1/General!$B$20)*((D651/100)*E651-(G651/100))*1000/B651</f>
        <v>46.854630456026619</v>
      </c>
      <c r="J651" s="5">
        <f t="shared" si="10"/>
        <v>0.71200722390566629</v>
      </c>
      <c r="K651" s="5">
        <f>MAX(Online_RAW!$L$2-Online_RAW!L651,0)</f>
        <v>0</v>
      </c>
      <c r="L651" s="5">
        <f>0.0039*(Online_RAW!M651)</f>
        <v>10.098399999999987</v>
      </c>
      <c r="M651" s="10">
        <f>Online_RAW!$N$2-Online_RAW!N651</f>
        <v>0</v>
      </c>
      <c r="N651" s="5">
        <f>Online_RAW!C651*60</f>
        <v>120.02127272727301</v>
      </c>
      <c r="O651" s="5">
        <f>MAX(0, Online_RAW!D651*60)</f>
        <v>5.7000000000000002E-3</v>
      </c>
      <c r="P651" s="5">
        <f>_xlfn.IFNA(VLOOKUP(A651,Sampling!$D$7:$E$14,2,FALSE),0)</f>
        <v>0</v>
      </c>
      <c r="Q651">
        <f>_xlfn.IFNA(VLOOKUP(A651,Refill!$D$6:$G$8,2,FALSE),0)</f>
        <v>0</v>
      </c>
    </row>
    <row r="652" spans="1:17" x14ac:dyDescent="0.25">
      <c r="A652" s="5">
        <f>ROUND((Online_RAW!B652-General!$B$10)*24,3)</f>
        <v>10.833</v>
      </c>
      <c r="B652" s="5">
        <f>General!$B$12+Online_ANA!K652/1000+Online_ANA!L652/1000+Online_ANA!M652/1000/General!$B$22-SUM($P$2:P652)/1000/General!$B$24+SUM($Q$2:Q652)/1000/General!$B$24</f>
        <v>1.0902180000000001</v>
      </c>
      <c r="C652" s="5">
        <f>Online_RAW!K652</f>
        <v>19.440000000000001</v>
      </c>
      <c r="D652" s="5">
        <f>Online_RAW!J652</f>
        <v>1</v>
      </c>
      <c r="E652" s="5">
        <f>(1-F652/100-G652/100)/(1-C652/100-D652/100-General!$B$17/100)</f>
        <v>1.0004131608751234</v>
      </c>
      <c r="F652" s="5">
        <f>N652*General!$B$14/(N652+O652)+O652*100/(N652+O652)</f>
        <v>20.8</v>
      </c>
      <c r="G652" s="5">
        <f>N652*General!$B$15/(N652+O652)</f>
        <v>0.04</v>
      </c>
      <c r="H652" s="5">
        <f>(N652+O652)*(1/General!$B$20)*((F652/100)-E652*(C652/100))*1000/B652</f>
        <v>66.422363735777509</v>
      </c>
      <c r="I652" s="5">
        <f>(N652+O652)*(1/General!$B$20)*((D652/100)*E652-(G652/100))*1000/B652</f>
        <v>47.185218221434219</v>
      </c>
      <c r="J652" s="5">
        <f t="shared" si="10"/>
        <v>0.71038149755002677</v>
      </c>
      <c r="K652" s="5">
        <f>MAX(Online_RAW!$L$2-Online_RAW!L652,0)</f>
        <v>0</v>
      </c>
      <c r="L652" s="5">
        <f>0.0039*(Online_RAW!M652)</f>
        <v>10.218</v>
      </c>
      <c r="M652" s="10">
        <f>Online_RAW!$N$2-Online_RAW!N652</f>
        <v>0</v>
      </c>
      <c r="N652" s="5">
        <f>Online_RAW!C652*60</f>
        <v>120.05509090909081</v>
      </c>
      <c r="O652" s="5">
        <f>MAX(0, Online_RAW!D652*60)</f>
        <v>0</v>
      </c>
      <c r="P652" s="5">
        <f>_xlfn.IFNA(VLOOKUP(A652,Sampling!$D$7:$E$14,2,FALSE),0)</f>
        <v>0</v>
      </c>
      <c r="Q652">
        <f>_xlfn.IFNA(VLOOKUP(A652,Refill!$D$6:$G$8,2,FALSE),0)</f>
        <v>0</v>
      </c>
    </row>
    <row r="653" spans="1:17" x14ac:dyDescent="0.25">
      <c r="A653" s="5">
        <f>ROUND((Online_RAW!B653-General!$B$10)*24,3)</f>
        <v>10.85</v>
      </c>
      <c r="B653" s="5">
        <f>General!$B$12+Online_ANA!K653/1000+Online_ANA!L653/1000+Online_ANA!M653/1000/General!$B$22-SUM($P$2:P653)/1000/General!$B$24+SUM($Q$2:Q653)/1000/General!$B$24</f>
        <v>1.0902180000000001</v>
      </c>
      <c r="C653" s="5">
        <f>Online_RAW!K653</f>
        <v>19.425000000000001</v>
      </c>
      <c r="D653" s="5">
        <f>Online_RAW!J653</f>
        <v>1.0066666666666699</v>
      </c>
      <c r="E653" s="5">
        <f>(1-F653/100-G653/100)/(1-C653/100-D653/100-General!$B$17/100)</f>
        <v>0.99986493968889345</v>
      </c>
      <c r="F653" s="5">
        <f>N653*General!$B$14/(N653+O653)+O653*100/(N653+O653)</f>
        <v>20.835064768134366</v>
      </c>
      <c r="G653" s="5">
        <f>N653*General!$B$15/(N653+O653)</f>
        <v>3.9982290521144263E-2</v>
      </c>
      <c r="H653" s="5">
        <f>(N653+O653)*(1/General!$B$20)*((F653/100)-E653*(C653/100))*1000/B653</f>
        <v>69.39253403100318</v>
      </c>
      <c r="I653" s="5">
        <f>(N653+O653)*(1/General!$B$20)*((D653/100)*E653-(G653/100))*1000/B653</f>
        <v>47.477736676690476</v>
      </c>
      <c r="J653" s="5">
        <f t="shared" si="10"/>
        <v>0.68419084761306437</v>
      </c>
      <c r="K653" s="5">
        <f>MAX(Online_RAW!$L$2-Online_RAW!L653,0)</f>
        <v>0</v>
      </c>
      <c r="L653" s="5">
        <f>0.0039*(Online_RAW!M653)</f>
        <v>10.218</v>
      </c>
      <c r="M653" s="10">
        <f>Online_RAW!$N$2-Online_RAW!N653</f>
        <v>0</v>
      </c>
      <c r="N653" s="5">
        <f>Online_RAW!C653*60</f>
        <v>119.9794285714284</v>
      </c>
      <c r="O653" s="5">
        <f>MAX(0, Online_RAW!D653*60)</f>
        <v>5.3142857142857158E-2</v>
      </c>
      <c r="P653" s="5">
        <f>_xlfn.IFNA(VLOOKUP(A653,Sampling!$D$7:$E$14,2,FALSE),0)</f>
        <v>0</v>
      </c>
      <c r="Q653">
        <f>_xlfn.IFNA(VLOOKUP(A653,Refill!$D$6:$G$8,2,FALSE),0)</f>
        <v>0</v>
      </c>
    </row>
    <row r="654" spans="1:17" x14ac:dyDescent="0.25">
      <c r="A654" s="5">
        <f>ROUND((Online_RAW!B654-General!$B$10)*24,3)</f>
        <v>10.867000000000001</v>
      </c>
      <c r="B654" s="5">
        <f>General!$B$12+Online_ANA!K654/1000+Online_ANA!L654/1000+Online_ANA!M654/1000/General!$B$22-SUM($P$2:P654)/1000/General!$B$24+SUM($Q$2:Q654)/1000/General!$B$24</f>
        <v>1.0902180000000001</v>
      </c>
      <c r="C654" s="5">
        <f>Online_RAW!K654</f>
        <v>19.413333333333298</v>
      </c>
      <c r="D654" s="5">
        <f>Online_RAW!J654</f>
        <v>1.02</v>
      </c>
      <c r="E654" s="5">
        <f>(1-F654/100-G654/100)/(1-C654/100-D654/100-General!$B$17/100)</f>
        <v>1.0003288807523751</v>
      </c>
      <c r="F654" s="5">
        <f>N654*General!$B$14/(N654+O654)+O654*100/(N654+O654)</f>
        <v>20.8</v>
      </c>
      <c r="G654" s="5">
        <f>N654*General!$B$15/(N654+O654)</f>
        <v>0.04</v>
      </c>
      <c r="H654" s="5">
        <f>(N654+O654)*(1/General!$B$20)*((F654/100)-E654*(C654/100))*1000/B654</f>
        <v>67.813426339930459</v>
      </c>
      <c r="I654" s="5">
        <f>(N654+O654)*(1/General!$B$20)*((D654/100)*E654-(G654/100))*1000/B654</f>
        <v>48.164003178722716</v>
      </c>
      <c r="J654" s="5">
        <f t="shared" si="10"/>
        <v>0.71024287929781826</v>
      </c>
      <c r="K654" s="5">
        <f>MAX(Online_RAW!$L$2-Online_RAW!L654,0)</f>
        <v>0</v>
      </c>
      <c r="L654" s="5">
        <f>0.0039*(Online_RAW!M654)</f>
        <v>10.218</v>
      </c>
      <c r="M654" s="10">
        <f>Online_RAW!$N$2-Online_RAW!N654</f>
        <v>0</v>
      </c>
      <c r="N654" s="5">
        <f>Online_RAW!C654*60</f>
        <v>120.05509090909081</v>
      </c>
      <c r="O654" s="5">
        <f>MAX(0, Online_RAW!D654*60)</f>
        <v>0</v>
      </c>
      <c r="P654" s="5">
        <f>_xlfn.IFNA(VLOOKUP(A654,Sampling!$D$7:$E$14,2,FALSE),0)</f>
        <v>0</v>
      </c>
      <c r="Q654">
        <f>_xlfn.IFNA(VLOOKUP(A654,Refill!$D$6:$G$8,2,FALSE),0)</f>
        <v>0</v>
      </c>
    </row>
    <row r="655" spans="1:17" x14ac:dyDescent="0.25">
      <c r="A655" s="5">
        <f>ROUND((Online_RAW!B655-General!$B$10)*24,3)</f>
        <v>10.882999999999999</v>
      </c>
      <c r="B655" s="5">
        <f>General!$B$12+Online_ANA!K655/1000+Online_ANA!L655/1000+Online_ANA!M655/1000/General!$B$22-SUM($P$2:P655)/1000/General!$B$24+SUM($Q$2:Q655)/1000/General!$B$24</f>
        <v>1.0902180000000001</v>
      </c>
      <c r="C655" s="5">
        <f>Online_RAW!K655</f>
        <v>19.395</v>
      </c>
      <c r="D655" s="5">
        <f>Online_RAW!J655</f>
        <v>1.03</v>
      </c>
      <c r="E655" s="5">
        <f>(1-F655/100-G655/100)/(1-C655/100-D655/100-General!$B$17/100)</f>
        <v>1.0002235505661661</v>
      </c>
      <c r="F655" s="5">
        <f>N655*General!$B$14/(N655+O655)+O655*100/(N655+O655)</f>
        <v>20.8</v>
      </c>
      <c r="G655" s="5">
        <f>N655*General!$B$15/(N655+O655)</f>
        <v>0.04</v>
      </c>
      <c r="H655" s="5">
        <f>(N655+O655)*(1/General!$B$20)*((F655/100)-E655*(C655/100))*1000/B655</f>
        <v>68.811043011026598</v>
      </c>
      <c r="I655" s="5">
        <f>(N655+O655)*(1/General!$B$20)*((D655/100)*E655-(G655/100))*1000/B655</f>
        <v>48.64747383579833</v>
      </c>
      <c r="J655" s="5">
        <f t="shared" si="10"/>
        <v>0.70697190025157497</v>
      </c>
      <c r="K655" s="5">
        <f>MAX(Online_RAW!$L$2-Online_RAW!L655,0)</f>
        <v>0</v>
      </c>
      <c r="L655" s="5">
        <f>0.0039*(Online_RAW!M655)</f>
        <v>10.218</v>
      </c>
      <c r="M655" s="10">
        <f>Online_RAW!$N$2-Online_RAW!N655</f>
        <v>0</v>
      </c>
      <c r="N655" s="5">
        <f>Online_RAW!C655*60</f>
        <v>120.04852173913019</v>
      </c>
      <c r="O655" s="5">
        <f>MAX(0, Online_RAW!D655*60)</f>
        <v>0</v>
      </c>
      <c r="P655" s="5">
        <f>_xlfn.IFNA(VLOOKUP(A655,Sampling!$D$7:$E$14,2,FALSE),0)</f>
        <v>0</v>
      </c>
      <c r="Q655">
        <f>_xlfn.IFNA(VLOOKUP(A655,Refill!$D$6:$G$8,2,FALSE),0)</f>
        <v>0</v>
      </c>
    </row>
    <row r="656" spans="1:17" x14ac:dyDescent="0.25">
      <c r="A656" s="5">
        <f>ROUND((Online_RAW!B656-General!$B$10)*24,3)</f>
        <v>10.9</v>
      </c>
      <c r="B656" s="5">
        <f>General!$B$12+Online_ANA!K656/1000+Online_ANA!L656/1000+Online_ANA!M656/1000/General!$B$22-SUM($P$2:P656)/1000/General!$B$24+SUM($Q$2:Q656)/1000/General!$B$24</f>
        <v>1.0904746200000002</v>
      </c>
      <c r="C656" s="5">
        <f>Online_RAW!K656</f>
        <v>19.38</v>
      </c>
      <c r="D656" s="5">
        <f>Online_RAW!J656</f>
        <v>1.0449999999999999</v>
      </c>
      <c r="E656" s="5">
        <f>(1-F656/100-G656/100)/(1-C656/100-D656/100-General!$B$17/100)</f>
        <v>0.99992349509404854</v>
      </c>
      <c r="F656" s="5">
        <f>N656*General!$B$14/(N656+O656)+O656*100/(N656+O656)</f>
        <v>20.823759082035469</v>
      </c>
      <c r="G656" s="5">
        <f>N656*General!$B$15/(N656+O656)</f>
        <v>3.9988000463618452E-2</v>
      </c>
      <c r="H656" s="5">
        <f>(N656+O656)*(1/General!$B$20)*((F656/100)-E656*(C656/100))*1000/B656</f>
        <v>70.958363944708168</v>
      </c>
      <c r="I656" s="5">
        <f>(N656+O656)*(1/General!$B$20)*((D656/100)*E656-(G656/100))*1000/B656</f>
        <v>49.340073673876589</v>
      </c>
      <c r="J656" s="5">
        <f t="shared" si="10"/>
        <v>0.69533837776083907</v>
      </c>
      <c r="K656" s="5">
        <f>MAX(Online_RAW!$L$2-Online_RAW!L656,0)</f>
        <v>0</v>
      </c>
      <c r="L656" s="5">
        <f>0.0039*(Online_RAW!M656)</f>
        <v>10.47462</v>
      </c>
      <c r="M656" s="10">
        <f>Online_RAW!$N$2-Online_RAW!N656</f>
        <v>0</v>
      </c>
      <c r="N656" s="5">
        <f>Online_RAW!C656*60</f>
        <v>119.96863636363621</v>
      </c>
      <c r="O656" s="5">
        <f>MAX(0, Online_RAW!D656*60)</f>
        <v>3.5999999999999997E-2</v>
      </c>
      <c r="P656" s="5">
        <f>_xlfn.IFNA(VLOOKUP(A656,Sampling!$D$7:$E$14,2,FALSE),0)</f>
        <v>0</v>
      </c>
      <c r="Q656">
        <f>_xlfn.IFNA(VLOOKUP(A656,Refill!$D$6:$G$8,2,FALSE),0)</f>
        <v>0</v>
      </c>
    </row>
    <row r="657" spans="1:17" x14ac:dyDescent="0.25">
      <c r="A657" s="5">
        <f>ROUND((Online_RAW!B657-General!$B$10)*24,3)</f>
        <v>10.917</v>
      </c>
      <c r="B657" s="5">
        <f>General!$B$12+Online_ANA!K657/1000+Online_ANA!L657/1000+Online_ANA!M657/1000/General!$B$22-SUM($P$2:P657)/1000/General!$B$24+SUM($Q$2:Q657)/1000/General!$B$24</f>
        <v>1.0904746200000002</v>
      </c>
      <c r="C657" s="5">
        <f>Online_RAW!K657</f>
        <v>19.37</v>
      </c>
      <c r="D657" s="5">
        <f>Online_RAW!J657</f>
        <v>1.06</v>
      </c>
      <c r="E657" s="5">
        <f>(1-F657/100-G657/100)/(1-C657/100-D657/100-General!$B$17/100)</f>
        <v>1.0002867460159315</v>
      </c>
      <c r="F657" s="5">
        <f>N657*General!$B$14/(N657+O657)+O657*100/(N657+O657)</f>
        <v>20.799999999999997</v>
      </c>
      <c r="G657" s="5">
        <f>N657*General!$B$15/(N657+O657)</f>
        <v>0.04</v>
      </c>
      <c r="H657" s="5">
        <f>(N657+O657)*(1/General!$B$20)*((F657/100)-E657*(C657/100))*1000/B657</f>
        <v>69.989236329374123</v>
      </c>
      <c r="I657" s="5">
        <f>(N657+O657)*(1/General!$B$20)*((D657/100)*E657-(G657/100))*1000/B657</f>
        <v>50.131986674698311</v>
      </c>
      <c r="J657" s="5">
        <f t="shared" si="10"/>
        <v>0.71628137845044859</v>
      </c>
      <c r="K657" s="5">
        <f>MAX(Online_RAW!$L$2-Online_RAW!L657,0)</f>
        <v>0</v>
      </c>
      <c r="L657" s="5">
        <f>0.0039*(Online_RAW!M657)</f>
        <v>10.47462</v>
      </c>
      <c r="M657" s="10">
        <f>Online_RAW!$N$2-Online_RAW!N657</f>
        <v>0</v>
      </c>
      <c r="N657" s="5">
        <f>Online_RAW!C657*60</f>
        <v>120.09371428571401</v>
      </c>
      <c r="O657" s="5">
        <f>MAX(0, Online_RAW!D657*60)</f>
        <v>0</v>
      </c>
      <c r="P657" s="5">
        <f>_xlfn.IFNA(VLOOKUP(A657,Sampling!$D$7:$E$14,2,FALSE),0)</f>
        <v>0</v>
      </c>
      <c r="Q657">
        <f>_xlfn.IFNA(VLOOKUP(A657,Refill!$D$6:$G$8,2,FALSE),0)</f>
        <v>0</v>
      </c>
    </row>
    <row r="658" spans="1:17" x14ac:dyDescent="0.25">
      <c r="A658" s="5">
        <f>ROUND((Online_RAW!B658-General!$B$10)*24,3)</f>
        <v>10.933</v>
      </c>
      <c r="B658" s="5">
        <f>General!$B$12+Online_ANA!K658/1000+Online_ANA!L658/1000+Online_ANA!M658/1000/General!$B$22-SUM($P$2:P658)/1000/General!$B$24+SUM($Q$2:Q658)/1000/General!$B$24</f>
        <v>1.0906431000000001</v>
      </c>
      <c r="C658" s="5">
        <f>Online_RAW!K658</f>
        <v>19.364999999999998</v>
      </c>
      <c r="D658" s="5">
        <f>Online_RAW!J658</f>
        <v>1.06</v>
      </c>
      <c r="E658" s="5">
        <f>(1-F658/100-G658/100)/(1-C658/100-D658/100-General!$B$17/100)</f>
        <v>0.99992355372752895</v>
      </c>
      <c r="F658" s="5">
        <f>N658*General!$B$14/(N658+O658)+O658*100/(N658+O658)</f>
        <v>20.823754439301712</v>
      </c>
      <c r="G658" s="5">
        <f>N658*General!$B$15/(N658+O658)</f>
        <v>3.9988002808433475E-2</v>
      </c>
      <c r="H658" s="5">
        <f>(N658+O658)*(1/General!$B$20)*((F658/100)-E658*(C658/100))*1000/B658</f>
        <v>71.697427818405828</v>
      </c>
      <c r="I658" s="5">
        <f>(N658+O658)*(1/General!$B$20)*((D658/100)*E658-(G658/100))*1000/B658</f>
        <v>50.078539157742121</v>
      </c>
      <c r="J658" s="5">
        <f t="shared" si="10"/>
        <v>0.69847051256260262</v>
      </c>
      <c r="K658" s="5">
        <f>MAX(Online_RAW!$L$2-Online_RAW!L658,0)</f>
        <v>0</v>
      </c>
      <c r="L658" s="5">
        <f>0.0039*(Online_RAW!M658)</f>
        <v>10.643099999999999</v>
      </c>
      <c r="M658" s="10">
        <f>Online_RAW!$N$2-Online_RAW!N658</f>
        <v>0</v>
      </c>
      <c r="N658" s="5">
        <f>Online_RAW!C658*60</f>
        <v>119.99209090909081</v>
      </c>
      <c r="O658" s="5">
        <f>MAX(0, Online_RAW!D658*60)</f>
        <v>3.5999999999999997E-2</v>
      </c>
      <c r="P658" s="5">
        <f>_xlfn.IFNA(VLOOKUP(A658,Sampling!$D$7:$E$14,2,FALSE),0)</f>
        <v>0</v>
      </c>
      <c r="Q658">
        <f>_xlfn.IFNA(VLOOKUP(A658,Refill!$D$6:$G$8,2,FALSE),0)</f>
        <v>0</v>
      </c>
    </row>
    <row r="659" spans="1:17" x14ac:dyDescent="0.25">
      <c r="A659" s="5">
        <f>ROUND((Online_RAW!B659-General!$B$10)*24,3)</f>
        <v>10.95</v>
      </c>
      <c r="B659" s="5">
        <f>General!$B$12+Online_ANA!K659/1000+Online_ANA!L659/1000+Online_ANA!M659/1000/General!$B$22-SUM($P$2:P659)/1000/General!$B$24+SUM($Q$2:Q659)/1000/General!$B$24</f>
        <v>1.0906431000000001</v>
      </c>
      <c r="C659" s="5">
        <f>Online_RAW!K659</f>
        <v>19.344999999999999</v>
      </c>
      <c r="D659" s="5">
        <f>Online_RAW!J659</f>
        <v>1.0649999999999999</v>
      </c>
      <c r="E659" s="5">
        <f>(1-F659/100-G659/100)/(1-C659/100-D659/100-General!$B$17/100)</f>
        <v>0.99992778771595481</v>
      </c>
      <c r="F659" s="5">
        <f>N659*General!$B$14/(N659+O659)+O659*100/(N659+O659)</f>
        <v>20.808412686511211</v>
      </c>
      <c r="G659" s="5">
        <f>N659*General!$B$15/(N659+O659)</f>
        <v>3.9995751168428684E-2</v>
      </c>
      <c r="H659" s="5">
        <f>(N659+O659)*(1/General!$B$20)*((F659/100)-E659*(C659/100))*1000/B659</f>
        <v>71.924992334540505</v>
      </c>
      <c r="I659" s="5">
        <f>(N659+O659)*(1/General!$B$20)*((D659/100)*E659-(G659/100))*1000/B659</f>
        <v>50.325919220205193</v>
      </c>
      <c r="J659" s="5">
        <f t="shared" si="10"/>
        <v>0.69970002897083661</v>
      </c>
      <c r="K659" s="5">
        <f>MAX(Online_RAW!$L$2-Online_RAW!L659,0)</f>
        <v>0</v>
      </c>
      <c r="L659" s="5">
        <f>0.0039*(Online_RAW!M659)</f>
        <v>10.643099999999999</v>
      </c>
      <c r="M659" s="10">
        <f>Online_RAW!$N$2-Online_RAW!N659</f>
        <v>0</v>
      </c>
      <c r="N659" s="5">
        <f>Online_RAW!C659*60</f>
        <v>120.02025</v>
      </c>
      <c r="O659" s="5">
        <f>MAX(0, Online_RAW!D659*60)</f>
        <v>1.2749999999999999E-2</v>
      </c>
      <c r="P659" s="5">
        <f>_xlfn.IFNA(VLOOKUP(A659,Sampling!$D$7:$E$14,2,FALSE),0)</f>
        <v>0</v>
      </c>
      <c r="Q659">
        <f>_xlfn.IFNA(VLOOKUP(A659,Refill!$D$6:$G$8,2,FALSE),0)</f>
        <v>0</v>
      </c>
    </row>
    <row r="660" spans="1:17" x14ac:dyDescent="0.25">
      <c r="A660" s="5">
        <f>ROUND((Online_RAW!B660-General!$B$10)*24,3)</f>
        <v>10.967000000000001</v>
      </c>
      <c r="B660" s="5">
        <f>General!$B$12+Online_ANA!K660/1000+Online_ANA!L660/1000+Online_ANA!M660/1000/General!$B$22-SUM($P$2:P660)/1000/General!$B$24+SUM($Q$2:Q660)/1000/General!$B$24</f>
        <v>1.0906431000000001</v>
      </c>
      <c r="C660" s="5">
        <f>Online_RAW!K660</f>
        <v>19.324999999999999</v>
      </c>
      <c r="D660" s="5">
        <f>Online_RAW!J660</f>
        <v>1.0649999999999999</v>
      </c>
      <c r="E660" s="5">
        <f>(1-F660/100-G660/100)/(1-C660/100-D660/100-General!$B$17/100)</f>
        <v>0.99962052813296787</v>
      </c>
      <c r="F660" s="5">
        <f>N660*General!$B$14/(N660+O660)+O660*100/(N660+O660)</f>
        <v>20.812744304986559</v>
      </c>
      <c r="G660" s="5">
        <f>N660*General!$B$15/(N660+O660)</f>
        <v>3.9993563482330019E-2</v>
      </c>
      <c r="H660" s="5">
        <f>(N660+O660)*(1/General!$B$20)*((F660/100)-E660*(C660/100))*1000/B660</f>
        <v>73.371241919777049</v>
      </c>
      <c r="I660" s="5">
        <f>(N660+O660)*(1/General!$B$20)*((D660/100)*E660-(G660/100))*1000/B660</f>
        <v>50.282569419443583</v>
      </c>
      <c r="J660" s="5">
        <f t="shared" si="10"/>
        <v>0.68531713657541393</v>
      </c>
      <c r="K660" s="5">
        <f>MAX(Online_RAW!$L$2-Online_RAW!L660,0)</f>
        <v>0</v>
      </c>
      <c r="L660" s="5">
        <f>0.0039*(Online_RAW!M660)</f>
        <v>10.643099999999999</v>
      </c>
      <c r="M660" s="10">
        <f>Online_RAW!$N$2-Online_RAW!N660</f>
        <v>0</v>
      </c>
      <c r="N660" s="5">
        <f>Online_RAW!C660*60</f>
        <v>119.9483478260868</v>
      </c>
      <c r="O660" s="5">
        <f>MAX(0, Online_RAW!D660*60)</f>
        <v>1.930434782608698E-2</v>
      </c>
      <c r="P660" s="5">
        <f>_xlfn.IFNA(VLOOKUP(A660,Sampling!$D$7:$E$14,2,FALSE),0)</f>
        <v>0</v>
      </c>
      <c r="Q660">
        <f>_xlfn.IFNA(VLOOKUP(A660,Refill!$D$6:$G$8,2,FALSE),0)</f>
        <v>0</v>
      </c>
    </row>
    <row r="661" spans="1:17" x14ac:dyDescent="0.25">
      <c r="A661" s="5">
        <f>ROUND((Online_RAW!B661-General!$B$10)*24,3)</f>
        <v>10.983000000000001</v>
      </c>
      <c r="B661" s="5">
        <f>General!$B$12+Online_ANA!K661/1000+Online_ANA!L661/1000+Online_ANA!M661/1000/General!$B$22-SUM($P$2:P661)/1000/General!$B$24+SUM($Q$2:Q661)/1000/General!$B$24</f>
        <v>1.0906626000000001</v>
      </c>
      <c r="C661" s="5">
        <f>Online_RAW!K661</f>
        <v>19.305</v>
      </c>
      <c r="D661" s="5">
        <f>Online_RAW!J661</f>
        <v>1.085</v>
      </c>
      <c r="E661" s="5">
        <f>(1-F661/100-G661/100)/(1-C661/100-D661/100-General!$B$17/100)</f>
        <v>0.99978140590009767</v>
      </c>
      <c r="F661" s="5">
        <f>N661*General!$B$14/(N661+O661)+O661*100/(N661+O661)</f>
        <v>20.8</v>
      </c>
      <c r="G661" s="5">
        <f>N661*General!$B$15/(N661+O661)</f>
        <v>0.04</v>
      </c>
      <c r="H661" s="5">
        <f>(N661+O661)*(1/General!$B$20)*((F661/100)-E661*(C661/100))*1000/B661</f>
        <v>73.587197798381041</v>
      </c>
      <c r="I661" s="5">
        <f>(N661+O661)*(1/General!$B$20)*((D661/100)*E661-(G661/100))*1000/B661</f>
        <v>51.280779860646398</v>
      </c>
      <c r="J661" s="5">
        <f t="shared" si="10"/>
        <v>0.69687094215965106</v>
      </c>
      <c r="K661" s="5">
        <f>MAX(Online_RAW!$L$2-Online_RAW!L661,0)</f>
        <v>0</v>
      </c>
      <c r="L661" s="5">
        <f>0.0039*(Online_RAW!M661)</f>
        <v>10.662599999999999</v>
      </c>
      <c r="M661" s="10">
        <f>Online_RAW!$N$2-Online_RAW!N661</f>
        <v>0</v>
      </c>
      <c r="N661" s="5">
        <f>Online_RAW!C661*60</f>
        <v>119.9904545454546</v>
      </c>
      <c r="O661" s="5">
        <f>MAX(0, Online_RAW!D661*60)</f>
        <v>0</v>
      </c>
      <c r="P661" s="5">
        <f>_xlfn.IFNA(VLOOKUP(A661,Sampling!$D$7:$E$14,2,FALSE),0)</f>
        <v>0</v>
      </c>
      <c r="Q661">
        <f>_xlfn.IFNA(VLOOKUP(A661,Refill!$D$6:$G$8,2,FALSE),0)</f>
        <v>0</v>
      </c>
    </row>
    <row r="662" spans="1:17" x14ac:dyDescent="0.25">
      <c r="A662" s="5">
        <f>ROUND((Online_RAW!B662-General!$B$10)*24,3)</f>
        <v>11</v>
      </c>
      <c r="B662" s="5">
        <f>General!$B$12+Online_ANA!K662/1000+Online_ANA!L662/1000+Online_ANA!M662/1000/General!$B$22-SUM($P$2:P662)/1000/General!$B$24+SUM($Q$2:Q662)/1000/General!$B$24</f>
        <v>1.0909603000000001</v>
      </c>
      <c r="C662" s="5">
        <f>Online_RAW!K662</f>
        <v>19.285</v>
      </c>
      <c r="D662" s="5">
        <f>Online_RAW!J662</f>
        <v>1.1000000000000001</v>
      </c>
      <c r="E662" s="5">
        <f>(1-F662/100-G662/100)/(1-C662/100-D662/100-General!$B$17/100)</f>
        <v>0.99971827428427107</v>
      </c>
      <c r="F662" s="5">
        <f>N662*General!$B$14/(N662+O662)+O662*100/(N662+O662)</f>
        <v>20.8</v>
      </c>
      <c r="G662" s="5">
        <f>N662*General!$B$15/(N662+O662)</f>
        <v>0.04</v>
      </c>
      <c r="H662" s="5">
        <f>(N662+O662)*(1/General!$B$20)*((F662/100)-E662*(C662/100))*1000/B662</f>
        <v>74.59957198459999</v>
      </c>
      <c r="I662" s="5">
        <f>(N662+O662)*(1/General!$B$20)*((D662/100)*E662-(G662/100))*1000/B662</f>
        <v>51.993362313479736</v>
      </c>
      <c r="J662" s="5">
        <f t="shared" si="10"/>
        <v>0.69696596012927547</v>
      </c>
      <c r="K662" s="5">
        <f>MAX(Online_RAW!$L$2-Online_RAW!L662,0)</f>
        <v>0</v>
      </c>
      <c r="L662" s="5">
        <f>0.0039*(Online_RAW!M662)</f>
        <v>10.960299999999988</v>
      </c>
      <c r="M662" s="10">
        <f>Online_RAW!$N$2-Online_RAW!N662</f>
        <v>0</v>
      </c>
      <c r="N662" s="5">
        <f>Online_RAW!C662*60</f>
        <v>119.9768181818184</v>
      </c>
      <c r="O662" s="5">
        <f>MAX(0, Online_RAW!D662*60)</f>
        <v>0</v>
      </c>
      <c r="P662" s="5">
        <f>_xlfn.IFNA(VLOOKUP(A662,Sampling!$D$7:$E$14,2,FALSE),0)</f>
        <v>0</v>
      </c>
      <c r="Q662">
        <f>_xlfn.IFNA(VLOOKUP(A662,Refill!$D$6:$G$8,2,FALSE),0)</f>
        <v>0</v>
      </c>
    </row>
    <row r="663" spans="1:17" x14ac:dyDescent="0.25">
      <c r="A663" s="5">
        <f>ROUND((Online_RAW!B663-General!$B$10)*24,3)</f>
        <v>11.016999999999999</v>
      </c>
      <c r="B663" s="5">
        <f>General!$B$12+Online_ANA!K663/1000+Online_ANA!L663/1000+Online_ANA!M663/1000/General!$B$22-SUM($P$2:P663)/1000/General!$B$24+SUM($Q$2:Q663)/1000/General!$B$24</f>
        <v>1.0910682</v>
      </c>
      <c r="C663" s="5">
        <f>Online_RAW!K663</f>
        <v>19.27</v>
      </c>
      <c r="D663" s="5">
        <f>Online_RAW!J663</f>
        <v>1.1100000000000001</v>
      </c>
      <c r="E663" s="5">
        <f>(1-F663/100-G663/100)/(1-C663/100-D663/100-General!$B$17/100)</f>
        <v>0.99950097368526802</v>
      </c>
      <c r="F663" s="5">
        <f>N663*General!$B$14/(N663+O663)+O663*100/(N663+O663)</f>
        <v>20.812215027229222</v>
      </c>
      <c r="G663" s="5">
        <f>N663*General!$B$15/(N663+O663)</f>
        <v>3.9993830794328673E-2</v>
      </c>
      <c r="H663" s="5">
        <f>(N663+O663)*(1/General!$B$20)*((F663/100)-E663*(C663/100))*1000/B663</f>
        <v>76.205398200041955</v>
      </c>
      <c r="I663" s="5">
        <f>(N663+O663)*(1/General!$B$20)*((D663/100)*E663-(G663/100))*1000/B663</f>
        <v>52.51732997074356</v>
      </c>
      <c r="J663" s="5">
        <f t="shared" si="10"/>
        <v>0.68915498391444197</v>
      </c>
      <c r="K663" s="5">
        <f>MAX(Online_RAW!$L$2-Online_RAW!L663,0)</f>
        <v>0</v>
      </c>
      <c r="L663" s="5">
        <f>0.0039*(Online_RAW!M663)</f>
        <v>11.068199999999999</v>
      </c>
      <c r="M663" s="10">
        <f>Online_RAW!$N$2-Online_RAW!N663</f>
        <v>0</v>
      </c>
      <c r="N663" s="5">
        <f>Online_RAW!C663*60</f>
        <v>120.07304347826098</v>
      </c>
      <c r="O663" s="5">
        <f>MAX(0, Online_RAW!D663*60)</f>
        <v>1.852173913043478E-2</v>
      </c>
      <c r="P663" s="5">
        <f>_xlfn.IFNA(VLOOKUP(A663,Sampling!$D$7:$E$14,2,FALSE),0)</f>
        <v>0</v>
      </c>
      <c r="Q663">
        <f>_xlfn.IFNA(VLOOKUP(A663,Refill!$D$6:$G$8,2,FALSE),0)</f>
        <v>0</v>
      </c>
    </row>
    <row r="664" spans="1:17" x14ac:dyDescent="0.25">
      <c r="A664" s="5">
        <f>ROUND((Online_RAW!B664-General!$B$10)*24,3)</f>
        <v>11.032999999999999</v>
      </c>
      <c r="B664" s="5">
        <f>General!$B$12+Online_ANA!K664/1000+Online_ANA!L664/1000+Online_ANA!M664/1000/General!$B$22-SUM($P$2:P664)/1000/General!$B$24+SUM($Q$2:Q664)/1000/General!$B$24</f>
        <v>1.0910682</v>
      </c>
      <c r="C664" s="5">
        <f>Online_RAW!K664</f>
        <v>19.254999999999999</v>
      </c>
      <c r="D664" s="5">
        <f>Online_RAW!J664</f>
        <v>1.1200000000000001</v>
      </c>
      <c r="E664" s="5">
        <f>(1-F664/100-G664/100)/(1-C664/100-D664/100-General!$B$17/100)</f>
        <v>0.9995920349684313</v>
      </c>
      <c r="F664" s="5">
        <f>N664*General!$B$14/(N664+O664)+O664*100/(N664+O664)</f>
        <v>20.8</v>
      </c>
      <c r="G664" s="5">
        <f>N664*General!$B$15/(N664+O664)</f>
        <v>0.04</v>
      </c>
      <c r="H664" s="5">
        <f>(N664+O664)*(1/General!$B$20)*((F664/100)-E664*(C664/100))*1000/B664</f>
        <v>76.187386830703815</v>
      </c>
      <c r="I664" s="5">
        <f>(N664+O664)*(1/General!$B$20)*((D664/100)*E664-(G664/100))*1000/B664</f>
        <v>52.965374585026261</v>
      </c>
      <c r="J664" s="5">
        <f t="shared" si="10"/>
        <v>0.69519873024022671</v>
      </c>
      <c r="K664" s="5">
        <f>MAX(Online_RAW!$L$2-Online_RAW!L664,0)</f>
        <v>0</v>
      </c>
      <c r="L664" s="5">
        <f>0.0039*(Online_RAW!M664)</f>
        <v>11.068199999999999</v>
      </c>
      <c r="M664" s="10">
        <f>Online_RAW!$N$2-Online_RAW!N664</f>
        <v>0</v>
      </c>
      <c r="N664" s="5">
        <f>Online_RAW!C664*60</f>
        <v>119.9839999999998</v>
      </c>
      <c r="O664" s="5">
        <f>MAX(0, Online_RAW!D664*60)</f>
        <v>0</v>
      </c>
      <c r="P664" s="5">
        <f>_xlfn.IFNA(VLOOKUP(A664,Sampling!$D$7:$E$14,2,FALSE),0)</f>
        <v>0</v>
      </c>
      <c r="Q664">
        <f>_xlfn.IFNA(VLOOKUP(A664,Refill!$D$6:$G$8,2,FALSE),0)</f>
        <v>0</v>
      </c>
    </row>
    <row r="665" spans="1:17" x14ac:dyDescent="0.25">
      <c r="A665" s="5">
        <f>ROUND((Online_RAW!B665-General!$B$10)*24,3)</f>
        <v>11.05</v>
      </c>
      <c r="B665" s="5">
        <f>General!$B$12+Online_ANA!K665/1000+Online_ANA!L665/1000+Online_ANA!M665/1000/General!$B$22-SUM($P$2:P665)/1000/General!$B$24+SUM($Q$2:Q665)/1000/General!$B$24</f>
        <v>1.0910682</v>
      </c>
      <c r="C665" s="5">
        <f>Online_RAW!K665</f>
        <v>19.239999999999998</v>
      </c>
      <c r="D665" s="5">
        <f>Online_RAW!J665</f>
        <v>1.1299999999999999</v>
      </c>
      <c r="E665" s="5">
        <f>(1-F665/100-G665/100)/(1-C665/100-D665/100-General!$B$17/100)</f>
        <v>0.99929049218810262</v>
      </c>
      <c r="F665" s="5">
        <f>N665*General!$B$14/(N665+O665)+O665*100/(N665+O665)</f>
        <v>20.818892958079264</v>
      </c>
      <c r="G665" s="5">
        <f>N665*General!$B$15/(N665+O665)</f>
        <v>3.9990458101980174E-2</v>
      </c>
      <c r="H665" s="5">
        <f>(N665+O665)*(1/General!$B$20)*((F665/100)-E665*(C665/100))*1000/B665</f>
        <v>78.174161795085681</v>
      </c>
      <c r="I665" s="5">
        <f>(N665+O665)*(1/General!$B$20)*((D665/100)*E665-(G665/100))*1000/B665</f>
        <v>53.466599731480521</v>
      </c>
      <c r="J665" s="5">
        <f t="shared" si="10"/>
        <v>0.68394209165465758</v>
      </c>
      <c r="K665" s="5">
        <f>MAX(Online_RAW!$L$2-Online_RAW!L665,0)</f>
        <v>0</v>
      </c>
      <c r="L665" s="5">
        <f>0.0039*(Online_RAW!M665)</f>
        <v>11.068199999999999</v>
      </c>
      <c r="M665" s="10">
        <f>Online_RAW!$N$2-Online_RAW!N665</f>
        <v>0</v>
      </c>
      <c r="N665" s="5">
        <f>Online_RAW!C665*60</f>
        <v>120.01609090909079</v>
      </c>
      <c r="O665" s="5">
        <f>MAX(0, Online_RAW!D665*60)</f>
        <v>2.863636363636362E-2</v>
      </c>
      <c r="P665" s="5">
        <f>_xlfn.IFNA(VLOOKUP(A665,Sampling!$D$7:$E$14,2,FALSE),0)</f>
        <v>0</v>
      </c>
      <c r="Q665">
        <f>_xlfn.IFNA(VLOOKUP(A665,Refill!$D$6:$G$8,2,FALSE),0)</f>
        <v>0</v>
      </c>
    </row>
    <row r="666" spans="1:17" x14ac:dyDescent="0.25">
      <c r="A666" s="5">
        <f>ROUND((Online_RAW!B666-General!$B$10)*24,3)</f>
        <v>11.067</v>
      </c>
      <c r="B666" s="5">
        <f>General!$B$12+Online_ANA!K666/1000+Online_ANA!L666/1000+Online_ANA!M666/1000/General!$B$22-SUM($P$2:P666)/1000/General!$B$24+SUM($Q$2:Q666)/1000/General!$B$24</f>
        <v>1.0910682</v>
      </c>
      <c r="C666" s="5">
        <f>Online_RAW!K666</f>
        <v>19.23</v>
      </c>
      <c r="D666" s="5">
        <f>Online_RAW!J666</f>
        <v>1.1399999999999999</v>
      </c>
      <c r="E666" s="5">
        <f>(1-F666/100-G666/100)/(1-C666/100-D666/100-General!$B$17/100)</f>
        <v>0.99952892726539855</v>
      </c>
      <c r="F666" s="5">
        <f>N666*General!$B$14/(N666+O666)+O666*100/(N666+O666)</f>
        <v>20.8</v>
      </c>
      <c r="G666" s="5">
        <f>N666*General!$B$15/(N666+O666)</f>
        <v>0.04</v>
      </c>
      <c r="H666" s="5">
        <f>(N666+O666)*(1/General!$B$20)*((F666/100)-E666*(C666/100))*1000/B666</f>
        <v>77.497308170691113</v>
      </c>
      <c r="I666" s="5">
        <f>(N666+O666)*(1/General!$B$20)*((D666/100)*E666-(G666/100))*1000/B666</f>
        <v>53.959627725888438</v>
      </c>
      <c r="J666" s="5">
        <f t="shared" si="10"/>
        <v>0.69627744497963806</v>
      </c>
      <c r="K666" s="5">
        <f>MAX(Online_RAW!$L$2-Online_RAW!L666,0)</f>
        <v>0</v>
      </c>
      <c r="L666" s="5">
        <f>0.0039*(Online_RAW!M666)</f>
        <v>11.068199999999999</v>
      </c>
      <c r="M666" s="10">
        <f>Online_RAW!$N$2-Online_RAW!N666</f>
        <v>0</v>
      </c>
      <c r="N666" s="5">
        <f>Online_RAW!C666*60</f>
        <v>120.0216521739132</v>
      </c>
      <c r="O666" s="5">
        <f>MAX(0, Online_RAW!D666*60)</f>
        <v>0</v>
      </c>
      <c r="P666" s="5">
        <f>_xlfn.IFNA(VLOOKUP(A666,Sampling!$D$7:$E$14,2,FALSE),0)</f>
        <v>0</v>
      </c>
      <c r="Q666">
        <f>_xlfn.IFNA(VLOOKUP(A666,Refill!$D$6:$G$8,2,FALSE),0)</f>
        <v>0</v>
      </c>
    </row>
    <row r="667" spans="1:17" x14ac:dyDescent="0.25">
      <c r="A667" s="5">
        <f>ROUND((Online_RAW!B667-General!$B$10)*24,3)</f>
        <v>11.083</v>
      </c>
      <c r="B667" s="5">
        <f>General!$B$12+Online_ANA!K667/1000+Online_ANA!L667/1000+Online_ANA!M667/1000/General!$B$22-SUM($P$2:P667)/1000/General!$B$24+SUM($Q$2:Q667)/1000/General!$B$24</f>
        <v>1.0913246250000002</v>
      </c>
      <c r="C667" s="5">
        <f>Online_RAW!K667</f>
        <v>19.215</v>
      </c>
      <c r="D667" s="5">
        <f>Online_RAW!J667</f>
        <v>1.155</v>
      </c>
      <c r="E667" s="5">
        <f>(1-F667/100-G667/100)/(1-C667/100-D667/100-General!$B$17/100)</f>
        <v>0.99951302201470693</v>
      </c>
      <c r="F667" s="5">
        <f>N667*General!$B$14/(N667+O667)+O667*100/(N667+O667)</f>
        <v>20.801260289542807</v>
      </c>
      <c r="G667" s="5">
        <f>N667*General!$B$15/(N667+O667)</f>
        <v>3.9999363490129891E-2</v>
      </c>
      <c r="H667" s="5">
        <f>(N667+O667)*(1/General!$B$20)*((F667/100)-E667*(C667/100))*1000/B667</f>
        <v>78.259477902043002</v>
      </c>
      <c r="I667" s="5">
        <f>(N667+O667)*(1/General!$B$20)*((D667/100)*E667-(G667/100))*1000/B667</f>
        <v>54.659306488798926</v>
      </c>
      <c r="J667" s="5">
        <f t="shared" si="10"/>
        <v>0.69843689165950873</v>
      </c>
      <c r="K667" s="5">
        <f>MAX(Online_RAW!$L$2-Online_RAW!L667,0)</f>
        <v>0</v>
      </c>
      <c r="L667" s="5">
        <f>0.0039*(Online_RAW!M667)</f>
        <v>11.324624999999999</v>
      </c>
      <c r="M667" s="10">
        <f>Online_RAW!$N$2-Online_RAW!N667</f>
        <v>0</v>
      </c>
      <c r="N667" s="5">
        <f>Online_RAW!C667*60</f>
        <v>119.97052173913019</v>
      </c>
      <c r="O667" s="5">
        <f>MAX(0, Online_RAW!D667*60)</f>
        <v>1.909090909090908E-3</v>
      </c>
      <c r="P667" s="5">
        <f>_xlfn.IFNA(VLOOKUP(A667,Sampling!$D$7:$E$14,2,FALSE),0)</f>
        <v>0</v>
      </c>
      <c r="Q667">
        <f>_xlfn.IFNA(VLOOKUP(A667,Refill!$D$6:$G$8,2,FALSE),0)</f>
        <v>0</v>
      </c>
    </row>
    <row r="668" spans="1:17" x14ac:dyDescent="0.25">
      <c r="A668" s="5">
        <f>ROUND((Online_RAW!B668-General!$B$10)*24,3)</f>
        <v>11.1</v>
      </c>
      <c r="B668" s="5">
        <f>General!$B$12+Online_ANA!K668/1000+Online_ANA!L668/1000+Online_ANA!M668/1000/General!$B$22-SUM($P$2:P668)/1000/General!$B$24+SUM($Q$2:Q668)/1000/General!$B$24</f>
        <v>1.0914972000000001</v>
      </c>
      <c r="C668" s="5">
        <f>Online_RAW!K668</f>
        <v>19.195</v>
      </c>
      <c r="D668" s="5">
        <f>Online_RAW!J668</f>
        <v>1.17</v>
      </c>
      <c r="E668" s="5">
        <f>(1-F668/100-G668/100)/(1-C668/100-D668/100-General!$B$17/100)</f>
        <v>0.99942267720829736</v>
      </c>
      <c r="F668" s="5">
        <f>N668*General!$B$14/(N668+O668)+O668*100/(N668+O668)</f>
        <v>20.803419332013895</v>
      </c>
      <c r="G668" s="5">
        <f>N668*General!$B$15/(N668+O668)</f>
        <v>3.9998273064639447E-2</v>
      </c>
      <c r="H668" s="5">
        <f>(N668+O668)*(1/General!$B$20)*((F668/100)-E668*(C668/100))*1000/B668</f>
        <v>79.452088588652572</v>
      </c>
      <c r="I668" s="5">
        <f>(N668+O668)*(1/General!$B$20)*((D668/100)*E668-(G668/100))*1000/B668</f>
        <v>55.404305162218371</v>
      </c>
      <c r="J668" s="5">
        <f t="shared" si="10"/>
        <v>0.69732975112917639</v>
      </c>
      <c r="K668" s="5">
        <f>MAX(Online_RAW!$L$2-Online_RAW!L668,0)</f>
        <v>0</v>
      </c>
      <c r="L668" s="5">
        <f>0.0039*(Online_RAW!M668)</f>
        <v>11.497199999999999</v>
      </c>
      <c r="M668" s="10">
        <f>Online_RAW!$N$2-Online_RAW!N668</f>
        <v>0</v>
      </c>
      <c r="N668" s="5">
        <f>Online_RAW!C668*60</f>
        <v>120.0182608695654</v>
      </c>
      <c r="O668" s="5">
        <f>MAX(0, Online_RAW!D668*60)</f>
        <v>5.1818181818181841E-3</v>
      </c>
      <c r="P668" s="5">
        <f>_xlfn.IFNA(VLOOKUP(A668,Sampling!$D$7:$E$14,2,FALSE),0)</f>
        <v>0</v>
      </c>
      <c r="Q668">
        <f>_xlfn.IFNA(VLOOKUP(A668,Refill!$D$6:$G$8,2,FALSE),0)</f>
        <v>0</v>
      </c>
    </row>
    <row r="669" spans="1:17" x14ac:dyDescent="0.25">
      <c r="A669" s="5">
        <f>ROUND((Online_RAW!B669-General!$B$10)*24,3)</f>
        <v>11.117000000000001</v>
      </c>
      <c r="B669" s="5">
        <f>General!$B$12+Online_ANA!K669/1000+Online_ANA!L669/1000+Online_ANA!M669/1000/General!$B$22-SUM($P$2:P669)/1000/General!$B$24+SUM($Q$2:Q669)/1000/General!$B$24</f>
        <v>1.0914972000000001</v>
      </c>
      <c r="C669" s="5">
        <f>Online_RAW!K669</f>
        <v>19.18</v>
      </c>
      <c r="D669" s="5">
        <f>Online_RAW!J669</f>
        <v>1.17333333333333</v>
      </c>
      <c r="E669" s="5">
        <f>(1-F669/100-G669/100)/(1-C669/100-D669/100-General!$B$17/100)</f>
        <v>0.99919263296564775</v>
      </c>
      <c r="F669" s="5">
        <f>N669*General!$B$14/(N669+O669)+O669*100/(N669+O669)</f>
        <v>20.80998543573245</v>
      </c>
      <c r="G669" s="5">
        <f>N669*General!$B$15/(N669+O669)</f>
        <v>3.9994956850640175E-2</v>
      </c>
      <c r="H669" s="5">
        <f>(N669+O669)*(1/General!$B$20)*((F669/100)-E669*(C669/100))*1000/B669</f>
        <v>80.715648041030548</v>
      </c>
      <c r="I669" s="5">
        <f>(N669+O669)*(1/General!$B$20)*((D669/100)*E669-(G669/100))*1000/B669</f>
        <v>55.547434995369287</v>
      </c>
      <c r="J669" s="5">
        <f t="shared" si="10"/>
        <v>0.68818669419754408</v>
      </c>
      <c r="K669" s="5">
        <f>MAX(Online_RAW!$L$2-Online_RAW!L669,0)</f>
        <v>0</v>
      </c>
      <c r="L669" s="5">
        <f>0.0039*(Online_RAW!M669)</f>
        <v>11.497199999999999</v>
      </c>
      <c r="M669" s="10">
        <f>Online_RAW!$N$2-Online_RAW!N669</f>
        <v>0</v>
      </c>
      <c r="N669" s="5">
        <f>Online_RAW!C669*60</f>
        <v>119.99269565217421</v>
      </c>
      <c r="O669" s="5">
        <f>MAX(0, Online_RAW!D669*60)</f>
        <v>1.5130434782608681E-2</v>
      </c>
      <c r="P669" s="5">
        <f>_xlfn.IFNA(VLOOKUP(A669,Sampling!$D$7:$E$14,2,FALSE),0)</f>
        <v>0</v>
      </c>
      <c r="Q669">
        <f>_xlfn.IFNA(VLOOKUP(A669,Refill!$D$6:$G$8,2,FALSE),0)</f>
        <v>0</v>
      </c>
    </row>
    <row r="670" spans="1:17" x14ac:dyDescent="0.25">
      <c r="A670" s="5">
        <f>ROUND((Online_RAW!B670-General!$B$10)*24,3)</f>
        <v>11.132999999999999</v>
      </c>
      <c r="B670" s="5">
        <f>General!$B$12+Online_ANA!K670/1000+Online_ANA!L670/1000+Online_ANA!M670/1000/General!$B$22-SUM($P$2:P670)/1000/General!$B$24+SUM($Q$2:Q670)/1000/General!$B$24</f>
        <v>1.0914972000000001</v>
      </c>
      <c r="C670" s="5">
        <f>Online_RAW!K670</f>
        <v>19.164999999999999</v>
      </c>
      <c r="D670" s="5">
        <f>Online_RAW!J670</f>
        <v>1.1850000000000001</v>
      </c>
      <c r="E670" s="5">
        <f>(1-F670/100-G670/100)/(1-C670/100-D670/100-General!$B$17/100)</f>
        <v>0.99927657611730158</v>
      </c>
      <c r="F670" s="5">
        <f>N670*General!$B$14/(N670+O670)+O670*100/(N670+O670)</f>
        <v>20.8</v>
      </c>
      <c r="G670" s="5">
        <f>N670*General!$B$15/(N670+O670)</f>
        <v>0.04</v>
      </c>
      <c r="H670" s="5">
        <f>(N670+O670)*(1/General!$B$20)*((F670/100)-E670*(C670/100))*1000/B670</f>
        <v>80.854603444274048</v>
      </c>
      <c r="I670" s="5">
        <f>(N670+O670)*(1/General!$B$20)*((D670/100)*E670-(G670/100))*1000/B670</f>
        <v>56.104799578875934</v>
      </c>
      <c r="J670" s="5">
        <f t="shared" si="10"/>
        <v>0.69389740582357851</v>
      </c>
      <c r="K670" s="5">
        <f>MAX(Online_RAW!$L$2-Online_RAW!L670,0)</f>
        <v>0</v>
      </c>
      <c r="L670" s="5">
        <f>0.0039*(Online_RAW!M670)</f>
        <v>11.497199999999999</v>
      </c>
      <c r="M670" s="10">
        <f>Online_RAW!$N$2-Online_RAW!N670</f>
        <v>0</v>
      </c>
      <c r="N670" s="5">
        <f>Online_RAW!C670*60</f>
        <v>119.967</v>
      </c>
      <c r="O670" s="5">
        <f>MAX(0, Online_RAW!D670*60)</f>
        <v>0</v>
      </c>
      <c r="P670" s="5">
        <f>_xlfn.IFNA(VLOOKUP(A670,Sampling!$D$7:$E$14,2,FALSE),0)</f>
        <v>0</v>
      </c>
      <c r="Q670">
        <f>_xlfn.IFNA(VLOOKUP(A670,Refill!$D$6:$G$8,2,FALSE),0)</f>
        <v>0</v>
      </c>
    </row>
    <row r="671" spans="1:17" x14ac:dyDescent="0.25">
      <c r="A671" s="5">
        <f>ROUND((Online_RAW!B671-General!$B$10)*24,3)</f>
        <v>11.15</v>
      </c>
      <c r="B671" s="5">
        <f>General!$B$12+Online_ANA!K671/1000+Online_ANA!L671/1000+Online_ANA!M671/1000/General!$B$22-SUM($P$2:P671)/1000/General!$B$24+SUM($Q$2:Q671)/1000/General!$B$24</f>
        <v>1.0915518</v>
      </c>
      <c r="C671" s="5">
        <f>Online_RAW!K671</f>
        <v>19.149999999999999</v>
      </c>
      <c r="D671" s="5">
        <f>Online_RAW!J671</f>
        <v>1.2</v>
      </c>
      <c r="E671" s="5">
        <f>(1-F671/100-G671/100)/(1-C671/100-D671/100-General!$B$17/100)</f>
        <v>0.99918922190706017</v>
      </c>
      <c r="F671" s="5">
        <f>N671*General!$B$14/(N671+O671)+O671*100/(N671+O671)</f>
        <v>20.806923462048911</v>
      </c>
      <c r="G671" s="5">
        <f>N671*General!$B$15/(N671+O671)</f>
        <v>3.9996503301995501E-2</v>
      </c>
      <c r="H671" s="5">
        <f>(N671+O671)*(1/General!$B$20)*((F671/100)-E671*(C671/100))*1000/B671</f>
        <v>82.107069917531192</v>
      </c>
      <c r="I671" s="5">
        <f>(N671+O671)*(1/General!$B$20)*((D671/100)*E671-(G671/100))*1000/B671</f>
        <v>56.901319198770615</v>
      </c>
      <c r="J671" s="5">
        <f t="shared" si="10"/>
        <v>0.69301363763099355</v>
      </c>
      <c r="K671" s="5">
        <f>MAX(Online_RAW!$L$2-Online_RAW!L671,0)</f>
        <v>0</v>
      </c>
      <c r="L671" s="5">
        <f>0.0039*(Online_RAW!M671)</f>
        <v>11.5518</v>
      </c>
      <c r="M671" s="10">
        <f>Online_RAW!$N$2-Online_RAW!N671</f>
        <v>0</v>
      </c>
      <c r="N671" s="5">
        <f>Online_RAW!C671*60</f>
        <v>120.10281818181841</v>
      </c>
      <c r="O671" s="5">
        <f>MAX(0, Online_RAW!D671*60)</f>
        <v>1.0500000000000001E-2</v>
      </c>
      <c r="P671" s="5">
        <f>_xlfn.IFNA(VLOOKUP(A671,Sampling!$D$7:$E$14,2,FALSE),0)</f>
        <v>0</v>
      </c>
      <c r="Q671">
        <f>_xlfn.IFNA(VLOOKUP(A671,Refill!$D$6:$G$8,2,FALSE),0)</f>
        <v>0</v>
      </c>
    </row>
    <row r="672" spans="1:17" x14ac:dyDescent="0.25">
      <c r="A672" s="5">
        <f>ROUND((Online_RAW!B672-General!$B$10)*24,3)</f>
        <v>11.167</v>
      </c>
      <c r="B672" s="5">
        <f>General!$B$12+Online_ANA!K672/1000+Online_ANA!L672/1000+Online_ANA!M672/1000/General!$B$22-SUM($P$2:P672)/1000/General!$B$24+SUM($Q$2:Q672)/1000/General!$B$24</f>
        <v>1.0918417</v>
      </c>
      <c r="C672" s="5">
        <f>Online_RAW!K672</f>
        <v>19.135000000000002</v>
      </c>
      <c r="D672" s="5">
        <f>Online_RAW!J672</f>
        <v>1.2150000000000001</v>
      </c>
      <c r="E672" s="5">
        <f>(1-F672/100-G672/100)/(1-C672/100-D672/100-General!$B$17/100)</f>
        <v>0.99918138288431491</v>
      </c>
      <c r="F672" s="5">
        <f>N672*General!$B$14/(N672+O672)+O672*100/(N672+O672)</f>
        <v>20.807544762113636</v>
      </c>
      <c r="G672" s="5">
        <f>N672*General!$B$15/(N672+O672)</f>
        <v>3.999618951408402E-2</v>
      </c>
      <c r="H672" s="5">
        <f>(N672+O672)*(1/General!$B$20)*((F672/100)-E672*(C672/100))*1000/B672</f>
        <v>82.759668862169434</v>
      </c>
      <c r="I672" s="5">
        <f>(N672+O672)*(1/General!$B$20)*((D672/100)*E672-(G672/100))*1000/B672</f>
        <v>57.552478293187967</v>
      </c>
      <c r="J672" s="5">
        <f t="shared" si="10"/>
        <v>0.69541697162947425</v>
      </c>
      <c r="K672" s="5">
        <f>MAX(Online_RAW!$L$2-Online_RAW!L672,0)</f>
        <v>0</v>
      </c>
      <c r="L672" s="5">
        <f>0.0039*(Online_RAW!M672)</f>
        <v>11.841699999999987</v>
      </c>
      <c r="M672" s="10">
        <f>Online_RAW!$N$2-Online_RAW!N672</f>
        <v>0</v>
      </c>
      <c r="N672" s="5">
        <f>Online_RAW!C672*60</f>
        <v>119.958272727273</v>
      </c>
      <c r="O672" s="5">
        <f>MAX(0, Online_RAW!D672*60)</f>
        <v>1.1428571428571399E-2</v>
      </c>
      <c r="P672" s="5">
        <f>_xlfn.IFNA(VLOOKUP(A672,Sampling!$D$7:$E$14,2,FALSE),0)</f>
        <v>0</v>
      </c>
      <c r="Q672">
        <f>_xlfn.IFNA(VLOOKUP(A672,Refill!$D$6:$G$8,2,FALSE),0)</f>
        <v>0</v>
      </c>
    </row>
    <row r="673" spans="1:17" x14ac:dyDescent="0.25">
      <c r="A673" s="5">
        <f>ROUND((Online_RAW!B673-General!$B$10)*24,3)</f>
        <v>11.183</v>
      </c>
      <c r="B673" s="5">
        <f>General!$B$12+Online_ANA!K673/1000+Online_ANA!L673/1000+Online_ANA!M673/1000/General!$B$22-SUM($P$2:P673)/1000/General!$B$24+SUM($Q$2:Q673)/1000/General!$B$24</f>
        <v>1.0919223</v>
      </c>
      <c r="C673" s="5">
        <f>Online_RAW!K673</f>
        <v>19.123333333333299</v>
      </c>
      <c r="D673" s="5">
        <f>Online_RAW!J673</f>
        <v>1.23</v>
      </c>
      <c r="E673" s="5">
        <f>(1-F673/100-G673/100)/(1-C673/100-D673/100-General!$B$17/100)</f>
        <v>0.99889742857419983</v>
      </c>
      <c r="F673" s="5">
        <f>N673*General!$B$14/(N673+O673)+O673*100/(N673+O673)</f>
        <v>20.833381565054164</v>
      </c>
      <c r="G673" s="5">
        <f>N673*General!$B$15/(N673+O673)</f>
        <v>3.9983140623710015E-2</v>
      </c>
      <c r="H673" s="5">
        <f>(N673+O673)*(1/General!$B$20)*((F673/100)-E673*(C673/100))*1000/B673</f>
        <v>84.930363338342886</v>
      </c>
      <c r="I673" s="5">
        <f>(N673+O673)*(1/General!$B$20)*((D673/100)*E673-(G673/100))*1000/B673</f>
        <v>58.31636310249965</v>
      </c>
      <c r="J673" s="5">
        <f t="shared" si="10"/>
        <v>0.68663739103741706</v>
      </c>
      <c r="K673" s="5">
        <f>MAX(Online_RAW!$L$2-Online_RAW!L673,0)</f>
        <v>0</v>
      </c>
      <c r="L673" s="5">
        <f>0.0039*(Online_RAW!M673)</f>
        <v>11.9223</v>
      </c>
      <c r="M673" s="10">
        <f>Online_RAW!$N$2-Online_RAW!N673</f>
        <v>0</v>
      </c>
      <c r="N673" s="5">
        <f>Online_RAW!C673*60</f>
        <v>120.02191304347801</v>
      </c>
      <c r="O673" s="5">
        <f>MAX(0, Online_RAW!D673*60)</f>
        <v>5.06086956521739E-2</v>
      </c>
      <c r="P673" s="5">
        <f>_xlfn.IFNA(VLOOKUP(A673,Sampling!$D$7:$E$14,2,FALSE),0)</f>
        <v>0</v>
      </c>
      <c r="Q673">
        <f>_xlfn.IFNA(VLOOKUP(A673,Refill!$D$6:$G$8,2,FALSE),0)</f>
        <v>0</v>
      </c>
    </row>
    <row r="674" spans="1:17" x14ac:dyDescent="0.25">
      <c r="A674" s="5">
        <f>ROUND((Online_RAW!B674-General!$B$10)*24,3)</f>
        <v>11.2</v>
      </c>
      <c r="B674" s="5">
        <f>General!$B$12+Online_ANA!K674/1000+Online_ANA!L674/1000+Online_ANA!M674/1000/General!$B$22-SUM($P$2:P674)/1000/General!$B$24+SUM($Q$2:Q674)/1000/General!$B$24</f>
        <v>1.0919223</v>
      </c>
      <c r="C674" s="5">
        <f>Online_RAW!K674</f>
        <v>19.105</v>
      </c>
      <c r="D674" s="5">
        <f>Online_RAW!J674</f>
        <v>1.24</v>
      </c>
      <c r="E674" s="5">
        <f>(1-F674/100-G674/100)/(1-C674/100-D674/100-General!$B$17/100)</f>
        <v>0.99921350823874389</v>
      </c>
      <c r="F674" s="5">
        <f>N674*General!$B$14/(N674+O674)+O674*100/(N674+O674)</f>
        <v>20.8</v>
      </c>
      <c r="G674" s="5">
        <f>N674*General!$B$15/(N674+O674)</f>
        <v>0.04</v>
      </c>
      <c r="H674" s="5">
        <f>(N674+O674)*(1/General!$B$20)*((F674/100)-E674*(C674/100))*1000/B674</f>
        <v>83.944014534313965</v>
      </c>
      <c r="I674" s="5">
        <f>(N674+O674)*(1/General!$B$20)*((D674/100)*E674-(G674/100))*1000/B674</f>
        <v>58.859312938967427</v>
      </c>
      <c r="J674" s="5">
        <f t="shared" si="10"/>
        <v>0.70117343404999277</v>
      </c>
      <c r="K674" s="5">
        <f>MAX(Online_RAW!$L$2-Online_RAW!L674,0)</f>
        <v>0</v>
      </c>
      <c r="L674" s="5">
        <f>0.0039*(Online_RAW!M674)</f>
        <v>11.9223</v>
      </c>
      <c r="M674" s="10">
        <f>Online_RAW!$N$2-Online_RAW!N674</f>
        <v>0</v>
      </c>
      <c r="N674" s="5">
        <f>Online_RAW!C674*60</f>
        <v>120.14290909090919</v>
      </c>
      <c r="O674" s="5">
        <f>MAX(0, Online_RAW!D674*60)</f>
        <v>0</v>
      </c>
      <c r="P674" s="5">
        <f>_xlfn.IFNA(VLOOKUP(A674,Sampling!$D$7:$E$14,2,FALSE),0)</f>
        <v>0</v>
      </c>
      <c r="Q674">
        <f>_xlfn.IFNA(VLOOKUP(A674,Refill!$D$6:$G$8,2,FALSE),0)</f>
        <v>0</v>
      </c>
    </row>
    <row r="675" spans="1:17" x14ac:dyDescent="0.25">
      <c r="A675" s="5">
        <f>ROUND((Online_RAW!B675-General!$B$10)*24,3)</f>
        <v>11.217000000000001</v>
      </c>
      <c r="B675" s="5">
        <f>General!$B$12+Online_ANA!K675/1000+Online_ANA!L675/1000+Online_ANA!M675/1000/General!$B$22-SUM($P$2:P675)/1000/General!$B$24+SUM($Q$2:Q675)/1000/General!$B$24</f>
        <v>1.0919223</v>
      </c>
      <c r="C675" s="5">
        <f>Online_RAW!K675</f>
        <v>19.09</v>
      </c>
      <c r="D675" s="5">
        <f>Online_RAW!J675</f>
        <v>1.246</v>
      </c>
      <c r="E675" s="5">
        <f>(1-F675/100-G675/100)/(1-C675/100-D675/100-General!$B$17/100)</f>
        <v>0.99908408350491684</v>
      </c>
      <c r="F675" s="5">
        <f>N675*General!$B$14/(N675+O675)+O675*100/(N675+O675)</f>
        <v>20.801262206812886</v>
      </c>
      <c r="G675" s="5">
        <f>N675*General!$B$15/(N675+O675)</f>
        <v>3.9999362521811674E-2</v>
      </c>
      <c r="H675" s="5">
        <f>(N675+O675)*(1/General!$B$20)*((F675/100)-E675*(C675/100))*1000/B675</f>
        <v>84.613882044206591</v>
      </c>
      <c r="I675" s="5">
        <f>(N675+O675)*(1/General!$B$20)*((D675/100)*E675-(G675/100))*1000/B675</f>
        <v>58.972092799527687</v>
      </c>
      <c r="J675" s="5">
        <f t="shared" si="10"/>
        <v>0.6969552911981709</v>
      </c>
      <c r="K675" s="5">
        <f>MAX(Online_RAW!$L$2-Online_RAW!L675,0)</f>
        <v>0</v>
      </c>
      <c r="L675" s="5">
        <f>0.0039*(Online_RAW!M675)</f>
        <v>11.9223</v>
      </c>
      <c r="M675" s="10">
        <f>Online_RAW!$N$2-Online_RAW!N675</f>
        <v>0</v>
      </c>
      <c r="N675" s="5">
        <f>Online_RAW!C675*60</f>
        <v>119.78828571428581</v>
      </c>
      <c r="O675" s="5">
        <f>MAX(0, Online_RAW!D675*60)</f>
        <v>1.909090909090908E-3</v>
      </c>
      <c r="P675" s="5">
        <f>_xlfn.IFNA(VLOOKUP(A675,Sampling!$D$7:$E$14,2,FALSE),0)</f>
        <v>0</v>
      </c>
      <c r="Q675">
        <f>_xlfn.IFNA(VLOOKUP(A675,Refill!$D$6:$G$8,2,FALSE),0)</f>
        <v>0</v>
      </c>
    </row>
    <row r="676" spans="1:17" x14ac:dyDescent="0.25">
      <c r="A676" s="5">
        <f>ROUND((Online_RAW!B676-General!$B$10)*24,3)</f>
        <v>11.233000000000001</v>
      </c>
      <c r="B676" s="5">
        <f>General!$B$12+Online_ANA!K676/1000+Online_ANA!L676/1000+Online_ANA!M676/1000/General!$B$22-SUM($P$2:P676)/1000/General!$B$24+SUM($Q$2:Q676)/1000/General!$B$24</f>
        <v>1.0921160000000001</v>
      </c>
      <c r="C676" s="5">
        <f>Online_RAW!K676</f>
        <v>19.074999999999999</v>
      </c>
      <c r="D676" s="5">
        <f>Online_RAW!J676</f>
        <v>1.2649999999999999</v>
      </c>
      <c r="E676" s="5">
        <f>(1-F676/100-G676/100)/(1-C676/100-D676/100-General!$B$17/100)</f>
        <v>0.99915044832055777</v>
      </c>
      <c r="F676" s="5">
        <f>N676*General!$B$14/(N676+O676)+O676*100/(N676+O676)</f>
        <v>20.8</v>
      </c>
      <c r="G676" s="5">
        <f>N676*General!$B$15/(N676+O676)</f>
        <v>0.04</v>
      </c>
      <c r="H676" s="5">
        <f>(N676+O676)*(1/General!$B$20)*((F676/100)-E676*(C676/100))*1000/B676</f>
        <v>85.519393723992422</v>
      </c>
      <c r="I676" s="5">
        <f>(N676+O676)*(1/General!$B$20)*((D676/100)*E676-(G676/100))*1000/B676</f>
        <v>60.113162530809539</v>
      </c>
      <c r="J676" s="5">
        <f t="shared" si="10"/>
        <v>0.7029184833187706</v>
      </c>
      <c r="K676" s="5">
        <f>MAX(Online_RAW!$L$2-Online_RAW!L676,0)</f>
        <v>0</v>
      </c>
      <c r="L676" s="5">
        <f>0.0039*(Online_RAW!M676)</f>
        <v>12.116000000000012</v>
      </c>
      <c r="M676" s="10">
        <f>Online_RAW!$N$2-Online_RAW!N676</f>
        <v>0</v>
      </c>
      <c r="N676" s="5">
        <f>Online_RAW!C676*60</f>
        <v>120.22721739130439</v>
      </c>
      <c r="O676" s="5">
        <f>MAX(0, Online_RAW!D676*60)</f>
        <v>0</v>
      </c>
      <c r="P676" s="5">
        <f>_xlfn.IFNA(VLOOKUP(A676,Sampling!$D$7:$E$14,2,FALSE),0)</f>
        <v>0</v>
      </c>
      <c r="Q676">
        <f>_xlfn.IFNA(VLOOKUP(A676,Refill!$D$6:$G$8,2,FALSE),0)</f>
        <v>0</v>
      </c>
    </row>
    <row r="677" spans="1:17" x14ac:dyDescent="0.25">
      <c r="A677" s="5">
        <f>ROUND((Online_RAW!B677-General!$B$10)*24,3)</f>
        <v>11.25</v>
      </c>
      <c r="B677" s="5">
        <f>General!$B$12+Online_ANA!K677/1000+Online_ANA!L677/1000+Online_ANA!M677/1000/General!$B$22-SUM($P$2:P677)/1000/General!$B$24+SUM($Q$2:Q677)/1000/General!$B$24</f>
        <v>1.0921160000000001</v>
      </c>
      <c r="C677" s="5">
        <f>Online_RAW!K677</f>
        <v>19.055</v>
      </c>
      <c r="D677" s="5">
        <f>Online_RAW!J677</f>
        <v>1.2849999999999999</v>
      </c>
      <c r="E677" s="5">
        <f>(1-F677/100-G677/100)/(1-C677/100-D677/100-General!$B$17/100)</f>
        <v>0.99915044832055777</v>
      </c>
      <c r="F677" s="5">
        <f>N677*General!$B$14/(N677+O677)+O677*100/(N677+O677)</f>
        <v>20.8</v>
      </c>
      <c r="G677" s="5">
        <f>N677*General!$B$15/(N677+O677)</f>
        <v>0.04</v>
      </c>
      <c r="H677" s="5">
        <f>(N677+O677)*(1/General!$B$20)*((F677/100)-E677*(C677/100))*1000/B677</f>
        <v>86.350529233739579</v>
      </c>
      <c r="I677" s="5">
        <f>(N677+O677)*(1/General!$B$20)*((D677/100)*E677-(G677/100))*1000/B677</f>
        <v>60.988451906512708</v>
      </c>
      <c r="J677" s="5">
        <f t="shared" si="10"/>
        <v>0.70628926594560815</v>
      </c>
      <c r="K677" s="5">
        <f>MAX(Online_RAW!$L$2-Online_RAW!L677,0)</f>
        <v>0</v>
      </c>
      <c r="L677" s="5">
        <f>0.0039*(Online_RAW!M677)</f>
        <v>12.116000000000012</v>
      </c>
      <c r="M677" s="10">
        <f>Online_RAW!$N$2-Online_RAW!N677</f>
        <v>0</v>
      </c>
      <c r="N677" s="5">
        <f>Online_RAW!C677*60</f>
        <v>120.01827272727299</v>
      </c>
      <c r="O677" s="5">
        <f>MAX(0, Online_RAW!D677*60)</f>
        <v>0</v>
      </c>
      <c r="P677" s="5">
        <f>_xlfn.IFNA(VLOOKUP(A677,Sampling!$D$7:$E$14,2,FALSE),0)</f>
        <v>0</v>
      </c>
      <c r="Q677">
        <f>_xlfn.IFNA(VLOOKUP(A677,Refill!$D$6:$G$8,2,FALSE),0)</f>
        <v>0</v>
      </c>
    </row>
    <row r="678" spans="1:17" x14ac:dyDescent="0.25">
      <c r="A678" s="5">
        <f>ROUND((Online_RAW!B678-General!$B$10)*24,3)</f>
        <v>11.266999999999999</v>
      </c>
      <c r="B678" s="5">
        <f>General!$B$12+Online_ANA!K678/1000+Online_ANA!L678/1000+Online_ANA!M678/1000/General!$B$22-SUM($P$2:P678)/1000/General!$B$24+SUM($Q$2:Q678)/1000/General!$B$24</f>
        <v>1.0923552000000001</v>
      </c>
      <c r="C678" s="5">
        <f>Online_RAW!K678</f>
        <v>19.04</v>
      </c>
      <c r="D678" s="5">
        <f>Online_RAW!J678</f>
        <v>1.2849999999999999</v>
      </c>
      <c r="E678" s="5">
        <f>(1-F678/100-G678/100)/(1-C678/100-D678/100-General!$B$17/100)</f>
        <v>0.99896131631315843</v>
      </c>
      <c r="F678" s="5">
        <f>N678*General!$B$14/(N678+O678)+O678*100/(N678+O678)</f>
        <v>20.8</v>
      </c>
      <c r="G678" s="5">
        <f>N678*General!$B$15/(N678+O678)</f>
        <v>0.04</v>
      </c>
      <c r="H678" s="5">
        <f>(N678+O678)*(1/General!$B$20)*((F678/100)-E678*(C678/100))*1000/B678</f>
        <v>87.249739895693452</v>
      </c>
      <c r="I678" s="5">
        <f>(N678+O678)*(1/General!$B$20)*((D678/100)*E678-(G678/100))*1000/B678</f>
        <v>60.96803217558324</v>
      </c>
      <c r="J678" s="5">
        <f t="shared" si="10"/>
        <v>0.69877609089116099</v>
      </c>
      <c r="K678" s="5">
        <f>MAX(Online_RAW!$L$2-Online_RAW!L678,0)</f>
        <v>0</v>
      </c>
      <c r="L678" s="5">
        <f>0.0039*(Online_RAW!M678)</f>
        <v>12.3552</v>
      </c>
      <c r="M678" s="10">
        <f>Online_RAW!$N$2-Online_RAW!N678</f>
        <v>0</v>
      </c>
      <c r="N678" s="5">
        <f>Online_RAW!C678*60</f>
        <v>120.02781818181839</v>
      </c>
      <c r="O678" s="5">
        <f>MAX(0, Online_RAW!D678*60)</f>
        <v>0</v>
      </c>
      <c r="P678" s="5">
        <f>_xlfn.IFNA(VLOOKUP(A678,Sampling!$D$7:$E$14,2,FALSE),0)</f>
        <v>0</v>
      </c>
      <c r="Q678">
        <f>_xlfn.IFNA(VLOOKUP(A678,Refill!$D$6:$G$8,2,FALSE),0)</f>
        <v>0</v>
      </c>
    </row>
    <row r="679" spans="1:17" x14ac:dyDescent="0.25">
      <c r="A679" s="5">
        <f>ROUND((Online_RAW!B679-General!$B$10)*24,3)</f>
        <v>11.282999999999999</v>
      </c>
      <c r="B679" s="5">
        <f>General!$B$12+Online_ANA!K679/1000+Online_ANA!L679/1000+Online_ANA!M679/1000/General!$B$22-SUM($P$2:P679)/1000/General!$B$24+SUM($Q$2:Q679)/1000/General!$B$24</f>
        <v>1.0923552000000001</v>
      </c>
      <c r="C679" s="5">
        <f>Online_RAW!K679</f>
        <v>19.024999999999999</v>
      </c>
      <c r="D679" s="5">
        <f>Online_RAW!J679</f>
        <v>1.2949999999999999</v>
      </c>
      <c r="E679" s="5">
        <f>(1-F679/100-G679/100)/(1-C679/100-D679/100-General!$B$17/100)</f>
        <v>0.99889828822139082</v>
      </c>
      <c r="F679" s="5">
        <f>N679*General!$B$14/(N679+O679)+O679*100/(N679+O679)</f>
        <v>20.8</v>
      </c>
      <c r="G679" s="5">
        <f>N679*General!$B$15/(N679+O679)</f>
        <v>0.04</v>
      </c>
      <c r="H679" s="5">
        <f>(N679+O679)*(1/General!$B$20)*((F679/100)-E679*(C679/100))*1000/B679</f>
        <v>88.019296678056335</v>
      </c>
      <c r="I679" s="5">
        <f>(N679+O679)*(1/General!$B$20)*((D679/100)*E679-(G679/100))*1000/B679</f>
        <v>61.43713369718585</v>
      </c>
      <c r="J679" s="5">
        <f t="shared" si="10"/>
        <v>0.69799618965260879</v>
      </c>
      <c r="K679" s="5">
        <f>MAX(Online_RAW!$L$2-Online_RAW!L679,0)</f>
        <v>0</v>
      </c>
      <c r="L679" s="5">
        <f>0.0039*(Online_RAW!M679)</f>
        <v>12.3552</v>
      </c>
      <c r="M679" s="10">
        <f>Online_RAW!$N$2-Online_RAW!N679</f>
        <v>0</v>
      </c>
      <c r="N679" s="5">
        <f>Online_RAW!C679*60</f>
        <v>119.99536363636381</v>
      </c>
      <c r="O679" s="5">
        <f>MAX(0, Online_RAW!D679*60)</f>
        <v>0</v>
      </c>
      <c r="P679" s="5">
        <f>_xlfn.IFNA(VLOOKUP(A679,Sampling!$D$7:$E$14,2,FALSE),0)</f>
        <v>0</v>
      </c>
      <c r="Q679">
        <f>_xlfn.IFNA(VLOOKUP(A679,Refill!$D$6:$G$8,2,FALSE),0)</f>
        <v>0</v>
      </c>
    </row>
    <row r="680" spans="1:17" x14ac:dyDescent="0.25">
      <c r="A680" s="5">
        <f>ROUND((Online_RAW!B680-General!$B$10)*24,3)</f>
        <v>11.3</v>
      </c>
      <c r="B680" s="5">
        <f>General!$B$12+Online_ANA!K680/1000+Online_ANA!L680/1000+Online_ANA!M680/1000/General!$B$22-SUM($P$2:P680)/1000/General!$B$24+SUM($Q$2:Q680)/1000/General!$B$24</f>
        <v>1.0924078500000001</v>
      </c>
      <c r="C680" s="5">
        <f>Online_RAW!K680</f>
        <v>19.010000000000002</v>
      </c>
      <c r="D680" s="5">
        <f>Online_RAW!J680</f>
        <v>1.31</v>
      </c>
      <c r="E680" s="5">
        <f>(1-F680/100-G680/100)/(1-C680/100-D680/100-General!$B$17/100)</f>
        <v>0.99885509409435969</v>
      </c>
      <c r="F680" s="5">
        <f>N680*General!$B$14/(N680+O680)+O680*100/(N680+O680)</f>
        <v>20.803424747946014</v>
      </c>
      <c r="G680" s="5">
        <f>N680*General!$B$15/(N680+O680)</f>
        <v>3.9998270329320192E-2</v>
      </c>
      <c r="H680" s="5">
        <f>(N680+O680)*(1/General!$B$20)*((F680/100)-E680*(C680/100))*1000/B680</f>
        <v>88.837536585623411</v>
      </c>
      <c r="I680" s="5">
        <f>(N680+O680)*(1/General!$B$20)*((D680/100)*E680-(G680/100))*1000/B680</f>
        <v>62.081997415225167</v>
      </c>
      <c r="J680" s="5">
        <f t="shared" si="10"/>
        <v>0.69882619218498121</v>
      </c>
      <c r="K680" s="5">
        <f>MAX(Online_RAW!$L$2-Online_RAW!L680,0)</f>
        <v>0</v>
      </c>
      <c r="L680" s="5">
        <f>0.0039*(Online_RAW!M680)</f>
        <v>12.40785</v>
      </c>
      <c r="M680" s="10">
        <f>Online_RAW!$N$2-Online_RAW!N680</f>
        <v>0</v>
      </c>
      <c r="N680" s="5">
        <f>Online_RAW!C680*60</f>
        <v>119.8284545454546</v>
      </c>
      <c r="O680" s="5">
        <f>MAX(0, Online_RAW!D680*60)</f>
        <v>5.1818181818181841E-3</v>
      </c>
      <c r="P680" s="5">
        <f>_xlfn.IFNA(VLOOKUP(A680,Sampling!$D$7:$E$14,2,FALSE),0)</f>
        <v>0</v>
      </c>
      <c r="Q680">
        <f>_xlfn.IFNA(VLOOKUP(A680,Refill!$D$6:$G$8,2,FALSE),0)</f>
        <v>0</v>
      </c>
    </row>
    <row r="681" spans="1:17" x14ac:dyDescent="0.25">
      <c r="A681" s="5">
        <f>ROUND((Online_RAW!B681-General!$B$10)*24,3)</f>
        <v>11.317</v>
      </c>
      <c r="B681" s="5">
        <f>General!$B$12+Online_ANA!K681/1000+Online_ANA!L681/1000+Online_ANA!M681/1000/General!$B$22-SUM($P$2:P681)/1000/General!$B$24+SUM($Q$2:Q681)/1000/General!$B$24</f>
        <v>1.0926971000000001</v>
      </c>
      <c r="C681" s="5">
        <f>Online_RAW!K681</f>
        <v>19</v>
      </c>
      <c r="D681" s="5">
        <f>Online_RAW!J681</f>
        <v>1.33</v>
      </c>
      <c r="E681" s="5">
        <f>(1-F681/100-G681/100)/(1-C681/100-D681/100-General!$B$17/100)</f>
        <v>0.99640614550721907</v>
      </c>
      <c r="F681" s="5">
        <f>N681*General!$B$14/(N681+O681)+O681*100/(N681+O681)</f>
        <v>21.00756449248993</v>
      </c>
      <c r="G681" s="5">
        <f>N681*General!$B$15/(N681+O681)</f>
        <v>3.9895169448237414E-2</v>
      </c>
      <c r="H681" s="5">
        <f>(N681+O681)*(1/General!$B$20)*((F681/100)-E681*(C681/100))*1000/B681</f>
        <v>101.54957325592999</v>
      </c>
      <c r="I681" s="5">
        <f>(N681+O681)*(1/General!$B$20)*((D681/100)*E681-(G681/100))*1000/B681</f>
        <v>62.877543428555796</v>
      </c>
      <c r="J681" s="5">
        <f t="shared" si="10"/>
        <v>0.61918077459654974</v>
      </c>
      <c r="K681" s="5">
        <f>MAX(Online_RAW!$L$2-Online_RAW!L681,0)</f>
        <v>0</v>
      </c>
      <c r="L681" s="5">
        <f>0.0039*(Online_RAW!M681)</f>
        <v>12.697100000000011</v>
      </c>
      <c r="M681" s="10">
        <f>Online_RAW!$N$2-Online_RAW!N681</f>
        <v>0</v>
      </c>
      <c r="N681" s="5">
        <f>Online_RAW!C681*60</f>
        <v>119.4984</v>
      </c>
      <c r="O681" s="5">
        <f>MAX(0, Online_RAW!D681*60)</f>
        <v>0.31399999999999983</v>
      </c>
      <c r="P681" s="5">
        <f>_xlfn.IFNA(VLOOKUP(A681,Sampling!$D$7:$E$14,2,FALSE),0)</f>
        <v>0</v>
      </c>
      <c r="Q681">
        <f>_xlfn.IFNA(VLOOKUP(A681,Refill!$D$6:$G$8,2,FALSE),0)</f>
        <v>0</v>
      </c>
    </row>
    <row r="682" spans="1:17" x14ac:dyDescent="0.25">
      <c r="A682" s="5">
        <f>ROUND((Online_RAW!B682-General!$B$10)*24,3)</f>
        <v>11.333</v>
      </c>
      <c r="B682" s="5">
        <f>General!$B$12+Online_ANA!K682/1000+Online_ANA!L682/1000+Online_ANA!M682/1000/General!$B$22-SUM($P$2:P682)/1000/General!$B$24+SUM($Q$2:Q682)/1000/General!$B$24</f>
        <v>1.0927842000000001</v>
      </c>
      <c r="C682" s="5">
        <f>Online_RAW!K682</f>
        <v>19.03</v>
      </c>
      <c r="D682" s="5">
        <f>Online_RAW!J682</f>
        <v>1.33</v>
      </c>
      <c r="E682" s="5">
        <f>(1-F682/100-G682/100)/(1-C682/100-D682/100-General!$B$17/100)</f>
        <v>0.99225156607643927</v>
      </c>
      <c r="F682" s="5">
        <f>N682*General!$B$14/(N682+O682)+O682*100/(N682+O682)</f>
        <v>21.366711115344319</v>
      </c>
      <c r="G682" s="5">
        <f>N682*General!$B$15/(N682+O682)</f>
        <v>3.9713782264977619E-2</v>
      </c>
      <c r="H682" s="5">
        <f>(N682+O682)*(1/General!$B$20)*((F682/100)-E682*(C682/100))*1000/B682</f>
        <v>121.693207770266</v>
      </c>
      <c r="I682" s="5">
        <f>(N682+O682)*(1/General!$B$20)*((D682/100)*E682-(G682/100))*1000/B682</f>
        <v>62.7031795173571</v>
      </c>
      <c r="J682" s="5">
        <f t="shared" si="10"/>
        <v>0.51525619766494257</v>
      </c>
      <c r="K682" s="5">
        <f>MAX(Online_RAW!$L$2-Online_RAW!L682,0)</f>
        <v>0</v>
      </c>
      <c r="L682" s="5">
        <f>0.0039*(Online_RAW!M682)</f>
        <v>12.7842</v>
      </c>
      <c r="M682" s="10">
        <f>Online_RAW!$N$2-Online_RAW!N682</f>
        <v>0</v>
      </c>
      <c r="N682" s="5">
        <f>Online_RAW!C682*60</f>
        <v>119.13</v>
      </c>
      <c r="O682" s="5">
        <f>MAX(0, Online_RAW!D682*60)</f>
        <v>0.85857142857142799</v>
      </c>
      <c r="P682" s="5">
        <f>_xlfn.IFNA(VLOOKUP(A682,Sampling!$D$7:$E$14,2,FALSE),0)</f>
        <v>0</v>
      </c>
      <c r="Q682">
        <f>_xlfn.IFNA(VLOOKUP(A682,Refill!$D$6:$G$8,2,FALSE),0)</f>
        <v>0</v>
      </c>
    </row>
    <row r="683" spans="1:17" x14ac:dyDescent="0.25">
      <c r="A683" s="5">
        <f>ROUND((Online_RAW!B683-General!$B$10)*24,3)</f>
        <v>11.35</v>
      </c>
      <c r="B683" s="5">
        <f>General!$B$12+Online_ANA!K683/1000+Online_ANA!L683/1000+Online_ANA!M683/1000/General!$B$22-SUM($P$2:P683)/1000/General!$B$24+SUM($Q$2:Q683)/1000/General!$B$24</f>
        <v>1.0927842000000001</v>
      </c>
      <c r="C683" s="5">
        <f>Online_RAW!K683</f>
        <v>19.181538461538501</v>
      </c>
      <c r="D683" s="5">
        <f>Online_RAW!J683</f>
        <v>1.35</v>
      </c>
      <c r="E683" s="5">
        <f>(1-F683/100-G683/100)/(1-C683/100-D683/100-General!$B$17/100)</f>
        <v>0.99389018469518553</v>
      </c>
      <c r="F683" s="5">
        <f>N683*General!$B$14/(N683+O683)+O683*100/(N683+O683)</f>
        <v>21.407431505293285</v>
      </c>
      <c r="G683" s="5">
        <f>N683*General!$B$15/(N683+O683)</f>
        <v>3.9693216411468037E-2</v>
      </c>
      <c r="H683" s="5">
        <f>(N683+O683)*(1/General!$B$20)*((F683/100)-E683*(C683/100))*1000/B683</f>
        <v>114.84017104063066</v>
      </c>
      <c r="I683" s="5">
        <f>(N683+O683)*(1/General!$B$20)*((D683/100)*E683-(G683/100))*1000/B683</f>
        <v>63.816886045053607</v>
      </c>
      <c r="J683" s="5">
        <f t="shared" si="10"/>
        <v>0.55570176765476142</v>
      </c>
      <c r="K683" s="5">
        <f>MAX(Online_RAW!$L$2-Online_RAW!L683,0)</f>
        <v>0</v>
      </c>
      <c r="L683" s="5">
        <f>0.0039*(Online_RAW!M683)</f>
        <v>12.7842</v>
      </c>
      <c r="M683" s="10">
        <f>Online_RAW!$N$2-Online_RAW!N683</f>
        <v>0</v>
      </c>
      <c r="N683" s="5">
        <f>Online_RAW!C683*60</f>
        <v>119.1283636363638</v>
      </c>
      <c r="O683" s="5">
        <f>MAX(0, Online_RAW!D683*60)</f>
        <v>0.92072727272727006</v>
      </c>
      <c r="P683" s="5">
        <f>_xlfn.IFNA(VLOOKUP(A683,Sampling!$D$7:$E$14,2,FALSE),0)</f>
        <v>0</v>
      </c>
      <c r="Q683">
        <f>_xlfn.IFNA(VLOOKUP(A683,Refill!$D$6:$G$8,2,FALSE),0)</f>
        <v>0</v>
      </c>
    </row>
    <row r="684" spans="1:17" x14ac:dyDescent="0.25">
      <c r="A684" s="5">
        <f>ROUND((Online_RAW!B684-General!$B$10)*24,3)</f>
        <v>11.367000000000001</v>
      </c>
      <c r="B684" s="5">
        <f>General!$B$12+Online_ANA!K684/1000+Online_ANA!L684/1000+Online_ANA!M684/1000/General!$B$22-SUM($P$2:P684)/1000/General!$B$24+SUM($Q$2:Q684)/1000/General!$B$24</f>
        <v>1.0927842000000001</v>
      </c>
      <c r="C684" s="5">
        <f>Online_RAW!K684</f>
        <v>19.411666666666701</v>
      </c>
      <c r="D684" s="5">
        <f>Online_RAW!J684</f>
        <v>1.365</v>
      </c>
      <c r="E684" s="5">
        <f>(1-F684/100-G684/100)/(1-C684/100-D684/100-General!$B$17/100)</f>
        <v>0.9962838043910629</v>
      </c>
      <c r="F684" s="5">
        <f>N684*General!$B$14/(N684+O684)+O684*100/(N684+O684)</f>
        <v>21.462495001999198</v>
      </c>
      <c r="G684" s="5">
        <f>N684*General!$B$15/(N684+O684)</f>
        <v>3.9665406564646871E-2</v>
      </c>
      <c r="H684" s="5">
        <f>(N684+O684)*(1/General!$B$20)*((F684/100)-E684*(C684/100))*1000/B684</f>
        <v>104.05049960553377</v>
      </c>
      <c r="I684" s="5">
        <f>(N684+O684)*(1/General!$B$20)*((D684/100)*E684-(G684/100))*1000/B684</f>
        <v>64.708491181846995</v>
      </c>
      <c r="J684" s="5">
        <f t="shared" si="10"/>
        <v>0.62189505506618026</v>
      </c>
      <c r="K684" s="5">
        <f>MAX(Online_RAW!$L$2-Online_RAW!L684,0)</f>
        <v>0</v>
      </c>
      <c r="L684" s="5">
        <f>0.0039*(Online_RAW!M684)</f>
        <v>12.7842</v>
      </c>
      <c r="M684" s="10">
        <f>Online_RAW!$N$2-Online_RAW!N684</f>
        <v>0</v>
      </c>
      <c r="N684" s="5">
        <f>Online_RAW!C684*60</f>
        <v>119.04381818181839</v>
      </c>
      <c r="O684" s="5">
        <f>MAX(0, Online_RAW!D684*60)</f>
        <v>1.0041818181818161</v>
      </c>
      <c r="P684" s="5">
        <f>_xlfn.IFNA(VLOOKUP(A684,Sampling!$D$7:$E$14,2,FALSE),0)</f>
        <v>0</v>
      </c>
      <c r="Q684">
        <f>_xlfn.IFNA(VLOOKUP(A684,Refill!$D$6:$G$8,2,FALSE),0)</f>
        <v>0</v>
      </c>
    </row>
    <row r="685" spans="1:17" x14ac:dyDescent="0.25">
      <c r="A685" s="5">
        <f>ROUND((Online_RAW!B685-General!$B$10)*24,3)</f>
        <v>11.382999999999999</v>
      </c>
      <c r="B685" s="5">
        <f>General!$B$12+Online_ANA!K685/1000+Online_ANA!L685/1000+Online_ANA!M685/1000/General!$B$22-SUM($P$2:P685)/1000/General!$B$24+SUM($Q$2:Q685)/1000/General!$B$24</f>
        <v>1.0930757250000001</v>
      </c>
      <c r="C685" s="5">
        <f>Online_RAW!K685</f>
        <v>19.52</v>
      </c>
      <c r="D685" s="5">
        <f>Online_RAW!J685</f>
        <v>1.38</v>
      </c>
      <c r="E685" s="5">
        <f>(1-F685/100-G685/100)/(1-C685/100-D685/100-General!$B$17/100)</f>
        <v>0.99665058244061711</v>
      </c>
      <c r="F685" s="5">
        <f>N685*General!$B$14/(N685+O685)+O685*100/(N685+O685)</f>
        <v>21.55656407249322</v>
      </c>
      <c r="G685" s="5">
        <f>N685*General!$B$15/(N685+O685)</f>
        <v>3.9617896933084235E-2</v>
      </c>
      <c r="H685" s="5">
        <f>(N685+O685)*(1/General!$B$20)*((F685/100)-E685*(C685/100))*1000/B685</f>
        <v>102.94828041733209</v>
      </c>
      <c r="I685" s="5">
        <f>(N685+O685)*(1/General!$B$20)*((D685/100)*E685-(G685/100))*1000/B685</f>
        <v>65.422361133619503</v>
      </c>
      <c r="J685" s="5">
        <f t="shared" si="10"/>
        <v>0.63548765329940549</v>
      </c>
      <c r="K685" s="5">
        <f>MAX(Online_RAW!$L$2-Online_RAW!L685,0)</f>
        <v>0</v>
      </c>
      <c r="L685" s="5">
        <f>0.0039*(Online_RAW!M685)</f>
        <v>13.075725</v>
      </c>
      <c r="M685" s="10">
        <f>Online_RAW!$N$2-Online_RAW!N685</f>
        <v>0</v>
      </c>
      <c r="N685" s="5">
        <f>Online_RAW!C685*60</f>
        <v>118.84990909090921</v>
      </c>
      <c r="O685" s="5">
        <f>MAX(0, Online_RAW!D685*60)</f>
        <v>1.14627272727273</v>
      </c>
      <c r="P685" s="5">
        <f>_xlfn.IFNA(VLOOKUP(A685,Sampling!$D$7:$E$14,2,FALSE),0)</f>
        <v>0</v>
      </c>
      <c r="Q685">
        <f>_xlfn.IFNA(VLOOKUP(A685,Refill!$D$6:$G$8,2,FALSE),0)</f>
        <v>0</v>
      </c>
    </row>
    <row r="686" spans="1:17" x14ac:dyDescent="0.25">
      <c r="A686" s="5">
        <f>ROUND((Online_RAW!B686-General!$B$10)*24,3)</f>
        <v>11.4</v>
      </c>
      <c r="B686" s="5">
        <f>General!$B$12+Online_ANA!K686/1000+Online_ANA!L686/1000+Online_ANA!M686/1000/General!$B$22-SUM($P$2:P686)/1000/General!$B$24+SUM($Q$2:Q686)/1000/General!$B$24</f>
        <v>1.0932093000000001</v>
      </c>
      <c r="C686" s="5">
        <f>Online_RAW!K686</f>
        <v>19.605</v>
      </c>
      <c r="D686" s="5">
        <f>Online_RAW!J686</f>
        <v>1.395</v>
      </c>
      <c r="E686" s="5">
        <f>(1-F686/100-G686/100)/(1-C686/100-D686/100-General!$B$17/100)</f>
        <v>0.99635154683161165</v>
      </c>
      <c r="F686" s="5">
        <f>N686*General!$B$14/(N686+O686)+O686*100/(N686+O686)</f>
        <v>21.679785786629925</v>
      </c>
      <c r="G686" s="5">
        <f>N686*General!$B$15/(N686+O686)</f>
        <v>3.9555663744126307E-2</v>
      </c>
      <c r="H686" s="5">
        <f>(N686+O686)*(1/General!$B$20)*((F686/100)-E686*(C686/100))*1000/B686</f>
        <v>105.13517699402222</v>
      </c>
      <c r="I686" s="5">
        <f>(N686+O686)*(1/General!$B$20)*((D686/100)*E686-(G686/100))*1000/B686</f>
        <v>66.145868750147969</v>
      </c>
      <c r="J686" s="5">
        <f t="shared" si="10"/>
        <v>0.62915068620571113</v>
      </c>
      <c r="K686" s="5">
        <f>MAX(Online_RAW!$L$2-Online_RAW!L686,0)</f>
        <v>0</v>
      </c>
      <c r="L686" s="5">
        <f>0.0039*(Online_RAW!M686)</f>
        <v>13.209299999999999</v>
      </c>
      <c r="M686" s="10">
        <f>Online_RAW!$N$2-Online_RAW!N686</f>
        <v>0</v>
      </c>
      <c r="N686" s="5">
        <f>Online_RAW!C686*60</f>
        <v>118.6933043478258</v>
      </c>
      <c r="O686" s="5">
        <f>MAX(0, Online_RAW!D686*60)</f>
        <v>1.333304347826088</v>
      </c>
      <c r="P686" s="5">
        <f>_xlfn.IFNA(VLOOKUP(A686,Sampling!$D$7:$E$14,2,FALSE),0)</f>
        <v>0</v>
      </c>
      <c r="Q686">
        <f>_xlfn.IFNA(VLOOKUP(A686,Refill!$D$6:$G$8,2,FALSE),0)</f>
        <v>0</v>
      </c>
    </row>
    <row r="687" spans="1:17" x14ac:dyDescent="0.25">
      <c r="A687" s="5">
        <f>ROUND((Online_RAW!B687-General!$B$10)*24,3)</f>
        <v>11.417</v>
      </c>
      <c r="B687" s="5">
        <f>General!$B$12+Online_ANA!K687/1000+Online_ANA!L687/1000+Online_ANA!M687/1000/General!$B$22-SUM($P$2:P687)/1000/General!$B$24+SUM($Q$2:Q687)/1000/General!$B$24</f>
        <v>1.0932093000000001</v>
      </c>
      <c r="C687" s="5">
        <f>Online_RAW!K687</f>
        <v>19.690000000000001</v>
      </c>
      <c r="D687" s="5">
        <f>Online_RAW!J687</f>
        <v>1.395</v>
      </c>
      <c r="E687" s="5">
        <f>(1-F687/100-G687/100)/(1-C687/100-D687/100-General!$B$17/100)</f>
        <v>0.99614588881794208</v>
      </c>
      <c r="F687" s="5">
        <f>N687*General!$B$14/(N687+O687)+O687*100/(N687+O687)</f>
        <v>21.78066713379415</v>
      </c>
      <c r="G687" s="5">
        <f>N687*General!$B$15/(N687+O687)</f>
        <v>3.9504713568790838E-2</v>
      </c>
      <c r="H687" s="5">
        <f>(N687+O687)*(1/General!$B$20)*((F687/100)-E687*(C687/100))*1000/B687</f>
        <v>106.11317767433646</v>
      </c>
      <c r="I687" s="5">
        <f>(N687+O687)*(1/General!$B$20)*((D687/100)*E687-(G687/100))*1000/B687</f>
        <v>66.125911331027169</v>
      </c>
      <c r="J687" s="5">
        <f t="shared" si="10"/>
        <v>0.62316399131848599</v>
      </c>
      <c r="K687" s="5">
        <f>MAX(Online_RAW!$L$2-Online_RAW!L687,0)</f>
        <v>0</v>
      </c>
      <c r="L687" s="5">
        <f>0.0039*(Online_RAW!M687)</f>
        <v>13.209299999999999</v>
      </c>
      <c r="M687" s="10">
        <f>Online_RAW!$N$2-Online_RAW!N687</f>
        <v>0</v>
      </c>
      <c r="N687" s="5">
        <f>Online_RAW!C687*60</f>
        <v>118.52536363636381</v>
      </c>
      <c r="O687" s="5">
        <f>MAX(0, Online_RAW!D687*60)</f>
        <v>1.486000000000002</v>
      </c>
      <c r="P687" s="5">
        <f>_xlfn.IFNA(VLOOKUP(A687,Sampling!$D$7:$E$14,2,FALSE),0)</f>
        <v>0</v>
      </c>
      <c r="Q687">
        <f>_xlfn.IFNA(VLOOKUP(A687,Refill!$D$6:$G$8,2,FALSE),0)</f>
        <v>0</v>
      </c>
    </row>
    <row r="688" spans="1:17" x14ac:dyDescent="0.25">
      <c r="A688" s="5">
        <f>ROUND((Online_RAW!B688-General!$B$10)*24,3)</f>
        <v>11.433</v>
      </c>
      <c r="B688" s="5">
        <f>General!$B$12+Online_ANA!K688/1000+Online_ANA!L688/1000+Online_ANA!M688/1000/General!$B$22-SUM($P$2:P688)/1000/General!$B$24+SUM($Q$2:Q688)/1000/General!$B$24</f>
        <v>1.0932093000000001</v>
      </c>
      <c r="C688" s="5">
        <f>Online_RAW!K688</f>
        <v>19.774999999999999</v>
      </c>
      <c r="D688" s="5">
        <f>Online_RAW!J688</f>
        <v>1.415</v>
      </c>
      <c r="E688" s="5">
        <f>(1-F688/100-G688/100)/(1-C688/100-D688/100-General!$B$17/100)</f>
        <v>0.99560664018600609</v>
      </c>
      <c r="F688" s="5">
        <f>N688*General!$B$14/(N688+O688)+O688*100/(N688+O688)</f>
        <v>21.92760151735256</v>
      </c>
      <c r="G688" s="5">
        <f>N688*General!$B$15/(N688+O688)</f>
        <v>3.9430504284165377E-2</v>
      </c>
      <c r="H688" s="5">
        <f>(N688+O688)*(1/General!$B$20)*((F688/100)-E688*(C688/100))*1000/B688</f>
        <v>109.698283338842</v>
      </c>
      <c r="I688" s="5">
        <f>(N688+O688)*(1/General!$B$20)*((D688/100)*E688-(G688/100))*1000/B688</f>
        <v>67.076128191058658</v>
      </c>
      <c r="J688" s="5">
        <f t="shared" si="10"/>
        <v>0.61146014458467213</v>
      </c>
      <c r="K688" s="5">
        <f>MAX(Online_RAW!$L$2-Online_RAW!L688,0)</f>
        <v>0</v>
      </c>
      <c r="L688" s="5">
        <f>0.0039*(Online_RAW!M688)</f>
        <v>13.209299999999999</v>
      </c>
      <c r="M688" s="10">
        <f>Online_RAW!$N$2-Online_RAW!N688</f>
        <v>0</v>
      </c>
      <c r="N688" s="5">
        <f>Online_RAW!C688*60</f>
        <v>118.3171304347824</v>
      </c>
      <c r="O688" s="5">
        <f>MAX(0, Online_RAW!D688*60)</f>
        <v>1.708857142857144</v>
      </c>
      <c r="P688" s="5">
        <f>_xlfn.IFNA(VLOOKUP(A688,Sampling!$D$7:$E$14,2,FALSE),0)</f>
        <v>0</v>
      </c>
      <c r="Q688">
        <f>_xlfn.IFNA(VLOOKUP(A688,Refill!$D$6:$G$8,2,FALSE),0)</f>
        <v>0</v>
      </c>
    </row>
    <row r="689" spans="1:17" x14ac:dyDescent="0.25">
      <c r="A689" s="5">
        <f>ROUND((Online_RAW!B689-General!$B$10)*24,3)</f>
        <v>11.45</v>
      </c>
      <c r="B689" s="5">
        <f>General!$B$12+Online_ANA!K689/1000+Online_ANA!L689/1000+Online_ANA!M689/1000/General!$B$22-SUM($P$2:P689)/1000/General!$B$24+SUM($Q$2:Q689)/1000/General!$B$24</f>
        <v>1.0934832750000001</v>
      </c>
      <c r="C689" s="5">
        <f>Online_RAW!K689</f>
        <v>19.877777777777801</v>
      </c>
      <c r="D689" s="5">
        <f>Online_RAW!J689</f>
        <v>1.43</v>
      </c>
      <c r="E689" s="5">
        <f>(1-F689/100-G689/100)/(1-C689/100-D689/100-General!$B$17/100)</f>
        <v>0.99547180855283102</v>
      </c>
      <c r="F689" s="5">
        <f>N689*General!$B$14/(N689+O689)+O689*100/(N689+O689)</f>
        <v>22.055478299437755</v>
      </c>
      <c r="G689" s="5">
        <f>N689*General!$B$15/(N689+O689)</f>
        <v>3.9365920050789011E-2</v>
      </c>
      <c r="H689" s="5">
        <f>(N689+O689)*(1/General!$B$20)*((F689/100)-E689*(C689/100))*1000/B689</f>
        <v>111.01525473877065</v>
      </c>
      <c r="I689" s="5">
        <f>(N689+O689)*(1/General!$B$20)*((D689/100)*E689-(G689/100))*1000/B689</f>
        <v>67.761167302569959</v>
      </c>
      <c r="J689" s="5">
        <f t="shared" si="10"/>
        <v>0.61037708251914002</v>
      </c>
      <c r="K689" s="5">
        <f>MAX(Online_RAW!$L$2-Online_RAW!L689,0)</f>
        <v>0</v>
      </c>
      <c r="L689" s="5">
        <f>0.0039*(Online_RAW!M689)</f>
        <v>13.483274999999999</v>
      </c>
      <c r="M689" s="10">
        <f>Online_RAW!$N$2-Online_RAW!N689</f>
        <v>0</v>
      </c>
      <c r="N689" s="5">
        <f>Online_RAW!C689*60</f>
        <v>118.08286956521761</v>
      </c>
      <c r="O689" s="5">
        <f>MAX(0, Online_RAW!D689*60)</f>
        <v>1.9019999999999999</v>
      </c>
      <c r="P689" s="5">
        <f>_xlfn.IFNA(VLOOKUP(A689,Sampling!$D$7:$E$14,2,FALSE),0)</f>
        <v>0</v>
      </c>
      <c r="Q689">
        <f>_xlfn.IFNA(VLOOKUP(A689,Refill!$D$6:$G$8,2,FALSE),0)</f>
        <v>0</v>
      </c>
    </row>
    <row r="690" spans="1:17" x14ac:dyDescent="0.25">
      <c r="A690" s="5">
        <f>ROUND((Online_RAW!B690-General!$B$10)*24,3)</f>
        <v>11.467000000000001</v>
      </c>
      <c r="B690" s="5">
        <f>General!$B$12+Online_ANA!K690/1000+Online_ANA!L690/1000+Online_ANA!M690/1000/General!$B$22-SUM($P$2:P690)/1000/General!$B$24+SUM($Q$2:Q690)/1000/General!$B$24</f>
        <v>1.0936344</v>
      </c>
      <c r="C690" s="5">
        <f>Online_RAW!K690</f>
        <v>19.989000000000001</v>
      </c>
      <c r="D690" s="5">
        <f>Online_RAW!J690</f>
        <v>1.4450000000000001</v>
      </c>
      <c r="E690" s="5">
        <f>(1-F690/100-G690/100)/(1-C690/100-D690/100-General!$B$17/100)</f>
        <v>0.99537027129994637</v>
      </c>
      <c r="F690" s="5">
        <f>N690*General!$B$14/(N690+O690)+O690*100/(N690+O690)</f>
        <v>22.189129905505855</v>
      </c>
      <c r="G690" s="5">
        <f>N690*General!$B$15/(N690+O690)</f>
        <v>3.9298419239643508E-2</v>
      </c>
      <c r="H690" s="5">
        <f>(N690+O690)*(1/General!$B$20)*((F690/100)-E690*(C690/100))*1000/B690</f>
        <v>112.33209184679238</v>
      </c>
      <c r="I690" s="5">
        <f>(N690+O690)*(1/General!$B$20)*((D690/100)*E690-(G690/100))*1000/B690</f>
        <v>68.546131190406655</v>
      </c>
      <c r="J690" s="5">
        <f t="shared" si="10"/>
        <v>0.61020969220350163</v>
      </c>
      <c r="K690" s="5">
        <f>MAX(Online_RAW!$L$2-Online_RAW!L690,0)</f>
        <v>0</v>
      </c>
      <c r="L690" s="5">
        <f>0.0039*(Online_RAW!M690)</f>
        <v>13.634399999999999</v>
      </c>
      <c r="M690" s="10">
        <f>Online_RAW!$N$2-Online_RAW!N690</f>
        <v>0</v>
      </c>
      <c r="N690" s="5">
        <f>Online_RAW!C690*60</f>
        <v>117.99626086956539</v>
      </c>
      <c r="O690" s="5">
        <f>MAX(0, Online_RAW!D690*60)</f>
        <v>2.1065454545454543</v>
      </c>
      <c r="P690" s="5">
        <f>_xlfn.IFNA(VLOOKUP(A690,Sampling!$D$7:$E$14,2,FALSE),0)</f>
        <v>0</v>
      </c>
      <c r="Q690">
        <f>_xlfn.IFNA(VLOOKUP(A690,Refill!$D$6:$G$8,2,FALSE),0)</f>
        <v>0</v>
      </c>
    </row>
    <row r="691" spans="1:17" x14ac:dyDescent="0.25">
      <c r="A691" s="5">
        <f>ROUND((Online_RAW!B691-General!$B$10)*24,3)</f>
        <v>11.483000000000001</v>
      </c>
      <c r="B691" s="5">
        <f>General!$B$12+Online_ANA!K691/1000+Online_ANA!L691/1000+Online_ANA!M691/1000/General!$B$22-SUM($P$2:P691)/1000/General!$B$24+SUM($Q$2:Q691)/1000/General!$B$24</f>
        <v>1.0936344</v>
      </c>
      <c r="C691" s="5">
        <f>Online_RAW!K691</f>
        <v>20.1044444444444</v>
      </c>
      <c r="D691" s="5">
        <f>Online_RAW!J691</f>
        <v>1.4450000000000001</v>
      </c>
      <c r="E691" s="5">
        <f>(1-F691/100-G691/100)/(1-C691/100-D691/100-General!$B$17/100)</f>
        <v>0.99512185247145801</v>
      </c>
      <c r="F691" s="5">
        <f>N691*General!$B$14/(N691+O691)+O691*100/(N691+O691)</f>
        <v>22.323488837728323</v>
      </c>
      <c r="G691" s="5">
        <f>N691*General!$B$15/(N691+O691)</f>
        <v>3.9230561193066504E-2</v>
      </c>
      <c r="H691" s="5">
        <f>(N691+O691)*(1/General!$B$20)*((F691/100)-E691*(C691/100))*1000/B691</f>
        <v>113.43485823989833</v>
      </c>
      <c r="I691" s="5">
        <f>(N691+O691)*(1/General!$B$20)*((D691/100)*E691-(G691/100))*1000/B691</f>
        <v>68.474606337920576</v>
      </c>
      <c r="J691" s="5">
        <f t="shared" si="10"/>
        <v>0.60364695121412049</v>
      </c>
      <c r="K691" s="5">
        <f>MAX(Online_RAW!$L$2-Online_RAW!L691,0)</f>
        <v>0</v>
      </c>
      <c r="L691" s="5">
        <f>0.0039*(Online_RAW!M691)</f>
        <v>13.634399999999999</v>
      </c>
      <c r="M691" s="10">
        <f>Online_RAW!$N$2-Online_RAW!N691</f>
        <v>0</v>
      </c>
      <c r="N691" s="5">
        <f>Online_RAW!C691*60</f>
        <v>117.6940909090908</v>
      </c>
      <c r="O691" s="5">
        <f>MAX(0, Online_RAW!D691*60)</f>
        <v>2.3083636363636377</v>
      </c>
      <c r="P691" s="5">
        <f>_xlfn.IFNA(VLOOKUP(A691,Sampling!$D$7:$E$14,2,FALSE),0)</f>
        <v>0</v>
      </c>
      <c r="Q691">
        <f>_xlfn.IFNA(VLOOKUP(A691,Refill!$D$6:$G$8,2,FALSE),0)</f>
        <v>0</v>
      </c>
    </row>
    <row r="692" spans="1:17" x14ac:dyDescent="0.25">
      <c r="A692" s="5">
        <f>ROUND((Online_RAW!B692-General!$B$10)*24,3)</f>
        <v>11.5</v>
      </c>
      <c r="B692" s="5">
        <f>General!$B$12+Online_ANA!K692/1000+Online_ANA!L692/1000+Online_ANA!M692/1000/General!$B$22-SUM($P$2:P692)/1000/General!$B$24+SUM($Q$2:Q692)/1000/General!$B$24</f>
        <v>1.0936344</v>
      </c>
      <c r="C692" s="5">
        <f>Online_RAW!K692</f>
        <v>20.221</v>
      </c>
      <c r="D692" s="5">
        <f>Online_RAW!J692</f>
        <v>1.4650000000000001</v>
      </c>
      <c r="E692" s="5">
        <f>(1-F692/100-G692/100)/(1-C692/100-D692/100-General!$B$17/100)</f>
        <v>0.99501802824113583</v>
      </c>
      <c r="F692" s="5">
        <f>N692*General!$B$14/(N692+O692)+O692*100/(N692+O692)</f>
        <v>22.467536973549485</v>
      </c>
      <c r="G692" s="5">
        <f>N692*General!$B$15/(N692+O692)</f>
        <v>3.9157809609318438E-2</v>
      </c>
      <c r="H692" s="5">
        <f>(N692+O692)*(1/General!$B$20)*((F692/100)-E692*(C692/100))*1000/B692</f>
        <v>114.90677630802514</v>
      </c>
      <c r="I692" s="5">
        <f>(N692+O692)*(1/General!$B$20)*((D692/100)*E692-(G692/100))*1000/B692</f>
        <v>69.442269853040315</v>
      </c>
      <c r="J692" s="5">
        <f t="shared" si="10"/>
        <v>0.60433572400368907</v>
      </c>
      <c r="K692" s="5">
        <f>MAX(Online_RAW!$L$2-Online_RAW!L692,0)</f>
        <v>0</v>
      </c>
      <c r="L692" s="5">
        <f>0.0039*(Online_RAW!M692)</f>
        <v>13.634399999999999</v>
      </c>
      <c r="M692" s="10">
        <f>Online_RAW!$N$2-Online_RAW!N692</f>
        <v>0</v>
      </c>
      <c r="N692" s="5">
        <f>Online_RAW!C692*60</f>
        <v>117.4711304347824</v>
      </c>
      <c r="O692" s="5">
        <f>MAX(0, Online_RAW!D692*60)</f>
        <v>2.526521739130434</v>
      </c>
      <c r="P692" s="5">
        <f>_xlfn.IFNA(VLOOKUP(A692,Sampling!$D$7:$E$14,2,FALSE),0)</f>
        <v>0</v>
      </c>
      <c r="Q692">
        <f>_xlfn.IFNA(VLOOKUP(A692,Refill!$D$6:$G$8,2,FALSE),0)</f>
        <v>0</v>
      </c>
    </row>
    <row r="693" spans="1:17" x14ac:dyDescent="0.25">
      <c r="A693" s="5">
        <f>ROUND((Online_RAW!B693-General!$B$10)*24,3)</f>
        <v>11.516999999999999</v>
      </c>
      <c r="B693" s="5">
        <f>General!$B$12+Online_ANA!K693/1000+Online_ANA!L693/1000+Online_ANA!M693/1000/General!$B$22-SUM($P$2:P693)/1000/General!$B$24+SUM($Q$2:Q693)/1000/General!$B$24</f>
        <v>1.0938699600000001</v>
      </c>
      <c r="C693" s="5">
        <f>Online_RAW!K693</f>
        <v>20.329999999999998</v>
      </c>
      <c r="D693" s="5">
        <f>Online_RAW!J693</f>
        <v>1.48</v>
      </c>
      <c r="E693" s="5">
        <f>(1-F693/100-G693/100)/(1-C693/100-D693/100-General!$B$17/100)</f>
        <v>0.99461584033614547</v>
      </c>
      <c r="F693" s="5">
        <f>N693*General!$B$14/(N693+O693)+O693*100/(N693+O693)</f>
        <v>22.62227040592801</v>
      </c>
      <c r="G693" s="5">
        <f>N693*General!$B$15/(N693+O693)</f>
        <v>3.9079661411147472E-2</v>
      </c>
      <c r="H693" s="5">
        <f>(N693+O693)*(1/General!$B$20)*((F693/100)-E693*(C693/100))*1000/B693</f>
        <v>117.60347196900578</v>
      </c>
      <c r="I693" s="5">
        <f>(N693+O693)*(1/General!$B$20)*((D693/100)*E693-(G693/100))*1000/B693</f>
        <v>70.166121365298153</v>
      </c>
      <c r="J693" s="5">
        <f t="shared" si="10"/>
        <v>0.59663307715770775</v>
      </c>
      <c r="K693" s="5">
        <f>MAX(Online_RAW!$L$2-Online_RAW!L693,0)</f>
        <v>0</v>
      </c>
      <c r="L693" s="5">
        <f>0.0039*(Online_RAW!M693)</f>
        <v>13.869959999999997</v>
      </c>
      <c r="M693" s="10">
        <f>Online_RAW!$N$2-Online_RAW!N693</f>
        <v>0</v>
      </c>
      <c r="N693" s="5">
        <f>Online_RAW!C693*60</f>
        <v>117.29290909090919</v>
      </c>
      <c r="O693" s="5">
        <f>MAX(0, Online_RAW!D693*60)</f>
        <v>2.7622857142857118</v>
      </c>
      <c r="P693" s="5">
        <f>_xlfn.IFNA(VLOOKUP(A693,Sampling!$D$7:$E$14,2,FALSE),0)</f>
        <v>0</v>
      </c>
      <c r="Q693">
        <f>_xlfn.IFNA(VLOOKUP(A693,Refill!$D$6:$G$8,2,FALSE),0)</f>
        <v>0</v>
      </c>
    </row>
    <row r="694" spans="1:17" x14ac:dyDescent="0.25">
      <c r="A694" s="5">
        <f>ROUND((Online_RAW!B694-General!$B$10)*24,3)</f>
        <v>11.532999999999999</v>
      </c>
      <c r="B694" s="5">
        <f>General!$B$12+Online_ANA!K694/1000+Online_ANA!L694/1000+Online_ANA!M694/1000/General!$B$22-SUM($P$2:P694)/1000/General!$B$24+SUM($Q$2:Q694)/1000/General!$B$24</f>
        <v>1.0940595</v>
      </c>
      <c r="C694" s="5">
        <f>Online_RAW!K694</f>
        <v>20.440000000000001</v>
      </c>
      <c r="D694" s="5">
        <f>Online_RAW!J694</f>
        <v>1.4950000000000001</v>
      </c>
      <c r="E694" s="5">
        <f>(1-F694/100-G694/100)/(1-C694/100-D694/100-General!$B$17/100)</f>
        <v>0.9942168117710285</v>
      </c>
      <c r="F694" s="5">
        <f>N694*General!$B$14/(N694+O694)+O694*100/(N694+O694)</f>
        <v>22.777653370559975</v>
      </c>
      <c r="G694" s="5">
        <f>N694*General!$B$15/(N694+O694)</f>
        <v>3.9001185166383852E-2</v>
      </c>
      <c r="H694" s="5">
        <f>(N694+O694)*(1/General!$B$20)*((F694/100)-E694*(C694/100))*1000/B694</f>
        <v>120.09195693353345</v>
      </c>
      <c r="I694" s="5">
        <f>(N694+O694)*(1/General!$B$20)*((D694/100)*E694-(G694/100))*1000/B694</f>
        <v>70.775746559334706</v>
      </c>
      <c r="J694" s="5">
        <f t="shared" si="10"/>
        <v>0.58934626736498696</v>
      </c>
      <c r="K694" s="5">
        <f>MAX(Online_RAW!$L$2-Online_RAW!L694,0)</f>
        <v>0</v>
      </c>
      <c r="L694" s="5">
        <f>0.0039*(Online_RAW!M694)</f>
        <v>14.0595</v>
      </c>
      <c r="M694" s="10">
        <f>Online_RAW!$N$2-Online_RAW!N694</f>
        <v>0</v>
      </c>
      <c r="N694" s="5">
        <f>Online_RAW!C694*60</f>
        <v>116.9198181818184</v>
      </c>
      <c r="O694" s="5">
        <f>MAX(0, Online_RAW!D694*60)</f>
        <v>2.9943</v>
      </c>
      <c r="P694" s="5">
        <f>_xlfn.IFNA(VLOOKUP(A694,Sampling!$D$7:$E$14,2,FALSE),0)</f>
        <v>0</v>
      </c>
      <c r="Q694">
        <f>_xlfn.IFNA(VLOOKUP(A694,Refill!$D$6:$G$8,2,FALSE),0)</f>
        <v>0</v>
      </c>
    </row>
    <row r="695" spans="1:17" x14ac:dyDescent="0.25">
      <c r="A695" s="5">
        <f>ROUND((Online_RAW!B695-General!$B$10)*24,3)</f>
        <v>11.55</v>
      </c>
      <c r="B695" s="5">
        <f>General!$B$12+Online_ANA!K695/1000+Online_ANA!L695/1000+Online_ANA!M695/1000/General!$B$22-SUM($P$2:P695)/1000/General!$B$24+SUM($Q$2:Q695)/1000/General!$B$24</f>
        <v>1.0940595</v>
      </c>
      <c r="C695" s="5">
        <f>Online_RAW!K695</f>
        <v>20.566363636363601</v>
      </c>
      <c r="D695" s="5">
        <f>Online_RAW!J695</f>
        <v>1.4950000000000001</v>
      </c>
      <c r="E695" s="5">
        <f>(1-F695/100-G695/100)/(1-C695/100-D695/100-General!$B$17/100)</f>
        <v>0.99426123576542158</v>
      </c>
      <c r="F695" s="5">
        <f>N695*General!$B$14/(N695+O695)+O695*100/(N695+O695)</f>
        <v>22.89990484177229</v>
      </c>
      <c r="G695" s="5">
        <f>N695*General!$B$15/(N695+O695)</f>
        <v>3.8939441999104901E-2</v>
      </c>
      <c r="H695" s="5">
        <f>(N695+O695)*(1/General!$B$20)*((F695/100)-E695*(C695/100))*1000/B695</f>
        <v>120.04237730970719</v>
      </c>
      <c r="I695" s="5">
        <f>(N695+O695)*(1/General!$B$20)*((D695/100)*E695-(G695/100))*1000/B695</f>
        <v>70.876746601498951</v>
      </c>
      <c r="J695" s="5">
        <f t="shared" si="10"/>
        <v>0.59043104768442067</v>
      </c>
      <c r="K695" s="5">
        <f>MAX(Online_RAW!$L$2-Online_RAW!L695,0)</f>
        <v>0</v>
      </c>
      <c r="L695" s="5">
        <f>0.0039*(Online_RAW!M695)</f>
        <v>14.0595</v>
      </c>
      <c r="M695" s="10">
        <f>Online_RAW!$N$2-Online_RAW!N695</f>
        <v>0</v>
      </c>
      <c r="N695" s="5">
        <f>Online_RAW!C695*60</f>
        <v>116.890956521739</v>
      </c>
      <c r="O695" s="5">
        <f>MAX(0, Online_RAW!D695*60)</f>
        <v>3.1836521739130439</v>
      </c>
      <c r="P695" s="5">
        <f>_xlfn.IFNA(VLOOKUP(A695,Sampling!$D$7:$E$14,2,FALSE),0)</f>
        <v>0</v>
      </c>
      <c r="Q695">
        <f>_xlfn.IFNA(VLOOKUP(A695,Refill!$D$6:$G$8,2,FALSE),0)</f>
        <v>0</v>
      </c>
    </row>
    <row r="696" spans="1:17" x14ac:dyDescent="0.25">
      <c r="A696" s="5">
        <f>ROUND((Online_RAW!B696-General!$B$10)*24,3)</f>
        <v>11.567</v>
      </c>
      <c r="B696" s="5">
        <f>General!$B$12+Online_ANA!K696/1000+Online_ANA!L696/1000+Online_ANA!M696/1000/General!$B$22-SUM($P$2:P696)/1000/General!$B$24+SUM($Q$2:Q696)/1000/General!$B$24</f>
        <v>1.0940595</v>
      </c>
      <c r="C696" s="5">
        <f>Online_RAW!K696</f>
        <v>20.689</v>
      </c>
      <c r="D696" s="5">
        <f>Online_RAW!J696</f>
        <v>1.51</v>
      </c>
      <c r="E696" s="5">
        <f>(1-F696/100-G696/100)/(1-C696/100-D696/100-General!$B$17/100)</f>
        <v>0.99461649811707253</v>
      </c>
      <c r="F696" s="5">
        <f>N696*General!$B$14/(N696+O696)+O696*100/(N696+O696)</f>
        <v>23.009320556295528</v>
      </c>
      <c r="G696" s="5">
        <f>N696*General!$B$15/(N696+O696)</f>
        <v>3.8884181537224484E-2</v>
      </c>
      <c r="H696" s="5">
        <f>(N696+O696)*(1/General!$B$20)*((F696/100)-E696*(C696/100))*1000/B696</f>
        <v>119.06343388089559</v>
      </c>
      <c r="I696" s="5">
        <f>(N696+O696)*(1/General!$B$20)*((D696/100)*E696-(G696/100))*1000/B696</f>
        <v>71.632288637554623</v>
      </c>
      <c r="J696" s="5">
        <f t="shared" si="10"/>
        <v>0.60163130108620555</v>
      </c>
      <c r="K696" s="5">
        <f>MAX(Online_RAW!$L$2-Online_RAW!L696,0)</f>
        <v>0</v>
      </c>
      <c r="L696" s="5">
        <f>0.0039*(Online_RAW!M696)</f>
        <v>14.0595</v>
      </c>
      <c r="M696" s="10">
        <f>Online_RAW!$N$2-Online_RAW!N696</f>
        <v>0</v>
      </c>
      <c r="N696" s="5">
        <f>Online_RAW!C696*60</f>
        <v>116.719043478261</v>
      </c>
      <c r="O696" s="5">
        <f>MAX(0, Online_RAW!D696*60)</f>
        <v>3.3493636363636381</v>
      </c>
      <c r="P696" s="5">
        <f>_xlfn.IFNA(VLOOKUP(A696,Sampling!$D$7:$E$14,2,FALSE),0)</f>
        <v>0</v>
      </c>
      <c r="Q696">
        <f>_xlfn.IFNA(VLOOKUP(A696,Refill!$D$6:$G$8,2,FALSE),0)</f>
        <v>0</v>
      </c>
    </row>
    <row r="697" spans="1:17" x14ac:dyDescent="0.25">
      <c r="A697" s="5">
        <f>ROUND((Online_RAW!B697-General!$B$10)*24,3)</f>
        <v>11.583</v>
      </c>
      <c r="B697" s="5">
        <f>General!$B$12+Online_ANA!K697/1000+Online_ANA!L697/1000+Online_ANA!M697/1000/General!$B$22-SUM($P$2:P697)/1000/General!$B$24+SUM($Q$2:Q697)/1000/General!$B$24</f>
        <v>1.0942886250000001</v>
      </c>
      <c r="C697" s="5">
        <f>Online_RAW!K697</f>
        <v>20.8</v>
      </c>
      <c r="D697" s="5">
        <f>Online_RAW!J697</f>
        <v>1.5349999999999999</v>
      </c>
      <c r="E697" s="5">
        <f>(1-F697/100-G697/100)/(1-C697/100-D697/100-General!$B$17/100)</f>
        <v>0.99453203383626121</v>
      </c>
      <c r="F697" s="5">
        <f>N697*General!$B$14/(N697+O697)+O697*100/(N697+O697)</f>
        <v>23.151183419274666</v>
      </c>
      <c r="G697" s="5">
        <f>N697*General!$B$15/(N697+O697)</f>
        <v>3.881253362662896E-2</v>
      </c>
      <c r="H697" s="5">
        <f>(N697+O697)*(1/General!$B$20)*((F697/100)-E697*(C697/100))*1000/B697</f>
        <v>120.61134161008816</v>
      </c>
      <c r="I697" s="5">
        <f>(N697+O697)*(1/General!$B$20)*((D697/100)*E697-(G697/100))*1000/B697</f>
        <v>72.799546051455806</v>
      </c>
      <c r="J697" s="5">
        <f t="shared" ref="J697:J760" si="11">I697/H697</f>
        <v>0.60358789712166439</v>
      </c>
      <c r="K697" s="5">
        <f>MAX(Online_RAW!$L$2-Online_RAW!L697,0)</f>
        <v>0</v>
      </c>
      <c r="L697" s="5">
        <f>0.0039*(Online_RAW!M697)</f>
        <v>14.288625</v>
      </c>
      <c r="M697" s="10">
        <f>Online_RAW!$N$2-Online_RAW!N697</f>
        <v>0</v>
      </c>
      <c r="N697" s="5">
        <f>Online_RAW!C697*60</f>
        <v>116.4525714285714</v>
      </c>
      <c r="O697" s="5">
        <f>MAX(0, Online_RAW!D697*60)</f>
        <v>3.5628571428571441</v>
      </c>
      <c r="P697" s="5">
        <f>_xlfn.IFNA(VLOOKUP(A697,Sampling!$D$7:$E$14,2,FALSE),0)</f>
        <v>0</v>
      </c>
      <c r="Q697">
        <f>_xlfn.IFNA(VLOOKUP(A697,Refill!$D$6:$G$8,2,FALSE),0)</f>
        <v>0</v>
      </c>
    </row>
    <row r="698" spans="1:17" x14ac:dyDescent="0.25">
      <c r="A698" s="5">
        <f>ROUND((Online_RAW!B698-General!$B$10)*24,3)</f>
        <v>11.6</v>
      </c>
      <c r="B698" s="5">
        <f>General!$B$12+Online_ANA!K698/1000+Online_ANA!L698/1000+Online_ANA!M698/1000/General!$B$22-SUM($P$2:P698)/1000/General!$B$24+SUM($Q$2:Q698)/1000/General!$B$24</f>
        <v>1.0944885</v>
      </c>
      <c r="C698" s="5">
        <f>Online_RAW!K698</f>
        <v>20.919</v>
      </c>
      <c r="D698" s="5">
        <f>Online_RAW!J698</f>
        <v>1.55</v>
      </c>
      <c r="E698" s="5">
        <f>(1-F698/100-G698/100)/(1-C698/100-D698/100-General!$B$17/100)</f>
        <v>0.99428231085006924</v>
      </c>
      <c r="F698" s="5">
        <f>N698*General!$B$14/(N698+O698)+O698*100/(N698+O698)</f>
        <v>23.303781000921688</v>
      </c>
      <c r="G698" s="5">
        <f>N698*General!$B$15/(N698+O698)</f>
        <v>3.8735464140948646E-2</v>
      </c>
      <c r="H698" s="5">
        <f>(N698+O698)*(1/General!$B$20)*((F698/100)-E698*(C698/100))*1000/B698</f>
        <v>122.4988549399264</v>
      </c>
      <c r="I698" s="5">
        <f>(N698+O698)*(1/General!$B$20)*((D698/100)*E698-(G698/100))*1000/B698</f>
        <v>73.487990112753877</v>
      </c>
      <c r="J698" s="5">
        <f t="shared" si="11"/>
        <v>0.59990756769761222</v>
      </c>
      <c r="K698" s="5">
        <f>MAX(Online_RAW!$L$2-Online_RAW!L698,0)</f>
        <v>0</v>
      </c>
      <c r="L698" s="5">
        <f>0.0039*(Online_RAW!M698)</f>
        <v>14.4885</v>
      </c>
      <c r="M698" s="10">
        <f>Online_RAW!$N$2-Online_RAW!N698</f>
        <v>0</v>
      </c>
      <c r="N698" s="5">
        <f>Online_RAW!C698*60</f>
        <v>116.20090909090919</v>
      </c>
      <c r="O698" s="5">
        <f>MAX(0, Online_RAW!D698*60)</f>
        <v>3.7934285714285703</v>
      </c>
      <c r="P698" s="5">
        <f>_xlfn.IFNA(VLOOKUP(A698,Sampling!$D$7:$E$14,2,FALSE),0)</f>
        <v>0</v>
      </c>
      <c r="Q698">
        <f>_xlfn.IFNA(VLOOKUP(A698,Refill!$D$6:$G$8,2,FALSE),0)</f>
        <v>0</v>
      </c>
    </row>
    <row r="699" spans="1:17" x14ac:dyDescent="0.25">
      <c r="A699" s="5">
        <f>ROUND((Online_RAW!B699-General!$B$10)*24,3)</f>
        <v>11.617000000000001</v>
      </c>
      <c r="B699" s="5">
        <f>General!$B$12+Online_ANA!K699/1000+Online_ANA!L699/1000+Online_ANA!M699/1000/General!$B$22-SUM($P$2:P699)/1000/General!$B$24+SUM($Q$2:Q699)/1000/General!$B$24</f>
        <v>1.0944885</v>
      </c>
      <c r="C699" s="5">
        <f>Online_RAW!K699</f>
        <v>21.0409090909091</v>
      </c>
      <c r="D699" s="5">
        <f>Online_RAW!J699</f>
        <v>1.56</v>
      </c>
      <c r="E699" s="5">
        <f>(1-F699/100-G699/100)/(1-C699/100-D699/100-General!$B$17/100)</f>
        <v>0.99410935816998292</v>
      </c>
      <c r="F699" s="5">
        <f>N699*General!$B$14/(N699+O699)+O699*100/(N699+O699)</f>
        <v>23.448320421274861</v>
      </c>
      <c r="G699" s="5">
        <f>N699*General!$B$15/(N699+O699)</f>
        <v>3.8662464433699563E-2</v>
      </c>
      <c r="H699" s="5">
        <f>(N699+O699)*(1/General!$B$20)*((F699/100)-E699*(C699/100))*1000/B699</f>
        <v>123.69840088741316</v>
      </c>
      <c r="I699" s="5">
        <f>(N699+O699)*(1/General!$B$20)*((D699/100)*E699-(G699/100))*1000/B699</f>
        <v>73.893328977235882</v>
      </c>
      <c r="J699" s="5">
        <f t="shared" si="11"/>
        <v>0.59736688952423511</v>
      </c>
      <c r="K699" s="5">
        <f>MAX(Online_RAW!$L$2-Online_RAW!L699,0)</f>
        <v>0</v>
      </c>
      <c r="L699" s="5">
        <f>0.0039*(Online_RAW!M699)</f>
        <v>14.4885</v>
      </c>
      <c r="M699" s="10">
        <f>Online_RAW!$N$2-Online_RAW!N699</f>
        <v>0</v>
      </c>
      <c r="N699" s="5">
        <f>Online_RAW!C699*60</f>
        <v>115.8700000000002</v>
      </c>
      <c r="O699" s="5">
        <f>MAX(0, Online_RAW!D699*60)</f>
        <v>4.0085454545454544</v>
      </c>
      <c r="P699" s="5">
        <f>_xlfn.IFNA(VLOOKUP(A699,Sampling!$D$7:$E$14,2,FALSE),0)</f>
        <v>0</v>
      </c>
      <c r="Q699">
        <f>_xlfn.IFNA(VLOOKUP(A699,Refill!$D$6:$G$8,2,FALSE),0)</f>
        <v>0</v>
      </c>
    </row>
    <row r="700" spans="1:17" x14ac:dyDescent="0.25">
      <c r="A700" s="5">
        <f>ROUND((Online_RAW!B700-General!$B$10)*24,3)</f>
        <v>11.632999999999999</v>
      </c>
      <c r="B700" s="5">
        <f>General!$B$12+Online_ANA!K700/1000+Online_ANA!L700/1000+Online_ANA!M700/1000/General!$B$22-SUM($P$2:P700)/1000/General!$B$24+SUM($Q$2:Q700)/1000/General!$B$24</f>
        <v>1.0947201600000001</v>
      </c>
      <c r="C700" s="5">
        <f>Online_RAW!K700</f>
        <v>21.158750000000001</v>
      </c>
      <c r="D700" s="5">
        <f>Online_RAW!J700</f>
        <v>1.575</v>
      </c>
      <c r="E700" s="5">
        <f>(1-F700/100-G700/100)/(1-C700/100-D700/100-General!$B$17/100)</f>
        <v>0.99421731378978562</v>
      </c>
      <c r="F700" s="5">
        <f>N700*General!$B$14/(N700+O700)+O700*100/(N700+O700)</f>
        <v>23.5721467363506</v>
      </c>
      <c r="G700" s="5">
        <f>N700*General!$B$15/(N700+O700)</f>
        <v>3.8599925890732023E-2</v>
      </c>
      <c r="H700" s="5">
        <f>(N700+O700)*(1/General!$B$20)*((F700/100)-E700*(C700/100))*1000/B700</f>
        <v>123.98175891998963</v>
      </c>
      <c r="I700" s="5">
        <f>(N700+O700)*(1/General!$B$20)*((D700/100)*E700-(G700/100))*1000/B700</f>
        <v>74.674674305166889</v>
      </c>
      <c r="J700" s="5">
        <f t="shared" si="11"/>
        <v>0.60230371754410605</v>
      </c>
      <c r="K700" s="5">
        <f>MAX(Online_RAW!$L$2-Online_RAW!L700,0)</f>
        <v>0</v>
      </c>
      <c r="L700" s="5">
        <f>0.0039*(Online_RAW!M700)</f>
        <v>14.720159999999998</v>
      </c>
      <c r="M700" s="10">
        <f>Online_RAW!$N$2-Online_RAW!N700</f>
        <v>0</v>
      </c>
      <c r="N700" s="5">
        <f>Online_RAW!C700*60</f>
        <v>115.77109090909079</v>
      </c>
      <c r="O700" s="5">
        <f>MAX(0, Online_RAW!D700*60)</f>
        <v>4.1991818181818159</v>
      </c>
      <c r="P700" s="5">
        <f>_xlfn.IFNA(VLOOKUP(A700,Sampling!$D$7:$E$14,2,FALSE),0)</f>
        <v>0</v>
      </c>
      <c r="Q700">
        <f>_xlfn.IFNA(VLOOKUP(A700,Refill!$D$6:$G$8,2,FALSE),0)</f>
        <v>0</v>
      </c>
    </row>
    <row r="701" spans="1:17" x14ac:dyDescent="0.25">
      <c r="A701" s="5">
        <f>ROUND((Online_RAW!B701-General!$B$10)*24,3)</f>
        <v>11.65</v>
      </c>
      <c r="B701" s="5">
        <f>General!$B$12+Online_ANA!K701/1000+Online_ANA!L701/1000+Online_ANA!M701/1000/General!$B$22-SUM($P$2:P701)/1000/General!$B$24+SUM($Q$2:Q701)/1000/General!$B$24</f>
        <v>1.0949136000000002</v>
      </c>
      <c r="C701" s="5">
        <f>Online_RAW!K701</f>
        <v>21.27</v>
      </c>
      <c r="D701" s="5">
        <f>Online_RAW!J701</f>
        <v>1.595</v>
      </c>
      <c r="E701" s="5">
        <f>(1-F701/100-G701/100)/(1-C701/100-D701/100-General!$B$17/100)</f>
        <v>0.99380983728651695</v>
      </c>
      <c r="F701" s="5">
        <f>N701*General!$B$14/(N701+O701)+O701*100/(N701+O701)</f>
        <v>23.733973877796124</v>
      </c>
      <c r="G701" s="5">
        <f>N701*General!$B$15/(N701+O701)</f>
        <v>3.8518195011214076E-2</v>
      </c>
      <c r="H701" s="5">
        <f>(N701+O701)*(1/General!$B$20)*((F701/100)-E701*(C701/100))*1000/B701</f>
        <v>126.81100703873452</v>
      </c>
      <c r="I701" s="5">
        <f>(N701+O701)*(1/General!$B$20)*((D701/100)*E701-(G701/100))*1000/B701</f>
        <v>75.560202363674208</v>
      </c>
      <c r="J701" s="5">
        <f t="shared" si="11"/>
        <v>0.59584892611565088</v>
      </c>
      <c r="K701" s="5">
        <f>MAX(Online_RAW!$L$2-Online_RAW!L701,0)</f>
        <v>0</v>
      </c>
      <c r="L701" s="5">
        <f>0.0039*(Online_RAW!M701)</f>
        <v>14.913599999999999</v>
      </c>
      <c r="M701" s="10">
        <f>Online_RAW!$N$2-Online_RAW!N701</f>
        <v>0</v>
      </c>
      <c r="N701" s="5">
        <f>Online_RAW!C701*60</f>
        <v>115.4563636363638</v>
      </c>
      <c r="O701" s="5">
        <f>MAX(0, Online_RAW!D701*60)</f>
        <v>4.4416363636363627</v>
      </c>
      <c r="P701" s="5">
        <f>_xlfn.IFNA(VLOOKUP(A701,Sampling!$D$7:$E$14,2,FALSE),0)</f>
        <v>0</v>
      </c>
      <c r="Q701">
        <f>_xlfn.IFNA(VLOOKUP(A701,Refill!$D$6:$G$8,2,FALSE),0)</f>
        <v>0</v>
      </c>
    </row>
    <row r="702" spans="1:17" x14ac:dyDescent="0.25">
      <c r="A702" s="5">
        <f>ROUND((Online_RAW!B702-General!$B$10)*24,3)</f>
        <v>11.667</v>
      </c>
      <c r="B702" s="5">
        <f>General!$B$12+Online_ANA!K702/1000+Online_ANA!L702/1000+Online_ANA!M702/1000/General!$B$22-SUM($P$2:P702)/1000/General!$B$24+SUM($Q$2:Q702)/1000/General!$B$24</f>
        <v>1.0949136000000002</v>
      </c>
      <c r="C702" s="5">
        <f>Online_RAW!K702</f>
        <v>21.3944444444444</v>
      </c>
      <c r="D702" s="5">
        <f>Online_RAW!J702</f>
        <v>1.61</v>
      </c>
      <c r="E702" s="5">
        <f>(1-F702/100-G702/100)/(1-C702/100-D702/100-General!$B$17/100)</f>
        <v>0.99282575653021043</v>
      </c>
      <c r="F702" s="5">
        <f>N702*General!$B$14/(N702+O702)+O702*100/(N702+O702)</f>
        <v>23.948007276485981</v>
      </c>
      <c r="G702" s="5">
        <f>N702*General!$B$15/(N702+O702)</f>
        <v>3.8410097335108091E-2</v>
      </c>
      <c r="H702" s="5">
        <f>(N702+O702)*(1/General!$B$20)*((F702/100)-E702*(C702/100))*1000/B702</f>
        <v>132.40647400728571</v>
      </c>
      <c r="I702" s="5">
        <f>(N702+O702)*(1/General!$B$20)*((D702/100)*E702-(G702/100))*1000/B702</f>
        <v>76.304159934851825</v>
      </c>
      <c r="J702" s="5">
        <f t="shared" si="11"/>
        <v>0.57628722845268998</v>
      </c>
      <c r="K702" s="5">
        <f>MAX(Online_RAW!$L$2-Online_RAW!L702,0)</f>
        <v>0</v>
      </c>
      <c r="L702" s="5">
        <f>0.0039*(Online_RAW!M702)</f>
        <v>14.913599999999999</v>
      </c>
      <c r="M702" s="10">
        <f>Online_RAW!$N$2-Online_RAW!N702</f>
        <v>0</v>
      </c>
      <c r="N702" s="5">
        <f>Online_RAW!C702*60</f>
        <v>115.26495652173901</v>
      </c>
      <c r="O702" s="5">
        <f>MAX(0, Online_RAW!D702*60)</f>
        <v>4.7711428571428556</v>
      </c>
      <c r="P702" s="5">
        <f>_xlfn.IFNA(VLOOKUP(A702,Sampling!$D$7:$E$14,2,FALSE),0)</f>
        <v>0</v>
      </c>
      <c r="Q702">
        <f>_xlfn.IFNA(VLOOKUP(A702,Refill!$D$6:$G$8,2,FALSE),0)</f>
        <v>0</v>
      </c>
    </row>
    <row r="703" spans="1:17" x14ac:dyDescent="0.25">
      <c r="A703" s="5">
        <f>ROUND((Online_RAW!B703-General!$B$10)*24,3)</f>
        <v>11.683</v>
      </c>
      <c r="B703" s="5">
        <f>General!$B$12+Online_ANA!K703/1000+Online_ANA!L703/1000+Online_ANA!M703/1000/General!$B$22-SUM($P$2:P703)/1000/General!$B$24+SUM($Q$2:Q703)/1000/General!$B$24</f>
        <v>1.0949526000000001</v>
      </c>
      <c r="C703" s="5">
        <f>Online_RAW!K703</f>
        <v>21.514545454545502</v>
      </c>
      <c r="D703" s="5">
        <f>Online_RAW!J703</f>
        <v>1.625</v>
      </c>
      <c r="E703" s="5">
        <f>(1-F703/100-G703/100)/(1-C703/100-D703/100-General!$B$17/100)</f>
        <v>0.99278317828262075</v>
      </c>
      <c r="F703" s="5">
        <f>N703*General!$B$14/(N703+O703)+O703*100/(N703+O703)</f>
        <v>24.085462621122105</v>
      </c>
      <c r="G703" s="5">
        <f>N703*General!$B$15/(N703+O703)</f>
        <v>3.8340675443877724E-2</v>
      </c>
      <c r="H703" s="5">
        <f>(N703+O703)*(1/General!$B$20)*((F703/100)-E703*(C703/100))*1000/B703</f>
        <v>133.34436146132512</v>
      </c>
      <c r="I703" s="5">
        <f>(N703+O703)*(1/General!$B$20)*((D703/100)*E703-(G703/100))*1000/B703</f>
        <v>77.033800888105674</v>
      </c>
      <c r="J703" s="5">
        <f t="shared" si="11"/>
        <v>0.57770572406579312</v>
      </c>
      <c r="K703" s="5">
        <f>MAX(Online_RAW!$L$2-Online_RAW!L703,0)</f>
        <v>0</v>
      </c>
      <c r="L703" s="5">
        <f>0.0039*(Online_RAW!M703)</f>
        <v>14.952599999999999</v>
      </c>
      <c r="M703" s="10">
        <f>Online_RAW!$N$2-Online_RAW!N703</f>
        <v>0</v>
      </c>
      <c r="N703" s="5">
        <f>Online_RAW!C703*60</f>
        <v>115.0625454545454</v>
      </c>
      <c r="O703" s="5">
        <f>MAX(0, Online_RAW!D703*60)</f>
        <v>4.9797272727272697</v>
      </c>
      <c r="P703" s="5">
        <f>_xlfn.IFNA(VLOOKUP(A703,Sampling!$D$7:$E$14,2,FALSE),0)</f>
        <v>0</v>
      </c>
      <c r="Q703">
        <f>_xlfn.IFNA(VLOOKUP(A703,Refill!$D$6:$G$8,2,FALSE),0)</f>
        <v>0</v>
      </c>
    </row>
    <row r="704" spans="1:17" x14ac:dyDescent="0.25">
      <c r="A704" s="5">
        <f>ROUND((Online_RAW!B704-General!$B$10)*24,3)</f>
        <v>11.7</v>
      </c>
      <c r="B704" s="5">
        <f>General!$B$12+Online_ANA!K704/1000+Online_ANA!L704/1000+Online_ANA!M704/1000/General!$B$22-SUM($P$2:P704)/1000/General!$B$24+SUM($Q$2:Q704)/1000/General!$B$24</f>
        <v>1.0952503</v>
      </c>
      <c r="C704" s="5">
        <f>Online_RAW!K704</f>
        <v>21.651</v>
      </c>
      <c r="D704" s="5">
        <f>Online_RAW!J704</f>
        <v>1.64</v>
      </c>
      <c r="E704" s="5">
        <f>(1-F704/100-G704/100)/(1-C704/100-D704/100-General!$B$17/100)</f>
        <v>0.99304109031331034</v>
      </c>
      <c r="F704" s="5">
        <f>N704*General!$B$14/(N704+O704)+O704*100/(N704+O704)</f>
        <v>24.216217606584785</v>
      </c>
      <c r="G704" s="5">
        <f>N704*General!$B$15/(N704+O704)</f>
        <v>3.8274637572431928E-2</v>
      </c>
      <c r="H704" s="5">
        <f>(N704+O704)*(1/General!$B$20)*((F704/100)-E704*(C704/100))*1000/B704</f>
        <v>132.71886618836749</v>
      </c>
      <c r="I704" s="5">
        <f>(N704+O704)*(1/General!$B$20)*((D704/100)*E704-(G704/100))*1000/B704</f>
        <v>77.714817906107854</v>
      </c>
      <c r="J704" s="5">
        <f t="shared" si="11"/>
        <v>0.58555968821951387</v>
      </c>
      <c r="K704" s="5">
        <f>MAX(Online_RAW!$L$2-Online_RAW!L704,0)</f>
        <v>0</v>
      </c>
      <c r="L704" s="5">
        <f>0.0039*(Online_RAW!M704)</f>
        <v>15.250299999999987</v>
      </c>
      <c r="M704" s="10">
        <f>Online_RAW!$N$2-Online_RAW!N704</f>
        <v>0</v>
      </c>
      <c r="N704" s="5">
        <f>Online_RAW!C704*60</f>
        <v>114.7902857142858</v>
      </c>
      <c r="O704" s="5">
        <f>MAX(0, Online_RAW!D704*60)</f>
        <v>5.1745714285714257</v>
      </c>
      <c r="P704" s="5">
        <f>_xlfn.IFNA(VLOOKUP(A704,Sampling!$D$7:$E$14,2,FALSE),0)</f>
        <v>0</v>
      </c>
      <c r="Q704">
        <f>_xlfn.IFNA(VLOOKUP(A704,Refill!$D$6:$G$8,2,FALSE),0)</f>
        <v>0</v>
      </c>
    </row>
    <row r="705" spans="1:17" x14ac:dyDescent="0.25">
      <c r="A705" s="5">
        <f>ROUND((Online_RAW!B705-General!$B$10)*24,3)</f>
        <v>11.717000000000001</v>
      </c>
      <c r="B705" s="5">
        <f>General!$B$12+Online_ANA!K705/1000+Online_ANA!L705/1000+Online_ANA!M705/1000/General!$B$22-SUM($P$2:P705)/1000/General!$B$24+SUM($Q$2:Q705)/1000/General!$B$24</f>
        <v>1.0953387000000001</v>
      </c>
      <c r="C705" s="5">
        <f>Online_RAW!K705</f>
        <v>21.777999999999999</v>
      </c>
      <c r="D705" s="5">
        <f>Online_RAW!J705</f>
        <v>1.655</v>
      </c>
      <c r="E705" s="5">
        <f>(1-F705/100-G705/100)/(1-C705/100-D705/100-General!$B$17/100)</f>
        <v>0.99306154275652447</v>
      </c>
      <c r="F705" s="5">
        <f>N705*General!$B$14/(N705+O705)+O705*100/(N705+O705)</f>
        <v>24.355742776061867</v>
      </c>
      <c r="G705" s="5">
        <f>N705*General!$B$15/(N705+O705)</f>
        <v>3.8204170315120273E-2</v>
      </c>
      <c r="H705" s="5">
        <f>(N705+O705)*(1/General!$B$20)*((F705/100)-E705*(C705/100))*1000/B705</f>
        <v>133.30135612763783</v>
      </c>
      <c r="I705" s="5">
        <f>(N705+O705)*(1/General!$B$20)*((D705/100)*E705-(G705/100))*1000/B705</f>
        <v>78.417822685866739</v>
      </c>
      <c r="J705" s="5">
        <f t="shared" si="11"/>
        <v>0.58827475551546993</v>
      </c>
      <c r="K705" s="5">
        <f>MAX(Online_RAW!$L$2-Online_RAW!L705,0)</f>
        <v>0</v>
      </c>
      <c r="L705" s="5">
        <f>0.0039*(Online_RAW!M705)</f>
        <v>15.338699999999999</v>
      </c>
      <c r="M705" s="10">
        <f>Online_RAW!$N$2-Online_RAW!N705</f>
        <v>0</v>
      </c>
      <c r="N705" s="5">
        <f>Online_RAW!C705*60</f>
        <v>114.5443636363638</v>
      </c>
      <c r="O705" s="5">
        <f>MAX(0, Online_RAW!D705*60)</f>
        <v>5.3842857142857117</v>
      </c>
      <c r="P705" s="5">
        <f>_xlfn.IFNA(VLOOKUP(A705,Sampling!$D$7:$E$14,2,FALSE),0)</f>
        <v>0</v>
      </c>
      <c r="Q705">
        <f>_xlfn.IFNA(VLOOKUP(A705,Refill!$D$6:$G$8,2,FALSE),0)</f>
        <v>0</v>
      </c>
    </row>
    <row r="706" spans="1:17" x14ac:dyDescent="0.25">
      <c r="A706" s="5">
        <f>ROUND((Online_RAW!B706-General!$B$10)*24,3)</f>
        <v>11.733000000000001</v>
      </c>
      <c r="B706" s="5">
        <f>General!$B$12+Online_ANA!K706/1000+Online_ANA!L706/1000+Online_ANA!M706/1000/General!$B$22-SUM($P$2:P706)/1000/General!$B$24+SUM($Q$2:Q706)/1000/General!$B$24</f>
        <v>1.0953387000000001</v>
      </c>
      <c r="C706" s="5">
        <f>Online_RAW!K706</f>
        <v>21.905999999999999</v>
      </c>
      <c r="D706" s="5">
        <f>Online_RAW!J706</f>
        <v>1.67</v>
      </c>
      <c r="E706" s="5">
        <f>(1-F706/100-G706/100)/(1-C706/100-D706/100-General!$B$17/100)</f>
        <v>0.99210129956271476</v>
      </c>
      <c r="F706" s="5">
        <f>N706*General!$B$14/(N706+O706)+O706*100/(N706+O706)</f>
        <v>24.570829342255191</v>
      </c>
      <c r="G706" s="5">
        <f>N706*General!$B$15/(N706+O706)</f>
        <v>3.8095540736234751E-2</v>
      </c>
      <c r="H706" s="5">
        <f>(N706+O706)*(1/General!$B$20)*((F706/100)-E706*(C706/100))*1000/B706</f>
        <v>138.8872728525244</v>
      </c>
      <c r="I706" s="5">
        <f>(N706+O706)*(1/General!$B$20)*((D706/100)*E706-(G706/100))*1000/B706</f>
        <v>79.221264709428837</v>
      </c>
      <c r="J706" s="5">
        <f t="shared" si="11"/>
        <v>0.5703997427723192</v>
      </c>
      <c r="K706" s="5">
        <f>MAX(Online_RAW!$L$2-Online_RAW!L706,0)</f>
        <v>0</v>
      </c>
      <c r="L706" s="5">
        <f>0.0039*(Online_RAW!M706)</f>
        <v>15.338699999999999</v>
      </c>
      <c r="M706" s="10">
        <f>Online_RAW!$N$2-Online_RAW!N706</f>
        <v>0</v>
      </c>
      <c r="N706" s="5">
        <f>Online_RAW!C706*60</f>
        <v>114.43363636363621</v>
      </c>
      <c r="O706" s="5">
        <f>MAX(0, Online_RAW!D706*60)</f>
        <v>5.7207272727272702</v>
      </c>
      <c r="P706" s="5">
        <f>_xlfn.IFNA(VLOOKUP(A706,Sampling!$D$7:$E$14,2,FALSE),0)</f>
        <v>0</v>
      </c>
      <c r="Q706">
        <f>_xlfn.IFNA(VLOOKUP(A706,Refill!$D$6:$G$8,2,FALSE),0)</f>
        <v>0</v>
      </c>
    </row>
    <row r="707" spans="1:17" x14ac:dyDescent="0.25">
      <c r="A707" s="5">
        <f>ROUND((Online_RAW!B707-General!$B$10)*24,3)</f>
        <v>11.75</v>
      </c>
      <c r="B707" s="5">
        <f>General!$B$12+Online_ANA!K707/1000+Online_ANA!L707/1000+Online_ANA!M707/1000/General!$B$22-SUM($P$2:P707)/1000/General!$B$24+SUM($Q$2:Q707)/1000/General!$B$24</f>
        <v>1.0956341250000001</v>
      </c>
      <c r="C707" s="5">
        <f>Online_RAW!K707</f>
        <v>22.0422222222222</v>
      </c>
      <c r="D707" s="5">
        <f>Online_RAW!J707</f>
        <v>1.69</v>
      </c>
      <c r="E707" s="5">
        <f>(1-F707/100-G707/100)/(1-C707/100-D707/100-General!$B$17/100)</f>
        <v>0.99230674361084636</v>
      </c>
      <c r="F707" s="5">
        <f>N707*General!$B$14/(N707+O707)+O707*100/(N707+O707)</f>
        <v>24.710308188854931</v>
      </c>
      <c r="G707" s="5">
        <f>N707*General!$B$15/(N707+O707)</f>
        <v>3.8025096874315684E-2</v>
      </c>
      <c r="H707" s="5">
        <f>(N707+O707)*(1/General!$B$20)*((F707/100)-E707*(C707/100))*1000/B707</f>
        <v>138.70545135082736</v>
      </c>
      <c r="I707" s="5">
        <f>(N707+O707)*(1/General!$B$20)*((D707/100)*E707-(G707/100))*1000/B707</f>
        <v>80.113310383503034</v>
      </c>
      <c r="J707" s="5">
        <f t="shared" si="11"/>
        <v>0.57757867195048185</v>
      </c>
      <c r="K707" s="5">
        <f>MAX(Online_RAW!$L$2-Online_RAW!L707,0)</f>
        <v>0</v>
      </c>
      <c r="L707" s="5">
        <f>0.0039*(Online_RAW!M707)</f>
        <v>15.634124999999999</v>
      </c>
      <c r="M707" s="10">
        <f>Online_RAW!$N$2-Online_RAW!N707</f>
        <v>0</v>
      </c>
      <c r="N707" s="5">
        <f>Online_RAW!C707*60</f>
        <v>114.1111428571428</v>
      </c>
      <c r="O707" s="5">
        <f>MAX(0, Online_RAW!D707*60)</f>
        <v>5.9265714285714299</v>
      </c>
      <c r="P707" s="5">
        <f>_xlfn.IFNA(VLOOKUP(A707,Sampling!$D$7:$E$14,2,FALSE),0)</f>
        <v>0</v>
      </c>
      <c r="Q707">
        <f>_xlfn.IFNA(VLOOKUP(A707,Refill!$D$6:$G$8,2,FALSE),0)</f>
        <v>0</v>
      </c>
    </row>
    <row r="708" spans="1:17" x14ac:dyDescent="0.25">
      <c r="A708" s="5">
        <f>ROUND((Online_RAW!B708-General!$B$10)*24,3)</f>
        <v>11.766999999999999</v>
      </c>
      <c r="B708" s="5">
        <f>General!$B$12+Online_ANA!K708/1000+Online_ANA!L708/1000+Online_ANA!M708/1000/General!$B$22-SUM($P$2:P708)/1000/General!$B$24+SUM($Q$2:Q708)/1000/General!$B$24</f>
        <v>1.0957638000000001</v>
      </c>
      <c r="C708" s="5">
        <f>Online_RAW!K708</f>
        <v>22.16</v>
      </c>
      <c r="D708" s="5">
        <f>Online_RAW!J708</f>
        <v>1.7</v>
      </c>
      <c r="E708" s="5">
        <f>(1-F708/100-G708/100)/(1-C708/100-D708/100-General!$B$17/100)</f>
        <v>0.99158166389583702</v>
      </c>
      <c r="F708" s="5">
        <f>N708*General!$B$14/(N708+O708)+O708*100/(N708+O708)</f>
        <v>24.892088580791881</v>
      </c>
      <c r="G708" s="5">
        <f>N708*General!$B$15/(N708+O708)</f>
        <v>3.793328859555966E-2</v>
      </c>
      <c r="H708" s="5">
        <f>(N708+O708)*(1/General!$B$20)*((F708/100)-E708*(C708/100))*1000/B708</f>
        <v>142.744807111765</v>
      </c>
      <c r="I708" s="5">
        <f>(N708+O708)*(1/General!$B$20)*((D708/100)*E708-(G708/100))*1000/B708</f>
        <v>80.588436621784126</v>
      </c>
      <c r="J708" s="5">
        <f t="shared" si="11"/>
        <v>0.56456300059087783</v>
      </c>
      <c r="K708" s="5">
        <f>MAX(Online_RAW!$L$2-Online_RAW!L708,0)</f>
        <v>0</v>
      </c>
      <c r="L708" s="5">
        <f>0.0039*(Online_RAW!M708)</f>
        <v>15.7638</v>
      </c>
      <c r="M708" s="10">
        <f>Online_RAW!$N$2-Online_RAW!N708</f>
        <v>0</v>
      </c>
      <c r="N708" s="5">
        <f>Online_RAW!C708*60</f>
        <v>113.91391304347799</v>
      </c>
      <c r="O708" s="5">
        <f>MAX(0, Online_RAW!D708*60)</f>
        <v>6.2063478260869802</v>
      </c>
      <c r="P708" s="5">
        <f>_xlfn.IFNA(VLOOKUP(A708,Sampling!$D$7:$E$14,2,FALSE),0)</f>
        <v>0</v>
      </c>
      <c r="Q708">
        <f>_xlfn.IFNA(VLOOKUP(A708,Refill!$D$6:$G$8,2,FALSE),0)</f>
        <v>0</v>
      </c>
    </row>
    <row r="709" spans="1:17" x14ac:dyDescent="0.25">
      <c r="A709" s="5">
        <f>ROUND((Online_RAW!B709-General!$B$10)*24,3)</f>
        <v>11.782999999999999</v>
      </c>
      <c r="B709" s="5">
        <f>General!$B$12+Online_ANA!K709/1000+Online_ANA!L709/1000+Online_ANA!M709/1000/General!$B$22-SUM($P$2:P709)/1000/General!$B$24+SUM($Q$2:Q709)/1000/General!$B$24</f>
        <v>1.0957638000000001</v>
      </c>
      <c r="C709" s="5">
        <f>Online_RAW!K709</f>
        <v>22.297777777777799</v>
      </c>
      <c r="D709" s="5">
        <f>Online_RAW!J709</f>
        <v>1.7150000000000001</v>
      </c>
      <c r="E709" s="5">
        <f>(1-F709/100-G709/100)/(1-C709/100-D709/100-General!$B$17/100)</f>
        <v>0.9920157493200954</v>
      </c>
      <c r="F709" s="5">
        <f>N709*General!$B$14/(N709+O709)+O709*100/(N709+O709)</f>
        <v>25.010843080734674</v>
      </c>
      <c r="G709" s="5">
        <f>N709*General!$B$15/(N709+O709)</f>
        <v>3.787331157538653E-2</v>
      </c>
      <c r="H709" s="5">
        <f>(N709+O709)*(1/General!$B$20)*((F709/100)-E709*(C709/100))*1000/B709</f>
        <v>141.17883766232362</v>
      </c>
      <c r="I709" s="5">
        <f>(N709+O709)*(1/General!$B$20)*((D709/100)*E709-(G709/100))*1000/B709</f>
        <v>81.229266557030186</v>
      </c>
      <c r="J709" s="5">
        <f t="shared" si="11"/>
        <v>0.57536432444157903</v>
      </c>
      <c r="K709" s="5">
        <f>MAX(Online_RAW!$L$2-Online_RAW!L709,0)</f>
        <v>0</v>
      </c>
      <c r="L709" s="5">
        <f>0.0039*(Online_RAW!M709)</f>
        <v>15.7638</v>
      </c>
      <c r="M709" s="10">
        <f>Online_RAW!$N$2-Online_RAW!N709</f>
        <v>0</v>
      </c>
      <c r="N709" s="5">
        <f>Online_RAW!C709*60</f>
        <v>113.5577142857142</v>
      </c>
      <c r="O709" s="5">
        <f>MAX(0, Online_RAW!D709*60)</f>
        <v>6.3765714285713999</v>
      </c>
      <c r="P709" s="5">
        <f>_xlfn.IFNA(VLOOKUP(A709,Sampling!$D$7:$E$14,2,FALSE),0)</f>
        <v>0</v>
      </c>
      <c r="Q709">
        <f>_xlfn.IFNA(VLOOKUP(A709,Refill!$D$6:$G$8,2,FALSE),0)</f>
        <v>0</v>
      </c>
    </row>
    <row r="710" spans="1:17" x14ac:dyDescent="0.25">
      <c r="A710" s="5">
        <f>ROUND((Online_RAW!B710-General!$B$10)*24,3)</f>
        <v>11.8</v>
      </c>
      <c r="B710" s="5">
        <f>General!$B$12+Online_ANA!K710/1000+Online_ANA!L710/1000+Online_ANA!M710/1000/General!$B$22-SUM($P$2:P710)/1000/General!$B$24+SUM($Q$2:Q710)/1000/General!$B$24</f>
        <v>1.0959822000000001</v>
      </c>
      <c r="C710" s="5">
        <f>Online_RAW!K710</f>
        <v>22.411000000000001</v>
      </c>
      <c r="D710" s="5">
        <f>Online_RAW!J710</f>
        <v>1.73</v>
      </c>
      <c r="E710" s="5">
        <f>(1-F710/100-G710/100)/(1-C710/100-D710/100-General!$B$17/100)</f>
        <v>0.99107439506853334</v>
      </c>
      <c r="F710" s="5">
        <f>N710*General!$B$14/(N710+O710)+O710*100/(N710+O710)</f>
        <v>25.209144572286149</v>
      </c>
      <c r="G710" s="5">
        <f>N710*General!$B$15/(N710+O710)</f>
        <v>3.7773159306926186E-2</v>
      </c>
      <c r="H710" s="5">
        <f>(N710+O710)*(1/General!$B$20)*((F710/100)-E710*(C710/100))*1000/B710</f>
        <v>146.38559543922494</v>
      </c>
      <c r="I710" s="5">
        <f>(N710+O710)*(1/General!$B$20)*((D710/100)*E710-(G710/100))*1000/B710</f>
        <v>81.868851389870969</v>
      </c>
      <c r="J710" s="5">
        <f t="shared" si="11"/>
        <v>0.55926849321633254</v>
      </c>
      <c r="K710" s="5">
        <f>MAX(Online_RAW!$L$2-Online_RAW!L710,0)</f>
        <v>0</v>
      </c>
      <c r="L710" s="5">
        <f>0.0039*(Online_RAW!M710)</f>
        <v>15.982199999999999</v>
      </c>
      <c r="M710" s="10">
        <f>Online_RAW!$N$2-Online_RAW!N710</f>
        <v>0</v>
      </c>
      <c r="N710" s="5">
        <f>Online_RAW!C710*60</f>
        <v>113.2628181818184</v>
      </c>
      <c r="O710" s="5">
        <f>MAX(0, Online_RAW!D710*60)</f>
        <v>6.6771818181818405</v>
      </c>
      <c r="P710" s="5">
        <f>_xlfn.IFNA(VLOOKUP(A710,Sampling!$D$7:$E$14,2,FALSE),0)</f>
        <v>0</v>
      </c>
      <c r="Q710">
        <f>_xlfn.IFNA(VLOOKUP(A710,Refill!$D$6:$G$8,2,FALSE),0)</f>
        <v>0</v>
      </c>
    </row>
    <row r="711" spans="1:17" x14ac:dyDescent="0.25">
      <c r="A711" s="5">
        <f>ROUND((Online_RAW!B711-General!$B$10)*24,3)</f>
        <v>11.817</v>
      </c>
      <c r="B711" s="5">
        <f>General!$B$12+Online_ANA!K711/1000+Online_ANA!L711/1000+Online_ANA!M711/1000/General!$B$22-SUM($P$2:P711)/1000/General!$B$24+SUM($Q$2:Q711)/1000/General!$B$24</f>
        <v>1.0959822000000001</v>
      </c>
      <c r="C711" s="5">
        <f>Online_RAW!K711</f>
        <v>22.545000000000002</v>
      </c>
      <c r="D711" s="5">
        <f>Online_RAW!J711</f>
        <v>1.7450000000000001</v>
      </c>
      <c r="E711" s="5">
        <f>(1-F711/100-G711/100)/(1-C711/100-D711/100-General!$B$17/100)</f>
        <v>0.99050239662040607</v>
      </c>
      <c r="F711" s="5">
        <f>N711*General!$B$14/(N711+O711)+O711*100/(N711+O711)</f>
        <v>25.39996953657516</v>
      </c>
      <c r="G711" s="5">
        <f>N711*General!$B$15/(N711+O711)</f>
        <v>3.7676783062335781E-2</v>
      </c>
      <c r="H711" s="5">
        <f>(N711+O711)*(1/General!$B$20)*((F711/100)-E711*(C711/100))*1000/B711</f>
        <v>149.98588118512887</v>
      </c>
      <c r="I711" s="5">
        <f>(N711+O711)*(1/General!$B$20)*((D711/100)*E711-(G711/100))*1000/B711</f>
        <v>82.6265652677357</v>
      </c>
      <c r="J711" s="5">
        <f t="shared" si="11"/>
        <v>0.55089562174021578</v>
      </c>
      <c r="K711" s="5">
        <f>MAX(Online_RAW!$L$2-Online_RAW!L711,0)</f>
        <v>0</v>
      </c>
      <c r="L711" s="5">
        <f>0.0039*(Online_RAW!M711)</f>
        <v>15.982199999999999</v>
      </c>
      <c r="M711" s="10">
        <f>Online_RAW!$N$2-Online_RAW!N711</f>
        <v>0</v>
      </c>
      <c r="N711" s="5">
        <f>Online_RAW!C711*60</f>
        <v>113.07771428571419</v>
      </c>
      <c r="O711" s="5">
        <f>MAX(0, Online_RAW!D711*60)</f>
        <v>6.97257142857144</v>
      </c>
      <c r="P711" s="5">
        <f>_xlfn.IFNA(VLOOKUP(A711,Sampling!$D$7:$E$14,2,FALSE),0)</f>
        <v>0</v>
      </c>
      <c r="Q711">
        <f>_xlfn.IFNA(VLOOKUP(A711,Refill!$D$6:$G$8,2,FALSE),0)</f>
        <v>0</v>
      </c>
    </row>
    <row r="712" spans="1:17" x14ac:dyDescent="0.25">
      <c r="A712" s="5">
        <f>ROUND((Online_RAW!B712-General!$B$10)*24,3)</f>
        <v>11.833</v>
      </c>
      <c r="B712" s="5">
        <f>General!$B$12+Online_ANA!K712/1000+Online_ANA!L712/1000+Online_ANA!M712/1000/General!$B$22-SUM($P$2:P712)/1000/General!$B$24+SUM($Q$2:Q712)/1000/General!$B$24</f>
        <v>1.0961811000000001</v>
      </c>
      <c r="C712" s="5">
        <f>Online_RAW!K712</f>
        <v>22.6892307692308</v>
      </c>
      <c r="D712" s="5">
        <f>Online_RAW!J712</f>
        <v>1.7649999999999999</v>
      </c>
      <c r="E712" s="5">
        <f>(1-F712/100-G712/100)/(1-C712/100-D712/100-General!$B$17/100)</f>
        <v>0.99057015052613018</v>
      </c>
      <c r="F712" s="5">
        <f>N712*General!$B$14/(N712+O712)+O712*100/(N712+O712)</f>
        <v>25.557630929730827</v>
      </c>
      <c r="G712" s="5">
        <f>N712*General!$B$15/(N712+O712)</f>
        <v>3.7597156096095541E-2</v>
      </c>
      <c r="H712" s="5">
        <f>(N712+O712)*(1/General!$B$20)*((F712/100)-E712*(C712/100))*1000/B712</f>
        <v>150.33697754675899</v>
      </c>
      <c r="I712" s="5">
        <f>(N712+O712)*(1/General!$B$20)*((D712/100)*E712-(G712/100))*1000/B712</f>
        <v>83.439533070624123</v>
      </c>
      <c r="J712" s="5">
        <f t="shared" si="11"/>
        <v>0.55501669936574394</v>
      </c>
      <c r="K712" s="5">
        <f>MAX(Online_RAW!$L$2-Online_RAW!L712,0)</f>
        <v>0</v>
      </c>
      <c r="L712" s="5">
        <f>0.0039*(Online_RAW!M712)</f>
        <v>16.181100000000001</v>
      </c>
      <c r="M712" s="10">
        <f>Online_RAW!$N$2-Online_RAW!N712</f>
        <v>0</v>
      </c>
      <c r="N712" s="5">
        <f>Online_RAW!C712*60</f>
        <v>112.6366363636362</v>
      </c>
      <c r="O712" s="5">
        <f>MAX(0, Online_RAW!D712*60)</f>
        <v>7.1986363636363802</v>
      </c>
      <c r="P712" s="5">
        <f>_xlfn.IFNA(VLOOKUP(A712,Sampling!$D$7:$E$14,2,FALSE),0)</f>
        <v>0</v>
      </c>
      <c r="Q712">
        <f>_xlfn.IFNA(VLOOKUP(A712,Refill!$D$6:$G$8,2,FALSE),0)</f>
        <v>0</v>
      </c>
    </row>
    <row r="713" spans="1:17" x14ac:dyDescent="0.25">
      <c r="A713" s="5">
        <f>ROUND((Online_RAW!B713-General!$B$10)*24,3)</f>
        <v>11.85</v>
      </c>
      <c r="B713" s="5">
        <f>General!$B$12+Online_ANA!K713/1000+Online_ANA!L713/1000+Online_ANA!M713/1000/General!$B$22-SUM($P$2:P713)/1000/General!$B$24+SUM($Q$2:Q713)/1000/General!$B$24</f>
        <v>1.0961811000000001</v>
      </c>
      <c r="C713" s="5">
        <f>Online_RAW!K713</f>
        <v>22.841666666666701</v>
      </c>
      <c r="D713" s="5">
        <f>Online_RAW!J713</f>
        <v>1.78</v>
      </c>
      <c r="E713" s="5">
        <f>(1-F713/100-G713/100)/(1-C713/100-D713/100-General!$B$17/100)</f>
        <v>0.98994818191459821</v>
      </c>
      <c r="F713" s="5">
        <f>N713*General!$B$14/(N713+O713)+O713*100/(N713+O713)</f>
        <v>25.770209130874335</v>
      </c>
      <c r="G713" s="5">
        <f>N713*General!$B$15/(N713+O713)</f>
        <v>3.7489793368245282E-2</v>
      </c>
      <c r="H713" s="5">
        <f>(N713+O713)*(1/General!$B$20)*((F713/100)-E713*(C713/100))*1000/B713</f>
        <v>154.29941773543081</v>
      </c>
      <c r="I713" s="5">
        <f>(N713+O713)*(1/General!$B$20)*((D713/100)*E713-(G713/100))*1000/B713</f>
        <v>84.260772982163815</v>
      </c>
      <c r="J713" s="5">
        <f t="shared" si="11"/>
        <v>0.5460861370626906</v>
      </c>
      <c r="K713" s="5">
        <f>MAX(Online_RAW!$L$2-Online_RAW!L713,0)</f>
        <v>0</v>
      </c>
      <c r="L713" s="5">
        <f>0.0039*(Online_RAW!M713)</f>
        <v>16.181100000000001</v>
      </c>
      <c r="M713" s="10">
        <f>Online_RAW!$N$2-Online_RAW!N713</f>
        <v>0</v>
      </c>
      <c r="N713" s="5">
        <f>Online_RAW!C713*60</f>
        <v>112.509</v>
      </c>
      <c r="O713" s="5">
        <f>MAX(0, Online_RAW!D713*60)</f>
        <v>7.5332727272727</v>
      </c>
      <c r="P713" s="5">
        <f>_xlfn.IFNA(VLOOKUP(A713,Sampling!$D$7:$E$14,2,FALSE),0)</f>
        <v>0</v>
      </c>
      <c r="Q713">
        <f>_xlfn.IFNA(VLOOKUP(A713,Refill!$D$6:$G$8,2,FALSE),0)</f>
        <v>0</v>
      </c>
    </row>
    <row r="714" spans="1:17" x14ac:dyDescent="0.25">
      <c r="A714" s="5">
        <f>ROUND((Online_RAW!B714-General!$B$10)*24,3)</f>
        <v>11.867000000000001</v>
      </c>
      <c r="B714" s="5">
        <f>General!$B$12+Online_ANA!K714/1000+Online_ANA!L714/1000+Online_ANA!M714/1000/General!$B$22-SUM($P$2:P714)/1000/General!$B$24+SUM($Q$2:Q714)/1000/General!$B$24</f>
        <v>1.09639365</v>
      </c>
      <c r="C714" s="5">
        <f>Online_RAW!K714</f>
        <v>22.99</v>
      </c>
      <c r="D714" s="5">
        <f>Online_RAW!J714</f>
        <v>1.8</v>
      </c>
      <c r="E714" s="5">
        <f>(1-F714/100-G714/100)/(1-C714/100-D714/100-General!$B$17/100)</f>
        <v>0.99008977904353834</v>
      </c>
      <c r="F714" s="5">
        <f>N714*General!$B$14/(N714+O714)+O714*100/(N714+O714)</f>
        <v>25.926341010568841</v>
      </c>
      <c r="G714" s="5">
        <f>N714*General!$B$15/(N714+O714)</f>
        <v>3.7410938883551091E-2</v>
      </c>
      <c r="H714" s="5">
        <f>(N714+O714)*(1/General!$B$20)*((F714/100)-E714*(C714/100))*1000/B714</f>
        <v>154.49533936591109</v>
      </c>
      <c r="I714" s="5">
        <f>(N714+O714)*(1/General!$B$20)*((D714/100)*E714-(G714/100))*1000/B714</f>
        <v>85.189876126237735</v>
      </c>
      <c r="J714" s="5">
        <f t="shared" si="11"/>
        <v>0.55140741769867663</v>
      </c>
      <c r="K714" s="5">
        <f>MAX(Online_RAW!$L$2-Online_RAW!L714,0)</f>
        <v>0</v>
      </c>
      <c r="L714" s="5">
        <f>0.0039*(Online_RAW!M714)</f>
        <v>16.393650000000001</v>
      </c>
      <c r="M714" s="10">
        <f>Online_RAW!$N$2-Online_RAW!N714</f>
        <v>0</v>
      </c>
      <c r="N714" s="5">
        <f>Online_RAW!C714*60</f>
        <v>112.22228571428579</v>
      </c>
      <c r="O714" s="5">
        <f>MAX(0, Online_RAW!D714*60)</f>
        <v>7.7664545454545397</v>
      </c>
      <c r="P714" s="5">
        <f>_xlfn.IFNA(VLOOKUP(A714,Sampling!$D$7:$E$14,2,FALSE),0)</f>
        <v>0</v>
      </c>
      <c r="Q714">
        <f>_xlfn.IFNA(VLOOKUP(A714,Refill!$D$6:$G$8,2,FALSE),0)</f>
        <v>0</v>
      </c>
    </row>
    <row r="715" spans="1:17" x14ac:dyDescent="0.25">
      <c r="A715" s="5">
        <f>ROUND((Online_RAW!B715-General!$B$10)*24,3)</f>
        <v>11.882999999999999</v>
      </c>
      <c r="B715" s="5">
        <f>General!$B$12+Online_ANA!K715/1000+Online_ANA!L715/1000+Online_ANA!M715/1000/General!$B$22-SUM($P$2:P715)/1000/General!$B$24+SUM($Q$2:Q715)/1000/General!$B$24</f>
        <v>1.0966101000000001</v>
      </c>
      <c r="C715" s="5">
        <f>Online_RAW!K715</f>
        <v>23.128</v>
      </c>
      <c r="D715" s="5">
        <f>Online_RAW!J715</f>
        <v>1.825</v>
      </c>
      <c r="E715" s="5">
        <f>(1-F715/100-G715/100)/(1-C715/100-D715/100-General!$B$17/100)</f>
        <v>0.98963100304597162</v>
      </c>
      <c r="F715" s="5">
        <f>N715*General!$B$14/(N715+O715)+O715*100/(N715+O715)</f>
        <v>26.12205574382212</v>
      </c>
      <c r="G715" s="5">
        <f>N715*General!$B$15/(N715+O715)</f>
        <v>3.7312093058675694E-2</v>
      </c>
      <c r="H715" s="5">
        <f>(N715+O715)*(1/General!$B$20)*((F715/100)-E715*(C715/100))*1000/B715</f>
        <v>157.96003004247356</v>
      </c>
      <c r="I715" s="5">
        <f>(N715+O715)*(1/General!$B$20)*((D715/100)*E715-(G715/100))*1000/B715</f>
        <v>86.396206328283554</v>
      </c>
      <c r="J715" s="5">
        <f t="shared" si="11"/>
        <v>0.54694979676221034</v>
      </c>
      <c r="K715" s="5">
        <f>MAX(Online_RAW!$L$2-Online_RAW!L715,0)</f>
        <v>0</v>
      </c>
      <c r="L715" s="5">
        <f>0.0039*(Online_RAW!M715)</f>
        <v>16.610099999999999</v>
      </c>
      <c r="M715" s="10">
        <f>Online_RAW!$N$2-Online_RAW!N715</f>
        <v>0</v>
      </c>
      <c r="N715" s="5">
        <f>Online_RAW!C715*60</f>
        <v>111.9917142857142</v>
      </c>
      <c r="O715" s="5">
        <f>MAX(0, Online_RAW!D715*60)</f>
        <v>8.0677142857143007</v>
      </c>
      <c r="P715" s="5">
        <f>_xlfn.IFNA(VLOOKUP(A715,Sampling!$D$7:$E$14,2,FALSE),0)</f>
        <v>0</v>
      </c>
      <c r="Q715">
        <f>_xlfn.IFNA(VLOOKUP(A715,Refill!$D$6:$G$8,2,FALSE),0)</f>
        <v>0</v>
      </c>
    </row>
    <row r="716" spans="1:17" x14ac:dyDescent="0.25">
      <c r="A716" s="5">
        <f>ROUND((Online_RAW!B716-General!$B$10)*24,3)</f>
        <v>11.9</v>
      </c>
      <c r="B716" s="5">
        <f>General!$B$12+Online_ANA!K716/1000+Online_ANA!L716/1000+Online_ANA!M716/1000/General!$B$22-SUM($P$2:P716)/1000/General!$B$24+SUM($Q$2:Q716)/1000/General!$B$24</f>
        <v>1.0966374000000001</v>
      </c>
      <c r="C716" s="5">
        <f>Online_RAW!K716</f>
        <v>23.259090909090901</v>
      </c>
      <c r="D716" s="5">
        <f>Online_RAW!J716</f>
        <v>1.83666666666667</v>
      </c>
      <c r="E716" s="5">
        <f>(1-F716/100-G716/100)/(1-C716/100-D716/100-General!$B$17/100)</f>
        <v>0.98948440914008151</v>
      </c>
      <c r="F716" s="5">
        <f>N716*General!$B$14/(N716+O716)+O716*100/(N716+O716)</f>
        <v>26.274327046819238</v>
      </c>
      <c r="G716" s="5">
        <f>N716*General!$B$15/(N716+O716)</f>
        <v>3.7235188360192309E-2</v>
      </c>
      <c r="H716" s="5">
        <f>(N716+O716)*(1/General!$B$20)*((F716/100)-E716*(C716/100))*1000/B716</f>
        <v>159.06926023071102</v>
      </c>
      <c r="I716" s="5">
        <f>(N716+O716)*(1/General!$B$20)*((D716/100)*E716-(G716/100))*1000/B716</f>
        <v>86.864334855337205</v>
      </c>
      <c r="J716" s="5">
        <f t="shared" si="11"/>
        <v>0.54607870011685999</v>
      </c>
      <c r="K716" s="5">
        <f>MAX(Online_RAW!$L$2-Online_RAW!L716,0)</f>
        <v>0</v>
      </c>
      <c r="L716" s="5">
        <f>0.0039*(Online_RAW!M716)</f>
        <v>16.6374</v>
      </c>
      <c r="M716" s="10">
        <f>Online_RAW!$N$2-Online_RAW!N716</f>
        <v>0</v>
      </c>
      <c r="N716" s="5">
        <f>Online_RAW!C716*60</f>
        <v>111.65257142857139</v>
      </c>
      <c r="O716" s="5">
        <f>MAX(0, Online_RAW!D716*60)</f>
        <v>8.2904999999999998</v>
      </c>
      <c r="P716" s="5">
        <f>_xlfn.IFNA(VLOOKUP(A716,Sampling!$D$7:$E$14,2,FALSE),0)</f>
        <v>0</v>
      </c>
      <c r="Q716">
        <f>_xlfn.IFNA(VLOOKUP(A716,Refill!$D$6:$G$8,2,FALSE),0)</f>
        <v>0</v>
      </c>
    </row>
    <row r="717" spans="1:17" x14ac:dyDescent="0.25">
      <c r="A717" s="5">
        <f>ROUND((Online_RAW!B717-General!$B$10)*24,3)</f>
        <v>11.917</v>
      </c>
      <c r="B717" s="5">
        <f>General!$B$12+Online_ANA!K717/1000+Online_ANA!L717/1000+Online_ANA!M717/1000/General!$B$22-SUM($P$2:P717)/1000/General!$B$24+SUM($Q$2:Q717)/1000/General!$B$24</f>
        <v>1.0969143000000001</v>
      </c>
      <c r="C717" s="5">
        <f>Online_RAW!K717</f>
        <v>23.402000000000001</v>
      </c>
      <c r="D717" s="5">
        <f>Online_RAW!J717</f>
        <v>1.855</v>
      </c>
      <c r="E717" s="5">
        <f>(1-F717/100-G717/100)/(1-C717/100-D717/100-General!$B$17/100)</f>
        <v>0.98966709582490453</v>
      </c>
      <c r="F717" s="5">
        <f>N717*General!$B$14/(N717+O717)+O717*100/(N717+O717)</f>
        <v>26.420372168100847</v>
      </c>
      <c r="G717" s="5">
        <f>N717*General!$B$15/(N717+O717)</f>
        <v>3.7161428197928864E-2</v>
      </c>
      <c r="H717" s="5">
        <f>(N717+O717)*(1/General!$B$20)*((F717/100)-E717*(C717/100))*1000/B717</f>
        <v>159.06989250545169</v>
      </c>
      <c r="I717" s="5">
        <f>(N717+O717)*(1/General!$B$20)*((D717/100)*E717-(G717/100))*1000/B717</f>
        <v>87.76023505685508</v>
      </c>
      <c r="J717" s="5">
        <f t="shared" si="11"/>
        <v>0.55170864627225003</v>
      </c>
      <c r="K717" s="5">
        <f>MAX(Online_RAW!$L$2-Online_RAW!L717,0)</f>
        <v>0</v>
      </c>
      <c r="L717" s="5">
        <f>0.0039*(Online_RAW!M717)</f>
        <v>16.914300000000001</v>
      </c>
      <c r="M717" s="10">
        <f>Online_RAW!$N$2-Online_RAW!N717</f>
        <v>0</v>
      </c>
      <c r="N717" s="5">
        <f>Online_RAW!C717*60</f>
        <v>111.44754545454541</v>
      </c>
      <c r="O717" s="5">
        <f>MAX(0, Online_RAW!D717*60)</f>
        <v>8.5129090909090799</v>
      </c>
      <c r="P717" s="5">
        <f>_xlfn.IFNA(VLOOKUP(A717,Sampling!$D$7:$E$14,2,FALSE),0)</f>
        <v>0</v>
      </c>
      <c r="Q717">
        <f>_xlfn.IFNA(VLOOKUP(A717,Refill!$D$6:$G$8,2,FALSE),0)</f>
        <v>0</v>
      </c>
    </row>
    <row r="718" spans="1:17" x14ac:dyDescent="0.25">
      <c r="A718" s="5">
        <f>ROUND((Online_RAW!B718-General!$B$10)*24,3)</f>
        <v>11.933</v>
      </c>
      <c r="B718" s="5">
        <f>General!$B$12+Online_ANA!K718/1000+Online_ANA!L718/1000+Online_ANA!M718/1000/General!$B$22-SUM($P$2:P718)/1000/General!$B$24+SUM($Q$2:Q718)/1000/General!$B$24</f>
        <v>1.0970352000000001</v>
      </c>
      <c r="C718" s="5">
        <f>Online_RAW!K718</f>
        <v>23.5566666666667</v>
      </c>
      <c r="D718" s="5">
        <f>Online_RAW!J718</f>
        <v>1.87</v>
      </c>
      <c r="E718" s="5">
        <f>(1-F718/100-G718/100)/(1-C718/100-D718/100-General!$B$17/100)</f>
        <v>0.98912600517249238</v>
      </c>
      <c r="F718" s="5">
        <f>N718*General!$B$14/(N718+O718)+O718*100/(N718+O718)</f>
        <v>26.628507612093109</v>
      </c>
      <c r="G718" s="5">
        <f>N718*General!$B$15/(N718+O718)</f>
        <v>3.7056309286821666E-2</v>
      </c>
      <c r="H718" s="5">
        <f>(N718+O718)*(1/General!$B$20)*((F718/100)-E718*(C718/100))*1000/B718</f>
        <v>162.61689215042222</v>
      </c>
      <c r="I718" s="5">
        <f>(N718+O718)*(1/General!$B$20)*((D718/100)*E718-(G718/100))*1000/B718</f>
        <v>88.570086281962546</v>
      </c>
      <c r="J718" s="5">
        <f t="shared" si="11"/>
        <v>0.54465489476969187</v>
      </c>
      <c r="K718" s="5">
        <f>MAX(Online_RAW!$L$2-Online_RAW!L718,0)</f>
        <v>0</v>
      </c>
      <c r="L718" s="5">
        <f>0.0039*(Online_RAW!M718)</f>
        <v>17.0352</v>
      </c>
      <c r="M718" s="10">
        <f>Online_RAW!$N$2-Online_RAW!N718</f>
        <v>0</v>
      </c>
      <c r="N718" s="5">
        <f>Online_RAW!C718*60</f>
        <v>111.30763636363621</v>
      </c>
      <c r="O718" s="5">
        <f>MAX(0, Online_RAW!D718*60)</f>
        <v>8.8420909090909205</v>
      </c>
      <c r="P718" s="5">
        <f>_xlfn.IFNA(VLOOKUP(A718,Sampling!$D$7:$E$14,2,FALSE),0)</f>
        <v>0</v>
      </c>
      <c r="Q718">
        <f>_xlfn.IFNA(VLOOKUP(A718,Refill!$D$6:$G$8,2,FALSE),0)</f>
        <v>0</v>
      </c>
    </row>
    <row r="719" spans="1:17" x14ac:dyDescent="0.25">
      <c r="A719" s="5">
        <f>ROUND((Online_RAW!B719-General!$B$10)*24,3)</f>
        <v>11.95</v>
      </c>
      <c r="B719" s="5">
        <f>General!$B$12+Online_ANA!K719/1000+Online_ANA!L719/1000+Online_ANA!M719/1000/General!$B$22-SUM($P$2:P719)/1000/General!$B$24+SUM($Q$2:Q719)/1000/General!$B$24</f>
        <v>1.09708395</v>
      </c>
      <c r="C719" s="5">
        <f>Online_RAW!K719</f>
        <v>23.715454545454499</v>
      </c>
      <c r="D719" s="5">
        <f>Online_RAW!J719</f>
        <v>1.88</v>
      </c>
      <c r="E719" s="5">
        <f>(1-F719/100-G719/100)/(1-C719/100-D719/100-General!$B$17/100)</f>
        <v>0.98854307790547769</v>
      </c>
      <c r="F719" s="5">
        <f>N719*General!$B$14/(N719+O719)+O719*100/(N719+O719)</f>
        <v>26.838686453480918</v>
      </c>
      <c r="G719" s="5">
        <f>N719*General!$B$15/(N719+O719)</f>
        <v>3.6950158356827821E-2</v>
      </c>
      <c r="H719" s="5">
        <f>(N719+O719)*(1/General!$B$20)*((F719/100)-E719*(C719/100))*1000/B719</f>
        <v>165.6871387871858</v>
      </c>
      <c r="I719" s="5">
        <f>(N719+O719)*(1/General!$B$20)*((D719/100)*E719-(G719/100))*1000/B719</f>
        <v>88.897327526203526</v>
      </c>
      <c r="J719" s="5">
        <f t="shared" si="11"/>
        <v>0.53653728452868199</v>
      </c>
      <c r="K719" s="5">
        <f>MAX(Online_RAW!$L$2-Online_RAW!L719,0)</f>
        <v>0</v>
      </c>
      <c r="L719" s="5">
        <f>0.0039*(Online_RAW!M719)</f>
        <v>17.083949999999998</v>
      </c>
      <c r="M719" s="10">
        <f>Online_RAW!$N$2-Online_RAW!N719</f>
        <v>0</v>
      </c>
      <c r="N719" s="5">
        <f>Online_RAW!C719*60</f>
        <v>110.85939130434781</v>
      </c>
      <c r="O719" s="5">
        <f>MAX(0, Online_RAW!D719*60)</f>
        <v>9.1502608695652192</v>
      </c>
      <c r="P719" s="5">
        <f>_xlfn.IFNA(VLOOKUP(A719,Sampling!$D$7:$E$14,2,FALSE),0)</f>
        <v>0</v>
      </c>
      <c r="Q719">
        <f>_xlfn.IFNA(VLOOKUP(A719,Refill!$D$6:$G$8,2,FALSE),0)</f>
        <v>0</v>
      </c>
    </row>
    <row r="720" spans="1:17" x14ac:dyDescent="0.25">
      <c r="A720" s="5">
        <f>ROUND((Online_RAW!B720-General!$B$10)*24,3)</f>
        <v>11.967000000000001</v>
      </c>
      <c r="B720" s="5">
        <f>General!$B$12+Online_ANA!K720/1000+Online_ANA!L720/1000+Online_ANA!M720/1000/General!$B$22-SUM($P$2:P720)/1000/General!$B$24+SUM($Q$2:Q720)/1000/General!$B$24</f>
        <v>1.0973745000000001</v>
      </c>
      <c r="C720" s="5">
        <f>Online_RAW!K720</f>
        <v>23.847272727272699</v>
      </c>
      <c r="D720" s="5">
        <f>Online_RAW!J720</f>
        <v>1.9</v>
      </c>
      <c r="E720" s="5">
        <f>(1-F720/100-G720/100)/(1-C720/100-D720/100-General!$B$17/100)</f>
        <v>0.98846748844945176</v>
      </c>
      <c r="F720" s="5">
        <f>N720*General!$B$14/(N720+O720)+O720*100/(N720+O720)</f>
        <v>26.994423937799425</v>
      </c>
      <c r="G720" s="5">
        <f>N720*General!$B$15/(N720+O720)</f>
        <v>3.6871503061717464E-2</v>
      </c>
      <c r="H720" s="5">
        <f>(N720+O720)*(1/General!$B$20)*((F720/100)-E720*(C720/100))*1000/B720</f>
        <v>167.03366208186162</v>
      </c>
      <c r="I720" s="5">
        <f>(N720+O720)*(1/General!$B$20)*((D720/100)*E720-(G720/100))*1000/B720</f>
        <v>89.868462992611271</v>
      </c>
      <c r="J720" s="5">
        <f t="shared" si="11"/>
        <v>0.53802605937339498</v>
      </c>
      <c r="K720" s="5">
        <f>MAX(Online_RAW!$L$2-Online_RAW!L720,0)</f>
        <v>0</v>
      </c>
      <c r="L720" s="5">
        <f>0.0039*(Online_RAW!M720)</f>
        <v>17.374499999999998</v>
      </c>
      <c r="M720" s="10">
        <f>Online_RAW!$N$2-Online_RAW!N720</f>
        <v>0</v>
      </c>
      <c r="N720" s="5">
        <f>Online_RAW!C720*60</f>
        <v>110.66428571428561</v>
      </c>
      <c r="O720" s="5">
        <f>MAX(0, Online_RAW!D720*60)</f>
        <v>9.3897142857142804</v>
      </c>
      <c r="P720" s="5">
        <f>_xlfn.IFNA(VLOOKUP(A720,Sampling!$D$7:$E$14,2,FALSE),0)</f>
        <v>0</v>
      </c>
      <c r="Q720">
        <f>_xlfn.IFNA(VLOOKUP(A720,Refill!$D$6:$G$8,2,FALSE),0)</f>
        <v>0</v>
      </c>
    </row>
    <row r="721" spans="1:17" x14ac:dyDescent="0.25">
      <c r="A721" s="5">
        <f>ROUND((Online_RAW!B721-General!$B$10)*24,3)</f>
        <v>11.983000000000001</v>
      </c>
      <c r="B721" s="5">
        <f>General!$B$12+Online_ANA!K721/1000+Online_ANA!L721/1000+Online_ANA!M721/1000/General!$B$22-SUM($P$2:P721)/1000/General!$B$24+SUM($Q$2:Q721)/1000/General!$B$24</f>
        <v>1.0974564</v>
      </c>
      <c r="C721" s="5">
        <f>Online_RAW!K721</f>
        <v>24.001000000000001</v>
      </c>
      <c r="D721" s="5">
        <f>Online_RAW!J721</f>
        <v>1.915</v>
      </c>
      <c r="E721" s="5">
        <f>(1-F721/100-G721/100)/(1-C721/100-D721/100-General!$B$17/100)</f>
        <v>0.98857246261373677</v>
      </c>
      <c r="F721" s="5">
        <f>N721*General!$B$14/(N721+O721)+O721*100/(N721+O721)</f>
        <v>27.153554245673973</v>
      </c>
      <c r="G721" s="5">
        <f>N721*General!$B$15/(N721+O721)</f>
        <v>3.6791134219356585E-2</v>
      </c>
      <c r="H721" s="5">
        <f>(N721+O721)*(1/General!$B$20)*((F721/100)-E721*(C721/100))*1000/B721</f>
        <v>167.09165509934624</v>
      </c>
      <c r="I721" s="5">
        <f>(N721+O721)*(1/General!$B$20)*((D721/100)*E721-(G721/100))*1000/B721</f>
        <v>90.514192147260815</v>
      </c>
      <c r="J721" s="5">
        <f t="shared" si="11"/>
        <v>0.5417038456734693</v>
      </c>
      <c r="K721" s="5">
        <f>MAX(Online_RAW!$L$2-Online_RAW!L721,0)</f>
        <v>0</v>
      </c>
      <c r="L721" s="5">
        <f>0.0039*(Online_RAW!M721)</f>
        <v>17.456399999999999</v>
      </c>
      <c r="M721" s="10">
        <f>Online_RAW!$N$2-Online_RAW!N721</f>
        <v>0</v>
      </c>
      <c r="N721" s="5">
        <f>Online_RAW!C721*60</f>
        <v>110.31954545454541</v>
      </c>
      <c r="O721" s="5">
        <f>MAX(0, Online_RAW!D721*60)</f>
        <v>9.6219000000000001</v>
      </c>
      <c r="P721" s="5">
        <f>_xlfn.IFNA(VLOOKUP(A721,Sampling!$D$7:$E$14,2,FALSE),0)</f>
        <v>0</v>
      </c>
      <c r="Q721">
        <f>_xlfn.IFNA(VLOOKUP(A721,Refill!$D$6:$G$8,2,FALSE),0)</f>
        <v>0</v>
      </c>
    </row>
    <row r="722" spans="1:17" x14ac:dyDescent="0.25">
      <c r="A722" s="5">
        <f>ROUND((Online_RAW!B722-General!$B$10)*24,3)</f>
        <v>12</v>
      </c>
      <c r="B722" s="5">
        <f>General!$B$12+Online_ANA!K722/1000+Online_ANA!L722/1000+Online_ANA!M722/1000/General!$B$22-SUM($P$2:P722)/1000/General!$B$24+SUM($Q$2:Q722)/1000/General!$B$24</f>
        <v>1.0974564</v>
      </c>
      <c r="C722" s="5">
        <f>Online_RAW!K722</f>
        <v>24.161249999999999</v>
      </c>
      <c r="D722" s="5">
        <f>Online_RAW!J722</f>
        <v>1.925</v>
      </c>
      <c r="E722" s="5">
        <f>(1-F722/100-G722/100)/(1-C722/100-D722/100-General!$B$17/100)</f>
        <v>0.98660571974819211</v>
      </c>
      <c r="F722" s="5">
        <f>N722*General!$B$14/(N722+O722)+O722*100/(N722+O722)</f>
        <v>27.466535124553936</v>
      </c>
      <c r="G722" s="5">
        <f>N722*General!$B$15/(N722+O722)</f>
        <v>3.66330630684071E-2</v>
      </c>
      <c r="H722" s="5">
        <f>(N722+O722)*(1/General!$B$20)*((F722/100)-E722*(C722/100))*1000/B722</f>
        <v>177.19911583903919</v>
      </c>
      <c r="I722" s="5">
        <f>(N722+O722)*(1/General!$B$20)*((D722/100)*E722-(G722/100))*1000/B722</f>
        <v>90.949696361569522</v>
      </c>
      <c r="J722" s="5">
        <f t="shared" si="11"/>
        <v>0.51326269846732586</v>
      </c>
      <c r="K722" s="5">
        <f>MAX(Online_RAW!$L$2-Online_RAW!L722,0)</f>
        <v>0</v>
      </c>
      <c r="L722" s="5">
        <f>0.0039*(Online_RAW!M722)</f>
        <v>17.456399999999999</v>
      </c>
      <c r="M722" s="10">
        <f>Online_RAW!$N$2-Online_RAW!N722</f>
        <v>0</v>
      </c>
      <c r="N722" s="5">
        <f>Online_RAW!C722*60</f>
        <v>110.00324999999999</v>
      </c>
      <c r="O722" s="5">
        <f>MAX(0, Online_RAW!D722*60)</f>
        <v>10.110374999999999</v>
      </c>
      <c r="P722" s="5">
        <f>_xlfn.IFNA(VLOOKUP(A722,Sampling!$D$7:$E$14,2,FALSE),0)</f>
        <v>0</v>
      </c>
      <c r="Q722">
        <f>_xlfn.IFNA(VLOOKUP(A722,Refill!$D$6:$G$8,2,FALSE),0)</f>
        <v>0</v>
      </c>
    </row>
    <row r="723" spans="1:17" x14ac:dyDescent="0.25">
      <c r="A723" s="5">
        <f>ROUND((Online_RAW!B723-General!$B$10)*24,3)</f>
        <v>12.016999999999999</v>
      </c>
      <c r="B723" s="5">
        <f>General!$B$12+Online_ANA!K723/1000+Online_ANA!L723/1000+Online_ANA!M723/1000/General!$B$22-SUM($P$2:P723)/1000/General!$B$24+SUM($Q$2:Q723)/1000/General!$B$24</f>
        <v>1.09768182</v>
      </c>
      <c r="C723" s="5">
        <f>Online_RAW!K723</f>
        <v>24.3</v>
      </c>
      <c r="D723" s="5">
        <f>Online_RAW!J723</f>
        <v>1.95</v>
      </c>
      <c r="E723" s="5">
        <f>(1-F723/100-G723/100)/(1-C723/100-D723/100-General!$B$17/100)</f>
        <v>0.98685992908476583</v>
      </c>
      <c r="F723" s="5">
        <f>N723*General!$B$14/(N723+O723)+O723*100/(N723+O723)</f>
        <v>27.609526084671479</v>
      </c>
      <c r="G723" s="5">
        <f>N723*General!$B$15/(N723+O723)</f>
        <v>3.6560845411782082E-2</v>
      </c>
      <c r="H723" s="5">
        <f>(N723+O723)*(1/General!$B$20)*((F723/100)-E723*(C723/100))*1000/B723</f>
        <v>177.16909679092149</v>
      </c>
      <c r="I723" s="5">
        <f>(N723+O723)*(1/General!$B$20)*((D723/100)*E723-(G723/100))*1000/B723</f>
        <v>92.168185398699052</v>
      </c>
      <c r="J723" s="5">
        <f t="shared" si="11"/>
        <v>0.52022721269199323</v>
      </c>
      <c r="K723" s="5">
        <f>MAX(Online_RAW!$L$2-Online_RAW!L723,0)</f>
        <v>0</v>
      </c>
      <c r="L723" s="5">
        <f>0.0039*(Online_RAW!M723)</f>
        <v>17.681819999999998</v>
      </c>
      <c r="M723" s="10">
        <f>Online_RAW!$N$2-Online_RAW!N723</f>
        <v>0</v>
      </c>
      <c r="N723" s="5">
        <f>Online_RAW!C723*60</f>
        <v>109.7926956521742</v>
      </c>
      <c r="O723" s="5">
        <f>MAX(0, Online_RAW!D723*60)</f>
        <v>10.32782608695654</v>
      </c>
      <c r="P723" s="5">
        <f>_xlfn.IFNA(VLOOKUP(A723,Sampling!$D$7:$E$14,2,FALSE),0)</f>
        <v>0</v>
      </c>
      <c r="Q723">
        <f>_xlfn.IFNA(VLOOKUP(A723,Refill!$D$6:$G$8,2,FALSE),0)</f>
        <v>0</v>
      </c>
    </row>
    <row r="724" spans="1:17" x14ac:dyDescent="0.25">
      <c r="A724" s="5">
        <f>ROUND((Online_RAW!B724-General!$B$10)*24,3)</f>
        <v>12.032999999999999</v>
      </c>
      <c r="B724" s="5">
        <f>General!$B$12+Online_ANA!K724/1000+Online_ANA!L724/1000+Online_ANA!M724/1000/General!$B$22-SUM($P$2:P724)/1000/General!$B$24+SUM($Q$2:Q724)/1000/General!$B$24</f>
        <v>1.0978854</v>
      </c>
      <c r="C724" s="5">
        <f>Online_RAW!K724</f>
        <v>24.443076923076902</v>
      </c>
      <c r="D724" s="5">
        <f>Online_RAW!J724</f>
        <v>1.97</v>
      </c>
      <c r="E724" s="5">
        <f>(1-F724/100-G724/100)/(1-C724/100-D724/100-General!$B$17/100)</f>
        <v>0.98707465414726825</v>
      </c>
      <c r="F724" s="5">
        <f>N724*General!$B$14/(N724+O724)+O724*100/(N724+O724)</f>
        <v>27.754825502184481</v>
      </c>
      <c r="G724" s="5">
        <f>N724*General!$B$15/(N724+O724)</f>
        <v>3.6487461867583601E-2</v>
      </c>
      <c r="H724" s="5">
        <f>(N724+O724)*(1/General!$B$20)*((F724/100)-E724*(C724/100))*1000/B724</f>
        <v>176.73643161793652</v>
      </c>
      <c r="I724" s="5">
        <f>(N724+O724)*(1/General!$B$20)*((D724/100)*E724-(G724/100))*1000/B724</f>
        <v>92.957902964516379</v>
      </c>
      <c r="J724" s="5">
        <f t="shared" si="11"/>
        <v>0.52596910616295556</v>
      </c>
      <c r="K724" s="5">
        <f>MAX(Online_RAW!$L$2-Online_RAW!L724,0)</f>
        <v>0</v>
      </c>
      <c r="L724" s="5">
        <f>0.0039*(Online_RAW!M724)</f>
        <v>17.885400000000001</v>
      </c>
      <c r="M724" s="10">
        <f>Online_RAW!$N$2-Online_RAW!N724</f>
        <v>0</v>
      </c>
      <c r="N724" s="5">
        <f>Online_RAW!C724*60</f>
        <v>109.3595454545454</v>
      </c>
      <c r="O724" s="5">
        <f>MAX(0, Online_RAW!D724*60)</f>
        <v>10.527714285714302</v>
      </c>
      <c r="P724" s="5">
        <f>_xlfn.IFNA(VLOOKUP(A724,Sampling!$D$7:$E$14,2,FALSE),0)</f>
        <v>0</v>
      </c>
      <c r="Q724">
        <f>_xlfn.IFNA(VLOOKUP(A724,Refill!$D$6:$G$8,2,FALSE),0)</f>
        <v>0</v>
      </c>
    </row>
    <row r="725" spans="1:17" x14ac:dyDescent="0.25">
      <c r="A725" s="5">
        <f>ROUND((Online_RAW!B725-General!$B$10)*24,3)</f>
        <v>12.05</v>
      </c>
      <c r="B725" s="5">
        <f>General!$B$12+Online_ANA!K725/1000+Online_ANA!L725/1000+Online_ANA!M725/1000/General!$B$22-SUM($P$2:P725)/1000/General!$B$24+SUM($Q$2:Q725)/1000/General!$B$24</f>
        <v>1.0978854</v>
      </c>
      <c r="C725" s="5">
        <f>Online_RAW!K725</f>
        <v>24.599090909090901</v>
      </c>
      <c r="D725" s="5">
        <f>Online_RAW!J725</f>
        <v>1.9783333333333299</v>
      </c>
      <c r="E725" s="5">
        <f>(1-F725/100-G725/100)/(1-C725/100-D725/100-General!$B$17/100)</f>
        <v>0.986727926438557</v>
      </c>
      <c r="F725" s="5">
        <f>N725*General!$B$14/(N725+O725)+O725*100/(N725+O725)</f>
        <v>27.94245095096462</v>
      </c>
      <c r="G725" s="5">
        <f>N725*General!$B$15/(N725+O725)</f>
        <v>3.6392701539916861E-2</v>
      </c>
      <c r="H725" s="5">
        <f>(N725+O725)*(1/General!$B$20)*((F725/100)-E725*(C725/100))*1000/B725</f>
        <v>178.86242440907333</v>
      </c>
      <c r="I725" s="5">
        <f>(N725+O725)*(1/General!$B$20)*((D725/100)*E725-(G725/100))*1000/B725</f>
        <v>93.367503994628535</v>
      </c>
      <c r="J725" s="5">
        <f t="shared" si="11"/>
        <v>0.52200737132517694</v>
      </c>
      <c r="K725" s="5">
        <f>MAX(Online_RAW!$L$2-Online_RAW!L725,0)</f>
        <v>0</v>
      </c>
      <c r="L725" s="5">
        <f>0.0039*(Online_RAW!M725)</f>
        <v>17.885400000000001</v>
      </c>
      <c r="M725" s="10">
        <f>Online_RAW!$N$2-Online_RAW!N725</f>
        <v>0</v>
      </c>
      <c r="N725" s="5">
        <f>Online_RAW!C725*60</f>
        <v>109.1195454545454</v>
      </c>
      <c r="O725" s="5">
        <f>MAX(0, Online_RAW!D725*60)</f>
        <v>10.816090909090919</v>
      </c>
      <c r="P725" s="5">
        <f>_xlfn.IFNA(VLOOKUP(A725,Sampling!$D$7:$E$14,2,FALSE),0)</f>
        <v>0</v>
      </c>
      <c r="Q725">
        <f>_xlfn.IFNA(VLOOKUP(A725,Refill!$D$6:$G$8,2,FALSE),0)</f>
        <v>0</v>
      </c>
    </row>
    <row r="726" spans="1:17" x14ac:dyDescent="0.25">
      <c r="A726" s="5">
        <f>ROUND((Online_RAW!B726-General!$B$10)*24,3)</f>
        <v>12.067</v>
      </c>
      <c r="B726" s="5">
        <f>General!$B$12+Online_ANA!K726/1000+Online_ANA!L726/1000+Online_ANA!M726/1000/General!$B$22-SUM($P$2:P726)/1000/General!$B$24+SUM($Q$2:Q726)/1000/General!$B$24</f>
        <v>1.0981116</v>
      </c>
      <c r="C726" s="5">
        <f>Online_RAW!K726</f>
        <v>24.754999999999999</v>
      </c>
      <c r="D726" s="5">
        <f>Online_RAW!J726</f>
        <v>2</v>
      </c>
      <c r="E726" s="5">
        <f>(1-F726/100-G726/100)/(1-C726/100-D726/100-General!$B$17/100)</f>
        <v>0.98638306539855125</v>
      </c>
      <c r="F726" s="5">
        <f>N726*General!$B$14/(N726+O726)+O726*100/(N726+O726)</f>
        <v>28.14288126561074</v>
      </c>
      <c r="G726" s="5">
        <f>N726*General!$B$15/(N726+O726)</f>
        <v>3.6291474108277405E-2</v>
      </c>
      <c r="H726" s="5">
        <f>(N726+O726)*(1/General!$B$20)*((F726/100)-E726*(C726/100))*1000/B726</f>
        <v>181.6458384163156</v>
      </c>
      <c r="I726" s="5">
        <f>(N726+O726)*(1/General!$B$20)*((D726/100)*E726-(G726/100))*1000/B726</f>
        <v>94.431017152801729</v>
      </c>
      <c r="J726" s="5">
        <f t="shared" si="11"/>
        <v>0.51986336695682778</v>
      </c>
      <c r="K726" s="5">
        <f>MAX(Online_RAW!$L$2-Online_RAW!L726,0)</f>
        <v>0</v>
      </c>
      <c r="L726" s="5">
        <f>0.0039*(Online_RAW!M726)</f>
        <v>18.111599999999999</v>
      </c>
      <c r="M726" s="10">
        <f>Online_RAW!$N$2-Online_RAW!N726</f>
        <v>0</v>
      </c>
      <c r="N726" s="5">
        <f>Online_RAW!C726*60</f>
        <v>108.8963478260868</v>
      </c>
      <c r="O726" s="5">
        <f>MAX(0, Online_RAW!D726*60)</f>
        <v>11.12781818181816</v>
      </c>
      <c r="P726" s="5">
        <f>_xlfn.IFNA(VLOOKUP(A726,Sampling!$D$7:$E$14,2,FALSE),0)</f>
        <v>0</v>
      </c>
      <c r="Q726">
        <f>_xlfn.IFNA(VLOOKUP(A726,Refill!$D$6:$G$8,2,FALSE),0)</f>
        <v>0</v>
      </c>
    </row>
    <row r="727" spans="1:17" x14ac:dyDescent="0.25">
      <c r="A727" s="5">
        <f>ROUND((Online_RAW!B727-General!$B$10)*24,3)</f>
        <v>12.083</v>
      </c>
      <c r="B727" s="5">
        <f>General!$B$12+Online_ANA!K727/1000+Online_ANA!L727/1000+Online_ANA!M727/1000/General!$B$22-SUM($P$2:P727)/1000/General!$B$24+SUM($Q$2:Q727)/1000/General!$B$24</f>
        <v>1.0983183000000001</v>
      </c>
      <c r="C727" s="5">
        <f>Online_RAW!K727</f>
        <v>24.904545454545499</v>
      </c>
      <c r="D727" s="5">
        <f>Online_RAW!J727</f>
        <v>2.0139999999999998</v>
      </c>
      <c r="E727" s="5">
        <f>(1-F727/100-G727/100)/(1-C727/100-D727/100-General!$B$17/100)</f>
        <v>0.98549359024425864</v>
      </c>
      <c r="F727" s="5">
        <f>N727*General!$B$14/(N727+O727)+O727*100/(N727+O727)</f>
        <v>28.368933169025937</v>
      </c>
      <c r="G727" s="5">
        <f>N727*General!$B$15/(N727+O727)</f>
        <v>3.6177306480289932E-2</v>
      </c>
      <c r="H727" s="5">
        <f>(N727+O727)*(1/General!$B$20)*((F727/100)-E727*(C727/100))*1000/B727</f>
        <v>186.4097485571379</v>
      </c>
      <c r="I727" s="5">
        <f>(N727+O727)*(1/General!$B$20)*((D727/100)*E727-(G727/100))*1000/B727</f>
        <v>94.94805904800161</v>
      </c>
      <c r="J727" s="5">
        <f t="shared" si="11"/>
        <v>0.50935136055343344</v>
      </c>
      <c r="K727" s="5">
        <f>MAX(Online_RAW!$L$2-Online_RAW!L727,0)</f>
        <v>0</v>
      </c>
      <c r="L727" s="5">
        <f>0.0039*(Online_RAW!M727)</f>
        <v>18.318300000000001</v>
      </c>
      <c r="M727" s="10">
        <f>Online_RAW!$N$2-Online_RAW!N727</f>
        <v>0</v>
      </c>
      <c r="N727" s="5">
        <f>Online_RAW!C727*60</f>
        <v>108.48899999999999</v>
      </c>
      <c r="O727" s="5">
        <f>MAX(0, Online_RAW!D727*60)</f>
        <v>11.463545454545461</v>
      </c>
      <c r="P727" s="5">
        <f>_xlfn.IFNA(VLOOKUP(A727,Sampling!$D$7:$E$14,2,FALSE),0)</f>
        <v>0</v>
      </c>
      <c r="Q727">
        <f>_xlfn.IFNA(VLOOKUP(A727,Refill!$D$6:$G$8,2,FALSE),0)</f>
        <v>0</v>
      </c>
    </row>
    <row r="728" spans="1:17" x14ac:dyDescent="0.25">
      <c r="A728" s="5">
        <f>ROUND((Online_RAW!B728-General!$B$10)*24,3)</f>
        <v>12.1</v>
      </c>
      <c r="B728" s="5">
        <f>General!$B$12+Online_ANA!K728/1000+Online_ANA!L728/1000+Online_ANA!M728/1000/General!$B$22-SUM($P$2:P728)/1000/General!$B$24+SUM($Q$2:Q728)/1000/General!$B$24</f>
        <v>1.0983183000000001</v>
      </c>
      <c r="C728" s="5">
        <f>Online_RAW!K728</f>
        <v>25.08</v>
      </c>
      <c r="D728" s="5">
        <f>Online_RAW!J728</f>
        <v>2.0249999999999999</v>
      </c>
      <c r="E728" s="5">
        <f>(1-F728/100-G728/100)/(1-C728/100-D728/100-General!$B$17/100)</f>
        <v>0.98592804290028924</v>
      </c>
      <c r="F728" s="5">
        <f>N728*General!$B$14/(N728+O728)+O728*100/(N728+O728)</f>
        <v>28.521278428454423</v>
      </c>
      <c r="G728" s="5">
        <f>N728*General!$B$15/(N728+O728)</f>
        <v>3.6100364430073521E-2</v>
      </c>
      <c r="H728" s="5">
        <f>(N728+O728)*(1/General!$B$20)*((F728/100)-E728*(C728/100))*1000/B728</f>
        <v>184.88063424318455</v>
      </c>
      <c r="I728" s="5">
        <f>(N728+O728)*(1/General!$B$20)*((D728/100)*E728-(G728/100))*1000/B728</f>
        <v>95.524859847007349</v>
      </c>
      <c r="J728" s="5">
        <f t="shared" si="11"/>
        <v>0.51668396875660749</v>
      </c>
      <c r="K728" s="5">
        <f>MAX(Online_RAW!$L$2-Online_RAW!L728,0)</f>
        <v>0</v>
      </c>
      <c r="L728" s="5">
        <f>0.0039*(Online_RAW!M728)</f>
        <v>18.318300000000001</v>
      </c>
      <c r="M728" s="10">
        <f>Online_RAW!$N$2-Online_RAW!N728</f>
        <v>0</v>
      </c>
      <c r="N728" s="5">
        <f>Online_RAW!C728*60</f>
        <v>108.26050000000021</v>
      </c>
      <c r="O728" s="5">
        <f>MAX(0, Online_RAW!D728*60)</f>
        <v>11.69452173913044</v>
      </c>
      <c r="P728" s="5">
        <f>_xlfn.IFNA(VLOOKUP(A728,Sampling!$D$7:$E$14,2,FALSE),0)</f>
        <v>0</v>
      </c>
      <c r="Q728">
        <f>_xlfn.IFNA(VLOOKUP(A728,Refill!$D$6:$G$8,2,FALSE),0)</f>
        <v>0</v>
      </c>
    </row>
    <row r="729" spans="1:17" x14ac:dyDescent="0.25">
      <c r="A729" s="5">
        <f>ROUND((Online_RAW!B729-General!$B$10)*24,3)</f>
        <v>12.117000000000001</v>
      </c>
      <c r="B729" s="5">
        <f>General!$B$12+Online_ANA!K729/1000+Online_ANA!L729/1000+Online_ANA!M729/1000/General!$B$22-SUM($P$2:P729)/1000/General!$B$24+SUM($Q$2:Q729)/1000/General!$B$24</f>
        <v>1.0985499600000002</v>
      </c>
      <c r="C729" s="5">
        <f>Online_RAW!K729</f>
        <v>25.2558333333333</v>
      </c>
      <c r="D729" s="5">
        <f>Online_RAW!J729</f>
        <v>2.0499999999999998</v>
      </c>
      <c r="E729" s="5">
        <f>(1-F729/100-G729/100)/(1-C729/100-D729/100-General!$B$17/100)</f>
        <v>0.98624145399197172</v>
      </c>
      <c r="F729" s="5">
        <f>N729*General!$B$14/(N729+O729)+O729*100/(N729+O729)</f>
        <v>28.696726706412825</v>
      </c>
      <c r="G729" s="5">
        <f>N729*General!$B$15/(N729+O729)</f>
        <v>3.6011754188680391E-2</v>
      </c>
      <c r="H729" s="5">
        <f>(N729+O729)*(1/General!$B$20)*((F729/100)-E729*(C729/100))*1000/B729</f>
        <v>184.52707538438511</v>
      </c>
      <c r="I729" s="5">
        <f>(N729+O729)*(1/General!$B$20)*((D729/100)*E729-(G729/100))*1000/B729</f>
        <v>96.725003627431875</v>
      </c>
      <c r="J729" s="5">
        <f t="shared" si="11"/>
        <v>0.52417783908375348</v>
      </c>
      <c r="K729" s="5">
        <f>MAX(Online_RAW!$L$2-Online_RAW!L729,0)</f>
        <v>0</v>
      </c>
      <c r="L729" s="5">
        <f>0.0039*(Online_RAW!M729)</f>
        <v>18.549959999999999</v>
      </c>
      <c r="M729" s="10">
        <f>Online_RAW!$N$2-Online_RAW!N729</f>
        <v>0</v>
      </c>
      <c r="N729" s="5">
        <f>Online_RAW!C729*60</f>
        <v>107.9767826086956</v>
      </c>
      <c r="O729" s="5">
        <f>MAX(0, Online_RAW!D729*60)</f>
        <v>11.958260869565219</v>
      </c>
      <c r="P729" s="5">
        <f>_xlfn.IFNA(VLOOKUP(A729,Sampling!$D$7:$E$14,2,FALSE),0)</f>
        <v>0</v>
      </c>
      <c r="Q729">
        <f>_xlfn.IFNA(VLOOKUP(A729,Refill!$D$6:$G$8,2,FALSE),0)</f>
        <v>0</v>
      </c>
    </row>
    <row r="730" spans="1:17" x14ac:dyDescent="0.25">
      <c r="A730" s="5">
        <f>ROUND((Online_RAW!B730-General!$B$10)*24,3)</f>
        <v>12.132999999999999</v>
      </c>
      <c r="B730" s="5">
        <f>General!$B$12+Online_ANA!K730/1000+Online_ANA!L730/1000+Online_ANA!M730/1000/General!$B$22-SUM($P$2:P730)/1000/General!$B$24+SUM($Q$2:Q730)/1000/General!$B$24</f>
        <v>1.0987473000000001</v>
      </c>
      <c r="C730" s="5">
        <f>Online_RAW!K730</f>
        <v>25.413333333333298</v>
      </c>
      <c r="D730" s="5">
        <f>Online_RAW!J730</f>
        <v>2.0750000000000002</v>
      </c>
      <c r="E730" s="5">
        <f>(1-F730/100-G730/100)/(1-C730/100-D730/100-General!$B$17/100)</f>
        <v>0.98587837238377007</v>
      </c>
      <c r="F730" s="5">
        <f>N730*General!$B$14/(N730+O730)+O730*100/(N730+O730)</f>
        <v>28.902990495324929</v>
      </c>
      <c r="G730" s="5">
        <f>N730*General!$B$15/(N730+O730)</f>
        <v>3.5907580557916707E-2</v>
      </c>
      <c r="H730" s="5">
        <f>(N730+O730)*(1/General!$B$20)*((F730/100)-E730*(C730/100))*1000/B730</f>
        <v>187.5225725918778</v>
      </c>
      <c r="I730" s="5">
        <f>(N730+O730)*(1/General!$B$20)*((D730/100)*E730-(G730/100))*1000/B730</f>
        <v>97.928437563605272</v>
      </c>
      <c r="J730" s="5">
        <f t="shared" si="11"/>
        <v>0.52222213150166041</v>
      </c>
      <c r="K730" s="5">
        <f>MAX(Online_RAW!$L$2-Online_RAW!L730,0)</f>
        <v>0</v>
      </c>
      <c r="L730" s="5">
        <f>0.0039*(Online_RAW!M730)</f>
        <v>18.747299999999999</v>
      </c>
      <c r="M730" s="10">
        <f>Online_RAW!$N$2-Online_RAW!N730</f>
        <v>0</v>
      </c>
      <c r="N730" s="5">
        <f>Online_RAW!C730*60</f>
        <v>107.721272727273</v>
      </c>
      <c r="O730" s="5">
        <f>MAX(0, Online_RAW!D730*60)</f>
        <v>12.277090909090921</v>
      </c>
      <c r="P730" s="5">
        <f>_xlfn.IFNA(VLOOKUP(A730,Sampling!$D$7:$E$14,2,FALSE),0)</f>
        <v>0</v>
      </c>
      <c r="Q730">
        <f>_xlfn.IFNA(VLOOKUP(A730,Refill!$D$6:$G$8,2,FALSE),0)</f>
        <v>0</v>
      </c>
    </row>
    <row r="731" spans="1:17" x14ac:dyDescent="0.25">
      <c r="A731" s="5">
        <f>ROUND((Online_RAW!B731-General!$B$10)*24,3)</f>
        <v>12.15</v>
      </c>
      <c r="B731" s="5">
        <f>General!$B$12+Online_ANA!K731/1000+Online_ANA!L731/1000+Online_ANA!M731/1000/General!$B$22-SUM($P$2:P731)/1000/General!$B$24+SUM($Q$2:Q731)/1000/General!$B$24</f>
        <v>1.0987473000000001</v>
      </c>
      <c r="C731" s="5">
        <f>Online_RAW!K731</f>
        <v>25.579166666666701</v>
      </c>
      <c r="D731" s="5">
        <f>Online_RAW!J731</f>
        <v>2.09</v>
      </c>
      <c r="E731" s="5">
        <f>(1-F731/100-G731/100)/(1-C731/100-D731/100-General!$B$17/100)</f>
        <v>0.98460206872361</v>
      </c>
      <c r="F731" s="5">
        <f>N731*General!$B$14/(N731+O731)+O731*100/(N731+O731)</f>
        <v>29.173170482753218</v>
      </c>
      <c r="G731" s="5">
        <f>N731*General!$B$15/(N731+O731)</f>
        <v>3.5771126018811508E-2</v>
      </c>
      <c r="H731" s="5">
        <f>(N731+O731)*(1/General!$B$20)*((F731/100)-E731*(C731/100))*1000/B731</f>
        <v>194.51001358542484</v>
      </c>
      <c r="I731" s="5">
        <f>(N731+O731)*(1/General!$B$20)*((D731/100)*E731-(G731/100))*1000/B731</f>
        <v>98.626189248109043</v>
      </c>
      <c r="J731" s="5">
        <f t="shared" si="11"/>
        <v>0.50704941833133144</v>
      </c>
      <c r="K731" s="5">
        <f>MAX(Online_RAW!$L$2-Online_RAW!L731,0)</f>
        <v>0</v>
      </c>
      <c r="L731" s="5">
        <f>0.0039*(Online_RAW!M731)</f>
        <v>18.747299999999999</v>
      </c>
      <c r="M731" s="10">
        <f>Online_RAW!$N$2-Online_RAW!N731</f>
        <v>0</v>
      </c>
      <c r="N731" s="5">
        <f>Online_RAW!C731*60</f>
        <v>107.42139130434779</v>
      </c>
      <c r="O731" s="5">
        <f>MAX(0, Online_RAW!D731*60)</f>
        <v>12.699391304347799</v>
      </c>
      <c r="P731" s="5">
        <f>_xlfn.IFNA(VLOOKUP(A731,Sampling!$D$7:$E$14,2,FALSE),0)</f>
        <v>0</v>
      </c>
      <c r="Q731">
        <f>_xlfn.IFNA(VLOOKUP(A731,Refill!$D$6:$G$8,2,FALSE),0)</f>
        <v>0</v>
      </c>
    </row>
    <row r="732" spans="1:17" x14ac:dyDescent="0.25">
      <c r="A732" s="5">
        <f>ROUND((Online_RAW!B732-General!$B$10)*24,3)</f>
        <v>12.167</v>
      </c>
      <c r="B732" s="5">
        <f>General!$B$12+Online_ANA!K732/1000+Online_ANA!L732/1000+Online_ANA!M732/1000/General!$B$22-SUM($P$2:P732)/1000/General!$B$24+SUM($Q$2:Q732)/1000/General!$B$24</f>
        <v>1.0989571200000001</v>
      </c>
      <c r="C732" s="5">
        <f>Online_RAW!K732</f>
        <v>25.7566666666667</v>
      </c>
      <c r="D732" s="5">
        <f>Online_RAW!J732</f>
        <v>2.1</v>
      </c>
      <c r="E732" s="5">
        <f>(1-F732/100-G732/100)/(1-C732/100-D732/100-General!$B$17/100)</f>
        <v>0.98468281219895459</v>
      </c>
      <c r="F732" s="5">
        <f>N732*General!$B$14/(N732+O732)+O732*100/(N732+O732)</f>
        <v>29.352083564405525</v>
      </c>
      <c r="G732" s="5">
        <f>N732*General!$B$15/(N732+O732)</f>
        <v>3.5680765876562874E-2</v>
      </c>
      <c r="H732" s="5">
        <f>(N732+O732)*(1/General!$B$20)*((F732/100)-E732*(C732/100))*1000/B732</f>
        <v>194.29898859338817</v>
      </c>
      <c r="I732" s="5">
        <f>(N732+O732)*(1/General!$B$20)*((D732/100)*E732-(G732/100))*1000/B732</f>
        <v>98.960294230395277</v>
      </c>
      <c r="J732" s="5">
        <f t="shared" si="11"/>
        <v>0.50931965702348903</v>
      </c>
      <c r="K732" s="5">
        <f>MAX(Online_RAW!$L$2-Online_RAW!L732,0)</f>
        <v>0</v>
      </c>
      <c r="L732" s="5">
        <f>0.0039*(Online_RAW!M732)</f>
        <v>18.957119999999996</v>
      </c>
      <c r="M732" s="10">
        <f>Online_RAW!$N$2-Online_RAW!N732</f>
        <v>0</v>
      </c>
      <c r="N732" s="5">
        <f>Online_RAW!C732*60</f>
        <v>106.99878260869561</v>
      </c>
      <c r="O732" s="5">
        <f>MAX(0, Online_RAW!D732*60)</f>
        <v>12.95243478260868</v>
      </c>
      <c r="P732" s="5">
        <f>_xlfn.IFNA(VLOOKUP(A732,Sampling!$D$7:$E$14,2,FALSE),0)</f>
        <v>0</v>
      </c>
      <c r="Q732">
        <f>_xlfn.IFNA(VLOOKUP(A732,Refill!$D$6:$G$8,2,FALSE),0)</f>
        <v>0</v>
      </c>
    </row>
    <row r="733" spans="1:17" x14ac:dyDescent="0.25">
      <c r="A733" s="5">
        <f>ROUND((Online_RAW!B733-General!$B$10)*24,3)</f>
        <v>12.183</v>
      </c>
      <c r="B733" s="5">
        <f>General!$B$12+Online_ANA!K733/1000+Online_ANA!L733/1000+Online_ANA!M733/1000/General!$B$22-SUM($P$2:P733)/1000/General!$B$24+SUM($Q$2:Q733)/1000/General!$B$24</f>
        <v>1.0991685</v>
      </c>
      <c r="C733" s="5">
        <f>Online_RAW!K733</f>
        <v>25.920909090909099</v>
      </c>
      <c r="D733" s="5">
        <f>Online_RAW!J733</f>
        <v>2.125</v>
      </c>
      <c r="E733" s="5">
        <f>(1-F733/100-G733/100)/(1-C733/100-D733/100-General!$B$17/100)</f>
        <v>0.9852342222025694</v>
      </c>
      <c r="F733" s="5">
        <f>N733*General!$B$14/(N733+O733)+O733*100/(N733+O733)</f>
        <v>29.499063944749885</v>
      </c>
      <c r="G733" s="5">
        <f>N733*General!$B$15/(N733+O733)</f>
        <v>3.5606533361237432E-2</v>
      </c>
      <c r="H733" s="5">
        <f>(N733+O733)*(1/General!$B$20)*((F733/100)-E733*(C733/100))*1000/B733</f>
        <v>193.15034829555705</v>
      </c>
      <c r="I733" s="5">
        <f>(N733+O733)*(1/General!$B$20)*((D733/100)*E733-(G733/100))*1000/B733</f>
        <v>100.35770175412712</v>
      </c>
      <c r="J733" s="5">
        <f t="shared" si="11"/>
        <v>0.51958333308599891</v>
      </c>
      <c r="K733" s="5">
        <f>MAX(Online_RAW!$L$2-Online_RAW!L733,0)</f>
        <v>0</v>
      </c>
      <c r="L733" s="5">
        <f>0.0039*(Online_RAW!M733)</f>
        <v>19.168499999999998</v>
      </c>
      <c r="M733" s="10">
        <f>Online_RAW!$N$2-Online_RAW!N733</f>
        <v>0</v>
      </c>
      <c r="N733" s="5">
        <f>Online_RAW!C733*60</f>
        <v>106.94371428571439</v>
      </c>
      <c r="O733" s="5">
        <f>MAX(0, Online_RAW!D733*60)</f>
        <v>13.19571428571426</v>
      </c>
      <c r="P733" s="5">
        <f>_xlfn.IFNA(VLOOKUP(A733,Sampling!$D$7:$E$14,2,FALSE),0)</f>
        <v>0</v>
      </c>
      <c r="Q733">
        <f>_xlfn.IFNA(VLOOKUP(A733,Refill!$D$6:$G$8,2,FALSE),0)</f>
        <v>0</v>
      </c>
    </row>
    <row r="734" spans="1:17" x14ac:dyDescent="0.25">
      <c r="A734" s="5">
        <f>ROUND((Online_RAW!B734-General!$B$10)*24,3)</f>
        <v>12.2</v>
      </c>
      <c r="B734" s="5">
        <f>General!$B$12+Online_ANA!K734/1000+Online_ANA!L734/1000+Online_ANA!M734/1000/General!$B$22-SUM($P$2:P734)/1000/General!$B$24+SUM($Q$2:Q734)/1000/General!$B$24</f>
        <v>1.099458075</v>
      </c>
      <c r="C734" s="5">
        <f>Online_RAW!K734</f>
        <v>26.1145454545455</v>
      </c>
      <c r="D734" s="5">
        <f>Online_RAW!J734</f>
        <v>2.15</v>
      </c>
      <c r="E734" s="5">
        <f>(1-F734/100-G734/100)/(1-C734/100-D734/100-General!$B$17/100)</f>
        <v>0.98543464789522328</v>
      </c>
      <c r="F734" s="5">
        <f>N734*General!$B$14/(N734+O734)+O734*100/(N734+O734)</f>
        <v>29.700282692542942</v>
      </c>
      <c r="G734" s="5">
        <f>N734*General!$B$15/(N734+O734)</f>
        <v>3.5504907731038919E-2</v>
      </c>
      <c r="H734" s="5">
        <f>(N734+O734)*(1/General!$B$20)*((F734/100)-E734*(C734/100))*1000/B734</f>
        <v>193.20887314752187</v>
      </c>
      <c r="I734" s="5">
        <f>(N734+O734)*(1/General!$B$20)*((D734/100)*E734-(G734/100))*1000/B734</f>
        <v>101.48213468472301</v>
      </c>
      <c r="J734" s="5">
        <f t="shared" si="11"/>
        <v>0.52524572516520907</v>
      </c>
      <c r="K734" s="5">
        <f>MAX(Online_RAW!$L$2-Online_RAW!L734,0)</f>
        <v>0</v>
      </c>
      <c r="L734" s="5">
        <f>0.0039*(Online_RAW!M734)</f>
        <v>19.458074999999997</v>
      </c>
      <c r="M734" s="10">
        <f>Online_RAW!$N$2-Online_RAW!N734</f>
        <v>0</v>
      </c>
      <c r="N734" s="5">
        <f>Online_RAW!C734*60</f>
        <v>106.55879999999999</v>
      </c>
      <c r="O734" s="5">
        <f>MAX(0, Online_RAW!D734*60)</f>
        <v>13.49085714285714</v>
      </c>
      <c r="P734" s="5">
        <f>_xlfn.IFNA(VLOOKUP(A734,Sampling!$D$7:$E$14,2,FALSE),0)</f>
        <v>0</v>
      </c>
      <c r="Q734">
        <f>_xlfn.IFNA(VLOOKUP(A734,Refill!$D$6:$G$8,2,FALSE),0)</f>
        <v>0</v>
      </c>
    </row>
    <row r="735" spans="1:17" x14ac:dyDescent="0.25">
      <c r="A735" s="5">
        <f>ROUND((Online_RAW!B735-General!$B$10)*24,3)</f>
        <v>12.217000000000001</v>
      </c>
      <c r="B735" s="5">
        <f>General!$B$12+Online_ANA!K735/1000+Online_ANA!L735/1000+Online_ANA!M735/1000/General!$B$22-SUM($P$2:P735)/1000/General!$B$24+SUM($Q$2:Q735)/1000/General!$B$24</f>
        <v>1.099458075</v>
      </c>
      <c r="C735" s="5">
        <f>Online_RAW!K735</f>
        <v>26.277999999999999</v>
      </c>
      <c r="D735" s="5">
        <f>Online_RAW!J735</f>
        <v>2.1749999999999998</v>
      </c>
      <c r="E735" s="5">
        <f>(1-F735/100-G735/100)/(1-C735/100-D735/100-General!$B$17/100)</f>
        <v>0.98532294120071584</v>
      </c>
      <c r="F735" s="5">
        <f>N735*General!$B$14/(N735+O735)+O735*100/(N735+O735)</f>
        <v>29.894034129692841</v>
      </c>
      <c r="G735" s="5">
        <f>N735*General!$B$15/(N735+O735)</f>
        <v>3.5407053469852103E-2</v>
      </c>
      <c r="H735" s="5">
        <f>(N735+O735)*(1/General!$B$20)*((F735/100)-E735*(C735/100))*1000/B735</f>
        <v>194.64169409474763</v>
      </c>
      <c r="I735" s="5">
        <f>(N735+O735)*(1/General!$B$20)*((D735/100)*E735-(G735/100))*1000/B735</f>
        <v>102.51610395772647</v>
      </c>
      <c r="J735" s="5">
        <f t="shared" si="11"/>
        <v>0.52669138765214252</v>
      </c>
      <c r="K735" s="5">
        <f>MAX(Online_RAW!$L$2-Online_RAW!L735,0)</f>
        <v>0</v>
      </c>
      <c r="L735" s="5">
        <f>0.0039*(Online_RAW!M735)</f>
        <v>19.458074999999997</v>
      </c>
      <c r="M735" s="10">
        <f>Online_RAW!$N$2-Online_RAW!N735</f>
        <v>0</v>
      </c>
      <c r="N735" s="5">
        <f>Online_RAW!C735*60</f>
        <v>106.1004545454546</v>
      </c>
      <c r="O735" s="5">
        <f>MAX(0, Online_RAW!D735*60)</f>
        <v>13.76318181818184</v>
      </c>
      <c r="P735" s="5">
        <f>_xlfn.IFNA(VLOOKUP(A735,Sampling!$D$7:$E$14,2,FALSE),0)</f>
        <v>0</v>
      </c>
      <c r="Q735">
        <f>_xlfn.IFNA(VLOOKUP(A735,Refill!$D$6:$G$8,2,FALSE),0)</f>
        <v>0</v>
      </c>
    </row>
    <row r="736" spans="1:17" x14ac:dyDescent="0.25">
      <c r="A736" s="5">
        <f>ROUND((Online_RAW!B736-General!$B$10)*24,3)</f>
        <v>12.233000000000001</v>
      </c>
      <c r="B736" s="5">
        <f>General!$B$12+Online_ANA!K736/1000+Online_ANA!L736/1000+Online_ANA!M736/1000/General!$B$22-SUM($P$2:P736)/1000/General!$B$24+SUM($Q$2:Q736)/1000/General!$B$24</f>
        <v>1.0997776800000001</v>
      </c>
      <c r="C736" s="5">
        <f>Online_RAW!K736</f>
        <v>26.449090909090899</v>
      </c>
      <c r="D736" s="5">
        <f>Online_RAW!J736</f>
        <v>2.1949999999999998</v>
      </c>
      <c r="E736" s="5">
        <f>(1-F736/100-G736/100)/(1-C736/100-D736/100-General!$B$17/100)</f>
        <v>0.98523963243166268</v>
      </c>
      <c r="F736" s="5">
        <f>N736*General!$B$14/(N736+O736)+O736*100/(N736+O736)</f>
        <v>30.088327039894928</v>
      </c>
      <c r="G736" s="5">
        <f>N736*General!$B$15/(N736+O736)</f>
        <v>3.5308925737426812E-2</v>
      </c>
      <c r="H736" s="5">
        <f>(N736+O736)*(1/General!$B$20)*((F736/100)-E736*(C736/100))*1000/B736</f>
        <v>196.29580836173781</v>
      </c>
      <c r="I736" s="5">
        <f>(N736+O736)*(1/General!$B$20)*((D736/100)*E736-(G736/100))*1000/B736</f>
        <v>103.62689787181316</v>
      </c>
      <c r="J736" s="5">
        <f t="shared" si="11"/>
        <v>0.52791192403277121</v>
      </c>
      <c r="K736" s="5">
        <f>MAX(Online_RAW!$L$2-Online_RAW!L736,0)</f>
        <v>0</v>
      </c>
      <c r="L736" s="5">
        <f>0.0039*(Online_RAW!M736)</f>
        <v>19.777680000000004</v>
      </c>
      <c r="M736" s="10">
        <f>Online_RAW!$N$2-Online_RAW!N736</f>
        <v>0</v>
      </c>
      <c r="N736" s="5">
        <f>Online_RAW!C736*60</f>
        <v>105.997142857143</v>
      </c>
      <c r="O736" s="5">
        <f>MAX(0, Online_RAW!D736*60)</f>
        <v>14.082571428571441</v>
      </c>
      <c r="P736" s="5">
        <f>_xlfn.IFNA(VLOOKUP(A736,Sampling!$D$7:$E$14,2,FALSE),0)</f>
        <v>0</v>
      </c>
      <c r="Q736">
        <f>_xlfn.IFNA(VLOOKUP(A736,Refill!$D$6:$G$8,2,FALSE),0)</f>
        <v>0</v>
      </c>
    </row>
    <row r="737" spans="1:17" x14ac:dyDescent="0.25">
      <c r="A737" s="5">
        <f>ROUND((Online_RAW!B737-General!$B$10)*24,3)</f>
        <v>12.25</v>
      </c>
      <c r="B737" s="5">
        <f>General!$B$12+Online_ANA!K737/1000+Online_ANA!L737/1000+Online_ANA!M737/1000/General!$B$22-SUM($P$2:P737)/1000/General!$B$24+SUM($Q$2:Q737)/1000/General!$B$24</f>
        <v>1.1000187000000001</v>
      </c>
      <c r="C737" s="5">
        <f>Online_RAW!K737</f>
        <v>26.620833333333302</v>
      </c>
      <c r="D737" s="5">
        <f>Online_RAW!J737</f>
        <v>2.21</v>
      </c>
      <c r="E737" s="5">
        <f>(1-F737/100-G737/100)/(1-C737/100-D737/100-General!$B$17/100)</f>
        <v>0.98509054345020675</v>
      </c>
      <c r="F737" s="5">
        <f>N737*General!$B$14/(N737+O737)+O737*100/(N737+O737)</f>
        <v>30.282957404392761</v>
      </c>
      <c r="G737" s="5">
        <f>N737*General!$B$15/(N737+O737)</f>
        <v>3.5210627573539016E-2</v>
      </c>
      <c r="H737" s="5">
        <f>(N737+O737)*(1/General!$B$20)*((F737/100)-E737*(C737/100))*1000/B737</f>
        <v>197.33141472647583</v>
      </c>
      <c r="I737" s="5">
        <f>(N737+O737)*(1/General!$B$20)*((D737/100)*E737-(G737/100))*1000/B737</f>
        <v>104.12650462750337</v>
      </c>
      <c r="J737" s="5">
        <f t="shared" si="11"/>
        <v>0.52767322816711548</v>
      </c>
      <c r="K737" s="5">
        <f>MAX(Online_RAW!$L$2-Online_RAW!L737,0)</f>
        <v>0</v>
      </c>
      <c r="L737" s="5">
        <f>0.0039*(Online_RAW!M737)</f>
        <v>20.018699999999999</v>
      </c>
      <c r="M737" s="10">
        <f>Online_RAW!$N$2-Online_RAW!N737</f>
        <v>0</v>
      </c>
      <c r="N737" s="5">
        <f>Online_RAW!C737*60</f>
        <v>105.51339130434779</v>
      </c>
      <c r="O737" s="5">
        <f>MAX(0, Online_RAW!D737*60)</f>
        <v>14.352</v>
      </c>
      <c r="P737" s="5">
        <f>_xlfn.IFNA(VLOOKUP(A737,Sampling!$D$7:$E$14,2,FALSE),0)</f>
        <v>0</v>
      </c>
      <c r="Q737">
        <f>_xlfn.IFNA(VLOOKUP(A737,Refill!$D$6:$G$8,2,FALSE),0)</f>
        <v>0</v>
      </c>
    </row>
    <row r="738" spans="1:17" x14ac:dyDescent="0.25">
      <c r="A738" s="5">
        <f>ROUND((Online_RAW!B738-General!$B$10)*24,3)</f>
        <v>12.266999999999999</v>
      </c>
      <c r="B738" s="5">
        <f>General!$B$12+Online_ANA!K738/1000+Online_ANA!L738/1000+Online_ANA!M738/1000/General!$B$22-SUM($P$2:P738)/1000/General!$B$24+SUM($Q$2:Q738)/1000/General!$B$24</f>
        <v>1.1000187000000001</v>
      </c>
      <c r="C738" s="5">
        <f>Online_RAW!K738</f>
        <v>26.81</v>
      </c>
      <c r="D738" s="5">
        <f>Online_RAW!J738</f>
        <v>2.2250000000000001</v>
      </c>
      <c r="E738" s="5">
        <f>(1-F738/100-G738/100)/(1-C738/100-D738/100-General!$B$17/100)</f>
        <v>0.98387193136272377</v>
      </c>
      <c r="F738" s="5">
        <f>N738*General!$B$14/(N738+O738)+O738*100/(N738+O738)</f>
        <v>30.570176639945764</v>
      </c>
      <c r="G738" s="5">
        <f>N738*General!$B$15/(N738+O738)</f>
        <v>3.5065567353562754E-2</v>
      </c>
      <c r="H738" s="5">
        <f>(N738+O738)*(1/General!$B$20)*((F738/100)-E738*(C738/100))*1000/B738</f>
        <v>204.05047005750276</v>
      </c>
      <c r="I738" s="5">
        <f>(N738+O738)*(1/General!$B$20)*((D738/100)*E738-(G738/100))*1000/B738</f>
        <v>104.83660192221524</v>
      </c>
      <c r="J738" s="5">
        <f t="shared" si="11"/>
        <v>0.51377780160306219</v>
      </c>
      <c r="K738" s="5">
        <f>MAX(Online_RAW!$L$2-Online_RAW!L738,0)</f>
        <v>0</v>
      </c>
      <c r="L738" s="5">
        <f>0.0039*(Online_RAW!M738)</f>
        <v>20.018699999999999</v>
      </c>
      <c r="M738" s="10">
        <f>Online_RAW!$N$2-Online_RAW!N738</f>
        <v>0</v>
      </c>
      <c r="N738" s="5">
        <f>Online_RAW!C738*60</f>
        <v>105.1956</v>
      </c>
      <c r="O738" s="5">
        <f>MAX(0, Online_RAW!D738*60)</f>
        <v>14.80314285714288</v>
      </c>
      <c r="P738" s="5">
        <f>_xlfn.IFNA(VLOOKUP(A738,Sampling!$D$7:$E$14,2,FALSE),0)</f>
        <v>0</v>
      </c>
      <c r="Q738">
        <f>_xlfn.IFNA(VLOOKUP(A738,Refill!$D$6:$G$8,2,FALSE),0)</f>
        <v>0</v>
      </c>
    </row>
    <row r="739" spans="1:17" x14ac:dyDescent="0.25">
      <c r="A739" s="5">
        <f>ROUND((Online_RAW!B739-General!$B$10)*24,3)</f>
        <v>12.282999999999999</v>
      </c>
      <c r="B739" s="5">
        <f>General!$B$12+Online_ANA!K739/1000+Online_ANA!L739/1000+Online_ANA!M739/1000/General!$B$22-SUM($P$2:P739)/1000/General!$B$24+SUM($Q$2:Q739)/1000/General!$B$24</f>
        <v>1.100306325</v>
      </c>
      <c r="C739" s="5">
        <f>Online_RAW!K739</f>
        <v>26.988333333333301</v>
      </c>
      <c r="D739" s="5">
        <f>Online_RAW!J739</f>
        <v>2.2366666666666699</v>
      </c>
      <c r="E739" s="5">
        <f>(1-F739/100-G739/100)/(1-C739/100-D739/100-General!$B$17/100)</f>
        <v>0.98429695808271755</v>
      </c>
      <c r="F739" s="5">
        <f>N739*General!$B$14/(N739+O739)+O739*100/(N739+O739)</f>
        <v>30.727294298942439</v>
      </c>
      <c r="G739" s="5">
        <f>N739*General!$B$15/(N739+O739)</f>
        <v>3.4986215000534115E-2</v>
      </c>
      <c r="H739" s="5">
        <f>(N739+O739)*(1/General!$B$20)*((F739/100)-E739*(C739/100))*1000/B739</f>
        <v>202.53542980070674</v>
      </c>
      <c r="I739" s="5">
        <f>(N739+O739)*(1/General!$B$20)*((D739/100)*E739-(G739/100))*1000/B739</f>
        <v>105.41197738148807</v>
      </c>
      <c r="J739" s="5">
        <f t="shared" si="11"/>
        <v>0.5204619136770916</v>
      </c>
      <c r="K739" s="5">
        <f>MAX(Online_RAW!$L$2-Online_RAW!L739,0)</f>
        <v>0</v>
      </c>
      <c r="L739" s="5">
        <f>0.0039*(Online_RAW!M739)</f>
        <v>20.306324999999998</v>
      </c>
      <c r="M739" s="10">
        <f>Online_RAW!$N$2-Online_RAW!N739</f>
        <v>0</v>
      </c>
      <c r="N739" s="5">
        <f>Online_RAW!C739*60</f>
        <v>104.951727272727</v>
      </c>
      <c r="O739" s="5">
        <f>MAX(0, Online_RAW!D739*60)</f>
        <v>15.040363636363619</v>
      </c>
      <c r="P739" s="5">
        <f>_xlfn.IFNA(VLOOKUP(A739,Sampling!$D$7:$E$14,2,FALSE),0)</f>
        <v>0</v>
      </c>
      <c r="Q739">
        <f>_xlfn.IFNA(VLOOKUP(A739,Refill!$D$6:$G$8,2,FALSE),0)</f>
        <v>0</v>
      </c>
    </row>
    <row r="740" spans="1:17" x14ac:dyDescent="0.25">
      <c r="A740" s="5">
        <f>ROUND((Online_RAW!B740-General!$B$10)*24,3)</f>
        <v>12.3</v>
      </c>
      <c r="B740" s="5">
        <f>General!$B$12+Online_ANA!K740/1000+Online_ANA!L740/1000+Online_ANA!M740/1000/General!$B$22-SUM($P$2:P740)/1000/General!$B$24+SUM($Q$2:Q740)/1000/General!$B$24</f>
        <v>1.1004438000000001</v>
      </c>
      <c r="C740" s="5">
        <f>Online_RAW!K740</f>
        <v>27.165454545454502</v>
      </c>
      <c r="D740" s="5">
        <f>Online_RAW!J740</f>
        <v>2.2599999999999998</v>
      </c>
      <c r="E740" s="5">
        <f>(1-F740/100-G740/100)/(1-C740/100-D740/100-General!$B$17/100)</f>
        <v>0.98245787869670798</v>
      </c>
      <c r="F740" s="5">
        <f>N740*General!$B$14/(N740+O740)+O740*100/(N740+O740)</f>
        <v>31.05376241737417</v>
      </c>
      <c r="G740" s="5">
        <f>N740*General!$B$15/(N740+O740)</f>
        <v>3.4821332112437285E-2</v>
      </c>
      <c r="H740" s="5">
        <f>(N740+O740)*(1/General!$B$20)*((F740/100)-E740*(C740/100))*1000/B740</f>
        <v>212.47552756224377</v>
      </c>
      <c r="I740" s="5">
        <f>(N740+O740)*(1/General!$B$20)*((D740/100)*E740-(G740/100))*1000/B740</f>
        <v>106.38913966738671</v>
      </c>
      <c r="J740" s="5">
        <f t="shared" si="11"/>
        <v>0.50071243915947206</v>
      </c>
      <c r="K740" s="5">
        <f>MAX(Online_RAW!$L$2-Online_RAW!L740,0)</f>
        <v>0</v>
      </c>
      <c r="L740" s="5">
        <f>0.0039*(Online_RAW!M740)</f>
        <v>20.4438</v>
      </c>
      <c r="M740" s="10">
        <f>Online_RAW!$N$2-Online_RAW!N740</f>
        <v>0</v>
      </c>
      <c r="N740" s="5">
        <f>Online_RAW!C740*60</f>
        <v>104.5231428571428</v>
      </c>
      <c r="O740" s="5">
        <f>MAX(0, Online_RAW!D740*60)</f>
        <v>15.544799999999999</v>
      </c>
      <c r="P740" s="5">
        <f>_xlfn.IFNA(VLOOKUP(A740,Sampling!$D$7:$E$14,2,FALSE),0)</f>
        <v>0</v>
      </c>
      <c r="Q740">
        <f>_xlfn.IFNA(VLOOKUP(A740,Refill!$D$6:$G$8,2,FALSE),0)</f>
        <v>0</v>
      </c>
    </row>
    <row r="741" spans="1:17" x14ac:dyDescent="0.25">
      <c r="A741" s="5">
        <f>ROUND((Online_RAW!B741-General!$B$10)*24,3)</f>
        <v>12.317</v>
      </c>
      <c r="B741" s="5">
        <f>General!$B$12+Online_ANA!K741/1000+Online_ANA!L741/1000+Online_ANA!M741/1000/General!$B$22-SUM($P$2:P741)/1000/General!$B$24+SUM($Q$2:Q741)/1000/General!$B$24</f>
        <v>1.1007148500000001</v>
      </c>
      <c r="C741" s="5">
        <f>Online_RAW!K741</f>
        <v>27.379000000000001</v>
      </c>
      <c r="D741" s="5">
        <f>Online_RAW!J741</f>
        <v>2.2799999999999998</v>
      </c>
      <c r="E741" s="5">
        <f>(1-F741/100-G741/100)/(1-C741/100-D741/100-General!$B$17/100)</f>
        <v>0.98287921193557726</v>
      </c>
      <c r="F741" s="5">
        <f>N741*General!$B$14/(N741+O741)+O741*100/(N741+O741)</f>
        <v>31.253857353570908</v>
      </c>
      <c r="G741" s="5">
        <f>N741*General!$B$15/(N741+O741)</f>
        <v>3.4720274063853078E-2</v>
      </c>
      <c r="H741" s="5">
        <f>(N741+O741)*(1/General!$B$20)*((F741/100)-E741*(C741/100))*1000/B741</f>
        <v>211.44092380782268</v>
      </c>
      <c r="I741" s="5">
        <f>(N741+O741)*(1/General!$B$20)*((D741/100)*E741-(G741/100))*1000/B741</f>
        <v>107.39698482614821</v>
      </c>
      <c r="J741" s="5">
        <f t="shared" si="11"/>
        <v>0.50792903706645098</v>
      </c>
      <c r="K741" s="5">
        <f>MAX(Online_RAW!$L$2-Online_RAW!L741,0)</f>
        <v>0</v>
      </c>
      <c r="L741" s="5">
        <f>0.0039*(Online_RAW!M741)</f>
        <v>20.714849999999998</v>
      </c>
      <c r="M741" s="10">
        <f>Online_RAW!$N$2-Online_RAW!N741</f>
        <v>0</v>
      </c>
      <c r="N741" s="5">
        <f>Online_RAW!C741*60</f>
        <v>104.24514285714301</v>
      </c>
      <c r="O741" s="5">
        <f>MAX(0, Online_RAW!D741*60)</f>
        <v>15.852</v>
      </c>
      <c r="P741" s="5">
        <f>_xlfn.IFNA(VLOOKUP(A741,Sampling!$D$7:$E$14,2,FALSE),0)</f>
        <v>0</v>
      </c>
      <c r="Q741">
        <f>_xlfn.IFNA(VLOOKUP(A741,Refill!$D$6:$G$8,2,FALSE),0)</f>
        <v>0</v>
      </c>
    </row>
    <row r="742" spans="1:17" x14ac:dyDescent="0.25">
      <c r="A742" s="5">
        <f>ROUND((Online_RAW!B742-General!$B$10)*24,3)</f>
        <v>12.333</v>
      </c>
      <c r="B742" s="5">
        <f>General!$B$12+Online_ANA!K742/1000+Online_ANA!L742/1000+Online_ANA!M742/1000/General!$B$22-SUM($P$2:P742)/1000/General!$B$24+SUM($Q$2:Q742)/1000/General!$B$24</f>
        <v>1.1007148500000001</v>
      </c>
      <c r="C742" s="5">
        <f>Online_RAW!K742</f>
        <v>27.576923076923102</v>
      </c>
      <c r="D742" s="5">
        <f>Online_RAW!J742</f>
        <v>2.2999999999999998</v>
      </c>
      <c r="E742" s="5">
        <f>(1-F742/100-G742/100)/(1-C742/100-D742/100-General!$B$17/100)</f>
        <v>0.98300462032593239</v>
      </c>
      <c r="F742" s="5">
        <f>N742*General!$B$14/(N742+O742)+O742*100/(N742+O742)</f>
        <v>31.459413472943712</v>
      </c>
      <c r="G742" s="5">
        <f>N742*General!$B$15/(N742+O742)</f>
        <v>3.4616457841947619E-2</v>
      </c>
      <c r="H742" s="5">
        <f>(N742+O742)*(1/General!$B$20)*((F742/100)-E742*(C742/100))*1000/B742</f>
        <v>211.67720902297336</v>
      </c>
      <c r="I742" s="5">
        <f>(N742+O742)*(1/General!$B$20)*((D742/100)*E742-(G742/100))*1000/B742</f>
        <v>108.30550475973429</v>
      </c>
      <c r="J742" s="5">
        <f t="shared" si="11"/>
        <v>0.51165406639493194</v>
      </c>
      <c r="K742" s="5">
        <f>MAX(Online_RAW!$L$2-Online_RAW!L742,0)</f>
        <v>0</v>
      </c>
      <c r="L742" s="5">
        <f>0.0039*(Online_RAW!M742)</f>
        <v>20.714849999999998</v>
      </c>
      <c r="M742" s="10">
        <f>Online_RAW!$N$2-Online_RAW!N742</f>
        <v>0</v>
      </c>
      <c r="N742" s="5">
        <f>Online_RAW!C742*60</f>
        <v>103.868727272727</v>
      </c>
      <c r="O742" s="5">
        <f>MAX(0, Online_RAW!D742*60)</f>
        <v>16.15363636363638</v>
      </c>
      <c r="P742" s="5">
        <f>_xlfn.IFNA(VLOOKUP(A742,Sampling!$D$7:$E$14,2,FALSE),0)</f>
        <v>0</v>
      </c>
      <c r="Q742">
        <f>_xlfn.IFNA(VLOOKUP(A742,Refill!$D$6:$G$8,2,FALSE),0)</f>
        <v>0</v>
      </c>
    </row>
    <row r="743" spans="1:17" x14ac:dyDescent="0.25">
      <c r="A743" s="5">
        <f>ROUND((Online_RAW!B743-General!$B$10)*24,3)</f>
        <v>12.35</v>
      </c>
      <c r="B743" s="5">
        <f>General!$B$12+Online_ANA!K743/1000+Online_ANA!L743/1000+Online_ANA!M743/1000/General!$B$22-SUM($P$2:P743)/1000/General!$B$24+SUM($Q$2:Q743)/1000/General!$B$24</f>
        <v>1.1008689</v>
      </c>
      <c r="C743" s="5">
        <f>Online_RAW!K743</f>
        <v>27.778461538461499</v>
      </c>
      <c r="D743" s="5">
        <f>Online_RAW!J743</f>
        <v>2.3250000000000002</v>
      </c>
      <c r="E743" s="5">
        <f>(1-F743/100-G743/100)/(1-C743/100-D743/100-General!$B$17/100)</f>
        <v>0.98318390210173623</v>
      </c>
      <c r="F743" s="5">
        <f>N743*General!$B$14/(N743+O743)+O743*100/(N743+O743)</f>
        <v>31.66975445844583</v>
      </c>
      <c r="G743" s="5">
        <f>N743*General!$B$15/(N743+O743)</f>
        <v>3.4510225020986961E-2</v>
      </c>
      <c r="H743" s="5">
        <f>(N743+O743)*(1/General!$B$20)*((F743/100)-E743*(C743/100))*1000/B743</f>
        <v>211.74817699531104</v>
      </c>
      <c r="I743" s="5">
        <f>(N743+O743)*(1/General!$B$20)*((D743/100)*E743-(G743/100))*1000/B743</f>
        <v>109.38101807930511</v>
      </c>
      <c r="J743" s="5">
        <f t="shared" si="11"/>
        <v>0.51656179350118914</v>
      </c>
      <c r="K743" s="5">
        <f>MAX(Online_RAW!$L$2-Online_RAW!L743,0)</f>
        <v>0</v>
      </c>
      <c r="L743" s="5">
        <f>0.0039*(Online_RAW!M743)</f>
        <v>20.8689</v>
      </c>
      <c r="M743" s="10">
        <f>Online_RAW!$N$2-Online_RAW!N743</f>
        <v>0</v>
      </c>
      <c r="N743" s="5">
        <f>Online_RAW!C743*60</f>
        <v>103.42690909090921</v>
      </c>
      <c r="O743" s="5">
        <f>MAX(0, Online_RAW!D743*60)</f>
        <v>16.452818181818159</v>
      </c>
      <c r="P743" s="5">
        <f>_xlfn.IFNA(VLOOKUP(A743,Sampling!$D$7:$E$14,2,FALSE),0)</f>
        <v>0</v>
      </c>
      <c r="Q743">
        <f>_xlfn.IFNA(VLOOKUP(A743,Refill!$D$6:$G$8,2,FALSE),0)</f>
        <v>0</v>
      </c>
    </row>
    <row r="744" spans="1:17" x14ac:dyDescent="0.25">
      <c r="A744" s="5">
        <f>ROUND((Online_RAW!B744-General!$B$10)*24,3)</f>
        <v>12.367000000000001</v>
      </c>
      <c r="B744" s="5">
        <f>General!$B$12+Online_ANA!K744/1000+Online_ANA!L744/1000+Online_ANA!M744/1000/General!$B$22-SUM($P$2:P744)/1000/General!$B$24+SUM($Q$2:Q744)/1000/General!$B$24</f>
        <v>1.1011419</v>
      </c>
      <c r="C744" s="5">
        <f>Online_RAW!K744</f>
        <v>27.974545454545499</v>
      </c>
      <c r="D744" s="5">
        <f>Online_RAW!J744</f>
        <v>2.3450000000000002</v>
      </c>
      <c r="E744" s="5">
        <f>(1-F744/100-G744/100)/(1-C744/100-D744/100-General!$B$17/100)</f>
        <v>0.98341566313222728</v>
      </c>
      <c r="F744" s="5">
        <f>N744*General!$B$14/(N744+O744)+O744*100/(N744+O744)</f>
        <v>31.866254996203132</v>
      </c>
      <c r="G744" s="5">
        <f>N744*General!$B$15/(N744+O744)</f>
        <v>3.4410982325149941E-2</v>
      </c>
      <c r="H744" s="5">
        <f>(N744+O744)*(1/General!$B$20)*((F744/100)-E744*(C744/100))*1000/B744</f>
        <v>211.69352238861171</v>
      </c>
      <c r="I744" s="5">
        <f>(N744+O744)*(1/General!$B$20)*((D744/100)*E744-(G744/100))*1000/B744</f>
        <v>110.4092475747006</v>
      </c>
      <c r="J744" s="5">
        <f t="shared" si="11"/>
        <v>0.52155231926284107</v>
      </c>
      <c r="K744" s="5">
        <f>MAX(Online_RAW!$L$2-Online_RAW!L744,0)</f>
        <v>0</v>
      </c>
      <c r="L744" s="5">
        <f>0.0039*(Online_RAW!M744)</f>
        <v>21.1419</v>
      </c>
      <c r="M744" s="10">
        <f>Online_RAW!$N$2-Online_RAW!N744</f>
        <v>0</v>
      </c>
      <c r="N744" s="5">
        <f>Online_RAW!C744*60</f>
        <v>103.194</v>
      </c>
      <c r="O744" s="5">
        <f>MAX(0, Online_RAW!D744*60)</f>
        <v>16.760727272727301</v>
      </c>
      <c r="P744" s="5">
        <f>_xlfn.IFNA(VLOOKUP(A744,Sampling!$D$7:$E$14,2,FALSE),0)</f>
        <v>0</v>
      </c>
      <c r="Q744">
        <f>_xlfn.IFNA(VLOOKUP(A744,Refill!$D$6:$G$8,2,FALSE),0)</f>
        <v>0</v>
      </c>
    </row>
    <row r="745" spans="1:17" x14ac:dyDescent="0.25">
      <c r="A745" s="5">
        <f>ROUND((Online_RAW!B745-General!$B$10)*24,3)</f>
        <v>12.382999999999999</v>
      </c>
      <c r="B745" s="5">
        <f>General!$B$12+Online_ANA!K745/1000+Online_ANA!L745/1000+Online_ANA!M745/1000/General!$B$22-SUM($P$2:P745)/1000/General!$B$24+SUM($Q$2:Q745)/1000/General!$B$24</f>
        <v>1.1012979000000001</v>
      </c>
      <c r="C745" s="5">
        <f>Online_RAW!K745</f>
        <v>28.181818181818201</v>
      </c>
      <c r="D745" s="5">
        <f>Online_RAW!J745</f>
        <v>2.37</v>
      </c>
      <c r="E745" s="5">
        <f>(1-F745/100-G745/100)/(1-C745/100-D745/100-General!$B$17/100)</f>
        <v>0.98330614441691699</v>
      </c>
      <c r="F745" s="5">
        <f>N745*General!$B$14/(N745+O745)+O745*100/(N745+O745)</f>
        <v>32.102353363668982</v>
      </c>
      <c r="G745" s="5">
        <f>N745*General!$B$15/(N745+O745)</f>
        <v>3.4291740725419705E-2</v>
      </c>
      <c r="H745" s="5">
        <f>(N745+O745)*(1/General!$B$20)*((F745/100)-E745*(C745/100))*1000/B745</f>
        <v>213.44539242860586</v>
      </c>
      <c r="I745" s="5">
        <f>(N745+O745)*(1/General!$B$20)*((D745/100)*E745-(G745/100))*1000/B745</f>
        <v>111.61500782495099</v>
      </c>
      <c r="J745" s="5">
        <f t="shared" si="11"/>
        <v>0.52292067097341755</v>
      </c>
      <c r="K745" s="5">
        <f>MAX(Online_RAW!$L$2-Online_RAW!L745,0)</f>
        <v>0</v>
      </c>
      <c r="L745" s="5">
        <f>0.0039*(Online_RAW!M745)</f>
        <v>21.297899999999998</v>
      </c>
      <c r="M745" s="10">
        <f>Online_RAW!$N$2-Online_RAW!N745</f>
        <v>0</v>
      </c>
      <c r="N745" s="5">
        <f>Online_RAW!C745*60</f>
        <v>102.86727272727299</v>
      </c>
      <c r="O745" s="5">
        <f>MAX(0, Online_RAW!D745*60)</f>
        <v>17.123454545454539</v>
      </c>
      <c r="P745" s="5">
        <f>_xlfn.IFNA(VLOOKUP(A745,Sampling!$D$7:$E$14,2,FALSE),0)</f>
        <v>0</v>
      </c>
      <c r="Q745">
        <f>_xlfn.IFNA(VLOOKUP(A745,Refill!$D$6:$G$8,2,FALSE),0)</f>
        <v>0</v>
      </c>
    </row>
    <row r="746" spans="1:17" x14ac:dyDescent="0.25">
      <c r="A746" s="5">
        <f>ROUND((Online_RAW!B746-General!$B$10)*24,3)</f>
        <v>12.4</v>
      </c>
      <c r="B746" s="5">
        <f>General!$B$12+Online_ANA!K746/1000+Online_ANA!L746/1000+Online_ANA!M746/1000/General!$B$22-SUM($P$2:P746)/1000/General!$B$24+SUM($Q$2:Q746)/1000/General!$B$24</f>
        <v>1.1013681</v>
      </c>
      <c r="C746" s="5">
        <f>Online_RAW!K746</f>
        <v>28.38</v>
      </c>
      <c r="D746" s="5">
        <f>Online_RAW!J746</f>
        <v>2.39</v>
      </c>
      <c r="E746" s="5">
        <f>(1-F746/100-G746/100)/(1-C746/100-D746/100-General!$B$17/100)</f>
        <v>0.98188861233333391</v>
      </c>
      <c r="F746" s="5">
        <f>N746*General!$B$14/(N746+O746)+O746*100/(N746+O746)</f>
        <v>32.414572963671858</v>
      </c>
      <c r="G746" s="5">
        <f>N746*General!$B$15/(N746+O746)</f>
        <v>3.4134054058751591E-2</v>
      </c>
      <c r="H746" s="5">
        <f>(N746+O746)*(1/General!$B$20)*((F746/100)-E746*(C746/100))*1000/B746</f>
        <v>221.24125104464284</v>
      </c>
      <c r="I746" s="5">
        <f>(N746+O746)*(1/General!$B$20)*((D746/100)*E746-(G746/100))*1000/B746</f>
        <v>112.48316859163356</v>
      </c>
      <c r="J746" s="5">
        <f t="shared" si="11"/>
        <v>0.50841860665910044</v>
      </c>
      <c r="K746" s="5">
        <f>MAX(Online_RAW!$L$2-Online_RAW!L746,0)</f>
        <v>0</v>
      </c>
      <c r="L746" s="5">
        <f>0.0039*(Online_RAW!M746)</f>
        <v>21.368099999999998</v>
      </c>
      <c r="M746" s="10">
        <f>Online_RAW!$N$2-Online_RAW!N746</f>
        <v>0</v>
      </c>
      <c r="N746" s="5">
        <f>Online_RAW!C746*60</f>
        <v>102.4638260869566</v>
      </c>
      <c r="O746" s="5">
        <f>MAX(0, Online_RAW!D746*60)</f>
        <v>17.608434782608679</v>
      </c>
      <c r="P746" s="5">
        <f>_xlfn.IFNA(VLOOKUP(A746,Sampling!$D$7:$E$14,2,FALSE),0)</f>
        <v>0</v>
      </c>
      <c r="Q746">
        <f>_xlfn.IFNA(VLOOKUP(A746,Refill!$D$6:$G$8,2,FALSE),0)</f>
        <v>0</v>
      </c>
    </row>
    <row r="747" spans="1:17" x14ac:dyDescent="0.25">
      <c r="A747" s="5">
        <f>ROUND((Online_RAW!B747-General!$B$10)*24,3)</f>
        <v>12.417</v>
      </c>
      <c r="B747" s="5">
        <f>General!$B$12+Online_ANA!K747/1000+Online_ANA!L747/1000+Online_ANA!M747/1000/General!$B$22-SUM($P$2:P747)/1000/General!$B$24+SUM($Q$2:Q747)/1000/General!$B$24</f>
        <v>1.1016385</v>
      </c>
      <c r="C747" s="5">
        <f>Online_RAW!K747</f>
        <v>28.572222222222202</v>
      </c>
      <c r="D747" s="5">
        <f>Online_RAW!J747</f>
        <v>2.41</v>
      </c>
      <c r="E747" s="5">
        <f>(1-F747/100-G747/100)/(1-C747/100-D747/100-General!$B$17/100)</f>
        <v>0.98177072857369274</v>
      </c>
      <c r="F747" s="5">
        <f>N747*General!$B$14/(N747+O747)+O747*100/(N747+O747)</f>
        <v>32.631145995005284</v>
      </c>
      <c r="G747" s="5">
        <f>N747*General!$B$15/(N747+O747)</f>
        <v>3.402467373989633E-2</v>
      </c>
      <c r="H747" s="5">
        <f>(N747+O747)*(1/General!$B$20)*((F747/100)-E747*(C747/100))*1000/B747</f>
        <v>222.60199530768753</v>
      </c>
      <c r="I747" s="5">
        <f>(N747+O747)*(1/General!$B$20)*((D747/100)*E747-(G747/100))*1000/B747</f>
        <v>113.34998455873449</v>
      </c>
      <c r="J747" s="5">
        <f t="shared" si="11"/>
        <v>0.50920471041626802</v>
      </c>
      <c r="K747" s="5">
        <f>MAX(Online_RAW!$L$2-Online_RAW!L747,0)</f>
        <v>0</v>
      </c>
      <c r="L747" s="5">
        <f>0.0039*(Online_RAW!M747)</f>
        <v>21.638499999999986</v>
      </c>
      <c r="M747" s="10">
        <f>Online_RAW!$N$2-Online_RAW!N747</f>
        <v>0</v>
      </c>
      <c r="N747" s="5">
        <f>Online_RAW!C747*60</f>
        <v>102.0886363636362</v>
      </c>
      <c r="O747" s="5">
        <f>MAX(0, Online_RAW!D747*60)</f>
        <v>17.928545454545461</v>
      </c>
      <c r="P747" s="5">
        <f>_xlfn.IFNA(VLOOKUP(A747,Sampling!$D$7:$E$14,2,FALSE),0)</f>
        <v>0</v>
      </c>
      <c r="Q747">
        <f>_xlfn.IFNA(VLOOKUP(A747,Refill!$D$6:$G$8,2,FALSE),0)</f>
        <v>0</v>
      </c>
    </row>
    <row r="748" spans="1:17" x14ac:dyDescent="0.25">
      <c r="A748" s="5">
        <f>ROUND((Online_RAW!B748-General!$B$10)*24,3)</f>
        <v>12.433</v>
      </c>
      <c r="B748" s="5">
        <f>General!$B$12+Online_ANA!K748/1000+Online_ANA!L748/1000+Online_ANA!M748/1000/General!$B$22-SUM($P$2:P748)/1000/General!$B$24+SUM($Q$2:Q748)/1000/General!$B$24</f>
        <v>1.1017308000000001</v>
      </c>
      <c r="C748" s="5">
        <f>Online_RAW!K748</f>
        <v>28.769230769230798</v>
      </c>
      <c r="D748" s="5">
        <f>Online_RAW!J748</f>
        <v>2.4350000000000001</v>
      </c>
      <c r="E748" s="5">
        <f>(1-F748/100-G748/100)/(1-C748/100-D748/100-General!$B$17/100)</f>
        <v>0.98077900964467324</v>
      </c>
      <c r="F748" s="5">
        <f>N748*General!$B$14/(N748+O748)+O748*100/(N748+O748)</f>
        <v>32.917048840758767</v>
      </c>
      <c r="G748" s="5">
        <f>N748*General!$B$15/(N748+O748)</f>
        <v>3.388027836325315E-2</v>
      </c>
      <c r="H748" s="5">
        <f>(N748+O748)*(1/General!$B$20)*((F748/100)-E748*(C748/100))*1000/B748</f>
        <v>228.58173211262542</v>
      </c>
      <c r="I748" s="5">
        <f>(N748+O748)*(1/General!$B$20)*((D748/100)*E748-(G748/100))*1000/B748</f>
        <v>114.48153049737468</v>
      </c>
      <c r="J748" s="5">
        <f t="shared" si="11"/>
        <v>0.50083411932922106</v>
      </c>
      <c r="K748" s="5">
        <f>MAX(Online_RAW!$L$2-Online_RAW!L748,0)</f>
        <v>0</v>
      </c>
      <c r="L748" s="5">
        <f>0.0039*(Online_RAW!M748)</f>
        <v>21.730799999999999</v>
      </c>
      <c r="M748" s="10">
        <f>Online_RAW!$N$2-Online_RAW!N748</f>
        <v>0</v>
      </c>
      <c r="N748" s="5">
        <f>Online_RAW!C748*60</f>
        <v>101.70736363636381</v>
      </c>
      <c r="O748" s="5">
        <f>MAX(0, Online_RAW!D748*60)</f>
        <v>18.371181818181839</v>
      </c>
      <c r="P748" s="5">
        <f>_xlfn.IFNA(VLOOKUP(A748,Sampling!$D$7:$E$14,2,FALSE),0)</f>
        <v>0</v>
      </c>
      <c r="Q748">
        <f>_xlfn.IFNA(VLOOKUP(A748,Refill!$D$6:$G$8,2,FALSE),0)</f>
        <v>0</v>
      </c>
    </row>
    <row r="749" spans="1:17" x14ac:dyDescent="0.25">
      <c r="A749" s="5">
        <f>ROUND((Online_RAW!B749-General!$B$10)*24,3)</f>
        <v>12.45</v>
      </c>
      <c r="B749" s="5">
        <f>General!$B$12+Online_ANA!K749/1000+Online_ANA!L749/1000+Online_ANA!M749/1000/General!$B$22-SUM($P$2:P749)/1000/General!$B$24+SUM($Q$2:Q749)/1000/General!$B$24</f>
        <v>1.10202135</v>
      </c>
      <c r="C749" s="5">
        <f>Online_RAW!K749</f>
        <v>28.9933333333333</v>
      </c>
      <c r="D749" s="5">
        <f>Online_RAW!J749</f>
        <v>2.4550000000000001</v>
      </c>
      <c r="E749" s="5">
        <f>(1-F749/100-G749/100)/(1-C749/100-D749/100-General!$B$17/100)</f>
        <v>0.98146519419482803</v>
      </c>
      <c r="F749" s="5">
        <f>N749*General!$B$14/(N749+O749)+O749*100/(N749+O749)</f>
        <v>33.109814680538165</v>
      </c>
      <c r="G749" s="5">
        <f>N749*General!$B$15/(N749+O749)</f>
        <v>3.378292187851608E-2</v>
      </c>
      <c r="H749" s="5">
        <f>(N749+O749)*(1/General!$B$20)*((F749/100)-E749*(C749/100))*1000/B749</f>
        <v>226.06305235127914</v>
      </c>
      <c r="I749" s="5">
        <f>(N749+O749)*(1/General!$B$20)*((D749/100)*E749-(G749/100))*1000/B749</f>
        <v>115.40105688047625</v>
      </c>
      <c r="J749" s="5">
        <f t="shared" si="11"/>
        <v>0.51048172481168952</v>
      </c>
      <c r="K749" s="5">
        <f>MAX(Online_RAW!$L$2-Online_RAW!L749,0)</f>
        <v>0</v>
      </c>
      <c r="L749" s="5">
        <f>0.0039*(Online_RAW!M749)</f>
        <v>22.021349999999998</v>
      </c>
      <c r="M749" s="10">
        <f>Online_RAW!$N$2-Online_RAW!N749</f>
        <v>0</v>
      </c>
      <c r="N749" s="5">
        <f>Online_RAW!C749*60</f>
        <v>101.3356363636362</v>
      </c>
      <c r="O749" s="5">
        <f>MAX(0, Online_RAW!D749*60)</f>
        <v>18.648818181818161</v>
      </c>
      <c r="P749" s="5">
        <f>_xlfn.IFNA(VLOOKUP(A749,Sampling!$D$7:$E$14,2,FALSE),0)</f>
        <v>0</v>
      </c>
      <c r="Q749">
        <f>_xlfn.IFNA(VLOOKUP(A749,Refill!$D$6:$G$8,2,FALSE),0)</f>
        <v>0</v>
      </c>
    </row>
    <row r="750" spans="1:17" x14ac:dyDescent="0.25">
      <c r="A750" s="5">
        <f>ROUND((Online_RAW!B750-General!$B$10)*24,3)</f>
        <v>12.467000000000001</v>
      </c>
      <c r="B750" s="5">
        <f>General!$B$12+Online_ANA!K750/1000+Online_ANA!L750/1000+Online_ANA!M750/1000/General!$B$22-SUM($P$2:P750)/1000/General!$B$24+SUM($Q$2:Q750)/1000/General!$B$24</f>
        <v>1.1021637</v>
      </c>
      <c r="C750" s="5">
        <f>Online_RAW!K750</f>
        <v>29.198333333333299</v>
      </c>
      <c r="D750" s="5">
        <f>Online_RAW!J750</f>
        <v>2.4733333333333301</v>
      </c>
      <c r="E750" s="5">
        <f>(1-F750/100-G750/100)/(1-C750/100-D750/100-General!$B$17/100)</f>
        <v>0.98168815892656991</v>
      </c>
      <c r="F750" s="5">
        <f>N750*General!$B$14/(N750+O750)+O750*100/(N750+O750)</f>
        <v>33.313973350960232</v>
      </c>
      <c r="G750" s="5">
        <f>N750*General!$B$15/(N750+O750)</f>
        <v>3.3679811438908983E-2</v>
      </c>
      <c r="H750" s="5">
        <f>(N750+O750)*(1/General!$B$20)*((F750/100)-E750*(C750/100))*1000/B750</f>
        <v>225.84346385482164</v>
      </c>
      <c r="I750" s="5">
        <f>(N750+O750)*(1/General!$B$20)*((D750/100)*E750-(G750/100))*1000/B750</f>
        <v>116.28266707897126</v>
      </c>
      <c r="J750" s="5">
        <f t="shared" si="11"/>
        <v>0.51488170210549433</v>
      </c>
      <c r="K750" s="5">
        <f>MAX(Online_RAW!$L$2-Online_RAW!L750,0)</f>
        <v>0</v>
      </c>
      <c r="L750" s="5">
        <f>0.0039*(Online_RAW!M750)</f>
        <v>22.163699999999999</v>
      </c>
      <c r="M750" s="10">
        <f>Online_RAW!$N$2-Online_RAW!N750</f>
        <v>0</v>
      </c>
      <c r="N750" s="5">
        <f>Online_RAW!C750*60</f>
        <v>101.0183478260868</v>
      </c>
      <c r="O750" s="5">
        <f>MAX(0, Online_RAW!D750*60)</f>
        <v>18.9566086956522</v>
      </c>
      <c r="P750" s="5">
        <f>_xlfn.IFNA(VLOOKUP(A750,Sampling!$D$7:$E$14,2,FALSE),0)</f>
        <v>0</v>
      </c>
      <c r="Q750">
        <f>_xlfn.IFNA(VLOOKUP(A750,Refill!$D$6:$G$8,2,FALSE),0)</f>
        <v>0</v>
      </c>
    </row>
    <row r="751" spans="1:17" x14ac:dyDescent="0.25">
      <c r="A751" s="5">
        <f>ROUND((Online_RAW!B751-General!$B$10)*24,3)</f>
        <v>12.483000000000001</v>
      </c>
      <c r="B751" s="5">
        <f>General!$B$12+Online_ANA!K751/1000+Online_ANA!L751/1000+Online_ANA!M751/1000/General!$B$22-SUM($P$2:P751)/1000/General!$B$24+SUM($Q$2:Q751)/1000/General!$B$24</f>
        <v>1.1023918500000001</v>
      </c>
      <c r="C751" s="5">
        <f>Online_RAW!K751</f>
        <v>29.402727272727301</v>
      </c>
      <c r="D751" s="5">
        <f>Online_RAW!J751</f>
        <v>2.484</v>
      </c>
      <c r="E751" s="5">
        <f>(1-F751/100-G751/100)/(1-C751/100-D751/100-General!$B$17/100)</f>
        <v>0.9804047507339626</v>
      </c>
      <c r="F751" s="5">
        <f>N751*General!$B$14/(N751+O751)+O751*100/(N751+O751)</f>
        <v>33.612108185921429</v>
      </c>
      <c r="G751" s="5">
        <f>N751*General!$B$15/(N751+O751)</f>
        <v>3.3529238289938666E-2</v>
      </c>
      <c r="H751" s="5">
        <f>(N751+O751)*(1/General!$B$20)*((F751/100)-E751*(C751/100))*1000/B751</f>
        <v>232.48403463751575</v>
      </c>
      <c r="I751" s="5">
        <f>(N751+O751)*(1/General!$B$20)*((D751/100)*E751-(G751/100))*1000/B751</f>
        <v>116.68064264633428</v>
      </c>
      <c r="J751" s="5">
        <f t="shared" si="11"/>
        <v>0.5018866901043777</v>
      </c>
      <c r="K751" s="5">
        <f>MAX(Online_RAW!$L$2-Online_RAW!L751,0)</f>
        <v>0</v>
      </c>
      <c r="L751" s="5">
        <f>0.0039*(Online_RAW!M751)</f>
        <v>22.391849999999998</v>
      </c>
      <c r="M751" s="10">
        <f>Online_RAW!$N$2-Online_RAW!N751</f>
        <v>0</v>
      </c>
      <c r="N751" s="5">
        <f>Online_RAW!C751*60</f>
        <v>100.6194</v>
      </c>
      <c r="O751" s="5">
        <f>MAX(0, Online_RAW!D751*60)</f>
        <v>19.418399999999998</v>
      </c>
      <c r="P751" s="5">
        <f>_xlfn.IFNA(VLOOKUP(A751,Sampling!$D$7:$E$14,2,FALSE),0)</f>
        <v>0</v>
      </c>
      <c r="Q751">
        <f>_xlfn.IFNA(VLOOKUP(A751,Refill!$D$6:$G$8,2,FALSE),0)</f>
        <v>0</v>
      </c>
    </row>
    <row r="752" spans="1:17" x14ac:dyDescent="0.25">
      <c r="A752" s="5">
        <f>ROUND((Online_RAW!B752-General!$B$10)*24,3)</f>
        <v>12.5</v>
      </c>
      <c r="B752" s="5">
        <f>General!$B$12+Online_ANA!K752/1000+Online_ANA!L752/1000+Online_ANA!M752/1000/General!$B$22-SUM($P$2:P752)/1000/General!$B$24+SUM($Q$2:Q752)/1000/General!$B$24</f>
        <v>1.1023918500000001</v>
      </c>
      <c r="C752" s="5">
        <f>Online_RAW!K752</f>
        <v>29.615384615384599</v>
      </c>
      <c r="D752" s="5">
        <f>Online_RAW!J752</f>
        <v>2.5133333333333301</v>
      </c>
      <c r="E752" s="5">
        <f>(1-F752/100-G752/100)/(1-C752/100-D752/100-General!$B$17/100)</f>
        <v>0.9799296465742402</v>
      </c>
      <c r="F752" s="5">
        <f>N752*General!$B$14/(N752+O752)+O752*100/(N752+O752)</f>
        <v>33.881533422160608</v>
      </c>
      <c r="G752" s="5">
        <f>N752*General!$B$15/(N752+O752)</f>
        <v>3.3393164938302723E-2</v>
      </c>
      <c r="H752" s="5">
        <f>(N752+O752)*(1/General!$B$20)*((F752/100)-E752*(C752/100))*1000/B752</f>
        <v>236.08888943866651</v>
      </c>
      <c r="I752" s="5">
        <f>(N752+O752)*(1/General!$B$20)*((D752/100)*E752-(G752/100))*1000/B752</f>
        <v>118.00688154975795</v>
      </c>
      <c r="J752" s="5">
        <f t="shared" si="11"/>
        <v>0.49984089395454134</v>
      </c>
      <c r="K752" s="5">
        <f>MAX(Online_RAW!$L$2-Online_RAW!L752,0)</f>
        <v>0</v>
      </c>
      <c r="L752" s="5">
        <f>0.0039*(Online_RAW!M752)</f>
        <v>22.391849999999998</v>
      </c>
      <c r="M752" s="10">
        <f>Online_RAW!$N$2-Online_RAW!N752</f>
        <v>0</v>
      </c>
      <c r="N752" s="5">
        <f>Online_RAW!C752*60</f>
        <v>100.19452173913021</v>
      </c>
      <c r="O752" s="5">
        <f>MAX(0, Online_RAW!D752*60)</f>
        <v>19.82347826086956</v>
      </c>
      <c r="P752" s="5">
        <f>_xlfn.IFNA(VLOOKUP(A752,Sampling!$D$7:$E$14,2,FALSE),0)</f>
        <v>0</v>
      </c>
      <c r="Q752">
        <f>_xlfn.IFNA(VLOOKUP(A752,Refill!$D$6:$G$8,2,FALSE),0)</f>
        <v>0</v>
      </c>
    </row>
    <row r="753" spans="1:17" x14ac:dyDescent="0.25">
      <c r="A753" s="5">
        <f>ROUND((Online_RAW!B753-General!$B$10)*24,3)</f>
        <v>12.516999999999999</v>
      </c>
      <c r="B753" s="5">
        <f>General!$B$12+Online_ANA!K753/1000+Online_ANA!L753/1000+Online_ANA!M753/1000/General!$B$22-SUM($P$2:P753)/1000/General!$B$24+SUM($Q$2:Q753)/1000/General!$B$24</f>
        <v>1.1025888000000001</v>
      </c>
      <c r="C753" s="5">
        <f>Online_RAW!K753</f>
        <v>29.844000000000001</v>
      </c>
      <c r="D753" s="5">
        <f>Online_RAW!J753</f>
        <v>2.5350000000000001</v>
      </c>
      <c r="E753" s="5">
        <f>(1-F753/100-G753/100)/(1-C753/100-D753/100-General!$B$17/100)</f>
        <v>0.97899422806569802</v>
      </c>
      <c r="F753" s="5">
        <f>N753*General!$B$14/(N753+O753)+O753*100/(N753+O753)</f>
        <v>34.189797099516269</v>
      </c>
      <c r="G753" s="5">
        <f>N753*General!$B$15/(N753+O753)</f>
        <v>3.3237476212365523E-2</v>
      </c>
      <c r="H753" s="5">
        <f>(N753+O753)*(1/General!$B$20)*((F753/100)-E753*(C753/100))*1000/B753</f>
        <v>241.37718957338149</v>
      </c>
      <c r="I753" s="5">
        <f>(N753+O753)*(1/General!$B$20)*((D753/100)*E753-(G753/100))*1000/B753</f>
        <v>118.85212259119368</v>
      </c>
      <c r="J753" s="5">
        <f t="shared" si="11"/>
        <v>0.49239169120022108</v>
      </c>
      <c r="K753" s="5">
        <f>MAX(Online_RAW!$L$2-Online_RAW!L753,0)</f>
        <v>0</v>
      </c>
      <c r="L753" s="5">
        <f>0.0039*(Online_RAW!M753)</f>
        <v>22.588799999999999</v>
      </c>
      <c r="M753" s="10">
        <f>Online_RAW!$N$2-Online_RAW!N753</f>
        <v>0</v>
      </c>
      <c r="N753" s="5">
        <f>Online_RAW!C753*60</f>
        <v>99.679428571428602</v>
      </c>
      <c r="O753" s="5">
        <f>MAX(0, Online_RAW!D753*60)</f>
        <v>20.280857142857158</v>
      </c>
      <c r="P753" s="5">
        <f>_xlfn.IFNA(VLOOKUP(A753,Sampling!$D$7:$E$14,2,FALSE),0)</f>
        <v>0</v>
      </c>
      <c r="Q753">
        <f>_xlfn.IFNA(VLOOKUP(A753,Refill!$D$6:$G$8,2,FALSE),0)</f>
        <v>0</v>
      </c>
    </row>
    <row r="754" spans="1:17" x14ac:dyDescent="0.25">
      <c r="A754" s="5">
        <f>ROUND((Online_RAW!B754-General!$B$10)*24,3)</f>
        <v>12.532999999999999</v>
      </c>
      <c r="B754" s="5">
        <f>General!$B$12+Online_ANA!K754/1000+Online_ANA!L754/1000+Online_ANA!M754/1000/General!$B$22-SUM($P$2:P754)/1000/General!$B$24+SUM($Q$2:Q754)/1000/General!$B$24</f>
        <v>1.102866675</v>
      </c>
      <c r="C754" s="5">
        <f>Online_RAW!K754</f>
        <v>30.072500000000002</v>
      </c>
      <c r="D754" s="5">
        <f>Online_RAW!J754</f>
        <v>2.5649999999999999</v>
      </c>
      <c r="E754" s="5">
        <f>(1-F754/100-G754/100)/(1-C754/100-D754/100-General!$B$17/100)</f>
        <v>0.97758877862567595</v>
      </c>
      <c r="F754" s="5">
        <f>N754*General!$B$14/(N754+O754)+O754*100/(N754+O754)</f>
        <v>34.537108978252945</v>
      </c>
      <c r="G754" s="5">
        <f>N754*General!$B$15/(N754+O754)</f>
        <v>3.3062066172599519E-2</v>
      </c>
      <c r="H754" s="5">
        <f>(N754+O754)*(1/General!$B$20)*((F754/100)-E754*(C754/100))*1000/B754</f>
        <v>249.98521921502805</v>
      </c>
      <c r="I754" s="5">
        <f>(N754+O754)*(1/General!$B$20)*((D754/100)*E754-(G754/100))*1000/B754</f>
        <v>120.37914463801381</v>
      </c>
      <c r="J754" s="5">
        <f t="shared" si="11"/>
        <v>0.48154504900734996</v>
      </c>
      <c r="K754" s="5">
        <f>MAX(Online_RAW!$L$2-Online_RAW!L754,0)</f>
        <v>0</v>
      </c>
      <c r="L754" s="5">
        <f>0.0039*(Online_RAW!M754)</f>
        <v>22.866674999999997</v>
      </c>
      <c r="M754" s="10">
        <f>Online_RAW!$N$2-Online_RAW!N754</f>
        <v>0</v>
      </c>
      <c r="N754" s="5">
        <f>Online_RAW!C754*60</f>
        <v>99.39954545454539</v>
      </c>
      <c r="O754" s="5">
        <f>MAX(0, Online_RAW!D754*60)</f>
        <v>20.85857142857142</v>
      </c>
      <c r="P754" s="5">
        <f>_xlfn.IFNA(VLOOKUP(A754,Sampling!$D$7:$E$14,2,FALSE),0)</f>
        <v>0</v>
      </c>
      <c r="Q754">
        <f>_xlfn.IFNA(VLOOKUP(A754,Refill!$D$6:$G$8,2,FALSE),0)</f>
        <v>0</v>
      </c>
    </row>
    <row r="755" spans="1:17" x14ac:dyDescent="0.25">
      <c r="A755" s="5">
        <f>ROUND((Online_RAW!B755-General!$B$10)*24,3)</f>
        <v>12.55</v>
      </c>
      <c r="B755" s="5">
        <f>General!$B$12+Online_ANA!K755/1000+Online_ANA!L755/1000+Online_ANA!M755/1000/General!$B$22-SUM($P$2:P755)/1000/General!$B$24+SUM($Q$2:Q755)/1000/General!$B$24</f>
        <v>1.1030139000000001</v>
      </c>
      <c r="C755" s="5">
        <f>Online_RAW!K755</f>
        <v>30.291818181818201</v>
      </c>
      <c r="D755" s="5">
        <f>Online_RAW!J755</f>
        <v>2.59</v>
      </c>
      <c r="E755" s="5">
        <f>(1-F755/100-G755/100)/(1-C755/100-D755/100-General!$B$17/100)</f>
        <v>0.97802526173821691</v>
      </c>
      <c r="F755" s="5">
        <f>N755*General!$B$14/(N755+O755)+O755*100/(N755+O755)</f>
        <v>34.746950581797655</v>
      </c>
      <c r="G755" s="5">
        <f>N755*General!$B$15/(N755+O755)</f>
        <v>3.2956085564748661E-2</v>
      </c>
      <c r="H755" s="5">
        <f>(N755+O755)*(1/General!$B$20)*((F755/100)-E755*(C755/100))*1000/B755</f>
        <v>248.99790393382236</v>
      </c>
      <c r="I755" s="5">
        <f>(N755+O755)*(1/General!$B$20)*((D755/100)*E755-(G755/100))*1000/B755</f>
        <v>121.56860740537211</v>
      </c>
      <c r="J755" s="5">
        <f t="shared" si="11"/>
        <v>0.48823144887871067</v>
      </c>
      <c r="K755" s="5">
        <f>MAX(Online_RAW!$L$2-Online_RAW!L755,0)</f>
        <v>0</v>
      </c>
      <c r="L755" s="5">
        <f>0.0039*(Online_RAW!M755)</f>
        <v>23.0139</v>
      </c>
      <c r="M755" s="10">
        <f>Online_RAW!$N$2-Online_RAW!N755</f>
        <v>0</v>
      </c>
      <c r="N755" s="5">
        <f>Online_RAW!C755*60</f>
        <v>99.04554545454539</v>
      </c>
      <c r="O755" s="5">
        <f>MAX(0, Online_RAW!D755*60)</f>
        <v>21.169636363636378</v>
      </c>
      <c r="P755" s="5">
        <f>_xlfn.IFNA(VLOOKUP(A755,Sampling!$D$7:$E$14,2,FALSE),0)</f>
        <v>0</v>
      </c>
      <c r="Q755">
        <f>_xlfn.IFNA(VLOOKUP(A755,Refill!$D$6:$G$8,2,FALSE),0)</f>
        <v>0</v>
      </c>
    </row>
    <row r="756" spans="1:17" x14ac:dyDescent="0.25">
      <c r="A756" s="5">
        <f>ROUND((Online_RAW!B756-General!$B$10)*24,3)</f>
        <v>12.567</v>
      </c>
      <c r="B756" s="5">
        <f>General!$B$12+Online_ANA!K756/1000+Online_ANA!L756/1000+Online_ANA!M756/1000/General!$B$22-SUM($P$2:P756)/1000/General!$B$24+SUM($Q$2:Q756)/1000/General!$B$24</f>
        <v>1.103283</v>
      </c>
      <c r="C756" s="5">
        <f>Online_RAW!K756</f>
        <v>30.509285714285699</v>
      </c>
      <c r="D756" s="5">
        <f>Online_RAW!J756</f>
        <v>2.61</v>
      </c>
      <c r="E756" s="5">
        <f>(1-F756/100-G756/100)/(1-C756/100-D756/100-General!$B$17/100)</f>
        <v>0.97843206668584159</v>
      </c>
      <c r="F756" s="5">
        <f>N756*General!$B$14/(N756+O756)+O756*100/(N756+O756)</f>
        <v>34.95227214105018</v>
      </c>
      <c r="G756" s="5">
        <f>N756*General!$B$15/(N756+O756)</f>
        <v>3.2852387807550412E-2</v>
      </c>
      <c r="H756" s="5">
        <f>(N756+O756)*(1/General!$B$20)*((F756/100)-E756*(C756/100))*1000/B756</f>
        <v>247.70355298665675</v>
      </c>
      <c r="I756" s="5">
        <f>(N756+O756)*(1/General!$B$20)*((D756/100)*E756-(G756/100))*1000/B756</f>
        <v>122.41202804080093</v>
      </c>
      <c r="J756" s="5">
        <f t="shared" si="11"/>
        <v>0.4941876148518346</v>
      </c>
      <c r="K756" s="5">
        <f>MAX(Online_RAW!$L$2-Online_RAW!L756,0)</f>
        <v>0</v>
      </c>
      <c r="L756" s="5">
        <f>0.0039*(Online_RAW!M756)</f>
        <v>23.282999999999998</v>
      </c>
      <c r="M756" s="10">
        <f>Online_RAW!$N$2-Online_RAW!N756</f>
        <v>0</v>
      </c>
      <c r="N756" s="5">
        <f>Online_RAW!C756*60</f>
        <v>98.625545454545403</v>
      </c>
      <c r="O756" s="5">
        <f>MAX(0, Online_RAW!D756*60)</f>
        <v>21.45771428571426</v>
      </c>
      <c r="P756" s="5">
        <f>_xlfn.IFNA(VLOOKUP(A756,Sampling!$D$7:$E$14,2,FALSE),0)</f>
        <v>0</v>
      </c>
      <c r="Q756">
        <f>_xlfn.IFNA(VLOOKUP(A756,Refill!$D$6:$G$8,2,FALSE),0)</f>
        <v>0</v>
      </c>
    </row>
    <row r="757" spans="1:17" x14ac:dyDescent="0.25">
      <c r="A757" s="5">
        <f>ROUND((Online_RAW!B757-General!$B$10)*24,3)</f>
        <v>12.583</v>
      </c>
      <c r="B757" s="5">
        <f>General!$B$12+Online_ANA!K757/1000+Online_ANA!L757/1000+Online_ANA!M757/1000/General!$B$22-SUM($P$2:P757)/1000/General!$B$24+SUM($Q$2:Q757)/1000/General!$B$24</f>
        <v>1.1034390000000001</v>
      </c>
      <c r="C757" s="5">
        <f>Online_RAW!K757</f>
        <v>30.711666666666702</v>
      </c>
      <c r="D757" s="5">
        <f>Online_RAW!J757</f>
        <v>2.63</v>
      </c>
      <c r="E757" s="5">
        <f>(1-F757/100-G757/100)/(1-C757/100-D757/100-General!$B$17/100)</f>
        <v>0.97881248010238409</v>
      </c>
      <c r="F757" s="5">
        <f>N757*General!$B$14/(N757+O757)+O757*100/(N757+O757)</f>
        <v>35.144760890054499</v>
      </c>
      <c r="G757" s="5">
        <f>N757*General!$B$15/(N757+O757)</f>
        <v>3.2755171267649243E-2</v>
      </c>
      <c r="H757" s="5">
        <f>(N757+O757)*(1/General!$B$20)*((F757/100)-E757*(C757/100))*1000/B757</f>
        <v>246.24357435100475</v>
      </c>
      <c r="I757" s="5">
        <f>(N757+O757)*(1/General!$B$20)*((D757/100)*E757-(G757/100))*1000/B757</f>
        <v>123.10350298149412</v>
      </c>
      <c r="J757" s="5">
        <f t="shared" si="11"/>
        <v>0.49992574752841185</v>
      </c>
      <c r="K757" s="5">
        <f>MAX(Online_RAW!$L$2-Online_RAW!L757,0)</f>
        <v>0</v>
      </c>
      <c r="L757" s="5">
        <f>0.0039*(Online_RAW!M757)</f>
        <v>23.439</v>
      </c>
      <c r="M757" s="10">
        <f>Online_RAW!$N$2-Online_RAW!N757</f>
        <v>0</v>
      </c>
      <c r="N757" s="5">
        <f>Online_RAW!C757*60</f>
        <v>98.098909090909203</v>
      </c>
      <c r="O757" s="5">
        <f>MAX(0, Online_RAW!D757*60)</f>
        <v>21.697636363636381</v>
      </c>
      <c r="P757" s="5">
        <f>_xlfn.IFNA(VLOOKUP(A757,Sampling!$D$7:$E$14,2,FALSE),0)</f>
        <v>0</v>
      </c>
      <c r="Q757">
        <f>_xlfn.IFNA(VLOOKUP(A757,Refill!$D$6:$G$8,2,FALSE),0)</f>
        <v>0</v>
      </c>
    </row>
    <row r="758" spans="1:17" x14ac:dyDescent="0.25">
      <c r="A758" s="5">
        <f>ROUND((Online_RAW!B758-General!$B$10)*24,3)</f>
        <v>12.6</v>
      </c>
      <c r="B758" s="5">
        <f>General!$B$12+Online_ANA!K758/1000+Online_ANA!L758/1000+Online_ANA!M758/1000/General!$B$22-SUM($P$2:P758)/1000/General!$B$24+SUM($Q$2:Q758)/1000/General!$B$24</f>
        <v>1.1036753400000001</v>
      </c>
      <c r="C758" s="5">
        <f>Online_RAW!K758</f>
        <v>30.932307692307699</v>
      </c>
      <c r="D758" s="5">
        <f>Online_RAW!J758</f>
        <v>2.6549999999999998</v>
      </c>
      <c r="E758" s="5">
        <f>(1-F758/100-G758/100)/(1-C758/100-D758/100-General!$B$17/100)</f>
        <v>0.97663584240366053</v>
      </c>
      <c r="F758" s="5">
        <f>N758*General!$B$14/(N758+O758)+O758*100/(N758+O758)</f>
        <v>35.529006010130793</v>
      </c>
      <c r="G758" s="5">
        <f>N758*General!$B$15/(N758+O758)</f>
        <v>3.2561108075691521E-2</v>
      </c>
      <c r="H758" s="5">
        <f>(N758+O758)*(1/General!$B$20)*((F758/100)-E758*(C758/100))*1000/B758</f>
        <v>257.69636880688125</v>
      </c>
      <c r="I758" s="5">
        <f>(N758+O758)*(1/General!$B$20)*((D758/100)*E758-(G758/100))*1000/B758</f>
        <v>124.03784300428154</v>
      </c>
      <c r="J758" s="5">
        <f t="shared" si="11"/>
        <v>0.48133329770446254</v>
      </c>
      <c r="K758" s="5">
        <f>MAX(Online_RAW!$L$2-Online_RAW!L758,0)</f>
        <v>0</v>
      </c>
      <c r="L758" s="5">
        <f>0.0039*(Online_RAW!M758)</f>
        <v>23.675340000000002</v>
      </c>
      <c r="M758" s="10">
        <f>Online_RAW!$N$2-Online_RAW!N758</f>
        <v>0</v>
      </c>
      <c r="N758" s="5">
        <f>Online_RAW!C758*60</f>
        <v>97.553999999999988</v>
      </c>
      <c r="O758" s="5">
        <f>MAX(0, Online_RAW!D758*60)</f>
        <v>22.287130434782583</v>
      </c>
      <c r="P758" s="5">
        <f>_xlfn.IFNA(VLOOKUP(A758,Sampling!$D$7:$E$14,2,FALSE),0)</f>
        <v>0</v>
      </c>
      <c r="Q758">
        <f>_xlfn.IFNA(VLOOKUP(A758,Refill!$D$6:$G$8,2,FALSE),0)</f>
        <v>0</v>
      </c>
    </row>
    <row r="759" spans="1:17" x14ac:dyDescent="0.25">
      <c r="A759" s="5">
        <f>ROUND((Online_RAW!B759-General!$B$10)*24,3)</f>
        <v>12.617000000000001</v>
      </c>
      <c r="B759" s="5">
        <f>General!$B$12+Online_ANA!K759/1000+Online_ANA!L759/1000+Online_ANA!M759/1000/General!$B$22-SUM($P$2:P759)/1000/General!$B$24+SUM($Q$2:Q759)/1000/General!$B$24</f>
        <v>1.1036753400000001</v>
      </c>
      <c r="C759" s="5">
        <f>Online_RAW!K759</f>
        <v>31.17</v>
      </c>
      <c r="D759" s="5">
        <f>Online_RAW!J759</f>
        <v>2.6850000000000001</v>
      </c>
      <c r="E759" s="5">
        <f>(1-F759/100-G759/100)/(1-C759/100-D759/100-General!$B$17/100)</f>
        <v>0.97619849053891872</v>
      </c>
      <c r="F759" s="5">
        <f>N759*General!$B$14/(N759+O759)+O759*100/(N759+O759)</f>
        <v>35.819329941112542</v>
      </c>
      <c r="G759" s="5">
        <f>N759*General!$B$15/(N759+O759)</f>
        <v>3.2414479827720943E-2</v>
      </c>
      <c r="H759" s="5">
        <f>(N759+O759)*(1/General!$B$20)*((F759/100)-E759*(C759/100))*1000/B759</f>
        <v>261.38726584797325</v>
      </c>
      <c r="I759" s="5">
        <f>(N759+O759)*(1/General!$B$20)*((D759/100)*E759-(G759/100))*1000/B759</f>
        <v>125.50910764529817</v>
      </c>
      <c r="J759" s="5">
        <f t="shared" si="11"/>
        <v>0.48016534867576965</v>
      </c>
      <c r="K759" s="5">
        <f>MAX(Online_RAW!$L$2-Online_RAW!L759,0)</f>
        <v>0</v>
      </c>
      <c r="L759" s="5">
        <f>0.0039*(Online_RAW!M759)</f>
        <v>23.675340000000002</v>
      </c>
      <c r="M759" s="10">
        <f>Online_RAW!$N$2-Online_RAW!N759</f>
        <v>0</v>
      </c>
      <c r="N759" s="5">
        <f>Online_RAW!C759*60</f>
        <v>97.193428571428797</v>
      </c>
      <c r="O759" s="5">
        <f>MAX(0, Online_RAW!D759*60)</f>
        <v>22.744857142857121</v>
      </c>
      <c r="P759" s="5">
        <f>_xlfn.IFNA(VLOOKUP(A759,Sampling!$D$7:$E$14,2,FALSE),0)</f>
        <v>0</v>
      </c>
      <c r="Q759">
        <f>_xlfn.IFNA(VLOOKUP(A759,Refill!$D$6:$G$8,2,FALSE),0)</f>
        <v>0</v>
      </c>
    </row>
    <row r="760" spans="1:17" x14ac:dyDescent="0.25">
      <c r="A760" s="5">
        <f>ROUND((Online_RAW!B760-General!$B$10)*24,3)</f>
        <v>12.632999999999999</v>
      </c>
      <c r="B760" s="5">
        <f>General!$B$12+Online_ANA!K760/1000+Online_ANA!L760/1000+Online_ANA!M760/1000/General!$B$22-SUM($P$2:P760)/1000/General!$B$24+SUM($Q$2:Q760)/1000/General!$B$24</f>
        <v>1.10406768</v>
      </c>
      <c r="C760" s="5">
        <f>Online_RAW!K760</f>
        <v>31.4142857142857</v>
      </c>
      <c r="D760" s="5">
        <f>Online_RAW!J760</f>
        <v>2.7050000000000001</v>
      </c>
      <c r="E760" s="5">
        <f>(1-F760/100-G760/100)/(1-C760/100-D760/100-General!$B$17/100)</f>
        <v>0.97512825150776838</v>
      </c>
      <c r="F760" s="5">
        <f>N760*General!$B$14/(N760+O760)+O760*100/(N760+O760)</f>
        <v>36.147536044760102</v>
      </c>
      <c r="G760" s="5">
        <f>N760*General!$B$15/(N760+O760)</f>
        <v>3.2248719169313086E-2</v>
      </c>
      <c r="H760" s="5">
        <f>(N760+O760)*(1/General!$B$20)*((F760/100)-E760*(C760/100))*1000/B760</f>
        <v>267.44134262509016</v>
      </c>
      <c r="I760" s="5">
        <f>(N760+O760)*(1/General!$B$20)*((D760/100)*E760-(G760/100))*1000/B760</f>
        <v>126.3580245624017</v>
      </c>
      <c r="J760" s="5">
        <f t="shared" si="11"/>
        <v>0.47247005015053101</v>
      </c>
      <c r="K760" s="5">
        <f>MAX(Online_RAW!$L$2-Online_RAW!L760,0)</f>
        <v>0</v>
      </c>
      <c r="L760" s="5">
        <f>0.0039*(Online_RAW!M760)</f>
        <v>24.067680000000003</v>
      </c>
      <c r="M760" s="10">
        <f>Online_RAW!$N$2-Online_RAW!N760</f>
        <v>0</v>
      </c>
      <c r="N760" s="5">
        <f>Online_RAW!C760*60</f>
        <v>96.757304347825809</v>
      </c>
      <c r="O760" s="5">
        <f>MAX(0, Online_RAW!D760*60)</f>
        <v>23.256521739130438</v>
      </c>
      <c r="P760" s="5">
        <f>_xlfn.IFNA(VLOOKUP(A760,Sampling!$D$7:$E$14,2,FALSE),0)</f>
        <v>0</v>
      </c>
      <c r="Q760">
        <f>_xlfn.IFNA(VLOOKUP(A760,Refill!$D$6:$G$8,2,FALSE),0)</f>
        <v>0</v>
      </c>
    </row>
    <row r="761" spans="1:17" x14ac:dyDescent="0.25">
      <c r="A761" s="5">
        <f>ROUND((Online_RAW!B761-General!$B$10)*24,3)</f>
        <v>12.65</v>
      </c>
      <c r="B761" s="5">
        <f>General!$B$12+Online_ANA!K761/1000+Online_ANA!L761/1000+Online_ANA!M761/1000/General!$B$22-SUM($P$2:P761)/1000/General!$B$24+SUM($Q$2:Q761)/1000/General!$B$24</f>
        <v>1.10406768</v>
      </c>
      <c r="C761" s="5">
        <f>Online_RAW!K761</f>
        <v>31.655000000000001</v>
      </c>
      <c r="D761" s="5">
        <f>Online_RAW!J761</f>
        <v>2.7349999999999999</v>
      </c>
      <c r="E761" s="5">
        <f>(1-F761/100-G761/100)/(1-C761/100-D761/100-General!$B$17/100)</f>
        <v>0.97451541673603703</v>
      </c>
      <c r="F761" s="5">
        <f>N761*General!$B$14/(N761+O761)+O761*100/(N761+O761)</f>
        <v>36.451613687895787</v>
      </c>
      <c r="G761" s="5">
        <f>N761*General!$B$15/(N761+O761)</f>
        <v>3.2095144602072835E-2</v>
      </c>
      <c r="H761" s="5">
        <f>(N761+O761)*(1/General!$B$20)*((F761/100)-E761*(C761/100))*1000/B761</f>
        <v>271.97167816517754</v>
      </c>
      <c r="I761" s="5">
        <f>(N761+O761)*(1/General!$B$20)*((D761/100)*E761-(G761/100))*1000/B761</f>
        <v>127.80922880701657</v>
      </c>
      <c r="J761" s="5">
        <f t="shared" ref="J761:J824" si="12">I761/H761</f>
        <v>0.46993580239407767</v>
      </c>
      <c r="K761" s="5">
        <f>MAX(Online_RAW!$L$2-Online_RAW!L761,0)</f>
        <v>0</v>
      </c>
      <c r="L761" s="5">
        <f>0.0039*(Online_RAW!M761)</f>
        <v>24.067680000000003</v>
      </c>
      <c r="M761" s="10">
        <f>Online_RAW!$N$2-Online_RAW!N761</f>
        <v>0</v>
      </c>
      <c r="N761" s="5">
        <f>Online_RAW!C761*60</f>
        <v>96.376695652174206</v>
      </c>
      <c r="O761" s="5">
        <f>MAX(0, Online_RAW!D761*60)</f>
        <v>23.73704347826088</v>
      </c>
      <c r="P761" s="5">
        <f>_xlfn.IFNA(VLOOKUP(A761,Sampling!$D$7:$E$14,2,FALSE),0)</f>
        <v>0</v>
      </c>
      <c r="Q761">
        <f>_xlfn.IFNA(VLOOKUP(A761,Refill!$D$6:$G$8,2,FALSE),0)</f>
        <v>0</v>
      </c>
    </row>
    <row r="762" spans="1:17" x14ac:dyDescent="0.25">
      <c r="A762" s="5">
        <f>ROUND((Online_RAW!B762-General!$B$10)*24,3)</f>
        <v>12.667</v>
      </c>
      <c r="B762" s="5">
        <f>General!$B$12+Online_ANA!K762/1000+Online_ANA!L762/1000+Online_ANA!M762/1000/General!$B$22-SUM($P$2:P762)/1000/General!$B$24+SUM($Q$2:Q762)/1000/General!$B$24</f>
        <v>1.10429895</v>
      </c>
      <c r="C762" s="5">
        <f>Online_RAW!K762</f>
        <v>31.8984615384615</v>
      </c>
      <c r="D762" s="5">
        <f>Online_RAW!J762</f>
        <v>2.75</v>
      </c>
      <c r="E762" s="5">
        <f>(1-F762/100-G762/100)/(1-C762/100-D762/100-General!$B$17/100)</f>
        <v>0.97441824732888838</v>
      </c>
      <c r="F762" s="5">
        <f>N762*General!$B$14/(N762+O762)+O762*100/(N762+O762)</f>
        <v>36.709927028836667</v>
      </c>
      <c r="G762" s="5">
        <f>N762*General!$B$15/(N762+O762)</f>
        <v>3.1964683318769359E-2</v>
      </c>
      <c r="H762" s="5">
        <f>(N762+O762)*(1/General!$B$20)*((F762/100)-E762*(C762/100))*1000/B762</f>
        <v>273.19108454740626</v>
      </c>
      <c r="I762" s="5">
        <f>(N762+O762)*(1/General!$B$20)*((D762/100)*E762-(G762/100))*1000/B762</f>
        <v>128.53418450593463</v>
      </c>
      <c r="J762" s="5">
        <f t="shared" si="12"/>
        <v>0.47049187098794348</v>
      </c>
      <c r="K762" s="5">
        <f>MAX(Online_RAW!$L$2-Online_RAW!L762,0)</f>
        <v>0</v>
      </c>
      <c r="L762" s="5">
        <f>0.0039*(Online_RAW!M762)</f>
        <v>24.298949999999998</v>
      </c>
      <c r="M762" s="10">
        <f>Online_RAW!$N$2-Online_RAW!N762</f>
        <v>0</v>
      </c>
      <c r="N762" s="5">
        <f>Online_RAW!C762*60</f>
        <v>96.021545454545389</v>
      </c>
      <c r="O762" s="5">
        <f>MAX(0, Online_RAW!D762*60)</f>
        <v>24.137999999999998</v>
      </c>
      <c r="P762" s="5">
        <f>_xlfn.IFNA(VLOOKUP(A762,Sampling!$D$7:$E$14,2,FALSE),0)</f>
        <v>0</v>
      </c>
      <c r="Q762">
        <f>_xlfn.IFNA(VLOOKUP(A762,Refill!$D$6:$G$8,2,FALSE),0)</f>
        <v>0</v>
      </c>
    </row>
    <row r="763" spans="1:17" x14ac:dyDescent="0.25">
      <c r="A763" s="5">
        <f>ROUND((Online_RAW!B763-General!$B$10)*24,3)</f>
        <v>12.683</v>
      </c>
      <c r="B763" s="5">
        <f>General!$B$12+Online_ANA!K763/1000+Online_ANA!L763/1000+Online_ANA!M763/1000/General!$B$22-SUM($P$2:P763)/1000/General!$B$24+SUM($Q$2:Q763)/1000/General!$B$24</f>
        <v>1.1046138750000001</v>
      </c>
      <c r="C763" s="5">
        <f>Online_RAW!K763</f>
        <v>32.1453846153846</v>
      </c>
      <c r="D763" s="5">
        <f>Online_RAW!J763</f>
        <v>2.7749999999999999</v>
      </c>
      <c r="E763" s="5">
        <f>(1-F763/100-G763/100)/(1-C763/100-D763/100-General!$B$17/100)</f>
        <v>0.97388655381930578</v>
      </c>
      <c r="F763" s="5">
        <f>N763*General!$B$14/(N763+O763)+O763*100/(N763+O763)</f>
        <v>37.009417444060318</v>
      </c>
      <c r="G763" s="5">
        <f>N763*General!$B$15/(N763+O763)</f>
        <v>3.1813425533302873E-2</v>
      </c>
      <c r="H763" s="5">
        <f>(N763+O763)*(1/General!$B$20)*((F763/100)-E763*(C763/100))*1000/B763</f>
        <v>276.35479299223329</v>
      </c>
      <c r="I763" s="5">
        <f>(N763+O763)*(1/General!$B$20)*((D763/100)*E763-(G763/100))*1000/B763</f>
        <v>129.40685325721631</v>
      </c>
      <c r="J763" s="5">
        <f t="shared" si="12"/>
        <v>0.46826346616269177</v>
      </c>
      <c r="K763" s="5">
        <f>MAX(Online_RAW!$L$2-Online_RAW!L763,0)</f>
        <v>0</v>
      </c>
      <c r="L763" s="5">
        <f>0.0039*(Online_RAW!M763)</f>
        <v>24.613875</v>
      </c>
      <c r="M763" s="10">
        <f>Online_RAW!$N$2-Online_RAW!N763</f>
        <v>0</v>
      </c>
      <c r="N763" s="5">
        <f>Online_RAW!C763*60</f>
        <v>95.4133043478258</v>
      </c>
      <c r="O763" s="5">
        <f>MAX(0, Online_RAW!D763*60)</f>
        <v>24.552782608695658</v>
      </c>
      <c r="P763" s="5">
        <f>_xlfn.IFNA(VLOOKUP(A763,Sampling!$D$7:$E$14,2,FALSE),0)</f>
        <v>0</v>
      </c>
      <c r="Q763">
        <f>_xlfn.IFNA(VLOOKUP(A763,Refill!$D$6:$G$8,2,FALSE),0)</f>
        <v>0</v>
      </c>
    </row>
    <row r="764" spans="1:17" x14ac:dyDescent="0.25">
      <c r="A764" s="5">
        <f>ROUND((Online_RAW!B764-General!$B$10)*24,3)</f>
        <v>12.7</v>
      </c>
      <c r="B764" s="5">
        <f>General!$B$12+Online_ANA!K764/1000+Online_ANA!L764/1000+Online_ANA!M764/1000/General!$B$22-SUM($P$2:P764)/1000/General!$B$24+SUM($Q$2:Q764)/1000/General!$B$24</f>
        <v>1.1047260000000001</v>
      </c>
      <c r="C764" s="5">
        <f>Online_RAW!K764</f>
        <v>32.3838461538462</v>
      </c>
      <c r="D764" s="5">
        <f>Online_RAW!J764</f>
        <v>2.7949999999999999</v>
      </c>
      <c r="E764" s="5">
        <f>(1-F764/100-G764/100)/(1-C764/100-D764/100-General!$B$17/100)</f>
        <v>0.97424048064258917</v>
      </c>
      <c r="F764" s="5">
        <f>N764*General!$B$14/(N764+O764)+O764*100/(N764+O764)</f>
        <v>37.238456533707009</v>
      </c>
      <c r="G764" s="5">
        <f>N764*General!$B$15/(N764+O764)</f>
        <v>3.1697749225400501E-2</v>
      </c>
      <c r="H764" s="5">
        <f>(N764+O764)*(1/General!$B$20)*((F764/100)-E764*(C764/100))*1000/B764</f>
        <v>275.43263590956411</v>
      </c>
      <c r="I764" s="5">
        <f>(N764+O764)*(1/General!$B$20)*((D764/100)*E764-(G764/100))*1000/B764</f>
        <v>130.3038800061137</v>
      </c>
      <c r="J764" s="5">
        <f t="shared" si="12"/>
        <v>0.47308801869397143</v>
      </c>
      <c r="K764" s="5">
        <f>MAX(Online_RAW!$L$2-Online_RAW!L764,0)</f>
        <v>0</v>
      </c>
      <c r="L764" s="5">
        <f>0.0039*(Online_RAW!M764)</f>
        <v>24.725999999999999</v>
      </c>
      <c r="M764" s="10">
        <f>Online_RAW!$N$2-Online_RAW!N764</f>
        <v>0</v>
      </c>
      <c r="N764" s="5">
        <f>Online_RAW!C764*60</f>
        <v>95.002909090909199</v>
      </c>
      <c r="O764" s="5">
        <f>MAX(0, Online_RAW!D764*60)</f>
        <v>24.883090909090917</v>
      </c>
      <c r="P764" s="5">
        <f>_xlfn.IFNA(VLOOKUP(A764,Sampling!$D$7:$E$14,2,FALSE),0)</f>
        <v>0</v>
      </c>
      <c r="Q764">
        <f>_xlfn.IFNA(VLOOKUP(A764,Refill!$D$6:$G$8,2,FALSE),0)</f>
        <v>0</v>
      </c>
    </row>
    <row r="765" spans="1:17" x14ac:dyDescent="0.25">
      <c r="A765" s="5">
        <f>ROUND((Online_RAW!B765-General!$B$10)*24,3)</f>
        <v>12.717000000000001</v>
      </c>
      <c r="B765" s="5">
        <f>General!$B$12+Online_ANA!K765/1000+Online_ANA!L765/1000+Online_ANA!M765/1000/General!$B$22-SUM($P$2:P765)/1000/General!$B$24+SUM($Q$2:Q765)/1000/General!$B$24</f>
        <v>1.1050116750000001</v>
      </c>
      <c r="C765" s="5">
        <f>Online_RAW!K765</f>
        <v>32.604285714285702</v>
      </c>
      <c r="D765" s="5">
        <f>Online_RAW!J765</f>
        <v>2.82</v>
      </c>
      <c r="E765" s="5">
        <f>(1-F765/100-G765/100)/(1-C765/100-D765/100-General!$B$17/100)</f>
        <v>0.97358086023729384</v>
      </c>
      <c r="F765" s="5">
        <f>N765*General!$B$14/(N765+O765)+O765*100/(N765+O765)</f>
        <v>37.520025941964157</v>
      </c>
      <c r="G765" s="5">
        <f>N765*General!$B$15/(N765+O765)</f>
        <v>3.1555542453553458E-2</v>
      </c>
      <c r="H765" s="5">
        <f>(N765+O765)*(1/General!$B$20)*((F765/100)-E765*(C765/100))*1000/B765</f>
        <v>279.59009040733753</v>
      </c>
      <c r="I765" s="5">
        <f>(N765+O765)*(1/General!$B$20)*((D765/100)*E765-(G765/100))*1000/B765</f>
        <v>131.34429692203597</v>
      </c>
      <c r="J765" s="5">
        <f t="shared" si="12"/>
        <v>0.46977450713893038</v>
      </c>
      <c r="K765" s="5">
        <f>MAX(Online_RAW!$L$2-Online_RAW!L765,0)</f>
        <v>0</v>
      </c>
      <c r="L765" s="5">
        <f>0.0039*(Online_RAW!M765)</f>
        <v>25.011675</v>
      </c>
      <c r="M765" s="10">
        <f>Online_RAW!$N$2-Online_RAW!N765</f>
        <v>0</v>
      </c>
      <c r="N765" s="5">
        <f>Online_RAW!C765*60</f>
        <v>94.561090909090794</v>
      </c>
      <c r="O765" s="5">
        <f>MAX(0, Online_RAW!D765*60)</f>
        <v>25.30513043478258</v>
      </c>
      <c r="P765" s="5">
        <f>_xlfn.IFNA(VLOOKUP(A765,Sampling!$D$7:$E$14,2,FALSE),0)</f>
        <v>0</v>
      </c>
      <c r="Q765">
        <f>_xlfn.IFNA(VLOOKUP(A765,Refill!$D$6:$G$8,2,FALSE),0)</f>
        <v>0</v>
      </c>
    </row>
    <row r="766" spans="1:17" x14ac:dyDescent="0.25">
      <c r="A766" s="5">
        <f>ROUND((Online_RAW!B766-General!$B$10)*24,3)</f>
        <v>12.733000000000001</v>
      </c>
      <c r="B766" s="5">
        <f>General!$B$12+Online_ANA!K766/1000+Online_ANA!L766/1000+Online_ANA!M766/1000/General!$B$22-SUM($P$2:P766)/1000/General!$B$24+SUM($Q$2:Q766)/1000/General!$B$24</f>
        <v>1.1051433000000002</v>
      </c>
      <c r="C766" s="5">
        <f>Online_RAW!K766</f>
        <v>32.857272727272701</v>
      </c>
      <c r="D766" s="5">
        <f>Online_RAW!J766</f>
        <v>2.85</v>
      </c>
      <c r="E766" s="5">
        <f>(1-F766/100-G766/100)/(1-C766/100-D766/100-General!$B$17/100)</f>
        <v>0.97160715236424333</v>
      </c>
      <c r="F766" s="5">
        <f>N766*General!$B$14/(N766+O766)+O766*100/(N766+O766)</f>
        <v>37.921780641701787</v>
      </c>
      <c r="G766" s="5">
        <f>N766*General!$B$15/(N766+O766)</f>
        <v>3.1352636039544551E-2</v>
      </c>
      <c r="H766" s="5">
        <f>(N766+O766)*(1/General!$B$20)*((F766/100)-E766*(C766/100))*1000/B766</f>
        <v>290.6144831669514</v>
      </c>
      <c r="I766" s="5">
        <f>(N766+O766)*(1/General!$B$20)*((D766/100)*E766-(G766/100))*1000/B766</f>
        <v>132.66094540648146</v>
      </c>
      <c r="J766" s="5">
        <f t="shared" si="12"/>
        <v>0.45648428791579104</v>
      </c>
      <c r="K766" s="5">
        <f>MAX(Online_RAW!$L$2-Online_RAW!L766,0)</f>
        <v>0</v>
      </c>
      <c r="L766" s="5">
        <f>0.0039*(Online_RAW!M766)</f>
        <v>25.1433</v>
      </c>
      <c r="M766" s="10">
        <f>Online_RAW!$N$2-Online_RAW!N766</f>
        <v>0</v>
      </c>
      <c r="N766" s="5">
        <f>Online_RAW!C766*60</f>
        <v>94.081636363636193</v>
      </c>
      <c r="O766" s="5">
        <f>MAX(0, Online_RAW!D766*60)</f>
        <v>25.948636363636378</v>
      </c>
      <c r="P766" s="5">
        <f>_xlfn.IFNA(VLOOKUP(A766,Sampling!$D$7:$E$14,2,FALSE),0)</f>
        <v>0</v>
      </c>
      <c r="Q766">
        <f>_xlfn.IFNA(VLOOKUP(A766,Refill!$D$6:$G$8,2,FALSE),0)</f>
        <v>0</v>
      </c>
    </row>
    <row r="767" spans="1:17" x14ac:dyDescent="0.25">
      <c r="A767" s="5">
        <f>ROUND((Online_RAW!B767-General!$B$10)*24,3)</f>
        <v>12.75</v>
      </c>
      <c r="B767" s="5">
        <f>General!$B$12+Online_ANA!K767/1000+Online_ANA!L767/1000+Online_ANA!M767/1000/General!$B$22-SUM($P$2:P767)/1000/General!$B$24+SUM($Q$2:Q767)/1000/General!$B$24</f>
        <v>1.1054397</v>
      </c>
      <c r="C767" s="5">
        <f>Online_RAW!K767</f>
        <v>33.111538461538501</v>
      </c>
      <c r="D767" s="5">
        <f>Online_RAW!J767</f>
        <v>2.875</v>
      </c>
      <c r="E767" s="5">
        <f>(1-F767/100-G767/100)/(1-C767/100-D767/100-General!$B$17/100)</f>
        <v>0.97028319021259724</v>
      </c>
      <c r="F767" s="5">
        <f>N767*General!$B$14/(N767+O767)+O767*100/(N767+O767)</f>
        <v>38.27747540237732</v>
      </c>
      <c r="G767" s="5">
        <f>N767*General!$B$15/(N767+O767)</f>
        <v>3.1172992221021552E-2</v>
      </c>
      <c r="H767" s="5">
        <f>(N767+O767)*(1/General!$B$20)*((F767/100)-E767*(C767/100))*1000/B767</f>
        <v>298.07823228893682</v>
      </c>
      <c r="I767" s="5">
        <f>(N767+O767)*(1/General!$B$20)*((D767/100)*E767-(G767/100))*1000/B767</f>
        <v>133.6957566336217</v>
      </c>
      <c r="J767" s="5">
        <f t="shared" si="12"/>
        <v>0.44852572966155441</v>
      </c>
      <c r="K767" s="5">
        <f>MAX(Online_RAW!$L$2-Online_RAW!L767,0)</f>
        <v>0</v>
      </c>
      <c r="L767" s="5">
        <f>0.0039*(Online_RAW!M767)</f>
        <v>25.439699999999998</v>
      </c>
      <c r="M767" s="10">
        <f>Online_RAW!$N$2-Online_RAW!N767</f>
        <v>0</v>
      </c>
      <c r="N767" s="5">
        <f>Online_RAW!C767*60</f>
        <v>93.5911304347824</v>
      </c>
      <c r="O767" s="5">
        <f>MAX(0, Online_RAW!D767*60)</f>
        <v>26.501454545454543</v>
      </c>
      <c r="P767" s="5">
        <f>_xlfn.IFNA(VLOOKUP(A767,Sampling!$D$7:$E$14,2,FALSE),0)</f>
        <v>0</v>
      </c>
      <c r="Q767">
        <f>_xlfn.IFNA(VLOOKUP(A767,Refill!$D$6:$G$8,2,FALSE),0)</f>
        <v>0</v>
      </c>
    </row>
    <row r="768" spans="1:17" x14ac:dyDescent="0.25">
      <c r="A768" s="5">
        <f>ROUND((Online_RAW!B768-General!$B$10)*24,3)</f>
        <v>12.766999999999999</v>
      </c>
      <c r="B768" s="5">
        <f>General!$B$12+Online_ANA!K768/1000+Online_ANA!L768/1000+Online_ANA!M768/1000/General!$B$22-SUM($P$2:P768)/1000/General!$B$24+SUM($Q$2:Q768)/1000/General!$B$24</f>
        <v>1.1055762</v>
      </c>
      <c r="C768" s="5">
        <f>Online_RAW!K768</f>
        <v>33.392499999999998</v>
      </c>
      <c r="D768" s="5">
        <f>Online_RAW!J768</f>
        <v>2.9049999999999998</v>
      </c>
      <c r="E768" s="5">
        <f>(1-F768/100-G768/100)/(1-C768/100-D768/100-General!$B$17/100)</f>
        <v>0.97125751365514368</v>
      </c>
      <c r="F768" s="5">
        <f>N768*General!$B$14/(N768+O768)+O768*100/(N768+O768)</f>
        <v>38.517672210628447</v>
      </c>
      <c r="G768" s="5">
        <f>N768*General!$B$15/(N768+O768)</f>
        <v>3.1051680701702805E-2</v>
      </c>
      <c r="H768" s="5">
        <f>(N768+O768)*(1/General!$B$20)*((F768/100)-E768*(C768/100))*1000/B768</f>
        <v>294.99117085378225</v>
      </c>
      <c r="I768" s="5">
        <f>(N768+O768)*(1/General!$B$20)*((D768/100)*E768-(G768/100))*1000/B768</f>
        <v>135.2776531408048</v>
      </c>
      <c r="J768" s="5">
        <f t="shared" si="12"/>
        <v>0.45858204077523945</v>
      </c>
      <c r="K768" s="5">
        <f>MAX(Online_RAW!$L$2-Online_RAW!L768,0)</f>
        <v>0</v>
      </c>
      <c r="L768" s="5">
        <f>0.0039*(Online_RAW!M768)</f>
        <v>25.5762</v>
      </c>
      <c r="M768" s="10">
        <f>Online_RAW!$N$2-Online_RAW!N768</f>
        <v>0</v>
      </c>
      <c r="N768" s="5">
        <f>Online_RAW!C768*60</f>
        <v>93.2577142857144</v>
      </c>
      <c r="O768" s="5">
        <f>MAX(0, Online_RAW!D768*60)</f>
        <v>26.874545454545459</v>
      </c>
      <c r="P768" s="5">
        <f>_xlfn.IFNA(VLOOKUP(A768,Sampling!$D$7:$E$14,2,FALSE),0)</f>
        <v>0</v>
      </c>
      <c r="Q768">
        <f>_xlfn.IFNA(VLOOKUP(A768,Refill!$D$6:$G$8,2,FALSE),0)</f>
        <v>0</v>
      </c>
    </row>
    <row r="769" spans="1:17" x14ac:dyDescent="0.25">
      <c r="A769" s="5">
        <f>ROUND((Online_RAW!B769-General!$B$10)*24,3)</f>
        <v>12.782999999999999</v>
      </c>
      <c r="B769" s="5">
        <f>General!$B$12+Online_ANA!K769/1000+Online_ANA!L769/1000+Online_ANA!M769/1000/General!$B$22-SUM($P$2:P769)/1000/General!$B$24+SUM($Q$2:Q769)/1000/General!$B$24</f>
        <v>1.1058648</v>
      </c>
      <c r="C769" s="5">
        <f>Online_RAW!K769</f>
        <v>33.660769230769198</v>
      </c>
      <c r="D769" s="5">
        <f>Online_RAW!J769</f>
        <v>2.93</v>
      </c>
      <c r="E769" s="5">
        <f>(1-F769/100-G769/100)/(1-C769/100-D769/100-General!$B$17/100)</f>
        <v>0.97285454188726017</v>
      </c>
      <c r="F769" s="5">
        <f>N769*General!$B$14/(N769+O769)+O769*100/(N769+O769)</f>
        <v>38.70202995462455</v>
      </c>
      <c r="G769" s="5">
        <f>N769*General!$B$15/(N769+O769)</f>
        <v>3.0958570729987599E-2</v>
      </c>
      <c r="H769" s="5">
        <f>(N769+O769)*(1/General!$B$20)*((F769/100)-E769*(C769/100))*1000/B769</f>
        <v>288.07837715067825</v>
      </c>
      <c r="I769" s="5">
        <f>(N769+O769)*(1/General!$B$20)*((D769/100)*E769-(G769/100))*1000/B769</f>
        <v>136.39610467452243</v>
      </c>
      <c r="J769" s="5">
        <f t="shared" si="12"/>
        <v>0.47346873452838495</v>
      </c>
      <c r="K769" s="5">
        <f>MAX(Online_RAW!$L$2-Online_RAW!L769,0)</f>
        <v>0</v>
      </c>
      <c r="L769" s="5">
        <f>0.0039*(Online_RAW!M769)</f>
        <v>25.864799999999999</v>
      </c>
      <c r="M769" s="10">
        <f>Online_RAW!$N$2-Online_RAW!N769</f>
        <v>0</v>
      </c>
      <c r="N769" s="5">
        <f>Online_RAW!C769*60</f>
        <v>92.805000000000007</v>
      </c>
      <c r="O769" s="5">
        <f>MAX(0, Online_RAW!D769*60)</f>
        <v>27.10363636363638</v>
      </c>
      <c r="P769" s="5">
        <f>_xlfn.IFNA(VLOOKUP(A769,Sampling!$D$7:$E$14,2,FALSE),0)</f>
        <v>0</v>
      </c>
      <c r="Q769">
        <f>_xlfn.IFNA(VLOOKUP(A769,Refill!$D$6:$G$8,2,FALSE),0)</f>
        <v>0</v>
      </c>
    </row>
    <row r="770" spans="1:17" x14ac:dyDescent="0.25">
      <c r="A770" s="5">
        <f>ROUND((Online_RAW!B770-General!$B$10)*24,3)</f>
        <v>12.8</v>
      </c>
      <c r="B770" s="5">
        <f>General!$B$12+Online_ANA!K770/1000+Online_ANA!L770/1000+Online_ANA!M770/1000/General!$B$22-SUM($P$2:P770)/1000/General!$B$24+SUM($Q$2:Q770)/1000/General!$B$24</f>
        <v>1.1060013</v>
      </c>
      <c r="C770" s="5">
        <f>Online_RAW!K770</f>
        <v>33.9184615384615</v>
      </c>
      <c r="D770" s="5">
        <f>Online_RAW!J770</f>
        <v>2.9550000000000001</v>
      </c>
      <c r="E770" s="5">
        <f>(1-F770/100-G770/100)/(1-C770/100-D770/100-General!$B$17/100)</f>
        <v>0.96977947192569114</v>
      </c>
      <c r="F770" s="5">
        <f>N770*General!$B$14/(N770+O770)+O770*100/(N770+O770)</f>
        <v>39.170072798477193</v>
      </c>
      <c r="G770" s="5">
        <f>N770*General!$B$15/(N770+O770)</f>
        <v>3.0722185455314546E-2</v>
      </c>
      <c r="H770" s="5">
        <f>(N770+O770)*(1/General!$B$20)*((F770/100)-E770*(C770/100))*1000/B770</f>
        <v>303.62988539037411</v>
      </c>
      <c r="I770" s="5">
        <f>(N770+O770)*(1/General!$B$20)*((D770/100)*E770-(G770/100))*1000/B770</f>
        <v>137.14069760055443</v>
      </c>
      <c r="J770" s="5">
        <f t="shared" si="12"/>
        <v>0.45167061675840608</v>
      </c>
      <c r="K770" s="5">
        <f>MAX(Online_RAW!$L$2-Online_RAW!L770,0)</f>
        <v>0</v>
      </c>
      <c r="L770" s="5">
        <f>0.0039*(Online_RAW!M770)</f>
        <v>26.001300000000001</v>
      </c>
      <c r="M770" s="10">
        <f>Online_RAW!$N$2-Online_RAW!N770</f>
        <v>0</v>
      </c>
      <c r="N770" s="5">
        <f>Online_RAW!C770*60</f>
        <v>92.105181818181606</v>
      </c>
      <c r="O770" s="5">
        <f>MAX(0, Online_RAW!D770*60)</f>
        <v>27.814909090909079</v>
      </c>
      <c r="P770" s="5">
        <f>_xlfn.IFNA(VLOOKUP(A770,Sampling!$D$7:$E$14,2,FALSE),0)</f>
        <v>0</v>
      </c>
      <c r="Q770">
        <f>_xlfn.IFNA(VLOOKUP(A770,Refill!$D$6:$G$8,2,FALSE),0)</f>
        <v>0</v>
      </c>
    </row>
    <row r="771" spans="1:17" x14ac:dyDescent="0.25">
      <c r="A771" s="5">
        <f>ROUND((Online_RAW!B771-General!$B$10)*24,3)</f>
        <v>12.817</v>
      </c>
      <c r="B771" s="5">
        <f>General!$B$12+Online_ANA!K771/1000+Online_ANA!L771/1000+Online_ANA!M771/1000/General!$B$22-SUM($P$2:P771)/1000/General!$B$24+SUM($Q$2:Q771)/1000/General!$B$24</f>
        <v>1.106285025</v>
      </c>
      <c r="C771" s="5">
        <f>Online_RAW!K771</f>
        <v>34.169230769230801</v>
      </c>
      <c r="D771" s="5">
        <f>Online_RAW!J771</f>
        <v>2.97</v>
      </c>
      <c r="E771" s="5">
        <f>(1-F771/100-G771/100)/(1-C771/100-D771/100-General!$B$17/100)</f>
        <v>0.96964962279146738</v>
      </c>
      <c r="F771" s="5">
        <f>N771*General!$B$14/(N771+O771)+O771*100/(N771+O771)</f>
        <v>39.43605090686443</v>
      </c>
      <c r="G771" s="5">
        <f>N771*General!$B$15/(N771+O771)</f>
        <v>3.0587853077341198E-2</v>
      </c>
      <c r="H771" s="5">
        <f>(N771+O771)*(1/General!$B$20)*((F771/100)-E771*(C771/100))*1000/B771</f>
        <v>305.18046231323689</v>
      </c>
      <c r="I771" s="5">
        <f>(N771+O771)*(1/General!$B$20)*((D771/100)*E771-(G771/100))*1000/B771</f>
        <v>137.93782466975381</v>
      </c>
      <c r="J771" s="5">
        <f t="shared" si="12"/>
        <v>0.45198773087962157</v>
      </c>
      <c r="K771" s="5">
        <f>MAX(Online_RAW!$L$2-Online_RAW!L771,0)</f>
        <v>0</v>
      </c>
      <c r="L771" s="5">
        <f>0.0039*(Online_RAW!M771)</f>
        <v>26.285024999999997</v>
      </c>
      <c r="M771" s="10">
        <f>Online_RAW!$N$2-Online_RAW!N771</f>
        <v>0</v>
      </c>
      <c r="N771" s="5">
        <f>Online_RAW!C771*60</f>
        <v>91.796250000000001</v>
      </c>
      <c r="O771" s="5">
        <f>MAX(0, Online_RAW!D771*60)</f>
        <v>28.246500000000001</v>
      </c>
      <c r="P771" s="5">
        <f>_xlfn.IFNA(VLOOKUP(A771,Sampling!$D$7:$E$14,2,FALSE),0)</f>
        <v>0</v>
      </c>
      <c r="Q771">
        <f>_xlfn.IFNA(VLOOKUP(A771,Refill!$D$6:$G$8,2,FALSE),0)</f>
        <v>0</v>
      </c>
    </row>
    <row r="772" spans="1:17" x14ac:dyDescent="0.25">
      <c r="A772" s="5">
        <f>ROUND((Online_RAW!B772-General!$B$10)*24,3)</f>
        <v>12.833</v>
      </c>
      <c r="B772" s="5">
        <f>General!$B$12+Online_ANA!K772/1000+Online_ANA!L772/1000+Online_ANA!M772/1000/General!$B$22-SUM($P$2:P772)/1000/General!$B$24+SUM($Q$2:Q772)/1000/General!$B$24</f>
        <v>1.1064264000000001</v>
      </c>
      <c r="C772" s="5">
        <f>Online_RAW!K772</f>
        <v>34.433846153846197</v>
      </c>
      <c r="D772" s="5">
        <f>Online_RAW!J772</f>
        <v>3</v>
      </c>
      <c r="E772" s="5">
        <f>(1-F772/100-G772/100)/(1-C772/100-D772/100-General!$B$17/100)</f>
        <v>0.96994485022299204</v>
      </c>
      <c r="F772" s="5">
        <f>N772*General!$B$14/(N772+O772)+O772*100/(N772+O772)</f>
        <v>39.703516184637209</v>
      </c>
      <c r="G772" s="5">
        <f>N772*General!$B$15/(N772+O772)</f>
        <v>3.0452769603718583E-2</v>
      </c>
      <c r="H772" s="5">
        <f>(N772+O772)*(1/General!$B$20)*((F772/100)-E772*(C772/100))*1000/B772</f>
        <v>304.88575563341419</v>
      </c>
      <c r="I772" s="5">
        <f>(N772+O772)*(1/General!$B$20)*((D772/100)*E772-(G772/100))*1000/B772</f>
        <v>139.2451000092932</v>
      </c>
      <c r="J772" s="5">
        <f t="shared" si="12"/>
        <v>0.45671238303673811</v>
      </c>
      <c r="K772" s="5">
        <f>MAX(Online_RAW!$L$2-Online_RAW!L772,0)</f>
        <v>0</v>
      </c>
      <c r="L772" s="5">
        <f>0.0039*(Online_RAW!M772)</f>
        <v>26.426399999999997</v>
      </c>
      <c r="M772" s="10">
        <f>Online_RAW!$N$2-Online_RAW!N772</f>
        <v>0</v>
      </c>
      <c r="N772" s="5">
        <f>Online_RAW!C772*60</f>
        <v>91.303909090909201</v>
      </c>
      <c r="O772" s="5">
        <f>MAX(0, Online_RAW!D772*60)</f>
        <v>28.62463636363638</v>
      </c>
      <c r="P772" s="5">
        <f>_xlfn.IFNA(VLOOKUP(A772,Sampling!$D$7:$E$14,2,FALSE),0)</f>
        <v>0</v>
      </c>
      <c r="Q772">
        <f>_xlfn.IFNA(VLOOKUP(A772,Refill!$D$6:$G$8,2,FALSE),0)</f>
        <v>0</v>
      </c>
    </row>
    <row r="773" spans="1:17" x14ac:dyDescent="0.25">
      <c r="A773" s="5">
        <f>ROUND((Online_RAW!B773-General!$B$10)*24,3)</f>
        <v>12.85</v>
      </c>
      <c r="B773" s="5">
        <f>General!$B$12+Online_ANA!K773/1000+Online_ANA!L773/1000+Online_ANA!M773/1000/General!$B$22-SUM($P$2:P773)/1000/General!$B$24+SUM($Q$2:Q773)/1000/General!$B$24</f>
        <v>1.1066964750000001</v>
      </c>
      <c r="C773" s="5">
        <f>Online_RAW!K773</f>
        <v>34.704166666666701</v>
      </c>
      <c r="D773" s="5">
        <f>Online_RAW!J773</f>
        <v>3.03</v>
      </c>
      <c r="E773" s="5">
        <f>(1-F773/100-G773/100)/(1-C773/100-D773/100-General!$B$17/100)</f>
        <v>0.97007348446404196</v>
      </c>
      <c r="F773" s="5">
        <f>N773*General!$B$14/(N773+O773)+O773*100/(N773+O773)</f>
        <v>39.986999833856423</v>
      </c>
      <c r="G773" s="5">
        <f>N773*General!$B$15/(N773+O773)</f>
        <v>3.0309596043506856E-2</v>
      </c>
      <c r="H773" s="5">
        <f>(N773+O773)*(1/General!$B$20)*((F773/100)-E773*(C773/100))*1000/B773</f>
        <v>305.37521777651568</v>
      </c>
      <c r="I773" s="5">
        <f>(N773+O773)*(1/General!$B$20)*((D773/100)*E773-(G773/100))*1000/B773</f>
        <v>140.52889867244645</v>
      </c>
      <c r="J773" s="5">
        <f t="shared" si="12"/>
        <v>0.46018435842849054</v>
      </c>
      <c r="K773" s="5">
        <f>MAX(Online_RAW!$L$2-Online_RAW!L773,0)</f>
        <v>0</v>
      </c>
      <c r="L773" s="5">
        <f>0.0039*(Online_RAW!M773)</f>
        <v>26.696475</v>
      </c>
      <c r="M773" s="10">
        <f>Online_RAW!$N$2-Online_RAW!N773</f>
        <v>0</v>
      </c>
      <c r="N773" s="5">
        <f>Online_RAW!C773*60</f>
        <v>90.800454545454599</v>
      </c>
      <c r="O773" s="5">
        <f>MAX(0, Online_RAW!D773*60)</f>
        <v>29.030181818181841</v>
      </c>
      <c r="P773" s="5">
        <f>_xlfn.IFNA(VLOOKUP(A773,Sampling!$D$7:$E$14,2,FALSE),0)</f>
        <v>0</v>
      </c>
      <c r="Q773">
        <f>_xlfn.IFNA(VLOOKUP(A773,Refill!$D$6:$G$8,2,FALSE),0)</f>
        <v>0</v>
      </c>
    </row>
    <row r="774" spans="1:17" x14ac:dyDescent="0.25">
      <c r="A774" s="5">
        <f>ROUND((Online_RAW!B774-General!$B$10)*24,3)</f>
        <v>12.867000000000001</v>
      </c>
      <c r="B774" s="5">
        <f>General!$B$12+Online_ANA!K774/1000+Online_ANA!L774/1000+Online_ANA!M774/1000/General!$B$22-SUM($P$2:P774)/1000/General!$B$24+SUM($Q$2:Q774)/1000/General!$B$24</f>
        <v>1.1068515000000001</v>
      </c>
      <c r="C774" s="5">
        <f>Online_RAW!K774</f>
        <v>34.956153846153803</v>
      </c>
      <c r="D774" s="5">
        <f>Online_RAW!J774</f>
        <v>3.0649999999999999</v>
      </c>
      <c r="E774" s="5">
        <f>(1-F774/100-G774/100)/(1-C774/100-D774/100-General!$B$17/100)</f>
        <v>0.96822933884872198</v>
      </c>
      <c r="F774" s="5">
        <f>N774*General!$B$14/(N774+O774)+O774*100/(N774+O774)</f>
        <v>40.379096585475615</v>
      </c>
      <c r="G774" s="5">
        <f>N774*General!$B$15/(N774+O774)</f>
        <v>3.0111567381072922E-2</v>
      </c>
      <c r="H774" s="5">
        <f>(N774+O774)*(1/General!$B$20)*((F774/100)-E774*(C774/100))*1000/B774</f>
        <v>316.01007907231343</v>
      </c>
      <c r="I774" s="5">
        <f>(N774+O774)*(1/General!$B$20)*((D774/100)*E774-(G774/100))*1000/B774</f>
        <v>142.08004105524944</v>
      </c>
      <c r="J774" s="5">
        <f t="shared" si="12"/>
        <v>0.44960604254251296</v>
      </c>
      <c r="K774" s="5">
        <f>MAX(Online_RAW!$L$2-Online_RAW!L774,0)</f>
        <v>0</v>
      </c>
      <c r="L774" s="5">
        <f>0.0039*(Online_RAW!M774)</f>
        <v>26.851499999999998</v>
      </c>
      <c r="M774" s="10">
        <f>Online_RAW!$N$2-Online_RAW!N774</f>
        <v>0</v>
      </c>
      <c r="N774" s="5">
        <f>Online_RAW!C774*60</f>
        <v>90.330749999999995</v>
      </c>
      <c r="O774" s="5">
        <f>MAX(0, Online_RAW!D774*60)</f>
        <v>29.664000000000001</v>
      </c>
      <c r="P774" s="5">
        <f>_xlfn.IFNA(VLOOKUP(A774,Sampling!$D$7:$E$14,2,FALSE),0)</f>
        <v>0</v>
      </c>
      <c r="Q774">
        <f>_xlfn.IFNA(VLOOKUP(A774,Refill!$D$6:$G$8,2,FALSE),0)</f>
        <v>0</v>
      </c>
    </row>
    <row r="775" spans="1:17" x14ac:dyDescent="0.25">
      <c r="A775" s="5">
        <f>ROUND((Online_RAW!B775-General!$B$10)*24,3)</f>
        <v>12.882999999999999</v>
      </c>
      <c r="B775" s="5">
        <f>General!$B$12+Online_ANA!K775/1000+Online_ANA!L775/1000+Online_ANA!M775/1000/General!$B$22-SUM($P$2:P775)/1000/General!$B$24+SUM($Q$2:Q775)/1000/General!$B$24</f>
        <v>1.10711358</v>
      </c>
      <c r="C775" s="5">
        <f>Online_RAW!K775</f>
        <v>35.233846153846201</v>
      </c>
      <c r="D775" s="5">
        <f>Online_RAW!J775</f>
        <v>3.0950000000000002</v>
      </c>
      <c r="E775" s="5">
        <f>(1-F775/100-G775/100)/(1-C775/100-D775/100-General!$B$17/100)</f>
        <v>0.96634623125392161</v>
      </c>
      <c r="F775" s="5">
        <f>N775*General!$B$14/(N775+O775)+O775*100/(N775+O775)</f>
        <v>40.792540727311064</v>
      </c>
      <c r="G775" s="5">
        <f>N775*General!$B$15/(N775+O775)</f>
        <v>2.9902757208428755E-2</v>
      </c>
      <c r="H775" s="5">
        <f>(N775+O775)*(1/General!$B$20)*((F775/100)-E775*(C775/100))*1000/B775</f>
        <v>326.15656780598584</v>
      </c>
      <c r="I775" s="5">
        <f>(N775+O775)*(1/General!$B$20)*((D775/100)*E775-(G775/100))*1000/B775</f>
        <v>143.1888705364774</v>
      </c>
      <c r="J775" s="5">
        <f t="shared" si="12"/>
        <v>0.43901881694331923</v>
      </c>
      <c r="K775" s="5">
        <f>MAX(Online_RAW!$L$2-Online_RAW!L775,0)</f>
        <v>0</v>
      </c>
      <c r="L775" s="5">
        <f>0.0039*(Online_RAW!M775)</f>
        <v>27.113580000000002</v>
      </c>
      <c r="M775" s="10">
        <f>Online_RAW!$N$2-Online_RAW!N775</f>
        <v>0</v>
      </c>
      <c r="N775" s="5">
        <f>Online_RAW!C775*60</f>
        <v>89.710363636363795</v>
      </c>
      <c r="O775" s="5">
        <f>MAX(0, Online_RAW!D775*60)</f>
        <v>30.292434782608677</v>
      </c>
      <c r="P775" s="5">
        <f>_xlfn.IFNA(VLOOKUP(A775,Sampling!$D$7:$E$14,2,FALSE),0)</f>
        <v>0</v>
      </c>
      <c r="Q775">
        <f>_xlfn.IFNA(VLOOKUP(A775,Refill!$D$6:$G$8,2,FALSE),0)</f>
        <v>0</v>
      </c>
    </row>
    <row r="776" spans="1:17" x14ac:dyDescent="0.25">
      <c r="A776" s="5">
        <f>ROUND((Online_RAW!B776-General!$B$10)*24,3)</f>
        <v>12.9</v>
      </c>
      <c r="B776" s="5">
        <f>General!$B$12+Online_ANA!K776/1000+Online_ANA!L776/1000+Online_ANA!M776/1000/General!$B$22-SUM($P$2:P776)/1000/General!$B$24+SUM($Q$2:Q776)/1000/General!$B$24</f>
        <v>1.1072805000000001</v>
      </c>
      <c r="C776" s="5">
        <f>Online_RAW!K776</f>
        <v>35.508181818181797</v>
      </c>
      <c r="D776" s="5">
        <f>Online_RAW!J776</f>
        <v>3.125</v>
      </c>
      <c r="E776" s="5">
        <f>(1-F776/100-G776/100)/(1-C776/100-D776/100-General!$B$17/100)</f>
        <v>0.96640010259619036</v>
      </c>
      <c r="F776" s="5">
        <f>N776*General!$B$14/(N776+O776)+O776*100/(N776+O776)</f>
        <v>41.083498694895603</v>
      </c>
      <c r="G776" s="5">
        <f>N776*General!$B$15/(N776+O776)</f>
        <v>2.9755808739951713E-2</v>
      </c>
      <c r="H776" s="5">
        <f>(N776+O776)*(1/General!$B$20)*((F776/100)-E776*(C776/100))*1000/B776</f>
        <v>327.26650756840945</v>
      </c>
      <c r="I776" s="5">
        <f>(N776+O776)*(1/General!$B$20)*((D776/100)*E776-(G776/100))*1000/B776</f>
        <v>144.58492295795133</v>
      </c>
      <c r="J776" s="5">
        <f t="shared" si="12"/>
        <v>0.44179566076656451</v>
      </c>
      <c r="K776" s="5">
        <f>MAX(Online_RAW!$L$2-Online_RAW!L776,0)</f>
        <v>0</v>
      </c>
      <c r="L776" s="5">
        <f>0.0039*(Online_RAW!M776)</f>
        <v>27.2805</v>
      </c>
      <c r="M776" s="10">
        <f>Online_RAW!$N$2-Online_RAW!N776</f>
        <v>0</v>
      </c>
      <c r="N776" s="5">
        <f>Online_RAW!C776*60</f>
        <v>89.269909090909195</v>
      </c>
      <c r="O776" s="5">
        <f>MAX(0, Online_RAW!D776*60)</f>
        <v>30.733428571428597</v>
      </c>
      <c r="P776" s="5">
        <f>_xlfn.IFNA(VLOOKUP(A776,Sampling!$D$7:$E$14,2,FALSE),0)</f>
        <v>0</v>
      </c>
      <c r="Q776">
        <f>_xlfn.IFNA(VLOOKUP(A776,Refill!$D$6:$G$8,2,FALSE),0)</f>
        <v>0</v>
      </c>
    </row>
    <row r="777" spans="1:17" x14ac:dyDescent="0.25">
      <c r="A777" s="5">
        <f>ROUND((Online_RAW!B777-General!$B$10)*24,3)</f>
        <v>12.917</v>
      </c>
      <c r="B777" s="5">
        <f>General!$B$12+Online_ANA!K777/1000+Online_ANA!L777/1000+Online_ANA!M777/1000/General!$B$22-SUM($P$2:P777)/1000/General!$B$24+SUM($Q$2:Q777)/1000/General!$B$24</f>
        <v>1.107536925</v>
      </c>
      <c r="C777" s="5">
        <f>Online_RAW!K777</f>
        <v>35.816923076923104</v>
      </c>
      <c r="D777" s="5">
        <f>Online_RAW!J777</f>
        <v>3.1466666666666701</v>
      </c>
      <c r="E777" s="5">
        <f>(1-F777/100-G777/100)/(1-C777/100-D777/100-General!$B$17/100)</f>
        <v>0.96628107077423908</v>
      </c>
      <c r="F777" s="5">
        <f>N777*General!$B$14/(N777+O777)+O777*100/(N777+O777)</f>
        <v>41.410183711305457</v>
      </c>
      <c r="G777" s="5">
        <f>N777*General!$B$15/(N777+O777)</f>
        <v>2.9590816307421487E-2</v>
      </c>
      <c r="H777" s="5">
        <f>(N777+O777)*(1/General!$B$20)*((F777/100)-E777*(C777/100))*1000/B777</f>
        <v>329.16136218166912</v>
      </c>
      <c r="I777" s="5">
        <f>(N777+O777)*(1/General!$B$20)*((D777/100)*E777-(G777/100))*1000/B777</f>
        <v>145.72867315728354</v>
      </c>
      <c r="J777" s="5">
        <f t="shared" si="12"/>
        <v>0.44272715421822106</v>
      </c>
      <c r="K777" s="5">
        <f>MAX(Online_RAW!$L$2-Online_RAW!L777,0)</f>
        <v>0</v>
      </c>
      <c r="L777" s="5">
        <f>0.0039*(Online_RAW!M777)</f>
        <v>27.536925</v>
      </c>
      <c r="M777" s="10">
        <f>Online_RAW!$N$2-Online_RAW!N777</f>
        <v>0</v>
      </c>
      <c r="N777" s="5">
        <f>Online_RAW!C777*60</f>
        <v>88.881749999999997</v>
      </c>
      <c r="O777" s="5">
        <f>MAX(0, Online_RAW!D777*60)</f>
        <v>31.266000000000002</v>
      </c>
      <c r="P777" s="5">
        <f>_xlfn.IFNA(VLOOKUP(A777,Sampling!$D$7:$E$14,2,FALSE),0)</f>
        <v>0</v>
      </c>
      <c r="Q777">
        <f>_xlfn.IFNA(VLOOKUP(A777,Refill!$D$6:$G$8,2,FALSE),0)</f>
        <v>0</v>
      </c>
    </row>
    <row r="778" spans="1:17" x14ac:dyDescent="0.25">
      <c r="A778" s="5">
        <f>ROUND((Online_RAW!B778-General!$B$10)*24,3)</f>
        <v>12.933</v>
      </c>
      <c r="B778" s="5">
        <f>General!$B$12+Online_ANA!K778/1000+Online_ANA!L778/1000+Online_ANA!M778/1000/General!$B$22-SUM($P$2:P778)/1000/General!$B$24+SUM($Q$2:Q778)/1000/General!$B$24</f>
        <v>1.1077056000000001</v>
      </c>
      <c r="C778" s="5">
        <f>Online_RAW!K778</f>
        <v>36.071666666666701</v>
      </c>
      <c r="D778" s="5">
        <f>Online_RAW!J778</f>
        <v>3.1749999999999998</v>
      </c>
      <c r="E778" s="5">
        <f>(1-F778/100-G778/100)/(1-C778/100-D778/100-General!$B$17/100)</f>
        <v>0.96581432340703566</v>
      </c>
      <c r="F778" s="5">
        <f>N778*General!$B$14/(N778+O778)+O778*100/(N778+O778)</f>
        <v>41.712022527881196</v>
      </c>
      <c r="G778" s="5">
        <f>N778*General!$B$15/(N778+O778)</f>
        <v>2.9438372460666062E-2</v>
      </c>
      <c r="H778" s="5">
        <f>(N778+O778)*(1/General!$B$20)*((F778/100)-E778*(C778/100))*1000/B778</f>
        <v>331.93454476193961</v>
      </c>
      <c r="I778" s="5">
        <f>(N778+O778)*(1/General!$B$20)*((D778/100)*E778-(G778/100))*1000/B778</f>
        <v>146.66385220240841</v>
      </c>
      <c r="J778" s="5">
        <f t="shared" si="12"/>
        <v>0.44184570276526769</v>
      </c>
      <c r="K778" s="5">
        <f>MAX(Online_RAW!$L$2-Online_RAW!L778,0)</f>
        <v>0</v>
      </c>
      <c r="L778" s="5">
        <f>0.0039*(Online_RAW!M778)</f>
        <v>27.7056</v>
      </c>
      <c r="M778" s="10">
        <f>Online_RAW!$N$2-Online_RAW!N778</f>
        <v>0</v>
      </c>
      <c r="N778" s="5">
        <f>Online_RAW!C778*60</f>
        <v>88.241454545454602</v>
      </c>
      <c r="O778" s="5">
        <f>MAX(0, Online_RAW!D778*60)</f>
        <v>31.658454545454539</v>
      </c>
      <c r="P778" s="5">
        <f>_xlfn.IFNA(VLOOKUP(A778,Sampling!$D$7:$E$14,2,FALSE),0)</f>
        <v>0</v>
      </c>
      <c r="Q778">
        <f>_xlfn.IFNA(VLOOKUP(A778,Refill!$D$6:$G$8,2,FALSE),0)</f>
        <v>0</v>
      </c>
    </row>
    <row r="779" spans="1:17" x14ac:dyDescent="0.25">
      <c r="A779" s="5">
        <f>ROUND((Online_RAW!B779-General!$B$10)*24,3)</f>
        <v>12.95</v>
      </c>
      <c r="B779" s="5">
        <f>General!$B$12+Online_ANA!K779/1000+Online_ANA!L779/1000+Online_ANA!M779/1000/General!$B$22-SUM($P$2:P779)/1000/General!$B$24+SUM($Q$2:Q779)/1000/General!$B$24</f>
        <v>1.1079951750000001</v>
      </c>
      <c r="C779" s="5">
        <f>Online_RAW!K779</f>
        <v>36.331666666666699</v>
      </c>
      <c r="D779" s="5">
        <f>Online_RAW!J779</f>
        <v>3.2149999999999999</v>
      </c>
      <c r="E779" s="5">
        <f>(1-F779/100-G779/100)/(1-C779/100-D779/100-General!$B$17/100)</f>
        <v>0.96836204132372972</v>
      </c>
      <c r="F779" s="5">
        <f>N779*General!$B$14/(N779+O779)+O779*100/(N779+O779)</f>
        <v>41.84892030268113</v>
      </c>
      <c r="G779" s="5">
        <f>N779*General!$B$15/(N779+O779)</f>
        <v>2.9369232170363066E-2</v>
      </c>
      <c r="H779" s="5">
        <f>(N779+O779)*(1/General!$B$20)*((F779/100)-E779*(C779/100))*1000/B779</f>
        <v>321.55155116772357</v>
      </c>
      <c r="I779" s="5">
        <f>(N779+O779)*(1/General!$B$20)*((D779/100)*E779-(G779/100))*1000/B779</f>
        <v>148.7445919946951</v>
      </c>
      <c r="J779" s="5">
        <f t="shared" si="12"/>
        <v>0.46258396656624701</v>
      </c>
      <c r="K779" s="5">
        <f>MAX(Online_RAW!$L$2-Online_RAW!L779,0)</f>
        <v>0</v>
      </c>
      <c r="L779" s="5">
        <f>0.0039*(Online_RAW!M779)</f>
        <v>27.995175</v>
      </c>
      <c r="M779" s="10">
        <f>Online_RAW!$N$2-Online_RAW!N779</f>
        <v>0</v>
      </c>
      <c r="N779" s="5">
        <f>Online_RAW!C779*60</f>
        <v>87.948545454545396</v>
      </c>
      <c r="O779" s="5">
        <f>MAX(0, Online_RAW!D779*60)</f>
        <v>31.834695652173902</v>
      </c>
      <c r="P779" s="5">
        <f>_xlfn.IFNA(VLOOKUP(A779,Sampling!$D$7:$E$14,2,FALSE),0)</f>
        <v>0</v>
      </c>
      <c r="Q779">
        <f>_xlfn.IFNA(VLOOKUP(A779,Refill!$D$6:$G$8,2,FALSE),0)</f>
        <v>0</v>
      </c>
    </row>
    <row r="780" spans="1:17" x14ac:dyDescent="0.25">
      <c r="A780" s="5">
        <f>ROUND((Online_RAW!B780-General!$B$10)*24,3)</f>
        <v>12.967000000000001</v>
      </c>
      <c r="B780" s="5">
        <f>General!$B$12+Online_ANA!K780/1000+Online_ANA!L780/1000+Online_ANA!M780/1000/General!$B$22-SUM($P$2:P780)/1000/General!$B$24+SUM($Q$2:Q780)/1000/General!$B$24</f>
        <v>1.1081385000000001</v>
      </c>
      <c r="C780" s="5">
        <f>Online_RAW!K780</f>
        <v>36.613333333333301</v>
      </c>
      <c r="D780" s="5">
        <f>Online_RAW!J780</f>
        <v>3.25</v>
      </c>
      <c r="E780" s="5">
        <f>(1-F780/100-G780/100)/(1-C780/100-D780/100-General!$B$17/100)</f>
        <v>0.96231015987021284</v>
      </c>
      <c r="F780" s="5">
        <f>N780*General!$B$14/(N780+O780)+O780*100/(N780+O780)</f>
        <v>42.517227186286995</v>
      </c>
      <c r="G780" s="5">
        <f>N780*General!$B$15/(N780+O780)</f>
        <v>2.9031703441269194E-2</v>
      </c>
      <c r="H780" s="5">
        <f>(N780+O780)*(1/General!$B$20)*((F780/100)-E780*(C780/100))*1000/B780</f>
        <v>352.40015381539155</v>
      </c>
      <c r="I780" s="5">
        <f>(N780+O780)*(1/General!$B$20)*((D780/100)*E780-(G780/100))*1000/B780</f>
        <v>149.90758320927853</v>
      </c>
      <c r="J780" s="5">
        <f t="shared" si="12"/>
        <v>0.42539023205934567</v>
      </c>
      <c r="K780" s="5">
        <f>MAX(Online_RAW!$L$2-Online_RAW!L780,0)</f>
        <v>0</v>
      </c>
      <c r="L780" s="5">
        <f>0.0039*(Online_RAW!M780)</f>
        <v>28.138499999999997</v>
      </c>
      <c r="M780" s="10">
        <f>Online_RAW!$N$2-Online_RAW!N780</f>
        <v>0</v>
      </c>
      <c r="N780" s="5">
        <f>Online_RAW!C780*60</f>
        <v>87.217043478261004</v>
      </c>
      <c r="O780" s="5">
        <f>MAX(0, Online_RAW!D780*60)</f>
        <v>32.950956521739123</v>
      </c>
      <c r="P780" s="5">
        <f>_xlfn.IFNA(VLOOKUP(A780,Sampling!$D$7:$E$14,2,FALSE),0)</f>
        <v>0</v>
      </c>
      <c r="Q780">
        <f>_xlfn.IFNA(VLOOKUP(A780,Refill!$D$6:$G$8,2,FALSE),0)</f>
        <v>0</v>
      </c>
    </row>
    <row r="781" spans="1:17" x14ac:dyDescent="0.25">
      <c r="A781" s="5">
        <f>ROUND((Online_RAW!B781-General!$B$10)*24,3)</f>
        <v>12.983000000000001</v>
      </c>
      <c r="B781" s="5">
        <f>General!$B$12+Online_ANA!K781/1000+Online_ANA!L781/1000+Online_ANA!M781/1000/General!$B$22-SUM($P$2:P781)/1000/General!$B$24+SUM($Q$2:Q781)/1000/General!$B$24</f>
        <v>1.1083608</v>
      </c>
      <c r="C781" s="5">
        <f>Online_RAW!K781</f>
        <v>36.909230769230803</v>
      </c>
      <c r="D781" s="5">
        <f>Online_RAW!J781</f>
        <v>3.2749999999999999</v>
      </c>
      <c r="E781" s="5">
        <f>(1-F781/100-G781/100)/(1-C781/100-D781/100-General!$B$17/100)</f>
        <v>0.96556027250787713</v>
      </c>
      <c r="F781" s="5">
        <f>N781*General!$B$14/(N781+O781)+O781*100/(N781+O781)</f>
        <v>42.63308687535087</v>
      </c>
      <c r="G781" s="5">
        <f>N781*General!$B$15/(N781+O781)</f>
        <v>2.8973188446792496E-2</v>
      </c>
      <c r="H781" s="5">
        <f>(N781+O781)*(1/General!$B$20)*((F781/100)-E781*(C781/100))*1000/B781</f>
        <v>337.57465791474073</v>
      </c>
      <c r="I781" s="5">
        <f>(N781+O781)*(1/General!$B$20)*((D781/100)*E781-(G781/100))*1000/B781</f>
        <v>151.20819374042878</v>
      </c>
      <c r="J781" s="5">
        <f t="shared" si="12"/>
        <v>0.44792519282836263</v>
      </c>
      <c r="K781" s="5">
        <f>MAX(Online_RAW!$L$2-Online_RAW!L781,0)</f>
        <v>0</v>
      </c>
      <c r="L781" s="5">
        <f>0.0039*(Online_RAW!M781)</f>
        <v>28.360799999999998</v>
      </c>
      <c r="M781" s="10">
        <f>Online_RAW!$N$2-Online_RAW!N781</f>
        <v>0</v>
      </c>
      <c r="N781" s="5">
        <f>Online_RAW!C781*60</f>
        <v>86.839826086956592</v>
      </c>
      <c r="O781" s="5">
        <f>MAX(0, Online_RAW!D781*60)</f>
        <v>33.05008695652176</v>
      </c>
      <c r="P781" s="5">
        <f>_xlfn.IFNA(VLOOKUP(A781,Sampling!$D$7:$E$14,2,FALSE),0)</f>
        <v>0</v>
      </c>
      <c r="Q781">
        <f>_xlfn.IFNA(VLOOKUP(A781,Refill!$D$6:$G$8,2,FALSE),0)</f>
        <v>0</v>
      </c>
    </row>
    <row r="782" spans="1:17" x14ac:dyDescent="0.25">
      <c r="A782" s="5">
        <f>ROUND((Online_RAW!B782-General!$B$10)*24,3)</f>
        <v>13</v>
      </c>
      <c r="B782" s="5">
        <f>General!$B$12+Online_ANA!K782/1000+Online_ANA!L782/1000+Online_ANA!M782/1000/General!$B$22-SUM($P$2:P782)/1000/General!$B$24+SUM($Q$2:Q782)/1000/General!$B$24</f>
        <v>1.1087690000000001</v>
      </c>
      <c r="C782" s="5">
        <f>Online_RAW!K782</f>
        <v>37.234999999999999</v>
      </c>
      <c r="D782" s="5">
        <f>Online_RAW!J782</f>
        <v>3.298</v>
      </c>
      <c r="E782" s="5">
        <f>(1-F782/100-G782/100)/(1-C782/100-D782/100-General!$B$17/100)</f>
        <v>0.96349094539326985</v>
      </c>
      <c r="F782" s="5">
        <f>N782*General!$B$14/(N782+O782)+O782*100/(N782+O782)</f>
        <v>43.092237776849181</v>
      </c>
      <c r="G782" s="5">
        <f>N782*General!$B$15/(N782+O782)</f>
        <v>2.8741294052096373E-2</v>
      </c>
      <c r="H782" s="5">
        <f>(N782+O782)*(1/General!$B$20)*((F782/100)-E782*(C782/100))*1000/B782</f>
        <v>348.05084139386383</v>
      </c>
      <c r="I782" s="5">
        <f>(N782+O782)*(1/General!$B$20)*((D782/100)*E782-(G782/100))*1000/B782</f>
        <v>151.86550066646166</v>
      </c>
      <c r="J782" s="5">
        <f t="shared" si="12"/>
        <v>0.43633137060745247</v>
      </c>
      <c r="K782" s="5">
        <f>MAX(Online_RAW!$L$2-Online_RAW!L782,0)</f>
        <v>0</v>
      </c>
      <c r="L782" s="5">
        <f>0.0039*(Online_RAW!M782)</f>
        <v>28.76900000000013</v>
      </c>
      <c r="M782" s="10">
        <f>Online_RAW!$N$2-Online_RAW!N782</f>
        <v>0</v>
      </c>
      <c r="N782" s="5">
        <f>Online_RAW!C782*60</f>
        <v>86.121913043478003</v>
      </c>
      <c r="O782" s="5">
        <f>MAX(0, Online_RAW!D782*60)</f>
        <v>33.736173913043459</v>
      </c>
      <c r="P782" s="5">
        <f>_xlfn.IFNA(VLOOKUP(A782,Sampling!$D$7:$E$14,2,FALSE),0)</f>
        <v>0</v>
      </c>
      <c r="Q782">
        <f>_xlfn.IFNA(VLOOKUP(A782,Refill!$D$6:$G$8,2,FALSE),0)</f>
        <v>0</v>
      </c>
    </row>
    <row r="783" spans="1:17" x14ac:dyDescent="0.25">
      <c r="A783" s="5">
        <f>ROUND((Online_RAW!B783-General!$B$10)*24,3)</f>
        <v>13.016999999999999</v>
      </c>
      <c r="B783" s="5">
        <f>General!$B$12+Online_ANA!K783/1000+Online_ANA!L783/1000+Online_ANA!M783/1000/General!$B$22-SUM($P$2:P783)/1000/General!$B$24+SUM($Q$2:Q783)/1000/General!$B$24</f>
        <v>1.1087690000000001</v>
      </c>
      <c r="C783" s="5">
        <f>Online_RAW!K783</f>
        <v>37.541538461538501</v>
      </c>
      <c r="D783" s="5">
        <f>Online_RAW!J783</f>
        <v>3.33</v>
      </c>
      <c r="E783" s="5">
        <f>(1-F783/100-G783/100)/(1-C783/100-D783/100-General!$B$17/100)</f>
        <v>0.96212740473678848</v>
      </c>
      <c r="F783" s="5">
        <f>N783*General!$B$14/(N783+O783)+O783*100/(N783+O783)</f>
        <v>43.498655848570877</v>
      </c>
      <c r="G783" s="5">
        <f>N783*General!$B$15/(N783+O783)</f>
        <v>2.8536032399711687E-2</v>
      </c>
      <c r="H783" s="5">
        <f>(N783+O783)*(1/General!$B$20)*((F783/100)-E783*(C783/100))*1000/B783</f>
        <v>356.10106368131062</v>
      </c>
      <c r="I783" s="5">
        <f>(N783+O783)*(1/General!$B$20)*((D783/100)*E783-(G783/100))*1000/B783</f>
        <v>153.2400367364902</v>
      </c>
      <c r="J783" s="5">
        <f t="shared" si="12"/>
        <v>0.43032737715614061</v>
      </c>
      <c r="K783" s="5">
        <f>MAX(Online_RAW!$L$2-Online_RAW!L783,0)</f>
        <v>0</v>
      </c>
      <c r="L783" s="5">
        <f>0.0039*(Online_RAW!M783)</f>
        <v>28.76900000000013</v>
      </c>
      <c r="M783" s="10">
        <f>Online_RAW!$N$2-Online_RAW!N783</f>
        <v>0</v>
      </c>
      <c r="N783" s="5">
        <f>Online_RAW!C783*60</f>
        <v>85.560818181818405</v>
      </c>
      <c r="O783" s="5">
        <f>MAX(0, Online_RAW!D783*60)</f>
        <v>34.372909090909083</v>
      </c>
      <c r="P783" s="5">
        <f>_xlfn.IFNA(VLOOKUP(A783,Sampling!$D$7:$E$14,2,FALSE),0)</f>
        <v>0</v>
      </c>
      <c r="Q783">
        <f>_xlfn.IFNA(VLOOKUP(A783,Refill!$D$6:$G$8,2,FALSE),0)</f>
        <v>0</v>
      </c>
    </row>
    <row r="784" spans="1:17" x14ac:dyDescent="0.25">
      <c r="A784" s="5">
        <f>ROUND((Online_RAW!B784-General!$B$10)*24,3)</f>
        <v>13.032999999999999</v>
      </c>
      <c r="B784" s="5">
        <f>General!$B$12+Online_ANA!K784/1000+Online_ANA!L784/1000+Online_ANA!M784/1000/General!$B$22-SUM($P$2:P784)/1000/General!$B$24+SUM($Q$2:Q784)/1000/General!$B$24</f>
        <v>1.1091688800000001</v>
      </c>
      <c r="C784" s="5">
        <f>Online_RAW!K784</f>
        <v>37.853846153846199</v>
      </c>
      <c r="D784" s="5">
        <f>Online_RAW!J784</f>
        <v>3.3650000000000002</v>
      </c>
      <c r="E784" s="5">
        <f>(1-F784/100-G784/100)/(1-C784/100-D784/100-General!$B$17/100)</f>
        <v>0.96116129310942533</v>
      </c>
      <c r="F784" s="5">
        <f>N784*General!$B$14/(N784+O784)+O784*100/(N784+O784)</f>
        <v>43.88937855904932</v>
      </c>
      <c r="G784" s="5">
        <f>N784*General!$B$15/(N784+O784)</f>
        <v>2.8338697697449837E-2</v>
      </c>
      <c r="H784" s="5">
        <f>(N784+O784)*(1/General!$B$20)*((F784/100)-E784*(C784/100))*1000/B784</f>
        <v>362.64177360957706</v>
      </c>
      <c r="I784" s="5">
        <f>(N784+O784)*(1/General!$B$20)*((D784/100)*E784-(G784/100))*1000/B784</f>
        <v>154.89749739406324</v>
      </c>
      <c r="J784" s="5">
        <f t="shared" si="12"/>
        <v>0.427136388211103</v>
      </c>
      <c r="K784" s="5">
        <f>MAX(Online_RAW!$L$2-Online_RAW!L784,0)</f>
        <v>0</v>
      </c>
      <c r="L784" s="5">
        <f>0.0039*(Online_RAW!M784)</f>
        <v>29.168880000000001</v>
      </c>
      <c r="M784" s="10">
        <f>Online_RAW!$N$2-Online_RAW!N784</f>
        <v>0</v>
      </c>
      <c r="N784" s="5">
        <f>Online_RAW!C784*60</f>
        <v>85.098521739130206</v>
      </c>
      <c r="O784" s="5">
        <f>MAX(0, Online_RAW!D784*60)</f>
        <v>35.017826086956539</v>
      </c>
      <c r="P784" s="5">
        <f>_xlfn.IFNA(VLOOKUP(A784,Sampling!$D$7:$E$14,2,FALSE),0)</f>
        <v>0</v>
      </c>
      <c r="Q784">
        <f>_xlfn.IFNA(VLOOKUP(A784,Refill!$D$6:$G$8,2,FALSE),0)</f>
        <v>0</v>
      </c>
    </row>
    <row r="785" spans="1:17" x14ac:dyDescent="0.25">
      <c r="A785" s="5">
        <f>ROUND((Online_RAW!B785-General!$B$10)*24,3)</f>
        <v>13.05</v>
      </c>
      <c r="B785" s="5">
        <f>General!$B$12+Online_ANA!K785/1000+Online_ANA!L785/1000+Online_ANA!M785/1000/General!$B$22-SUM($P$2:P785)/1000/General!$B$24+SUM($Q$2:Q785)/1000/General!$B$24</f>
        <v>1.1091688800000001</v>
      </c>
      <c r="C785" s="5">
        <f>Online_RAW!K785</f>
        <v>38.161666666666697</v>
      </c>
      <c r="D785" s="5">
        <f>Online_RAW!J785</f>
        <v>3.395</v>
      </c>
      <c r="E785" s="5">
        <f>(1-F785/100-G785/100)/(1-C785/100-D785/100-General!$B$17/100)</f>
        <v>0.96095487959091874</v>
      </c>
      <c r="F785" s="5">
        <f>N785*General!$B$14/(N785+O785)+O785*100/(N785+O785)</f>
        <v>44.226222863901988</v>
      </c>
      <c r="G785" s="5">
        <f>N785*General!$B$15/(N785+O785)</f>
        <v>2.8168574311160609E-2</v>
      </c>
      <c r="H785" s="5">
        <f>(N785+O785)*(1/General!$B$20)*((F785/100)-E785*(C785/100))*1000/B785</f>
        <v>364.57262767196994</v>
      </c>
      <c r="I785" s="5">
        <f>(N785+O785)*(1/General!$B$20)*((D785/100)*E785-(G785/100))*1000/B785</f>
        <v>156.08108136646572</v>
      </c>
      <c r="J785" s="5">
        <f t="shared" si="12"/>
        <v>0.42812068026923344</v>
      </c>
      <c r="K785" s="5">
        <f>MAX(Online_RAW!$L$2-Online_RAW!L785,0)</f>
        <v>0</v>
      </c>
      <c r="L785" s="5">
        <f>0.0039*(Online_RAW!M785)</f>
        <v>29.168880000000001</v>
      </c>
      <c r="M785" s="10">
        <f>Online_RAW!$N$2-Online_RAW!N785</f>
        <v>0</v>
      </c>
      <c r="N785" s="5">
        <f>Online_RAW!C785*60</f>
        <v>84.488086956522011</v>
      </c>
      <c r="O785" s="5">
        <f>MAX(0, Online_RAW!D785*60)</f>
        <v>35.486869565217418</v>
      </c>
      <c r="P785" s="5">
        <f>_xlfn.IFNA(VLOOKUP(A785,Sampling!$D$7:$E$14,2,FALSE),0)</f>
        <v>0</v>
      </c>
      <c r="Q785">
        <f>_xlfn.IFNA(VLOOKUP(A785,Refill!$D$6:$G$8,2,FALSE),0)</f>
        <v>0</v>
      </c>
    </row>
    <row r="786" spans="1:17" x14ac:dyDescent="0.25">
      <c r="A786" s="5">
        <f>ROUND((Online_RAW!B786-General!$B$10)*24,3)</f>
        <v>13.067</v>
      </c>
      <c r="B786" s="5">
        <f>General!$B$12+Online_ANA!K786/1000+Online_ANA!L786/1000+Online_ANA!M786/1000/General!$B$22-SUM($P$2:P786)/1000/General!$B$24+SUM($Q$2:Q786)/1000/General!$B$24</f>
        <v>1.10962765</v>
      </c>
      <c r="C786" s="5">
        <f>Online_RAW!K786</f>
        <v>38.458571428571403</v>
      </c>
      <c r="D786" s="5">
        <f>Online_RAW!J786</f>
        <v>3.4249999999999998</v>
      </c>
      <c r="E786" s="5">
        <f>(1-F786/100-G786/100)/(1-C786/100-D786/100-General!$B$17/100)</f>
        <v>0.96078596265523875</v>
      </c>
      <c r="F786" s="5">
        <f>N786*General!$B$14/(N786+O786)+O786*100/(N786+O786)</f>
        <v>44.550271010664254</v>
      </c>
      <c r="G786" s="5">
        <f>N786*General!$B$15/(N786+O786)</f>
        <v>2.8004913630977648E-2</v>
      </c>
      <c r="H786" s="5">
        <f>(N786+O786)*(1/General!$B$20)*((F786/100)-E786*(C786/100))*1000/B786</f>
        <v>366.63652190355606</v>
      </c>
      <c r="I786" s="5">
        <f>(N786+O786)*(1/General!$B$20)*((D786/100)*E786-(G786/100))*1000/B786</f>
        <v>157.40121935217149</v>
      </c>
      <c r="J786" s="5">
        <f t="shared" si="12"/>
        <v>0.42931134774831836</v>
      </c>
      <c r="K786" s="5">
        <f>MAX(Online_RAW!$L$2-Online_RAW!L786,0)</f>
        <v>0</v>
      </c>
      <c r="L786" s="5">
        <f>0.0039*(Online_RAW!M786)</f>
        <v>29.627649999999868</v>
      </c>
      <c r="M786" s="10">
        <f>Online_RAW!$N$2-Online_RAW!N786</f>
        <v>0</v>
      </c>
      <c r="N786" s="5">
        <f>Online_RAW!C786*60</f>
        <v>84.004695652174206</v>
      </c>
      <c r="O786" s="5">
        <f>MAX(0, Online_RAW!D786*60)</f>
        <v>35.980956521739124</v>
      </c>
      <c r="P786" s="5">
        <f>_xlfn.IFNA(VLOOKUP(A786,Sampling!$D$7:$E$14,2,FALSE),0)</f>
        <v>0</v>
      </c>
      <c r="Q786">
        <f>_xlfn.IFNA(VLOOKUP(A786,Refill!$D$6:$G$8,2,FALSE),0)</f>
        <v>0</v>
      </c>
    </row>
    <row r="787" spans="1:17" x14ac:dyDescent="0.25">
      <c r="A787" s="5">
        <f>ROUND((Online_RAW!B787-General!$B$10)*24,3)</f>
        <v>13.083</v>
      </c>
      <c r="B787" s="5">
        <f>General!$B$12+Online_ANA!K787/1000+Online_ANA!L787/1000+Online_ANA!M787/1000/General!$B$22-SUM($P$2:P787)/1000/General!$B$24+SUM($Q$2:Q787)/1000/General!$B$24</f>
        <v>1.10983695</v>
      </c>
      <c r="C787" s="5">
        <f>Online_RAW!K787</f>
        <v>38.777692307692298</v>
      </c>
      <c r="D787" s="5">
        <f>Online_RAW!J787</f>
        <v>3.4550000000000001</v>
      </c>
      <c r="E787" s="5">
        <f>(1-F787/100-G787/100)/(1-C787/100-D787/100-General!$B$17/100)</f>
        <v>0.95790006729882793</v>
      </c>
      <c r="F787" s="5">
        <f>N787*General!$B$14/(N787+O787)+O787*100/(N787+O787)</f>
        <v>45.051416254552038</v>
      </c>
      <c r="G787" s="5">
        <f>N787*General!$B$15/(N787+O787)</f>
        <v>2.7751809972448468E-2</v>
      </c>
      <c r="H787" s="5">
        <f>(N787+O787)*(1/General!$B$20)*((F787/100)-E787*(C787/100))*1000/B787</f>
        <v>381.58308641593669</v>
      </c>
      <c r="I787" s="5">
        <f>(N787+O787)*(1/General!$B$20)*((D787/100)*E787-(G787/100))*1000/B787</f>
        <v>158.39048128262147</v>
      </c>
      <c r="J787" s="5">
        <f t="shared" si="12"/>
        <v>0.41508779325185086</v>
      </c>
      <c r="K787" s="5">
        <f>MAX(Online_RAW!$L$2-Online_RAW!L787,0)</f>
        <v>0</v>
      </c>
      <c r="L787" s="5">
        <f>0.0039*(Online_RAW!M787)</f>
        <v>29.836949999999998</v>
      </c>
      <c r="M787" s="10">
        <f>Online_RAW!$N$2-Online_RAW!N787</f>
        <v>0</v>
      </c>
      <c r="N787" s="5">
        <f>Online_RAW!C787*60</f>
        <v>83.296695652174208</v>
      </c>
      <c r="O787" s="5">
        <f>MAX(0, Online_RAW!D787*60)</f>
        <v>36.762782608695666</v>
      </c>
      <c r="P787" s="5">
        <f>_xlfn.IFNA(VLOOKUP(A787,Sampling!$D$7:$E$14,2,FALSE),0)</f>
        <v>0</v>
      </c>
      <c r="Q787">
        <f>_xlfn.IFNA(VLOOKUP(A787,Refill!$D$6:$G$8,2,FALSE),0)</f>
        <v>0</v>
      </c>
    </row>
    <row r="788" spans="1:17" x14ac:dyDescent="0.25">
      <c r="A788" s="5">
        <f>ROUND((Online_RAW!B788-General!$B$10)*24,3)</f>
        <v>13.1</v>
      </c>
      <c r="B788" s="5">
        <f>General!$B$12+Online_ANA!K788/1000+Online_ANA!L788/1000+Online_ANA!M788/1000/General!$B$22-SUM($P$2:P788)/1000/General!$B$24+SUM($Q$2:Q788)/1000/General!$B$24</f>
        <v>1.1101489500000001</v>
      </c>
      <c r="C788" s="5">
        <f>Online_RAW!K788</f>
        <v>39.113571428571397</v>
      </c>
      <c r="D788" s="5">
        <f>Online_RAW!J788</f>
        <v>3.48</v>
      </c>
      <c r="E788" s="5">
        <f>(1-F788/100-G788/100)/(1-C788/100-D788/100-General!$B$17/100)</f>
        <v>0.95703327963808338</v>
      </c>
      <c r="F788" s="5">
        <f>N788*General!$B$14/(N788+O788)+O788*100/(N788+O788)</f>
        <v>45.446686151569907</v>
      </c>
      <c r="G788" s="5">
        <f>N788*General!$B$15/(N788+O788)</f>
        <v>2.7552178711328333E-2</v>
      </c>
      <c r="H788" s="5">
        <f>(N788+O788)*(1/General!$B$20)*((F788/100)-E788*(C788/100))*1000/B788</f>
        <v>386.26655282337191</v>
      </c>
      <c r="I788" s="5">
        <f>(N788+O788)*(1/General!$B$20)*((D788/100)*E788-(G788/100))*1000/B788</f>
        <v>159.20354722298745</v>
      </c>
      <c r="J788" s="5">
        <f t="shared" si="12"/>
        <v>0.41215980534505781</v>
      </c>
      <c r="K788" s="5">
        <f>MAX(Online_RAW!$L$2-Online_RAW!L788,0)</f>
        <v>0</v>
      </c>
      <c r="L788" s="5">
        <f>0.0039*(Online_RAW!M788)</f>
        <v>30.148949999999999</v>
      </c>
      <c r="M788" s="10">
        <f>Online_RAW!$N$2-Online_RAW!N788</f>
        <v>0</v>
      </c>
      <c r="N788" s="5">
        <f>Online_RAW!C788*60</f>
        <v>82.613454545454601</v>
      </c>
      <c r="O788" s="5">
        <f>MAX(0, Online_RAW!D788*60)</f>
        <v>37.324000000000019</v>
      </c>
      <c r="P788" s="5">
        <f>_xlfn.IFNA(VLOOKUP(A788,Sampling!$D$7:$E$14,2,FALSE),0)</f>
        <v>0</v>
      </c>
      <c r="Q788">
        <f>_xlfn.IFNA(VLOOKUP(A788,Refill!$D$6:$G$8,2,FALSE),0)</f>
        <v>0</v>
      </c>
    </row>
    <row r="789" spans="1:17" x14ac:dyDescent="0.25">
      <c r="A789" s="5">
        <f>ROUND((Online_RAW!B789-General!$B$10)*24,3)</f>
        <v>13.117000000000001</v>
      </c>
      <c r="B789" s="5">
        <f>General!$B$12+Online_ANA!K789/1000+Online_ANA!L789/1000+Online_ANA!M789/1000/General!$B$22-SUM($P$2:P789)/1000/General!$B$24+SUM($Q$2:Q789)/1000/General!$B$24</f>
        <v>1.1104870800000002</v>
      </c>
      <c r="C789" s="5">
        <f>Online_RAW!K789</f>
        <v>39.466666666666697</v>
      </c>
      <c r="D789" s="5">
        <f>Online_RAW!J789</f>
        <v>3.5150000000000001</v>
      </c>
      <c r="E789" s="5">
        <f>(1-F789/100-G789/100)/(1-C789/100-D789/100-General!$B$17/100)</f>
        <v>0.95983093679275344</v>
      </c>
      <c r="F789" s="5">
        <f>N789*General!$B$14/(N789+O789)+O789*100/(N789+O789)</f>
        <v>45.659906673761633</v>
      </c>
      <c r="G789" s="5">
        <f>N789*General!$B$15/(N789+O789)</f>
        <v>2.7444491578908266E-2</v>
      </c>
      <c r="H789" s="5">
        <f>(N789+O789)*(1/General!$B$20)*((F789/100)-E789*(C789/100))*1000/B789</f>
        <v>374.31555079148433</v>
      </c>
      <c r="I789" s="5">
        <f>(N789+O789)*(1/General!$B$20)*((D789/100)*E789-(G789/100))*1000/B789</f>
        <v>161.03134637710988</v>
      </c>
      <c r="J789" s="5">
        <f t="shared" si="12"/>
        <v>0.4302021276877534</v>
      </c>
      <c r="K789" s="5">
        <f>MAX(Online_RAW!$L$2-Online_RAW!L789,0)</f>
        <v>0</v>
      </c>
      <c r="L789" s="5">
        <f>0.0039*(Online_RAW!M789)</f>
        <v>30.487080000000002</v>
      </c>
      <c r="M789" s="10">
        <f>Online_RAW!$N$2-Online_RAW!N789</f>
        <v>0</v>
      </c>
      <c r="N789" s="5">
        <f>Online_RAW!C789*60</f>
        <v>82.179913043477995</v>
      </c>
      <c r="O789" s="5">
        <f>MAX(0, Online_RAW!D789*60)</f>
        <v>37.596272727272705</v>
      </c>
      <c r="P789" s="5">
        <f>_xlfn.IFNA(VLOOKUP(A789,Sampling!$D$7:$E$14,2,FALSE),0)</f>
        <v>0</v>
      </c>
      <c r="Q789">
        <f>_xlfn.IFNA(VLOOKUP(A789,Refill!$D$6:$G$8,2,FALSE),0)</f>
        <v>0</v>
      </c>
    </row>
    <row r="790" spans="1:17" x14ac:dyDescent="0.25">
      <c r="A790" s="5">
        <f>ROUND((Online_RAW!B790-General!$B$10)*24,3)</f>
        <v>13.132999999999999</v>
      </c>
      <c r="B790" s="5">
        <f>General!$B$12+Online_ANA!K790/1000+Online_ANA!L790/1000+Online_ANA!M790/1000/General!$B$22-SUM($P$2:P790)/1000/General!$B$24+SUM($Q$2:Q790)/1000/General!$B$24</f>
        <v>1.1104870800000002</v>
      </c>
      <c r="C790" s="5">
        <f>Online_RAW!K790</f>
        <v>39.859230769230798</v>
      </c>
      <c r="D790" s="5">
        <f>Online_RAW!J790</f>
        <v>3.55</v>
      </c>
      <c r="E790" s="5">
        <f>(1-F790/100-G790/100)/(1-C790/100-D790/100-General!$B$17/100)</f>
        <v>0.95908807136282359</v>
      </c>
      <c r="F790" s="5">
        <f>N790*General!$B$14/(N790+O790)+O790*100/(N790+O790)</f>
        <v>46.112242273145092</v>
      </c>
      <c r="G790" s="5">
        <f>N790*General!$B$15/(N790+O790)</f>
        <v>2.7216039255987326E-2</v>
      </c>
      <c r="H790" s="5">
        <f>(N790+O790)*(1/General!$B$20)*((F790/100)-E790*(C790/100))*1000/B790</f>
        <v>379.86509333912562</v>
      </c>
      <c r="I790" s="5">
        <f>(N790+O790)*(1/General!$B$20)*((D790/100)*E790-(G790/100))*1000/B790</f>
        <v>162.74176560767054</v>
      </c>
      <c r="J790" s="5">
        <f t="shared" si="12"/>
        <v>0.42841990080510606</v>
      </c>
      <c r="K790" s="5">
        <f>MAX(Online_RAW!$L$2-Online_RAW!L790,0)</f>
        <v>0</v>
      </c>
      <c r="L790" s="5">
        <f>0.0039*(Online_RAW!M790)</f>
        <v>30.487080000000002</v>
      </c>
      <c r="M790" s="10">
        <f>Online_RAW!$N$2-Online_RAW!N790</f>
        <v>0</v>
      </c>
      <c r="N790" s="5">
        <f>Online_RAW!C790*60</f>
        <v>81.601000000000198</v>
      </c>
      <c r="O790" s="5">
        <f>MAX(0, Online_RAW!D790*60)</f>
        <v>38.329750000000018</v>
      </c>
      <c r="P790" s="5">
        <f>_xlfn.IFNA(VLOOKUP(A790,Sampling!$D$7:$E$14,2,FALSE),0)</f>
        <v>0</v>
      </c>
      <c r="Q790">
        <f>_xlfn.IFNA(VLOOKUP(A790,Refill!$D$6:$G$8,2,FALSE),0)</f>
        <v>0</v>
      </c>
    </row>
    <row r="791" spans="1:17" x14ac:dyDescent="0.25">
      <c r="A791" s="5">
        <f>ROUND((Online_RAW!B791-General!$B$10)*24,3)</f>
        <v>13.15</v>
      </c>
      <c r="B791" s="5">
        <f>General!$B$12+Online_ANA!K791/1000+Online_ANA!L791/1000+Online_ANA!M791/1000/General!$B$22-SUM($P$2:P791)/1000/General!$B$24+SUM($Q$2:Q791)/1000/General!$B$24</f>
        <v>1.1108724000000001</v>
      </c>
      <c r="C791" s="5">
        <f>Online_RAW!K791</f>
        <v>40.191666666666698</v>
      </c>
      <c r="D791" s="5">
        <f>Online_RAW!J791</f>
        <v>3.58</v>
      </c>
      <c r="E791" s="5">
        <f>(1-F791/100-G791/100)/(1-C791/100-D791/100-General!$B$17/100)</f>
        <v>0.95860506750939167</v>
      </c>
      <c r="F791" s="5">
        <f>N791*General!$B$14/(N791+O791)+O791*100/(N791+O791)</f>
        <v>46.486988994650602</v>
      </c>
      <c r="G791" s="5">
        <f>N791*General!$B$15/(N791+O791)</f>
        <v>2.7026773235024948E-2</v>
      </c>
      <c r="H791" s="5">
        <f>(N791+O791)*(1/General!$B$20)*((F791/100)-E791*(C791/100))*1000/B791</f>
        <v>383.62366809070033</v>
      </c>
      <c r="I791" s="5">
        <f>(N791+O791)*(1/General!$B$20)*((D791/100)*E791-(G791/100))*1000/B791</f>
        <v>164.10920277237452</v>
      </c>
      <c r="J791" s="5">
        <f t="shared" si="12"/>
        <v>0.42778696004119876</v>
      </c>
      <c r="K791" s="5">
        <f>MAX(Online_RAW!$L$2-Online_RAW!L791,0)</f>
        <v>0</v>
      </c>
      <c r="L791" s="5">
        <f>0.0039*(Online_RAW!M791)</f>
        <v>30.872399999999999</v>
      </c>
      <c r="M791" s="10">
        <f>Online_RAW!$N$2-Online_RAW!N791</f>
        <v>0</v>
      </c>
      <c r="N791" s="5">
        <f>Online_RAW!C791*60</f>
        <v>81.088956521738993</v>
      </c>
      <c r="O791" s="5">
        <f>MAX(0, Online_RAW!D791*60)</f>
        <v>38.923826086956538</v>
      </c>
      <c r="P791" s="5">
        <f>_xlfn.IFNA(VLOOKUP(A791,Sampling!$D$7:$E$14,2,FALSE),0)</f>
        <v>0</v>
      </c>
      <c r="Q791">
        <f>_xlfn.IFNA(VLOOKUP(A791,Refill!$D$6:$G$8,2,FALSE),0)</f>
        <v>0</v>
      </c>
    </row>
    <row r="792" spans="1:17" x14ac:dyDescent="0.25">
      <c r="A792" s="5">
        <f>ROUND((Online_RAW!B792-General!$B$10)*24,3)</f>
        <v>13.167</v>
      </c>
      <c r="B792" s="5">
        <f>General!$B$12+Online_ANA!K792/1000+Online_ANA!L792/1000+Online_ANA!M792/1000/General!$B$22-SUM($P$2:P792)/1000/General!$B$24+SUM($Q$2:Q792)/1000/General!$B$24</f>
        <v>1.1110947</v>
      </c>
      <c r="C792" s="5">
        <f>Online_RAW!K792</f>
        <v>40.503076923076897</v>
      </c>
      <c r="D792" s="5">
        <f>Online_RAW!J792</f>
        <v>3.6014285714285701</v>
      </c>
      <c r="E792" s="5">
        <f>(1-F792/100-G792/100)/(1-C792/100-D792/100-General!$B$17/100)</f>
        <v>0.95432168336299295</v>
      </c>
      <c r="F792" s="5">
        <f>N792*General!$B$14/(N792+O792)+O792*100/(N792+O792)</f>
        <v>47.043899737381523</v>
      </c>
      <c r="G792" s="5">
        <f>N792*General!$B$15/(N792+O792)</f>
        <v>2.6745505183140644E-2</v>
      </c>
      <c r="H792" s="5">
        <f>(N792+O792)*(1/General!$B$20)*((F792/100)-E792*(C792/100))*1000/B792</f>
        <v>404.83356533480423</v>
      </c>
      <c r="I792" s="5">
        <f>(N792+O792)*(1/General!$B$20)*((D792/100)*E792-(G792/100))*1000/B792</f>
        <v>164.52917652146849</v>
      </c>
      <c r="J792" s="5">
        <f t="shared" si="12"/>
        <v>0.40641189518314785</v>
      </c>
      <c r="K792" s="5">
        <f>MAX(Online_RAW!$L$2-Online_RAW!L792,0)</f>
        <v>0</v>
      </c>
      <c r="L792" s="5">
        <f>0.0039*(Online_RAW!M792)</f>
        <v>31.0947</v>
      </c>
      <c r="M792" s="10">
        <f>Online_RAW!$N$2-Online_RAW!N792</f>
        <v>0</v>
      </c>
      <c r="N792" s="5">
        <f>Online_RAW!C792*60</f>
        <v>80.339181818181601</v>
      </c>
      <c r="O792" s="5">
        <f>MAX(0, Online_RAW!D792*60)</f>
        <v>39.814363636363616</v>
      </c>
      <c r="P792" s="5">
        <f>_xlfn.IFNA(VLOOKUP(A792,Sampling!$D$7:$E$14,2,FALSE),0)</f>
        <v>0</v>
      </c>
      <c r="Q792">
        <f>_xlfn.IFNA(VLOOKUP(A792,Refill!$D$6:$G$8,2,FALSE),0)</f>
        <v>0</v>
      </c>
    </row>
    <row r="793" spans="1:17" x14ac:dyDescent="0.25">
      <c r="A793" s="5">
        <f>ROUND((Online_RAW!B793-General!$B$10)*24,3)</f>
        <v>13.183</v>
      </c>
      <c r="B793" s="5">
        <f>General!$B$12+Online_ANA!K793/1000+Online_ANA!L793/1000+Online_ANA!M793/1000/General!$B$22-SUM($P$2:P793)/1000/General!$B$24+SUM($Q$2:Q793)/1000/General!$B$24</f>
        <v>1.1113725750000001</v>
      </c>
      <c r="C793" s="5">
        <f>Online_RAW!K793</f>
        <v>40.806923076923098</v>
      </c>
      <c r="D793" s="5">
        <f>Online_RAW!J793</f>
        <v>3.6349999999999998</v>
      </c>
      <c r="E793" s="5">
        <f>(1-F793/100-G793/100)/(1-C793/100-D793/100-General!$B$17/100)</f>
        <v>0.95451773227885972</v>
      </c>
      <c r="F793" s="5">
        <f>N793*General!$B$14/(N793+O793)+O793*100/(N793+O793)</f>
        <v>47.355254630686126</v>
      </c>
      <c r="G793" s="5">
        <f>N793*General!$B$15/(N793+O793)</f>
        <v>2.6588255237027212E-2</v>
      </c>
      <c r="H793" s="5">
        <f>(N793+O793)*(1/General!$B$20)*((F793/100)-E793*(C793/100))*1000/B793</f>
        <v>404.98063828880311</v>
      </c>
      <c r="I793" s="5">
        <f>(N793+O793)*(1/General!$B$20)*((D793/100)*E793-(G793/100))*1000/B793</f>
        <v>165.91250036230554</v>
      </c>
      <c r="J793" s="5">
        <f t="shared" si="12"/>
        <v>0.40968008017210111</v>
      </c>
      <c r="K793" s="5">
        <f>MAX(Online_RAW!$L$2-Online_RAW!L793,0)</f>
        <v>0</v>
      </c>
      <c r="L793" s="5">
        <f>0.0039*(Online_RAW!M793)</f>
        <v>31.372574999999998</v>
      </c>
      <c r="M793" s="10">
        <f>Online_RAW!$N$2-Online_RAW!N793</f>
        <v>0</v>
      </c>
      <c r="N793" s="5">
        <f>Online_RAW!C793*60</f>
        <v>79.788521739130204</v>
      </c>
      <c r="O793" s="5">
        <f>MAX(0, Online_RAW!D793*60)</f>
        <v>40.247217391304339</v>
      </c>
      <c r="P793" s="5">
        <f>_xlfn.IFNA(VLOOKUP(A793,Sampling!$D$7:$E$14,2,FALSE),0)</f>
        <v>0</v>
      </c>
      <c r="Q793">
        <f>_xlfn.IFNA(VLOOKUP(A793,Refill!$D$6:$G$8,2,FALSE),0)</f>
        <v>0</v>
      </c>
    </row>
    <row r="794" spans="1:17" x14ac:dyDescent="0.25">
      <c r="A794" s="5">
        <f>ROUND((Online_RAW!B794-General!$B$10)*24,3)</f>
        <v>13.2</v>
      </c>
      <c r="B794" s="5">
        <f>General!$B$12+Online_ANA!K794/1000+Online_ANA!L794/1000+Online_ANA!M794/1000/General!$B$22-SUM($P$2:P794)/1000/General!$B$24+SUM($Q$2:Q794)/1000/General!$B$24</f>
        <v>1.1116992000000001</v>
      </c>
      <c r="C794" s="5">
        <f>Online_RAW!K794</f>
        <v>41.139230769230799</v>
      </c>
      <c r="D794" s="5">
        <f>Online_RAW!J794</f>
        <v>3.68</v>
      </c>
      <c r="E794" s="5">
        <f>(1-F794/100-G794/100)/(1-C794/100-D794/100-General!$B$17/100)</f>
        <v>0.95121076025185303</v>
      </c>
      <c r="F794" s="5">
        <f>N794*General!$B$14/(N794+O794)+O794*100/(N794+O794)</f>
        <v>47.896725342492545</v>
      </c>
      <c r="G794" s="5">
        <f>N794*General!$B$15/(N794+O794)</f>
        <v>2.6314785180559321E-2</v>
      </c>
      <c r="H794" s="5">
        <f>(N794+O794)*(1/General!$B$20)*((F794/100)-E794*(C794/100))*1000/B794</f>
        <v>423.17473721032195</v>
      </c>
      <c r="I794" s="5">
        <f>(N794+O794)*(1/General!$B$20)*((D794/100)*E794-(G794/100))*1000/B794</f>
        <v>167.73849895769962</v>
      </c>
      <c r="J794" s="5">
        <f t="shared" si="12"/>
        <v>0.39638117356313723</v>
      </c>
      <c r="K794" s="5">
        <f>MAX(Online_RAW!$L$2-Online_RAW!L794,0)</f>
        <v>0</v>
      </c>
      <c r="L794" s="5">
        <f>0.0039*(Online_RAW!M794)</f>
        <v>31.699199999999998</v>
      </c>
      <c r="M794" s="10">
        <f>Online_RAW!$N$2-Online_RAW!N794</f>
        <v>0</v>
      </c>
      <c r="N794" s="5">
        <f>Online_RAW!C794*60</f>
        <v>79.146521739130208</v>
      </c>
      <c r="O794" s="5">
        <f>MAX(0, Online_RAW!D794*60)</f>
        <v>41.160782608695655</v>
      </c>
      <c r="P794" s="5">
        <f>_xlfn.IFNA(VLOOKUP(A794,Sampling!$D$7:$E$14,2,FALSE),0)</f>
        <v>0</v>
      </c>
      <c r="Q794">
        <f>_xlfn.IFNA(VLOOKUP(A794,Refill!$D$6:$G$8,2,FALSE),0)</f>
        <v>0</v>
      </c>
    </row>
    <row r="795" spans="1:17" x14ac:dyDescent="0.25">
      <c r="A795" s="5">
        <f>ROUND((Online_RAW!B795-General!$B$10)*24,3)</f>
        <v>13.217000000000001</v>
      </c>
      <c r="B795" s="5">
        <f>General!$B$12+Online_ANA!K795/1000+Online_ANA!L795/1000+Online_ANA!M795/1000/General!$B$22-SUM($P$2:P795)/1000/General!$B$24+SUM($Q$2:Q795)/1000/General!$B$24</f>
        <v>1.1116992000000001</v>
      </c>
      <c r="C795" s="5">
        <f>Online_RAW!K795</f>
        <v>41.497692307692297</v>
      </c>
      <c r="D795" s="5">
        <f>Online_RAW!J795</f>
        <v>3.71</v>
      </c>
      <c r="E795" s="5">
        <f>(1-F795/100-G795/100)/(1-C795/100-D795/100-General!$B$17/100)</f>
        <v>0.95269225186428297</v>
      </c>
      <c r="F795" s="5">
        <f>N795*General!$B$14/(N795+O795)+O795*100/(N795+O795)</f>
        <v>48.185846844534495</v>
      </c>
      <c r="G795" s="5">
        <f>N795*General!$B$15/(N795+O795)</f>
        <v>2.6168764219932077E-2</v>
      </c>
      <c r="H795" s="5">
        <f>(N795+O795)*(1/General!$B$20)*((F795/100)-E795*(C795/100))*1000/B795</f>
        <v>416.40233453632766</v>
      </c>
      <c r="I795" s="5">
        <f>(N795+O795)*(1/General!$B$20)*((D795/100)*E795-(G795/100))*1000/B795</f>
        <v>168.86127750845696</v>
      </c>
      <c r="J795" s="5">
        <f t="shared" si="12"/>
        <v>0.40552432948409711</v>
      </c>
      <c r="K795" s="5">
        <f>MAX(Online_RAW!$L$2-Online_RAW!L795,0)</f>
        <v>0</v>
      </c>
      <c r="L795" s="5">
        <f>0.0039*(Online_RAW!M795)</f>
        <v>31.699199999999998</v>
      </c>
      <c r="M795" s="10">
        <f>Online_RAW!$N$2-Online_RAW!N795</f>
        <v>0</v>
      </c>
      <c r="N795" s="5">
        <f>Online_RAW!C795*60</f>
        <v>78.462260869565398</v>
      </c>
      <c r="O795" s="5">
        <f>MAX(0, Online_RAW!D795*60)</f>
        <v>41.470434782608677</v>
      </c>
      <c r="P795" s="5">
        <f>_xlfn.IFNA(VLOOKUP(A795,Sampling!$D$7:$E$14,2,FALSE),0)</f>
        <v>0</v>
      </c>
      <c r="Q795">
        <f>_xlfn.IFNA(VLOOKUP(A795,Refill!$D$6:$G$8,2,FALSE),0)</f>
        <v>0</v>
      </c>
    </row>
    <row r="796" spans="1:17" x14ac:dyDescent="0.25">
      <c r="A796" s="5">
        <f>ROUND((Online_RAW!B796-General!$B$10)*24,3)</f>
        <v>13.233000000000001</v>
      </c>
      <c r="B796" s="5">
        <f>General!$B$12+Online_ANA!K796/1000+Online_ANA!L796/1000+Online_ANA!M796/1000/General!$B$22-SUM($P$2:P796)/1000/General!$B$24+SUM($Q$2:Q796)/1000/General!$B$24</f>
        <v>1.1121399000000001</v>
      </c>
      <c r="C796" s="5">
        <f>Online_RAW!K796</f>
        <v>41.8664285714286</v>
      </c>
      <c r="D796" s="5">
        <f>Online_RAW!J796</f>
        <v>3.7414285714285702</v>
      </c>
      <c r="E796" s="5">
        <f>(1-F796/100-G796/100)/(1-C796/100-D796/100-General!$B$17/100)</f>
        <v>0.95220361409209797</v>
      </c>
      <c r="F796" s="5">
        <f>N796*General!$B$14/(N796+O796)+O796*100/(N796+O796)</f>
        <v>48.59365337106162</v>
      </c>
      <c r="G796" s="5">
        <f>N796*General!$B$15/(N796+O796)</f>
        <v>2.5962801327746657E-2</v>
      </c>
      <c r="H796" s="5">
        <f>(N796+O796)*(1/General!$B$20)*((F796/100)-E796*(C796/100))*1000/B796</f>
        <v>419.65108967138707</v>
      </c>
      <c r="I796" s="5">
        <f>(N796+O796)*(1/General!$B$20)*((D796/100)*E796-(G796/100))*1000/B796</f>
        <v>170.03956340131464</v>
      </c>
      <c r="J796" s="5">
        <f t="shared" si="12"/>
        <v>0.40519271267582363</v>
      </c>
      <c r="K796" s="5">
        <f>MAX(Online_RAW!$L$2-Online_RAW!L796,0)</f>
        <v>0</v>
      </c>
      <c r="L796" s="5">
        <f>0.0039*(Online_RAW!M796)</f>
        <v>32.139899999999997</v>
      </c>
      <c r="M796" s="10">
        <f>Online_RAW!$N$2-Online_RAW!N796</f>
        <v>0</v>
      </c>
      <c r="N796" s="5">
        <f>Online_RAW!C796*60</f>
        <v>77.791043478261003</v>
      </c>
      <c r="O796" s="5">
        <f>MAX(0, Online_RAW!D796*60)</f>
        <v>42.05895652173912</v>
      </c>
      <c r="P796" s="5">
        <f>_xlfn.IFNA(VLOOKUP(A796,Sampling!$D$7:$E$14,2,FALSE),0)</f>
        <v>0</v>
      </c>
      <c r="Q796">
        <f>_xlfn.IFNA(VLOOKUP(A796,Refill!$D$6:$G$8,2,FALSE),0)</f>
        <v>0</v>
      </c>
    </row>
    <row r="797" spans="1:17" x14ac:dyDescent="0.25">
      <c r="A797" s="5">
        <f>ROUND((Online_RAW!B797-General!$B$10)*24,3)</f>
        <v>13.25</v>
      </c>
      <c r="B797" s="5">
        <f>General!$B$12+Online_ANA!K797/1000+Online_ANA!L797/1000+Online_ANA!M797/1000/General!$B$22-SUM($P$2:P797)/1000/General!$B$24+SUM($Q$2:Q797)/1000/General!$B$24</f>
        <v>1.1123544000000001</v>
      </c>
      <c r="C797" s="5">
        <f>Online_RAW!K797</f>
        <v>42.234615384615402</v>
      </c>
      <c r="D797" s="5">
        <f>Online_RAW!J797</f>
        <v>3.7875000000000001</v>
      </c>
      <c r="E797" s="5">
        <f>(1-F797/100-G797/100)/(1-C797/100-D797/100-General!$B$17/100)</f>
        <v>0.94978242576223493</v>
      </c>
      <c r="F797" s="5">
        <f>N797*General!$B$14/(N797+O797)+O797*100/(N797+O797)</f>
        <v>49.118019392090666</v>
      </c>
      <c r="G797" s="5">
        <f>N797*General!$B$15/(N797+O797)</f>
        <v>2.5697970003994611E-2</v>
      </c>
      <c r="H797" s="5">
        <f>(N797+O797)*(1/General!$B$20)*((F797/100)-E797*(C797/100))*1000/B797</f>
        <v>433.96403939776133</v>
      </c>
      <c r="I797" s="5">
        <f>(N797+O797)*(1/General!$B$20)*((D797/100)*E797-(G797/100))*1000/B797</f>
        <v>172.13366168247987</v>
      </c>
      <c r="J797" s="5">
        <f t="shared" si="12"/>
        <v>0.39665420646687771</v>
      </c>
      <c r="K797" s="5">
        <f>MAX(Online_RAW!$L$2-Online_RAW!L797,0)</f>
        <v>0</v>
      </c>
      <c r="L797" s="5">
        <f>0.0039*(Online_RAW!M797)</f>
        <v>32.354399999999998</v>
      </c>
      <c r="M797" s="10">
        <f>Online_RAW!$N$2-Online_RAW!N797</f>
        <v>0</v>
      </c>
      <c r="N797" s="5">
        <f>Online_RAW!C797*60</f>
        <v>77.197636363636207</v>
      </c>
      <c r="O797" s="5">
        <f>MAX(0, Online_RAW!D797*60)</f>
        <v>42.963818181818162</v>
      </c>
      <c r="P797" s="5">
        <f>_xlfn.IFNA(VLOOKUP(A797,Sampling!$D$7:$E$14,2,FALSE),0)</f>
        <v>0</v>
      </c>
      <c r="Q797">
        <f>_xlfn.IFNA(VLOOKUP(A797,Refill!$D$6:$G$8,2,FALSE),0)</f>
        <v>0</v>
      </c>
    </row>
    <row r="798" spans="1:17" x14ac:dyDescent="0.25">
      <c r="A798" s="5">
        <f>ROUND((Online_RAW!B798-General!$B$10)*24,3)</f>
        <v>13.266999999999999</v>
      </c>
      <c r="B798" s="5">
        <f>General!$B$12+Online_ANA!K798/1000+Online_ANA!L798/1000+Online_ANA!M798/1000/General!$B$22-SUM($P$2:P798)/1000/General!$B$24+SUM($Q$2:Q798)/1000/General!$B$24</f>
        <v>1.1126001000000001</v>
      </c>
      <c r="C798" s="5">
        <f>Online_RAW!K798</f>
        <v>42.589090909090899</v>
      </c>
      <c r="D798" s="5">
        <f>Online_RAW!J798</f>
        <v>3.835</v>
      </c>
      <c r="E798" s="5">
        <f>(1-F798/100-G798/100)/(1-C798/100-D798/100-General!$B$17/100)</f>
        <v>0.94926870394401053</v>
      </c>
      <c r="F798" s="5">
        <f>N798*General!$B$14/(N798+O798)+O798*100/(N798+O798)</f>
        <v>49.527316226349079</v>
      </c>
      <c r="G798" s="5">
        <f>N798*General!$B$15/(N798+O798)</f>
        <v>2.5491254431136829E-2</v>
      </c>
      <c r="H798" s="5">
        <f>(N798+O798)*(1/General!$B$20)*((F798/100)-E798*(C798/100))*1000/B798</f>
        <v>437.68939795465349</v>
      </c>
      <c r="I798" s="5">
        <f>(N798+O798)*(1/General!$B$20)*((D798/100)*E798-(G798/100))*1000/B798</f>
        <v>173.89356555430163</v>
      </c>
      <c r="J798" s="5">
        <f t="shared" si="12"/>
        <v>0.39729901242048765</v>
      </c>
      <c r="K798" s="5">
        <f>MAX(Online_RAW!$L$2-Online_RAW!L798,0)</f>
        <v>0</v>
      </c>
      <c r="L798" s="5">
        <f>0.0039*(Online_RAW!M798)</f>
        <v>32.600099999999998</v>
      </c>
      <c r="M798" s="10">
        <f>Online_RAW!$N$2-Online_RAW!N798</f>
        <v>0</v>
      </c>
      <c r="N798" s="5">
        <f>Online_RAW!C798*60</f>
        <v>76.448749999999805</v>
      </c>
      <c r="O798" s="5">
        <f>MAX(0, Online_RAW!D798*60)</f>
        <v>43.512</v>
      </c>
      <c r="P798" s="5">
        <f>_xlfn.IFNA(VLOOKUP(A798,Sampling!$D$7:$E$14,2,FALSE),0)</f>
        <v>0</v>
      </c>
      <c r="Q798">
        <f>_xlfn.IFNA(VLOOKUP(A798,Refill!$D$6:$G$8,2,FALSE),0)</f>
        <v>0</v>
      </c>
    </row>
    <row r="799" spans="1:17" x14ac:dyDescent="0.25">
      <c r="A799" s="5">
        <f>ROUND((Online_RAW!B799-General!$B$10)*24,3)</f>
        <v>13.282999999999999</v>
      </c>
      <c r="B799" s="5">
        <f>General!$B$12+Online_ANA!K799/1000+Online_ANA!L799/1000+Online_ANA!M799/1000/General!$B$22-SUM($P$2:P799)/1000/General!$B$24+SUM($Q$2:Q799)/1000/General!$B$24</f>
        <v>1.11298308</v>
      </c>
      <c r="C799" s="5">
        <f>Online_RAW!K799</f>
        <v>43.007857142857098</v>
      </c>
      <c r="D799" s="5">
        <f>Online_RAW!J799</f>
        <v>3.8783333333333299</v>
      </c>
      <c r="E799" s="5">
        <f>(1-F799/100-G799/100)/(1-C799/100-D799/100-General!$B$17/100)</f>
        <v>0.94805134885787423</v>
      </c>
      <c r="F799" s="5">
        <f>N799*General!$B$14/(N799+O799)+O799*100/(N799+O799)</f>
        <v>50.030358571279471</v>
      </c>
      <c r="G799" s="5">
        <f>N799*General!$B$15/(N799+O799)</f>
        <v>2.5237192640767948E-2</v>
      </c>
      <c r="H799" s="5">
        <f>(N799+O799)*(1/General!$B$20)*((F799/100)-E799*(C799/100))*1000/B799</f>
        <v>445.32276351364106</v>
      </c>
      <c r="I799" s="5">
        <f>(N799+O799)*(1/General!$B$20)*((D799/100)*E799-(G799/100))*1000/B799</f>
        <v>175.67276677161257</v>
      </c>
      <c r="J799" s="5">
        <f t="shared" si="12"/>
        <v>0.39448413861788001</v>
      </c>
      <c r="K799" s="5">
        <f>MAX(Online_RAW!$L$2-Online_RAW!L799,0)</f>
        <v>0</v>
      </c>
      <c r="L799" s="5">
        <f>0.0039*(Online_RAW!M799)</f>
        <v>32.983080000000001</v>
      </c>
      <c r="M799" s="10">
        <f>Online_RAW!$N$2-Online_RAW!N799</f>
        <v>0</v>
      </c>
      <c r="N799" s="5">
        <f>Online_RAW!C799*60</f>
        <v>75.719478260869792</v>
      </c>
      <c r="O799" s="5">
        <f>MAX(0, Online_RAW!D799*60)</f>
        <v>44.293043478260884</v>
      </c>
      <c r="P799" s="5">
        <f>_xlfn.IFNA(VLOOKUP(A799,Sampling!$D$7:$E$14,2,FALSE),0)</f>
        <v>0</v>
      </c>
      <c r="Q799">
        <f>_xlfn.IFNA(VLOOKUP(A799,Refill!$D$6:$G$8,2,FALSE),0)</f>
        <v>0</v>
      </c>
    </row>
    <row r="800" spans="1:17" x14ac:dyDescent="0.25">
      <c r="A800" s="5">
        <f>ROUND((Online_RAW!B800-General!$B$10)*24,3)</f>
        <v>13.3</v>
      </c>
      <c r="B800" s="5">
        <f>General!$B$12+Online_ANA!K800/1000+Online_ANA!L800/1000+Online_ANA!M800/1000/General!$B$22-SUM($P$2:P800)/1000/General!$B$24+SUM($Q$2:Q800)/1000/General!$B$24</f>
        <v>1.11298308</v>
      </c>
      <c r="C800" s="5">
        <f>Online_RAW!K800</f>
        <v>43.382307692307698</v>
      </c>
      <c r="D800" s="5">
        <f>Online_RAW!J800</f>
        <v>3.915</v>
      </c>
      <c r="E800" s="5">
        <f>(1-F800/100-G800/100)/(1-C800/100-D800/100-General!$B$17/100)</f>
        <v>0.94728353339389582</v>
      </c>
      <c r="F800" s="5">
        <f>N800*General!$B$14/(N800+O800)+O800*100/(N800+O800)</f>
        <v>50.460469744725678</v>
      </c>
      <c r="G800" s="5">
        <f>N800*General!$B$15/(N800+O800)</f>
        <v>2.5019964775391066E-2</v>
      </c>
      <c r="H800" s="5">
        <f>(N800+O800)*(1/General!$B$20)*((F800/100)-E800*(C800/100))*1000/B800</f>
        <v>450.81648746273174</v>
      </c>
      <c r="I800" s="5">
        <f>(N800+O800)*(1/General!$B$20)*((D800/100)*E800-(G800/100))*1000/B800</f>
        <v>177.3201705797199</v>
      </c>
      <c r="J800" s="5">
        <f t="shared" si="12"/>
        <v>0.39333115693639903</v>
      </c>
      <c r="K800" s="5">
        <f>MAX(Online_RAW!$L$2-Online_RAW!L800,0)</f>
        <v>0</v>
      </c>
      <c r="L800" s="5">
        <f>0.0039*(Online_RAW!M800)</f>
        <v>32.983080000000001</v>
      </c>
      <c r="M800" s="10">
        <f>Online_RAW!$N$2-Online_RAW!N800</f>
        <v>0</v>
      </c>
      <c r="N800" s="5">
        <f>Online_RAW!C800*60</f>
        <v>75.114000000000004</v>
      </c>
      <c r="O800" s="5">
        <f>MAX(0, Online_RAW!D800*60)</f>
        <v>44.972500000000018</v>
      </c>
      <c r="P800" s="5">
        <f>_xlfn.IFNA(VLOOKUP(A800,Sampling!$D$7:$E$14,2,FALSE),0)</f>
        <v>0</v>
      </c>
      <c r="Q800">
        <f>_xlfn.IFNA(VLOOKUP(A800,Refill!$D$6:$G$8,2,FALSE),0)</f>
        <v>0</v>
      </c>
    </row>
    <row r="801" spans="1:17" x14ac:dyDescent="0.25">
      <c r="A801" s="5">
        <f>ROUND((Online_RAW!B801-General!$B$10)*24,3)</f>
        <v>13.317</v>
      </c>
      <c r="B801" s="5">
        <f>General!$B$12+Online_ANA!K801/1000+Online_ANA!L801/1000+Online_ANA!M801/1000/General!$B$22-SUM($P$2:P801)/1000/General!$B$24+SUM($Q$2:Q801)/1000/General!$B$24</f>
        <v>1.1134596600000002</v>
      </c>
      <c r="C801" s="5">
        <f>Online_RAW!K801</f>
        <v>43.78</v>
      </c>
      <c r="D801" s="5">
        <f>Online_RAW!J801</f>
        <v>3.96166666666667</v>
      </c>
      <c r="E801" s="5">
        <f>(1-F801/100-G801/100)/(1-C801/100-D801/100-General!$B$17/100)</f>
        <v>0.94677468211708904</v>
      </c>
      <c r="F801" s="5">
        <f>N801*General!$B$14/(N801+O801)+O801*100/(N801+O801)</f>
        <v>50.908001253673589</v>
      </c>
      <c r="G801" s="5">
        <f>N801*General!$B$15/(N801+O801)</f>
        <v>2.4793938760770916E-2</v>
      </c>
      <c r="H801" s="5">
        <f>(N801+O801)*(1/General!$B$20)*((F801/100)-E801*(C801/100))*1000/B801</f>
        <v>455.09081647626971</v>
      </c>
      <c r="I801" s="5">
        <f>(N801+O801)*(1/General!$B$20)*((D801/100)*E801-(G801/100))*1000/B801</f>
        <v>179.28070008402725</v>
      </c>
      <c r="J801" s="5">
        <f t="shared" si="12"/>
        <v>0.39394488658809418</v>
      </c>
      <c r="K801" s="5">
        <f>MAX(Online_RAW!$L$2-Online_RAW!L801,0)</f>
        <v>0</v>
      </c>
      <c r="L801" s="5">
        <f>0.0039*(Online_RAW!M801)</f>
        <v>33.45966</v>
      </c>
      <c r="M801" s="10">
        <f>Online_RAW!$N$2-Online_RAW!N801</f>
        <v>0</v>
      </c>
      <c r="N801" s="5">
        <f>Online_RAW!C801*60</f>
        <v>74.433545454545396</v>
      </c>
      <c r="O801" s="5">
        <f>MAX(0, Online_RAW!D801*60)</f>
        <v>45.649909090909077</v>
      </c>
      <c r="P801" s="5">
        <f>_xlfn.IFNA(VLOOKUP(A801,Sampling!$D$7:$E$14,2,FALSE),0)</f>
        <v>0</v>
      </c>
      <c r="Q801">
        <f>_xlfn.IFNA(VLOOKUP(A801,Refill!$D$6:$G$8,2,FALSE),0)</f>
        <v>0</v>
      </c>
    </row>
    <row r="802" spans="1:17" x14ac:dyDescent="0.25">
      <c r="A802" s="5">
        <f>ROUND((Online_RAW!B802-General!$B$10)*24,3)</f>
        <v>13.333</v>
      </c>
      <c r="B802" s="5">
        <f>General!$B$12+Online_ANA!K802/1000+Online_ANA!L802/1000+Online_ANA!M802/1000/General!$B$22-SUM($P$2:P802)/1000/General!$B$24+SUM($Q$2:Q802)/1000/General!$B$24</f>
        <v>1.11389256</v>
      </c>
      <c r="C802" s="5">
        <f>Online_RAW!K802</f>
        <v>44.175384615384601</v>
      </c>
      <c r="D802" s="5">
        <f>Online_RAW!J802</f>
        <v>3.9916666666666698</v>
      </c>
      <c r="E802" s="5">
        <f>(1-F802/100-G802/100)/(1-C802/100-D802/100-General!$B$17/100)</f>
        <v>0.9443590345439149</v>
      </c>
      <c r="F802" s="5">
        <f>N802*General!$B$14/(N802+O802)+O802*100/(N802+O802)</f>
        <v>51.435175792106676</v>
      </c>
      <c r="G802" s="5">
        <f>N802*General!$B$15/(N802+O802)</f>
        <v>2.4527688993885521E-2</v>
      </c>
      <c r="H802" s="5">
        <f>(N802+O802)*(1/General!$B$20)*((F802/100)-E802*(C802/100))*1000/B802</f>
        <v>467.62497058795714</v>
      </c>
      <c r="I802" s="5">
        <f>(N802+O802)*(1/General!$B$20)*((D802/100)*E802-(G802/100))*1000/B802</f>
        <v>180.21386155331163</v>
      </c>
      <c r="J802" s="5">
        <f t="shared" si="12"/>
        <v>0.38538117698617336</v>
      </c>
      <c r="K802" s="5">
        <f>MAX(Online_RAW!$L$2-Online_RAW!L802,0)</f>
        <v>0</v>
      </c>
      <c r="L802" s="5">
        <f>0.0039*(Online_RAW!M802)</f>
        <v>33.892559999999996</v>
      </c>
      <c r="M802" s="10">
        <f>Online_RAW!$N$2-Online_RAW!N802</f>
        <v>0</v>
      </c>
      <c r="N802" s="5">
        <f>Online_RAW!C802*60</f>
        <v>73.670086956521999</v>
      </c>
      <c r="O802" s="5">
        <f>MAX(0, Online_RAW!D802*60)</f>
        <v>46.47182608695654</v>
      </c>
      <c r="P802" s="5">
        <f>_xlfn.IFNA(VLOOKUP(A802,Sampling!$D$7:$E$14,2,FALSE),0)</f>
        <v>0</v>
      </c>
      <c r="Q802">
        <f>_xlfn.IFNA(VLOOKUP(A802,Refill!$D$6:$G$8,2,FALSE),0)</f>
        <v>0</v>
      </c>
    </row>
    <row r="803" spans="1:17" x14ac:dyDescent="0.25">
      <c r="A803" s="5">
        <f>ROUND((Online_RAW!B803-General!$B$10)*24,3)</f>
        <v>13.35</v>
      </c>
      <c r="B803" s="5">
        <f>General!$B$12+Online_ANA!K803/1000+Online_ANA!L803/1000+Online_ANA!M803/1000/General!$B$22-SUM($P$2:P803)/1000/General!$B$24+SUM($Q$2:Q803)/1000/General!$B$24</f>
        <v>1.11389256</v>
      </c>
      <c r="C803" s="5">
        <f>Online_RAW!K803</f>
        <v>44.6338461538462</v>
      </c>
      <c r="D803" s="5">
        <f>Online_RAW!J803</f>
        <v>4.0449999999999999</v>
      </c>
      <c r="E803" s="5">
        <f>(1-F803/100-G803/100)/(1-C803/100-D803/100-General!$B$17/100)</f>
        <v>0.94178430886544362</v>
      </c>
      <c r="F803" s="5">
        <f>N803*General!$B$14/(N803+O803)+O803*100/(N803+O803)</f>
        <v>52.04982816227043</v>
      </c>
      <c r="G803" s="5">
        <f>N803*General!$B$15/(N803+O803)</f>
        <v>2.4217258503903823E-2</v>
      </c>
      <c r="H803" s="5">
        <f>(N803+O803)*(1/General!$B$20)*((F803/100)-E803*(C803/100))*1000/B803</f>
        <v>481.66205057371616</v>
      </c>
      <c r="I803" s="5">
        <f>(N803+O803)*(1/General!$B$20)*((D803/100)*E803-(G803/100))*1000/B803</f>
        <v>182.06188587932473</v>
      </c>
      <c r="J803" s="5">
        <f t="shared" si="12"/>
        <v>0.37798677654273904</v>
      </c>
      <c r="K803" s="5">
        <f>MAX(Online_RAW!$L$2-Online_RAW!L803,0)</f>
        <v>0</v>
      </c>
      <c r="L803" s="5">
        <f>0.0039*(Online_RAW!M803)</f>
        <v>33.892559999999996</v>
      </c>
      <c r="M803" s="10">
        <f>Online_RAW!$N$2-Online_RAW!N803</f>
        <v>0</v>
      </c>
      <c r="N803" s="5">
        <f>Online_RAW!C803*60</f>
        <v>72.701999999999998</v>
      </c>
      <c r="O803" s="5">
        <f>MAX(0, Online_RAW!D803*60)</f>
        <v>47.380956521739122</v>
      </c>
      <c r="P803" s="5">
        <f>_xlfn.IFNA(VLOOKUP(A803,Sampling!$D$7:$E$14,2,FALSE),0)</f>
        <v>0</v>
      </c>
      <c r="Q803">
        <f>_xlfn.IFNA(VLOOKUP(A803,Refill!$D$6:$G$8,2,FALSE),0)</f>
        <v>0</v>
      </c>
    </row>
    <row r="804" spans="1:17" x14ac:dyDescent="0.25">
      <c r="A804" s="5">
        <f>ROUND((Online_RAW!B804-General!$B$10)*24,3)</f>
        <v>13.367000000000001</v>
      </c>
      <c r="B804" s="5">
        <f>General!$B$12+Online_ANA!K804/1000+Online_ANA!L804/1000+Online_ANA!M804/1000/General!$B$22-SUM($P$2:P804)/1000/General!$B$24+SUM($Q$2:Q804)/1000/General!$B$24</f>
        <v>1.1142755400000002</v>
      </c>
      <c r="C804" s="5">
        <f>Online_RAW!K804</f>
        <v>45.041428571428597</v>
      </c>
      <c r="D804" s="5">
        <f>Online_RAW!J804</f>
        <v>4.09</v>
      </c>
      <c r="E804" s="5">
        <f>(1-F804/100-G804/100)/(1-C804/100-D804/100-General!$B$17/100)</f>
        <v>0.93361718934053728</v>
      </c>
      <c r="F804" s="5">
        <f>N804*General!$B$14/(N804+O804)+O804*100/(N804+O804)</f>
        <v>52.888402557163538</v>
      </c>
      <c r="G804" s="5">
        <f>N804*General!$B$15/(N804+O804)</f>
        <v>2.3793736082240644E-2</v>
      </c>
      <c r="H804" s="5">
        <f>(N804+O804)*(1/General!$B$20)*((F804/100)-E804*(C804/100))*1000/B804</f>
        <v>519.49351762099252</v>
      </c>
      <c r="I804" s="5">
        <f>(N804+O804)*(1/General!$B$20)*((D804/100)*E804-(G804/100))*1000/B804</f>
        <v>181.90747724355759</v>
      </c>
      <c r="J804" s="5">
        <f t="shared" si="12"/>
        <v>0.3501631321149074</v>
      </c>
      <c r="K804" s="5">
        <f>MAX(Online_RAW!$L$2-Online_RAW!L804,0)</f>
        <v>0</v>
      </c>
      <c r="L804" s="5">
        <f>0.0039*(Online_RAW!M804)</f>
        <v>34.275539999999999</v>
      </c>
      <c r="M804" s="10">
        <f>Online_RAW!$N$2-Online_RAW!N804</f>
        <v>0</v>
      </c>
      <c r="N804" s="5">
        <f>Online_RAW!C804*60</f>
        <v>71.217652173913208</v>
      </c>
      <c r="O804" s="5">
        <f>MAX(0, Online_RAW!D804*60)</f>
        <v>48.507391304347799</v>
      </c>
      <c r="P804" s="5">
        <f>_xlfn.IFNA(VLOOKUP(A804,Sampling!$D$7:$E$14,2,FALSE),0)</f>
        <v>0</v>
      </c>
      <c r="Q804">
        <f>_xlfn.IFNA(VLOOKUP(A804,Refill!$D$6:$G$8,2,FALSE),0)</f>
        <v>0</v>
      </c>
    </row>
    <row r="805" spans="1:17" x14ac:dyDescent="0.25">
      <c r="A805" s="5">
        <f>ROUND((Online_RAW!B805-General!$B$10)*24,3)</f>
        <v>13.382999999999999</v>
      </c>
      <c r="B805" s="5">
        <f>General!$B$12+Online_ANA!K805/1000+Online_ANA!L805/1000+Online_ANA!M805/1000/General!$B$22-SUM($P$2:P805)/1000/General!$B$24+SUM($Q$2:Q805)/1000/General!$B$24</f>
        <v>1.1145150000000001</v>
      </c>
      <c r="C805" s="5">
        <f>Online_RAW!K805</f>
        <v>45.568461538461499</v>
      </c>
      <c r="D805" s="5">
        <f>Online_RAW!J805</f>
        <v>4.1449999999999996</v>
      </c>
      <c r="E805" s="5">
        <f>(1-F805/100-G805/100)/(1-C805/100-D805/100-General!$B$17/100)</f>
        <v>0.94986257106399186</v>
      </c>
      <c r="F805" s="5">
        <f>N805*General!$B$14/(N805+O805)+O805*100/(N805+O805)</f>
        <v>52.621769115442305</v>
      </c>
      <c r="G805" s="5">
        <f>N805*General!$B$15/(N805+O805)</f>
        <v>2.3928399436645299E-2</v>
      </c>
      <c r="H805" s="5">
        <f>(N805+O805)*(1/General!$B$20)*((F805/100)-E805*(C805/100))*1000/B805</f>
        <v>448.7935443586025</v>
      </c>
      <c r="I805" s="5">
        <f>(N805+O805)*(1/General!$B$20)*((D805/100)*E805-(G805/100))*1000/B805</f>
        <v>188.07491086741504</v>
      </c>
      <c r="J805" s="5">
        <f t="shared" si="12"/>
        <v>0.4190677723232496</v>
      </c>
      <c r="K805" s="5">
        <f>MAX(Online_RAW!$L$2-Online_RAW!L805,0)</f>
        <v>0</v>
      </c>
      <c r="L805" s="5">
        <f>0.0039*(Online_RAW!M805)</f>
        <v>34.515000000000001</v>
      </c>
      <c r="M805" s="10">
        <f>Online_RAW!$N$2-Online_RAW!N805</f>
        <v>0</v>
      </c>
      <c r="N805" s="5">
        <f>Online_RAW!C805*60</f>
        <v>71.821090909090799</v>
      </c>
      <c r="O805" s="5">
        <f>MAX(0, Online_RAW!D805*60)</f>
        <v>48.238909090909083</v>
      </c>
      <c r="P805" s="5">
        <f>_xlfn.IFNA(VLOOKUP(A805,Sampling!$D$7:$E$14,2,FALSE),0)</f>
        <v>0</v>
      </c>
      <c r="Q805">
        <f>_xlfn.IFNA(VLOOKUP(A805,Refill!$D$6:$G$8,2,FALSE),0)</f>
        <v>0</v>
      </c>
    </row>
    <row r="806" spans="1:17" x14ac:dyDescent="0.25">
      <c r="A806" s="5">
        <f>ROUND((Online_RAW!B806-General!$B$10)*24,3)</f>
        <v>13.4</v>
      </c>
      <c r="B806" s="5">
        <f>General!$B$12+Online_ANA!K806/1000+Online_ANA!L806/1000+Online_ANA!M806/1000/General!$B$22-SUM($P$2:P806)/1000/General!$B$24+SUM($Q$2:Q806)/1000/General!$B$24</f>
        <v>1.1145614220183493</v>
      </c>
      <c r="C806" s="5">
        <f>Online_RAW!K806</f>
        <v>46.272307692307699</v>
      </c>
      <c r="D806" s="5">
        <f>Online_RAW!J806</f>
        <v>4.1974999999999998</v>
      </c>
      <c r="E806" s="5">
        <f>(1-F806/100-G806/100)/(1-C806/100-D806/100-General!$B$17/100)</f>
        <v>1.260972775561656</v>
      </c>
      <c r="F806" s="5">
        <f>N806*General!$B$14/(N806+O806)+O806*100/(N806+O806)</f>
        <v>38.058105366693269</v>
      </c>
      <c r="G806" s="5">
        <f>N806*General!$B$15/(N806+O806)</f>
        <v>3.1283785168336735E-2</v>
      </c>
      <c r="H806" s="5">
        <f>(N806+O806)*(1/General!$B$20)*((F806/100)-E806*(C806/100))*1000/B806</f>
        <v>-1137.375351635998</v>
      </c>
      <c r="I806" s="5">
        <f>(N806+O806)*(1/General!$B$20)*((D806/100)*E806-(G806/100))*1000/B806</f>
        <v>294.94657411781054</v>
      </c>
      <c r="J806" s="5">
        <f t="shared" si="12"/>
        <v>-0.25932210830273411</v>
      </c>
      <c r="K806" s="5">
        <f>MAX(Online_RAW!$L$2-Online_RAW!L806,0)</f>
        <v>0</v>
      </c>
      <c r="L806" s="5">
        <f>0.0039*(Online_RAW!M806)</f>
        <v>34.515000000000001</v>
      </c>
      <c r="M806" s="10">
        <f>Online_RAW!$N$2-Online_RAW!N806</f>
        <v>5.0600000000486034E-2</v>
      </c>
      <c r="N806" s="5">
        <f>Online_RAW!C806*60</f>
        <v>109.52269565217419</v>
      </c>
      <c r="O806" s="5">
        <f>MAX(0, Online_RAW!D806*60)</f>
        <v>30.514956521739119</v>
      </c>
      <c r="P806" s="5">
        <f>_xlfn.IFNA(VLOOKUP(A806,Sampling!$D$7:$E$14,2,FALSE),0)</f>
        <v>0</v>
      </c>
      <c r="Q806">
        <f>_xlfn.IFNA(VLOOKUP(A806,Refill!$D$6:$G$8,2,FALSE),0)</f>
        <v>0</v>
      </c>
    </row>
    <row r="807" spans="1:17" x14ac:dyDescent="0.25">
      <c r="A807" s="5">
        <f>ROUND((Online_RAW!B807-General!$B$10)*24,3)</f>
        <v>13.417</v>
      </c>
      <c r="B807" s="5">
        <f>General!$B$12+Online_ANA!K807/1000+Online_ANA!L807/1000+Online_ANA!M807/1000/General!$B$22-SUM($P$2:P807)/1000/General!$B$24+SUM($Q$2:Q807)/1000/General!$B$24</f>
        <v>1.1146767889908265</v>
      </c>
      <c r="C807" s="5">
        <f>Online_RAW!K807</f>
        <v>43.793846153846097</v>
      </c>
      <c r="D807" s="5">
        <f>Online_RAW!J807</f>
        <v>3.9561538461538501</v>
      </c>
      <c r="E807" s="5">
        <f>(1-F807/100-G807/100)/(1-C807/100-D807/100-General!$B$17/100)</f>
        <v>1.4356652211711161</v>
      </c>
      <c r="F807" s="5">
        <f>N807*General!$B$14/(N807+O807)+O807*100/(N807+O807)</f>
        <v>25.570102634175758</v>
      </c>
      <c r="G807" s="5">
        <f>N807*General!$B$15/(N807+O807)</f>
        <v>3.7590857255466792E-2</v>
      </c>
      <c r="H807" s="5">
        <f>(N807+O807)*(1/General!$B$20)*((F807/100)-E807*(C807/100))*1000/B807</f>
        <v>-2687.9823403202481</v>
      </c>
      <c r="I807" s="5">
        <f>(N807+O807)*(1/General!$B$20)*((D807/100)*E807-(G807/100))*1000/B807</f>
        <v>406.55824783502482</v>
      </c>
      <c r="J807" s="5">
        <f t="shared" si="12"/>
        <v>-0.15125034184063396</v>
      </c>
      <c r="K807" s="5">
        <f>MAX(Online_RAW!$L$2-Online_RAW!L807,0)</f>
        <v>0</v>
      </c>
      <c r="L807" s="5">
        <f>0.0039*(Online_RAW!M807)</f>
        <v>34.515000000000001</v>
      </c>
      <c r="M807" s="10">
        <f>Online_RAW!$N$2-Online_RAW!N807</f>
        <v>0.17635000000063883</v>
      </c>
      <c r="N807" s="5">
        <f>Online_RAW!C807*60</f>
        <v>169.18852173913021</v>
      </c>
      <c r="O807" s="5">
        <f>MAX(0, Online_RAW!D807*60)</f>
        <v>10.84304347826088</v>
      </c>
      <c r="P807" s="5">
        <f>_xlfn.IFNA(VLOOKUP(A807,Sampling!$D$7:$E$14,2,FALSE),0)</f>
        <v>0</v>
      </c>
      <c r="Q807">
        <f>_xlfn.IFNA(VLOOKUP(A807,Refill!$D$6:$G$8,2,FALSE),0)</f>
        <v>0</v>
      </c>
    </row>
    <row r="808" spans="1:17" x14ac:dyDescent="0.25">
      <c r="A808" s="5">
        <f>ROUND((Online_RAW!B808-General!$B$10)*24,3)</f>
        <v>13.433</v>
      </c>
      <c r="B808" s="5">
        <f>General!$B$12+Online_ANA!K808/1000+Online_ANA!L808/1000+Online_ANA!M808/1000/General!$B$22-SUM($P$2:P808)/1000/General!$B$24+SUM($Q$2:Q808)/1000/General!$B$24</f>
        <v>1.1148049730167342</v>
      </c>
      <c r="C808" s="5">
        <f>Online_RAW!K808</f>
        <v>33.493846153846199</v>
      </c>
      <c r="D808" s="5">
        <f>Online_RAW!J808</f>
        <v>3.2364285714285699</v>
      </c>
      <c r="E808" s="5">
        <f>(1-F808/100-G808/100)/(1-C808/100-D808/100-General!$B$17/100)</f>
        <v>1.2551955923159335</v>
      </c>
      <c r="F808" s="5">
        <f>N808*General!$B$14/(N808+O808)+O808*100/(N808+O808)</f>
        <v>21.087378326138037</v>
      </c>
      <c r="G808" s="5">
        <f>N808*General!$B$15/(N808+O808)</f>
        <v>3.9854859431243422E-2</v>
      </c>
      <c r="H808" s="5">
        <f>(N808+O808)*(1/General!$B$20)*((F808/100)-E808*(C808/100))*1000/B808</f>
        <v>-1512.0625253589844</v>
      </c>
      <c r="I808" s="5">
        <f>(N808+O808)*(1/General!$B$20)*((D808/100)*E808-(G808/100))*1000/B808</f>
        <v>290.26821025629994</v>
      </c>
      <c r="J808" s="5">
        <f t="shared" si="12"/>
        <v>-0.1919683911135793</v>
      </c>
      <c r="K808" s="5">
        <f>MAX(Online_RAW!$L$2-Online_RAW!L808,0)</f>
        <v>0</v>
      </c>
      <c r="L808" s="5">
        <f>0.0039*(Online_RAW!M808)</f>
        <v>34.515000000000001</v>
      </c>
      <c r="M808" s="10">
        <f>Online_RAW!$N$2-Online_RAW!N808</f>
        <v>0.31607058824010892</v>
      </c>
      <c r="N808" s="5">
        <f>Online_RAW!C808*60</f>
        <v>179.65669565217419</v>
      </c>
      <c r="O808" s="5">
        <f>MAX(0, Online_RAW!D808*60)</f>
        <v>0.65426086956521989</v>
      </c>
      <c r="P808" s="5">
        <f>_xlfn.IFNA(VLOOKUP(A808,Sampling!$D$7:$E$14,2,FALSE),0)</f>
        <v>0</v>
      </c>
      <c r="Q808">
        <f>_xlfn.IFNA(VLOOKUP(A808,Refill!$D$6:$G$8,2,FALSE),0)</f>
        <v>0</v>
      </c>
    </row>
    <row r="809" spans="1:17" x14ac:dyDescent="0.25">
      <c r="A809" s="5">
        <f>ROUND((Online_RAW!B809-General!$B$10)*24,3)</f>
        <v>13.45</v>
      </c>
      <c r="B809" s="5">
        <f>General!$B$12+Online_ANA!K809/1000+Online_ANA!L809/1000+Online_ANA!M809/1000/General!$B$22-SUM($P$2:P809)/1000/General!$B$24+SUM($Q$2:Q809)/1000/General!$B$24</f>
        <v>1.1149445412844041</v>
      </c>
      <c r="C809" s="5">
        <f>Online_RAW!K809</f>
        <v>24.333846153846199</v>
      </c>
      <c r="D809" s="5">
        <f>Online_RAW!J809</f>
        <v>2.3116666666666701</v>
      </c>
      <c r="E809" s="5">
        <f>(1-F809/100-G809/100)/(1-C809/100-D809/100-General!$B$17/100)</f>
        <v>1.0852398305801965</v>
      </c>
      <c r="F809" s="5">
        <f>N809*General!$B$14/(N809+O809)+O809*100/(N809+O809)</f>
        <v>20.822374988228646</v>
      </c>
      <c r="G809" s="5">
        <f>N809*General!$B$15/(N809+O809)</f>
        <v>3.9988699500894627E-2</v>
      </c>
      <c r="H809" s="5">
        <f>(N809+O809)*(1/General!$B$20)*((F809/100)-E809*(C809/100))*1000/B809</f>
        <v>-402.46130232640832</v>
      </c>
      <c r="I809" s="5">
        <f>(N809+O809)*(1/General!$B$20)*((D809/100)*E809-(G809/100))*1000/B809</f>
        <v>177.87720845811859</v>
      </c>
      <c r="J809" s="5">
        <f t="shared" si="12"/>
        <v>-0.4419734454714227</v>
      </c>
      <c r="K809" s="5">
        <f>MAX(Online_RAW!$L$2-Online_RAW!L809,0)</f>
        <v>0</v>
      </c>
      <c r="L809" s="5">
        <f>0.0039*(Online_RAW!M809)</f>
        <v>34.515000000000001</v>
      </c>
      <c r="M809" s="10">
        <f>Online_RAW!$N$2-Online_RAW!N809</f>
        <v>0.46820000000025175</v>
      </c>
      <c r="N809" s="5">
        <f>Online_RAW!C809*60</f>
        <v>180.0104347826088</v>
      </c>
      <c r="O809" s="5">
        <f>MAX(0, Online_RAW!D809*60)</f>
        <v>5.0869565217391326E-2</v>
      </c>
      <c r="P809" s="5">
        <f>_xlfn.IFNA(VLOOKUP(A809,Sampling!$D$7:$E$14,2,FALSE),0)</f>
        <v>0</v>
      </c>
      <c r="Q809">
        <f>_xlfn.IFNA(VLOOKUP(A809,Refill!$D$6:$G$8,2,FALSE),0)</f>
        <v>0</v>
      </c>
    </row>
    <row r="810" spans="1:17" x14ac:dyDescent="0.25">
      <c r="A810" s="5">
        <f>ROUND((Online_RAW!B810-General!$B$10)*24,3)</f>
        <v>13.467000000000001</v>
      </c>
      <c r="B810" s="5">
        <f>General!$B$12+Online_ANA!K810/1000+Online_ANA!L810/1000+Online_ANA!M810/1000/General!$B$22-SUM($P$2:P810)/1000/General!$B$24+SUM($Q$2:Q810)/1000/General!$B$24</f>
        <v>1.1150882721712576</v>
      </c>
      <c r="C810" s="5">
        <f>Online_RAW!K810</f>
        <v>21.1164285714286</v>
      </c>
      <c r="D810" s="5">
        <f>Online_RAW!J810</f>
        <v>1.665</v>
      </c>
      <c r="E810" s="5">
        <f>(1-F810/100-G810/100)/(1-C810/100-D810/100-General!$B$17/100)</f>
        <v>1.0306667884473784</v>
      </c>
      <c r="F810" s="5">
        <f>N810*General!$B$14/(N810+O810)+O810*100/(N810+O810)</f>
        <v>20.819354343295799</v>
      </c>
      <c r="G810" s="5">
        <f>N810*General!$B$15/(N810+O810)</f>
        <v>3.9990225079143536E-2</v>
      </c>
      <c r="H810" s="5">
        <f>(N810+O810)*(1/General!$B$20)*((F810/100)-E810*(C810/100))*1000/B810</f>
        <v>-68.051935039935287</v>
      </c>
      <c r="I810" s="5">
        <f>(N810+O810)*(1/General!$B$20)*((D810/100)*E810-(G810/100))*1000/B810</f>
        <v>120.74327439895671</v>
      </c>
      <c r="J810" s="5">
        <f t="shared" si="12"/>
        <v>-1.7742812798504595</v>
      </c>
      <c r="K810" s="5">
        <f>MAX(Online_RAW!$L$2-Online_RAW!L810,0)</f>
        <v>0</v>
      </c>
      <c r="L810" s="5">
        <f>0.0039*(Online_RAW!M810)</f>
        <v>34.515000000000001</v>
      </c>
      <c r="M810" s="10">
        <f>Online_RAW!$N$2-Online_RAW!N810</f>
        <v>0.62486666667064128</v>
      </c>
      <c r="N810" s="5">
        <f>Online_RAW!C810*60</f>
        <v>180.00860869565221</v>
      </c>
      <c r="O810" s="5">
        <f>MAX(0, Online_RAW!D810*60)</f>
        <v>4.3999999999999984E-2</v>
      </c>
      <c r="P810" s="5">
        <f>_xlfn.IFNA(VLOOKUP(A810,Sampling!$D$7:$E$14,2,FALSE),0)</f>
        <v>0</v>
      </c>
      <c r="Q810">
        <f>_xlfn.IFNA(VLOOKUP(A810,Refill!$D$6:$G$8,2,FALSE),0)</f>
        <v>0</v>
      </c>
    </row>
    <row r="811" spans="1:17" x14ac:dyDescent="0.25">
      <c r="A811" s="5">
        <f>ROUND((Online_RAW!B811-General!$B$10)*24,3)</f>
        <v>13.483000000000001</v>
      </c>
      <c r="B811" s="5">
        <f>General!$B$12+Online_ANA!K811/1000+Online_ANA!L811/1000+Online_ANA!M811/1000/General!$B$22-SUM($P$2:P811)/1000/General!$B$24+SUM($Q$2:Q811)/1000/General!$B$24</f>
        <v>1.1152253555045877</v>
      </c>
      <c r="C811" s="5">
        <f>Online_RAW!K811</f>
        <v>20.468333333333302</v>
      </c>
      <c r="D811" s="5">
        <f>Online_RAW!J811</f>
        <v>1.2076923076923101</v>
      </c>
      <c r="E811" s="5">
        <f>(1-F811/100-G811/100)/(1-C811/100-D811/100-General!$B$17/100)</f>
        <v>1.0161928691689057</v>
      </c>
      <c r="F811" s="5">
        <f>N811*General!$B$14/(N811+O811)+O811*100/(N811+O811)</f>
        <v>20.807438365813574</v>
      </c>
      <c r="G811" s="5">
        <f>N811*General!$B$15/(N811+O811)</f>
        <v>3.9996243249589107E-2</v>
      </c>
      <c r="H811" s="5">
        <f>(N811+O811)*(1/General!$B$20)*((F811/100)-E811*(C811/100))*1000/B811</f>
        <v>0.55200214014091353</v>
      </c>
      <c r="I811" s="5">
        <f>(N811+O811)*(1/General!$B$20)*((D811/100)*E811-(G811/100))*1000/B811</f>
        <v>85.512349688302436</v>
      </c>
      <c r="J811" s="5">
        <f t="shared" si="12"/>
        <v>154.91307636320593</v>
      </c>
      <c r="K811" s="5">
        <f>MAX(Online_RAW!$L$2-Online_RAW!L811,0)</f>
        <v>0</v>
      </c>
      <c r="L811" s="5">
        <f>0.0039*(Online_RAW!M811)</f>
        <v>34.515000000000001</v>
      </c>
      <c r="M811" s="10">
        <f>Online_RAW!$N$2-Online_RAW!N811</f>
        <v>0.77428750000035507</v>
      </c>
      <c r="N811" s="5">
        <f>Online_RAW!C811*60</f>
        <v>180.0226363636362</v>
      </c>
      <c r="O811" s="5">
        <f>MAX(0, Online_RAW!D811*60)</f>
        <v>1.6909090909090922E-2</v>
      </c>
      <c r="P811" s="5">
        <f>_xlfn.IFNA(VLOOKUP(A811,Sampling!$D$7:$E$14,2,FALSE),0)</f>
        <v>0</v>
      </c>
      <c r="Q811">
        <f>_xlfn.IFNA(VLOOKUP(A811,Refill!$D$6:$G$8,2,FALSE),0)</f>
        <v>0</v>
      </c>
    </row>
    <row r="812" spans="1:17" x14ac:dyDescent="0.25">
      <c r="A812" s="5">
        <f>ROUND((Online_RAW!B812-General!$B$10)*24,3)</f>
        <v>13.5</v>
      </c>
      <c r="B812" s="5">
        <f>General!$B$12+Online_ANA!K812/1000+Online_ANA!L812/1000+Online_ANA!M812/1000/General!$B$22-SUM($P$2:P812)/1000/General!$B$24+SUM($Q$2:Q812)/1000/General!$B$24</f>
        <v>1.1153710856269086</v>
      </c>
      <c r="C812" s="5">
        <f>Online_RAW!K812</f>
        <v>20.38</v>
      </c>
      <c r="D812" s="5">
        <f>Online_RAW!J812</f>
        <v>0.92666666666666697</v>
      </c>
      <c r="E812" s="5">
        <f>(1-F812/100-G812/100)/(1-C812/100-D812/100-General!$B$17/100)</f>
        <v>1.0114458708584306</v>
      </c>
      <c r="F812" s="5">
        <f>N812*General!$B$14/(N812+O812)+O812*100/(N812+O812)</f>
        <v>20.803599601862217</v>
      </c>
      <c r="G812" s="5">
        <f>N812*General!$B$15/(N812+O812)</f>
        <v>3.9998182019261509E-2</v>
      </c>
      <c r="H812" s="5">
        <f>(N812+O812)*(1/General!$B$20)*((F812/100)-E812*(C812/100))*1000/B812</f>
        <v>13.705513750822661</v>
      </c>
      <c r="I812" s="5">
        <f>(N812+O812)*(1/General!$B$20)*((D812/100)*E812-(G812/100))*1000/B812</f>
        <v>64.611132308100892</v>
      </c>
      <c r="J812" s="5">
        <f t="shared" si="12"/>
        <v>4.7142437330539808</v>
      </c>
      <c r="K812" s="5">
        <f>MAX(Online_RAW!$L$2-Online_RAW!L812,0)</f>
        <v>0</v>
      </c>
      <c r="L812" s="5">
        <f>0.0039*(Online_RAW!M812)</f>
        <v>34.515000000000001</v>
      </c>
      <c r="M812" s="10">
        <f>Online_RAW!$N$2-Online_RAW!N812</f>
        <v>0.93313333333026094</v>
      </c>
      <c r="N812" s="5">
        <f>Online_RAW!C812*60</f>
        <v>180.011727272727</v>
      </c>
      <c r="O812" s="5">
        <f>MAX(0, Online_RAW!D812*60)</f>
        <v>8.1818181818181599E-3</v>
      </c>
      <c r="P812" s="5">
        <f>_xlfn.IFNA(VLOOKUP(A812,Sampling!$D$7:$E$14,2,FALSE),0)</f>
        <v>0</v>
      </c>
      <c r="Q812">
        <f>_xlfn.IFNA(VLOOKUP(A812,Refill!$D$6:$G$8,2,FALSE),0)</f>
        <v>0</v>
      </c>
    </row>
    <row r="813" spans="1:17" x14ac:dyDescent="0.25">
      <c r="A813" s="5">
        <f>ROUND((Online_RAW!B813-General!$B$10)*24,3)</f>
        <v>13.516999999999999</v>
      </c>
      <c r="B813" s="5">
        <f>General!$B$12+Online_ANA!K813/1000+Online_ANA!L813/1000+Online_ANA!M813/1000/General!$B$22-SUM($P$2:P813)/1000/General!$B$24+SUM($Q$2:Q813)/1000/General!$B$24</f>
        <v>1.1154860397553488</v>
      </c>
      <c r="C813" s="5">
        <f>Online_RAW!K813</f>
        <v>20.385000000000002</v>
      </c>
      <c r="D813" s="5">
        <f>Online_RAW!J813</f>
        <v>0.74199999999999999</v>
      </c>
      <c r="E813" s="5">
        <f>(1-F813/100-G813/100)/(1-C813/100-D813/100-General!$B$17/100)</f>
        <v>1.0090190048637961</v>
      </c>
      <c r="F813" s="5">
        <f>N813*General!$B$14/(N813+O813)+O813*100/(N813+O813)</f>
        <v>20.812244975428751</v>
      </c>
      <c r="G813" s="5">
        <f>N813*General!$B$15/(N813+O813)</f>
        <v>3.9993815668975377E-2</v>
      </c>
      <c r="H813" s="5">
        <f>(N813+O813)*(1/General!$B$20)*((F813/100)-E813*(C813/100))*1000/B813</f>
        <v>17.515389473005186</v>
      </c>
      <c r="I813" s="5">
        <f>(N813+O813)*(1/General!$B$20)*((D813/100)*E813-(G813/100))*1000/B813</f>
        <v>51.000434983696415</v>
      </c>
      <c r="J813" s="5">
        <f t="shared" si="12"/>
        <v>2.9117499820542707</v>
      </c>
      <c r="K813" s="5">
        <f>MAX(Online_RAW!$L$2-Online_RAW!L813,0)</f>
        <v>0</v>
      </c>
      <c r="L813" s="5">
        <f>0.0039*(Online_RAW!M813)</f>
        <v>34.515000000000001</v>
      </c>
      <c r="M813" s="10">
        <f>Online_RAW!$N$2-Online_RAW!N813</f>
        <v>1.0584333333299583</v>
      </c>
      <c r="N813" s="5">
        <f>Online_RAW!C813*60</f>
        <v>179.89904347826101</v>
      </c>
      <c r="O813" s="5">
        <f>MAX(0, Online_RAW!D813*60)</f>
        <v>2.7818181818181839E-2</v>
      </c>
      <c r="P813" s="5">
        <f>_xlfn.IFNA(VLOOKUP(A813,Sampling!$D$7:$E$14,2,FALSE),0)</f>
        <v>0</v>
      </c>
      <c r="Q813">
        <f>_xlfn.IFNA(VLOOKUP(A813,Refill!$D$6:$G$8,2,FALSE),0)</f>
        <v>0</v>
      </c>
    </row>
    <row r="814" spans="1:17" x14ac:dyDescent="0.25">
      <c r="A814" s="5">
        <f>ROUND((Online_RAW!B814-General!$B$10)*24,3)</f>
        <v>13.532999999999999</v>
      </c>
      <c r="B814" s="5">
        <f>General!$B$12+Online_ANA!K814/1000+Online_ANA!L814/1000+Online_ANA!M814/1000/General!$B$22-SUM($P$2:P814)/1000/General!$B$24+SUM($Q$2:Q814)/1000/General!$B$24</f>
        <v>1.1156569877675877</v>
      </c>
      <c r="C814" s="5">
        <f>Online_RAW!K814</f>
        <v>20.399999999999999</v>
      </c>
      <c r="D814" s="5">
        <f>Online_RAW!J814</f>
        <v>0.63500000000000001</v>
      </c>
      <c r="E814" s="5">
        <f>(1-F814/100-G814/100)/(1-C814/100-D814/100-General!$B$17/100)</f>
        <v>1.0078059267792463</v>
      </c>
      <c r="F814" s="5">
        <f>N814*General!$B$14/(N814+O814)+O814*100/(N814+O814)</f>
        <v>20.814682279333493</v>
      </c>
      <c r="G814" s="5">
        <f>N814*General!$B$15/(N814+O814)</f>
        <v>3.9992584707407332E-2</v>
      </c>
      <c r="H814" s="5">
        <f>(N814+O814)*(1/General!$B$20)*((F814/100)-E814*(C814/100))*1000/B814</f>
        <v>18.39951034967839</v>
      </c>
      <c r="I814" s="5">
        <f>(N814+O814)*(1/General!$B$20)*((D814/100)*E814-(G814/100))*1000/B814</f>
        <v>43.215580099571</v>
      </c>
      <c r="J814" s="5">
        <f t="shared" si="12"/>
        <v>2.3487353347055984</v>
      </c>
      <c r="K814" s="5">
        <f>MAX(Online_RAW!$L$2-Online_RAW!L814,0)</f>
        <v>0</v>
      </c>
      <c r="L814" s="5">
        <f>0.0039*(Online_RAW!M814)</f>
        <v>34.515000000000001</v>
      </c>
      <c r="M814" s="10">
        <f>Online_RAW!$N$2-Online_RAW!N814</f>
        <v>1.2447666666703299</v>
      </c>
      <c r="N814" s="5">
        <f>Online_RAW!C814*60</f>
        <v>180.08791304347801</v>
      </c>
      <c r="O814" s="5">
        <f>MAX(0, Online_RAW!D814*60)</f>
        <v>3.3391304347826098E-2</v>
      </c>
      <c r="P814" s="5">
        <f>_xlfn.IFNA(VLOOKUP(A814,Sampling!$D$7:$E$14,2,FALSE),0)</f>
        <v>0</v>
      </c>
      <c r="Q814">
        <f>_xlfn.IFNA(VLOOKUP(A814,Refill!$D$6:$G$8,2,FALSE),0)</f>
        <v>0</v>
      </c>
    </row>
    <row r="815" spans="1:17" x14ac:dyDescent="0.25">
      <c r="A815" s="5">
        <f>ROUND((Online_RAW!B815-General!$B$10)*24,3)</f>
        <v>13.55</v>
      </c>
      <c r="B815" s="5">
        <f>General!$B$12+Online_ANA!K815/1000+Online_ANA!L815/1000+Online_ANA!M815/1000/General!$B$22-SUM($P$2:P815)/1000/General!$B$24+SUM($Q$2:Q815)/1000/General!$B$24</f>
        <v>1.1157840519877711</v>
      </c>
      <c r="C815" s="5">
        <f>Online_RAW!K815</f>
        <v>20.39</v>
      </c>
      <c r="D815" s="5">
        <f>Online_RAW!J815</f>
        <v>0.56499999999999995</v>
      </c>
      <c r="E815" s="5">
        <f>(1-F815/100-G815/100)/(1-C815/100-D815/100-General!$B$17/100)</f>
        <v>1.0066650724454536</v>
      </c>
      <c r="F815" s="5">
        <f>N815*General!$B$14/(N815+O815)+O815*100/(N815+O815)</f>
        <v>20.823747575543809</v>
      </c>
      <c r="G815" s="5">
        <f>N815*General!$B$15/(N815+O815)</f>
        <v>3.9988006274977873E-2</v>
      </c>
      <c r="H815" s="5">
        <f>(N815+O815)*(1/General!$B$20)*((F815/100)-E815*(C815/100))*1000/B815</f>
        <v>21.448306613014815</v>
      </c>
      <c r="I815" s="5">
        <f>(N815+O815)*(1/General!$B$20)*((D815/100)*E815-(G815/100))*1000/B815</f>
        <v>38.07792960946481</v>
      </c>
      <c r="J815" s="5">
        <f t="shared" si="12"/>
        <v>1.7753350087954802</v>
      </c>
      <c r="K815" s="5">
        <f>MAX(Online_RAW!$L$2-Online_RAW!L815,0)</f>
        <v>0</v>
      </c>
      <c r="L815" s="5">
        <f>0.0039*(Online_RAW!M815)</f>
        <v>34.515000000000001</v>
      </c>
      <c r="M815" s="10">
        <f>Online_RAW!$N$2-Online_RAW!N815</f>
        <v>1.3832666666703517</v>
      </c>
      <c r="N815" s="5">
        <f>Online_RAW!C815*60</f>
        <v>180.04017391304339</v>
      </c>
      <c r="O815" s="5">
        <f>MAX(0, Online_RAW!D815*60)</f>
        <v>5.3999999999999999E-2</v>
      </c>
      <c r="P815" s="5">
        <f>_xlfn.IFNA(VLOOKUP(A815,Sampling!$D$7:$E$14,2,FALSE),0)</f>
        <v>0</v>
      </c>
      <c r="Q815">
        <f>_xlfn.IFNA(VLOOKUP(A815,Refill!$D$6:$G$8,2,FALSE),0)</f>
        <v>0</v>
      </c>
    </row>
    <row r="816" spans="1:17" x14ac:dyDescent="0.25">
      <c r="A816" s="5">
        <f>ROUND((Online_RAW!B816-General!$B$10)*24,3)</f>
        <v>13.567</v>
      </c>
      <c r="B816" s="5">
        <f>General!$B$12+Online_ANA!K816/1000+Online_ANA!L816/1000+Online_ANA!M816/1000/General!$B$22-SUM($P$2:P816)/1000/General!$B$24+SUM($Q$2:Q816)/1000/General!$B$24</f>
        <v>1.1158862691131475</v>
      </c>
      <c r="C816" s="5">
        <f>Online_RAW!K816</f>
        <v>20.322222222222202</v>
      </c>
      <c r="D816" s="5">
        <f>Online_RAW!J816</f>
        <v>0.51500000000000001</v>
      </c>
      <c r="E816" s="5">
        <f>(1-F816/100-G816/100)/(1-C816/100-D816/100-General!$B$17/100)</f>
        <v>1.005320422184026</v>
      </c>
      <c r="F816" s="5">
        <f>N816*General!$B$14/(N816+O816)+O816*100/(N816+O816)</f>
        <v>20.811042813807891</v>
      </c>
      <c r="G816" s="5">
        <f>N816*General!$B$15/(N816+O816)</f>
        <v>3.9994422821309147E-2</v>
      </c>
      <c r="H816" s="5">
        <f>(N816+O816)*(1/General!$B$20)*((F816/100)-E816*(C816/100))*1000/B816</f>
        <v>27.390684335240589</v>
      </c>
      <c r="I816" s="5">
        <f>(N816+O816)*(1/General!$B$20)*((D816/100)*E816-(G816/100))*1000/B816</f>
        <v>34.373140927631496</v>
      </c>
      <c r="J816" s="5">
        <f t="shared" si="12"/>
        <v>1.2549208521748156</v>
      </c>
      <c r="K816" s="5">
        <f>MAX(Online_RAW!$L$2-Online_RAW!L816,0)</f>
        <v>0</v>
      </c>
      <c r="L816" s="5">
        <f>0.0039*(Online_RAW!M816)</f>
        <v>34.515000000000001</v>
      </c>
      <c r="M816" s="10">
        <f>Online_RAW!$N$2-Online_RAW!N816</f>
        <v>1.4946833333306131</v>
      </c>
      <c r="N816" s="5">
        <f>Online_RAW!C816*60</f>
        <v>179.92904347826101</v>
      </c>
      <c r="O816" s="5">
        <f>MAX(0, Online_RAW!D816*60)</f>
        <v>2.509090909090908E-2</v>
      </c>
      <c r="P816" s="5">
        <f>_xlfn.IFNA(VLOOKUP(A816,Sampling!$D$7:$E$14,2,FALSE),0)</f>
        <v>0</v>
      </c>
      <c r="Q816">
        <f>_xlfn.IFNA(VLOOKUP(A816,Refill!$D$6:$G$8,2,FALSE),0)</f>
        <v>0</v>
      </c>
    </row>
    <row r="817" spans="1:17" x14ac:dyDescent="0.25">
      <c r="A817" s="5">
        <f>ROUND((Online_RAW!B817-General!$B$10)*24,3)</f>
        <v>13.583</v>
      </c>
      <c r="B817" s="5">
        <f>General!$B$12+Online_ANA!K817/1000+Online_ANA!L817/1000+Online_ANA!M817/1000/General!$B$22-SUM($P$2:P817)/1000/General!$B$24+SUM($Q$2:Q817)/1000/General!$B$24</f>
        <v>1.1160357339449547</v>
      </c>
      <c r="C817" s="5">
        <f>Online_RAW!K817</f>
        <v>20.199000000000002</v>
      </c>
      <c r="D817" s="5">
        <f>Online_RAW!J817</f>
        <v>0.49</v>
      </c>
      <c r="E817" s="5">
        <f>(1-F817/100-G817/100)/(1-C817/100-D817/100-General!$B$17/100)</f>
        <v>1.0032732780303042</v>
      </c>
      <c r="F817" s="5">
        <f>N817*General!$B$14/(N817+O817)+O817*100/(N817+O817)</f>
        <v>20.823513551586611</v>
      </c>
      <c r="G817" s="5">
        <f>N817*General!$B$15/(N817+O817)</f>
        <v>3.9988124468895651E-2</v>
      </c>
      <c r="H817" s="5">
        <f>(N817+O817)*(1/General!$B$20)*((F817/100)-E817*(C817/100))*1000/B817</f>
        <v>40.191748006694098</v>
      </c>
      <c r="I817" s="5">
        <f>(N817+O817)*(1/General!$B$20)*((D817/100)*E817-(G817/100))*1000/B817</f>
        <v>32.505977678455515</v>
      </c>
      <c r="J817" s="5">
        <f t="shared" si="12"/>
        <v>0.80877242943107408</v>
      </c>
      <c r="K817" s="5">
        <f>MAX(Online_RAW!$L$2-Online_RAW!L817,0)</f>
        <v>0</v>
      </c>
      <c r="L817" s="5">
        <f>0.0039*(Online_RAW!M817)</f>
        <v>34.515000000000001</v>
      </c>
      <c r="M817" s="10">
        <f>Online_RAW!$N$2-Online_RAW!N817</f>
        <v>1.6576000000004569</v>
      </c>
      <c r="N817" s="5">
        <f>Online_RAW!C817*60</f>
        <v>179.99590909090921</v>
      </c>
      <c r="O817" s="5">
        <f>MAX(0, Online_RAW!D817*60)</f>
        <v>5.3454545454545456E-2</v>
      </c>
      <c r="P817" s="5">
        <f>_xlfn.IFNA(VLOOKUP(A817,Sampling!$D$7:$E$14,2,FALSE),0)</f>
        <v>0</v>
      </c>
      <c r="Q817">
        <f>_xlfn.IFNA(VLOOKUP(A817,Refill!$D$6:$G$8,2,FALSE),0)</f>
        <v>0</v>
      </c>
    </row>
    <row r="818" spans="1:17" x14ac:dyDescent="0.25">
      <c r="A818" s="5">
        <f>ROUND((Online_RAW!B818-General!$B$10)*24,3)</f>
        <v>13.6</v>
      </c>
      <c r="B818" s="5">
        <f>General!$B$12+Online_ANA!K818/1000+Online_ANA!L818/1000+Online_ANA!M818/1000/General!$B$22-SUM($P$2:P818)/1000/General!$B$24+SUM($Q$2:Q818)/1000/General!$B$24</f>
        <v>1.1161561213047893</v>
      </c>
      <c r="C818" s="5">
        <f>Online_RAW!K818</f>
        <v>20.105</v>
      </c>
      <c r="D818" s="5">
        <f>Online_RAW!J818</f>
        <v>0.5</v>
      </c>
      <c r="E818" s="5">
        <f>(1-F818/100-G818/100)/(1-C818/100-D818/100-General!$B$17/100)</f>
        <v>1.0023380397633948</v>
      </c>
      <c r="F818" s="5">
        <f>N818*General!$B$14/(N818+O818)+O818*100/(N818+O818)</f>
        <v>20.813081899518238</v>
      </c>
      <c r="G818" s="5">
        <f>N818*General!$B$15/(N818+O818)</f>
        <v>3.9993392980041294E-2</v>
      </c>
      <c r="H818" s="5">
        <f>(N818+O818)*(1/General!$B$20)*((F818/100)-E818*(C818/100))*1000/B818</f>
        <v>47.576168076691765</v>
      </c>
      <c r="I818" s="5">
        <f>(N818+O818)*(1/General!$B$20)*((D818/100)*E818-(G818/100))*1000/B818</f>
        <v>33.189802806144243</v>
      </c>
      <c r="J818" s="5">
        <f t="shared" si="12"/>
        <v>0.69761403971507308</v>
      </c>
      <c r="K818" s="5">
        <f>MAX(Online_RAW!$L$2-Online_RAW!L818,0)</f>
        <v>0</v>
      </c>
      <c r="L818" s="5">
        <f>0.0039*(Online_RAW!M818)</f>
        <v>34.515000000000001</v>
      </c>
      <c r="M818" s="10">
        <f>Online_RAW!$N$2-Online_RAW!N818</f>
        <v>1.7888222222200056</v>
      </c>
      <c r="N818" s="5">
        <f>Online_RAW!C818*60</f>
        <v>180.01591304347798</v>
      </c>
      <c r="O818" s="5">
        <f>MAX(0, Online_RAW!D818*60)</f>
        <v>2.9739130434782639E-2</v>
      </c>
      <c r="P818" s="5">
        <f>_xlfn.IFNA(VLOOKUP(A818,Sampling!$D$7:$E$14,2,FALSE),0)</f>
        <v>0</v>
      </c>
      <c r="Q818">
        <f>_xlfn.IFNA(VLOOKUP(A818,Refill!$D$6:$G$8,2,FALSE),0)</f>
        <v>0</v>
      </c>
    </row>
    <row r="819" spans="1:17" x14ac:dyDescent="0.25">
      <c r="A819" s="5">
        <f>ROUND((Online_RAW!B819-General!$B$10)*24,3)</f>
        <v>13.617000000000001</v>
      </c>
      <c r="B819" s="5">
        <f>General!$B$12+Online_ANA!K819/1000+Online_ANA!L819/1000+Online_ANA!M819/1000/General!$B$22-SUM($P$2:P819)/1000/General!$B$24+SUM($Q$2:Q819)/1000/General!$B$24</f>
        <v>1.1163272477064228</v>
      </c>
      <c r="C819" s="5">
        <f>Online_RAW!K819</f>
        <v>20.035</v>
      </c>
      <c r="D819" s="5">
        <f>Online_RAW!J819</f>
        <v>0.51500000000000001</v>
      </c>
      <c r="E819" s="5">
        <f>(1-F819/100-G819/100)/(1-C819/100-D819/100-General!$B$17/100)</f>
        <v>1.0014901494449486</v>
      </c>
      <c r="F819" s="5">
        <f>N819*General!$B$14/(N819+O819)+O819*100/(N819+O819)</f>
        <v>20.82495731519791</v>
      </c>
      <c r="G819" s="5">
        <f>N819*General!$B$15/(N819+O819)</f>
        <v>3.998739529535459E-2</v>
      </c>
      <c r="H819" s="5">
        <f>(N819+O819)*(1/General!$B$20)*((F819/100)-E819*(C819/100))*1000/B819</f>
        <v>54.686521829869008</v>
      </c>
      <c r="I819" s="5">
        <f>(N819+O819)*(1/General!$B$20)*((D819/100)*E819-(G819/100))*1000/B819</f>
        <v>34.230602251142813</v>
      </c>
      <c r="J819" s="5">
        <f t="shared" si="12"/>
        <v>0.62594220853238725</v>
      </c>
      <c r="K819" s="5">
        <f>MAX(Online_RAW!$L$2-Online_RAW!L819,0)</f>
        <v>0</v>
      </c>
      <c r="L819" s="5">
        <f>0.0039*(Online_RAW!M819)</f>
        <v>34.515000000000001</v>
      </c>
      <c r="M819" s="10">
        <f>Online_RAW!$N$2-Online_RAW!N819</f>
        <v>1.975350000000617</v>
      </c>
      <c r="N819" s="5">
        <f>Online_RAW!C819*60</f>
        <v>179.96263636363619</v>
      </c>
      <c r="O819" s="5">
        <f>MAX(0, Online_RAW!D819*60)</f>
        <v>5.6727272727272703E-2</v>
      </c>
      <c r="P819" s="5">
        <f>_xlfn.IFNA(VLOOKUP(A819,Sampling!$D$7:$E$14,2,FALSE),0)</f>
        <v>0</v>
      </c>
      <c r="Q819">
        <f>_xlfn.IFNA(VLOOKUP(A819,Refill!$D$6:$G$8,2,FALSE),0)</f>
        <v>0</v>
      </c>
    </row>
    <row r="820" spans="1:17" x14ac:dyDescent="0.25">
      <c r="A820" s="5">
        <f>ROUND((Online_RAW!B820-General!$B$10)*24,3)</f>
        <v>13.632999999999999</v>
      </c>
      <c r="B820" s="5">
        <f>General!$B$12+Online_ANA!K820/1000+Online_ANA!L820/1000+Online_ANA!M820/1000/General!$B$22-SUM($P$2:P820)/1000/General!$B$24+SUM($Q$2:Q820)/1000/General!$B$24</f>
        <v>1.1164589755351748</v>
      </c>
      <c r="C820" s="5">
        <f>Online_RAW!K820</f>
        <v>19.995000000000001</v>
      </c>
      <c r="D820" s="5">
        <f>Online_RAW!J820</f>
        <v>0.54</v>
      </c>
      <c r="E820" s="5">
        <f>(1-F820/100-G820/100)/(1-C820/100-D820/100-General!$B$17/100)</f>
        <v>1.0014789259964774</v>
      </c>
      <c r="F820" s="5">
        <f>N820*General!$B$14/(N820+O820)+O820*100/(N820+O820)</f>
        <v>20.810814835322585</v>
      </c>
      <c r="G820" s="5">
        <f>N820*General!$B$15/(N820+O820)</f>
        <v>3.9994537961958294E-2</v>
      </c>
      <c r="H820" s="5">
        <f>(N820+O820)*(1/General!$B$20)*((F820/100)-E820*(C820/100))*1000/B820</f>
        <v>56.536735043069861</v>
      </c>
      <c r="I820" s="5">
        <f>(N820+O820)*(1/General!$B$20)*((D820/100)*E820-(G820/100))*1000/B820</f>
        <v>36.011515686399044</v>
      </c>
      <c r="J820" s="5">
        <f t="shared" si="12"/>
        <v>0.63695782324475159</v>
      </c>
      <c r="K820" s="5">
        <f>MAX(Online_RAW!$L$2-Online_RAW!L820,0)</f>
        <v>0</v>
      </c>
      <c r="L820" s="5">
        <f>0.0039*(Online_RAW!M820)</f>
        <v>34.515000000000001</v>
      </c>
      <c r="M820" s="10">
        <f>Online_RAW!$N$2-Online_RAW!N820</f>
        <v>2.1189333333404647</v>
      </c>
      <c r="N820" s="5">
        <f>Online_RAW!C820*60</f>
        <v>179.91872727272698</v>
      </c>
      <c r="O820" s="5">
        <f>MAX(0, Online_RAW!D820*60)</f>
        <v>2.4571428571428598E-2</v>
      </c>
      <c r="P820" s="5">
        <f>_xlfn.IFNA(VLOOKUP(A820,Sampling!$D$7:$E$14,2,FALSE),0)</f>
        <v>0</v>
      </c>
      <c r="Q820">
        <f>_xlfn.IFNA(VLOOKUP(A820,Refill!$D$6:$G$8,2,FALSE),0)</f>
        <v>0</v>
      </c>
    </row>
    <row r="821" spans="1:17" x14ac:dyDescent="0.25">
      <c r="A821" s="5">
        <f>ROUND((Online_RAW!B821-General!$B$10)*24,3)</f>
        <v>13.65</v>
      </c>
      <c r="B821" s="5">
        <f>General!$B$12+Online_ANA!K821/1000+Online_ANA!L821/1000+Online_ANA!M821/1000/General!$B$22-SUM($P$2:P821)/1000/General!$B$24+SUM($Q$2:Q821)/1000/General!$B$24</f>
        <v>1.1165806225425963</v>
      </c>
      <c r="C821" s="5">
        <f>Online_RAW!K821</f>
        <v>19.98</v>
      </c>
      <c r="D821" s="5">
        <f>Online_RAW!J821</f>
        <v>0.57499999999999996</v>
      </c>
      <c r="E821" s="5">
        <f>(1-F821/100-G821/100)/(1-C821/100-D821/100-General!$B$17/100)</f>
        <v>1.0016385069248297</v>
      </c>
      <c r="F821" s="5">
        <f>N821*General!$B$14/(N821+O821)+O821*100/(N821+O821)</f>
        <v>20.818239306162475</v>
      </c>
      <c r="G821" s="5">
        <f>N821*General!$B$15/(N821+O821)</f>
        <v>3.9990788229210872E-2</v>
      </c>
      <c r="H821" s="5">
        <f>(N821+O821)*(1/General!$B$20)*((F821/100)-E821*(C821/100))*1000/B821</f>
        <v>57.968830951388661</v>
      </c>
      <c r="I821" s="5">
        <f>(N821+O821)*(1/General!$B$20)*((D821/100)*E821-(G821/100))*1000/B821</f>
        <v>38.570327316097881</v>
      </c>
      <c r="J821" s="5">
        <f t="shared" si="12"/>
        <v>0.66536320783218961</v>
      </c>
      <c r="K821" s="5">
        <f>MAX(Online_RAW!$L$2-Online_RAW!L821,0)</f>
        <v>0</v>
      </c>
      <c r="L821" s="5">
        <f>0.0039*(Online_RAW!M821)</f>
        <v>34.515000000000001</v>
      </c>
      <c r="M821" s="10">
        <f>Online_RAW!$N$2-Online_RAW!N821</f>
        <v>2.2515285714298443</v>
      </c>
      <c r="N821" s="5">
        <f>Online_RAW!C821*60</f>
        <v>180.06834782608681</v>
      </c>
      <c r="O821" s="5">
        <f>MAX(0, Online_RAW!D821*60)</f>
        <v>4.1478260869565214E-2</v>
      </c>
      <c r="P821" s="5">
        <f>_xlfn.IFNA(VLOOKUP(A821,Sampling!$D$7:$E$14,2,FALSE),0)</f>
        <v>0</v>
      </c>
      <c r="Q821">
        <f>_xlfn.IFNA(VLOOKUP(A821,Refill!$D$6:$G$8,2,FALSE),0)</f>
        <v>0</v>
      </c>
    </row>
    <row r="822" spans="1:17" x14ac:dyDescent="0.25">
      <c r="A822" s="5">
        <f>ROUND((Online_RAW!B822-General!$B$10)*24,3)</f>
        <v>13.667</v>
      </c>
      <c r="B822" s="5">
        <f>General!$B$12+Online_ANA!K822/1000+Online_ANA!L822/1000+Online_ANA!M822/1000/General!$B$22-SUM($P$2:P822)/1000/General!$B$24+SUM($Q$2:Q822)/1000/General!$B$24</f>
        <v>1.1167340402258259</v>
      </c>
      <c r="C822" s="5">
        <f>Online_RAW!K822</f>
        <v>19.96</v>
      </c>
      <c r="D822" s="5">
        <f>Online_RAW!J822</f>
        <v>0.60499999999999998</v>
      </c>
      <c r="E822" s="5">
        <f>(1-F822/100-G822/100)/(1-C822/100-D822/100-General!$B$17/100)</f>
        <v>1.0016879971829271</v>
      </c>
      <c r="F822" s="5">
        <f>N822*General!$B$14/(N822+O822)+O822*100/(N822+O822)</f>
        <v>20.824348932303501</v>
      </c>
      <c r="G822" s="5">
        <f>N822*General!$B$15/(N822+O822)</f>
        <v>3.998770255944268E-2</v>
      </c>
      <c r="H822" s="5">
        <f>(N822+O822)*(1/General!$B$20)*((F822/100)-E822*(C822/100))*1000/B822</f>
        <v>59.761600096563043</v>
      </c>
      <c r="I822" s="5">
        <f>(N822+O822)*(1/General!$B$20)*((D822/100)*E822-(G822/100))*1000/B822</f>
        <v>40.723294715023215</v>
      </c>
      <c r="J822" s="5">
        <f t="shared" si="12"/>
        <v>0.68142912253390719</v>
      </c>
      <c r="K822" s="5">
        <f>MAX(Online_RAW!$L$2-Online_RAW!L822,0)</f>
        <v>0</v>
      </c>
      <c r="L822" s="5">
        <f>0.0039*(Online_RAW!M822)</f>
        <v>34.515000000000001</v>
      </c>
      <c r="M822" s="10">
        <f>Online_RAW!$N$2-Online_RAW!N822</f>
        <v>2.418753846150139</v>
      </c>
      <c r="N822" s="5">
        <f>Online_RAW!C822*60</f>
        <v>180.02645454545458</v>
      </c>
      <c r="O822" s="5">
        <f>MAX(0, Online_RAW!D822*60)</f>
        <v>5.5363636363636379E-2</v>
      </c>
      <c r="P822" s="5">
        <f>_xlfn.IFNA(VLOOKUP(A822,Sampling!$D$7:$E$14,2,FALSE),0)</f>
        <v>0</v>
      </c>
      <c r="Q822">
        <f>_xlfn.IFNA(VLOOKUP(A822,Refill!$D$6:$G$8,2,FALSE),0)</f>
        <v>0</v>
      </c>
    </row>
    <row r="823" spans="1:17" x14ac:dyDescent="0.25">
      <c r="A823" s="5">
        <f>ROUND((Online_RAW!B823-General!$B$10)*24,3)</f>
        <v>13.683</v>
      </c>
      <c r="B823" s="5">
        <f>General!$B$12+Online_ANA!K823/1000+Online_ANA!L823/1000+Online_ANA!M823/1000/General!$B$22-SUM($P$2:P823)/1000/General!$B$24+SUM($Q$2:Q823)/1000/General!$B$24</f>
        <v>1.1168474311926613</v>
      </c>
      <c r="C823" s="5">
        <f>Online_RAW!K823</f>
        <v>19.934999999999999</v>
      </c>
      <c r="D823" s="5">
        <f>Online_RAW!J823</f>
        <v>0.625</v>
      </c>
      <c r="E823" s="5">
        <f>(1-F823/100-G823/100)/(1-C823/100-D823/100-General!$B$17/100)</f>
        <v>1.0016539112034575</v>
      </c>
      <c r="F823" s="5">
        <f>N823*General!$B$14/(N823+O823)+O823*100/(N823+O823)</f>
        <v>20.822032363801441</v>
      </c>
      <c r="G823" s="5">
        <f>N823*General!$B$15/(N823+O823)</f>
        <v>3.9988872543534629E-2</v>
      </c>
      <c r="H823" s="5">
        <f>(N823+O823)*(1/General!$B$20)*((F823/100)-E823*(C823/100))*1000/B823</f>
        <v>61.427767437951346</v>
      </c>
      <c r="I823" s="5">
        <f>(N823+O823)*(1/General!$B$20)*((D823/100)*E823-(G823/100))*1000/B823</f>
        <v>42.15085092049209</v>
      </c>
      <c r="J823" s="5">
        <f t="shared" si="12"/>
        <v>0.68618562383972337</v>
      </c>
      <c r="K823" s="5">
        <f>MAX(Online_RAW!$L$2-Online_RAW!L823,0)</f>
        <v>0</v>
      </c>
      <c r="L823" s="5">
        <f>0.0039*(Online_RAW!M823)</f>
        <v>34.515000000000001</v>
      </c>
      <c r="M823" s="10">
        <f>Online_RAW!$N$2-Online_RAW!N823</f>
        <v>2.5423500000006243</v>
      </c>
      <c r="N823" s="5">
        <f>Online_RAW!C823*60</f>
        <v>179.99809090909079</v>
      </c>
      <c r="O823" s="5">
        <f>MAX(0, Online_RAW!D823*60)</f>
        <v>5.0086956521739119E-2</v>
      </c>
      <c r="P823" s="5">
        <f>_xlfn.IFNA(VLOOKUP(A823,Sampling!$D$7:$E$14,2,FALSE),0)</f>
        <v>0</v>
      </c>
      <c r="Q823">
        <f>_xlfn.IFNA(VLOOKUP(A823,Refill!$D$6:$G$8,2,FALSE),0)</f>
        <v>0</v>
      </c>
    </row>
    <row r="824" spans="1:17" x14ac:dyDescent="0.25">
      <c r="A824" s="5">
        <f>ROUND((Online_RAW!B824-General!$B$10)*24,3)</f>
        <v>13.7</v>
      </c>
      <c r="B824" s="5">
        <f>General!$B$12+Online_ANA!K824/1000+Online_ANA!L824/1000+Online_ANA!M824/1000/General!$B$22-SUM($P$2:P824)/1000/General!$B$24+SUM($Q$2:Q824)/1000/General!$B$24</f>
        <v>1.1169801940719823</v>
      </c>
      <c r="C824" s="5">
        <f>Online_RAW!K824</f>
        <v>19.940000000000001</v>
      </c>
      <c r="D824" s="5">
        <f>Online_RAW!J824</f>
        <v>0.64</v>
      </c>
      <c r="E824" s="5">
        <f>(1-F824/100-G824/100)/(1-C824/100-D824/100-General!$B$17/100)</f>
        <v>1.0019989385583081</v>
      </c>
      <c r="F824" s="5">
        <f>N824*General!$B$14/(N824+O824)+O824*100/(N824+O824)</f>
        <v>20.814809012028217</v>
      </c>
      <c r="G824" s="5">
        <f>N824*General!$B$15/(N824+O824)</f>
        <v>3.9992520700995848E-2</v>
      </c>
      <c r="H824" s="5">
        <f>(N824+O824)*(1/General!$B$20)*((F824/100)-E824*(C824/100))*1000/B824</f>
        <v>60.021651594195021</v>
      </c>
      <c r="I824" s="5">
        <f>(N824+O824)*(1/General!$B$20)*((D824/100)*E824-(G824/100))*1000/B824</f>
        <v>43.224407638851275</v>
      </c>
      <c r="J824" s="5">
        <f t="shared" si="12"/>
        <v>0.7201469218323161</v>
      </c>
      <c r="K824" s="5">
        <f>MAX(Online_RAW!$L$2-Online_RAW!L824,0)</f>
        <v>0</v>
      </c>
      <c r="L824" s="5">
        <f>0.0039*(Online_RAW!M824)</f>
        <v>34.515000000000001</v>
      </c>
      <c r="M824" s="10">
        <f>Online_RAW!$N$2-Online_RAW!N824</f>
        <v>2.6870615384605117</v>
      </c>
      <c r="N824" s="5">
        <f>Online_RAW!C824*60</f>
        <v>179.9413636363638</v>
      </c>
      <c r="O824" s="5">
        <f>MAX(0, Online_RAW!D824*60)</f>
        <v>3.3652173913043461E-2</v>
      </c>
      <c r="P824" s="5">
        <f>_xlfn.IFNA(VLOOKUP(A824,Sampling!$D$7:$E$14,2,FALSE),0)</f>
        <v>0</v>
      </c>
      <c r="Q824">
        <f>_xlfn.IFNA(VLOOKUP(A824,Refill!$D$6:$G$8,2,FALSE),0)</f>
        <v>0</v>
      </c>
    </row>
    <row r="825" spans="1:17" x14ac:dyDescent="0.25">
      <c r="A825" s="5">
        <f>ROUND((Online_RAW!B825-General!$B$10)*24,3)</f>
        <v>13.717000000000001</v>
      </c>
      <c r="B825" s="5">
        <f>General!$B$12+Online_ANA!K825/1000+Online_ANA!L825/1000+Online_ANA!M825/1000/General!$B$22-SUM($P$2:P825)/1000/General!$B$24+SUM($Q$2:Q825)/1000/General!$B$24</f>
        <v>1.1171735321100924</v>
      </c>
      <c r="C825" s="5">
        <f>Online_RAW!K825</f>
        <v>19.934999999999999</v>
      </c>
      <c r="D825" s="5">
        <f>Online_RAW!J825</f>
        <v>0.65</v>
      </c>
      <c r="E825" s="5">
        <f>(1-F825/100-G825/100)/(1-C825/100-D825/100-General!$B$17/100)</f>
        <v>1.0019975413226434</v>
      </c>
      <c r="F825" s="5">
        <f>N825*General!$B$14/(N825+O825)+O825*100/(N825+O825)</f>
        <v>20.819931950961074</v>
      </c>
      <c r="G825" s="5">
        <f>N825*General!$B$15/(N825+O825)</f>
        <v>3.9989933358100471E-2</v>
      </c>
      <c r="H825" s="5">
        <f>(N825+O825)*(1/General!$B$20)*((F825/100)-E825*(C825/100))*1000/B825</f>
        <v>60.750142989316281</v>
      </c>
      <c r="I825" s="5">
        <f>(N825+O825)*(1/General!$B$20)*((D825/100)*E825-(G825/100))*1000/B825</f>
        <v>43.943432783992066</v>
      </c>
      <c r="J825" s="5">
        <f t="shared" ref="J825:J888" si="13">I825/H825</f>
        <v>0.72334698523623397</v>
      </c>
      <c r="K825" s="5">
        <f>MAX(Online_RAW!$L$2-Online_RAW!L825,0)</f>
        <v>0</v>
      </c>
      <c r="L825" s="5">
        <f>0.0039*(Online_RAW!M825)</f>
        <v>34.515000000000001</v>
      </c>
      <c r="M825" s="10">
        <f>Online_RAW!$N$2-Online_RAW!N825</f>
        <v>2.8978000000006432</v>
      </c>
      <c r="N825" s="5">
        <f>Online_RAW!C825*60</f>
        <v>179.95514285714282</v>
      </c>
      <c r="O825" s="5">
        <f>MAX(0, Online_RAW!D825*60)</f>
        <v>4.53E-2</v>
      </c>
      <c r="P825" s="5">
        <f>_xlfn.IFNA(VLOOKUP(A825,Sampling!$D$7:$E$14,2,FALSE),0)</f>
        <v>0</v>
      </c>
      <c r="Q825">
        <f>_xlfn.IFNA(VLOOKUP(A825,Refill!$D$6:$G$8,2,FALSE),0)</f>
        <v>0</v>
      </c>
    </row>
    <row r="826" spans="1:17" x14ac:dyDescent="0.25">
      <c r="A826" s="5">
        <f>ROUND((Online_RAW!B826-General!$B$10)*24,3)</f>
        <v>13.733000000000001</v>
      </c>
      <c r="B826" s="5">
        <f>General!$B$12+Online_ANA!K826/1000+Online_ANA!L826/1000+Online_ANA!M826/1000/General!$B$22-SUM($P$2:P826)/1000/General!$B$24+SUM($Q$2:Q826)/1000/General!$B$24</f>
        <v>1.1173018723936607</v>
      </c>
      <c r="C826" s="5">
        <f>Online_RAW!K826</f>
        <v>19.93</v>
      </c>
      <c r="D826" s="5">
        <f>Online_RAW!J826</f>
        <v>0.65</v>
      </c>
      <c r="E826" s="5">
        <f>(1-F826/100-G826/100)/(1-C826/100-D826/100-General!$B$17/100)</f>
        <v>1.0018735006316188</v>
      </c>
      <c r="F826" s="5">
        <f>N826*General!$B$14/(N826+O826)+O826*100/(N826+O826)</f>
        <v>20.824722022710951</v>
      </c>
      <c r="G826" s="5">
        <f>N826*General!$B$15/(N826+O826)</f>
        <v>3.9987514129943967E-2</v>
      </c>
      <c r="H826" s="5">
        <f>(N826+O826)*(1/General!$B$20)*((F826/100)-E826*(C826/100))*1000/B826</f>
        <v>61.620046689060146</v>
      </c>
      <c r="I826" s="5">
        <f>(N826+O826)*(1/General!$B$20)*((D826/100)*E826-(G826/100))*1000/B826</f>
        <v>43.929061368698797</v>
      </c>
      <c r="J826" s="5">
        <f t="shared" si="13"/>
        <v>0.71290211106733614</v>
      </c>
      <c r="K826" s="5">
        <f>MAX(Online_RAW!$L$2-Online_RAW!L826,0)</f>
        <v>0</v>
      </c>
      <c r="L826" s="5">
        <f>0.0039*(Online_RAW!M826)</f>
        <v>34.515000000000001</v>
      </c>
      <c r="M826" s="10">
        <f>Online_RAW!$N$2-Online_RAW!N826</f>
        <v>3.0376909090900881</v>
      </c>
      <c r="N826" s="5">
        <f>Online_RAW!C826*60</f>
        <v>179.9290909090908</v>
      </c>
      <c r="O826" s="5">
        <f>MAX(0, Online_RAW!D826*60)</f>
        <v>5.6181818181818159E-2</v>
      </c>
      <c r="P826" s="5">
        <f>_xlfn.IFNA(VLOOKUP(A826,Sampling!$D$7:$E$14,2,FALSE),0)</f>
        <v>0</v>
      </c>
      <c r="Q826">
        <f>_xlfn.IFNA(VLOOKUP(A826,Refill!$D$6:$G$8,2,FALSE),0)</f>
        <v>0</v>
      </c>
    </row>
    <row r="827" spans="1:17" x14ac:dyDescent="0.25">
      <c r="A827" s="5">
        <f>ROUND((Online_RAW!B827-General!$B$10)*24,3)</f>
        <v>13.75</v>
      </c>
      <c r="B827" s="5">
        <f>General!$B$12+Online_ANA!K827/1000+Online_ANA!L827/1000+Online_ANA!M827/1000/General!$B$22-SUM($P$2:P827)/1000/General!$B$24+SUM($Q$2:Q827)/1000/General!$B$24</f>
        <v>1.1174153836530465</v>
      </c>
      <c r="C827" s="5">
        <f>Online_RAW!K827</f>
        <v>19.925000000000001</v>
      </c>
      <c r="D827" s="5">
        <f>Online_RAW!J827</f>
        <v>0.66</v>
      </c>
      <c r="E827" s="5">
        <f>(1-F827/100-G827/100)/(1-C827/100-D827/100-General!$B$17/100)</f>
        <v>1.0019050550455058</v>
      </c>
      <c r="F827" s="5">
        <f>N827*General!$B$14/(N827+O827)+O827*100/(N827+O827)</f>
        <v>20.827240421706133</v>
      </c>
      <c r="G827" s="5">
        <f>N827*General!$B$15/(N827+O827)</f>
        <v>3.9986242211259529E-2</v>
      </c>
      <c r="H827" s="5">
        <f>(N827+O827)*(1/General!$B$20)*((F827/100)-E827*(C827/100))*1000/B827</f>
        <v>62.113690942433998</v>
      </c>
      <c r="I827" s="5">
        <f>(N827+O827)*(1/General!$B$20)*((D827/100)*E827-(G827/100))*1000/B827</f>
        <v>44.649121241806824</v>
      </c>
      <c r="J827" s="5">
        <f t="shared" si="13"/>
        <v>0.71882898221564284</v>
      </c>
      <c r="K827" s="5">
        <f>MAX(Online_RAW!$L$2-Online_RAW!L827,0)</f>
        <v>0</v>
      </c>
      <c r="L827" s="5">
        <f>0.0039*(Online_RAW!M827)</f>
        <v>34.515000000000001</v>
      </c>
      <c r="M827" s="10">
        <f>Online_RAW!$N$2-Online_RAW!N827</f>
        <v>3.1614181818204088</v>
      </c>
      <c r="N827" s="5">
        <f>Online_RAW!C827*60</f>
        <v>179.93530434782579</v>
      </c>
      <c r="O827" s="5">
        <f>MAX(0, Online_RAW!D827*60)</f>
        <v>6.1909090909090796E-2</v>
      </c>
      <c r="P827" s="5">
        <f>_xlfn.IFNA(VLOOKUP(A827,Sampling!$D$7:$E$14,2,FALSE),0)</f>
        <v>0</v>
      </c>
      <c r="Q827">
        <f>_xlfn.IFNA(VLOOKUP(A827,Refill!$D$6:$G$8,2,FALSE),0)</f>
        <v>0</v>
      </c>
    </row>
    <row r="828" spans="1:17" x14ac:dyDescent="0.25">
      <c r="A828" s="5">
        <f>ROUND((Online_RAW!B828-General!$B$10)*24,3)</f>
        <v>13.766999999999999</v>
      </c>
      <c r="B828" s="5">
        <f>General!$B$12+Online_ANA!K828/1000+Online_ANA!L828/1000+Online_ANA!M828/1000/General!$B$22-SUM($P$2:P828)/1000/General!$B$24+SUM($Q$2:Q828)/1000/General!$B$24</f>
        <v>1.1175772018348626</v>
      </c>
      <c r="C828" s="5">
        <f>Online_RAW!K828</f>
        <v>19.920000000000002</v>
      </c>
      <c r="D828" s="5">
        <f>Online_RAW!J828</f>
        <v>0.66</v>
      </c>
      <c r="E828" s="5">
        <f>(1-F828/100-G828/100)/(1-C828/100-D828/100-General!$B$17/100)</f>
        <v>1.0019003173440051</v>
      </c>
      <c r="F828" s="5">
        <f>N828*General!$B$14/(N828+O828)+O828*100/(N828+O828)</f>
        <v>20.822602772470002</v>
      </c>
      <c r="G828" s="5">
        <f>N828*General!$B$15/(N828+O828)</f>
        <v>3.9988584458348485E-2</v>
      </c>
      <c r="H828" s="5">
        <f>(N828+O828)*(1/General!$B$20)*((F828/100)-E828*(C828/100))*1000/B828</f>
        <v>62.165008914556083</v>
      </c>
      <c r="I828" s="5">
        <f>(N828+O828)*(1/General!$B$20)*((D828/100)*E828-(G828/100))*1000/B828</f>
        <v>44.661523327479088</v>
      </c>
      <c r="J828" s="5">
        <f t="shared" si="13"/>
        <v>0.71843508281105528</v>
      </c>
      <c r="K828" s="5">
        <f>MAX(Online_RAW!$L$2-Online_RAW!L828,0)</f>
        <v>0</v>
      </c>
      <c r="L828" s="5">
        <f>0.0039*(Online_RAW!M828)</f>
        <v>34.515000000000001</v>
      </c>
      <c r="M828" s="10">
        <f>Online_RAW!$N$2-Online_RAW!N828</f>
        <v>3.337800000000243</v>
      </c>
      <c r="N828" s="5">
        <f>Online_RAW!C828*60</f>
        <v>180.02347826086981</v>
      </c>
      <c r="O828" s="5">
        <f>MAX(0, Online_RAW!D828*60)</f>
        <v>5.13913043478261E-2</v>
      </c>
      <c r="P828" s="5">
        <f>_xlfn.IFNA(VLOOKUP(A828,Sampling!$D$7:$E$14,2,FALSE),0)</f>
        <v>0</v>
      </c>
      <c r="Q828">
        <f>_xlfn.IFNA(VLOOKUP(A828,Refill!$D$6:$G$8,2,FALSE),0)</f>
        <v>0</v>
      </c>
    </row>
    <row r="829" spans="1:17" x14ac:dyDescent="0.25">
      <c r="A829" s="5">
        <f>ROUND((Online_RAW!B829-General!$B$10)*24,3)</f>
        <v>13.782999999999999</v>
      </c>
      <c r="B829" s="5">
        <f>General!$B$12+Online_ANA!K829/1000+Online_ANA!L829/1000+Online_ANA!M829/1000/General!$B$22-SUM($P$2:P829)/1000/General!$B$24+SUM($Q$2:Q829)/1000/General!$B$24</f>
        <v>1.1176741743119269</v>
      </c>
      <c r="C829" s="5">
        <f>Online_RAW!K829</f>
        <v>19.920000000000002</v>
      </c>
      <c r="D829" s="5">
        <f>Online_RAW!J829</f>
        <v>0.65333333333333299</v>
      </c>
      <c r="E829" s="5">
        <f>(1-F829/100-G829/100)/(1-C829/100-D829/100-General!$B$17/100)</f>
        <v>1.0018907873993232</v>
      </c>
      <c r="F829" s="5">
        <f>N829*General!$B$14/(N829+O829)+O829*100/(N829+O829)</f>
        <v>20.816673250518811</v>
      </c>
      <c r="G829" s="5">
        <f>N829*General!$B$15/(N829+O829)</f>
        <v>3.9991579166404639E-2</v>
      </c>
      <c r="H829" s="5">
        <f>(N829+O829)*(1/General!$B$20)*((F829/100)-E829*(C829/100))*1000/B829</f>
        <v>61.746349635356523</v>
      </c>
      <c r="I829" s="5">
        <f>(N829+O829)*(1/General!$B$20)*((D829/100)*E829-(G829/100))*1000/B829</f>
        <v>44.176371742327909</v>
      </c>
      <c r="J829" s="5">
        <f t="shared" si="13"/>
        <v>0.71544912376540093</v>
      </c>
      <c r="K829" s="5">
        <f>MAX(Online_RAW!$L$2-Online_RAW!L829,0)</f>
        <v>0</v>
      </c>
      <c r="L829" s="5">
        <f>0.0039*(Online_RAW!M829)</f>
        <v>34.515000000000001</v>
      </c>
      <c r="M829" s="10">
        <f>Online_RAW!$N$2-Online_RAW!N829</f>
        <v>3.4435000000003129</v>
      </c>
      <c r="N829" s="5">
        <f>Online_RAW!C829*60</f>
        <v>180.03495652173899</v>
      </c>
      <c r="O829" s="5">
        <f>MAX(0, Online_RAW!D829*60)</f>
        <v>3.790909090909092E-2</v>
      </c>
      <c r="P829" s="5">
        <f>_xlfn.IFNA(VLOOKUP(A829,Sampling!$D$7:$E$14,2,FALSE),0)</f>
        <v>0</v>
      </c>
      <c r="Q829">
        <f>_xlfn.IFNA(VLOOKUP(A829,Refill!$D$6:$G$8,2,FALSE),0)</f>
        <v>0</v>
      </c>
    </row>
    <row r="830" spans="1:17" x14ac:dyDescent="0.25">
      <c r="A830" s="5">
        <f>ROUND((Online_RAW!B830-General!$B$10)*24,3)</f>
        <v>13.8</v>
      </c>
      <c r="B830" s="5">
        <f>General!$B$12+Online_ANA!K830/1000+Online_ANA!L830/1000+Online_ANA!M830/1000/General!$B$22-SUM($P$2:P830)/1000/General!$B$24+SUM($Q$2:Q830)/1000/General!$B$24</f>
        <v>1.1178338226299724</v>
      </c>
      <c r="C830" s="5">
        <f>Online_RAW!K830</f>
        <v>19.91</v>
      </c>
      <c r="D830" s="5">
        <f>Online_RAW!J830</f>
        <v>0.65</v>
      </c>
      <c r="E830" s="5">
        <f>(1-F830/100-G830/100)/(1-C830/100-D830/100-General!$B$17/100)</f>
        <v>1.0016730927664153</v>
      </c>
      <c r="F830" s="5">
        <f>N830*General!$B$14/(N830+O830)+O830*100/(N830+O830)</f>
        <v>20.820516114372278</v>
      </c>
      <c r="G830" s="5">
        <f>N830*General!$B$15/(N830+O830)</f>
        <v>3.9989638326074606E-2</v>
      </c>
      <c r="H830" s="5">
        <f>(N830+O830)*(1/General!$B$20)*((F830/100)-E830*(C830/100))*1000/B830</f>
        <v>63.031719435086544</v>
      </c>
      <c r="I830" s="5">
        <f>(N830+O830)*(1/General!$B$20)*((D830/100)*E830-(G830/100))*1000/B830</f>
        <v>43.910553124627704</v>
      </c>
      <c r="J830" s="5">
        <f t="shared" si="13"/>
        <v>0.69664215918858363</v>
      </c>
      <c r="K830" s="5">
        <f>MAX(Online_RAW!$L$2-Online_RAW!L830,0)</f>
        <v>0</v>
      </c>
      <c r="L830" s="5">
        <f>0.0039*(Online_RAW!M830)</f>
        <v>34.515000000000001</v>
      </c>
      <c r="M830" s="10">
        <f>Online_RAW!$N$2-Online_RAW!N830</f>
        <v>3.6175166666698715</v>
      </c>
      <c r="N830" s="5">
        <f>Online_RAW!C830*60</f>
        <v>179.9874545454546</v>
      </c>
      <c r="O830" s="5">
        <f>MAX(0, Online_RAW!D830*60)</f>
        <v>4.6636363636363622E-2</v>
      </c>
      <c r="P830" s="5">
        <f>_xlfn.IFNA(VLOOKUP(A830,Sampling!$D$7:$E$14,2,FALSE),0)</f>
        <v>0</v>
      </c>
      <c r="Q830">
        <f>_xlfn.IFNA(VLOOKUP(A830,Refill!$D$6:$G$8,2,FALSE),0)</f>
        <v>0</v>
      </c>
    </row>
    <row r="831" spans="1:17" x14ac:dyDescent="0.25">
      <c r="A831" s="5">
        <f>ROUND((Online_RAW!B831-General!$B$10)*24,3)</f>
        <v>13.817</v>
      </c>
      <c r="B831" s="5">
        <f>General!$B$12+Online_ANA!K831/1000+Online_ANA!L831/1000+Online_ANA!M831/1000/General!$B$22-SUM($P$2:P831)/1000/General!$B$24+SUM($Q$2:Q831)/1000/General!$B$24</f>
        <v>1.1180237239366151</v>
      </c>
      <c r="C831" s="5">
        <f>Online_RAW!K831</f>
        <v>19.920000000000002</v>
      </c>
      <c r="D831" s="5">
        <f>Online_RAW!J831</f>
        <v>0.64333333333333298</v>
      </c>
      <c r="E831" s="5">
        <f>(1-F831/100-G831/100)/(1-C831/100-D831/100-General!$B$17/100)</f>
        <v>1.0017123600101661</v>
      </c>
      <c r="F831" s="5">
        <f>N831*General!$B$14/(N831+O831)+O831*100/(N831+O831)</f>
        <v>20.820752875939622</v>
      </c>
      <c r="G831" s="5">
        <f>N831*General!$B$15/(N831+O831)</f>
        <v>3.9989518749525436E-2</v>
      </c>
      <c r="H831" s="5">
        <f>(N831+O831)*(1/General!$B$20)*((F831/100)-E831*(C831/100))*1000/B831</f>
        <v>62.271774709034268</v>
      </c>
      <c r="I831" s="5">
        <f>(N831+O831)*(1/General!$B$20)*((D831/100)*E831-(G831/100))*1000/B831</f>
        <v>43.431844933321813</v>
      </c>
      <c r="J831" s="5">
        <f t="shared" si="13"/>
        <v>0.69745635380166549</v>
      </c>
      <c r="K831" s="5">
        <f>MAX(Online_RAW!$L$2-Online_RAW!L831,0)</f>
        <v>0</v>
      </c>
      <c r="L831" s="5">
        <f>0.0039*(Online_RAW!M831)</f>
        <v>34.515000000000001</v>
      </c>
      <c r="M831" s="10">
        <f>Online_RAW!$N$2-Online_RAW!N831</f>
        <v>3.8245090909103965</v>
      </c>
      <c r="N831" s="5">
        <f>Online_RAW!C831*60</f>
        <v>180.01460869565219</v>
      </c>
      <c r="O831" s="5">
        <f>MAX(0, Online_RAW!D831*60)</f>
        <v>4.7181818181818165E-2</v>
      </c>
      <c r="P831" s="5">
        <f>_xlfn.IFNA(VLOOKUP(A831,Sampling!$D$7:$E$14,2,FALSE),0)</f>
        <v>0</v>
      </c>
      <c r="Q831">
        <f>_xlfn.IFNA(VLOOKUP(A831,Refill!$D$6:$G$8,2,FALSE),0)</f>
        <v>0</v>
      </c>
    </row>
    <row r="832" spans="1:17" x14ac:dyDescent="0.25">
      <c r="A832" s="5">
        <f>ROUND((Online_RAW!B832-General!$B$10)*24,3)</f>
        <v>13.833</v>
      </c>
      <c r="B832" s="5">
        <f>General!$B$12+Online_ANA!K832/1000+Online_ANA!L832/1000+Online_ANA!M832/1000/General!$B$22-SUM($P$2:P832)/1000/General!$B$24+SUM($Q$2:Q832)/1000/General!$B$24</f>
        <v>1.1181319331585873</v>
      </c>
      <c r="C832" s="5">
        <f>Online_RAW!K832</f>
        <v>19.905000000000001</v>
      </c>
      <c r="D832" s="5">
        <f>Online_RAW!J832</f>
        <v>0.64</v>
      </c>
      <c r="E832" s="5">
        <f>(1-F832/100-G832/100)/(1-C832/100-D832/100-General!$B$17/100)</f>
        <v>1.0013772192466914</v>
      </c>
      <c r="F832" s="5">
        <f>N832*General!$B$14/(N832+O832)+O832*100/(N832+O832)</f>
        <v>20.8288758483823</v>
      </c>
      <c r="G832" s="5">
        <f>N832*General!$B$15/(N832+O832)</f>
        <v>3.9985416238190762E-2</v>
      </c>
      <c r="H832" s="5">
        <f>(N832+O832)*(1/General!$B$20)*((F832/100)-E832*(C832/100))*1000/B832</f>
        <v>64.442298874014966</v>
      </c>
      <c r="I832" s="5">
        <f>(N832+O832)*(1/General!$B$20)*((D832/100)*E832-(G832/100))*1000/B832</f>
        <v>43.195480633529357</v>
      </c>
      <c r="J832" s="5">
        <f t="shared" si="13"/>
        <v>0.67029701590839819</v>
      </c>
      <c r="K832" s="5">
        <f>MAX(Online_RAW!$L$2-Online_RAW!L832,0)</f>
        <v>0</v>
      </c>
      <c r="L832" s="5">
        <f>0.0039*(Online_RAW!M832)</f>
        <v>34.515000000000001</v>
      </c>
      <c r="M832" s="10">
        <f>Online_RAW!$N$2-Online_RAW!N832</f>
        <v>3.9424571428598938</v>
      </c>
      <c r="N832" s="5">
        <f>Online_RAW!C832*60</f>
        <v>180.09142857142859</v>
      </c>
      <c r="O832" s="5">
        <f>MAX(0, Online_RAW!D832*60)</f>
        <v>6.5684210526315609E-2</v>
      </c>
      <c r="P832" s="5">
        <f>_xlfn.IFNA(VLOOKUP(A832,Sampling!$D$7:$E$14,2,FALSE),0)</f>
        <v>0</v>
      </c>
      <c r="Q832">
        <f>_xlfn.IFNA(VLOOKUP(A832,Refill!$D$6:$G$8,2,FALSE),0)</f>
        <v>0</v>
      </c>
    </row>
    <row r="833" spans="1:17" x14ac:dyDescent="0.25">
      <c r="A833" s="5">
        <f>ROUND((Online_RAW!B833-General!$B$10)*24,3)</f>
        <v>13.85</v>
      </c>
      <c r="B833" s="5">
        <f>General!$B$12+Online_ANA!K833/1000+Online_ANA!L833/1000+Online_ANA!M833/1000/General!$B$22-SUM($P$2:P833)/1000/General!$B$24+SUM($Q$2:Q833)/1000/General!$B$24</f>
        <v>1.1182355671392852</v>
      </c>
      <c r="C833" s="5">
        <f>Online_RAW!K833</f>
        <v>19.91</v>
      </c>
      <c r="D833" s="5">
        <f>Online_RAW!J833</f>
        <v>0.64</v>
      </c>
      <c r="E833" s="5">
        <f>(1-F833/100-G833/100)/(1-C833/100-D833/100-General!$B$17/100)</f>
        <v>1.0016197805500511</v>
      </c>
      <c r="F833" s="5">
        <f>N833*General!$B$14/(N833+O833)+O833*100/(N833+O833)</f>
        <v>20.814709038382173</v>
      </c>
      <c r="G833" s="5">
        <f>N833*General!$B$15/(N833+O833)</f>
        <v>3.9992571192736276E-2</v>
      </c>
      <c r="H833" s="5">
        <f>(N833+O833)*(1/General!$B$20)*((F833/100)-E833*(C833/100))*1000/B833</f>
        <v>62.654342819722871</v>
      </c>
      <c r="I833" s="5">
        <f>(N833+O833)*(1/General!$B$20)*((D833/100)*E833-(G833/100))*1000/B833</f>
        <v>43.163075170126611</v>
      </c>
      <c r="J833" s="5">
        <f t="shared" si="13"/>
        <v>0.68890795478169742</v>
      </c>
      <c r="K833" s="5">
        <f>MAX(Online_RAW!$L$2-Online_RAW!L833,0)</f>
        <v>0</v>
      </c>
      <c r="L833" s="5">
        <f>0.0039*(Online_RAW!M833)</f>
        <v>34.515000000000001</v>
      </c>
      <c r="M833" s="10">
        <f>Online_RAW!$N$2-Online_RAW!N833</f>
        <v>4.0554181818206416</v>
      </c>
      <c r="N833" s="5">
        <f>Online_RAW!C833*60</f>
        <v>179.96085714285721</v>
      </c>
      <c r="O833" s="5">
        <f>MAX(0, Online_RAW!D833*60)</f>
        <v>3.3428571428571419E-2</v>
      </c>
      <c r="P833" s="5">
        <f>_xlfn.IFNA(VLOOKUP(A833,Sampling!$D$7:$E$14,2,FALSE),0)</f>
        <v>0</v>
      </c>
      <c r="Q833">
        <f>_xlfn.IFNA(VLOOKUP(A833,Refill!$D$6:$G$8,2,FALSE),0)</f>
        <v>0</v>
      </c>
    </row>
    <row r="834" spans="1:17" x14ac:dyDescent="0.25">
      <c r="A834" s="5">
        <f>ROUND((Online_RAW!B834-General!$B$10)*24,3)</f>
        <v>13.867000000000001</v>
      </c>
      <c r="B834" s="5">
        <f>General!$B$12+Online_ANA!K834/1000+Online_ANA!L834/1000+Online_ANA!M834/1000/General!$B$22-SUM($P$2:P834)/1000/General!$B$24+SUM($Q$2:Q834)/1000/General!$B$24</f>
        <v>1.1184067290049358</v>
      </c>
      <c r="C834" s="5">
        <f>Online_RAW!K834</f>
        <v>19.914999999999999</v>
      </c>
      <c r="D834" s="5">
        <f>Online_RAW!J834</f>
        <v>0.64</v>
      </c>
      <c r="E834" s="5">
        <f>(1-F834/100-G834/100)/(1-C834/100-D834/100-General!$B$17/100)</f>
        <v>1.0015179390132229</v>
      </c>
      <c r="F834" s="5">
        <f>N834*General!$B$14/(N834+O834)+O834*100/(N834+O834)</f>
        <v>20.827770468810673</v>
      </c>
      <c r="G834" s="5">
        <f>N834*General!$B$15/(N834+O834)</f>
        <v>3.9985974510701683E-2</v>
      </c>
      <c r="H834" s="5">
        <f>(N834+O834)*(1/General!$B$20)*((F834/100)-E834*(C834/100))*1000/B834</f>
        <v>63.386439992367592</v>
      </c>
      <c r="I834" s="5">
        <f>(N834+O834)*(1/General!$B$20)*((D834/100)*E834-(G834/100))*1000/B834</f>
        <v>43.164390225391742</v>
      </c>
      <c r="J834" s="5">
        <f t="shared" si="13"/>
        <v>0.68097199070635928</v>
      </c>
      <c r="K834" s="5">
        <f>MAX(Online_RAW!$L$2-Online_RAW!L834,0)</f>
        <v>0</v>
      </c>
      <c r="L834" s="5">
        <f>0.0039*(Online_RAW!M834)</f>
        <v>34.515000000000001</v>
      </c>
      <c r="M834" s="10">
        <f>Online_RAW!$N$2-Online_RAW!N834</f>
        <v>4.2419846153798062</v>
      </c>
      <c r="N834" s="5">
        <f>Online_RAW!C834*60</f>
        <v>179.98173913043459</v>
      </c>
      <c r="O834" s="5">
        <f>MAX(0, Online_RAW!D834*60)</f>
        <v>6.3130434782608796E-2</v>
      </c>
      <c r="P834" s="5">
        <f>_xlfn.IFNA(VLOOKUP(A834,Sampling!$D$7:$E$14,2,FALSE),0)</f>
        <v>0</v>
      </c>
      <c r="Q834">
        <f>_xlfn.IFNA(VLOOKUP(A834,Refill!$D$6:$G$8,2,FALSE),0)</f>
        <v>0</v>
      </c>
    </row>
    <row r="835" spans="1:17" x14ac:dyDescent="0.25">
      <c r="A835" s="5">
        <f>ROUND((Online_RAW!B835-General!$B$10)*24,3)</f>
        <v>13.882999999999999</v>
      </c>
      <c r="B835" s="5">
        <f>General!$B$12+Online_ANA!K835/1000+Online_ANA!L835/1000+Online_ANA!M835/1000/General!$B$22-SUM($P$2:P835)/1000/General!$B$24+SUM($Q$2:Q835)/1000/General!$B$24</f>
        <v>1.1187504229357803</v>
      </c>
      <c r="C835" s="5">
        <f>Online_RAW!K835</f>
        <v>19.920000000000002</v>
      </c>
      <c r="D835" s="5">
        <f>Online_RAW!J835</f>
        <v>0.63500000000000001</v>
      </c>
      <c r="E835" s="5">
        <f>(1-F835/100-G835/100)/(1-C835/100-D835/100-General!$B$17/100)</f>
        <v>1.0015945794075611</v>
      </c>
      <c r="F835" s="5">
        <f>N835*General!$B$14/(N835+O835)+O835*100/(N835+O835)</f>
        <v>20.821711874495453</v>
      </c>
      <c r="G835" s="5">
        <f>N835*General!$B$15/(N835+O835)</f>
        <v>3.998903440682048E-2</v>
      </c>
      <c r="H835" s="5">
        <f>(N835+O835)*(1/General!$B$20)*((F835/100)-E835*(C835/100))*1000/B835</f>
        <v>62.47059558888737</v>
      </c>
      <c r="I835" s="5">
        <f>(N835+O835)*(1/General!$B$20)*((D835/100)*E835-(G835/100))*1000/B835</f>
        <v>42.800202774991597</v>
      </c>
      <c r="J835" s="5">
        <f t="shared" si="13"/>
        <v>0.68512557582539113</v>
      </c>
      <c r="K835" s="5">
        <f>MAX(Online_RAW!$L$2-Online_RAW!L835,0)</f>
        <v>0</v>
      </c>
      <c r="L835" s="5">
        <f>0.0039*(Online_RAW!M835)</f>
        <v>34.752899999999997</v>
      </c>
      <c r="M835" s="10">
        <f>Online_RAW!$N$2-Online_RAW!N835</f>
        <v>4.3573000000005777</v>
      </c>
      <c r="N835" s="5">
        <f>Online_RAW!C835*60</f>
        <v>180.018</v>
      </c>
      <c r="O835" s="5">
        <f>MAX(0, Online_RAW!D835*60)</f>
        <v>4.936363636363638E-2</v>
      </c>
      <c r="P835" s="5">
        <f>_xlfn.IFNA(VLOOKUP(A835,Sampling!$D$7:$E$14,2,FALSE),0)</f>
        <v>0</v>
      </c>
      <c r="Q835">
        <f>_xlfn.IFNA(VLOOKUP(A835,Refill!$D$6:$G$8,2,FALSE),0)</f>
        <v>0</v>
      </c>
    </row>
    <row r="836" spans="1:17" x14ac:dyDescent="0.25">
      <c r="A836" s="5">
        <f>ROUND((Online_RAW!B836-General!$B$10)*24,3)</f>
        <v>13.9</v>
      </c>
      <c r="B836" s="5">
        <f>General!$B$12+Online_ANA!K836/1000+Online_ANA!L836/1000+Online_ANA!M836/1000/General!$B$22-SUM($P$2:P836)/1000/General!$B$24+SUM($Q$2:Q836)/1000/General!$B$24</f>
        <v>1.1189003311926606</v>
      </c>
      <c r="C836" s="5">
        <f>Online_RAW!K836</f>
        <v>19.91</v>
      </c>
      <c r="D836" s="5">
        <f>Online_RAW!J836</f>
        <v>0.63500000000000001</v>
      </c>
      <c r="E836" s="5">
        <f>(1-F836/100-G836/100)/(1-C836/100-D836/100-General!$B$17/100)</f>
        <v>1.0014391883762743</v>
      </c>
      <c r="F836" s="5">
        <f>N836*General!$B$14/(N836+O836)+O836*100/(N836+O836)</f>
        <v>20.8239764303034</v>
      </c>
      <c r="G836" s="5">
        <f>N836*General!$B$15/(N836+O836)</f>
        <v>3.9987890691765962E-2</v>
      </c>
      <c r="H836" s="5">
        <f>(N836+O836)*(1/General!$B$20)*((F836/100)-E836*(C836/100))*1000/B836</f>
        <v>63.577132669879262</v>
      </c>
      <c r="I836" s="5">
        <f>(N836+O836)*(1/General!$B$20)*((D836/100)*E836-(G836/100))*1000/B836</f>
        <v>42.794890286005021</v>
      </c>
      <c r="J836" s="5">
        <f t="shared" si="13"/>
        <v>0.67311765235175225</v>
      </c>
      <c r="K836" s="5">
        <f>MAX(Online_RAW!$L$2-Online_RAW!L836,0)</f>
        <v>0</v>
      </c>
      <c r="L836" s="5">
        <f>0.0039*(Online_RAW!M836)</f>
        <v>34.752899999999997</v>
      </c>
      <c r="M836" s="10">
        <f>Online_RAW!$N$2-Online_RAW!N836</f>
        <v>4.5207000000000335</v>
      </c>
      <c r="N836" s="5">
        <f>Online_RAW!C836*60</f>
        <v>180.04408695652199</v>
      </c>
      <c r="O836" s="5">
        <f>MAX(0, Online_RAW!D836*60)</f>
        <v>5.4521739130434781E-2</v>
      </c>
      <c r="P836" s="5">
        <f>_xlfn.IFNA(VLOOKUP(A836,Sampling!$D$7:$E$14,2,FALSE),0)</f>
        <v>0</v>
      </c>
      <c r="Q836">
        <f>_xlfn.IFNA(VLOOKUP(A836,Refill!$D$6:$G$8,2,FALSE),0)</f>
        <v>0</v>
      </c>
    </row>
    <row r="837" spans="1:17" x14ac:dyDescent="0.25">
      <c r="A837" s="5">
        <f>ROUND((Online_RAW!B837-General!$B$10)*24,3)</f>
        <v>13.917</v>
      </c>
      <c r="B837" s="5">
        <f>General!$B$12+Online_ANA!K837/1000+Online_ANA!L837/1000+Online_ANA!M837/1000/General!$B$22-SUM($P$2:P837)/1000/General!$B$24+SUM($Q$2:Q837)/1000/General!$B$24</f>
        <v>1.1192714196894866</v>
      </c>
      <c r="C837" s="5">
        <f>Online_RAW!K837</f>
        <v>19.91</v>
      </c>
      <c r="D837" s="5">
        <f>Online_RAW!J837</f>
        <v>0.625</v>
      </c>
      <c r="E837" s="5">
        <f>(1-F837/100-G837/100)/(1-C837/100-D837/100-General!$B$17/100)</f>
        <v>1.0012772892824189</v>
      </c>
      <c r="F837" s="5">
        <f>N837*General!$B$14/(N837+O837)+O837*100/(N837+O837)</f>
        <v>20.826758702608359</v>
      </c>
      <c r="G837" s="5">
        <f>N837*General!$B$15/(N837+O837)</f>
        <v>3.9986485503733155E-2</v>
      </c>
      <c r="H837" s="5">
        <f>(N837+O837)*(1/General!$B$20)*((F837/100)-E837*(C837/100))*1000/B837</f>
        <v>63.955259743629483</v>
      </c>
      <c r="I837" s="5">
        <f>(N837+O837)*(1/General!$B$20)*((D837/100)*E837-(G837/100))*1000/B837</f>
        <v>42.033631240685175</v>
      </c>
      <c r="J837" s="5">
        <f t="shared" si="13"/>
        <v>0.65723493906804276</v>
      </c>
      <c r="K837" s="5">
        <f>MAX(Online_RAW!$L$2-Online_RAW!L837,0)</f>
        <v>0</v>
      </c>
      <c r="L837" s="5">
        <f>0.0039*(Online_RAW!M837)</f>
        <v>34.940100000000001</v>
      </c>
      <c r="M837" s="10">
        <f>Online_RAW!$N$2-Online_RAW!N837</f>
        <v>4.7211384615402494</v>
      </c>
      <c r="N837" s="5">
        <f>Online_RAW!C837*60</f>
        <v>179.94790909090918</v>
      </c>
      <c r="O837" s="5">
        <f>MAX(0, Online_RAW!D837*60)</f>
        <v>6.0818181818181598E-2</v>
      </c>
      <c r="P837" s="5">
        <f>_xlfn.IFNA(VLOOKUP(A837,Sampling!$D$7:$E$14,2,FALSE),0)</f>
        <v>0</v>
      </c>
      <c r="Q837">
        <f>_xlfn.IFNA(VLOOKUP(A837,Refill!$D$6:$G$8,2,FALSE),0)</f>
        <v>0</v>
      </c>
    </row>
    <row r="838" spans="1:17" x14ac:dyDescent="0.25">
      <c r="A838" s="5">
        <f>ROUND((Online_RAW!B838-General!$B$10)*24,3)</f>
        <v>13.933</v>
      </c>
      <c r="B838" s="5">
        <f>General!$B$12+Online_ANA!K838/1000+Online_ANA!L838/1000+Online_ANA!M838/1000/General!$B$22-SUM($P$2:P838)/1000/General!$B$24+SUM($Q$2:Q838)/1000/General!$B$24</f>
        <v>1.119410650458716</v>
      </c>
      <c r="C838" s="5">
        <f>Online_RAW!K838</f>
        <v>19.91</v>
      </c>
      <c r="D838" s="5">
        <f>Online_RAW!J838</f>
        <v>0.625</v>
      </c>
      <c r="E838" s="5">
        <f>(1-F838/100-G838/100)/(1-C838/100-D838/100-General!$B$17/100)</f>
        <v>1.0013987118135896</v>
      </c>
      <c r="F838" s="5">
        <f>N838*General!$B$14/(N838+O838)+O838*100/(N838+O838)</f>
        <v>20.817157550697477</v>
      </c>
      <c r="G838" s="5">
        <f>N838*General!$B$15/(N838+O838)</f>
        <v>3.9991334570354815E-2</v>
      </c>
      <c r="H838" s="5">
        <f>(N838+O838)*(1/General!$B$20)*((F838/100)-E838*(C838/100))*1000/B838</f>
        <v>63.090985595850007</v>
      </c>
      <c r="I838" s="5">
        <f>(N838+O838)*(1/General!$B$20)*((D838/100)*E838-(G838/100))*1000/B838</f>
        <v>42.037462094555806</v>
      </c>
      <c r="J838" s="5">
        <f t="shared" si="13"/>
        <v>0.66629902350615589</v>
      </c>
      <c r="K838" s="5">
        <f>MAX(Online_RAW!$L$2-Online_RAW!L838,0)</f>
        <v>0</v>
      </c>
      <c r="L838" s="5">
        <f>0.0039*(Online_RAW!M838)</f>
        <v>34.940100000000001</v>
      </c>
      <c r="M838" s="10">
        <f>Online_RAW!$N$2-Online_RAW!N838</f>
        <v>4.8729000000002998</v>
      </c>
      <c r="N838" s="5">
        <f>Online_RAW!C838*60</f>
        <v>179.98669565217421</v>
      </c>
      <c r="O838" s="5">
        <f>MAX(0, Online_RAW!D838*60)</f>
        <v>3.9E-2</v>
      </c>
      <c r="P838" s="5">
        <f>_xlfn.IFNA(VLOOKUP(A838,Sampling!$D$7:$E$14,2,FALSE),0)</f>
        <v>0</v>
      </c>
      <c r="Q838">
        <f>_xlfn.IFNA(VLOOKUP(A838,Refill!$D$6:$G$8,2,FALSE),0)</f>
        <v>0</v>
      </c>
    </row>
    <row r="839" spans="1:17" x14ac:dyDescent="0.25">
      <c r="A839" s="5">
        <f>ROUND((Online_RAW!B839-General!$B$10)*24,3)</f>
        <v>13.95</v>
      </c>
      <c r="B839" s="5">
        <f>General!$B$12+Online_ANA!K839/1000+Online_ANA!L839/1000+Online_ANA!M839/1000/General!$B$22-SUM($P$2:P839)/1000/General!$B$24+SUM($Q$2:Q839)/1000/General!$B$24</f>
        <v>1.1195477396997522</v>
      </c>
      <c r="C839" s="5">
        <f>Online_RAW!K839</f>
        <v>19.899999999999999</v>
      </c>
      <c r="D839" s="5">
        <f>Online_RAW!J839</f>
        <v>0.625</v>
      </c>
      <c r="E839" s="5">
        <f>(1-F839/100-G839/100)/(1-C839/100-D839/100-General!$B$17/100)</f>
        <v>1.0013630605969501</v>
      </c>
      <c r="F839" s="5">
        <f>N839*General!$B$14/(N839+O839)+O839*100/(N839+O839)</f>
        <v>20.809957881818157</v>
      </c>
      <c r="G839" s="5">
        <f>N839*General!$B$15/(N839+O839)</f>
        <v>3.9994970766758509E-2</v>
      </c>
      <c r="H839" s="5">
        <f>(N839+O839)*(1/General!$B$20)*((F839/100)-E839*(C839/100))*1000/B839</f>
        <v>63.340492737191518</v>
      </c>
      <c r="I839" s="5">
        <f>(N839+O839)*(1/General!$B$20)*((D839/100)*E839-(G839/100))*1000/B839</f>
        <v>42.033395215053609</v>
      </c>
      <c r="J839" s="5">
        <f t="shared" si="13"/>
        <v>0.66361017097634512</v>
      </c>
      <c r="K839" s="5">
        <f>MAX(Online_RAW!$L$2-Online_RAW!L839,0)</f>
        <v>0</v>
      </c>
      <c r="L839" s="5">
        <f>0.0039*(Online_RAW!M839)</f>
        <v>34.940100000000001</v>
      </c>
      <c r="M839" s="10">
        <f>Online_RAW!$N$2-Online_RAW!N839</f>
        <v>5.0223272727298536</v>
      </c>
      <c r="N839" s="5">
        <f>Online_RAW!C839*60</f>
        <v>180.01565217391322</v>
      </c>
      <c r="O839" s="5">
        <f>MAX(0, Online_RAW!D839*60)</f>
        <v>2.2636363636363621E-2</v>
      </c>
      <c r="P839" s="5">
        <f>_xlfn.IFNA(VLOOKUP(A839,Sampling!$D$7:$E$14,2,FALSE),0)</f>
        <v>0</v>
      </c>
      <c r="Q839">
        <f>_xlfn.IFNA(VLOOKUP(A839,Refill!$D$6:$G$8,2,FALSE),0)</f>
        <v>0</v>
      </c>
    </row>
    <row r="840" spans="1:17" x14ac:dyDescent="0.25">
      <c r="A840" s="5">
        <f>ROUND((Online_RAW!B840-General!$B$10)*24,3)</f>
        <v>13.967000000000001</v>
      </c>
      <c r="B840" s="5">
        <f>General!$B$12+Online_ANA!K840/1000+Online_ANA!L840/1000+Online_ANA!M840/1000/General!$B$22-SUM($P$2:P840)/1000/General!$B$24+SUM($Q$2:Q840)/1000/General!$B$24</f>
        <v>1.1196679440366979</v>
      </c>
      <c r="C840" s="5">
        <f>Online_RAW!K840</f>
        <v>19.89</v>
      </c>
      <c r="D840" s="5">
        <f>Online_RAW!J840</f>
        <v>0.625</v>
      </c>
      <c r="E840" s="5">
        <f>(1-F840/100-G840/100)/(1-C840/100-D840/100-General!$B$17/100)</f>
        <v>1.0011403586319332</v>
      </c>
      <c r="F840" s="5">
        <f>N840*General!$B$14/(N840+O840)+O840*100/(N840+O840)</f>
        <v>20.817553191489363</v>
      </c>
      <c r="G840" s="5">
        <f>N840*General!$B$15/(N840+O840)</f>
        <v>3.9991134751773051E-2</v>
      </c>
      <c r="H840" s="5">
        <f>(N840+O840)*(1/General!$B$20)*((F840/100)-E840*(C840/100))*1000/B840</f>
        <v>64.932513393074899</v>
      </c>
      <c r="I840" s="5">
        <f>(N840+O840)*(1/General!$B$20)*((D840/100)*E840-(G840/100))*1000/B840</f>
        <v>42.030693530028387</v>
      </c>
      <c r="J840" s="5">
        <f t="shared" si="13"/>
        <v>0.64729811513057789</v>
      </c>
      <c r="K840" s="5">
        <f>MAX(Online_RAW!$L$2-Online_RAW!L840,0)</f>
        <v>0</v>
      </c>
      <c r="L840" s="5">
        <f>0.0039*(Online_RAW!M840)</f>
        <v>34.940100000000001</v>
      </c>
      <c r="M840" s="10">
        <f>Online_RAW!$N$2-Online_RAW!N840</f>
        <v>5.1533500000005006</v>
      </c>
      <c r="N840" s="5">
        <f>Online_RAW!C840*60</f>
        <v>180.04773913043459</v>
      </c>
      <c r="O840" s="5">
        <f>MAX(0, Online_RAW!D840*60)</f>
        <v>3.9913043478260885E-2</v>
      </c>
      <c r="P840" s="5">
        <f>_xlfn.IFNA(VLOOKUP(A840,Sampling!$D$7:$E$14,2,FALSE),0)</f>
        <v>0</v>
      </c>
      <c r="Q840">
        <f>_xlfn.IFNA(VLOOKUP(A840,Refill!$D$6:$G$8,2,FALSE),0)</f>
        <v>0</v>
      </c>
    </row>
    <row r="841" spans="1:17" x14ac:dyDescent="0.25">
      <c r="A841" s="5">
        <f>ROUND((Online_RAW!B841-General!$B$10)*24,3)</f>
        <v>13.983000000000001</v>
      </c>
      <c r="B841" s="5">
        <f>General!$B$12+Online_ANA!K841/1000+Online_ANA!L841/1000+Online_ANA!M841/1000/General!$B$22-SUM($P$2:P841)/1000/General!$B$24+SUM($Q$2:Q841)/1000/General!$B$24</f>
        <v>1.1198244425076427</v>
      </c>
      <c r="C841" s="5">
        <f>Online_RAW!K841</f>
        <v>19.88</v>
      </c>
      <c r="D841" s="5">
        <f>Online_RAW!J841</f>
        <v>0.63</v>
      </c>
      <c r="E841" s="5">
        <f>(1-F841/100-G841/100)/(1-C841/100-D841/100-General!$B$17/100)</f>
        <v>1.0010034461431512</v>
      </c>
      <c r="F841" s="5">
        <f>N841*General!$B$14/(N841+O841)+O841*100/(N841+O841)</f>
        <v>20.823374362434084</v>
      </c>
      <c r="G841" s="5">
        <f>N841*General!$B$15/(N841+O841)</f>
        <v>3.9988194766447431E-2</v>
      </c>
      <c r="H841" s="5">
        <f>(N841+O841)*(1/General!$B$20)*((F841/100)-E841*(C841/100))*1000/B841</f>
        <v>66.246513516838959</v>
      </c>
      <c r="I841" s="5">
        <f>(N841+O841)*(1/General!$B$20)*((D841/100)*E841-(G841/100))*1000/B841</f>
        <v>42.372762283122547</v>
      </c>
      <c r="J841" s="5">
        <f t="shared" si="13"/>
        <v>0.63962252552886378</v>
      </c>
      <c r="K841" s="5">
        <f>MAX(Online_RAW!$L$2-Online_RAW!L841,0)</f>
        <v>0</v>
      </c>
      <c r="L841" s="5">
        <f>0.0039*(Online_RAW!M841)</f>
        <v>34.940100000000001</v>
      </c>
      <c r="M841" s="10">
        <f>Online_RAW!$N$2-Online_RAW!N841</f>
        <v>5.3239333333303875</v>
      </c>
      <c r="N841" s="5">
        <f>Online_RAW!C841*60</f>
        <v>180.012272727273</v>
      </c>
      <c r="O841" s="5">
        <f>MAX(0, Online_RAW!D841*60)</f>
        <v>5.3142857142857158E-2</v>
      </c>
      <c r="P841" s="5">
        <f>_xlfn.IFNA(VLOOKUP(A841,Sampling!$D$7:$E$14,2,FALSE),0)</f>
        <v>0</v>
      </c>
      <c r="Q841">
        <f>_xlfn.IFNA(VLOOKUP(A841,Refill!$D$6:$G$8,2,FALSE),0)</f>
        <v>0</v>
      </c>
    </row>
    <row r="842" spans="1:17" x14ac:dyDescent="0.25">
      <c r="A842" s="5">
        <f>ROUND((Online_RAW!B842-General!$B$10)*24,3)</f>
        <v>14</v>
      </c>
      <c r="B842" s="5">
        <f>General!$B$12+Online_ANA!K842/1000+Online_ANA!L842/1000+Online_ANA!M842/1000/General!$B$22-SUM($P$2:P842)/1000/General!$B$24+SUM($Q$2:Q842)/1000/General!$B$24</f>
        <v>1.1199620571865414</v>
      </c>
      <c r="C842" s="5">
        <f>Online_RAW!K842</f>
        <v>19.895</v>
      </c>
      <c r="D842" s="5">
        <f>Online_RAW!J842</f>
        <v>0.63</v>
      </c>
      <c r="E842" s="5">
        <f>(1-F842/100-G842/100)/(1-C842/100-D842/100-General!$B$17/100)</f>
        <v>1.0013964366889025</v>
      </c>
      <c r="F842" s="5">
        <f>N842*General!$B$14/(N842+O842)+O842*100/(N842+O842)</f>
        <v>20.807318425429685</v>
      </c>
      <c r="G842" s="5">
        <f>N842*General!$B$15/(N842+O842)</f>
        <v>3.999630382554057E-2</v>
      </c>
      <c r="H842" s="5">
        <f>(N842+O842)*(1/General!$B$20)*((F842/100)-E842*(C842/100))*1000/B842</f>
        <v>63.439379419010862</v>
      </c>
      <c r="I842" s="5">
        <f>(N842+O842)*(1/General!$B$20)*((D842/100)*E842-(G842/100))*1000/B842</f>
        <v>42.378451530946336</v>
      </c>
      <c r="J842" s="5">
        <f t="shared" si="13"/>
        <v>0.66801491311951255</v>
      </c>
      <c r="K842" s="5">
        <f>MAX(Online_RAW!$L$2-Online_RAW!L842,0)</f>
        <v>0</v>
      </c>
      <c r="L842" s="5">
        <f>0.0039*(Online_RAW!M842)</f>
        <v>34.940100000000001</v>
      </c>
      <c r="M842" s="10">
        <f>Online_RAW!$N$2-Online_RAW!N842</f>
        <v>5.4739333333300237</v>
      </c>
      <c r="N842" s="5">
        <f>Online_RAW!C842*60</f>
        <v>180.02209090909079</v>
      </c>
      <c r="O842" s="5">
        <f>MAX(0, Online_RAW!D842*60)</f>
        <v>1.6636363636363623E-2</v>
      </c>
      <c r="P842" s="5">
        <f>_xlfn.IFNA(VLOOKUP(A842,Sampling!$D$7:$E$14,2,FALSE),0)</f>
        <v>0</v>
      </c>
      <c r="Q842">
        <f>_xlfn.IFNA(VLOOKUP(A842,Refill!$D$6:$G$8,2,FALSE),0)</f>
        <v>0</v>
      </c>
    </row>
    <row r="843" spans="1:17" x14ac:dyDescent="0.25">
      <c r="A843" s="5">
        <f>ROUND((Online_RAW!B843-General!$B$10)*24,3)</f>
        <v>14.016999999999999</v>
      </c>
      <c r="B843" s="5">
        <f>General!$B$12+Online_ANA!K843/1000+Online_ANA!L843/1000+Online_ANA!M843/1000/General!$B$22-SUM($P$2:P843)/1000/General!$B$24+SUM($Q$2:Q843)/1000/General!$B$24</f>
        <v>1.1201184792048902</v>
      </c>
      <c r="C843" s="5">
        <f>Online_RAW!K843</f>
        <v>19.895</v>
      </c>
      <c r="D843" s="5">
        <f>Online_RAW!J843</f>
        <v>0.63</v>
      </c>
      <c r="E843" s="5">
        <f>(1-F843/100-G843/100)/(1-C843/100-D843/100-General!$B$17/100)</f>
        <v>1.0012586865817947</v>
      </c>
      <c r="F843" s="5">
        <f>N843*General!$B$14/(N843+O843)+O843*100/(N843+O843)</f>
        <v>20.818212013592579</v>
      </c>
      <c r="G843" s="5">
        <f>N843*General!$B$15/(N843+O843)</f>
        <v>3.999080201333708E-2</v>
      </c>
      <c r="H843" s="5">
        <f>(N843+O843)*(1/General!$B$20)*((F843/100)-E843*(C843/100))*1000/B843</f>
        <v>64.408470621190659</v>
      </c>
      <c r="I843" s="5">
        <f>(N843+O843)*(1/General!$B$20)*((D843/100)*E843-(G843/100))*1000/B843</f>
        <v>42.36686310031687</v>
      </c>
      <c r="J843" s="5">
        <f t="shared" si="13"/>
        <v>0.65778402579206707</v>
      </c>
      <c r="K843" s="5">
        <f>MAX(Online_RAW!$L$2-Online_RAW!L843,0)</f>
        <v>0</v>
      </c>
      <c r="L843" s="5">
        <f>0.0039*(Online_RAW!M843)</f>
        <v>34.940100000000001</v>
      </c>
      <c r="M843" s="10">
        <f>Online_RAW!$N$2-Online_RAW!N843</f>
        <v>5.6444333333301984</v>
      </c>
      <c r="N843" s="5">
        <f>Online_RAW!C843*60</f>
        <v>179.99800000000019</v>
      </c>
      <c r="O843" s="5">
        <f>MAX(0, Online_RAW!D843*60)</f>
        <v>4.1399999999999999E-2</v>
      </c>
      <c r="P843" s="5">
        <f>_xlfn.IFNA(VLOOKUP(A843,Sampling!$D$7:$E$14,2,FALSE),0)</f>
        <v>0</v>
      </c>
      <c r="Q843">
        <f>_xlfn.IFNA(VLOOKUP(A843,Refill!$D$6:$G$8,2,FALSE),0)</f>
        <v>0</v>
      </c>
    </row>
    <row r="844" spans="1:17" x14ac:dyDescent="0.25">
      <c r="A844" s="5">
        <f>ROUND((Online_RAW!B844-General!$B$10)*24,3)</f>
        <v>14.032999999999999</v>
      </c>
      <c r="B844" s="5">
        <f>General!$B$12+Online_ANA!K844/1000+Online_ANA!L844/1000+Online_ANA!M844/1000/General!$B$22-SUM($P$2:P844)/1000/General!$B$24+SUM($Q$2:Q844)/1000/General!$B$24</f>
        <v>1.1202409781127158</v>
      </c>
      <c r="C844" s="5">
        <f>Online_RAW!K844</f>
        <v>19.8966666666667</v>
      </c>
      <c r="D844" s="5">
        <f>Online_RAW!J844</f>
        <v>0.63500000000000001</v>
      </c>
      <c r="E844" s="5">
        <f>(1-F844/100-G844/100)/(1-C844/100-D844/100-General!$B$17/100)</f>
        <v>1.0015734543649575</v>
      </c>
      <c r="F844" s="5">
        <f>N844*General!$B$14/(N844+O844)+O844*100/(N844+O844)</f>
        <v>20.8</v>
      </c>
      <c r="G844" s="5">
        <f>N844*General!$B$15/(N844+O844)</f>
        <v>0.04</v>
      </c>
      <c r="H844" s="5">
        <f>(N844+O844)*(1/General!$B$20)*((F844/100)-E844*(C844/100))*1000/B844</f>
        <v>62.515359496671195</v>
      </c>
      <c r="I844" s="5">
        <f>(N844+O844)*(1/General!$B$20)*((D844/100)*E844-(G844/100))*1000/B844</f>
        <v>42.727011561098806</v>
      </c>
      <c r="J844" s="5">
        <f t="shared" si="13"/>
        <v>0.68346422231442061</v>
      </c>
      <c r="K844" s="5">
        <f>MAX(Online_RAW!$L$2-Online_RAW!L844,0)</f>
        <v>0</v>
      </c>
      <c r="L844" s="5">
        <f>0.0039*(Online_RAW!M844)</f>
        <v>34.940100000000001</v>
      </c>
      <c r="M844" s="10">
        <f>Online_RAW!$N$2-Online_RAW!N844</f>
        <v>5.777957142860032</v>
      </c>
      <c r="N844" s="5">
        <f>Online_RAW!C844*60</f>
        <v>180.00630000000001</v>
      </c>
      <c r="O844" s="5">
        <f>MAX(0, Online_RAW!D844*60)</f>
        <v>0</v>
      </c>
      <c r="P844" s="5">
        <f>_xlfn.IFNA(VLOOKUP(A844,Sampling!$D$7:$E$14,2,FALSE),0)</f>
        <v>0</v>
      </c>
      <c r="Q844">
        <f>_xlfn.IFNA(VLOOKUP(A844,Refill!$D$6:$G$8,2,FALSE),0)</f>
        <v>0</v>
      </c>
    </row>
    <row r="845" spans="1:17" x14ac:dyDescent="0.25">
      <c r="A845" s="5">
        <f>ROUND((Online_RAW!B845-General!$B$10)*24,3)</f>
        <v>14.05</v>
      </c>
      <c r="B845" s="5">
        <f>General!$B$12+Online_ANA!K845/1000+Online_ANA!L845/1000+Online_ANA!M845/1000/General!$B$22-SUM($P$2:P845)/1000/General!$B$24+SUM($Q$2:Q845)/1000/General!$B$24</f>
        <v>1.1207003796126425</v>
      </c>
      <c r="C845" s="5">
        <f>Online_RAW!K845</f>
        <v>19.89</v>
      </c>
      <c r="D845" s="5">
        <f>Online_RAW!J845</f>
        <v>0.63500000000000001</v>
      </c>
      <c r="E845" s="5">
        <f>(1-F845/100-G845/100)/(1-C845/100-D845/100-General!$B$17/100)</f>
        <v>1.0013523610266781</v>
      </c>
      <c r="F845" s="5">
        <f>N845*General!$B$14/(N845+O845)+O845*100/(N845+O845)</f>
        <v>20.810804027890274</v>
      </c>
      <c r="G845" s="5">
        <f>N845*General!$B$15/(N845+O845)</f>
        <v>3.999454342025744E-2</v>
      </c>
      <c r="H845" s="5">
        <f>(N845+O845)*(1/General!$B$20)*((F845/100)-E845*(C845/100))*1000/B845</f>
        <v>64.09920559724668</v>
      </c>
      <c r="I845" s="5">
        <f>(N845+O845)*(1/General!$B$20)*((D845/100)*E845-(G845/100))*1000/B845</f>
        <v>42.727580680420388</v>
      </c>
      <c r="J845" s="5">
        <f t="shared" si="13"/>
        <v>0.66658518280070089</v>
      </c>
      <c r="K845" s="5">
        <f>MAX(Online_RAW!$L$2-Online_RAW!L845,0)</f>
        <v>0</v>
      </c>
      <c r="L845" s="5">
        <f>0.0039*(Online_RAW!M845)</f>
        <v>35.240400000000001</v>
      </c>
      <c r="M845" s="10">
        <f>Online_RAW!$N$2-Online_RAW!N845</f>
        <v>5.9513777777801806</v>
      </c>
      <c r="N845" s="5">
        <f>Online_RAW!C845*60</f>
        <v>180.09872727272699</v>
      </c>
      <c r="O845" s="5">
        <f>MAX(0, Online_RAW!D845*60)</f>
        <v>2.4571428571428598E-2</v>
      </c>
      <c r="P845" s="5">
        <f>_xlfn.IFNA(VLOOKUP(A845,Sampling!$D$7:$E$14,2,FALSE),0)</f>
        <v>0</v>
      </c>
      <c r="Q845">
        <f>_xlfn.IFNA(VLOOKUP(A845,Refill!$D$6:$G$8,2,FALSE),0)</f>
        <v>0</v>
      </c>
    </row>
    <row r="846" spans="1:17" x14ac:dyDescent="0.25">
      <c r="A846" s="5">
        <f>ROUND((Online_RAW!B846-General!$B$10)*24,3)</f>
        <v>14.067</v>
      </c>
      <c r="B846" s="5">
        <f>General!$B$12+Online_ANA!K846/1000+Online_ANA!L846/1000+Online_ANA!M846/1000/General!$B$22-SUM($P$2:P846)/1000/General!$B$24+SUM($Q$2:Q846)/1000/General!$B$24</f>
        <v>1.1209397347313217</v>
      </c>
      <c r="C846" s="5">
        <f>Online_RAW!K846</f>
        <v>19.875</v>
      </c>
      <c r="D846" s="5">
        <f>Online_RAW!J846</f>
        <v>0.63500000000000001</v>
      </c>
      <c r="E846" s="5">
        <f>(1-F846/100-G846/100)/(1-C846/100-D846/100-General!$B$17/100)</f>
        <v>1.0012568829248876</v>
      </c>
      <c r="F846" s="5">
        <f>N846*General!$B$14/(N846+O846)+O846*100/(N846+O846)</f>
        <v>20.803328208479627</v>
      </c>
      <c r="G846" s="5">
        <f>N846*General!$B$15/(N846+O846)</f>
        <v>3.9998319086626453E-2</v>
      </c>
      <c r="H846" s="5">
        <f>(N846+O846)*(1/General!$B$20)*((F846/100)-E846*(C846/100))*1000/B846</f>
        <v>64.727578993621762</v>
      </c>
      <c r="I846" s="5">
        <f>(N846+O846)*(1/General!$B$20)*((D846/100)*E846-(G846/100))*1000/B846</f>
        <v>42.690849175073616</v>
      </c>
      <c r="J846" s="5">
        <f t="shared" si="13"/>
        <v>0.65954651539308096</v>
      </c>
      <c r="K846" s="5">
        <f>MAX(Online_RAW!$L$2-Online_RAW!L846,0)</f>
        <v>0</v>
      </c>
      <c r="L846" s="5">
        <f>0.0039*(Online_RAW!M846)</f>
        <v>35.365200000000002</v>
      </c>
      <c r="M846" s="10">
        <f>Online_RAW!$N$2-Online_RAW!N846</f>
        <v>6.0762428571406417</v>
      </c>
      <c r="N846" s="5">
        <f>Online_RAW!C846*60</f>
        <v>180.0187826086956</v>
      </c>
      <c r="O846" s="5">
        <f>MAX(0, Online_RAW!D846*60)</f>
        <v>7.5652173913043404E-3</v>
      </c>
      <c r="P846" s="5">
        <f>_xlfn.IFNA(VLOOKUP(A846,Sampling!$D$7:$E$14,2,FALSE),0)</f>
        <v>0</v>
      </c>
      <c r="Q846">
        <f>_xlfn.IFNA(VLOOKUP(A846,Refill!$D$6:$G$8,2,FALSE),0)</f>
        <v>0</v>
      </c>
    </row>
    <row r="847" spans="1:17" x14ac:dyDescent="0.25">
      <c r="A847" s="5">
        <f>ROUND((Online_RAW!B847-General!$B$10)*24,3)</f>
        <v>14.083</v>
      </c>
      <c r="B847" s="5">
        <f>General!$B$12+Online_ANA!K847/1000+Online_ANA!L847/1000+Online_ANA!M847/1000/General!$B$22-SUM($P$2:P847)/1000/General!$B$24+SUM($Q$2:Q847)/1000/General!$B$24</f>
        <v>1.1211253834862391</v>
      </c>
      <c r="C847" s="5">
        <f>Online_RAW!K847</f>
        <v>19.86</v>
      </c>
      <c r="D847" s="5">
        <f>Online_RAW!J847</f>
        <v>0.63</v>
      </c>
      <c r="E847" s="5">
        <f>(1-F847/100-G847/100)/(1-C847/100-D847/100-General!$B$17/100)</f>
        <v>1.00100477058059</v>
      </c>
      <c r="F847" s="5">
        <f>N847*General!$B$14/(N847+O847)+O847*100/(N847+O847)</f>
        <v>20.803239391387073</v>
      </c>
      <c r="G847" s="5">
        <f>N847*General!$B$15/(N847+O847)</f>
        <v>3.9998363943743905E-2</v>
      </c>
      <c r="H847" s="5">
        <f>(N847+O847)*(1/General!$B$20)*((F847/100)-E847*(C847/100))*1000/B847</f>
        <v>66.147914012133114</v>
      </c>
      <c r="I847" s="5">
        <f>(N847+O847)*(1/General!$B$20)*((D847/100)*E847-(G847/100))*1000/B847</f>
        <v>42.315497803575738</v>
      </c>
      <c r="J847" s="5">
        <f t="shared" si="13"/>
        <v>0.63971023781360759</v>
      </c>
      <c r="K847" s="5">
        <f>MAX(Online_RAW!$L$2-Online_RAW!L847,0)</f>
        <v>0</v>
      </c>
      <c r="L847" s="5">
        <f>0.0039*(Online_RAW!M847)</f>
        <v>35.365200000000002</v>
      </c>
      <c r="M847" s="10">
        <f>Online_RAW!$N$2-Online_RAW!N847</f>
        <v>6.2786000000005515</v>
      </c>
      <c r="N847" s="5">
        <f>Online_RAW!C847*60</f>
        <v>180.02645454545458</v>
      </c>
      <c r="O847" s="5">
        <f>MAX(0, Online_RAW!D847*60)</f>
        <v>7.3636363636363795E-3</v>
      </c>
      <c r="P847" s="5">
        <f>_xlfn.IFNA(VLOOKUP(A847,Sampling!$D$7:$E$14,2,FALSE),0)</f>
        <v>0</v>
      </c>
      <c r="Q847">
        <f>_xlfn.IFNA(VLOOKUP(A847,Refill!$D$6:$G$8,2,FALSE),0)</f>
        <v>0</v>
      </c>
    </row>
    <row r="848" spans="1:17" x14ac:dyDescent="0.25">
      <c r="A848" s="5">
        <f>ROUND((Online_RAW!B848-General!$B$10)*24,3)</f>
        <v>14.1</v>
      </c>
      <c r="B848" s="5">
        <f>General!$B$12+Online_ANA!K848/1000+Online_ANA!L848/1000+Online_ANA!M848/1000/General!$B$22-SUM($P$2:P848)/1000/General!$B$24+SUM($Q$2:Q848)/1000/General!$B$24</f>
        <v>1.1212210377595413</v>
      </c>
      <c r="C848" s="5">
        <f>Online_RAW!K848</f>
        <v>19.87</v>
      </c>
      <c r="D848" s="5">
        <f>Online_RAW!J848</f>
        <v>0.64</v>
      </c>
      <c r="E848" s="5">
        <f>(1-F848/100-G848/100)/(1-C848/100-D848/100-General!$B$17/100)</f>
        <v>1.0012898577377349</v>
      </c>
      <c r="F848" s="5">
        <f>N848*General!$B$14/(N848+O848)+O848*100/(N848+O848)</f>
        <v>20.800719991272835</v>
      </c>
      <c r="G848" s="5">
        <f>N848*General!$B$15/(N848+O848)</f>
        <v>3.9999636368044024E-2</v>
      </c>
      <c r="H848" s="5">
        <f>(N848+O848)*(1/General!$B$20)*((F848/100)-E848*(C848/100))*1000/B848</f>
        <v>64.827485817910059</v>
      </c>
      <c r="I848" s="5">
        <f>(N848+O848)*(1/General!$B$20)*((D848/100)*E848-(G848/100))*1000/B848</f>
        <v>43.034403695901965</v>
      </c>
      <c r="J848" s="5">
        <f t="shared" si="13"/>
        <v>0.66382959562520527</v>
      </c>
      <c r="K848" s="5">
        <f>MAX(Online_RAW!$L$2-Online_RAW!L848,0)</f>
        <v>0</v>
      </c>
      <c r="L848" s="5">
        <f>0.0039*(Online_RAW!M848)</f>
        <v>35.365200000000002</v>
      </c>
      <c r="M848" s="10">
        <f>Online_RAW!$N$2-Online_RAW!N848</f>
        <v>6.3828631578999193</v>
      </c>
      <c r="N848" s="5">
        <f>Online_RAW!C848*60</f>
        <v>180.0005454545454</v>
      </c>
      <c r="O848" s="5">
        <f>MAX(0, Online_RAW!D848*60)</f>
        <v>1.6363636363636381E-3</v>
      </c>
      <c r="P848" s="5">
        <f>_xlfn.IFNA(VLOOKUP(A848,Sampling!$D$7:$E$14,2,FALSE),0)</f>
        <v>0</v>
      </c>
      <c r="Q848">
        <f>_xlfn.IFNA(VLOOKUP(A848,Refill!$D$6:$G$8,2,FALSE),0)</f>
        <v>0</v>
      </c>
    </row>
    <row r="849" spans="1:17" x14ac:dyDescent="0.25">
      <c r="A849" s="5">
        <f>ROUND((Online_RAW!B849-General!$B$10)*24,3)</f>
        <v>14.117000000000001</v>
      </c>
      <c r="B849" s="5">
        <f>General!$B$12+Online_ANA!K849/1000+Online_ANA!L849/1000+Online_ANA!M849/1000/General!$B$22-SUM($P$2:P849)/1000/General!$B$24+SUM($Q$2:Q849)/1000/General!$B$24</f>
        <v>1.1214240073394501</v>
      </c>
      <c r="C849" s="5">
        <f>Online_RAW!K849</f>
        <v>19.88</v>
      </c>
      <c r="D849" s="5">
        <f>Online_RAW!J849</f>
        <v>0.64</v>
      </c>
      <c r="E849" s="5">
        <f>(1-F849/100-G849/100)/(1-C849/100-D849/100-General!$B$17/100)</f>
        <v>1.0014256311945622</v>
      </c>
      <c r="F849" s="5">
        <f>N849*General!$B$14/(N849+O849)+O849*100/(N849+O849)</f>
        <v>20.8</v>
      </c>
      <c r="G849" s="5">
        <f>N849*General!$B$15/(N849+O849)</f>
        <v>0.04</v>
      </c>
      <c r="H849" s="5">
        <f>(N849+O849)*(1/General!$B$20)*((F849/100)-E849*(C849/100))*1000/B849</f>
        <v>63.858535226617022</v>
      </c>
      <c r="I849" s="5">
        <f>(N849+O849)*(1/General!$B$20)*((D849/100)*E849-(G849/100))*1000/B849</f>
        <v>43.035969475724798</v>
      </c>
      <c r="J849" s="5">
        <f t="shared" si="13"/>
        <v>0.67392666184718375</v>
      </c>
      <c r="K849" s="5">
        <f>MAX(Online_RAW!$L$2-Online_RAW!L849,0)</f>
        <v>0</v>
      </c>
      <c r="L849" s="5">
        <f>0.0039*(Online_RAW!M849)</f>
        <v>35.365200000000002</v>
      </c>
      <c r="M849" s="10">
        <f>Online_RAW!$N$2-Online_RAW!N849</f>
        <v>6.6041000000004715</v>
      </c>
      <c r="N849" s="5">
        <f>Online_RAW!C849*60</f>
        <v>180.01539130434779</v>
      </c>
      <c r="O849" s="5">
        <f>MAX(0, Online_RAW!D849*60)</f>
        <v>0</v>
      </c>
      <c r="P849" s="5">
        <f>_xlfn.IFNA(VLOOKUP(A849,Sampling!$D$7:$E$14,2,FALSE),0)</f>
        <v>0</v>
      </c>
      <c r="Q849">
        <f>_xlfn.IFNA(VLOOKUP(A849,Refill!$D$6:$G$8,2,FALSE),0)</f>
        <v>0</v>
      </c>
    </row>
    <row r="850" spans="1:17" x14ac:dyDescent="0.25">
      <c r="A850" s="5">
        <f>ROUND((Online_RAW!B850-General!$B$10)*24,3)</f>
        <v>14.132999999999999</v>
      </c>
      <c r="B850" s="5">
        <f>General!$B$12+Online_ANA!K850/1000+Online_ANA!L850/1000+Online_ANA!M850/1000/General!$B$22-SUM($P$2:P850)/1000/General!$B$24+SUM($Q$2:Q850)/1000/General!$B$24</f>
        <v>1.1215611021406697</v>
      </c>
      <c r="C850" s="5">
        <f>Online_RAW!K850</f>
        <v>19.875</v>
      </c>
      <c r="D850" s="5">
        <f>Online_RAW!J850</f>
        <v>0.64</v>
      </c>
      <c r="E850" s="5">
        <f>(1-F850/100-G850/100)/(1-C850/100-D850/100-General!$B$17/100)</f>
        <v>1.001310726876314</v>
      </c>
      <c r="F850" s="5">
        <f>N850*General!$B$14/(N850+O850)+O850*100/(N850+O850)</f>
        <v>20.80407838315482</v>
      </c>
      <c r="G850" s="5">
        <f>N850*General!$B$15/(N850+O850)</f>
        <v>3.9997940210527869E-2</v>
      </c>
      <c r="H850" s="5">
        <f>(N850+O850)*(1/General!$B$20)*((F850/100)-E850*(C850/100))*1000/B850</f>
        <v>64.684973319257296</v>
      </c>
      <c r="I850" s="5">
        <f>(N850+O850)*(1/General!$B$20)*((D850/100)*E850-(G850/100))*1000/B850</f>
        <v>43.038967446574929</v>
      </c>
      <c r="J850" s="5">
        <f t="shared" si="13"/>
        <v>0.66536268375891627</v>
      </c>
      <c r="K850" s="5">
        <f>MAX(Online_RAW!$L$2-Online_RAW!L850,0)</f>
        <v>0</v>
      </c>
      <c r="L850" s="5">
        <f>0.0039*(Online_RAW!M850)</f>
        <v>35.365200000000002</v>
      </c>
      <c r="M850" s="10">
        <f>Online_RAW!$N$2-Online_RAW!N850</f>
        <v>6.7535333333298695</v>
      </c>
      <c r="N850" s="5">
        <f>Online_RAW!C850*60</f>
        <v>180.06208695652199</v>
      </c>
      <c r="O850" s="5">
        <f>MAX(0, Online_RAW!D850*60)</f>
        <v>9.2727272727273005E-3</v>
      </c>
      <c r="P850" s="5">
        <f>_xlfn.IFNA(VLOOKUP(A850,Sampling!$D$7:$E$14,2,FALSE),0)</f>
        <v>0</v>
      </c>
      <c r="Q850">
        <f>_xlfn.IFNA(VLOOKUP(A850,Refill!$D$6:$G$8,2,FALSE),0)</f>
        <v>0</v>
      </c>
    </row>
    <row r="851" spans="1:17" x14ac:dyDescent="0.25">
      <c r="A851" s="5">
        <f>ROUND((Online_RAW!B851-General!$B$10)*24,3)</f>
        <v>14.15</v>
      </c>
      <c r="B851" s="5">
        <f>General!$B$12+Online_ANA!K851/1000+Online_ANA!L851/1000+Online_ANA!M851/1000/General!$B$22-SUM($P$2:P851)/1000/General!$B$24+SUM($Q$2:Q851)/1000/General!$B$24</f>
        <v>1.1216757882352939</v>
      </c>
      <c r="C851" s="5">
        <f>Online_RAW!K851</f>
        <v>19.875</v>
      </c>
      <c r="D851" s="5">
        <f>Online_RAW!J851</f>
        <v>0.64</v>
      </c>
      <c r="E851" s="5">
        <f>(1-F851/100-G851/100)/(1-C851/100-D851/100-General!$B$17/100)</f>
        <v>1.0013622917639733</v>
      </c>
      <c r="F851" s="5">
        <f>N851*General!$B$14/(N851+O851)+O851*100/(N851+O851)</f>
        <v>20.8</v>
      </c>
      <c r="G851" s="5">
        <f>N851*General!$B$15/(N851+O851)</f>
        <v>0.04</v>
      </c>
      <c r="H851" s="5">
        <f>(N851+O851)*(1/General!$B$20)*((F851/100)-E851*(C851/100))*1000/B851</f>
        <v>64.307912218581876</v>
      </c>
      <c r="I851" s="5">
        <f>(N851+O851)*(1/General!$B$20)*((D851/100)*E851-(G851/100))*1000/B851</f>
        <v>43.03348150166314</v>
      </c>
      <c r="J851" s="5">
        <f t="shared" si="13"/>
        <v>0.66917864407404204</v>
      </c>
      <c r="K851" s="5">
        <f>MAX(Online_RAW!$L$2-Online_RAW!L851,0)</f>
        <v>0</v>
      </c>
      <c r="L851" s="5">
        <f>0.0039*(Online_RAW!M851)</f>
        <v>35.365200000000002</v>
      </c>
      <c r="M851" s="10">
        <f>Online_RAW!$N$2-Online_RAW!N851</f>
        <v>6.8785411764702076</v>
      </c>
      <c r="N851" s="5">
        <f>Online_RAW!C851*60</f>
        <v>180.05754545454539</v>
      </c>
      <c r="O851" s="5">
        <f>MAX(0, Online_RAW!D851*60)</f>
        <v>0</v>
      </c>
      <c r="P851" s="5">
        <f>_xlfn.IFNA(VLOOKUP(A851,Sampling!$D$7:$E$14,2,FALSE),0)</f>
        <v>0</v>
      </c>
      <c r="Q851">
        <f>_xlfn.IFNA(VLOOKUP(A851,Refill!$D$6:$G$8,2,FALSE),0)</f>
        <v>0</v>
      </c>
    </row>
    <row r="852" spans="1:17" x14ac:dyDescent="0.25">
      <c r="A852" s="5">
        <f>ROUND((Online_RAW!B852-General!$B$10)*24,3)</f>
        <v>14.167</v>
      </c>
      <c r="B852" s="5">
        <f>General!$B$12+Online_ANA!K852/1000+Online_ANA!L852/1000+Online_ANA!M852/1000/General!$B$22-SUM($P$2:P852)/1000/General!$B$24+SUM($Q$2:Q852)/1000/General!$B$24</f>
        <v>1.1217967596330276</v>
      </c>
      <c r="C852" s="5">
        <f>Online_RAW!K852</f>
        <v>19.87</v>
      </c>
      <c r="D852" s="5">
        <f>Online_RAW!J852</f>
        <v>0.64</v>
      </c>
      <c r="E852" s="5">
        <f>(1-F852/100-G852/100)/(1-C852/100-D852/100-General!$B$17/100)</f>
        <v>1.0012989603452218</v>
      </c>
      <c r="F852" s="5">
        <f>N852*General!$B$14/(N852+O852)+O852*100/(N852+O852)</f>
        <v>20.8</v>
      </c>
      <c r="G852" s="5">
        <f>N852*General!$B$15/(N852+O852)</f>
        <v>0.04</v>
      </c>
      <c r="H852" s="5">
        <f>(N852+O852)*(1/General!$B$20)*((F852/100)-E852*(C852/100))*1000/B852</f>
        <v>64.757479060823385</v>
      </c>
      <c r="I852" s="5">
        <f>(N852+O852)*(1/General!$B$20)*((D852/100)*E852-(G852/100))*1000/B852</f>
        <v>43.031151959233107</v>
      </c>
      <c r="J852" s="5">
        <f t="shared" si="13"/>
        <v>0.66449702155354362</v>
      </c>
      <c r="K852" s="5">
        <f>MAX(Online_RAW!$L$2-Online_RAW!L852,0)</f>
        <v>0</v>
      </c>
      <c r="L852" s="5">
        <f>0.0039*(Online_RAW!M852)</f>
        <v>35.365200000000002</v>
      </c>
      <c r="M852" s="10">
        <f>Online_RAW!$N$2-Online_RAW!N852</f>
        <v>7.0104000000001179</v>
      </c>
      <c r="N852" s="5">
        <f>Online_RAW!C852*60</f>
        <v>180.07936363636381</v>
      </c>
      <c r="O852" s="5">
        <f>MAX(0, Online_RAW!D852*60)</f>
        <v>0</v>
      </c>
      <c r="P852" s="5">
        <f>_xlfn.IFNA(VLOOKUP(A852,Sampling!$D$7:$E$14,2,FALSE),0)</f>
        <v>0</v>
      </c>
      <c r="Q852">
        <f>_xlfn.IFNA(VLOOKUP(A852,Refill!$D$6:$G$8,2,FALSE),0)</f>
        <v>0</v>
      </c>
    </row>
    <row r="853" spans="1:17" x14ac:dyDescent="0.25">
      <c r="A853" s="5">
        <f>ROUND((Online_RAW!B853-General!$B$10)*24,3)</f>
        <v>14.183</v>
      </c>
      <c r="B853" s="5">
        <f>General!$B$12+Online_ANA!K853/1000+Online_ANA!L853/1000+Online_ANA!M853/1000/General!$B$22-SUM($P$2:P853)/1000/General!$B$24+SUM($Q$2:Q853)/1000/General!$B$24</f>
        <v>1.1221646876146787</v>
      </c>
      <c r="C853" s="5">
        <f>Online_RAW!K853</f>
        <v>19.875</v>
      </c>
      <c r="D853" s="5">
        <f>Online_RAW!J853</f>
        <v>0.64500000000000002</v>
      </c>
      <c r="E853" s="5">
        <f>(1-F853/100-G853/100)/(1-C853/100-D853/100-General!$B$17/100)</f>
        <v>1.0014256311945622</v>
      </c>
      <c r="F853" s="5">
        <f>N853*General!$B$14/(N853+O853)+O853*100/(N853+O853)</f>
        <v>20.8</v>
      </c>
      <c r="G853" s="5">
        <f>N853*General!$B$15/(N853+O853)</f>
        <v>0.04</v>
      </c>
      <c r="H853" s="5">
        <f>(N853+O853)*(1/General!$B$20)*((F853/100)-E853*(C853/100))*1000/B853</f>
        <v>64.188697851041923</v>
      </c>
      <c r="I853" s="5">
        <f>(N853+O853)*(1/General!$B$20)*((D853/100)*E853-(G853/100))*1000/B853</f>
        <v>43.375352680512897</v>
      </c>
      <c r="J853" s="5">
        <f t="shared" si="13"/>
        <v>0.67574750902675962</v>
      </c>
      <c r="K853" s="5">
        <f>MAX(Online_RAW!$L$2-Online_RAW!L853,0)</f>
        <v>0</v>
      </c>
      <c r="L853" s="5">
        <f>0.0039*(Online_RAW!M853)</f>
        <v>35.559549999999867</v>
      </c>
      <c r="M853" s="10">
        <f>Online_RAW!$N$2-Online_RAW!N853</f>
        <v>7.1995999999999185</v>
      </c>
      <c r="N853" s="5">
        <f>Online_RAW!C853*60</f>
        <v>180.05452173913019</v>
      </c>
      <c r="O853" s="5">
        <f>MAX(0, Online_RAW!D853*60)</f>
        <v>0</v>
      </c>
      <c r="P853" s="5">
        <f>_xlfn.IFNA(VLOOKUP(A853,Sampling!$D$7:$E$14,2,FALSE),0)</f>
        <v>0</v>
      </c>
      <c r="Q853">
        <f>_xlfn.IFNA(VLOOKUP(A853,Refill!$D$6:$G$8,2,FALSE),0)</f>
        <v>0</v>
      </c>
    </row>
    <row r="854" spans="1:17" x14ac:dyDescent="0.25">
      <c r="A854" s="5">
        <f>ROUND((Online_RAW!B854-General!$B$10)*24,3)</f>
        <v>14.2</v>
      </c>
      <c r="B854" s="5">
        <f>General!$B$12+Online_ANA!K854/1000+Online_ANA!L854/1000+Online_ANA!M854/1000/General!$B$22-SUM($P$2:P854)/1000/General!$B$24+SUM($Q$2:Q854)/1000/General!$B$24</f>
        <v>1.1222885408256882</v>
      </c>
      <c r="C854" s="5">
        <f>Online_RAW!K854</f>
        <v>19.89</v>
      </c>
      <c r="D854" s="5">
        <f>Online_RAW!J854</f>
        <v>0.64500000000000002</v>
      </c>
      <c r="E854" s="5">
        <f>(1-F854/100-G854/100)/(1-C854/100-D854/100-General!$B$17/100)</f>
        <v>1.0016156975725603</v>
      </c>
      <c r="F854" s="5">
        <f>N854*General!$B$14/(N854+O854)+O854*100/(N854+O854)</f>
        <v>20.8</v>
      </c>
      <c r="G854" s="5">
        <f>N854*General!$B$15/(N854+O854)</f>
        <v>0.04</v>
      </c>
      <c r="H854" s="5">
        <f>(N854+O854)*(1/General!$B$20)*((F854/100)-E854*(C854/100))*1000/B854</f>
        <v>62.799856430025677</v>
      </c>
      <c r="I854" s="5">
        <f>(N854+O854)*(1/General!$B$20)*((D854/100)*E854-(G854/100))*1000/B854</f>
        <v>43.354515254038638</v>
      </c>
      <c r="J854" s="5">
        <f t="shared" si="13"/>
        <v>0.69036010141752657</v>
      </c>
      <c r="K854" s="5">
        <f>MAX(Online_RAW!$L$2-Online_RAW!L854,0)</f>
        <v>0</v>
      </c>
      <c r="L854" s="5">
        <f>0.0039*(Online_RAW!M854)</f>
        <v>35.559549999999867</v>
      </c>
      <c r="M854" s="10">
        <f>Online_RAW!$N$2-Online_RAW!N854</f>
        <v>7.3346000000001368</v>
      </c>
      <c r="N854" s="5">
        <f>Online_RAW!C854*60</f>
        <v>179.95147826086981</v>
      </c>
      <c r="O854" s="5">
        <f>MAX(0, Online_RAW!D854*60)</f>
        <v>0</v>
      </c>
      <c r="P854" s="5">
        <f>_xlfn.IFNA(VLOOKUP(A854,Sampling!$D$7:$E$14,2,FALSE),0)</f>
        <v>0</v>
      </c>
      <c r="Q854">
        <f>_xlfn.IFNA(VLOOKUP(A854,Refill!$D$6:$G$8,2,FALSE),0)</f>
        <v>0</v>
      </c>
    </row>
    <row r="855" spans="1:17" x14ac:dyDescent="0.25">
      <c r="A855" s="5">
        <f>ROUND((Online_RAW!B855-General!$B$10)*24,3)</f>
        <v>14.217000000000001</v>
      </c>
      <c r="B855" s="5">
        <f>General!$B$12+Online_ANA!K855/1000+Online_ANA!L855/1000+Online_ANA!M855/1000/General!$B$22-SUM($P$2:P855)/1000/General!$B$24+SUM($Q$2:Q855)/1000/General!$B$24</f>
        <v>1.1226978622542569</v>
      </c>
      <c r="C855" s="5">
        <f>Online_RAW!K855</f>
        <v>19.885000000000002</v>
      </c>
      <c r="D855" s="5">
        <f>Online_RAW!J855</f>
        <v>0.64</v>
      </c>
      <c r="E855" s="5">
        <f>(1-F855/100-G855/100)/(1-C855/100-D855/100-General!$B$17/100)</f>
        <v>1.0014889786385091</v>
      </c>
      <c r="F855" s="5">
        <f>N855*General!$B$14/(N855+O855)+O855*100/(N855+O855)</f>
        <v>20.8</v>
      </c>
      <c r="G855" s="5">
        <f>N855*General!$B$15/(N855+O855)</f>
        <v>0.04</v>
      </c>
      <c r="H855" s="5">
        <f>(N855+O855)*(1/General!$B$20)*((F855/100)-E855*(C855/100))*1000/B855</f>
        <v>63.353950100578963</v>
      </c>
      <c r="I855" s="5">
        <f>(N855+O855)*(1/General!$B$20)*((D855/100)*E855-(G855/100))*1000/B855</f>
        <v>43.001018311208817</v>
      </c>
      <c r="J855" s="5">
        <f t="shared" si="13"/>
        <v>0.67874249739663595</v>
      </c>
      <c r="K855" s="5">
        <f>MAX(Online_RAW!$L$2-Online_RAW!L855,0)</f>
        <v>0</v>
      </c>
      <c r="L855" s="5">
        <f>0.0039*(Online_RAW!M855)</f>
        <v>35.790299999999995</v>
      </c>
      <c r="M855" s="10">
        <f>Online_RAW!$N$2-Online_RAW!N855</f>
        <v>7.5292428571401615</v>
      </c>
      <c r="N855" s="5">
        <f>Online_RAW!C855*60</f>
        <v>180.06136363636381</v>
      </c>
      <c r="O855" s="5">
        <f>MAX(0, Online_RAW!D855*60)</f>
        <v>0</v>
      </c>
      <c r="P855" s="5">
        <f>_xlfn.IFNA(VLOOKUP(A855,Sampling!$D$7:$E$14,2,FALSE),0)</f>
        <v>0</v>
      </c>
      <c r="Q855">
        <f>_xlfn.IFNA(VLOOKUP(A855,Refill!$D$6:$G$8,2,FALSE),0)</f>
        <v>0</v>
      </c>
    </row>
    <row r="856" spans="1:17" x14ac:dyDescent="0.25">
      <c r="A856" s="5">
        <f>ROUND((Online_RAW!B856-General!$B$10)*24,3)</f>
        <v>14.233000000000001</v>
      </c>
      <c r="B856" s="5">
        <f>General!$B$12+Online_ANA!K856/1000+Online_ANA!L856/1000+Online_ANA!M856/1000/General!$B$22-SUM($P$2:P856)/1000/General!$B$24+SUM($Q$2:Q856)/1000/General!$B$24</f>
        <v>1.1228329688907435</v>
      </c>
      <c r="C856" s="5">
        <f>Online_RAW!K856</f>
        <v>19.873333333333299</v>
      </c>
      <c r="D856" s="5">
        <f>Online_RAW!J856</f>
        <v>0.64</v>
      </c>
      <c r="E856" s="5">
        <f>(1-F856/100-G856/100)/(1-C856/100-D856/100-General!$B$17/100)</f>
        <v>1.0013411804009267</v>
      </c>
      <c r="F856" s="5">
        <f>N856*General!$B$14/(N856+O856)+O856*100/(N856+O856)</f>
        <v>20.8</v>
      </c>
      <c r="G856" s="5">
        <f>N856*General!$B$15/(N856+O856)</f>
        <v>0.04</v>
      </c>
      <c r="H856" s="5">
        <f>(N856+O856)*(1/General!$B$20)*((F856/100)-E856*(C856/100))*1000/B856</f>
        <v>64.365991824012099</v>
      </c>
      <c r="I856" s="5">
        <f>(N856+O856)*(1/General!$B$20)*((D856/100)*E856-(G856/100))*1000/B856</f>
        <v>42.971430977754864</v>
      </c>
      <c r="J856" s="5">
        <f t="shared" si="13"/>
        <v>0.66761079508020771</v>
      </c>
      <c r="K856" s="5">
        <f>MAX(Online_RAW!$L$2-Online_RAW!L856,0)</f>
        <v>0</v>
      </c>
      <c r="L856" s="5">
        <f>0.0039*(Online_RAW!M856)</f>
        <v>35.790299999999995</v>
      </c>
      <c r="M856" s="10">
        <f>Online_RAW!$N$2-Online_RAW!N856</f>
        <v>7.6765090909102582</v>
      </c>
      <c r="N856" s="5">
        <f>Online_RAW!C856*60</f>
        <v>179.9874545454546</v>
      </c>
      <c r="O856" s="5">
        <f>MAX(0, Online_RAW!D856*60)</f>
        <v>0</v>
      </c>
      <c r="P856" s="5">
        <f>_xlfn.IFNA(VLOOKUP(A856,Sampling!$D$7:$E$14,2,FALSE),0)</f>
        <v>0</v>
      </c>
      <c r="Q856">
        <f>_xlfn.IFNA(VLOOKUP(A856,Refill!$D$6:$G$8,2,FALSE),0)</f>
        <v>0</v>
      </c>
    </row>
    <row r="857" spans="1:17" x14ac:dyDescent="0.25">
      <c r="A857" s="5">
        <f>ROUND((Online_RAW!B857-General!$B$10)*24,3)</f>
        <v>14.25</v>
      </c>
      <c r="B857" s="5">
        <f>General!$B$12+Online_ANA!K857/1000+Online_ANA!L857/1000+Online_ANA!M857/1000/General!$B$22-SUM($P$2:P857)/1000/General!$B$24+SUM($Q$2:Q857)/1000/General!$B$24</f>
        <v>1.1229845431192662</v>
      </c>
      <c r="C857" s="5">
        <f>Online_RAW!K857</f>
        <v>19.88</v>
      </c>
      <c r="D857" s="5">
        <f>Online_RAW!J857</f>
        <v>0.64</v>
      </c>
      <c r="E857" s="5">
        <f>(1-F857/100-G857/100)/(1-C857/100-D857/100-General!$B$17/100)</f>
        <v>1.0014256311945622</v>
      </c>
      <c r="F857" s="5">
        <f>N857*General!$B$14/(N857+O857)+O857*100/(N857+O857)</f>
        <v>20.8</v>
      </c>
      <c r="G857" s="5">
        <f>N857*General!$B$15/(N857+O857)</f>
        <v>0.04</v>
      </c>
      <c r="H857" s="5">
        <f>(N857+O857)*(1/General!$B$20)*((F857/100)-E857*(C857/100))*1000/B857</f>
        <v>63.79336041613135</v>
      </c>
      <c r="I857" s="5">
        <f>(N857+O857)*(1/General!$B$20)*((D857/100)*E857-(G857/100))*1000/B857</f>
        <v>42.992046433257677</v>
      </c>
      <c r="J857" s="5">
        <f t="shared" si="13"/>
        <v>0.67392666184718386</v>
      </c>
      <c r="K857" s="5">
        <f>MAX(Online_RAW!$L$2-Online_RAW!L857,0)</f>
        <v>0</v>
      </c>
      <c r="L857" s="5">
        <f>0.0039*(Online_RAW!M857)</f>
        <v>35.790299999999995</v>
      </c>
      <c r="M857" s="10">
        <f>Online_RAW!$N$2-Online_RAW!N857</f>
        <v>7.8417250000002241</v>
      </c>
      <c r="N857" s="5">
        <f>Online_RAW!C857*60</f>
        <v>180.08191304347798</v>
      </c>
      <c r="O857" s="5">
        <f>MAX(0, Online_RAW!D857*60)</f>
        <v>0</v>
      </c>
      <c r="P857" s="5">
        <f>_xlfn.IFNA(VLOOKUP(A857,Sampling!$D$7:$E$14,2,FALSE),0)</f>
        <v>0</v>
      </c>
      <c r="Q857">
        <f>_xlfn.IFNA(VLOOKUP(A857,Refill!$D$6:$G$8,2,FALSE),0)</f>
        <v>0</v>
      </c>
    </row>
    <row r="858" spans="1:17" x14ac:dyDescent="0.25">
      <c r="A858" s="5">
        <f>ROUND((Online_RAW!B858-General!$B$10)*24,3)</f>
        <v>14.266999999999999</v>
      </c>
      <c r="B858" s="5">
        <f>General!$B$12+Online_ANA!K858/1000+Online_ANA!L858/1000+Online_ANA!M858/1000/General!$B$22-SUM($P$2:P858)/1000/General!$B$24+SUM($Q$2:Q858)/1000/General!$B$24</f>
        <v>1.1231257128440368</v>
      </c>
      <c r="C858" s="5">
        <f>Online_RAW!K858</f>
        <v>19.88</v>
      </c>
      <c r="D858" s="5">
        <f>Online_RAW!J858</f>
        <v>0.64500000000000002</v>
      </c>
      <c r="E858" s="5">
        <f>(1-F858/100-G858/100)/(1-C858/100-D858/100-General!$B$17/100)</f>
        <v>1.0014889786385091</v>
      </c>
      <c r="F858" s="5">
        <f>N858*General!$B$14/(N858+O858)+O858*100/(N858+O858)</f>
        <v>20.8</v>
      </c>
      <c r="G858" s="5">
        <f>N858*General!$B$15/(N858+O858)</f>
        <v>0.04</v>
      </c>
      <c r="H858" s="5">
        <f>(N858+O858)*(1/General!$B$20)*((F858/100)-E858*(C858/100))*1000/B858</f>
        <v>63.678645219055994</v>
      </c>
      <c r="I858" s="5">
        <f>(N858+O858)*(1/General!$B$20)*((D858/100)*E858-(G858/100))*1000/B858</f>
        <v>43.336450550307887</v>
      </c>
      <c r="J858" s="5">
        <f t="shared" si="13"/>
        <v>0.68054919198154273</v>
      </c>
      <c r="K858" s="5">
        <f>MAX(Online_RAW!$L$2-Online_RAW!L858,0)</f>
        <v>0</v>
      </c>
      <c r="L858" s="5">
        <f>0.0039*(Online_RAW!M858)</f>
        <v>35.790299999999995</v>
      </c>
      <c r="M858" s="10">
        <f>Online_RAW!$N$2-Online_RAW!N858</f>
        <v>7.995600000000195</v>
      </c>
      <c r="N858" s="5">
        <f>Online_RAW!C858*60</f>
        <v>180.03495652173899</v>
      </c>
      <c r="O858" s="5">
        <f>MAX(0, Online_RAW!D858*60)</f>
        <v>0</v>
      </c>
      <c r="P858" s="5">
        <f>_xlfn.IFNA(VLOOKUP(A858,Sampling!$D$7:$E$14,2,FALSE),0)</f>
        <v>0</v>
      </c>
      <c r="Q858">
        <f>_xlfn.IFNA(VLOOKUP(A858,Refill!$D$6:$G$8,2,FALSE),0)</f>
        <v>0</v>
      </c>
    </row>
    <row r="859" spans="1:17" x14ac:dyDescent="0.25">
      <c r="A859" s="5">
        <f>ROUND((Online_RAW!B859-General!$B$10)*24,3)</f>
        <v>14.282999999999999</v>
      </c>
      <c r="B859" s="5">
        <f>General!$B$12+Online_ANA!K859/1000+Online_ANA!L859/1000+Online_ANA!M859/1000/General!$B$22-SUM($P$2:P859)/1000/General!$B$24+SUM($Q$2:Q859)/1000/General!$B$24</f>
        <v>1.1232619513761473</v>
      </c>
      <c r="C859" s="5">
        <f>Online_RAW!K859</f>
        <v>19.88</v>
      </c>
      <c r="D859" s="5">
        <f>Online_RAW!J859</f>
        <v>0.64500000000000002</v>
      </c>
      <c r="E859" s="5">
        <f>(1-F859/100-G859/100)/(1-C859/100-D859/100-General!$B$17/100)</f>
        <v>1.0014889786385091</v>
      </c>
      <c r="F859" s="5">
        <f>N859*General!$B$14/(N859+O859)+O859*100/(N859+O859)</f>
        <v>20.8</v>
      </c>
      <c r="G859" s="5">
        <f>N859*General!$B$15/(N859+O859)</f>
        <v>0.04</v>
      </c>
      <c r="H859" s="5">
        <f>(N859+O859)*(1/General!$B$20)*((F859/100)-E859*(C859/100))*1000/B859</f>
        <v>63.634571784639775</v>
      </c>
      <c r="I859" s="5">
        <f>(N859+O859)*(1/General!$B$20)*((D859/100)*E859-(G859/100))*1000/B859</f>
        <v>43.306456410128085</v>
      </c>
      <c r="J859" s="5">
        <f t="shared" si="13"/>
        <v>0.68054919198154284</v>
      </c>
      <c r="K859" s="5">
        <f>MAX(Online_RAW!$L$2-Online_RAW!L859,0)</f>
        <v>0</v>
      </c>
      <c r="L859" s="5">
        <f>0.0039*(Online_RAW!M859)</f>
        <v>35.790299999999995</v>
      </c>
      <c r="M859" s="10">
        <f>Online_RAW!$N$2-Online_RAW!N859</f>
        <v>8.1441000000004351</v>
      </c>
      <c r="N859" s="5">
        <f>Online_RAW!C859*60</f>
        <v>179.93217391304339</v>
      </c>
      <c r="O859" s="5">
        <f>MAX(0, Online_RAW!D859*60)</f>
        <v>0</v>
      </c>
      <c r="P859" s="5">
        <f>_xlfn.IFNA(VLOOKUP(A859,Sampling!$D$7:$E$14,2,FALSE),0)</f>
        <v>0</v>
      </c>
      <c r="Q859">
        <f>_xlfn.IFNA(VLOOKUP(A859,Refill!$D$6:$G$8,2,FALSE),0)</f>
        <v>0</v>
      </c>
    </row>
    <row r="860" spans="1:17" x14ac:dyDescent="0.25">
      <c r="A860" s="5">
        <f>ROUND((Online_RAW!B860-General!$B$10)*24,3)</f>
        <v>14.3</v>
      </c>
      <c r="B860" s="5">
        <f>General!$B$12+Online_ANA!K860/1000+Online_ANA!L860/1000+Online_ANA!M860/1000/General!$B$22-SUM($P$2:P860)/1000/General!$B$24+SUM($Q$2:Q860)/1000/General!$B$24</f>
        <v>1.1234120593092298</v>
      </c>
      <c r="C860" s="5">
        <f>Online_RAW!K860</f>
        <v>19.864999999999998</v>
      </c>
      <c r="D860" s="5">
        <f>Online_RAW!J860</f>
        <v>0.65</v>
      </c>
      <c r="E860" s="5">
        <f>(1-F860/100-G860/100)/(1-C860/100-D860/100-General!$B$17/100)</f>
        <v>1.0013622917639733</v>
      </c>
      <c r="F860" s="5">
        <f>N860*General!$B$14/(N860+O860)+O860*100/(N860+O860)</f>
        <v>20.8</v>
      </c>
      <c r="G860" s="5">
        <f>N860*General!$B$15/(N860+O860)</f>
        <v>0.04</v>
      </c>
      <c r="H860" s="5">
        <f>(N860+O860)*(1/General!$B$20)*((F860/100)-E860*(C860/100))*1000/B860</f>
        <v>64.906175466032664</v>
      </c>
      <c r="I860" s="5">
        <f>(N860+O860)*(1/General!$B$20)*((D860/100)*E860-(G860/100))*1000/B860</f>
        <v>43.670644409949702</v>
      </c>
      <c r="J860" s="5">
        <f t="shared" si="13"/>
        <v>0.67282726329798703</v>
      </c>
      <c r="K860" s="5">
        <f>MAX(Online_RAW!$L$2-Online_RAW!L860,0)</f>
        <v>0</v>
      </c>
      <c r="L860" s="5">
        <f>0.0039*(Online_RAW!M860)</f>
        <v>35.790299999999995</v>
      </c>
      <c r="M860" s="10">
        <f>Online_RAW!$N$2-Online_RAW!N860</f>
        <v>8.3077176470605991</v>
      </c>
      <c r="N860" s="5">
        <f>Online_RAW!C860*60</f>
        <v>180.00652173913019</v>
      </c>
      <c r="O860" s="5">
        <f>MAX(0, Online_RAW!D860*60)</f>
        <v>0</v>
      </c>
      <c r="P860" s="5">
        <f>_xlfn.IFNA(VLOOKUP(A860,Sampling!$D$7:$E$14,2,FALSE),0)</f>
        <v>0</v>
      </c>
      <c r="Q860">
        <f>_xlfn.IFNA(VLOOKUP(A860,Refill!$D$6:$G$8,2,FALSE),0)</f>
        <v>0</v>
      </c>
    </row>
    <row r="861" spans="1:17" x14ac:dyDescent="0.25">
      <c r="A861" s="5">
        <f>ROUND((Online_RAW!B861-General!$B$10)*24,3)</f>
        <v>14.317</v>
      </c>
      <c r="B861" s="5">
        <f>General!$B$12+Online_ANA!K861/1000+Online_ANA!L861/1000+Online_ANA!M861/1000/General!$B$22-SUM($P$2:P861)/1000/General!$B$24+SUM($Q$2:Q861)/1000/General!$B$24</f>
        <v>1.1235679146788993</v>
      </c>
      <c r="C861" s="5">
        <f>Online_RAW!K861</f>
        <v>19.864999999999998</v>
      </c>
      <c r="D861" s="5">
        <f>Online_RAW!J861</f>
        <v>0.65</v>
      </c>
      <c r="E861" s="5">
        <f>(1-F861/100-G861/100)/(1-C861/100-D861/100-General!$B$17/100)</f>
        <v>1.0013622917639733</v>
      </c>
      <c r="F861" s="5">
        <f>N861*General!$B$14/(N861+O861)+O861*100/(N861+O861)</f>
        <v>20.8</v>
      </c>
      <c r="G861" s="5">
        <f>N861*General!$B$15/(N861+O861)</f>
        <v>0.04</v>
      </c>
      <c r="H861" s="5">
        <f>(N861+O861)*(1/General!$B$20)*((F861/100)-E861*(C861/100))*1000/B861</f>
        <v>64.878361933355237</v>
      </c>
      <c r="I861" s="5">
        <f>(N861+O861)*(1/General!$B$20)*((D861/100)*E861-(G861/100))*1000/B861</f>
        <v>43.65193070687571</v>
      </c>
      <c r="J861" s="5">
        <f t="shared" si="13"/>
        <v>0.67282726329798714</v>
      </c>
      <c r="K861" s="5">
        <f>MAX(Online_RAW!$L$2-Online_RAW!L861,0)</f>
        <v>0</v>
      </c>
      <c r="L861" s="5">
        <f>0.0039*(Online_RAW!M861)</f>
        <v>35.790299999999995</v>
      </c>
      <c r="M861" s="10">
        <f>Online_RAW!$N$2-Online_RAW!N861</f>
        <v>8.4776000000001659</v>
      </c>
      <c r="N861" s="5">
        <f>Online_RAW!C861*60</f>
        <v>179.9543478260868</v>
      </c>
      <c r="O861" s="5">
        <f>MAX(0, Online_RAW!D861*60)</f>
        <v>0</v>
      </c>
      <c r="P861" s="5">
        <f>_xlfn.IFNA(VLOOKUP(A861,Sampling!$D$7:$E$14,2,FALSE),0)</f>
        <v>0</v>
      </c>
      <c r="Q861">
        <f>_xlfn.IFNA(VLOOKUP(A861,Refill!$D$6:$G$8,2,FALSE),0)</f>
        <v>0</v>
      </c>
    </row>
    <row r="862" spans="1:17" x14ac:dyDescent="0.25">
      <c r="A862" s="5">
        <f>ROUND((Online_RAW!B862-General!$B$10)*24,3)</f>
        <v>14.333</v>
      </c>
      <c r="B862" s="5">
        <f>General!$B$12+Online_ANA!K862/1000+Online_ANA!L862/1000+Online_ANA!M862/1000/General!$B$22-SUM($P$2:P862)/1000/General!$B$24+SUM($Q$2:Q862)/1000/General!$B$24</f>
        <v>1.1239413435015324</v>
      </c>
      <c r="C862" s="5">
        <f>Online_RAW!K862</f>
        <v>19.86</v>
      </c>
      <c r="D862" s="5">
        <f>Online_RAW!J862</f>
        <v>0.65500000000000003</v>
      </c>
      <c r="E862" s="5">
        <f>(1-F862/100-G862/100)/(1-C862/100-D862/100-General!$B$17/100)</f>
        <v>1.0013622917639733</v>
      </c>
      <c r="F862" s="5">
        <f>N862*General!$B$14/(N862+O862)+O862*100/(N862+O862)</f>
        <v>20.8</v>
      </c>
      <c r="G862" s="5">
        <f>N862*General!$B$15/(N862+O862)</f>
        <v>0.04</v>
      </c>
      <c r="H862" s="5">
        <f>(N862+O862)*(1/General!$B$20)*((F862/100)-E862*(C862/100))*1000/B862</f>
        <v>65.218145032229231</v>
      </c>
      <c r="I862" s="5">
        <f>(N862+O862)*(1/General!$B$20)*((D862/100)*E862-(G862/100))*1000/B862</f>
        <v>43.99756661406478</v>
      </c>
      <c r="J862" s="5">
        <f t="shared" si="13"/>
        <v>0.67462155803913537</v>
      </c>
      <c r="K862" s="5">
        <f>MAX(Online_RAW!$L$2-Online_RAW!L862,0)</f>
        <v>0</v>
      </c>
      <c r="L862" s="5">
        <f>0.0039*(Online_RAW!M862)</f>
        <v>36.017474999999997</v>
      </c>
      <c r="M862" s="10">
        <f>Online_RAW!$N$2-Online_RAW!N862</f>
        <v>8.6370166666702062</v>
      </c>
      <c r="N862" s="5">
        <f>Online_RAW!C862*60</f>
        <v>179.96452173913019</v>
      </c>
      <c r="O862" s="5">
        <f>MAX(0, Online_RAW!D862*60)</f>
        <v>0</v>
      </c>
      <c r="P862" s="5">
        <f>_xlfn.IFNA(VLOOKUP(A862,Sampling!$D$7:$E$14,2,FALSE),0)</f>
        <v>0</v>
      </c>
      <c r="Q862">
        <f>_xlfn.IFNA(VLOOKUP(A862,Refill!$D$6:$G$8,2,FALSE),0)</f>
        <v>0</v>
      </c>
    </row>
    <row r="863" spans="1:17" x14ac:dyDescent="0.25">
      <c r="A863" s="5">
        <f>ROUND((Online_RAW!B863-General!$B$10)*24,3)</f>
        <v>14.35</v>
      </c>
      <c r="B863" s="5">
        <f>General!$B$12+Online_ANA!K863/1000+Online_ANA!L863/1000+Online_ANA!M863/1000/General!$B$22-SUM($P$2:P863)/1000/General!$B$24+SUM($Q$2:Q863)/1000/General!$B$24</f>
        <v>1.1242924030581007</v>
      </c>
      <c r="C863" s="5">
        <f>Online_RAW!K863</f>
        <v>19.850000000000001</v>
      </c>
      <c r="D863" s="5">
        <f>Online_RAW!J863</f>
        <v>0.65500000000000003</v>
      </c>
      <c r="E863" s="5">
        <f>(1-F863/100-G863/100)/(1-C863/100-D863/100-General!$B$17/100)</f>
        <v>1.0012356369367879</v>
      </c>
      <c r="F863" s="5">
        <f>N863*General!$B$14/(N863+O863)+O863*100/(N863+O863)</f>
        <v>20.8</v>
      </c>
      <c r="G863" s="5">
        <f>N863*General!$B$15/(N863+O863)</f>
        <v>0.04</v>
      </c>
      <c r="H863" s="5">
        <f>(N863+O863)*(1/General!$B$20)*((F863/100)-E863*(C863/100))*1000/B863</f>
        <v>66.093722875781197</v>
      </c>
      <c r="I863" s="5">
        <f>(N863+O863)*(1/General!$B$20)*((D863/100)*E863-(G863/100))*1000/B863</f>
        <v>43.978753890710237</v>
      </c>
      <c r="J863" s="5">
        <f t="shared" si="13"/>
        <v>0.665399859126795</v>
      </c>
      <c r="K863" s="5">
        <f>MAX(Online_RAW!$L$2-Online_RAW!L863,0)</f>
        <v>0</v>
      </c>
      <c r="L863" s="5">
        <f>0.0039*(Online_RAW!M863)</f>
        <v>36.215399999999995</v>
      </c>
      <c r="M863" s="10">
        <f>Online_RAW!$N$2-Online_RAW!N863</f>
        <v>8.803933333329951</v>
      </c>
      <c r="N863" s="5">
        <f>Online_RAW!C863*60</f>
        <v>179.96800000000019</v>
      </c>
      <c r="O863" s="5">
        <f>MAX(0, Online_RAW!D863*60)</f>
        <v>0</v>
      </c>
      <c r="P863" s="5">
        <f>_xlfn.IFNA(VLOOKUP(A863,Sampling!$D$7:$E$14,2,FALSE),0)</f>
        <v>0</v>
      </c>
      <c r="Q863">
        <f>_xlfn.IFNA(VLOOKUP(A863,Refill!$D$6:$G$8,2,FALSE),0)</f>
        <v>0</v>
      </c>
    </row>
    <row r="864" spans="1:17" x14ac:dyDescent="0.25">
      <c r="A864" s="5">
        <f>ROUND((Online_RAW!B864-General!$B$10)*24,3)</f>
        <v>14.367000000000001</v>
      </c>
      <c r="B864" s="5">
        <f>General!$B$12+Online_ANA!K864/1000+Online_ANA!L864/1000+Online_ANA!M864/1000/General!$B$22-SUM($P$2:P864)/1000/General!$B$24+SUM($Q$2:Q864)/1000/General!$B$24</f>
        <v>1.1244855223241561</v>
      </c>
      <c r="C864" s="5">
        <f>Online_RAW!K864</f>
        <v>19.844999999999999</v>
      </c>
      <c r="D864" s="5">
        <f>Online_RAW!J864</f>
        <v>0.66</v>
      </c>
      <c r="E864" s="5">
        <f>(1-F864/100-G864/100)/(1-C864/100-D864/100-General!$B$17/100)</f>
        <v>1.0011112764179224</v>
      </c>
      <c r="F864" s="5">
        <f>N864*General!$B$14/(N864+O864)+O864*100/(N864+O864)</f>
        <v>20.809837197889085</v>
      </c>
      <c r="G864" s="5">
        <f>N864*General!$B$15/(N864+O864)</f>
        <v>3.9995031718237838E-2</v>
      </c>
      <c r="H864" s="5">
        <f>(N864+O864)*(1/General!$B$20)*((F864/100)-E864*(C864/100))*1000/B864</f>
        <v>67.349616195374537</v>
      </c>
      <c r="I864" s="5">
        <f>(N864+O864)*(1/General!$B$20)*((D864/100)*E864-(G864/100))*1000/B864</f>
        <v>44.343664490947475</v>
      </c>
      <c r="J864" s="5">
        <f t="shared" si="13"/>
        <v>0.65841005481472847</v>
      </c>
      <c r="K864" s="5">
        <f>MAX(Online_RAW!$L$2-Online_RAW!L864,0)</f>
        <v>0</v>
      </c>
      <c r="L864" s="5">
        <f>0.0039*(Online_RAW!M864)</f>
        <v>36.215399999999995</v>
      </c>
      <c r="M864" s="10">
        <f>Online_RAW!$N$2-Online_RAW!N864</f>
        <v>9.0144333333300892</v>
      </c>
      <c r="N864" s="5">
        <f>Online_RAW!C864*60</f>
        <v>180.0289090909092</v>
      </c>
      <c r="O864" s="5">
        <f>MAX(0, Online_RAW!D864*60)</f>
        <v>2.2363636363636381E-2</v>
      </c>
      <c r="P864" s="5">
        <f>_xlfn.IFNA(VLOOKUP(A864,Sampling!$D$7:$E$14,2,FALSE),0)</f>
        <v>0</v>
      </c>
      <c r="Q864">
        <f>_xlfn.IFNA(VLOOKUP(A864,Refill!$D$6:$G$8,2,FALSE),0)</f>
        <v>0</v>
      </c>
    </row>
    <row r="865" spans="1:17" x14ac:dyDescent="0.25">
      <c r="A865" s="5">
        <f>ROUND((Online_RAW!B865-General!$B$10)*24,3)</f>
        <v>14.382999999999999</v>
      </c>
      <c r="B865" s="5">
        <f>General!$B$12+Online_ANA!K865/1000+Online_ANA!L865/1000+Online_ANA!M865/1000/General!$B$22-SUM($P$2:P865)/1000/General!$B$24+SUM($Q$2:Q865)/1000/General!$B$24</f>
        <v>1.1245757555045872</v>
      </c>
      <c r="C865" s="5">
        <f>Online_RAW!K865</f>
        <v>19.856666666666701</v>
      </c>
      <c r="D865" s="5">
        <f>Online_RAW!J865</f>
        <v>0.66</v>
      </c>
      <c r="E865" s="5">
        <f>(1-F865/100-G865/100)/(1-C865/100-D865/100-General!$B$17/100)</f>
        <v>1.0012549355221805</v>
      </c>
      <c r="F865" s="5">
        <f>N865*General!$B$14/(N865+O865)+O865*100/(N865+O865)</f>
        <v>20.810160648525478</v>
      </c>
      <c r="G865" s="5">
        <f>N865*General!$B$15/(N865+O865)</f>
        <v>3.9994868359330568E-2</v>
      </c>
      <c r="H865" s="5">
        <f>(N865+O865)*(1/General!$B$20)*((F865/100)-E865*(C865/100))*1000/B865</f>
        <v>66.332246183394759</v>
      </c>
      <c r="I865" s="5">
        <f>(N865+O865)*(1/General!$B$20)*((D865/100)*E865-(G865/100))*1000/B865</f>
        <v>44.348885928028253</v>
      </c>
      <c r="J865" s="5">
        <f t="shared" si="13"/>
        <v>0.66858712737411119</v>
      </c>
      <c r="K865" s="5">
        <f>MAX(Online_RAW!$L$2-Online_RAW!L865,0)</f>
        <v>0</v>
      </c>
      <c r="L865" s="5">
        <f>0.0039*(Online_RAW!M865)</f>
        <v>36.215399999999995</v>
      </c>
      <c r="M865" s="10">
        <f>Online_RAW!$N$2-Online_RAW!N865</f>
        <v>9.112787500000195</v>
      </c>
      <c r="N865" s="5">
        <f>Online_RAW!C865*60</f>
        <v>180.036272727273</v>
      </c>
      <c r="O865" s="5">
        <f>MAX(0, Online_RAW!D865*60)</f>
        <v>2.3099999999999999E-2</v>
      </c>
      <c r="P865" s="5">
        <f>_xlfn.IFNA(VLOOKUP(A865,Sampling!$D$7:$E$14,2,FALSE),0)</f>
        <v>0</v>
      </c>
      <c r="Q865">
        <f>_xlfn.IFNA(VLOOKUP(A865,Refill!$D$6:$G$8,2,FALSE),0)</f>
        <v>0</v>
      </c>
    </row>
    <row r="866" spans="1:17" x14ac:dyDescent="0.25">
      <c r="A866" s="5">
        <f>ROUND((Online_RAW!B866-General!$B$10)*24,3)</f>
        <v>14.4</v>
      </c>
      <c r="B866" s="5">
        <f>General!$B$12+Online_ANA!K866/1000+Online_ANA!L866/1000+Online_ANA!M866/1000/General!$B$22-SUM($P$2:P866)/1000/General!$B$24+SUM($Q$2:Q866)/1000/General!$B$24</f>
        <v>1.1247624642201839</v>
      </c>
      <c r="C866" s="5">
        <f>Online_RAW!K866</f>
        <v>19.850000000000001</v>
      </c>
      <c r="D866" s="5">
        <f>Online_RAW!J866</f>
        <v>0.66666666666666696</v>
      </c>
      <c r="E866" s="5">
        <f>(1-F866/100-G866/100)/(1-C866/100-D866/100-General!$B$17/100)</f>
        <v>1.0012484525141094</v>
      </c>
      <c r="F866" s="5">
        <f>N866*General!$B$14/(N866+O866)+O866*100/(N866+O866)</f>
        <v>20.810673393431298</v>
      </c>
      <c r="G866" s="5">
        <f>N866*General!$B$15/(N866+O866)</f>
        <v>3.9994609397256922E-2</v>
      </c>
      <c r="H866" s="5">
        <f>(N866+O866)*(1/General!$B$20)*((F866/100)-E866*(C866/100))*1000/B866</f>
        <v>66.863115976090725</v>
      </c>
      <c r="I866" s="5">
        <f>(N866+O866)*(1/General!$B$20)*((D866/100)*E866-(G866/100))*1000/B866</f>
        <v>44.830935797862011</v>
      </c>
      <c r="J866" s="5">
        <f t="shared" si="13"/>
        <v>0.67048828256662307</v>
      </c>
      <c r="K866" s="5">
        <f>MAX(Online_RAW!$L$2-Online_RAW!L866,0)</f>
        <v>0</v>
      </c>
      <c r="L866" s="5">
        <f>0.0039*(Online_RAW!M866)</f>
        <v>36.215399999999995</v>
      </c>
      <c r="M866" s="10">
        <f>Online_RAW!$N$2-Online_RAW!N866</f>
        <v>9.3163000000004104</v>
      </c>
      <c r="N866" s="5">
        <f>Online_RAW!C866*60</f>
        <v>180.08714285714279</v>
      </c>
      <c r="O866" s="5">
        <f>MAX(0, Online_RAW!D866*60)</f>
        <v>2.42727272727273E-2</v>
      </c>
      <c r="P866" s="5">
        <f>_xlfn.IFNA(VLOOKUP(A866,Sampling!$D$7:$E$14,2,FALSE),0)</f>
        <v>0</v>
      </c>
      <c r="Q866">
        <f>_xlfn.IFNA(VLOOKUP(A866,Refill!$D$6:$G$8,2,FALSE),0)</f>
        <v>0</v>
      </c>
    </row>
    <row r="867" spans="1:17" x14ac:dyDescent="0.25">
      <c r="A867" s="5">
        <f>ROUND((Online_RAW!B867-General!$B$10)*24,3)</f>
        <v>14.417</v>
      </c>
      <c r="B867" s="5">
        <f>General!$B$12+Online_ANA!K867/1000+Online_ANA!L867/1000+Online_ANA!M867/1000/General!$B$22-SUM($P$2:P867)/1000/General!$B$24+SUM($Q$2:Q867)/1000/General!$B$24</f>
        <v>1.1248740724231008</v>
      </c>
      <c r="C867" s="5">
        <f>Online_RAW!K867</f>
        <v>19.875</v>
      </c>
      <c r="D867" s="5">
        <f>Online_RAW!J867</f>
        <v>0.66</v>
      </c>
      <c r="E867" s="5">
        <f>(1-F867/100-G867/100)/(1-C867/100-D867/100-General!$B$17/100)</f>
        <v>1.0016156975725605</v>
      </c>
      <c r="F867" s="5">
        <f>N867*General!$B$14/(N867+O867)+O867*100/(N867+O867)</f>
        <v>20.8</v>
      </c>
      <c r="G867" s="5">
        <f>N867*General!$B$15/(N867+O867)</f>
        <v>0.04</v>
      </c>
      <c r="H867" s="5">
        <f>(N867+O867)*(1/General!$B$20)*((F867/100)-E867*(C867/100))*1000/B867</f>
        <v>63.729493691677568</v>
      </c>
      <c r="I867" s="5">
        <f>(N867+O867)*(1/General!$B$20)*((D867/100)*E867-(G867/100))*1000/B867</f>
        <v>44.328341539774833</v>
      </c>
      <c r="J867" s="5">
        <f t="shared" si="13"/>
        <v>0.69557027636583391</v>
      </c>
      <c r="K867" s="5">
        <f>MAX(Online_RAW!$L$2-Online_RAW!L867,0)</f>
        <v>0</v>
      </c>
      <c r="L867" s="5">
        <f>0.0039*(Online_RAW!M867)</f>
        <v>36.215399999999995</v>
      </c>
      <c r="M867" s="10">
        <f>Online_RAW!$N$2-Online_RAW!N867</f>
        <v>9.4379529411799012</v>
      </c>
      <c r="N867" s="5">
        <f>Online_RAW!C867*60</f>
        <v>179.95617391304341</v>
      </c>
      <c r="O867" s="5">
        <f>MAX(0, Online_RAW!D867*60)</f>
        <v>0</v>
      </c>
      <c r="P867" s="5">
        <f>_xlfn.IFNA(VLOOKUP(A867,Sampling!$D$7:$E$14,2,FALSE),0)</f>
        <v>0</v>
      </c>
      <c r="Q867">
        <f>_xlfn.IFNA(VLOOKUP(A867,Refill!$D$6:$G$8,2,FALSE),0)</f>
        <v>0</v>
      </c>
    </row>
    <row r="868" spans="1:17" x14ac:dyDescent="0.25">
      <c r="A868" s="5">
        <f>ROUND((Online_RAW!B868-General!$B$10)*24,3)</f>
        <v>14.433</v>
      </c>
      <c r="B868" s="5">
        <f>General!$B$12+Online_ANA!K868/1000+Online_ANA!L868/1000+Online_ANA!M868/1000/General!$B$22-SUM($P$2:P868)/1000/General!$B$24+SUM($Q$2:Q868)/1000/General!$B$24</f>
        <v>1.1250605114023582</v>
      </c>
      <c r="C868" s="5">
        <f>Online_RAW!K868</f>
        <v>19.904</v>
      </c>
      <c r="D868" s="5">
        <f>Online_RAW!J868</f>
        <v>0.66</v>
      </c>
      <c r="E868" s="5">
        <f>(1-F868/100-G868/100)/(1-C868/100-D868/100-General!$B$17/100)</f>
        <v>1.0019833638903144</v>
      </c>
      <c r="F868" s="5">
        <f>N868*General!$B$14/(N868+O868)+O868*100/(N868+O868)</f>
        <v>20.8</v>
      </c>
      <c r="G868" s="5">
        <f>N868*General!$B$15/(N868+O868)</f>
        <v>0.04</v>
      </c>
      <c r="H868" s="5">
        <f>(N868+O868)*(1/General!$B$20)*((F868/100)-E868*(C868/100))*1000/B868</f>
        <v>61.127851837292042</v>
      </c>
      <c r="I868" s="5">
        <f>(N868+O868)*(1/General!$B$20)*((D868/100)*E868-(G868/100))*1000/B868</f>
        <v>44.341226308792415</v>
      </c>
      <c r="J868" s="5">
        <f t="shared" si="13"/>
        <v>0.72538499188255989</v>
      </c>
      <c r="K868" s="5">
        <f>MAX(Online_RAW!$L$2-Online_RAW!L868,0)</f>
        <v>0</v>
      </c>
      <c r="L868" s="5">
        <f>0.0039*(Online_RAW!M868)</f>
        <v>36.215399999999995</v>
      </c>
      <c r="M868" s="10">
        <f>Online_RAW!$N$2-Online_RAW!N868</f>
        <v>9.6411714285704875</v>
      </c>
      <c r="N868" s="5">
        <f>Online_RAW!C868*60</f>
        <v>179.96800000000019</v>
      </c>
      <c r="O868" s="5">
        <f>MAX(0, Online_RAW!D868*60)</f>
        <v>0</v>
      </c>
      <c r="P868" s="5">
        <f>_xlfn.IFNA(VLOOKUP(A868,Sampling!$D$7:$E$14,2,FALSE),0)</f>
        <v>0</v>
      </c>
      <c r="Q868">
        <f>_xlfn.IFNA(VLOOKUP(A868,Refill!$D$6:$G$8,2,FALSE),0)</f>
        <v>0</v>
      </c>
    </row>
    <row r="869" spans="1:17" x14ac:dyDescent="0.25">
      <c r="A869" s="5">
        <f>ROUND((Online_RAW!B869-General!$B$10)*24,3)</f>
        <v>14.45</v>
      </c>
      <c r="B869" s="5">
        <f>General!$B$12+Online_ANA!K869/1000+Online_ANA!L869/1000+Online_ANA!M869/1000/General!$B$22-SUM($P$2:P869)/1000/General!$B$24+SUM($Q$2:Q869)/1000/General!$B$24</f>
        <v>1.1251841155963307</v>
      </c>
      <c r="C869" s="5">
        <f>Online_RAW!K869</f>
        <v>19.88</v>
      </c>
      <c r="D869" s="5">
        <f>Online_RAW!J869</f>
        <v>0.65333333333333299</v>
      </c>
      <c r="E869" s="5">
        <f>(1-F869/100-G869/100)/(1-C869/100-D869/100-General!$B$17/100)</f>
        <v>1.001582967761709</v>
      </c>
      <c r="F869" s="5">
        <f>N869*General!$B$14/(N869+O869)+O869*100/(N869+O869)</f>
        <v>20.800917871106908</v>
      </c>
      <c r="G869" s="5">
        <f>N869*General!$B$15/(N869+O869)</f>
        <v>3.9999536428733884E-2</v>
      </c>
      <c r="H869" s="5">
        <f>(N869+O869)*(1/General!$B$20)*((F869/100)-E869*(C869/100))*1000/B869</f>
        <v>63.508918477775659</v>
      </c>
      <c r="I869" s="5">
        <f>(N869+O869)*(1/General!$B$20)*((D869/100)*E869-(G869/100))*1000/B869</f>
        <v>43.867462382363982</v>
      </c>
      <c r="J869" s="5">
        <f t="shared" si="13"/>
        <v>0.69072916739583567</v>
      </c>
      <c r="K869" s="5">
        <f>MAX(Online_RAW!$L$2-Online_RAW!L869,0)</f>
        <v>0</v>
      </c>
      <c r="L869" s="5">
        <f>0.0039*(Online_RAW!M869)</f>
        <v>36.215399999999995</v>
      </c>
      <c r="M869" s="10">
        <f>Online_RAW!$N$2-Online_RAW!N869</f>
        <v>9.7759000000005472</v>
      </c>
      <c r="N869" s="5">
        <f>Online_RAW!C869*60</f>
        <v>180.07434782608678</v>
      </c>
      <c r="O869" s="5">
        <f>MAX(0, Online_RAW!D869*60)</f>
        <v>2.086956521739132E-3</v>
      </c>
      <c r="P869" s="5">
        <f>_xlfn.IFNA(VLOOKUP(A869,Sampling!$D$7:$E$14,2,FALSE),0)</f>
        <v>0</v>
      </c>
      <c r="Q869">
        <f>_xlfn.IFNA(VLOOKUP(A869,Refill!$D$6:$G$8,2,FALSE),0)</f>
        <v>0</v>
      </c>
    </row>
    <row r="870" spans="1:17" x14ac:dyDescent="0.25">
      <c r="A870" s="5">
        <f>ROUND((Online_RAW!B870-General!$B$10)*24,3)</f>
        <v>14.467000000000001</v>
      </c>
      <c r="B870" s="5">
        <f>General!$B$12+Online_ANA!K870/1000+Online_ANA!L870/1000+Online_ANA!M870/1000/General!$B$22-SUM($P$2:P870)/1000/General!$B$24+SUM($Q$2:Q870)/1000/General!$B$24</f>
        <v>1.1255984467889906</v>
      </c>
      <c r="C870" s="5">
        <f>Online_RAW!K870</f>
        <v>19.86</v>
      </c>
      <c r="D870" s="5">
        <f>Online_RAW!J870</f>
        <v>0.65333333333333299</v>
      </c>
      <c r="E870" s="5">
        <f>(1-F870/100-G870/100)/(1-C870/100-D870/100-General!$B$17/100)</f>
        <v>1.0012092209901211</v>
      </c>
      <c r="F870" s="5">
        <f>N870*General!$B$14/(N870+O870)+O870*100/(N870+O870)</f>
        <v>20.810437187184931</v>
      </c>
      <c r="G870" s="5">
        <f>N870*General!$B$15/(N870+O870)</f>
        <v>3.999472869334094E-2</v>
      </c>
      <c r="H870" s="5">
        <f>(N870+O870)*(1/General!$B$20)*((F870/100)-E870*(C870/100))*1000/B870</f>
        <v>66.114324619301996</v>
      </c>
      <c r="I870" s="5">
        <f>(N870+O870)*(1/General!$B$20)*((D870/100)*E870-(G870/100))*1000/B870</f>
        <v>43.827431754625401</v>
      </c>
      <c r="J870" s="5">
        <f t="shared" si="13"/>
        <v>0.6629037202904442</v>
      </c>
      <c r="K870" s="5">
        <f>MAX(Online_RAW!$L$2-Online_RAW!L870,0)</f>
        <v>0</v>
      </c>
      <c r="L870" s="5">
        <f>0.0039*(Online_RAW!M870)</f>
        <v>36.4923</v>
      </c>
      <c r="M870" s="10">
        <f>Online_RAW!$N$2-Online_RAW!N870</f>
        <v>9.9256999999997788</v>
      </c>
      <c r="N870" s="5">
        <f>Online_RAW!C870*60</f>
        <v>180.0247826086956</v>
      </c>
      <c r="O870" s="5">
        <f>MAX(0, Online_RAW!D870*60)</f>
        <v>2.3727272727272698E-2</v>
      </c>
      <c r="P870" s="5">
        <f>_xlfn.IFNA(VLOOKUP(A870,Sampling!$D$7:$E$14,2,FALSE),0)</f>
        <v>0</v>
      </c>
      <c r="Q870">
        <f>_xlfn.IFNA(VLOOKUP(A870,Refill!$D$6:$G$8,2,FALSE),0)</f>
        <v>0</v>
      </c>
    </row>
    <row r="871" spans="1:17" x14ac:dyDescent="0.25">
      <c r="A871" s="5">
        <f>ROUND((Online_RAW!B871-General!$B$10)*24,3)</f>
        <v>14.483000000000001</v>
      </c>
      <c r="B871" s="5">
        <f>General!$B$12+Online_ANA!K871/1000+Online_ANA!L871/1000+Online_ANA!M871/1000/General!$B$22-SUM($P$2:P871)/1000/General!$B$24+SUM($Q$2:Q871)/1000/General!$B$24</f>
        <v>1.1259028718932476</v>
      </c>
      <c r="C871" s="5">
        <f>Online_RAW!K871</f>
        <v>19.863333333333301</v>
      </c>
      <c r="D871" s="5">
        <f>Online_RAW!J871</f>
        <v>0.65</v>
      </c>
      <c r="E871" s="5">
        <f>(1-F871/100-G871/100)/(1-C871/100-D871/100-General!$B$17/100)</f>
        <v>1.0011109266321478</v>
      </c>
      <c r="F871" s="5">
        <f>N871*General!$B$14/(N871+O871)+O871*100/(N871+O871)</f>
        <v>20.818211673347907</v>
      </c>
      <c r="G871" s="5">
        <f>N871*General!$B$15/(N871+O871)</f>
        <v>3.9990802185177823E-2</v>
      </c>
      <c r="H871" s="5">
        <f>(N871+O871)*(1/General!$B$20)*((F871/100)-E871*(C871/100))*1000/B871</f>
        <v>66.550194662533585</v>
      </c>
      <c r="I871" s="5">
        <f>(N871+O871)*(1/General!$B$20)*((D871/100)*E871-(G871/100))*1000/B871</f>
        <v>43.571805311953334</v>
      </c>
      <c r="J871" s="5">
        <f t="shared" si="13"/>
        <v>0.65472092956150851</v>
      </c>
      <c r="K871" s="5">
        <f>MAX(Online_RAW!$L$2-Online_RAW!L871,0)</f>
        <v>0</v>
      </c>
      <c r="L871" s="5">
        <f>0.0039*(Online_RAW!M871)</f>
        <v>36.636600000000001</v>
      </c>
      <c r="M871" s="10">
        <f>Online_RAW!$N$2-Online_RAW!N871</f>
        <v>10.100236363639851</v>
      </c>
      <c r="N871" s="5">
        <f>Online_RAW!C871*60</f>
        <v>180.00136363636381</v>
      </c>
      <c r="O871" s="5">
        <f>MAX(0, Online_RAW!D871*60)</f>
        <v>4.1399999999999999E-2</v>
      </c>
      <c r="P871" s="5">
        <f>_xlfn.IFNA(VLOOKUP(A871,Sampling!$D$7:$E$14,2,FALSE),0)</f>
        <v>0</v>
      </c>
      <c r="Q871">
        <f>_xlfn.IFNA(VLOOKUP(A871,Refill!$D$6:$G$8,2,FALSE),0)</f>
        <v>0</v>
      </c>
    </row>
    <row r="872" spans="1:17" x14ac:dyDescent="0.25">
      <c r="A872" s="5">
        <f>ROUND((Online_RAW!B872-General!$B$10)*24,3)</f>
        <v>14.5</v>
      </c>
      <c r="B872" s="5">
        <f>General!$B$12+Online_ANA!K872/1000+Online_ANA!L872/1000+Online_ANA!M872/1000/General!$B$22-SUM($P$2:P872)/1000/General!$B$24+SUM($Q$2:Q872)/1000/General!$B$24</f>
        <v>1.1260420816513763</v>
      </c>
      <c r="C872" s="5">
        <f>Online_RAW!K872</f>
        <v>19.864999999999998</v>
      </c>
      <c r="D872" s="5">
        <f>Online_RAW!J872</f>
        <v>0.65</v>
      </c>
      <c r="E872" s="5">
        <f>(1-F872/100-G872/100)/(1-C872/100-D872/100-General!$B$17/100)</f>
        <v>1.0011984362578259</v>
      </c>
      <c r="F872" s="5">
        <f>N872*General!$B$14/(N872+O872)+O872*100/(N872+O872)</f>
        <v>20.812959701192664</v>
      </c>
      <c r="G872" s="5">
        <f>N872*General!$B$15/(N872+O872)</f>
        <v>3.9993454696367343E-2</v>
      </c>
      <c r="H872" s="5">
        <f>(N872+O872)*(1/General!$B$20)*((F872/100)-E872*(C872/100))*1000/B872</f>
        <v>65.910149541527517</v>
      </c>
      <c r="I872" s="5">
        <f>(N872+O872)*(1/General!$B$20)*((D872/100)*E872-(G872/100))*1000/B872</f>
        <v>43.560942598825335</v>
      </c>
      <c r="J872" s="5">
        <f t="shared" si="13"/>
        <v>0.66091403071964228</v>
      </c>
      <c r="K872" s="5">
        <f>MAX(Online_RAW!$L$2-Online_RAW!L872,0)</f>
        <v>0</v>
      </c>
      <c r="L872" s="5">
        <f>0.0039*(Online_RAW!M872)</f>
        <v>36.636600000000001</v>
      </c>
      <c r="M872" s="10">
        <f>Online_RAW!$N$2-Online_RAW!N872</f>
        <v>10.25197500000013</v>
      </c>
      <c r="N872" s="5">
        <f>Online_RAW!C872*60</f>
        <v>179.9746956521742</v>
      </c>
      <c r="O872" s="5">
        <f>MAX(0, Online_RAW!D872*60)</f>
        <v>2.9454545454545459E-2</v>
      </c>
      <c r="P872" s="5">
        <f>_xlfn.IFNA(VLOOKUP(A872,Sampling!$D$7:$E$14,2,FALSE),0)</f>
        <v>0</v>
      </c>
      <c r="Q872">
        <f>_xlfn.IFNA(VLOOKUP(A872,Refill!$D$6:$G$8,2,FALSE),0)</f>
        <v>0</v>
      </c>
    </row>
    <row r="873" spans="1:17" x14ac:dyDescent="0.25">
      <c r="A873" s="5">
        <f>ROUND((Online_RAW!B873-General!$B$10)*24,3)</f>
        <v>14.516999999999999</v>
      </c>
      <c r="B873" s="5">
        <f>General!$B$12+Online_ANA!K873/1000+Online_ANA!L873/1000+Online_ANA!M873/1000/General!$B$22-SUM($P$2:P873)/1000/General!$B$24+SUM($Q$2:Q873)/1000/General!$B$24</f>
        <v>1.1262198860717247</v>
      </c>
      <c r="C873" s="5">
        <f>Online_RAW!K873</f>
        <v>19.863333333333301</v>
      </c>
      <c r="D873" s="5">
        <f>Online_RAW!J873</f>
        <v>0.65</v>
      </c>
      <c r="E873" s="5">
        <f>(1-F873/100-G873/100)/(1-C873/100-D873/100-General!$B$17/100)</f>
        <v>1.0013223115012164</v>
      </c>
      <c r="F873" s="5">
        <f>N873*General!$B$14/(N873+O873)+O873*100/(N873+O873)</f>
        <v>20.801492415258942</v>
      </c>
      <c r="G873" s="5">
        <f>N873*General!$B$15/(N873+O873)</f>
        <v>3.9999246254919733E-2</v>
      </c>
      <c r="H873" s="5">
        <f>(N873+O873)*(1/General!$B$20)*((F873/100)-E873*(C873/100))*1000/B873</f>
        <v>65.013546973740119</v>
      </c>
      <c r="I873" s="5">
        <f>(N873+O873)*(1/General!$B$20)*((D873/100)*E873-(G873/100))*1000/B873</f>
        <v>43.551345644138515</v>
      </c>
      <c r="J873" s="5">
        <f t="shared" si="13"/>
        <v>0.66988108896334342</v>
      </c>
      <c r="K873" s="5">
        <f>MAX(Online_RAW!$L$2-Online_RAW!L873,0)</f>
        <v>0</v>
      </c>
      <c r="L873" s="5">
        <f>0.0039*(Online_RAW!M873)</f>
        <v>36.636600000000001</v>
      </c>
      <c r="M873" s="10">
        <f>Online_RAW!$N$2-Online_RAW!N873</f>
        <v>10.445781818179967</v>
      </c>
      <c r="N873" s="5">
        <f>Online_RAW!C873*60</f>
        <v>179.9674999999998</v>
      </c>
      <c r="O873" s="5">
        <f>MAX(0, Online_RAW!D873*60)</f>
        <v>3.3913043478260877E-3</v>
      </c>
      <c r="P873" s="5">
        <f>_xlfn.IFNA(VLOOKUP(A873,Sampling!$D$7:$E$14,2,FALSE),0)</f>
        <v>0</v>
      </c>
      <c r="Q873">
        <f>_xlfn.IFNA(VLOOKUP(A873,Refill!$D$6:$G$8,2,FALSE),0)</f>
        <v>0</v>
      </c>
    </row>
    <row r="874" spans="1:17" x14ac:dyDescent="0.25">
      <c r="A874" s="5">
        <f>ROUND((Online_RAW!B874-General!$B$10)*24,3)</f>
        <v>14.532999999999999</v>
      </c>
      <c r="B874" s="5">
        <f>General!$B$12+Online_ANA!K874/1000+Online_ANA!L874/1000+Online_ANA!M874/1000/General!$B$22-SUM($P$2:P874)/1000/General!$B$24+SUM($Q$2:Q874)/1000/General!$B$24</f>
        <v>1.1263570101457065</v>
      </c>
      <c r="C874" s="5">
        <f>Online_RAW!K874</f>
        <v>19.844999999999999</v>
      </c>
      <c r="D874" s="5">
        <f>Online_RAW!J874</f>
        <v>0.66</v>
      </c>
      <c r="E874" s="5">
        <f>(1-F874/100-G874/100)/(1-C874/100-D874/100-General!$B$17/100)</f>
        <v>1.0009536704698732</v>
      </c>
      <c r="F874" s="5">
        <f>N874*General!$B$14/(N874+O874)+O874*100/(N874+O874)</f>
        <v>20.822304184305676</v>
      </c>
      <c r="G874" s="5">
        <f>N874*General!$B$15/(N874+O874)</f>
        <v>3.9988735260451685E-2</v>
      </c>
      <c r="H874" s="5">
        <f>(N874+O874)*(1/General!$B$20)*((F874/100)-E874*(C874/100))*1000/B874</f>
        <v>68.378885995825669</v>
      </c>
      <c r="I874" s="5">
        <f>(N874+O874)*(1/General!$B$20)*((D874/100)*E874-(G874/100))*1000/B874</f>
        <v>44.281789129043709</v>
      </c>
      <c r="J874" s="5">
        <f t="shared" si="13"/>
        <v>0.64759448014036058</v>
      </c>
      <c r="K874" s="5">
        <f>MAX(Online_RAW!$L$2-Online_RAW!L874,0)</f>
        <v>0</v>
      </c>
      <c r="L874" s="5">
        <f>0.0039*(Online_RAW!M874)</f>
        <v>36.636600000000001</v>
      </c>
      <c r="M874" s="10">
        <f>Online_RAW!$N$2-Online_RAW!N874</f>
        <v>10.59524705881995</v>
      </c>
      <c r="N874" s="5">
        <f>Online_RAW!C874*60</f>
        <v>180.0769090909092</v>
      </c>
      <c r="O874" s="5">
        <f>MAX(0, Online_RAW!D874*60)</f>
        <v>5.0727272727272697E-2</v>
      </c>
      <c r="P874" s="5">
        <f>_xlfn.IFNA(VLOOKUP(A874,Sampling!$D$7:$E$14,2,FALSE),0)</f>
        <v>0</v>
      </c>
      <c r="Q874">
        <f>_xlfn.IFNA(VLOOKUP(A874,Refill!$D$6:$G$8,2,FALSE),0)</f>
        <v>0</v>
      </c>
    </row>
    <row r="875" spans="1:17" x14ac:dyDescent="0.25">
      <c r="A875" s="5">
        <f>ROUND((Online_RAW!B875-General!$B$10)*24,3)</f>
        <v>14.55</v>
      </c>
      <c r="B875" s="5">
        <f>General!$B$12+Online_ANA!K875/1000+Online_ANA!L875/1000+Online_ANA!M875/1000/General!$B$22-SUM($P$2:P875)/1000/General!$B$24+SUM($Q$2:Q875)/1000/General!$B$24</f>
        <v>1.1264588351960005</v>
      </c>
      <c r="C875" s="5">
        <f>Online_RAW!K875</f>
        <v>19.84</v>
      </c>
      <c r="D875" s="5">
        <f>Online_RAW!J875</f>
        <v>0.66</v>
      </c>
      <c r="E875" s="5">
        <f>(1-F875/100-G875/100)/(1-C875/100-D875/100-General!$B$17/100)</f>
        <v>1.000989577954279</v>
      </c>
      <c r="F875" s="5">
        <f>N875*General!$B$14/(N875+O875)+O875*100/(N875+O875)</f>
        <v>20.814456344279797</v>
      </c>
      <c r="G875" s="5">
        <f>N875*General!$B$15/(N875+O875)</f>
        <v>3.9992698816020307E-2</v>
      </c>
      <c r="H875" s="5">
        <f>(N875+O875)*(1/General!$B$20)*((F875/100)-E875*(C875/100))*1000/B875</f>
        <v>68.100278924757987</v>
      </c>
      <c r="I875" s="5">
        <f>(N875+O875)*(1/General!$B$20)*((D875/100)*E875-(G875/100))*1000/B875</f>
        <v>44.266992615553136</v>
      </c>
      <c r="J875" s="5">
        <f t="shared" si="13"/>
        <v>0.65002659775391591</v>
      </c>
      <c r="K875" s="5">
        <f>MAX(Online_RAW!$L$2-Online_RAW!L875,0)</f>
        <v>0</v>
      </c>
      <c r="L875" s="5">
        <f>0.0039*(Online_RAW!M875)</f>
        <v>36.636600000000001</v>
      </c>
      <c r="M875" s="10">
        <f>Online_RAW!$N$2-Online_RAW!N875</f>
        <v>10.706236363640528</v>
      </c>
      <c r="N875" s="5">
        <f>Online_RAW!C875*60</f>
        <v>180.04513043478238</v>
      </c>
      <c r="O875" s="5">
        <f>MAX(0, Online_RAW!D875*60)</f>
        <v>3.2869565217391324E-2</v>
      </c>
      <c r="P875" s="5">
        <f>_xlfn.IFNA(VLOOKUP(A875,Sampling!$D$7:$E$14,2,FALSE),0)</f>
        <v>0</v>
      </c>
      <c r="Q875">
        <f>_xlfn.IFNA(VLOOKUP(A875,Refill!$D$6:$G$8,2,FALSE),0)</f>
        <v>0</v>
      </c>
    </row>
    <row r="876" spans="1:17" x14ac:dyDescent="0.25">
      <c r="A876" s="5">
        <f>ROUND((Online_RAW!B876-General!$B$10)*24,3)</f>
        <v>14.567</v>
      </c>
      <c r="B876" s="5">
        <f>General!$B$12+Online_ANA!K876/1000+Online_ANA!L876/1000+Online_ANA!M876/1000/General!$B$22-SUM($P$2:P876)/1000/General!$B$24+SUM($Q$2:Q876)/1000/General!$B$24</f>
        <v>1.1266444134556606</v>
      </c>
      <c r="C876" s="5">
        <f>Online_RAW!K876</f>
        <v>19.82</v>
      </c>
      <c r="D876" s="5">
        <f>Online_RAW!J876</f>
        <v>0.67</v>
      </c>
      <c r="E876" s="5">
        <f>(1-F876/100-G876/100)/(1-C876/100-D876/100-General!$B$17/100)</f>
        <v>1.0008258411335667</v>
      </c>
      <c r="F876" s="5">
        <f>N876*General!$B$14/(N876+O876)+O876*100/(N876+O876)</f>
        <v>20.817395800025885</v>
      </c>
      <c r="G876" s="5">
        <f>N876*General!$B$15/(N876+O876)</f>
        <v>3.9991214242411172E-2</v>
      </c>
      <c r="H876" s="5">
        <f>(N876+O876)*(1/General!$B$20)*((F876/100)-E876*(C876/100))*1000/B876</f>
        <v>69.944303566900828</v>
      </c>
      <c r="I876" s="5">
        <f>(N876+O876)*(1/General!$B$20)*((D876/100)*E876-(G876/100))*1000/B876</f>
        <v>44.957171031183144</v>
      </c>
      <c r="J876" s="5">
        <f t="shared" si="13"/>
        <v>0.64275671839640502</v>
      </c>
      <c r="K876" s="5">
        <f>MAX(Online_RAW!$L$2-Online_RAW!L876,0)</f>
        <v>0</v>
      </c>
      <c r="L876" s="5">
        <f>0.0039*(Online_RAW!M876)</f>
        <v>36.636600000000001</v>
      </c>
      <c r="M876" s="10">
        <f>Online_RAW!$N$2-Online_RAW!N876</f>
        <v>10.908516666670039</v>
      </c>
      <c r="N876" s="5">
        <f>Online_RAW!C876*60</f>
        <v>180.00391304347798</v>
      </c>
      <c r="O876" s="5">
        <f>MAX(0, Online_RAW!D876*60)</f>
        <v>3.9545454545454536E-2</v>
      </c>
      <c r="P876" s="5">
        <f>_xlfn.IFNA(VLOOKUP(A876,Sampling!$D$7:$E$14,2,FALSE),0)</f>
        <v>0</v>
      </c>
      <c r="Q876">
        <f>_xlfn.IFNA(VLOOKUP(A876,Refill!$D$6:$G$8,2,FALSE),0)</f>
        <v>0</v>
      </c>
    </row>
    <row r="877" spans="1:17" x14ac:dyDescent="0.25">
      <c r="A877" s="5">
        <f>ROUND((Online_RAW!B877-General!$B$10)*24,3)</f>
        <v>14.583</v>
      </c>
      <c r="B877" s="5">
        <f>General!$B$12+Online_ANA!K877/1000+Online_ANA!L877/1000+Online_ANA!M877/1000/General!$B$22-SUM($P$2:P877)/1000/General!$B$24+SUM($Q$2:Q877)/1000/General!$B$24</f>
        <v>1.1268215541284403</v>
      </c>
      <c r="C877" s="5">
        <f>Online_RAW!K877</f>
        <v>19.803333333333299</v>
      </c>
      <c r="D877" s="5">
        <f>Online_RAW!J877</f>
        <v>0.68</v>
      </c>
      <c r="E877" s="5">
        <f>(1-F877/100-G877/100)/(1-C877/100-D877/100-General!$B$17/100)</f>
        <v>1.000799335966577</v>
      </c>
      <c r="F877" s="5">
        <f>N877*General!$B$14/(N877+O877)+O877*100/(N877+O877)</f>
        <v>20.812817449399919</v>
      </c>
      <c r="G877" s="5">
        <f>N877*General!$B$15/(N877+O877)</f>
        <v>3.9993526540707112E-2</v>
      </c>
      <c r="H877" s="5">
        <f>(N877+O877)*(1/General!$B$20)*((F877/100)-E877*(C877/100))*1000/B877</f>
        <v>70.846211489376842</v>
      </c>
      <c r="I877" s="5">
        <f>(N877+O877)*(1/General!$B$20)*((D877/100)*E877-(G877/100))*1000/B877</f>
        <v>45.670338914744413</v>
      </c>
      <c r="J877" s="5">
        <f t="shared" si="13"/>
        <v>0.64464052423738327</v>
      </c>
      <c r="K877" s="5">
        <f>MAX(Online_RAW!$L$2-Online_RAW!L877,0)</f>
        <v>0</v>
      </c>
      <c r="L877" s="5">
        <f>0.0039*(Online_RAW!M877)</f>
        <v>36.636600000000001</v>
      </c>
      <c r="M877" s="10">
        <f>Online_RAW!$N$2-Online_RAW!N877</f>
        <v>11.101599999999962</v>
      </c>
      <c r="N877" s="5">
        <f>Online_RAW!C877*60</f>
        <v>180.04679999999999</v>
      </c>
      <c r="O877" s="5">
        <f>MAX(0, Online_RAW!D877*60)</f>
        <v>2.9142857142857158E-2</v>
      </c>
      <c r="P877" s="5">
        <f>_xlfn.IFNA(VLOOKUP(A877,Sampling!$D$7:$E$14,2,FALSE),0)</f>
        <v>0</v>
      </c>
      <c r="Q877">
        <f>_xlfn.IFNA(VLOOKUP(A877,Refill!$D$6:$G$8,2,FALSE),0)</f>
        <v>0</v>
      </c>
    </row>
    <row r="878" spans="1:17" x14ac:dyDescent="0.25">
      <c r="A878" s="5">
        <f>ROUND((Online_RAW!B878-General!$B$10)*24,3)</f>
        <v>14.6</v>
      </c>
      <c r="B878" s="5">
        <f>General!$B$12+Online_ANA!K878/1000+Online_ANA!L878/1000+Online_ANA!M878/1000/General!$B$22-SUM($P$2:P878)/1000/General!$B$24+SUM($Q$2:Q878)/1000/General!$B$24</f>
        <v>1.1269512455379453</v>
      </c>
      <c r="C878" s="5">
        <f>Online_RAW!K878</f>
        <v>19.805</v>
      </c>
      <c r="D878" s="5">
        <f>Online_RAW!J878</f>
        <v>0.68</v>
      </c>
      <c r="E878" s="5">
        <f>(1-F878/100-G878/100)/(1-C878/100-D878/100-General!$B$17/100)</f>
        <v>1.000755402277332</v>
      </c>
      <c r="F878" s="5">
        <f>N878*General!$B$14/(N878+O878)+O878*100/(N878+O878)</f>
        <v>20.81796242429634</v>
      </c>
      <c r="G878" s="5">
        <f>N878*General!$B$15/(N878+O878)</f>
        <v>3.9990928068537206E-2</v>
      </c>
      <c r="H878" s="5">
        <f>(N878+O878)*(1/General!$B$20)*((F878/100)-E878*(C878/100))*1000/B878</f>
        <v>71.176233408748956</v>
      </c>
      <c r="I878" s="5">
        <f>(N878+O878)*(1/General!$B$20)*((D878/100)*E878-(G878/100))*1000/B878</f>
        <v>45.681282155442801</v>
      </c>
      <c r="J878" s="5">
        <f t="shared" si="13"/>
        <v>0.64180527639198837</v>
      </c>
      <c r="K878" s="5">
        <f>MAX(Online_RAW!$L$2-Online_RAW!L878,0)</f>
        <v>0</v>
      </c>
      <c r="L878" s="5">
        <f>0.0039*(Online_RAW!M878)</f>
        <v>36.636600000000001</v>
      </c>
      <c r="M878" s="10">
        <f>Online_RAW!$N$2-Online_RAW!N878</f>
        <v>11.2429636363604</v>
      </c>
      <c r="N878" s="5">
        <f>Online_RAW!C878*60</f>
        <v>180.1066363636362</v>
      </c>
      <c r="O878" s="5">
        <f>MAX(0, Online_RAW!D878*60)</f>
        <v>4.0857142857142863E-2</v>
      </c>
      <c r="P878" s="5">
        <f>_xlfn.IFNA(VLOOKUP(A878,Sampling!$D$7:$E$14,2,FALSE),0)</f>
        <v>0</v>
      </c>
      <c r="Q878">
        <f>_xlfn.IFNA(VLOOKUP(A878,Refill!$D$6:$G$8,2,FALSE),0)</f>
        <v>0</v>
      </c>
    </row>
    <row r="879" spans="1:17" x14ac:dyDescent="0.25">
      <c r="A879" s="5">
        <f>ROUND((Online_RAW!B879-General!$B$10)*24,3)</f>
        <v>14.617000000000001</v>
      </c>
      <c r="B879" s="5">
        <f>General!$B$12+Online_ANA!K879/1000+Online_ANA!L879/1000+Online_ANA!M879/1000/General!$B$22-SUM($P$2:P879)/1000/General!$B$24+SUM($Q$2:Q879)/1000/General!$B$24</f>
        <v>1.1273968495412845</v>
      </c>
      <c r="C879" s="5">
        <f>Online_RAW!K879</f>
        <v>19.809999999999999</v>
      </c>
      <c r="D879" s="5">
        <f>Online_RAW!J879</f>
        <v>0.69</v>
      </c>
      <c r="E879" s="5">
        <f>(1-F879/100-G879/100)/(1-C879/100-D879/100-General!$B$17/100)</f>
        <v>1.0008895878769857</v>
      </c>
      <c r="F879" s="5">
        <f>N879*General!$B$14/(N879+O879)+O879*100/(N879+O879)</f>
        <v>20.822366285407071</v>
      </c>
      <c r="G879" s="5">
        <f>N879*General!$B$15/(N879+O879)</f>
        <v>3.9988703896259054E-2</v>
      </c>
      <c r="H879" s="5">
        <f>(N879+O879)*(1/General!$B$20)*((F879/100)-E879*(C879/100))*1000/B879</f>
        <v>70.892162492940301</v>
      </c>
      <c r="I879" s="5">
        <f>(N879+O879)*(1/General!$B$20)*((D879/100)*E879-(G879/100))*1000/B879</f>
        <v>46.367951984806488</v>
      </c>
      <c r="J879" s="5">
        <f t="shared" si="13"/>
        <v>0.65406316233369211</v>
      </c>
      <c r="K879" s="5">
        <f>MAX(Online_RAW!$L$2-Online_RAW!L879,0)</f>
        <v>0</v>
      </c>
      <c r="L879" s="5">
        <f>0.0039*(Online_RAW!M879)</f>
        <v>36.917400000000001</v>
      </c>
      <c r="M879" s="10">
        <f>Online_RAW!$N$2-Online_RAW!N879</f>
        <v>11.422599999999875</v>
      </c>
      <c r="N879" s="5">
        <f>Online_RAW!C879*60</f>
        <v>180.03652173913019</v>
      </c>
      <c r="O879" s="5">
        <f>MAX(0, Online_RAW!D879*60)</f>
        <v>5.0857142857142879E-2</v>
      </c>
      <c r="P879" s="5">
        <f>_xlfn.IFNA(VLOOKUP(A879,Sampling!$D$7:$E$14,2,FALSE),0)</f>
        <v>0</v>
      </c>
      <c r="Q879">
        <f>_xlfn.IFNA(VLOOKUP(A879,Refill!$D$6:$G$8,2,FALSE),0)</f>
        <v>0</v>
      </c>
    </row>
    <row r="880" spans="1:17" x14ac:dyDescent="0.25">
      <c r="A880" s="5">
        <f>ROUND((Online_RAW!B880-General!$B$10)*24,3)</f>
        <v>14.632999999999999</v>
      </c>
      <c r="B880" s="5">
        <f>General!$B$12+Online_ANA!K880/1000+Online_ANA!L880/1000+Online_ANA!M880/1000/General!$B$22-SUM($P$2:P880)/1000/General!$B$24+SUM($Q$2:Q880)/1000/General!$B$24</f>
        <v>1.1277399874617706</v>
      </c>
      <c r="C880" s="5">
        <f>Online_RAW!K880</f>
        <v>19.823333333333299</v>
      </c>
      <c r="D880" s="5">
        <f>Online_RAW!J880</f>
        <v>0.69</v>
      </c>
      <c r="E880" s="5">
        <f>(1-F880/100-G880/100)/(1-C880/100-D880/100-General!$B$17/100)</f>
        <v>1.0012046839250344</v>
      </c>
      <c r="F880" s="5">
        <f>N880*General!$B$14/(N880+O880)+O880*100/(N880+O880)</f>
        <v>20.810796041451468</v>
      </c>
      <c r="G880" s="5">
        <f>N880*General!$B$15/(N880+O880)</f>
        <v>3.9994547453812389E-2</v>
      </c>
      <c r="H880" s="5">
        <f>(N880+O880)*(1/General!$B$20)*((F880/100)-E880*(C880/100))*1000/B880</f>
        <v>68.642324803714729</v>
      </c>
      <c r="I880" s="5">
        <f>(N880+O880)*(1/General!$B$20)*((D880/100)*E880-(G880/100))*1000/B880</f>
        <v>46.363412468603627</v>
      </c>
      <c r="J880" s="5">
        <f t="shared" si="13"/>
        <v>0.67543476420971349</v>
      </c>
      <c r="K880" s="5">
        <f>MAX(Online_RAW!$L$2-Online_RAW!L880,0)</f>
        <v>0</v>
      </c>
      <c r="L880" s="5">
        <f>0.0039*(Online_RAW!M880)</f>
        <v>37.061699999999995</v>
      </c>
      <c r="M880" s="10">
        <f>Online_RAW!$N$2-Online_RAW!N880</f>
        <v>11.639333333329887</v>
      </c>
      <c r="N880" s="5">
        <f>Online_RAW!C880*60</f>
        <v>180.0414545454546</v>
      </c>
      <c r="O880" s="5">
        <f>MAX(0, Online_RAW!D880*60)</f>
        <v>2.454545454545454E-2</v>
      </c>
      <c r="P880" s="5">
        <f>_xlfn.IFNA(VLOOKUP(A880,Sampling!$D$7:$E$14,2,FALSE),0)</f>
        <v>0</v>
      </c>
      <c r="Q880">
        <f>_xlfn.IFNA(VLOOKUP(A880,Refill!$D$6:$G$8,2,FALSE),0)</f>
        <v>0</v>
      </c>
    </row>
    <row r="881" spans="1:17" x14ac:dyDescent="0.25">
      <c r="A881" s="5">
        <f>ROUND((Online_RAW!B881-General!$B$10)*24,3)</f>
        <v>14.65</v>
      </c>
      <c r="B881" s="5">
        <f>General!$B$12+Online_ANA!K881/1000+Online_ANA!L881/1000+Online_ANA!M881/1000/General!$B$22-SUM($P$2:P881)/1000/General!$B$24+SUM($Q$2:Q881)/1000/General!$B$24</f>
        <v>1.1278978773700281</v>
      </c>
      <c r="C881" s="5">
        <f>Online_RAW!K881</f>
        <v>19.809999999999999</v>
      </c>
      <c r="D881" s="5">
        <f>Online_RAW!J881</f>
        <v>0.68500000000000005</v>
      </c>
      <c r="E881" s="5">
        <f>(1-F881/100-G881/100)/(1-C881/100-D881/100-General!$B$17/100)</f>
        <v>1.0008452016003979</v>
      </c>
      <c r="F881" s="5">
        <f>N881*General!$B$14/(N881+O881)+O881*100/(N881+O881)</f>
        <v>20.820870807495464</v>
      </c>
      <c r="G881" s="5">
        <f>N881*General!$B$15/(N881+O881)</f>
        <v>3.9989459188133604E-2</v>
      </c>
      <c r="H881" s="5">
        <f>(N881+O881)*(1/General!$B$20)*((F881/100)-E881*(C881/100))*1000/B881</f>
        <v>70.81359262955597</v>
      </c>
      <c r="I881" s="5">
        <f>(N881+O881)*(1/General!$B$20)*((D881/100)*E881-(G881/100))*1000/B881</f>
        <v>45.986574558521518</v>
      </c>
      <c r="J881" s="5">
        <f t="shared" si="13"/>
        <v>0.64940321272907398</v>
      </c>
      <c r="K881" s="5">
        <f>MAX(Online_RAW!$L$2-Online_RAW!L881,0)</f>
        <v>0</v>
      </c>
      <c r="L881" s="5">
        <f>0.0039*(Online_RAW!M881)</f>
        <v>37.061699999999995</v>
      </c>
      <c r="M881" s="10">
        <f>Online_RAW!$N$2-Online_RAW!N881</f>
        <v>11.811433333330569</v>
      </c>
      <c r="N881" s="5">
        <f>Online_RAW!C881*60</f>
        <v>180.03182608695658</v>
      </c>
      <c r="O881" s="5">
        <f>MAX(0, Online_RAW!D881*60)</f>
        <v>4.7454545454545465E-2</v>
      </c>
      <c r="P881" s="5">
        <f>_xlfn.IFNA(VLOOKUP(A881,Sampling!$D$7:$E$14,2,FALSE),0)</f>
        <v>0</v>
      </c>
      <c r="Q881">
        <f>_xlfn.IFNA(VLOOKUP(A881,Refill!$D$6:$G$8,2,FALSE),0)</f>
        <v>0</v>
      </c>
    </row>
    <row r="882" spans="1:17" x14ac:dyDescent="0.25">
      <c r="A882" s="5">
        <f>ROUND((Online_RAW!B882-General!$B$10)*24,3)</f>
        <v>14.667</v>
      </c>
      <c r="B882" s="5">
        <f>General!$B$12+Online_ANA!K882/1000+Online_ANA!L882/1000+Online_ANA!M882/1000/General!$B$22-SUM($P$2:P882)/1000/General!$B$24+SUM($Q$2:Q882)/1000/General!$B$24</f>
        <v>1.1280512412844041</v>
      </c>
      <c r="C882" s="5">
        <f>Online_RAW!K882</f>
        <v>19.809999999999999</v>
      </c>
      <c r="D882" s="5">
        <f>Online_RAW!J882</f>
        <v>0.68500000000000005</v>
      </c>
      <c r="E882" s="5">
        <f>(1-F882/100-G882/100)/(1-C882/100-D882/100-General!$B$17/100)</f>
        <v>1.0009679872455919</v>
      </c>
      <c r="F882" s="5">
        <f>N882*General!$B$14/(N882+O882)+O882*100/(N882+O882)</f>
        <v>20.811156957193493</v>
      </c>
      <c r="G882" s="5">
        <f>N882*General!$B$15/(N882+O882)</f>
        <v>3.9994365173134601E-2</v>
      </c>
      <c r="H882" s="5">
        <f>(N882+O882)*(1/General!$B$20)*((F882/100)-E882*(C882/100))*1000/B882</f>
        <v>69.92715831728313</v>
      </c>
      <c r="I882" s="5">
        <f>(N882+O882)*(1/General!$B$20)*((D882/100)*E882-(G882/100))*1000/B882</f>
        <v>45.978254019801476</v>
      </c>
      <c r="J882" s="5">
        <f t="shared" si="13"/>
        <v>0.65751640887768681</v>
      </c>
      <c r="K882" s="5">
        <f>MAX(Online_RAW!$L$2-Online_RAW!L882,0)</f>
        <v>0</v>
      </c>
      <c r="L882" s="5">
        <f>0.0039*(Online_RAW!M882)</f>
        <v>37.061699999999995</v>
      </c>
      <c r="M882" s="10">
        <f>Online_RAW!$N$2-Online_RAW!N882</f>
        <v>11.97860000000037</v>
      </c>
      <c r="N882" s="5">
        <f>Online_RAW!C882*60</f>
        <v>180.023727272727</v>
      </c>
      <c r="O882" s="5">
        <f>MAX(0, Online_RAW!D882*60)</f>
        <v>2.536363636363638E-2</v>
      </c>
      <c r="P882" s="5">
        <f>_xlfn.IFNA(VLOOKUP(A882,Sampling!$D$7:$E$14,2,FALSE),0)</f>
        <v>0</v>
      </c>
      <c r="Q882">
        <f>_xlfn.IFNA(VLOOKUP(A882,Refill!$D$6:$G$8,2,FALSE),0)</f>
        <v>0</v>
      </c>
    </row>
    <row r="883" spans="1:17" x14ac:dyDescent="0.25">
      <c r="A883" s="5">
        <f>ROUND((Online_RAW!B883-General!$B$10)*24,3)</f>
        <v>14.683</v>
      </c>
      <c r="B883" s="5">
        <f>General!$B$12+Online_ANA!K883/1000+Online_ANA!L883/1000+Online_ANA!M883/1000/General!$B$22-SUM($P$2:P883)/1000/General!$B$24+SUM($Q$2:Q883)/1000/General!$B$24</f>
        <v>1.1281772822159455</v>
      </c>
      <c r="C883" s="5">
        <f>Online_RAW!K883</f>
        <v>19.815000000000001</v>
      </c>
      <c r="D883" s="5">
        <f>Online_RAW!J883</f>
        <v>0.69</v>
      </c>
      <c r="E883" s="5">
        <f>(1-F883/100-G883/100)/(1-C883/100-D883/100-General!$B$17/100)</f>
        <v>1.0009429165609796</v>
      </c>
      <c r="F883" s="5">
        <f>N883*General!$B$14/(N883+O883)+O883*100/(N883+O883)</f>
        <v>20.823154842785019</v>
      </c>
      <c r="G883" s="5">
        <f>N883*General!$B$15/(N883+O883)</f>
        <v>3.9988305634957061E-2</v>
      </c>
      <c r="H883" s="5">
        <f>(N883+O883)*(1/General!$B$20)*((F883/100)-E883*(C883/100))*1000/B883</f>
        <v>70.449117061292824</v>
      </c>
      <c r="I883" s="5">
        <f>(N883+O883)*(1/General!$B$20)*((D883/100)*E883-(G883/100))*1000/B883</f>
        <v>46.326357500699523</v>
      </c>
      <c r="J883" s="5">
        <f t="shared" si="13"/>
        <v>0.65758606258179519</v>
      </c>
      <c r="K883" s="5">
        <f>MAX(Online_RAW!$L$2-Online_RAW!L883,0)</f>
        <v>0</v>
      </c>
      <c r="L883" s="5">
        <f>0.0039*(Online_RAW!M883)</f>
        <v>37.061699999999995</v>
      </c>
      <c r="M883" s="10">
        <f>Online_RAW!$N$2-Online_RAW!N883</f>
        <v>12.115984615380512</v>
      </c>
      <c r="N883" s="5">
        <f>Online_RAW!C883*60</f>
        <v>179.9874545454546</v>
      </c>
      <c r="O883" s="5">
        <f>MAX(0, Online_RAW!D883*60)</f>
        <v>5.263636363636362E-2</v>
      </c>
      <c r="P883" s="5">
        <f>_xlfn.IFNA(VLOOKUP(A883,Sampling!$D$7:$E$14,2,FALSE),0)</f>
        <v>0</v>
      </c>
      <c r="Q883">
        <f>_xlfn.IFNA(VLOOKUP(A883,Refill!$D$6:$G$8,2,FALSE),0)</f>
        <v>0</v>
      </c>
    </row>
    <row r="884" spans="1:17" x14ac:dyDescent="0.25">
      <c r="A884" s="5">
        <f>ROUND((Online_RAW!B884-General!$B$10)*24,3)</f>
        <v>14.7</v>
      </c>
      <c r="B884" s="5">
        <f>General!$B$12+Online_ANA!K884/1000+Online_ANA!L884/1000+Online_ANA!M884/1000/General!$B$22-SUM($P$2:P884)/1000/General!$B$24+SUM($Q$2:Q884)/1000/General!$B$24</f>
        <v>1.1283561954128538</v>
      </c>
      <c r="C884" s="5">
        <f>Online_RAW!K884</f>
        <v>19.815000000000001</v>
      </c>
      <c r="D884" s="5">
        <f>Online_RAW!J884</f>
        <v>0.69</v>
      </c>
      <c r="E884" s="5">
        <f>(1-F884/100-G884/100)/(1-C884/100-D884/100-General!$B$17/100)</f>
        <v>1.0010748275523895</v>
      </c>
      <c r="F884" s="5">
        <f>N884*General!$B$14/(N884+O884)+O884*100/(N884+O884)</f>
        <v>20.812720385466232</v>
      </c>
      <c r="G884" s="5">
        <f>N884*General!$B$15/(N884+O884)</f>
        <v>3.9993575562895844E-2</v>
      </c>
      <c r="H884" s="5">
        <f>(N884+O884)*(1/General!$B$20)*((F884/100)-E884*(C884/100))*1000/B884</f>
        <v>69.491488842126344</v>
      </c>
      <c r="I884" s="5">
        <f>(N884+O884)*(1/General!$B$20)*((D884/100)*E884-(G884/100))*1000/B884</f>
        <v>46.313397133787618</v>
      </c>
      <c r="J884" s="5">
        <f t="shared" si="13"/>
        <v>0.6664614315431393</v>
      </c>
      <c r="K884" s="5">
        <f>MAX(Online_RAW!$L$2-Online_RAW!L884,0)</f>
        <v>0</v>
      </c>
      <c r="L884" s="5">
        <f>0.0039*(Online_RAW!M884)</f>
        <v>37.061699999999995</v>
      </c>
      <c r="M884" s="10">
        <f>Online_RAW!$N$2-Online_RAW!N884</f>
        <v>12.311000000010608</v>
      </c>
      <c r="N884" s="5">
        <f>Online_RAW!C884*60</f>
        <v>179.96563636363621</v>
      </c>
      <c r="O884" s="5">
        <f>MAX(0, Online_RAW!D884*60)</f>
        <v>2.8909090909090919E-2</v>
      </c>
      <c r="P884" s="5">
        <f>_xlfn.IFNA(VLOOKUP(A884,Sampling!$D$7:$E$14,2,FALSE),0)</f>
        <v>0</v>
      </c>
      <c r="Q884">
        <f>_xlfn.IFNA(VLOOKUP(A884,Refill!$D$6:$G$8,2,FALSE),0)</f>
        <v>0</v>
      </c>
    </row>
    <row r="885" spans="1:17" x14ac:dyDescent="0.25">
      <c r="A885" s="5">
        <f>ROUND((Online_RAW!B885-General!$B$10)*24,3)</f>
        <v>14.717000000000001</v>
      </c>
      <c r="B885" s="5">
        <f>General!$B$12+Online_ANA!K885/1000+Online_ANA!L885/1000+Online_ANA!M885/1000/General!$B$22-SUM($P$2:P885)/1000/General!$B$24+SUM($Q$2:Q885)/1000/General!$B$24</f>
        <v>1.1284844356130093</v>
      </c>
      <c r="C885" s="5">
        <f>Online_RAW!K885</f>
        <v>19.79</v>
      </c>
      <c r="D885" s="5">
        <f>Online_RAW!J885</f>
        <v>0.69499999999999995</v>
      </c>
      <c r="E885" s="5">
        <f>(1-F885/100-G885/100)/(1-C885/100-D885/100-General!$B$17/100)</f>
        <v>1.000671599338351</v>
      </c>
      <c r="F885" s="5">
        <f>N885*General!$B$14/(N885+O885)+O885*100/(N885+O885)</f>
        <v>20.824593102929935</v>
      </c>
      <c r="G885" s="5">
        <f>N885*General!$B$15/(N885+O885)</f>
        <v>3.9987579240944475E-2</v>
      </c>
      <c r="H885" s="5">
        <f>(N885+O885)*(1/General!$B$20)*((F885/100)-E885*(C885/100))*1000/B885</f>
        <v>72.699862698218141</v>
      </c>
      <c r="I885" s="5">
        <f>(N885+O885)*(1/General!$B$20)*((D885/100)*E885-(G885/100))*1000/B885</f>
        <v>46.659302989086946</v>
      </c>
      <c r="J885" s="5">
        <f t="shared" si="13"/>
        <v>0.64180730550720222</v>
      </c>
      <c r="K885" s="5">
        <f>MAX(Online_RAW!$L$2-Online_RAW!L885,0)</f>
        <v>0</v>
      </c>
      <c r="L885" s="5">
        <f>0.0039*(Online_RAW!M885)</f>
        <v>37.061699999999995</v>
      </c>
      <c r="M885" s="10">
        <f>Online_RAW!$N$2-Online_RAW!N885</f>
        <v>12.450781818180076</v>
      </c>
      <c r="N885" s="5">
        <f>Online_RAW!C885*60</f>
        <v>179.99457142857119</v>
      </c>
      <c r="O885" s="5">
        <f>MAX(0, Online_RAW!D885*60)</f>
        <v>5.5909090909090922E-2</v>
      </c>
      <c r="P885" s="5">
        <f>_xlfn.IFNA(VLOOKUP(A885,Sampling!$D$7:$E$14,2,FALSE),0)</f>
        <v>0</v>
      </c>
      <c r="Q885">
        <f>_xlfn.IFNA(VLOOKUP(A885,Refill!$D$6:$G$8,2,FALSE),0)</f>
        <v>0</v>
      </c>
    </row>
    <row r="886" spans="1:17" x14ac:dyDescent="0.25">
      <c r="A886" s="5">
        <f>ROUND((Online_RAW!B886-General!$B$10)*24,3)</f>
        <v>14.733000000000001</v>
      </c>
      <c r="B886" s="5">
        <f>General!$B$12+Online_ANA!K886/1000+Online_ANA!L886/1000+Online_ANA!M886/1000/General!$B$22-SUM($P$2:P886)/1000/General!$B$24+SUM($Q$2:Q886)/1000/General!$B$24</f>
        <v>1.1286445899082571</v>
      </c>
      <c r="C886" s="5">
        <f>Online_RAW!K886</f>
        <v>19.8</v>
      </c>
      <c r="D886" s="5">
        <f>Online_RAW!J886</f>
        <v>0.69499999999999995</v>
      </c>
      <c r="E886" s="5">
        <f>(1-F886/100-G886/100)/(1-C886/100-D886/100-General!$B$17/100)</f>
        <v>1.0008696979362115</v>
      </c>
      <c r="F886" s="5">
        <f>N886*General!$B$14/(N886+O886)+O886*100/(N886+O886)</f>
        <v>20.818932846924717</v>
      </c>
      <c r="G886" s="5">
        <f>N886*General!$B$15/(N886+O886)</f>
        <v>3.9990437956098628E-2</v>
      </c>
      <c r="H886" s="5">
        <f>(N886+O886)*(1/General!$B$20)*((F886/100)-E886*(C886/100))*1000/B886</f>
        <v>71.298973970749671</v>
      </c>
      <c r="I886" s="5">
        <f>(N886+O886)*(1/General!$B$20)*((D886/100)*E886-(G886/100))*1000/B886</f>
        <v>46.664677115600128</v>
      </c>
      <c r="J886" s="5">
        <f t="shared" si="13"/>
        <v>0.65449296836647697</v>
      </c>
      <c r="K886" s="5">
        <f>MAX(Online_RAW!$L$2-Online_RAW!L886,0)</f>
        <v>0</v>
      </c>
      <c r="L886" s="5">
        <f>0.0039*(Online_RAW!M886)</f>
        <v>37.061699999999995</v>
      </c>
      <c r="M886" s="10">
        <f>Online_RAW!$N$2-Online_RAW!N886</f>
        <v>12.625350000000253</v>
      </c>
      <c r="N886" s="5">
        <f>Online_RAW!C886*60</f>
        <v>180.01669565217421</v>
      </c>
      <c r="O886" s="5">
        <f>MAX(0, Online_RAW!D886*60)</f>
        <v>4.3043478260869558E-2</v>
      </c>
      <c r="P886" s="5">
        <f>_xlfn.IFNA(VLOOKUP(A886,Sampling!$D$7:$E$14,2,FALSE),0)</f>
        <v>0</v>
      </c>
      <c r="Q886">
        <f>_xlfn.IFNA(VLOOKUP(A886,Refill!$D$6:$G$8,2,FALSE),0)</f>
        <v>0</v>
      </c>
    </row>
    <row r="887" spans="1:17" x14ac:dyDescent="0.25">
      <c r="A887" s="5">
        <f>ROUND((Online_RAW!B887-General!$B$10)*24,3)</f>
        <v>14.75</v>
      </c>
      <c r="B887" s="5">
        <f>General!$B$12+Online_ANA!K887/1000+Online_ANA!L887/1000+Online_ANA!M887/1000/General!$B$22-SUM($P$2:P887)/1000/General!$B$24+SUM($Q$2:Q887)/1000/General!$B$24</f>
        <v>1.1291243393730923</v>
      </c>
      <c r="C887" s="5">
        <f>Online_RAW!K887</f>
        <v>19.79</v>
      </c>
      <c r="D887" s="5">
        <f>Online_RAW!J887</f>
        <v>0.7</v>
      </c>
      <c r="E887" s="5">
        <f>(1-F887/100-G887/100)/(1-C887/100-D887/100-General!$B$17/100)</f>
        <v>1.000742487943763</v>
      </c>
      <c r="F887" s="5">
        <f>N887*General!$B$14/(N887+O887)+O887*100/(N887+O887)</f>
        <v>20.823990476507809</v>
      </c>
      <c r="G887" s="5">
        <f>N887*General!$B$15/(N887+O887)</f>
        <v>3.9987883597723324E-2</v>
      </c>
      <c r="H887" s="5">
        <f>(N887+O887)*(1/General!$B$20)*((F887/100)-E887*(C887/100))*1000/B887</f>
        <v>72.524430729502612</v>
      </c>
      <c r="I887" s="5">
        <f>(N887+O887)*(1/General!$B$20)*((D887/100)*E887-(G887/100))*1000/B887</f>
        <v>46.997797395590609</v>
      </c>
      <c r="J887" s="5">
        <f t="shared" si="13"/>
        <v>0.64802711200699048</v>
      </c>
      <c r="K887" s="5">
        <f>MAX(Online_RAW!$L$2-Online_RAW!L887,0)</f>
        <v>0</v>
      </c>
      <c r="L887" s="5">
        <f>0.0039*(Online_RAW!M887)</f>
        <v>37.345424999999999</v>
      </c>
      <c r="M887" s="10">
        <f>Online_RAW!$N$2-Online_RAW!N887</f>
        <v>12.839016666670432</v>
      </c>
      <c r="N887" s="5">
        <f>Online_RAW!C887*60</f>
        <v>180.01690909090919</v>
      </c>
      <c r="O887" s="5">
        <f>MAX(0, Online_RAW!D887*60)</f>
        <v>5.4545454545454536E-2</v>
      </c>
      <c r="P887" s="5">
        <f>_xlfn.IFNA(VLOOKUP(A887,Sampling!$D$7:$E$14,2,FALSE),0)</f>
        <v>0</v>
      </c>
      <c r="Q887">
        <f>_xlfn.IFNA(VLOOKUP(A887,Refill!$D$6:$G$8,2,FALSE),0)</f>
        <v>0</v>
      </c>
    </row>
    <row r="888" spans="1:17" x14ac:dyDescent="0.25">
      <c r="A888" s="5">
        <f>ROUND((Online_RAW!B888-General!$B$10)*24,3)</f>
        <v>14.766999999999999</v>
      </c>
      <c r="B888" s="5">
        <f>General!$B$12+Online_ANA!K888/1000+Online_ANA!L888/1000+Online_ANA!M888/1000/General!$B$22-SUM($P$2:P888)/1000/General!$B$24+SUM($Q$2:Q888)/1000/General!$B$24</f>
        <v>1.1294401027522942</v>
      </c>
      <c r="C888" s="5">
        <f>Online_RAW!K888</f>
        <v>19.795000000000002</v>
      </c>
      <c r="D888" s="5">
        <f>Online_RAW!J888</f>
        <v>0.7</v>
      </c>
      <c r="E888" s="5">
        <f>(1-F888/100-G888/100)/(1-C888/100-D888/100-General!$B$17/100)</f>
        <v>1.0006638177114848</v>
      </c>
      <c r="F888" s="5">
        <f>N888*General!$B$14/(N888+O888)+O888*100/(N888+O888)</f>
        <v>20.835220497488223</v>
      </c>
      <c r="G888" s="5">
        <f>N888*General!$B$15/(N888+O888)</f>
        <v>3.9982211869955445E-2</v>
      </c>
      <c r="H888" s="5">
        <f>(N888+O888)*(1/General!$B$20)*((F888/100)-E888*(C888/100))*1000/B888</f>
        <v>73.065654957951324</v>
      </c>
      <c r="I888" s="5">
        <f>(N888+O888)*(1/General!$B$20)*((D888/100)*E888-(G888/100))*1000/B888</f>
        <v>46.986187008843586</v>
      </c>
      <c r="J888" s="5">
        <f t="shared" si="13"/>
        <v>0.64306803293399262</v>
      </c>
      <c r="K888" s="5">
        <f>MAX(Online_RAW!$L$2-Online_RAW!L888,0)</f>
        <v>0</v>
      </c>
      <c r="L888" s="5">
        <f>0.0039*(Online_RAW!M888)</f>
        <v>37.486799999999995</v>
      </c>
      <c r="M888" s="10">
        <f>Online_RAW!$N$2-Online_RAW!N888</f>
        <v>13.029100000000653</v>
      </c>
      <c r="N888" s="5">
        <f>Online_RAW!C888*60</f>
        <v>180.01069565217421</v>
      </c>
      <c r="O888" s="5">
        <f>MAX(0, Online_RAW!D888*60)</f>
        <v>8.0086956521739E-2</v>
      </c>
      <c r="P888" s="5">
        <f>_xlfn.IFNA(VLOOKUP(A888,Sampling!$D$7:$E$14,2,FALSE),0)</f>
        <v>0</v>
      </c>
      <c r="Q888">
        <f>_xlfn.IFNA(VLOOKUP(A888,Refill!$D$6:$G$8,2,FALSE),0)</f>
        <v>0</v>
      </c>
    </row>
    <row r="889" spans="1:17" x14ac:dyDescent="0.25">
      <c r="A889" s="5">
        <f>ROUND((Online_RAW!B889-General!$B$10)*24,3)</f>
        <v>14.782999999999999</v>
      </c>
      <c r="B889" s="5">
        <f>General!$B$12+Online_ANA!K889/1000+Online_ANA!L889/1000+Online_ANA!M889/1000/General!$B$22-SUM($P$2:P889)/1000/General!$B$24+SUM($Q$2:Q889)/1000/General!$B$24</f>
        <v>1.1296417082568806</v>
      </c>
      <c r="C889" s="5">
        <f>Online_RAW!K889</f>
        <v>19.79</v>
      </c>
      <c r="D889" s="5">
        <f>Online_RAW!J889</f>
        <v>0.69</v>
      </c>
      <c r="E889" s="5">
        <f>(1-F889/100-G889/100)/(1-C889/100-D889/100-General!$B$17/100)</f>
        <v>1.0006028809881753</v>
      </c>
      <c r="F889" s="5">
        <f>N889*General!$B$14/(N889+O889)+O889*100/(N889+O889)</f>
        <v>20.825024712222184</v>
      </c>
      <c r="G889" s="5">
        <f>N889*General!$B$15/(N889+O889)</f>
        <v>3.9987361256453441E-2</v>
      </c>
      <c r="H889" s="5">
        <f>(N889+O889)*(1/General!$B$20)*((F889/100)-E889*(C889/100))*1000/B889</f>
        <v>72.726271092350942</v>
      </c>
      <c r="I889" s="5">
        <f>(N889+O889)*(1/General!$B$20)*((D889/100)*E889-(G889/100))*1000/B889</f>
        <v>46.235499977504645</v>
      </c>
      <c r="J889" s="5">
        <f t="shared" ref="J889:J952" si="14">I889/H889</f>
        <v>0.63574688050199657</v>
      </c>
      <c r="K889" s="5">
        <f>MAX(Online_RAW!$L$2-Online_RAW!L889,0)</f>
        <v>0</v>
      </c>
      <c r="L889" s="5">
        <f>0.0039*(Online_RAW!M889)</f>
        <v>37.486799999999995</v>
      </c>
      <c r="M889" s="10">
        <f>Online_RAW!$N$2-Online_RAW!N889</f>
        <v>13.248849999999948</v>
      </c>
      <c r="N889" s="5">
        <f>Online_RAW!C889*60</f>
        <v>179.928</v>
      </c>
      <c r="O889" s="5">
        <f>MAX(0, Online_RAW!D889*60)</f>
        <v>5.6869565217391317E-2</v>
      </c>
      <c r="P889" s="5">
        <f>_xlfn.IFNA(VLOOKUP(A889,Sampling!$D$7:$E$14,2,FALSE),0)</f>
        <v>0</v>
      </c>
      <c r="Q889">
        <f>_xlfn.IFNA(VLOOKUP(A889,Refill!$D$6:$G$8,2,FALSE),0)</f>
        <v>0</v>
      </c>
    </row>
    <row r="890" spans="1:17" x14ac:dyDescent="0.25">
      <c r="A890" s="5">
        <f>ROUND((Online_RAW!B890-General!$B$10)*24,3)</f>
        <v>14.8</v>
      </c>
      <c r="B890" s="5">
        <f>General!$B$12+Online_ANA!K890/1000+Online_ANA!L890/1000+Online_ANA!M890/1000/General!$B$22-SUM($P$2:P890)/1000/General!$B$24+SUM($Q$2:Q890)/1000/General!$B$24</f>
        <v>1.1297965247706427</v>
      </c>
      <c r="C890" s="5">
        <f>Online_RAW!K890</f>
        <v>19.79</v>
      </c>
      <c r="D890" s="5">
        <f>Online_RAW!J890</f>
        <v>0.69499999999999995</v>
      </c>
      <c r="E890" s="5">
        <f>(1-F890/100-G890/100)/(1-C890/100-D890/100-General!$B$17/100)</f>
        <v>1.0007049585459988</v>
      </c>
      <c r="F890" s="5">
        <f>N890*General!$B$14/(N890+O890)+O890*100/(N890+O890)</f>
        <v>20.821953646747684</v>
      </c>
      <c r="G890" s="5">
        <f>N890*General!$B$15/(N890+O890)</f>
        <v>3.9988912299622384E-2</v>
      </c>
      <c r="H890" s="5">
        <f>(N890+O890)*(1/General!$B$20)*((F890/100)-E890*(C890/100))*1000/B890</f>
        <v>72.381473309660734</v>
      </c>
      <c r="I890" s="5">
        <f>(N890+O890)*(1/General!$B$20)*((D890/100)*E890-(G890/100))*1000/B890</f>
        <v>46.607085730073621</v>
      </c>
      <c r="J890" s="5">
        <f t="shared" si="14"/>
        <v>0.64390905018857891</v>
      </c>
      <c r="K890" s="5">
        <f>MAX(Online_RAW!$L$2-Online_RAW!L890,0)</f>
        <v>0</v>
      </c>
      <c r="L890" s="5">
        <f>0.0039*(Online_RAW!M890)</f>
        <v>37.486799999999995</v>
      </c>
      <c r="M890" s="10">
        <f>Online_RAW!$N$2-Online_RAW!N890</f>
        <v>13.417600000000675</v>
      </c>
      <c r="N890" s="5">
        <f>Online_RAW!C890*60</f>
        <v>180.00218181818158</v>
      </c>
      <c r="O890" s="5">
        <f>MAX(0, Online_RAW!D890*60)</f>
        <v>4.9909090909090924E-2</v>
      </c>
      <c r="P890" s="5">
        <f>_xlfn.IFNA(VLOOKUP(A890,Sampling!$D$7:$E$14,2,FALSE),0)</f>
        <v>0</v>
      </c>
      <c r="Q890">
        <f>_xlfn.IFNA(VLOOKUP(A890,Refill!$D$6:$G$8,2,FALSE),0)</f>
        <v>0</v>
      </c>
    </row>
    <row r="891" spans="1:17" x14ac:dyDescent="0.25">
      <c r="A891" s="5">
        <f>ROUND((Online_RAW!B891-General!$B$10)*24,3)</f>
        <v>14.817</v>
      </c>
      <c r="B891" s="5">
        <f>General!$B$12+Online_ANA!K891/1000+Online_ANA!L891/1000+Online_ANA!M891/1000/General!$B$22-SUM($P$2:P891)/1000/General!$B$24+SUM($Q$2:Q891)/1000/General!$B$24</f>
        <v>1.1299352236864042</v>
      </c>
      <c r="C891" s="5">
        <f>Online_RAW!K891</f>
        <v>19.785</v>
      </c>
      <c r="D891" s="5">
        <f>Online_RAW!J891</f>
        <v>0.69499999999999995</v>
      </c>
      <c r="E891" s="5">
        <f>(1-F891/100-G891/100)/(1-C891/100-D891/100-General!$B$17/100)</f>
        <v>1.0006262734869258</v>
      </c>
      <c r="F891" s="5">
        <f>N891*General!$B$14/(N891+O891)+O891*100/(N891+O891)</f>
        <v>20.823173727635115</v>
      </c>
      <c r="G891" s="5">
        <f>N891*General!$B$15/(N891+O891)</f>
        <v>3.9988296097153979E-2</v>
      </c>
      <c r="H891" s="5">
        <f>(N891+O891)*(1/General!$B$20)*((F891/100)-E891*(C891/100))*1000/B891</f>
        <v>72.943502048102275</v>
      </c>
      <c r="I891" s="5">
        <f>(N891+O891)*(1/General!$B$20)*((D891/100)*E891-(G891/100))*1000/B891</f>
        <v>46.608884440477681</v>
      </c>
      <c r="J891" s="5">
        <f t="shared" si="14"/>
        <v>0.63897239825065777</v>
      </c>
      <c r="K891" s="5">
        <f>MAX(Online_RAW!$L$2-Online_RAW!L891,0)</f>
        <v>0</v>
      </c>
      <c r="L891" s="5">
        <f>0.0039*(Online_RAW!M891)</f>
        <v>37.486799999999995</v>
      </c>
      <c r="M891" s="10">
        <f>Online_RAW!$N$2-Online_RAW!N891</f>
        <v>13.568781818180469</v>
      </c>
      <c r="N891" s="5">
        <f>Online_RAW!C891*60</f>
        <v>180.04330434782582</v>
      </c>
      <c r="O891" s="5">
        <f>MAX(0, Online_RAW!D891*60)</f>
        <v>5.2695652173913018E-2</v>
      </c>
      <c r="P891" s="5">
        <f>_xlfn.IFNA(VLOOKUP(A891,Sampling!$D$7:$E$14,2,FALSE),0)</f>
        <v>0</v>
      </c>
      <c r="Q891">
        <f>_xlfn.IFNA(VLOOKUP(A891,Refill!$D$6:$G$8,2,FALSE),0)</f>
        <v>0</v>
      </c>
    </row>
    <row r="892" spans="1:17" x14ac:dyDescent="0.25">
      <c r="A892" s="5">
        <f>ROUND((Online_RAW!B892-General!$B$10)*24,3)</f>
        <v>14.833</v>
      </c>
      <c r="B892" s="5">
        <f>General!$B$12+Online_ANA!K892/1000+Online_ANA!L892/1000+Online_ANA!M892/1000/General!$B$22-SUM($P$2:P892)/1000/General!$B$24+SUM($Q$2:Q892)/1000/General!$B$24</f>
        <v>1.130118160856266</v>
      </c>
      <c r="C892" s="5">
        <f>Online_RAW!K892</f>
        <v>19.774999999999999</v>
      </c>
      <c r="D892" s="5">
        <f>Online_RAW!J892</f>
        <v>0.7</v>
      </c>
      <c r="E892" s="5">
        <f>(1-F892/100-G892/100)/(1-C892/100-D892/100-General!$B$17/100)</f>
        <v>1.0005441469418517</v>
      </c>
      <c r="F892" s="5">
        <f>N892*General!$B$14/(N892+O892)+O892*100/(N892+O892)</f>
        <v>20.824666928382179</v>
      </c>
      <c r="G892" s="5">
        <f>N892*General!$B$15/(N892+O892)</f>
        <v>3.9987541955362534E-2</v>
      </c>
      <c r="H892" s="5">
        <f>(N892+O892)*(1/General!$B$20)*((F892/100)-E892*(C892/100))*1000/B892</f>
        <v>73.859300876270154</v>
      </c>
      <c r="I892" s="5">
        <f>(N892+O892)*(1/General!$B$20)*((D892/100)*E892-(G892/100))*1000/B892</f>
        <v>46.949552797348595</v>
      </c>
      <c r="J892" s="5">
        <f t="shared" si="14"/>
        <v>0.63566202550439732</v>
      </c>
      <c r="K892" s="5">
        <f>MAX(Online_RAW!$L$2-Online_RAW!L892,0)</f>
        <v>0</v>
      </c>
      <c r="L892" s="5">
        <f>0.0039*(Online_RAW!M892)</f>
        <v>37.486799999999995</v>
      </c>
      <c r="M892" s="10">
        <f>Online_RAW!$N$2-Online_RAW!N892</f>
        <v>13.768183333329944</v>
      </c>
      <c r="N892" s="5">
        <f>Online_RAW!C892*60</f>
        <v>180.02660869565221</v>
      </c>
      <c r="O892" s="5">
        <f>MAX(0, Online_RAW!D892*60)</f>
        <v>5.6086956521739124E-2</v>
      </c>
      <c r="P892" s="5">
        <f>_xlfn.IFNA(VLOOKUP(A892,Sampling!$D$7:$E$14,2,FALSE),0)</f>
        <v>0</v>
      </c>
      <c r="Q892">
        <f>_xlfn.IFNA(VLOOKUP(A892,Refill!$D$6:$G$8,2,FALSE),0)</f>
        <v>0</v>
      </c>
    </row>
    <row r="893" spans="1:17" x14ac:dyDescent="0.25">
      <c r="A893" s="5">
        <f>ROUND((Online_RAW!B893-General!$B$10)*24,3)</f>
        <v>14.85</v>
      </c>
      <c r="B893" s="5">
        <f>General!$B$12+Online_ANA!K893/1000+Online_ANA!L893/1000+Online_ANA!M893/1000/General!$B$22-SUM($P$2:P893)/1000/General!$B$24+SUM($Q$2:Q893)/1000/General!$B$24</f>
        <v>1.1302534055045874</v>
      </c>
      <c r="C893" s="5">
        <f>Online_RAW!K893</f>
        <v>19.774999999999999</v>
      </c>
      <c r="D893" s="5">
        <f>Online_RAW!J893</f>
        <v>0.706666666666667</v>
      </c>
      <c r="E893" s="5">
        <f>(1-F893/100-G893/100)/(1-C893/100-D893/100-General!$B$17/100)</f>
        <v>1.0006675835599441</v>
      </c>
      <c r="F893" s="5">
        <f>N893*General!$B$14/(N893+O893)+O893*100/(N893+O893)</f>
        <v>20.821573596338332</v>
      </c>
      <c r="G893" s="5">
        <f>N893*General!$B$15/(N893+O893)</f>
        <v>3.9989104244273571E-2</v>
      </c>
      <c r="H893" s="5">
        <f>(N893+O893)*(1/General!$B$20)*((F893/100)-E893*(C893/100))*1000/B893</f>
        <v>73.44216146033456</v>
      </c>
      <c r="I893" s="5">
        <f>(N893+O893)*(1/General!$B$20)*((D893/100)*E893-(G893/100))*1000/B893</f>
        <v>47.414563151958475</v>
      </c>
      <c r="J893" s="5">
        <f t="shared" si="14"/>
        <v>0.64560413540615424</v>
      </c>
      <c r="K893" s="5">
        <f>MAX(Online_RAW!$L$2-Online_RAW!L893,0)</f>
        <v>0</v>
      </c>
      <c r="L893" s="5">
        <f>0.0039*(Online_RAW!M893)</f>
        <v>37.486799999999995</v>
      </c>
      <c r="M893" s="10">
        <f>Online_RAW!$N$2-Online_RAW!N893</f>
        <v>13.915600000000268</v>
      </c>
      <c r="N893" s="5">
        <f>Online_RAW!C893*60</f>
        <v>179.99713043478241</v>
      </c>
      <c r="O893" s="5">
        <f>MAX(0, Online_RAW!D893*60)</f>
        <v>4.9043478260869564E-2</v>
      </c>
      <c r="P893" s="5">
        <f>_xlfn.IFNA(VLOOKUP(A893,Sampling!$D$7:$E$14,2,FALSE),0)</f>
        <v>0</v>
      </c>
      <c r="Q893">
        <f>_xlfn.IFNA(VLOOKUP(A893,Refill!$D$6:$G$8,2,FALSE),0)</f>
        <v>0</v>
      </c>
    </row>
    <row r="894" spans="1:17" x14ac:dyDescent="0.25">
      <c r="A894" s="5">
        <f>ROUND((Online_RAW!B894-General!$B$10)*24,3)</f>
        <v>14.867000000000001</v>
      </c>
      <c r="B894" s="5">
        <f>General!$B$12+Online_ANA!K894/1000+Online_ANA!L894/1000+Online_ANA!M894/1000/General!$B$22-SUM($P$2:P894)/1000/General!$B$24+SUM($Q$2:Q894)/1000/General!$B$24</f>
        <v>1.1304248945659818</v>
      </c>
      <c r="C894" s="5">
        <f>Online_RAW!K894</f>
        <v>19.78</v>
      </c>
      <c r="D894" s="5">
        <f>Online_RAW!J894</f>
        <v>0.706666666666667</v>
      </c>
      <c r="E894" s="5">
        <f>(1-F894/100-G894/100)/(1-C894/100-D894/100-General!$B$17/100)</f>
        <v>1.0006426661148413</v>
      </c>
      <c r="F894" s="5">
        <f>N894*General!$B$14/(N894+O894)+O894*100/(N894+O894)</f>
        <v>20.828550945701409</v>
      </c>
      <c r="G894" s="5">
        <f>N894*General!$B$15/(N894+O894)</f>
        <v>3.9985580330453838E-2</v>
      </c>
      <c r="H894" s="5">
        <f>(N894+O894)*(1/General!$B$20)*((F894/100)-E894*(C894/100))*1000/B894</f>
        <v>73.610775318381641</v>
      </c>
      <c r="I894" s="5">
        <f>(N894+O894)*(1/General!$B$20)*((D894/100)*E894-(G894/100))*1000/B894</f>
        <v>47.409241755031921</v>
      </c>
      <c r="J894" s="5">
        <f t="shared" si="14"/>
        <v>0.64405301465685239</v>
      </c>
      <c r="K894" s="5">
        <f>MAX(Online_RAW!$L$2-Online_RAW!L894,0)</f>
        <v>0</v>
      </c>
      <c r="L894" s="5">
        <f>0.0039*(Online_RAW!M894)</f>
        <v>37.486799999999995</v>
      </c>
      <c r="M894" s="10">
        <f>Online_RAW!$N$2-Online_RAW!N894</f>
        <v>14.102523076920079</v>
      </c>
      <c r="N894" s="5">
        <f>Online_RAW!C894*60</f>
        <v>179.99217391304342</v>
      </c>
      <c r="O894" s="5">
        <f>MAX(0, Online_RAW!D894*60)</f>
        <v>6.4909090909090805E-2</v>
      </c>
      <c r="P894" s="5">
        <f>_xlfn.IFNA(VLOOKUP(A894,Sampling!$D$7:$E$14,2,FALSE),0)</f>
        <v>0</v>
      </c>
      <c r="Q894">
        <f>_xlfn.IFNA(VLOOKUP(A894,Refill!$D$6:$G$8,2,FALSE),0)</f>
        <v>0</v>
      </c>
    </row>
    <row r="895" spans="1:17" x14ac:dyDescent="0.25">
      <c r="A895" s="5">
        <f>ROUND((Online_RAW!B895-General!$B$10)*24,3)</f>
        <v>14.882999999999999</v>
      </c>
      <c r="B895" s="5">
        <f>General!$B$12+Online_ANA!K895/1000+Online_ANA!L895/1000+Online_ANA!M895/1000/General!$B$22-SUM($P$2:P895)/1000/General!$B$24+SUM($Q$2:Q895)/1000/General!$B$24</f>
        <v>1.1308554400542117</v>
      </c>
      <c r="C895" s="5">
        <f>Online_RAW!K895</f>
        <v>19.766666666666701</v>
      </c>
      <c r="D895" s="5">
        <f>Online_RAW!J895</f>
        <v>0.71333333333333304</v>
      </c>
      <c r="E895" s="5">
        <f>(1-F895/100-G895/100)/(1-C895/100-D895/100-General!$B$17/100)</f>
        <v>1.0006126697229469</v>
      </c>
      <c r="F895" s="5">
        <f>N895*General!$B$14/(N895+O895)+O895*100/(N895+O895)</f>
        <v>20.824250156353582</v>
      </c>
      <c r="G895" s="5">
        <f>N895*General!$B$15/(N895+O895)</f>
        <v>3.9987752446286065E-2</v>
      </c>
      <c r="H895" s="5">
        <f>(N895+O895)*(1/General!$B$20)*((F895/100)-E895*(C895/100))*1000/B895</f>
        <v>74.282461538953157</v>
      </c>
      <c r="I895" s="5">
        <f>(N895+O895)*(1/General!$B$20)*((D895/100)*E895-(G895/100))*1000/B895</f>
        <v>47.873287008030459</v>
      </c>
      <c r="J895" s="5">
        <f t="shared" si="14"/>
        <v>0.64447631400752747</v>
      </c>
      <c r="K895" s="5">
        <f>MAX(Online_RAW!$L$2-Online_RAW!L895,0)</f>
        <v>0</v>
      </c>
      <c r="L895" s="5">
        <f>0.0039*(Online_RAW!M895)</f>
        <v>37.737375</v>
      </c>
      <c r="M895" s="10">
        <f>Online_RAW!$N$2-Online_RAW!N895</f>
        <v>14.29869090909051</v>
      </c>
      <c r="N895" s="5">
        <f>Online_RAW!C895*60</f>
        <v>180.03913043478241</v>
      </c>
      <c r="O895" s="5">
        <f>MAX(0, Online_RAW!D895*60)</f>
        <v>5.5142857142857139E-2</v>
      </c>
      <c r="P895" s="5">
        <f>_xlfn.IFNA(VLOOKUP(A895,Sampling!$D$7:$E$14,2,FALSE),0)</f>
        <v>0</v>
      </c>
      <c r="Q895">
        <f>_xlfn.IFNA(VLOOKUP(A895,Refill!$D$6:$G$8,2,FALSE),0)</f>
        <v>0</v>
      </c>
    </row>
    <row r="896" spans="1:17" x14ac:dyDescent="0.25">
      <c r="A896" s="5">
        <f>ROUND((Online_RAW!B896-General!$B$10)*24,3)</f>
        <v>14.9</v>
      </c>
      <c r="B896" s="5">
        <f>General!$B$12+Online_ANA!K896/1000+Online_ANA!L896/1000+Online_ANA!M896/1000/General!$B$22-SUM($P$2:P896)/1000/General!$B$24+SUM($Q$2:Q896)/1000/General!$B$24</f>
        <v>1.1311829907237525</v>
      </c>
      <c r="C896" s="5">
        <f>Online_RAW!K896</f>
        <v>19.766666666666701</v>
      </c>
      <c r="D896" s="5">
        <f>Online_RAW!J896</f>
        <v>0.71499999999999997</v>
      </c>
      <c r="E896" s="5">
        <f>(1-F896/100-G896/100)/(1-C896/100-D896/100-General!$B$17/100)</f>
        <v>1.0005923664357992</v>
      </c>
      <c r="F896" s="5">
        <f>N896*General!$B$14/(N896+O896)+O896*100/(N896+O896)</f>
        <v>20.827525196676248</v>
      </c>
      <c r="G896" s="5">
        <f>N896*General!$B$15/(N896+O896)</f>
        <v>3.9986098385517047E-2</v>
      </c>
      <c r="H896" s="5">
        <f>(N896+O896)*(1/General!$B$20)*((F896/100)-E896*(C896/100))*1000/B896</f>
        <v>74.499941623566471</v>
      </c>
      <c r="I896" s="5">
        <f>(N896+O896)*(1/General!$B$20)*((D896/100)*E896-(G896/100))*1000/B896</f>
        <v>47.962710701018906</v>
      </c>
      <c r="J896" s="5">
        <f t="shared" si="14"/>
        <v>0.64379527897303646</v>
      </c>
      <c r="K896" s="5">
        <f>MAX(Online_RAW!$L$2-Online_RAW!L896,0)</f>
        <v>0</v>
      </c>
      <c r="L896" s="5">
        <f>0.0039*(Online_RAW!M896)</f>
        <v>37.911899999999996</v>
      </c>
      <c r="M896" s="10">
        <f>Online_RAW!$N$2-Online_RAW!N896</f>
        <v>14.465488888889922</v>
      </c>
      <c r="N896" s="5">
        <f>Online_RAW!C896*60</f>
        <v>179.97818181818158</v>
      </c>
      <c r="O896" s="5">
        <f>MAX(0, Online_RAW!D896*60)</f>
        <v>6.2571428571428403E-2</v>
      </c>
      <c r="P896" s="5">
        <f>_xlfn.IFNA(VLOOKUP(A896,Sampling!$D$7:$E$14,2,FALSE),0)</f>
        <v>0</v>
      </c>
      <c r="Q896">
        <f>_xlfn.IFNA(VLOOKUP(A896,Refill!$D$6:$G$8,2,FALSE),0)</f>
        <v>0</v>
      </c>
    </row>
    <row r="897" spans="1:17" x14ac:dyDescent="0.25">
      <c r="A897" s="5">
        <f>ROUND((Online_RAW!B897-General!$B$10)*24,3)</f>
        <v>14.917</v>
      </c>
      <c r="B897" s="5">
        <f>General!$B$12+Online_ANA!K897/1000+Online_ANA!L897/1000+Online_ANA!M897/1000/General!$B$22-SUM($P$2:P897)/1000/General!$B$24+SUM($Q$2:Q897)/1000/General!$B$24</f>
        <v>1.1313445605504588</v>
      </c>
      <c r="C897" s="5">
        <f>Online_RAW!K897</f>
        <v>19.754999999999999</v>
      </c>
      <c r="D897" s="5">
        <f>Online_RAW!J897</f>
        <v>0.71499999999999997</v>
      </c>
      <c r="E897" s="5">
        <f>(1-F897/100-G897/100)/(1-C897/100-D897/100-General!$B$17/100)</f>
        <v>1.0006490204477039</v>
      </c>
      <c r="F897" s="5">
        <f>N897*General!$B$14/(N897+O897)+O897*100/(N897+O897)</f>
        <v>20.811362276164989</v>
      </c>
      <c r="G897" s="5">
        <f>N897*General!$B$15/(N897+O897)</f>
        <v>3.9994261476684348E-2</v>
      </c>
      <c r="H897" s="5">
        <f>(N897+O897)*(1/General!$B$20)*((F897/100)-E897*(C897/100))*1000/B897</f>
        <v>74.08216312322125</v>
      </c>
      <c r="I897" s="5">
        <f>(N897+O897)*(1/General!$B$20)*((D897/100)*E897-(G897/100))*1000/B897</f>
        <v>47.95237457619082</v>
      </c>
      <c r="J897" s="5">
        <f t="shared" si="14"/>
        <v>0.64728637170639014</v>
      </c>
      <c r="K897" s="5">
        <f>MAX(Online_RAW!$L$2-Online_RAW!L897,0)</f>
        <v>0</v>
      </c>
      <c r="L897" s="5">
        <f>0.0039*(Online_RAW!M897)</f>
        <v>37.911899999999996</v>
      </c>
      <c r="M897" s="10">
        <f>Online_RAW!$N$2-Online_RAW!N897</f>
        <v>14.641599999999926</v>
      </c>
      <c r="N897" s="5">
        <f>Online_RAW!C897*60</f>
        <v>179.9932173913044</v>
      </c>
      <c r="O897" s="5">
        <f>MAX(0, Online_RAW!D897*60)</f>
        <v>2.5826086956521759E-2</v>
      </c>
      <c r="P897" s="5">
        <f>_xlfn.IFNA(VLOOKUP(A897,Sampling!$D$7:$E$14,2,FALSE),0)</f>
        <v>0</v>
      </c>
      <c r="Q897">
        <f>_xlfn.IFNA(VLOOKUP(A897,Refill!$D$6:$G$8,2,FALSE),0)</f>
        <v>0</v>
      </c>
    </row>
    <row r="898" spans="1:17" x14ac:dyDescent="0.25">
      <c r="A898" s="5">
        <f>ROUND((Online_RAW!B898-General!$B$10)*24,3)</f>
        <v>14.933</v>
      </c>
      <c r="B898" s="5">
        <f>General!$B$12+Online_ANA!K898/1000+Online_ANA!L898/1000+Online_ANA!M898/1000/General!$B$22-SUM($P$2:P898)/1000/General!$B$24+SUM($Q$2:Q898)/1000/General!$B$24</f>
        <v>1.1315411410341931</v>
      </c>
      <c r="C898" s="5">
        <f>Online_RAW!K898</f>
        <v>19.77</v>
      </c>
      <c r="D898" s="5">
        <f>Online_RAW!J898</f>
        <v>0.72</v>
      </c>
      <c r="E898" s="5">
        <f>(1-F898/100-G898/100)/(1-C898/100-D898/100-General!$B$17/100)</f>
        <v>1.0007325014402741</v>
      </c>
      <c r="F898" s="5">
        <f>N898*General!$B$14/(N898+O898)+O898*100/(N898+O898)</f>
        <v>20.824780581359811</v>
      </c>
      <c r="G898" s="5">
        <f>N898*General!$B$15/(N898+O898)</f>
        <v>3.9987484554868787E-2</v>
      </c>
      <c r="H898" s="5">
        <f>(N898+O898)*(1/General!$B$20)*((F898/100)-E898*(C898/100))*1000/B898</f>
        <v>73.868508899728567</v>
      </c>
      <c r="I898" s="5">
        <f>(N898+O898)*(1/General!$B$20)*((D898/100)*E898-(G898/100))*1000/B898</f>
        <v>48.323095119540099</v>
      </c>
      <c r="J898" s="5">
        <f t="shared" si="14"/>
        <v>0.6541772108211279</v>
      </c>
      <c r="K898" s="5">
        <f>MAX(Online_RAW!$L$2-Online_RAW!L898,0)</f>
        <v>0</v>
      </c>
      <c r="L898" s="5">
        <f>0.0039*(Online_RAW!M898)</f>
        <v>37.911899999999996</v>
      </c>
      <c r="M898" s="10">
        <f>Online_RAW!$N$2-Online_RAW!N898</f>
        <v>14.855872727270253</v>
      </c>
      <c r="N898" s="5">
        <f>Online_RAW!C898*60</f>
        <v>180.03417391304339</v>
      </c>
      <c r="O898" s="5">
        <f>MAX(0, Online_RAW!D898*60)</f>
        <v>5.6347826086956543E-2</v>
      </c>
      <c r="P898" s="5">
        <f>_xlfn.IFNA(VLOOKUP(A898,Sampling!$D$7:$E$14,2,FALSE),0)</f>
        <v>0</v>
      </c>
      <c r="Q898">
        <f>_xlfn.IFNA(VLOOKUP(A898,Refill!$D$6:$G$8,2,FALSE),0)</f>
        <v>0</v>
      </c>
    </row>
    <row r="899" spans="1:17" x14ac:dyDescent="0.25">
      <c r="A899" s="5">
        <f>ROUND((Online_RAW!B899-General!$B$10)*24,3)</f>
        <v>14.95</v>
      </c>
      <c r="B899" s="5">
        <f>General!$B$12+Online_ANA!K899/1000+Online_ANA!L899/1000+Online_ANA!M899/1000/General!$B$22-SUM($P$2:P899)/1000/General!$B$24+SUM($Q$2:Q899)/1000/General!$B$24</f>
        <v>1.1317024198776795</v>
      </c>
      <c r="C899" s="5">
        <f>Online_RAW!K899</f>
        <v>19.774999999999999</v>
      </c>
      <c r="D899" s="5">
        <f>Online_RAW!J899</f>
        <v>0.72</v>
      </c>
      <c r="E899" s="5">
        <f>(1-F899/100-G899/100)/(1-C899/100-D899/100-General!$B$17/100)</f>
        <v>1.000661104268433</v>
      </c>
      <c r="F899" s="5">
        <f>N899*General!$B$14/(N899+O899)+O899*100/(N899+O899)</f>
        <v>20.835435164109601</v>
      </c>
      <c r="G899" s="5">
        <f>N899*General!$B$15/(N899+O899)</f>
        <v>3.9982103452469893E-2</v>
      </c>
      <c r="H899" s="5">
        <f>(N899+O899)*(1/General!$B$20)*((F899/100)-E899*(C899/100))*1000/B899</f>
        <v>74.390547682988398</v>
      </c>
      <c r="I899" s="5">
        <f>(N899+O899)*(1/General!$B$20)*((D899/100)*E899-(G899/100))*1000/B899</f>
        <v>48.333166225723247</v>
      </c>
      <c r="J899" s="5">
        <f t="shared" si="14"/>
        <v>0.6497218763826369</v>
      </c>
      <c r="K899" s="5">
        <f>MAX(Online_RAW!$L$2-Online_RAW!L899,0)</f>
        <v>0</v>
      </c>
      <c r="L899" s="5">
        <f>0.0039*(Online_RAW!M899)</f>
        <v>37.911899999999996</v>
      </c>
      <c r="M899" s="10">
        <f>Online_RAW!$N$2-Online_RAW!N899</f>
        <v>15.03166666667039</v>
      </c>
      <c r="N899" s="5">
        <f>Online_RAW!C899*60</f>
        <v>180.08530434782639</v>
      </c>
      <c r="O899" s="5">
        <f>MAX(0, Online_RAW!D899*60)</f>
        <v>8.0608695652174198E-2</v>
      </c>
      <c r="P899" s="5">
        <f>_xlfn.IFNA(VLOOKUP(A899,Sampling!$D$7:$E$14,2,FALSE),0)</f>
        <v>0</v>
      </c>
      <c r="Q899">
        <f>_xlfn.IFNA(VLOOKUP(A899,Refill!$D$6:$G$8,2,FALSE),0)</f>
        <v>0</v>
      </c>
    </row>
    <row r="900" spans="1:17" x14ac:dyDescent="0.25">
      <c r="A900" s="5">
        <f>ROUND((Online_RAW!B900-General!$B$10)*24,3)</f>
        <v>14.967000000000001</v>
      </c>
      <c r="B900" s="5">
        <f>General!$B$12+Online_ANA!K900/1000+Online_ANA!L900/1000+Online_ANA!M900/1000/General!$B$22-SUM($P$2:P900)/1000/General!$B$24+SUM($Q$2:Q900)/1000/General!$B$24</f>
        <v>1.1318450847968533</v>
      </c>
      <c r="C900" s="5">
        <f>Online_RAW!K900</f>
        <v>19.760000000000002</v>
      </c>
      <c r="D900" s="5">
        <f>Online_RAW!J900</f>
        <v>0.72</v>
      </c>
      <c r="E900" s="5">
        <f>(1-F900/100-G900/100)/(1-C900/100-D900/100-General!$B$17/100)</f>
        <v>1.0004019970040336</v>
      </c>
      <c r="F900" s="5">
        <f>N900*General!$B$14/(N900+O900)+O900*100/(N900+O900)</f>
        <v>20.840920113666986</v>
      </c>
      <c r="G900" s="5">
        <f>N900*General!$B$15/(N900+O900)</f>
        <v>3.9979333275925767E-2</v>
      </c>
      <c r="H900" s="5">
        <f>(N900+O900)*(1/General!$B$20)*((F900/100)-E900*(C900/100))*1000/B900</f>
        <v>76.129892069984379</v>
      </c>
      <c r="I900" s="5">
        <f>(N900+O900)*(1/General!$B$20)*((D900/100)*E900-(G900/100))*1000/B900</f>
        <v>48.269395887042009</v>
      </c>
      <c r="J900" s="5">
        <f t="shared" si="14"/>
        <v>0.63403998842753007</v>
      </c>
      <c r="K900" s="5">
        <f>MAX(Online_RAW!$L$2-Online_RAW!L900,0)</f>
        <v>0</v>
      </c>
      <c r="L900" s="5">
        <f>0.0039*(Online_RAW!M900)</f>
        <v>37.911899999999996</v>
      </c>
      <c r="M900" s="10">
        <f>Online_RAW!$N$2-Online_RAW!N900</f>
        <v>15.187171428569854</v>
      </c>
      <c r="N900" s="5">
        <f>Online_RAW!C900*60</f>
        <v>179.90650000000019</v>
      </c>
      <c r="O900" s="5">
        <f>MAX(0, Online_RAW!D900*60)</f>
        <v>9.2999999999999999E-2</v>
      </c>
      <c r="P900" s="5">
        <f>_xlfn.IFNA(VLOOKUP(A900,Sampling!$D$7:$E$14,2,FALSE),0)</f>
        <v>0</v>
      </c>
      <c r="Q900">
        <f>_xlfn.IFNA(VLOOKUP(A900,Refill!$D$6:$G$8,2,FALSE),0)</f>
        <v>0</v>
      </c>
    </row>
    <row r="901" spans="1:17" x14ac:dyDescent="0.25">
      <c r="A901" s="5">
        <f>ROUND((Online_RAW!B901-General!$B$10)*24,3)</f>
        <v>14.983000000000001</v>
      </c>
      <c r="B901" s="5">
        <f>General!$B$12+Online_ANA!K901/1000+Online_ANA!L901/1000+Online_ANA!M901/1000/General!$B$22-SUM($P$2:P901)/1000/General!$B$24+SUM($Q$2:Q901)/1000/General!$B$24</f>
        <v>1.1320123670558813</v>
      </c>
      <c r="C901" s="5">
        <f>Online_RAW!K901</f>
        <v>19.760000000000002</v>
      </c>
      <c r="D901" s="5">
        <f>Online_RAW!J901</f>
        <v>0.72</v>
      </c>
      <c r="E901" s="5">
        <f>(1-F901/100-G901/100)/(1-C901/100-D901/100-General!$B$17/100)</f>
        <v>1.0004402003546358</v>
      </c>
      <c r="F901" s="5">
        <f>N901*General!$B$14/(N901+O901)+O901*100/(N901+O901)</f>
        <v>20.837897186792297</v>
      </c>
      <c r="G901" s="5">
        <f>N901*General!$B$15/(N901+O901)</f>
        <v>3.9980860006670553E-2</v>
      </c>
      <c r="H901" s="5">
        <f>(N901+O901)*(1/General!$B$20)*((F901/100)-E901*(C901/100))*1000/B901</f>
        <v>75.89650832161702</v>
      </c>
      <c r="I901" s="5">
        <f>(N901+O901)*(1/General!$B$20)*((D901/100)*E901-(G901/100))*1000/B901</f>
        <v>48.293293948572504</v>
      </c>
      <c r="J901" s="5">
        <f t="shared" si="14"/>
        <v>0.63630455493322735</v>
      </c>
      <c r="K901" s="5">
        <f>MAX(Online_RAW!$L$2-Online_RAW!L901,0)</f>
        <v>0</v>
      </c>
      <c r="L901" s="5">
        <f>0.0039*(Online_RAW!M901)</f>
        <v>37.911899999999996</v>
      </c>
      <c r="M901" s="10">
        <f>Online_RAW!$N$2-Online_RAW!N901</f>
        <v>15.369509090910469</v>
      </c>
      <c r="N901" s="5">
        <f>Online_RAW!C901*60</f>
        <v>180.02217391304339</v>
      </c>
      <c r="O901" s="5">
        <f>MAX(0, Online_RAW!D901*60)</f>
        <v>8.6181818181818401E-2</v>
      </c>
      <c r="P901" s="5">
        <f>_xlfn.IFNA(VLOOKUP(A901,Sampling!$D$7:$E$14,2,FALSE),0)</f>
        <v>0</v>
      </c>
      <c r="Q901">
        <f>_xlfn.IFNA(VLOOKUP(A901,Refill!$D$6:$G$8,2,FALSE),0)</f>
        <v>0</v>
      </c>
    </row>
    <row r="902" spans="1:17" x14ac:dyDescent="0.25">
      <c r="A902" s="5">
        <f>ROUND((Online_RAW!B902-General!$B$10)*24,3)</f>
        <v>15</v>
      </c>
      <c r="B902" s="5">
        <f>General!$B$12+Online_ANA!K902/1000+Online_ANA!L902/1000+Online_ANA!M902/1000/General!$B$22-SUM($P$2:P902)/1000/General!$B$24+SUM($Q$2:Q902)/1000/General!$B$24</f>
        <v>1.1321670376146797</v>
      </c>
      <c r="C902" s="5">
        <f>Online_RAW!K902</f>
        <v>19.75</v>
      </c>
      <c r="D902" s="5">
        <f>Online_RAW!J902</f>
        <v>0.72</v>
      </c>
      <c r="E902" s="5">
        <f>(1-F902/100-G902/100)/(1-C902/100-D902/100-General!$B$17/100)</f>
        <v>1.00053604284593</v>
      </c>
      <c r="F902" s="5">
        <f>N902*General!$B$14/(N902+O902)+O902*100/(N902+O902)</f>
        <v>20.82030301581991</v>
      </c>
      <c r="G902" s="5">
        <f>N902*General!$B$15/(N902+O902)</f>
        <v>3.9989745951606107E-2</v>
      </c>
      <c r="H902" s="5">
        <f>(N902+O902)*(1/General!$B$20)*((F902/100)-E902*(C902/100))*1000/B902</f>
        <v>75.217863975759755</v>
      </c>
      <c r="I902" s="5">
        <f>(N902+O902)*(1/General!$B$20)*((D902/100)*E902-(G902/100))*1000/B902</f>
        <v>48.294015564847307</v>
      </c>
      <c r="J902" s="5">
        <f t="shared" si="14"/>
        <v>0.6420551317491664</v>
      </c>
      <c r="K902" s="5">
        <f>MAX(Online_RAW!$L$2-Online_RAW!L902,0)</f>
        <v>0</v>
      </c>
      <c r="L902" s="5">
        <f>0.0039*(Online_RAW!M902)</f>
        <v>37.911899999999996</v>
      </c>
      <c r="M902" s="10">
        <f>Online_RAW!$N$2-Online_RAW!N902</f>
        <v>15.538100000000668</v>
      </c>
      <c r="N902" s="5">
        <f>Online_RAW!C902*60</f>
        <v>180.07356521739121</v>
      </c>
      <c r="O902" s="5">
        <f>MAX(0, Online_RAW!D902*60)</f>
        <v>4.6173913043478239E-2</v>
      </c>
      <c r="P902" s="5">
        <f>_xlfn.IFNA(VLOOKUP(A902,Sampling!$D$7:$E$14,2,FALSE),0)</f>
        <v>0</v>
      </c>
      <c r="Q902">
        <f>_xlfn.IFNA(VLOOKUP(A902,Refill!$D$6:$G$8,2,FALSE),0)</f>
        <v>0</v>
      </c>
    </row>
    <row r="903" spans="1:17" x14ac:dyDescent="0.25">
      <c r="A903" s="5">
        <f>ROUND((Online_RAW!B903-General!$B$10)*24,3)</f>
        <v>15.016999999999999</v>
      </c>
      <c r="B903" s="5">
        <f>General!$B$12+Online_ANA!K903/1000+Online_ANA!L903/1000+Online_ANA!M903/1000/General!$B$22-SUM($P$2:P903)/1000/General!$B$24+SUM($Q$2:Q903)/1000/General!$B$24</f>
        <v>1.1325589932721742</v>
      </c>
      <c r="C903" s="5">
        <f>Online_RAW!K903</f>
        <v>19.75</v>
      </c>
      <c r="D903" s="5">
        <f>Online_RAW!J903</f>
        <v>0.73</v>
      </c>
      <c r="E903" s="5">
        <f>(1-F903/100-G903/100)/(1-C903/100-D903/100-General!$B$17/100)</f>
        <v>1.0005998741298718</v>
      </c>
      <c r="F903" s="5">
        <f>N903*General!$B$14/(N903+O903)+O903*100/(N903+O903)</f>
        <v>20.825262636713912</v>
      </c>
      <c r="G903" s="5">
        <f>N903*General!$B$15/(N903+O903)</f>
        <v>3.998724109256873E-2</v>
      </c>
      <c r="H903" s="5">
        <f>(N903+O903)*(1/General!$B$20)*((F903/100)-E903*(C903/100))*1000/B903</f>
        <v>75.421844515492225</v>
      </c>
      <c r="I903" s="5">
        <f>(N903+O903)*(1/General!$B$20)*((D903/100)*E903-(G903/100))*1000/B903</f>
        <v>48.969646702081263</v>
      </c>
      <c r="J903" s="5">
        <f t="shared" si="14"/>
        <v>0.64927670513311997</v>
      </c>
      <c r="K903" s="5">
        <f>MAX(Online_RAW!$L$2-Online_RAW!L903,0)</f>
        <v>0</v>
      </c>
      <c r="L903" s="5">
        <f>0.0039*(Online_RAW!M903)</f>
        <v>38.165399999999998</v>
      </c>
      <c r="M903" s="10">
        <f>Online_RAW!$N$2-Online_RAW!N903</f>
        <v>15.689016666669886</v>
      </c>
      <c r="N903" s="5">
        <f>Online_RAW!C903*60</f>
        <v>179.98485714285721</v>
      </c>
      <c r="O903" s="5">
        <f>MAX(0, Online_RAW!D903*60)</f>
        <v>5.7428571428571419E-2</v>
      </c>
      <c r="P903" s="5">
        <f>_xlfn.IFNA(VLOOKUP(A903,Sampling!$D$7:$E$14,2,FALSE),0)</f>
        <v>0</v>
      </c>
      <c r="Q903">
        <f>_xlfn.IFNA(VLOOKUP(A903,Refill!$D$6:$G$8,2,FALSE),0)</f>
        <v>0</v>
      </c>
    </row>
    <row r="904" spans="1:17" x14ac:dyDescent="0.25">
      <c r="A904" s="5">
        <f>ROUND((Online_RAW!B904-General!$B$10)*24,3)</f>
        <v>15.032999999999999</v>
      </c>
      <c r="B904" s="5">
        <f>General!$B$12+Online_ANA!K904/1000+Online_ANA!L904/1000+Online_ANA!M904/1000/General!$B$22-SUM($P$2:P904)/1000/General!$B$24+SUM($Q$2:Q904)/1000/General!$B$24</f>
        <v>1.1329428775739083</v>
      </c>
      <c r="C904" s="5">
        <f>Online_RAW!K904</f>
        <v>19.739999999999998</v>
      </c>
      <c r="D904" s="5">
        <f>Online_RAW!J904</f>
        <v>0.73</v>
      </c>
      <c r="E904" s="5">
        <f>(1-F904/100-G904/100)/(1-C904/100-D904/100-General!$B$17/100)</f>
        <v>1.00041467595099</v>
      </c>
      <c r="F904" s="5">
        <f>N904*General!$B$14/(N904+O904)+O904*100/(N904+O904)</f>
        <v>20.829907661283698</v>
      </c>
      <c r="G904" s="5">
        <f>N904*General!$B$15/(N904+O904)</f>
        <v>3.9984895120563788E-2</v>
      </c>
      <c r="H904" s="5">
        <f>(N904+O904)*(1/General!$B$20)*((F904/100)-E904*(C904/100))*1000/B904</f>
        <v>76.707866783724896</v>
      </c>
      <c r="I904" s="5">
        <f>(N904+O904)*(1/General!$B$20)*((D904/100)*E904-(G904/100))*1000/B904</f>
        <v>48.952327217024767</v>
      </c>
      <c r="J904" s="5">
        <f t="shared" si="14"/>
        <v>0.63816567021794668</v>
      </c>
      <c r="K904" s="5">
        <f>MAX(Online_RAW!$L$2-Online_RAW!L904,0)</f>
        <v>0</v>
      </c>
      <c r="L904" s="5">
        <f>0.0039*(Online_RAW!M904)</f>
        <v>38.340899999999998</v>
      </c>
      <c r="M904" s="10">
        <f>Online_RAW!$N$2-Online_RAW!N904</f>
        <v>15.916155555560181</v>
      </c>
      <c r="N904" s="5">
        <f>Online_RAW!C904*60</f>
        <v>180.00626086956541</v>
      </c>
      <c r="O904" s="5">
        <f>MAX(0, Online_RAW!D904*60)</f>
        <v>6.7999999999999797E-2</v>
      </c>
      <c r="P904" s="5">
        <f>_xlfn.IFNA(VLOOKUP(A904,Sampling!$D$7:$E$14,2,FALSE),0)</f>
        <v>0</v>
      </c>
      <c r="Q904">
        <f>_xlfn.IFNA(VLOOKUP(A904,Refill!$D$6:$G$8,2,FALSE),0)</f>
        <v>0</v>
      </c>
    </row>
    <row r="905" spans="1:17" x14ac:dyDescent="0.25">
      <c r="A905" s="5">
        <f>ROUND((Online_RAW!B905-General!$B$10)*24,3)</f>
        <v>15.05</v>
      </c>
      <c r="B905" s="5">
        <f>General!$B$12+Online_ANA!K905/1000+Online_ANA!L905/1000+Online_ANA!M905/1000/General!$B$22-SUM($P$2:P905)/1000/General!$B$24+SUM($Q$2:Q905)/1000/General!$B$24</f>
        <v>1.133105303669725</v>
      </c>
      <c r="C905" s="5">
        <f>Online_RAW!K905</f>
        <v>19.739999999999998</v>
      </c>
      <c r="D905" s="5">
        <f>Online_RAW!J905</f>
        <v>0.73</v>
      </c>
      <c r="E905" s="5">
        <f>(1-F905/100-G905/100)/(1-C905/100-D905/100-General!$B$17/100)</f>
        <v>1.0003561465073174</v>
      </c>
      <c r="F905" s="5">
        <f>N905*General!$B$14/(N905+O905)+O905*100/(N905+O905)</f>
        <v>20.834539522022517</v>
      </c>
      <c r="G905" s="5">
        <f>N905*General!$B$15/(N905+O905)</f>
        <v>3.9982555796958322E-2</v>
      </c>
      <c r="H905" s="5">
        <f>(N905+O905)*(1/General!$B$20)*((F905/100)-E905*(C905/100))*1000/B905</f>
        <v>77.121099281342751</v>
      </c>
      <c r="I905" s="5">
        <f>(N905+O905)*(1/General!$B$20)*((D905/100)*E905-(G905/100))*1000/B905</f>
        <v>48.951268449706831</v>
      </c>
      <c r="J905" s="5">
        <f t="shared" si="14"/>
        <v>0.63473250389143754</v>
      </c>
      <c r="K905" s="5">
        <f>MAX(Online_RAW!$L$2-Online_RAW!L905,0)</f>
        <v>0</v>
      </c>
      <c r="L905" s="5">
        <f>0.0039*(Online_RAW!M905)</f>
        <v>38.340899999999998</v>
      </c>
      <c r="M905" s="10">
        <f>Online_RAW!$N$2-Online_RAW!N905</f>
        <v>16.093200000000252</v>
      </c>
      <c r="N905" s="5">
        <f>Online_RAW!C905*60</f>
        <v>180.02817391304342</v>
      </c>
      <c r="O905" s="5">
        <f>MAX(0, Online_RAW!D905*60)</f>
        <v>7.8545454545454599E-2</v>
      </c>
      <c r="P905" s="5">
        <f>_xlfn.IFNA(VLOOKUP(A905,Sampling!$D$7:$E$14,2,FALSE),0)</f>
        <v>0</v>
      </c>
      <c r="Q905">
        <f>_xlfn.IFNA(VLOOKUP(A905,Refill!$D$6:$G$8,2,FALSE),0)</f>
        <v>0</v>
      </c>
    </row>
    <row r="906" spans="1:17" x14ac:dyDescent="0.25">
      <c r="A906" s="5">
        <f>ROUND((Online_RAW!B906-General!$B$10)*24,3)</f>
        <v>15.067</v>
      </c>
      <c r="B906" s="5">
        <f>General!$B$12+Online_ANA!K906/1000+Online_ANA!L906/1000+Online_ANA!M906/1000/General!$B$22-SUM($P$2:P906)/1000/General!$B$24+SUM($Q$2:Q906)/1000/General!$B$24</f>
        <v>1.1332377807339453</v>
      </c>
      <c r="C906" s="5">
        <f>Online_RAW!K906</f>
        <v>19.73</v>
      </c>
      <c r="D906" s="5">
        <f>Online_RAW!J906</f>
        <v>0.73499999999999999</v>
      </c>
      <c r="E906" s="5">
        <f>(1-F906/100-G906/100)/(1-C906/100-D906/100-General!$B$17/100)</f>
        <v>1.0003098228918212</v>
      </c>
      <c r="F906" s="5">
        <f>N906*General!$B$14/(N906+O906)+O906*100/(N906+O906)</f>
        <v>20.833201370342199</v>
      </c>
      <c r="G906" s="5">
        <f>N906*General!$B$15/(N906+O906)</f>
        <v>3.9983231631140301E-2</v>
      </c>
      <c r="H906" s="5">
        <f>(N906+O906)*(1/General!$B$20)*((F906/100)-E906*(C906/100))*1000/B906</f>
        <v>77.788858756607056</v>
      </c>
      <c r="I906" s="5">
        <f>(N906+O906)*(1/General!$B$20)*((D906/100)*E906-(G906/100))*1000/B906</f>
        <v>49.296179938682378</v>
      </c>
      <c r="J906" s="5">
        <f t="shared" si="14"/>
        <v>0.63371774218882426</v>
      </c>
      <c r="K906" s="5">
        <f>MAX(Online_RAW!$L$2-Online_RAW!L906,0)</f>
        <v>0</v>
      </c>
      <c r="L906" s="5">
        <f>0.0039*(Online_RAW!M906)</f>
        <v>38.340899999999998</v>
      </c>
      <c r="M906" s="10">
        <f>Online_RAW!$N$2-Online_RAW!N906</f>
        <v>16.237600000000384</v>
      </c>
      <c r="N906" s="5">
        <f>Online_RAW!C906*60</f>
        <v>180.02549999999999</v>
      </c>
      <c r="O906" s="5">
        <f>MAX(0, Online_RAW!D906*60)</f>
        <v>7.5499999999999803E-2</v>
      </c>
      <c r="P906" s="5">
        <f>_xlfn.IFNA(VLOOKUP(A906,Sampling!$D$7:$E$14,2,FALSE),0)</f>
        <v>0</v>
      </c>
      <c r="Q906">
        <f>_xlfn.IFNA(VLOOKUP(A906,Refill!$D$6:$G$8,2,FALSE),0)</f>
        <v>0</v>
      </c>
    </row>
    <row r="907" spans="1:17" x14ac:dyDescent="0.25">
      <c r="A907" s="5">
        <f>ROUND((Online_RAW!B907-General!$B$10)*24,3)</f>
        <v>15.083</v>
      </c>
      <c r="B907" s="5">
        <f>General!$B$12+Online_ANA!K907/1000+Online_ANA!L907/1000+Online_ANA!M907/1000/General!$B$22-SUM($P$2:P907)/1000/General!$B$24+SUM($Q$2:Q907)/1000/General!$B$24</f>
        <v>1.1333991721712571</v>
      </c>
      <c r="C907" s="5">
        <f>Online_RAW!K907</f>
        <v>19.73</v>
      </c>
      <c r="D907" s="5">
        <f>Online_RAW!J907</f>
        <v>0.73499999999999999</v>
      </c>
      <c r="E907" s="5">
        <f>(1-F907/100-G907/100)/(1-C907/100-D907/100-General!$B$17/100)</f>
        <v>1.0002178901317917</v>
      </c>
      <c r="F907" s="5">
        <f>N907*General!$B$14/(N907+O907)+O907*100/(N907+O907)</f>
        <v>20.840477138443408</v>
      </c>
      <c r="G907" s="5">
        <f>N907*General!$B$15/(N907+O907)</f>
        <v>3.9979557000786155E-2</v>
      </c>
      <c r="H907" s="5">
        <f>(N907+O907)*(1/General!$B$20)*((F907/100)-E907*(C907/100))*1000/B907</f>
        <v>78.457835482831953</v>
      </c>
      <c r="I907" s="5">
        <f>(N907+O907)*(1/General!$B$20)*((D907/100)*E907-(G907/100))*1000/B907</f>
        <v>49.307034080658255</v>
      </c>
      <c r="J907" s="5">
        <f t="shared" si="14"/>
        <v>0.62845264309448812</v>
      </c>
      <c r="K907" s="5">
        <f>MAX(Online_RAW!$L$2-Online_RAW!L907,0)</f>
        <v>0</v>
      </c>
      <c r="L907" s="5">
        <f>0.0039*(Online_RAW!M907)</f>
        <v>38.340899999999998</v>
      </c>
      <c r="M907" s="10">
        <f>Online_RAW!$N$2-Online_RAW!N907</f>
        <v>16.413516666670148</v>
      </c>
      <c r="N907" s="5">
        <f>Online_RAW!C907*60</f>
        <v>180.0907826086956</v>
      </c>
      <c r="O907" s="5">
        <f>MAX(0, Online_RAW!D907*60)</f>
        <v>9.2086956521738997E-2</v>
      </c>
      <c r="P907" s="5">
        <f>_xlfn.IFNA(VLOOKUP(A907,Sampling!$D$7:$E$14,2,FALSE),0)</f>
        <v>0</v>
      </c>
      <c r="Q907">
        <f>_xlfn.IFNA(VLOOKUP(A907,Refill!$D$6:$G$8,2,FALSE),0)</f>
        <v>0</v>
      </c>
    </row>
    <row r="908" spans="1:17" x14ac:dyDescent="0.25">
      <c r="A908" s="5">
        <f>ROUND((Online_RAW!B908-General!$B$10)*24,3)</f>
        <v>15.1</v>
      </c>
      <c r="B908" s="5">
        <f>General!$B$12+Online_ANA!K908/1000+Online_ANA!L908/1000+Online_ANA!M908/1000/General!$B$22-SUM($P$2:P908)/1000/General!$B$24+SUM($Q$2:Q908)/1000/General!$B$24</f>
        <v>1.133572987155963</v>
      </c>
      <c r="C908" s="5">
        <f>Online_RAW!K908</f>
        <v>19.72</v>
      </c>
      <c r="D908" s="5">
        <f>Online_RAW!J908</f>
        <v>0.74</v>
      </c>
      <c r="E908" s="5">
        <f>(1-F908/100-G908/100)/(1-C908/100-D908/100-General!$B$17/100)</f>
        <v>1.0002644256825008</v>
      </c>
      <c r="F908" s="5">
        <f>N908*General!$B$14/(N908+O908)+O908*100/(N908+O908)</f>
        <v>20.831790359602142</v>
      </c>
      <c r="G908" s="5">
        <f>N908*General!$B$15/(N908+O908)</f>
        <v>3.9983944262827205E-2</v>
      </c>
      <c r="H908" s="5">
        <f>(N908+O908)*(1/General!$B$20)*((F908/100)-E908*(C908/100))*1000/B908</f>
        <v>78.405272828077415</v>
      </c>
      <c r="I908" s="5">
        <f>(N908+O908)*(1/General!$B$20)*((D908/100)*E908-(G908/100))*1000/B908</f>
        <v>49.612767206795255</v>
      </c>
      <c r="J908" s="5">
        <f t="shared" si="14"/>
        <v>0.63277335078704833</v>
      </c>
      <c r="K908" s="5">
        <f>MAX(Online_RAW!$L$2-Online_RAW!L908,0)</f>
        <v>0</v>
      </c>
      <c r="L908" s="5">
        <f>0.0039*(Online_RAW!M908)</f>
        <v>38.340899999999998</v>
      </c>
      <c r="M908" s="10">
        <f>Online_RAW!$N$2-Online_RAW!N908</f>
        <v>16.602974999999788</v>
      </c>
      <c r="N908" s="5">
        <f>Online_RAW!C908*60</f>
        <v>179.9527826086956</v>
      </c>
      <c r="O908" s="5">
        <f>MAX(0, Online_RAW!D908*60)</f>
        <v>7.22608695652176E-2</v>
      </c>
      <c r="P908" s="5">
        <f>_xlfn.IFNA(VLOOKUP(A908,Sampling!$D$7:$E$14,2,FALSE),0)</f>
        <v>0</v>
      </c>
      <c r="Q908">
        <f>_xlfn.IFNA(VLOOKUP(A908,Refill!$D$6:$G$8,2,FALSE),0)</f>
        <v>0</v>
      </c>
    </row>
    <row r="909" spans="1:17" x14ac:dyDescent="0.25">
      <c r="A909" s="5">
        <f>ROUND((Online_RAW!B909-General!$B$10)*24,3)</f>
        <v>15.117000000000001</v>
      </c>
      <c r="B909" s="5">
        <f>General!$B$12+Online_ANA!K909/1000+Online_ANA!L909/1000+Online_ANA!M909/1000/General!$B$22-SUM($P$2:P909)/1000/General!$B$24+SUM($Q$2:Q909)/1000/General!$B$24</f>
        <v>1.1337700946992848</v>
      </c>
      <c r="C909" s="5">
        <f>Online_RAW!K909</f>
        <v>19.73</v>
      </c>
      <c r="D909" s="5">
        <f>Online_RAW!J909</f>
        <v>0.75</v>
      </c>
      <c r="E909" s="5">
        <f>(1-F909/100-G909/100)/(1-C909/100-D909/100-General!$B$17/100)</f>
        <v>1.00052361595802</v>
      </c>
      <c r="F909" s="5">
        <f>N909*General!$B$14/(N909+O909)+O909*100/(N909+O909)</f>
        <v>20.831296737740978</v>
      </c>
      <c r="G909" s="5">
        <f>N909*General!$B$15/(N909+O909)</f>
        <v>3.9984193566797485E-2</v>
      </c>
      <c r="H909" s="5">
        <f>(N909+O909)*(1/General!$B$20)*((F909/100)-E909*(C909/100))*1000/B909</f>
        <v>77.332483420596873</v>
      </c>
      <c r="I909" s="5">
        <f>(N909+O909)*(1/General!$B$20)*((D909/100)*E909-(G909/100))*1000/B909</f>
        <v>50.356899573307757</v>
      </c>
      <c r="J909" s="5">
        <f t="shared" si="14"/>
        <v>0.65117396139247241</v>
      </c>
      <c r="K909" s="5">
        <f>MAX(Online_RAW!$L$2-Online_RAW!L909,0)</f>
        <v>0</v>
      </c>
      <c r="L909" s="5">
        <f>0.0039*(Online_RAW!M909)</f>
        <v>38.340899999999998</v>
      </c>
      <c r="M909" s="10">
        <f>Online_RAW!$N$2-Online_RAW!N909</f>
        <v>16.817822222220457</v>
      </c>
      <c r="N909" s="5">
        <f>Online_RAW!C909*60</f>
        <v>180.06260869565222</v>
      </c>
      <c r="O909" s="5">
        <f>MAX(0, Online_RAW!D909*60)</f>
        <v>7.1181818181818401E-2</v>
      </c>
      <c r="P909" s="5">
        <f>_xlfn.IFNA(VLOOKUP(A909,Sampling!$D$7:$E$14,2,FALSE),0)</f>
        <v>0</v>
      </c>
      <c r="Q909">
        <f>_xlfn.IFNA(VLOOKUP(A909,Refill!$D$6:$G$8,2,FALSE),0)</f>
        <v>0</v>
      </c>
    </row>
    <row r="910" spans="1:17" x14ac:dyDescent="0.25">
      <c r="A910" s="5">
        <f>ROUND((Online_RAW!B910-General!$B$10)*24,3)</f>
        <v>15.132999999999999</v>
      </c>
      <c r="B910" s="5">
        <f>General!$B$12+Online_ANA!K910/1000+Online_ANA!L910/1000+Online_ANA!M910/1000/General!$B$22-SUM($P$2:P910)/1000/General!$B$24+SUM($Q$2:Q910)/1000/General!$B$24</f>
        <v>1.1341073704587159</v>
      </c>
      <c r="C910" s="5">
        <f>Online_RAW!K910</f>
        <v>19.72</v>
      </c>
      <c r="D910" s="5">
        <f>Online_RAW!J910</f>
        <v>0.74</v>
      </c>
      <c r="E910" s="5">
        <f>(1-F910/100-G910/100)/(1-C910/100-D910/100-General!$B$17/100)</f>
        <v>1.0003877120717153</v>
      </c>
      <c r="F910" s="5">
        <f>N910*General!$B$14/(N910+O910)+O910*100/(N910+O910)</f>
        <v>20.8220325771033</v>
      </c>
      <c r="G910" s="5">
        <f>N910*General!$B$15/(N910+O910)</f>
        <v>3.9988872435806413E-2</v>
      </c>
      <c r="H910" s="5">
        <f>(N910+O910)*(1/General!$B$20)*((F910/100)-E910*(C910/100))*1000/B910</f>
        <v>77.514307133371673</v>
      </c>
      <c r="I910" s="5">
        <f>(N910+O910)*(1/General!$B$20)*((D910/100)*E910-(G910/100))*1000/B910</f>
        <v>49.601395243757089</v>
      </c>
      <c r="J910" s="5">
        <f t="shared" si="14"/>
        <v>0.63989987239920199</v>
      </c>
      <c r="K910" s="5">
        <f>MAX(Online_RAW!$L$2-Online_RAW!L910,0)</f>
        <v>0</v>
      </c>
      <c r="L910" s="5">
        <f>0.0039*(Online_RAW!M910)</f>
        <v>38.546819999999997</v>
      </c>
      <c r="M910" s="10">
        <f>Online_RAW!$N$2-Online_RAW!N910</f>
        <v>16.96100000000024</v>
      </c>
      <c r="N910" s="5">
        <f>Online_RAW!C910*60</f>
        <v>179.9963478260868</v>
      </c>
      <c r="O910" s="5">
        <f>MAX(0, Online_RAW!D910*60)</f>
        <v>5.0086956521739119E-2</v>
      </c>
      <c r="P910" s="5">
        <f>_xlfn.IFNA(VLOOKUP(A910,Sampling!$D$7:$E$14,2,FALSE),0)</f>
        <v>0</v>
      </c>
      <c r="Q910">
        <f>_xlfn.IFNA(VLOOKUP(A910,Refill!$D$6:$G$8,2,FALSE),0)</f>
        <v>0</v>
      </c>
    </row>
    <row r="911" spans="1:17" x14ac:dyDescent="0.25">
      <c r="A911" s="5">
        <f>ROUND((Online_RAW!B911-General!$B$10)*24,3)</f>
        <v>15.15</v>
      </c>
      <c r="B911" s="5">
        <f>General!$B$12+Online_ANA!K911/1000+Online_ANA!L911/1000+Online_ANA!M911/1000/General!$B$22-SUM($P$2:P911)/1000/General!$B$24+SUM($Q$2:Q911)/1000/General!$B$24</f>
        <v>1.1344719716430374</v>
      </c>
      <c r="C911" s="5">
        <f>Online_RAW!K911</f>
        <v>19.73</v>
      </c>
      <c r="D911" s="5">
        <f>Online_RAW!J911</f>
        <v>0.745</v>
      </c>
      <c r="E911" s="5">
        <f>(1-F911/100-G911/100)/(1-C911/100-D911/100-General!$B$17/100)</f>
        <v>1.0006572775772877</v>
      </c>
      <c r="F911" s="5">
        <f>N911*General!$B$14/(N911+O911)+O911*100/(N911+O911)</f>
        <v>20.815714643999101</v>
      </c>
      <c r="G911" s="5">
        <f>N911*General!$B$15/(N911+O911)</f>
        <v>3.9992063311111568E-2</v>
      </c>
      <c r="H911" s="5">
        <f>(N911+O911)*(1/General!$B$20)*((F911/100)-E911*(C911/100))*1000/B911</f>
        <v>75.935803827577857</v>
      </c>
      <c r="I911" s="5">
        <f>(N911+O911)*(1/General!$B$20)*((D911/100)*E911-(G911/100))*1000/B911</f>
        <v>49.939594426241911</v>
      </c>
      <c r="J911" s="5">
        <f t="shared" si="14"/>
        <v>0.6576554393186681</v>
      </c>
      <c r="K911" s="5">
        <f>MAX(Online_RAW!$L$2-Online_RAW!L911,0)</f>
        <v>0</v>
      </c>
      <c r="L911" s="5">
        <f>0.0039*(Online_RAW!M911)</f>
        <v>38.765999999999998</v>
      </c>
      <c r="M911" s="10">
        <f>Online_RAW!$N$2-Online_RAW!N911</f>
        <v>17.119509090910469</v>
      </c>
      <c r="N911" s="5">
        <f>Online_RAW!C911*60</f>
        <v>179.96018181818161</v>
      </c>
      <c r="O911" s="5">
        <f>MAX(0, Online_RAW!D911*60)</f>
        <v>3.5714285714285698E-2</v>
      </c>
      <c r="P911" s="5">
        <f>_xlfn.IFNA(VLOOKUP(A911,Sampling!$D$7:$E$14,2,FALSE),0)</f>
        <v>0</v>
      </c>
      <c r="Q911">
        <f>_xlfn.IFNA(VLOOKUP(A911,Refill!$D$6:$G$8,2,FALSE),0)</f>
        <v>0</v>
      </c>
    </row>
    <row r="912" spans="1:17" x14ac:dyDescent="0.25">
      <c r="A912" s="5">
        <f>ROUND((Online_RAW!B912-General!$B$10)*24,3)</f>
        <v>15.167</v>
      </c>
      <c r="B912" s="5">
        <f>General!$B$12+Online_ANA!K912/1000+Online_ANA!L912/1000+Online_ANA!M912/1000/General!$B$22-SUM($P$2:P912)/1000/General!$B$24+SUM($Q$2:Q912)/1000/General!$B$24</f>
        <v>1.1346006788990826</v>
      </c>
      <c r="C912" s="5">
        <f>Online_RAW!K912</f>
        <v>19.715</v>
      </c>
      <c r="D912" s="5">
        <f>Online_RAW!J912</f>
        <v>0.745</v>
      </c>
      <c r="E912" s="5">
        <f>(1-F912/100-G912/100)/(1-C912/100-D912/100-General!$B$17/100)</f>
        <v>1.0006084610692332</v>
      </c>
      <c r="F912" s="5">
        <f>N912*General!$B$14/(N912+O912)+O912*100/(N912+O912)</f>
        <v>20.804560894151578</v>
      </c>
      <c r="G912" s="5">
        <f>N912*General!$B$15/(N912+O912)</f>
        <v>3.9997696518105259E-2</v>
      </c>
      <c r="H912" s="5">
        <f>(N912+O912)*(1/General!$B$20)*((F912/100)-E912*(C912/100))*1000/B912</f>
        <v>76.255023360016693</v>
      </c>
      <c r="I912" s="5">
        <f>(N912+O912)*(1/General!$B$20)*((D912/100)*E912-(G912/100))*1000/B912</f>
        <v>49.922305928232191</v>
      </c>
      <c r="J912" s="5">
        <f t="shared" si="14"/>
        <v>0.65467563615498525</v>
      </c>
      <c r="K912" s="5">
        <f>MAX(Online_RAW!$L$2-Online_RAW!L912,0)</f>
        <v>0</v>
      </c>
      <c r="L912" s="5">
        <f>0.0039*(Online_RAW!M912)</f>
        <v>38.765999999999998</v>
      </c>
      <c r="M912" s="10">
        <f>Online_RAW!$N$2-Online_RAW!N912</f>
        <v>17.259799999999814</v>
      </c>
      <c r="N912" s="5">
        <f>Online_RAW!C912*60</f>
        <v>179.9543478260868</v>
      </c>
      <c r="O912" s="5">
        <f>MAX(0, Online_RAW!D912*60)</f>
        <v>1.0363636363636379E-2</v>
      </c>
      <c r="P912" s="5">
        <f>_xlfn.IFNA(VLOOKUP(A912,Sampling!$D$7:$E$14,2,FALSE),0)</f>
        <v>0</v>
      </c>
      <c r="Q912">
        <f>_xlfn.IFNA(VLOOKUP(A912,Refill!$D$6:$G$8,2,FALSE),0)</f>
        <v>0</v>
      </c>
    </row>
    <row r="913" spans="1:17" x14ac:dyDescent="0.25">
      <c r="A913" s="5">
        <f>ROUND((Online_RAW!B913-General!$B$10)*24,3)</f>
        <v>15.183</v>
      </c>
      <c r="B913" s="5">
        <f>General!$B$12+Online_ANA!K913/1000+Online_ANA!L913/1000+Online_ANA!M913/1000/General!$B$22-SUM($P$2:P913)/1000/General!$B$24+SUM($Q$2:Q913)/1000/General!$B$24</f>
        <v>1.1347738899082576</v>
      </c>
      <c r="C913" s="5">
        <f>Online_RAW!K913</f>
        <v>19.72</v>
      </c>
      <c r="D913" s="5">
        <f>Online_RAW!J913</f>
        <v>0.74</v>
      </c>
      <c r="E913" s="5">
        <f>(1-F913/100-G913/100)/(1-C913/100-D913/100-General!$B$17/100)</f>
        <v>1.0005660608908933</v>
      </c>
      <c r="F913" s="5">
        <f>N913*General!$B$14/(N913+O913)+O913*100/(N913+O913)</f>
        <v>20.807916752983921</v>
      </c>
      <c r="G913" s="5">
        <f>N913*General!$B$15/(N913+O913)</f>
        <v>3.999600163990711E-2</v>
      </c>
      <c r="H913" s="5">
        <f>(N913+O913)*(1/General!$B$20)*((F913/100)-E913*(C913/100))*1000/B913</f>
        <v>76.232190096109235</v>
      </c>
      <c r="I913" s="5">
        <f>(N913+O913)*(1/General!$B$20)*((D913/100)*E913-(G913/100))*1000/B913</f>
        <v>49.588642158715814</v>
      </c>
      <c r="J913" s="5">
        <f t="shared" si="14"/>
        <v>0.65049478568301999</v>
      </c>
      <c r="K913" s="5">
        <f>MAX(Online_RAW!$L$2-Online_RAW!L913,0)</f>
        <v>0</v>
      </c>
      <c r="L913" s="5">
        <f>0.0039*(Online_RAW!M913)</f>
        <v>38.765999999999998</v>
      </c>
      <c r="M913" s="10">
        <f>Online_RAW!$N$2-Online_RAW!N913</f>
        <v>17.448600000000624</v>
      </c>
      <c r="N913" s="5">
        <f>Online_RAW!C913*60</f>
        <v>180.05582608695659</v>
      </c>
      <c r="O913" s="5">
        <f>MAX(0, Online_RAW!D913*60)</f>
        <v>1.7999999999999999E-2</v>
      </c>
      <c r="P913" s="5">
        <f>_xlfn.IFNA(VLOOKUP(A913,Sampling!$D$7:$E$14,2,FALSE),0)</f>
        <v>0</v>
      </c>
      <c r="Q913">
        <f>_xlfn.IFNA(VLOOKUP(A913,Refill!$D$6:$G$8,2,FALSE),0)</f>
        <v>0</v>
      </c>
    </row>
    <row r="914" spans="1:17" x14ac:dyDescent="0.25">
      <c r="A914" s="5">
        <f>ROUND((Online_RAW!B914-General!$B$10)*24,3)</f>
        <v>15.2</v>
      </c>
      <c r="B914" s="5">
        <f>General!$B$12+Online_ANA!K914/1000+Online_ANA!L914/1000+Online_ANA!M914/1000/General!$B$22-SUM($P$2:P914)/1000/General!$B$24+SUM($Q$2:Q914)/1000/General!$B$24</f>
        <v>1.1349252660550466</v>
      </c>
      <c r="C914" s="5">
        <f>Online_RAW!K914</f>
        <v>19.725000000000001</v>
      </c>
      <c r="D914" s="5">
        <f>Online_RAW!J914</f>
        <v>0.75</v>
      </c>
      <c r="E914" s="5">
        <f>(1-F914/100-G914/100)/(1-C914/100-D914/100-General!$B$17/100)</f>
        <v>1.0007589253463423</v>
      </c>
      <c r="F914" s="5">
        <f>N914*General!$B$14/(N914+O914)+O914*100/(N914+O914)</f>
        <v>20.80767102493893</v>
      </c>
      <c r="G914" s="5">
        <f>N914*General!$B$15/(N914+O914)</f>
        <v>3.9996125744980335E-2</v>
      </c>
      <c r="H914" s="5">
        <f>(N914+O914)*(1/General!$B$20)*((F914/100)-E914*(C914/100))*1000/B914</f>
        <v>75.526034989690672</v>
      </c>
      <c r="I914" s="5">
        <f>(N914+O914)*(1/General!$B$20)*((D914/100)*E914-(G914/100))*1000/B914</f>
        <v>50.263842811499245</v>
      </c>
      <c r="J914" s="5">
        <f t="shared" si="14"/>
        <v>0.66551676939429261</v>
      </c>
      <c r="K914" s="5">
        <f>MAX(Online_RAW!$L$2-Online_RAW!L914,0)</f>
        <v>0</v>
      </c>
      <c r="L914" s="5">
        <f>0.0039*(Online_RAW!M914)</f>
        <v>38.765999999999998</v>
      </c>
      <c r="M914" s="10">
        <f>Online_RAW!$N$2-Online_RAW!N914</f>
        <v>17.613600000000588</v>
      </c>
      <c r="N914" s="5">
        <f>Online_RAW!C914*60</f>
        <v>179.92499999999998</v>
      </c>
      <c r="O914" s="5">
        <f>MAX(0, Online_RAW!D914*60)</f>
        <v>1.7428571428571401E-2</v>
      </c>
      <c r="P914" s="5">
        <f>_xlfn.IFNA(VLOOKUP(A914,Sampling!$D$7:$E$14,2,FALSE),0)</f>
        <v>0</v>
      </c>
      <c r="Q914">
        <f>_xlfn.IFNA(VLOOKUP(A914,Refill!$D$6:$G$8,2,FALSE),0)</f>
        <v>0</v>
      </c>
    </row>
    <row r="915" spans="1:17" x14ac:dyDescent="0.25">
      <c r="A915" s="5">
        <f>ROUND((Online_RAW!B915-General!$B$10)*24,3)</f>
        <v>15.217000000000001</v>
      </c>
      <c r="B915" s="5">
        <f>General!$B$12+Online_ANA!K915/1000+Online_ANA!L915/1000+Online_ANA!M915/1000/General!$B$22-SUM($P$2:P915)/1000/General!$B$24+SUM($Q$2:Q915)/1000/General!$B$24</f>
        <v>1.1350983269391195</v>
      </c>
      <c r="C915" s="5">
        <f>Online_RAW!K915</f>
        <v>19.733333333333299</v>
      </c>
      <c r="D915" s="5">
        <f>Online_RAW!J915</f>
        <v>0.75</v>
      </c>
      <c r="E915" s="5">
        <f>(1-F915/100-G915/100)/(1-C915/100-D915/100-General!$B$17/100)</f>
        <v>1.0009613280268455</v>
      </c>
      <c r="F915" s="5">
        <f>N915*General!$B$14/(N915+O915)+O915*100/(N915+O915)</f>
        <v>20.8</v>
      </c>
      <c r="G915" s="5">
        <f>N915*General!$B$15/(N915+O915)</f>
        <v>0.04</v>
      </c>
      <c r="H915" s="5">
        <f>(N915+O915)*(1/General!$B$20)*((F915/100)-E915*(C915/100))*1000/B915</f>
        <v>74.120679998571205</v>
      </c>
      <c r="I915" s="5">
        <f>(N915+O915)*(1/General!$B$20)*((D915/100)*E915-(G915/100))*1000/B915</f>
        <v>50.280902448295045</v>
      </c>
      <c r="J915" s="5">
        <f t="shared" si="14"/>
        <v>0.6783653691421111</v>
      </c>
      <c r="K915" s="5">
        <f>MAX(Online_RAW!$L$2-Online_RAW!L915,0)</f>
        <v>0</v>
      </c>
      <c r="L915" s="5">
        <f>0.0039*(Online_RAW!M915)</f>
        <v>38.765999999999998</v>
      </c>
      <c r="M915" s="10">
        <f>Online_RAW!$N$2-Online_RAW!N915</f>
        <v>17.802236363640077</v>
      </c>
      <c r="N915" s="5">
        <f>Online_RAW!C915*60</f>
        <v>179.99347826086981</v>
      </c>
      <c r="O915" s="5">
        <f>MAX(0, Online_RAW!D915*60)</f>
        <v>0</v>
      </c>
      <c r="P915" s="5">
        <f>_xlfn.IFNA(VLOOKUP(A915,Sampling!$D$7:$E$14,2,FALSE),0)</f>
        <v>0</v>
      </c>
      <c r="Q915">
        <f>_xlfn.IFNA(VLOOKUP(A915,Refill!$D$6:$G$8,2,FALSE),0)</f>
        <v>0</v>
      </c>
    </row>
    <row r="916" spans="1:17" x14ac:dyDescent="0.25">
      <c r="A916" s="5">
        <f>ROUND((Online_RAW!B916-General!$B$10)*24,3)</f>
        <v>15.233000000000001</v>
      </c>
      <c r="B916" s="5">
        <f>General!$B$12+Online_ANA!K916/1000+Online_ANA!L916/1000+Online_ANA!M916/1000/General!$B$22-SUM($P$2:P916)/1000/General!$B$24+SUM($Q$2:Q916)/1000/General!$B$24</f>
        <v>1.1352928501529089</v>
      </c>
      <c r="C916" s="5">
        <f>Online_RAW!K916</f>
        <v>19.725000000000001</v>
      </c>
      <c r="D916" s="5">
        <f>Online_RAW!J916</f>
        <v>0.75</v>
      </c>
      <c r="E916" s="5">
        <f>(1-F916/100-G916/100)/(1-C916/100-D916/100-General!$B$17/100)</f>
        <v>1.0008558646177788</v>
      </c>
      <c r="F916" s="5">
        <f>N916*General!$B$14/(N916+O916)+O916*100/(N916+O916)</f>
        <v>20.8</v>
      </c>
      <c r="G916" s="5">
        <f>N916*General!$B$15/(N916+O916)</f>
        <v>0.04</v>
      </c>
      <c r="H916" s="5">
        <f>(N916+O916)*(1/General!$B$20)*((F916/100)-E916*(C916/100))*1000/B916</f>
        <v>74.843408765674866</v>
      </c>
      <c r="I916" s="5">
        <f>(N916+O916)*(1/General!$B$20)*((D916/100)*E916-(G916/100))*1000/B916</f>
        <v>50.265526674051337</v>
      </c>
      <c r="J916" s="5">
        <f t="shared" si="14"/>
        <v>0.67160926396907261</v>
      </c>
      <c r="K916" s="5">
        <f>MAX(Online_RAW!$L$2-Online_RAW!L916,0)</f>
        <v>0</v>
      </c>
      <c r="L916" s="5">
        <f>0.0039*(Online_RAW!M916)</f>
        <v>38.765999999999998</v>
      </c>
      <c r="M916" s="10">
        <f>Online_RAW!$N$2-Online_RAW!N916</f>
        <v>18.014266666670665</v>
      </c>
      <c r="N916" s="5">
        <f>Online_RAW!C916*60</f>
        <v>179.98930434782579</v>
      </c>
      <c r="O916" s="5">
        <f>MAX(0, Online_RAW!D916*60)</f>
        <v>0</v>
      </c>
      <c r="P916" s="5">
        <f>_xlfn.IFNA(VLOOKUP(A916,Sampling!$D$7:$E$14,2,FALSE),0)</f>
        <v>0</v>
      </c>
      <c r="Q916">
        <f>_xlfn.IFNA(VLOOKUP(A916,Refill!$D$6:$G$8,2,FALSE),0)</f>
        <v>0</v>
      </c>
    </row>
    <row r="917" spans="1:17" x14ac:dyDescent="0.25">
      <c r="A917" s="5">
        <f>ROUND((Online_RAW!B917-General!$B$10)*24,3)</f>
        <v>15.25</v>
      </c>
      <c r="B917" s="5">
        <f>General!$B$12+Online_ANA!K917/1000+Online_ANA!L917/1000+Online_ANA!M917/1000/General!$B$22-SUM($P$2:P917)/1000/General!$B$24+SUM($Q$2:Q917)/1000/General!$B$24</f>
        <v>1.1354658623853218</v>
      </c>
      <c r="C917" s="5">
        <f>Online_RAW!K917</f>
        <v>19.725000000000001</v>
      </c>
      <c r="D917" s="5">
        <f>Online_RAW!J917</f>
        <v>0.75</v>
      </c>
      <c r="E917" s="5">
        <f>(1-F917/100-G917/100)/(1-C917/100-D917/100-General!$B$17/100)</f>
        <v>1.0008558646177788</v>
      </c>
      <c r="F917" s="5">
        <f>N917*General!$B$14/(N917+O917)+O917*100/(N917+O917)</f>
        <v>20.8</v>
      </c>
      <c r="G917" s="5">
        <f>N917*General!$B$15/(N917+O917)</f>
        <v>0.04</v>
      </c>
      <c r="H917" s="5">
        <f>(N917+O917)*(1/General!$B$20)*((F917/100)-E917*(C917/100))*1000/B917</f>
        <v>74.827124151713818</v>
      </c>
      <c r="I917" s="5">
        <f>(N917+O917)*(1/General!$B$20)*((D917/100)*E917-(G917/100))*1000/B917</f>
        <v>50.254589776454942</v>
      </c>
      <c r="J917" s="5">
        <f t="shared" si="14"/>
        <v>0.67160926396907272</v>
      </c>
      <c r="K917" s="5">
        <f>MAX(Online_RAW!$L$2-Online_RAW!L917,0)</f>
        <v>0</v>
      </c>
      <c r="L917" s="5">
        <f>0.0039*(Online_RAW!M917)</f>
        <v>38.765999999999998</v>
      </c>
      <c r="M917" s="10">
        <f>Online_RAW!$N$2-Online_RAW!N917</f>
        <v>18.202850000000581</v>
      </c>
      <c r="N917" s="5">
        <f>Online_RAW!C917*60</f>
        <v>179.9775652173912</v>
      </c>
      <c r="O917" s="5">
        <f>MAX(0, Online_RAW!D917*60)</f>
        <v>0</v>
      </c>
      <c r="P917" s="5">
        <f>_xlfn.IFNA(VLOOKUP(A917,Sampling!$D$7:$E$14,2,FALSE),0)</f>
        <v>0</v>
      </c>
      <c r="Q917">
        <f>_xlfn.IFNA(VLOOKUP(A917,Refill!$D$6:$G$8,2,FALSE),0)</f>
        <v>0</v>
      </c>
    </row>
    <row r="918" spans="1:17" x14ac:dyDescent="0.25">
      <c r="A918" s="5">
        <f>ROUND((Online_RAW!B918-General!$B$10)*24,3)</f>
        <v>15.266999999999999</v>
      </c>
      <c r="B918" s="5">
        <f>General!$B$12+Online_ANA!K918/1000+Online_ANA!L918/1000+Online_ANA!M918/1000/General!$B$22-SUM($P$2:P918)/1000/General!$B$24+SUM($Q$2:Q918)/1000/General!$B$24</f>
        <v>1.1359134360091749</v>
      </c>
      <c r="C918" s="5">
        <f>Online_RAW!K918</f>
        <v>19.739999999999998</v>
      </c>
      <c r="D918" s="5">
        <f>Online_RAW!J918</f>
        <v>0.75</v>
      </c>
      <c r="E918" s="5">
        <f>(1-F918/100-G918/100)/(1-C918/100-D918/100-General!$B$17/100)</f>
        <v>1.001037011312061</v>
      </c>
      <c r="F918" s="5">
        <f>N918*General!$B$14/(N918+O918)+O918*100/(N918+O918)</f>
        <v>20.800688592862222</v>
      </c>
      <c r="G918" s="5">
        <f>N918*General!$B$15/(N918+O918)</f>
        <v>3.9999652225827159E-2</v>
      </c>
      <c r="H918" s="5">
        <f>(N918+O918)*(1/General!$B$20)*((F918/100)-E918*(C918/100))*1000/B918</f>
        <v>73.55244022845315</v>
      </c>
      <c r="I918" s="5">
        <f>(N918+O918)*(1/General!$B$20)*((D918/100)*E918-(G918/100))*1000/B918</f>
        <v>50.258181170522555</v>
      </c>
      <c r="J918" s="5">
        <f t="shared" si="14"/>
        <v>0.68329726402579083</v>
      </c>
      <c r="K918" s="5">
        <f>MAX(Online_RAW!$L$2-Online_RAW!L918,0)</f>
        <v>0</v>
      </c>
      <c r="L918" s="5">
        <f>0.0039*(Online_RAW!M918)</f>
        <v>39.030225000000002</v>
      </c>
      <c r="M918" s="10">
        <f>Online_RAW!$N$2-Online_RAW!N918</f>
        <v>18.40270000000055</v>
      </c>
      <c r="N918" s="5">
        <f>Online_RAW!C918*60</f>
        <v>180.0253043478258</v>
      </c>
      <c r="O918" s="5">
        <f>MAX(0, Online_RAW!D918*60)</f>
        <v>1.565217391304352E-3</v>
      </c>
      <c r="P918" s="5">
        <f>_xlfn.IFNA(VLOOKUP(A918,Sampling!$D$7:$E$14,2,FALSE),0)</f>
        <v>0</v>
      </c>
      <c r="Q918">
        <f>_xlfn.IFNA(VLOOKUP(A918,Refill!$D$6:$G$8,2,FALSE),0)</f>
        <v>0</v>
      </c>
    </row>
    <row r="919" spans="1:17" x14ac:dyDescent="0.25">
      <c r="A919" s="5">
        <f>ROUND((Online_RAW!B919-General!$B$10)*24,3)</f>
        <v>15.282999999999999</v>
      </c>
      <c r="B919" s="5">
        <f>General!$B$12+Online_ANA!K919/1000+Online_ANA!L919/1000+Online_ANA!M919/1000/General!$B$22-SUM($P$2:P919)/1000/General!$B$24+SUM($Q$2:Q919)/1000/General!$B$24</f>
        <v>1.1362085719673767</v>
      </c>
      <c r="C919" s="5">
        <f>Online_RAW!K919</f>
        <v>19.73</v>
      </c>
      <c r="D919" s="5">
        <f>Online_RAW!J919</f>
        <v>0.755</v>
      </c>
      <c r="E919" s="5">
        <f>(1-F919/100-G919/100)/(1-C919/100-D919/100-General!$B$17/100)</f>
        <v>1.0009824233758402</v>
      </c>
      <c r="F919" s="5">
        <f>N919*General!$B$14/(N919+O919)+O919*100/(N919+O919)</f>
        <v>20.8</v>
      </c>
      <c r="G919" s="5">
        <f>N919*General!$B$15/(N919+O919)</f>
        <v>0.04</v>
      </c>
      <c r="H919" s="5">
        <f>(N919+O919)*(1/General!$B$20)*((F919/100)-E919*(C919/100))*1000/B919</f>
        <v>74.250818395076237</v>
      </c>
      <c r="I919" s="5">
        <f>(N919+O919)*(1/General!$B$20)*((D919/100)*E919-(G919/100))*1000/B919</f>
        <v>50.584009178138068</v>
      </c>
      <c r="J919" s="5">
        <f t="shared" si="14"/>
        <v>0.68125860793868942</v>
      </c>
      <c r="K919" s="5">
        <f>MAX(Online_RAW!$L$2-Online_RAW!L919,0)</f>
        <v>0</v>
      </c>
      <c r="L919" s="5">
        <f>0.0039*(Online_RAW!M919)</f>
        <v>39.191099999999999</v>
      </c>
      <c r="M919" s="10">
        <f>Online_RAW!$N$2-Online_RAW!N919</f>
        <v>18.549044444440369</v>
      </c>
      <c r="N919" s="5">
        <f>Online_RAW!C919*60</f>
        <v>179.98418181818161</v>
      </c>
      <c r="O919" s="5">
        <f>MAX(0, Online_RAW!D919*60)</f>
        <v>0</v>
      </c>
      <c r="P919" s="5">
        <f>_xlfn.IFNA(VLOOKUP(A919,Sampling!$D$7:$E$14,2,FALSE),0)</f>
        <v>0</v>
      </c>
      <c r="Q919">
        <f>_xlfn.IFNA(VLOOKUP(A919,Refill!$D$6:$G$8,2,FALSE),0)</f>
        <v>0</v>
      </c>
    </row>
    <row r="920" spans="1:17" x14ac:dyDescent="0.25">
      <c r="A920" s="5">
        <f>ROUND((Online_RAW!B920-General!$B$10)*24,3)</f>
        <v>15.3</v>
      </c>
      <c r="B920" s="5">
        <f>General!$B$12+Online_ANA!K920/1000+Online_ANA!L920/1000+Online_ANA!M920/1000/General!$B$22-SUM($P$2:P920)/1000/General!$B$24+SUM($Q$2:Q920)/1000/General!$B$24</f>
        <v>1.1363695097859361</v>
      </c>
      <c r="C920" s="5">
        <f>Online_RAW!K920</f>
        <v>19.726666666666699</v>
      </c>
      <c r="D920" s="5">
        <f>Online_RAW!J920</f>
        <v>0.755</v>
      </c>
      <c r="E920" s="5">
        <f>(1-F920/100-G920/100)/(1-C920/100-D920/100-General!$B$17/100)</f>
        <v>1.000940233566987</v>
      </c>
      <c r="F920" s="5">
        <f>N920*General!$B$14/(N920+O920)+O920*100/(N920+O920)</f>
        <v>20.8</v>
      </c>
      <c r="G920" s="5">
        <f>N920*General!$B$15/(N920+O920)</f>
        <v>0.04</v>
      </c>
      <c r="H920" s="5">
        <f>(N920+O920)*(1/General!$B$20)*((F920/100)-E920*(C920/100))*1000/B920</f>
        <v>74.550362937427252</v>
      </c>
      <c r="I920" s="5">
        <f>(N920+O920)*(1/General!$B$20)*((D920/100)*E920-(G920/100))*1000/B920</f>
        <v>50.585093355684208</v>
      </c>
      <c r="J920" s="5">
        <f t="shared" si="14"/>
        <v>0.67853584291926328</v>
      </c>
      <c r="K920" s="5">
        <f>MAX(Online_RAW!$L$2-Online_RAW!L920,0)</f>
        <v>0</v>
      </c>
      <c r="L920" s="5">
        <f>0.0039*(Online_RAW!M920)</f>
        <v>39.191099999999999</v>
      </c>
      <c r="M920" s="10">
        <f>Online_RAW!$N$2-Online_RAW!N920</f>
        <v>18.724466666670196</v>
      </c>
      <c r="N920" s="5">
        <f>Online_RAW!C920*60</f>
        <v>180.02154545454539</v>
      </c>
      <c r="O920" s="5">
        <f>MAX(0, Online_RAW!D920*60)</f>
        <v>0</v>
      </c>
      <c r="P920" s="5">
        <f>_xlfn.IFNA(VLOOKUP(A920,Sampling!$D$7:$E$14,2,FALSE),0)</f>
        <v>0</v>
      </c>
      <c r="Q920">
        <f>_xlfn.IFNA(VLOOKUP(A920,Refill!$D$6:$G$8,2,FALSE),0)</f>
        <v>0</v>
      </c>
    </row>
    <row r="921" spans="1:17" x14ac:dyDescent="0.25">
      <c r="A921" s="5">
        <f>ROUND((Online_RAW!B921-General!$B$10)*24,3)</f>
        <v>15.317</v>
      </c>
      <c r="B921" s="5">
        <f>General!$B$12+Online_ANA!K921/1000+Online_ANA!L921/1000+Online_ANA!M921/1000/General!$B$22-SUM($P$2:P921)/1000/General!$B$24+SUM($Q$2:Q921)/1000/General!$B$24</f>
        <v>1.1365434500352849</v>
      </c>
      <c r="C921" s="5">
        <f>Online_RAW!K921</f>
        <v>19.73</v>
      </c>
      <c r="D921" s="5">
        <f>Online_RAW!J921</f>
        <v>0.75</v>
      </c>
      <c r="E921" s="5">
        <f>(1-F921/100-G921/100)/(1-C921/100-D921/100-General!$B$17/100)</f>
        <v>1.0009191399962067</v>
      </c>
      <c r="F921" s="5">
        <f>N921*General!$B$14/(N921+O921)+O921*100/(N921+O921)</f>
        <v>20.8</v>
      </c>
      <c r="G921" s="5">
        <f>N921*General!$B$15/(N921+O921)</f>
        <v>0.04</v>
      </c>
      <c r="H921" s="5">
        <f>(N921+O921)*(1/General!$B$20)*((F921/100)-E921*(C921/100))*1000/B921</f>
        <v>74.323903247156466</v>
      </c>
      <c r="I921" s="5">
        <f>(N921+O921)*(1/General!$B$20)*((D921/100)*E921-(G921/100))*1000/B921</f>
        <v>50.216699278074834</v>
      </c>
      <c r="J921" s="5">
        <f t="shared" si="14"/>
        <v>0.67564669082414019</v>
      </c>
      <c r="K921" s="5">
        <f>MAX(Online_RAW!$L$2-Online_RAW!L921,0)</f>
        <v>0</v>
      </c>
      <c r="L921" s="5">
        <f>0.0039*(Online_RAW!M921)</f>
        <v>39.191099999999999</v>
      </c>
      <c r="M921" s="10">
        <f>Online_RAW!$N$2-Online_RAW!N921</f>
        <v>18.914061538460373</v>
      </c>
      <c r="N921" s="5">
        <f>Online_RAW!C921*60</f>
        <v>180.00052173913019</v>
      </c>
      <c r="O921" s="5">
        <f>MAX(0, Online_RAW!D921*60)</f>
        <v>0</v>
      </c>
      <c r="P921" s="5">
        <f>_xlfn.IFNA(VLOOKUP(A921,Sampling!$D$7:$E$14,2,FALSE),0)</f>
        <v>0</v>
      </c>
      <c r="Q921">
        <f>_xlfn.IFNA(VLOOKUP(A921,Refill!$D$6:$G$8,2,FALSE),0)</f>
        <v>0</v>
      </c>
    </row>
    <row r="922" spans="1:17" x14ac:dyDescent="0.25">
      <c r="A922" s="5">
        <f>ROUND((Online_RAW!B922-General!$B$10)*24,3)</f>
        <v>15.333</v>
      </c>
      <c r="B922" s="5">
        <f>General!$B$12+Online_ANA!K922/1000+Online_ANA!L922/1000+Online_ANA!M922/1000/General!$B$22-SUM($P$2:P922)/1000/General!$B$24+SUM($Q$2:Q922)/1000/General!$B$24</f>
        <v>1.1367231254057892</v>
      </c>
      <c r="C922" s="5">
        <f>Online_RAW!K922</f>
        <v>19.715</v>
      </c>
      <c r="D922" s="5">
        <f>Online_RAW!J922</f>
        <v>0.755</v>
      </c>
      <c r="E922" s="5">
        <f>(1-F922/100-G922/100)/(1-C922/100-D922/100-General!$B$17/100)</f>
        <v>1.0007925972390386</v>
      </c>
      <c r="F922" s="5">
        <f>N922*General!$B$14/(N922+O922)+O922*100/(N922+O922)</f>
        <v>20.8</v>
      </c>
      <c r="G922" s="5">
        <f>N922*General!$B$15/(N922+O922)</f>
        <v>0.04</v>
      </c>
      <c r="H922" s="5">
        <f>(N922+O922)*(1/General!$B$20)*((F922/100)-E922*(C922/100))*1000/B922</f>
        <v>75.559392957174211</v>
      </c>
      <c r="I922" s="5">
        <f>(N922+O922)*(1/General!$B$20)*((D922/100)*E922-(G922/100))*1000/B922</f>
        <v>50.562463917176096</v>
      </c>
      <c r="J922" s="5">
        <f t="shared" si="14"/>
        <v>0.66917509442980894</v>
      </c>
      <c r="K922" s="5">
        <f>MAX(Online_RAW!$L$2-Online_RAW!L922,0)</f>
        <v>0</v>
      </c>
      <c r="L922" s="5">
        <f>0.0039*(Online_RAW!M922)</f>
        <v>39.191099999999999</v>
      </c>
      <c r="M922" s="10">
        <f>Online_RAW!$N$2-Online_RAW!N922</f>
        <v>19.109907692310117</v>
      </c>
      <c r="N922" s="5">
        <f>Online_RAW!C922*60</f>
        <v>180.02504347826098</v>
      </c>
      <c r="O922" s="5">
        <f>MAX(0, Online_RAW!D922*60)</f>
        <v>0</v>
      </c>
      <c r="P922" s="5">
        <f>_xlfn.IFNA(VLOOKUP(A922,Sampling!$D$7:$E$14,2,FALSE),0)</f>
        <v>0</v>
      </c>
      <c r="Q922">
        <f>_xlfn.IFNA(VLOOKUP(A922,Refill!$D$6:$G$8,2,FALSE),0)</f>
        <v>0</v>
      </c>
    </row>
    <row r="923" spans="1:17" x14ac:dyDescent="0.25">
      <c r="A923" s="5">
        <f>ROUND((Online_RAW!B923-General!$B$10)*24,3)</f>
        <v>15.35</v>
      </c>
      <c r="B923" s="5">
        <f>General!$B$12+Online_ANA!K923/1000+Online_ANA!L923/1000+Online_ANA!M923/1000/General!$B$22-SUM($P$2:P923)/1000/General!$B$24+SUM($Q$2:Q923)/1000/General!$B$24</f>
        <v>1.1369117028833582</v>
      </c>
      <c r="C923" s="5">
        <f>Online_RAW!K923</f>
        <v>19.725000000000001</v>
      </c>
      <c r="D923" s="5">
        <f>Online_RAW!J923</f>
        <v>0.76</v>
      </c>
      <c r="E923" s="5">
        <f>(1-F923/100-G923/100)/(1-C923/100-D923/100-General!$B$17/100)</f>
        <v>1.0009824233758404</v>
      </c>
      <c r="F923" s="5">
        <f>N923*General!$B$14/(N923+O923)+O923*100/(N923+O923)</f>
        <v>20.8</v>
      </c>
      <c r="G923" s="5">
        <f>N923*General!$B$15/(N923+O923)</f>
        <v>0.04</v>
      </c>
      <c r="H923" s="5">
        <f>(N923+O923)*(1/General!$B$20)*((F923/100)-E923*(C923/100))*1000/B923</f>
        <v>74.556971983706745</v>
      </c>
      <c r="I923" s="5">
        <f>(N923+O923)*(1/General!$B$20)*((D923/100)*E923-(G923/100))*1000/B923</f>
        <v>50.905250652652661</v>
      </c>
      <c r="J923" s="5">
        <f t="shared" si="14"/>
        <v>0.68276982417924914</v>
      </c>
      <c r="K923" s="5">
        <f>MAX(Online_RAW!$L$2-Online_RAW!L923,0)</f>
        <v>0</v>
      </c>
      <c r="L923" s="5">
        <f>0.0039*(Online_RAW!M923)</f>
        <v>39.191099999999999</v>
      </c>
      <c r="M923" s="10">
        <f>Online_RAW!$N$2-Online_RAW!N923</f>
        <v>19.315457142860396</v>
      </c>
      <c r="N923" s="5">
        <f>Online_RAW!C923*60</f>
        <v>179.9807500000002</v>
      </c>
      <c r="O923" s="5">
        <f>MAX(0, Online_RAW!D923*60)</f>
        <v>0</v>
      </c>
      <c r="P923" s="5">
        <f>_xlfn.IFNA(VLOOKUP(A923,Sampling!$D$7:$E$14,2,FALSE),0)</f>
        <v>0</v>
      </c>
      <c r="Q923">
        <f>_xlfn.IFNA(VLOOKUP(A923,Refill!$D$6:$G$8,2,FALSE),0)</f>
        <v>0</v>
      </c>
    </row>
    <row r="924" spans="1:17" x14ac:dyDescent="0.25">
      <c r="A924" s="5">
        <f>ROUND((Online_RAW!B924-General!$B$10)*24,3)</f>
        <v>15.367000000000001</v>
      </c>
      <c r="B924" s="5">
        <f>General!$B$12+Online_ANA!K924/1000+Online_ANA!L924/1000+Online_ANA!M924/1000/General!$B$22-SUM($P$2:P924)/1000/General!$B$24+SUM($Q$2:Q924)/1000/General!$B$24</f>
        <v>1.1370573526464405</v>
      </c>
      <c r="C924" s="5">
        <f>Online_RAW!K924</f>
        <v>19.725000000000001</v>
      </c>
      <c r="D924" s="5">
        <f>Online_RAW!J924</f>
        <v>0.77</v>
      </c>
      <c r="E924" s="5">
        <f>(1-F924/100-G924/100)/(1-C924/100-D924/100-General!$B$17/100)</f>
        <v>1.0011090141447947</v>
      </c>
      <c r="F924" s="5">
        <f>N924*General!$B$14/(N924+O924)+O924*100/(N924+O924)</f>
        <v>20.8</v>
      </c>
      <c r="G924" s="5">
        <f>N924*General!$B$15/(N924+O924)</f>
        <v>0.04</v>
      </c>
      <c r="H924" s="5">
        <f>(N924+O924)*(1/General!$B$20)*((F924/100)-E924*(C924/100))*1000/B924</f>
        <v>74.382870817899743</v>
      </c>
      <c r="I924" s="5">
        <f>(N924+O924)*(1/General!$B$20)*((D924/100)*E924-(G924/100))*1000/B924</f>
        <v>51.620681272484681</v>
      </c>
      <c r="J924" s="5">
        <f t="shared" si="14"/>
        <v>0.69398613827180367</v>
      </c>
      <c r="K924" s="5">
        <f>MAX(Online_RAW!$L$2-Online_RAW!L924,0)</f>
        <v>0</v>
      </c>
      <c r="L924" s="5">
        <f>0.0039*(Online_RAW!M924)</f>
        <v>39.191099999999999</v>
      </c>
      <c r="M924" s="10">
        <f>Online_RAW!$N$2-Online_RAW!N924</f>
        <v>19.474215384620038</v>
      </c>
      <c r="N924" s="5">
        <f>Online_RAW!C924*60</f>
        <v>180.00927272727301</v>
      </c>
      <c r="O924" s="5">
        <f>MAX(0, Online_RAW!D924*60)</f>
        <v>0</v>
      </c>
      <c r="P924" s="5">
        <f>_xlfn.IFNA(VLOOKUP(A924,Sampling!$D$7:$E$14,2,FALSE),0)</f>
        <v>0</v>
      </c>
      <c r="Q924">
        <f>_xlfn.IFNA(VLOOKUP(A924,Refill!$D$6:$G$8,2,FALSE),0)</f>
        <v>0</v>
      </c>
    </row>
    <row r="925" spans="1:17" x14ac:dyDescent="0.25">
      <c r="A925" s="5">
        <f>ROUND((Online_RAW!B925-General!$B$10)*24,3)</f>
        <v>15.382999999999999</v>
      </c>
      <c r="B925" s="5">
        <f>General!$B$12+Online_ANA!K925/1000+Online_ANA!L925/1000+Online_ANA!M925/1000/General!$B$22-SUM($P$2:P925)/1000/General!$B$24+SUM($Q$2:Q925)/1000/General!$B$24</f>
        <v>1.1373628736828354</v>
      </c>
      <c r="C925" s="5">
        <f>Online_RAW!K925</f>
        <v>19.734999999999999</v>
      </c>
      <c r="D925" s="5">
        <f>Online_RAW!J925</f>
        <v>0.77</v>
      </c>
      <c r="E925" s="5">
        <f>(1-F925/100-G925/100)/(1-C925/100-D925/100-General!$B$17/100)</f>
        <v>1.0012356369367881</v>
      </c>
      <c r="F925" s="5">
        <f>N925*General!$B$14/(N925+O925)+O925*100/(N925+O925)</f>
        <v>20.8</v>
      </c>
      <c r="G925" s="5">
        <f>N925*General!$B$15/(N925+O925)</f>
        <v>0.04</v>
      </c>
      <c r="H925" s="5">
        <f>(N925+O925)*(1/General!$B$20)*((F925/100)-E925*(C925/100))*1000/B925</f>
        <v>73.467234567694078</v>
      </c>
      <c r="I925" s="5">
        <f>(N925+O925)*(1/General!$B$20)*((D925/100)*E925-(G925/100))*1000/B925</f>
        <v>51.605056772466135</v>
      </c>
      <c r="J925" s="5">
        <f t="shared" si="14"/>
        <v>0.70242274772049951</v>
      </c>
      <c r="K925" s="5">
        <f>MAX(Online_RAW!$L$2-Online_RAW!L925,0)</f>
        <v>0</v>
      </c>
      <c r="L925" s="5">
        <f>0.0039*(Online_RAW!M925)</f>
        <v>39.376739999999998</v>
      </c>
      <c r="M925" s="10">
        <f>Online_RAW!$N$2-Online_RAW!N925</f>
        <v>19.604885714290504</v>
      </c>
      <c r="N925" s="5">
        <f>Online_RAW!C925*60</f>
        <v>179.97913043478241</v>
      </c>
      <c r="O925" s="5">
        <f>MAX(0, Online_RAW!D925*60)</f>
        <v>0</v>
      </c>
      <c r="P925" s="5">
        <f>_xlfn.IFNA(VLOOKUP(A925,Sampling!$D$7:$E$14,2,FALSE),0)</f>
        <v>0</v>
      </c>
      <c r="Q925">
        <f>_xlfn.IFNA(VLOOKUP(A925,Refill!$D$6:$G$8,2,FALSE),0)</f>
        <v>0</v>
      </c>
    </row>
    <row r="926" spans="1:17" x14ac:dyDescent="0.25">
      <c r="A926" s="5">
        <f>ROUND((Online_RAW!B926-General!$B$10)*24,3)</f>
        <v>15.4</v>
      </c>
      <c r="B926" s="5">
        <f>General!$B$12+Online_ANA!K926/1000+Online_ANA!L926/1000+Online_ANA!M926/1000/General!$B$22-SUM($P$2:P926)/1000/General!$B$24+SUM($Q$2:Q926)/1000/General!$B$24</f>
        <v>1.137835021712541</v>
      </c>
      <c r="C926" s="5">
        <f>Online_RAW!K926</f>
        <v>19.739999999999998</v>
      </c>
      <c r="D926" s="5">
        <f>Online_RAW!J926</f>
        <v>0.76500000000000001</v>
      </c>
      <c r="E926" s="5">
        <f>(1-F926/100-G926/100)/(1-C926/100-D926/100-General!$B$17/100)</f>
        <v>1.0012356369367881</v>
      </c>
      <c r="F926" s="5">
        <f>N926*General!$B$14/(N926+O926)+O926*100/(N926+O926)</f>
        <v>20.8</v>
      </c>
      <c r="G926" s="5">
        <f>N926*General!$B$15/(N926+O926)</f>
        <v>0.04</v>
      </c>
      <c r="H926" s="5">
        <f>(N926+O926)*(1/General!$B$20)*((F926/100)-E926*(C926/100))*1000/B926</f>
        <v>73.093762111904567</v>
      </c>
      <c r="I926" s="5">
        <f>(N926+O926)*(1/General!$B$20)*((D926/100)*E926-(G926/100))*1000/B926</f>
        <v>51.237575714191181</v>
      </c>
      <c r="J926" s="5">
        <f t="shared" si="14"/>
        <v>0.70098424590251407</v>
      </c>
      <c r="K926" s="5">
        <f>MAX(Online_RAW!$L$2-Online_RAW!L926,0)</f>
        <v>0</v>
      </c>
      <c r="L926" s="5">
        <f>0.0039*(Online_RAW!M926)</f>
        <v>39.612299999999998</v>
      </c>
      <c r="M926" s="10">
        <f>Online_RAW!$N$2-Online_RAW!N926</f>
        <v>19.862766666669813</v>
      </c>
      <c r="N926" s="5">
        <f>Online_RAW!C926*60</f>
        <v>180.00449999999998</v>
      </c>
      <c r="O926" s="5">
        <f>MAX(0, Online_RAW!D926*60)</f>
        <v>0</v>
      </c>
      <c r="P926" s="5">
        <f>_xlfn.IFNA(VLOOKUP(A926,Sampling!$D$7:$E$14,2,FALSE),0)</f>
        <v>0</v>
      </c>
      <c r="Q926">
        <f>_xlfn.IFNA(VLOOKUP(A926,Refill!$D$6:$G$8,2,FALSE),0)</f>
        <v>0</v>
      </c>
    </row>
    <row r="927" spans="1:17" x14ac:dyDescent="0.25">
      <c r="A927" s="5">
        <f>ROUND((Online_RAW!B927-General!$B$10)*24,3)</f>
        <v>15.417</v>
      </c>
      <c r="B927" s="5">
        <f>General!$B$12+Online_ANA!K927/1000+Online_ANA!L927/1000+Online_ANA!M927/1000/General!$B$22-SUM($P$2:P927)/1000/General!$B$24+SUM($Q$2:Q927)/1000/General!$B$24</f>
        <v>1.1379947639580645</v>
      </c>
      <c r="C927" s="5">
        <f>Online_RAW!K927</f>
        <v>19.739999999999998</v>
      </c>
      <c r="D927" s="5">
        <f>Online_RAW!J927</f>
        <v>0.76</v>
      </c>
      <c r="E927" s="5">
        <f>(1-F927/100-G927/100)/(1-C927/100-D927/100-General!$B$17/100)</f>
        <v>1.001172321537152</v>
      </c>
      <c r="F927" s="5">
        <f>N927*General!$B$14/(N927+O927)+O927*100/(N927+O927)</f>
        <v>20.8</v>
      </c>
      <c r="G927" s="5">
        <f>N927*General!$B$15/(N927+O927)</f>
        <v>0.04</v>
      </c>
      <c r="H927" s="5">
        <f>(N927+O927)*(1/General!$B$20)*((F927/100)-E927*(C927/100))*1000/B927</f>
        <v>73.136365253734368</v>
      </c>
      <c r="I927" s="5">
        <f>(N927+O927)*(1/General!$B$20)*((D927/100)*E927-(G927/100))*1000/B927</f>
        <v>50.849128731916707</v>
      </c>
      <c r="J927" s="5">
        <f t="shared" si="14"/>
        <v>0.69526464099636576</v>
      </c>
      <c r="K927" s="5">
        <f>MAX(Online_RAW!$L$2-Online_RAW!L927,0)</f>
        <v>0</v>
      </c>
      <c r="L927" s="5">
        <f>0.0039*(Online_RAW!M927)</f>
        <v>39.612299999999998</v>
      </c>
      <c r="M927" s="10">
        <f>Online_RAW!$N$2-Online_RAW!N927</f>
        <v>20.036885714290293</v>
      </c>
      <c r="N927" s="5">
        <f>Online_RAW!C927*60</f>
        <v>179.9175652173912</v>
      </c>
      <c r="O927" s="5">
        <f>MAX(0, Online_RAW!D927*60)</f>
        <v>0</v>
      </c>
      <c r="P927" s="5">
        <f>_xlfn.IFNA(VLOOKUP(A927,Sampling!$D$7:$E$14,2,FALSE),0)</f>
        <v>0</v>
      </c>
      <c r="Q927">
        <f>_xlfn.IFNA(VLOOKUP(A927,Refill!$D$6:$G$8,2,FALSE),0)</f>
        <v>0</v>
      </c>
    </row>
    <row r="928" spans="1:17" x14ac:dyDescent="0.25">
      <c r="A928" s="5">
        <f>ROUND((Online_RAW!B928-General!$B$10)*24,3)</f>
        <v>15.433</v>
      </c>
      <c r="B928" s="5">
        <f>General!$B$12+Online_ANA!K928/1000+Online_ANA!L928/1000+Online_ANA!M928/1000/General!$B$22-SUM($P$2:P928)/1000/General!$B$24+SUM($Q$2:Q928)/1000/General!$B$24</f>
        <v>1.1381385385321106</v>
      </c>
      <c r="C928" s="5">
        <f>Online_RAW!K928</f>
        <v>19.746666666666702</v>
      </c>
      <c r="D928" s="5">
        <f>Online_RAW!J928</f>
        <v>0.76</v>
      </c>
      <c r="E928" s="5">
        <f>(1-F928/100-G928/100)/(1-C928/100-D928/100-General!$B$17/100)</f>
        <v>1.0012567438496582</v>
      </c>
      <c r="F928" s="5">
        <f>N928*General!$B$14/(N928+O928)+O928*100/(N928+O928)</f>
        <v>20.8</v>
      </c>
      <c r="G928" s="5">
        <f>N928*General!$B$15/(N928+O928)</f>
        <v>0.04</v>
      </c>
      <c r="H928" s="5">
        <f>(N928+O928)*(1/General!$B$20)*((F928/100)-E928*(C928/100))*1000/B928</f>
        <v>72.580630100735789</v>
      </c>
      <c r="I928" s="5">
        <f>(N928+O928)*(1/General!$B$20)*((D928/100)*E928-(G928/100))*1000/B928</f>
        <v>50.876539566971843</v>
      </c>
      <c r="J928" s="5">
        <f t="shared" si="14"/>
        <v>0.70096580170714284</v>
      </c>
      <c r="K928" s="5">
        <f>MAX(Online_RAW!$L$2-Online_RAW!L928,0)</f>
        <v>0</v>
      </c>
      <c r="L928" s="5">
        <f>0.0039*(Online_RAW!M928)</f>
        <v>39.612299999999998</v>
      </c>
      <c r="M928" s="10">
        <f>Online_RAW!$N$2-Online_RAW!N928</f>
        <v>20.193600000000515</v>
      </c>
      <c r="N928" s="5">
        <f>Online_RAW!C928*60</f>
        <v>180.02127272727301</v>
      </c>
      <c r="O928" s="5">
        <f>MAX(0, Online_RAW!D928*60)</f>
        <v>0</v>
      </c>
      <c r="P928" s="5">
        <f>_xlfn.IFNA(VLOOKUP(A928,Sampling!$D$7:$E$14,2,FALSE),0)</f>
        <v>0</v>
      </c>
      <c r="Q928">
        <f>_xlfn.IFNA(VLOOKUP(A928,Refill!$D$6:$G$8,2,FALSE),0)</f>
        <v>0</v>
      </c>
    </row>
    <row r="929" spans="1:17" x14ac:dyDescent="0.25">
      <c r="A929" s="5">
        <f>ROUND((Online_RAW!B929-General!$B$10)*24,3)</f>
        <v>15.45</v>
      </c>
      <c r="B929" s="5">
        <f>General!$B$12+Online_ANA!K929/1000+Online_ANA!L929/1000+Online_ANA!M929/1000/General!$B$22-SUM($P$2:P929)/1000/General!$B$24+SUM($Q$2:Q929)/1000/General!$B$24</f>
        <v>1.1383693141784867</v>
      </c>
      <c r="C929" s="5">
        <f>Online_RAW!K929</f>
        <v>19.734999999999999</v>
      </c>
      <c r="D929" s="5">
        <f>Online_RAW!J929</f>
        <v>0.76500000000000001</v>
      </c>
      <c r="E929" s="5">
        <f>(1-F929/100-G929/100)/(1-C929/100-D929/100-General!$B$17/100)</f>
        <v>1.001172321537152</v>
      </c>
      <c r="F929" s="5">
        <f>N929*General!$B$14/(N929+O929)+O929*100/(N929+O929)</f>
        <v>20.8</v>
      </c>
      <c r="G929" s="5">
        <f>N929*General!$B$15/(N929+O929)</f>
        <v>0.04</v>
      </c>
      <c r="H929" s="5">
        <f>(N929+O929)*(1/General!$B$20)*((F929/100)-E929*(C929/100))*1000/B929</f>
        <v>73.480194304745567</v>
      </c>
      <c r="I929" s="5">
        <f>(N929+O929)*(1/General!$B$20)*((D929/100)*E929-(G929/100))*1000/B929</f>
        <v>51.195768175432171</v>
      </c>
      <c r="J929" s="5">
        <f t="shared" si="14"/>
        <v>0.69672880780781765</v>
      </c>
      <c r="K929" s="5">
        <f>MAX(Online_RAW!$L$2-Online_RAW!L929,0)</f>
        <v>0</v>
      </c>
      <c r="L929" s="5">
        <f>0.0039*(Online_RAW!M929)</f>
        <v>39.612299999999998</v>
      </c>
      <c r="M929" s="10">
        <f>Online_RAW!$N$2-Online_RAW!N929</f>
        <v>20.445145454550584</v>
      </c>
      <c r="N929" s="5">
        <f>Online_RAW!C929*60</f>
        <v>179.95408695652199</v>
      </c>
      <c r="O929" s="5">
        <f>MAX(0, Online_RAW!D929*60)</f>
        <v>0</v>
      </c>
      <c r="P929" s="5">
        <f>_xlfn.IFNA(VLOOKUP(A929,Sampling!$D$7:$E$14,2,FALSE),0)</f>
        <v>0</v>
      </c>
      <c r="Q929">
        <f>_xlfn.IFNA(VLOOKUP(A929,Refill!$D$6:$G$8,2,FALSE),0)</f>
        <v>0</v>
      </c>
    </row>
    <row r="930" spans="1:17" x14ac:dyDescent="0.25">
      <c r="A930" s="5">
        <f>ROUND((Online_RAW!B930-General!$B$10)*24,3)</f>
        <v>15.467000000000001</v>
      </c>
      <c r="B930" s="5">
        <f>General!$B$12+Online_ANA!K930/1000+Online_ANA!L930/1000+Online_ANA!M930/1000/General!$B$22-SUM($P$2:P930)/1000/General!$B$24+SUM($Q$2:Q930)/1000/General!$B$24</f>
        <v>1.1387512128969639</v>
      </c>
      <c r="C930" s="5">
        <f>Online_RAW!K930</f>
        <v>19.734999999999999</v>
      </c>
      <c r="D930" s="5">
        <f>Online_RAW!J930</f>
        <v>0.76500000000000001</v>
      </c>
      <c r="E930" s="5">
        <f>(1-F930/100-G930/100)/(1-C930/100-D930/100-General!$B$17/100)</f>
        <v>1.001172321537152</v>
      </c>
      <c r="F930" s="5">
        <f>N930*General!$B$14/(N930+O930)+O930*100/(N930+O930)</f>
        <v>20.8</v>
      </c>
      <c r="G930" s="5">
        <f>N930*General!$B$15/(N930+O930)</f>
        <v>0.04</v>
      </c>
      <c r="H930" s="5">
        <f>(N930+O930)*(1/General!$B$20)*((F930/100)-E930*(C930/100))*1000/B930</f>
        <v>73.514224477640624</v>
      </c>
      <c r="I930" s="5">
        <f>(N930+O930)*(1/General!$B$20)*((D930/100)*E930-(G930/100))*1000/B930</f>
        <v>51.219477977222837</v>
      </c>
      <c r="J930" s="5">
        <f t="shared" si="14"/>
        <v>0.69672880780781765</v>
      </c>
      <c r="K930" s="5">
        <f>MAX(Online_RAW!$L$2-Online_RAW!L930,0)</f>
        <v>0</v>
      </c>
      <c r="L930" s="5">
        <f>0.0039*(Online_RAW!M930)</f>
        <v>39.847274999999996</v>
      </c>
      <c r="M930" s="10">
        <f>Online_RAW!$N$2-Online_RAW!N930</f>
        <v>20.605292307690434</v>
      </c>
      <c r="N930" s="5">
        <f>Online_RAW!C930*60</f>
        <v>180.09782608695659</v>
      </c>
      <c r="O930" s="5">
        <f>MAX(0, Online_RAW!D930*60)</f>
        <v>0</v>
      </c>
      <c r="P930" s="5">
        <f>_xlfn.IFNA(VLOOKUP(A930,Sampling!$D$7:$E$14,2,FALSE),0)</f>
        <v>0</v>
      </c>
      <c r="Q930">
        <f>_xlfn.IFNA(VLOOKUP(A930,Refill!$D$6:$G$8,2,FALSE),0)</f>
        <v>0</v>
      </c>
    </row>
    <row r="931" spans="1:17" x14ac:dyDescent="0.25">
      <c r="A931" s="5">
        <f>ROUND((Online_RAW!B931-General!$B$10)*24,3)</f>
        <v>15.483000000000001</v>
      </c>
      <c r="B931" s="5">
        <f>General!$B$12+Online_ANA!K931/1000+Online_ANA!L931/1000+Online_ANA!M931/1000/General!$B$22-SUM($P$2:P931)/1000/General!$B$24+SUM($Q$2:Q931)/1000/General!$B$24</f>
        <v>1.1391489596330282</v>
      </c>
      <c r="C931" s="5">
        <f>Online_RAW!K931</f>
        <v>19.725999999999999</v>
      </c>
      <c r="D931" s="5">
        <f>Online_RAW!J931</f>
        <v>0.76</v>
      </c>
      <c r="E931" s="5">
        <f>(1-F931/100-G931/100)/(1-C931/100-D931/100-General!$B$17/100)</f>
        <v>1.0009950810120452</v>
      </c>
      <c r="F931" s="5">
        <f>N931*General!$B$14/(N931+O931)+O931*100/(N931+O931)</f>
        <v>20.8</v>
      </c>
      <c r="G931" s="5">
        <f>N931*General!$B$15/(N931+O931)</f>
        <v>0.04</v>
      </c>
      <c r="H931" s="5">
        <f>(N931+O931)*(1/General!$B$20)*((F931/100)-E931*(C931/100))*1000/B931</f>
        <v>74.30116512181506</v>
      </c>
      <c r="I931" s="5">
        <f>(N931+O931)*(1/General!$B$20)*((D931/100)*E931-(G931/100))*1000/B931</f>
        <v>50.791446635311559</v>
      </c>
      <c r="J931" s="5">
        <f t="shared" si="14"/>
        <v>0.68358883137350734</v>
      </c>
      <c r="K931" s="5">
        <f>MAX(Online_RAW!$L$2-Online_RAW!L931,0)</f>
        <v>0</v>
      </c>
      <c r="L931" s="5">
        <f>0.0039*(Online_RAW!M931)</f>
        <v>40.037399999999998</v>
      </c>
      <c r="M931" s="10">
        <f>Online_RAW!$N$2-Online_RAW!N931</f>
        <v>20.831600000000435</v>
      </c>
      <c r="N931" s="5">
        <f>Online_RAW!C931*60</f>
        <v>179.9293636363638</v>
      </c>
      <c r="O931" s="5">
        <f>MAX(0, Online_RAW!D931*60)</f>
        <v>0</v>
      </c>
      <c r="P931" s="5">
        <f>_xlfn.IFNA(VLOOKUP(A931,Sampling!$D$7:$E$14,2,FALSE),0)</f>
        <v>0</v>
      </c>
      <c r="Q931">
        <f>_xlfn.IFNA(VLOOKUP(A931,Refill!$D$6:$G$8,2,FALSE),0)</f>
        <v>0</v>
      </c>
    </row>
    <row r="932" spans="1:17" x14ac:dyDescent="0.25">
      <c r="A932" s="5">
        <f>ROUND((Online_RAW!B932-General!$B$10)*24,3)</f>
        <v>15.5</v>
      </c>
      <c r="B932" s="5">
        <f>General!$B$12+Online_ANA!K932/1000+Online_ANA!L932/1000+Online_ANA!M932/1000/General!$B$22-SUM($P$2:P932)/1000/General!$B$24+SUM($Q$2:Q932)/1000/General!$B$24</f>
        <v>1.1392830880733953</v>
      </c>
      <c r="C932" s="5">
        <f>Online_RAW!K932</f>
        <v>19.723333333333301</v>
      </c>
      <c r="D932" s="5">
        <f>Online_RAW!J932</f>
        <v>0.76</v>
      </c>
      <c r="E932" s="5">
        <f>(1-F932/100-G932/100)/(1-C932/100-D932/100-General!$B$17/100)</f>
        <v>1.0009613280268457</v>
      </c>
      <c r="F932" s="5">
        <f>N932*General!$B$14/(N932+O932)+O932*100/(N932+O932)</f>
        <v>20.8</v>
      </c>
      <c r="G932" s="5">
        <f>N932*General!$B$15/(N932+O932)</f>
        <v>0.04</v>
      </c>
      <c r="H932" s="5">
        <f>(N932+O932)*(1/General!$B$20)*((F932/100)-E932*(C932/100))*1000/B932</f>
        <v>74.548130817957471</v>
      </c>
      <c r="I932" s="5">
        <f>(N932+O932)*(1/General!$B$20)*((D932/100)*E932-(G932/100))*1000/B932</f>
        <v>50.79777935497016</v>
      </c>
      <c r="J932" s="5">
        <f t="shared" si="14"/>
        <v>0.68140916207564761</v>
      </c>
      <c r="K932" s="5">
        <f>MAX(Online_RAW!$L$2-Online_RAW!L932,0)</f>
        <v>0</v>
      </c>
      <c r="L932" s="5">
        <f>0.0039*(Online_RAW!M932)</f>
        <v>40.037399999999998</v>
      </c>
      <c r="M932" s="10">
        <f>Online_RAW!$N$2-Online_RAW!N932</f>
        <v>20.97780000000057</v>
      </c>
      <c r="N932" s="5">
        <f>Online_RAW!C932*60</f>
        <v>179.97939130434781</v>
      </c>
      <c r="O932" s="5">
        <f>MAX(0, Online_RAW!D932*60)</f>
        <v>0</v>
      </c>
      <c r="P932" s="5">
        <f>_xlfn.IFNA(VLOOKUP(A932,Sampling!$D$7:$E$14,2,FALSE),0)</f>
        <v>0</v>
      </c>
      <c r="Q932">
        <f>_xlfn.IFNA(VLOOKUP(A932,Refill!$D$6:$G$8,2,FALSE),0)</f>
        <v>0</v>
      </c>
    </row>
    <row r="933" spans="1:17" x14ac:dyDescent="0.25">
      <c r="A933" s="5">
        <f>ROUND((Online_RAW!B933-General!$B$10)*24,3)</f>
        <v>15.516999999999999</v>
      </c>
      <c r="B933" s="5">
        <f>General!$B$12+Online_ANA!K933/1000+Online_ANA!L933/1000+Online_ANA!M933/1000/General!$B$22-SUM($P$2:P933)/1000/General!$B$24+SUM($Q$2:Q933)/1000/General!$B$24</f>
        <v>1.139507675229358</v>
      </c>
      <c r="C933" s="5">
        <f>Online_RAW!K933</f>
        <v>19.73</v>
      </c>
      <c r="D933" s="5">
        <f>Online_RAW!J933</f>
        <v>0.76666666666666705</v>
      </c>
      <c r="E933" s="5">
        <f>(1-F933/100-G933/100)/(1-C933/100-D933/100-General!$B$17/100)</f>
        <v>1.0010241872338883</v>
      </c>
      <c r="F933" s="5">
        <f>N933*General!$B$14/(N933+O933)+O933*100/(N933+O933)</f>
        <v>20.808380065601526</v>
      </c>
      <c r="G933" s="5">
        <f>N933*General!$B$15/(N933+O933)</f>
        <v>3.9995767643635598E-2</v>
      </c>
      <c r="H933" s="5">
        <f>(N933+O933)*(1/General!$B$20)*((F933/100)-E933*(C933/100))*1000/B933</f>
        <v>74.56654665043078</v>
      </c>
      <c r="I933" s="5">
        <f>(N933+O933)*(1/General!$B$20)*((D933/100)*E933-(G933/100))*1000/B933</f>
        <v>51.261842363233953</v>
      </c>
      <c r="J933" s="5">
        <f t="shared" si="14"/>
        <v>0.68746434783349064</v>
      </c>
      <c r="K933" s="5">
        <f>MAX(Online_RAW!$L$2-Online_RAW!L933,0)</f>
        <v>0</v>
      </c>
      <c r="L933" s="5">
        <f>0.0039*(Online_RAW!M933)</f>
        <v>40.037399999999998</v>
      </c>
      <c r="M933" s="10">
        <f>Online_RAW!$N$2-Online_RAW!N933</f>
        <v>21.222600000000057</v>
      </c>
      <c r="N933" s="5">
        <f>Online_RAW!C933*60</f>
        <v>179.96086956521759</v>
      </c>
      <c r="O933" s="5">
        <f>MAX(0, Online_RAW!D933*60)</f>
        <v>1.9043478260869561E-2</v>
      </c>
      <c r="P933" s="5">
        <f>_xlfn.IFNA(VLOOKUP(A933,Sampling!$D$7:$E$14,2,FALSE),0)</f>
        <v>0</v>
      </c>
      <c r="Q933">
        <f>_xlfn.IFNA(VLOOKUP(A933,Refill!$D$6:$G$8,2,FALSE),0)</f>
        <v>0</v>
      </c>
    </row>
    <row r="934" spans="1:17" x14ac:dyDescent="0.25">
      <c r="A934" s="5">
        <f>ROUND((Online_RAW!B934-General!$B$10)*24,3)</f>
        <v>15.532999999999999</v>
      </c>
      <c r="B934" s="5">
        <f>General!$B$12+Online_ANA!K934/1000+Online_ANA!L934/1000+Online_ANA!M934/1000/General!$B$22-SUM($P$2:P934)/1000/General!$B$24+SUM($Q$2:Q934)/1000/General!$B$24</f>
        <v>1.1396764825688077</v>
      </c>
      <c r="C934" s="5">
        <f>Online_RAW!K934</f>
        <v>19.715</v>
      </c>
      <c r="D934" s="5">
        <f>Online_RAW!J934</f>
        <v>0.77</v>
      </c>
      <c r="E934" s="5">
        <f>(1-F934/100-G934/100)/(1-C934/100-D934/100-General!$B$17/100)</f>
        <v>1.0009685224060412</v>
      </c>
      <c r="F934" s="5">
        <f>N934*General!$B$14/(N934+O934)+O934*100/(N934+O934)</f>
        <v>20.801099876263923</v>
      </c>
      <c r="G934" s="5">
        <f>N934*General!$B$15/(N934+O934)</f>
        <v>3.9999444506937411E-2</v>
      </c>
      <c r="H934" s="5">
        <f>(N934+O934)*(1/General!$B$20)*((F934/100)-E934*(C934/100))*1000/B934</f>
        <v>75.19466811294923</v>
      </c>
      <c r="I934" s="5">
        <f>(N934+O934)*(1/General!$B$20)*((D934/100)*E934-(G934/100))*1000/B934</f>
        <v>51.497606198432472</v>
      </c>
      <c r="J934" s="5">
        <f t="shared" si="14"/>
        <v>0.68485715132193126</v>
      </c>
      <c r="K934" s="5">
        <f>MAX(Online_RAW!$L$2-Online_RAW!L934,0)</f>
        <v>0</v>
      </c>
      <c r="L934" s="5">
        <f>0.0039*(Online_RAW!M934)</f>
        <v>40.037399999999998</v>
      </c>
      <c r="M934" s="10">
        <f>Online_RAW!$N$2-Online_RAW!N934</f>
        <v>21.406600000000253</v>
      </c>
      <c r="N934" s="5">
        <f>Online_RAW!C934*60</f>
        <v>180.01774999999978</v>
      </c>
      <c r="O934" s="5">
        <f>MAX(0, Online_RAW!D934*60)</f>
        <v>2.5000000000000018E-3</v>
      </c>
      <c r="P934" s="5">
        <f>_xlfn.IFNA(VLOOKUP(A934,Sampling!$D$7:$E$14,2,FALSE),0)</f>
        <v>0</v>
      </c>
      <c r="Q934">
        <f>_xlfn.IFNA(VLOOKUP(A934,Refill!$D$6:$G$8,2,FALSE),0)</f>
        <v>0</v>
      </c>
    </row>
    <row r="935" spans="1:17" x14ac:dyDescent="0.25">
      <c r="A935" s="5">
        <f>ROUND((Online_RAW!B935-General!$B$10)*24,3)</f>
        <v>15.55</v>
      </c>
      <c r="B935" s="5">
        <f>General!$B$12+Online_ANA!K935/1000+Online_ANA!L935/1000+Online_ANA!M935/1000/General!$B$22-SUM($P$2:P935)/1000/General!$B$24+SUM($Q$2:Q935)/1000/General!$B$24</f>
        <v>1.1398665131498442</v>
      </c>
      <c r="C935" s="5">
        <f>Online_RAW!K935</f>
        <v>19.71</v>
      </c>
      <c r="D935" s="5">
        <f>Online_RAW!J935</f>
        <v>0.78</v>
      </c>
      <c r="E935" s="5">
        <f>(1-F935/100-G935/100)/(1-C935/100-D935/100-General!$B$17/100)</f>
        <v>1.0010457147581968</v>
      </c>
      <c r="F935" s="5">
        <f>N935*General!$B$14/(N935+O935)+O935*100/(N935+O935)</f>
        <v>20.8</v>
      </c>
      <c r="G935" s="5">
        <f>N935*General!$B$15/(N935+O935)</f>
        <v>0.04</v>
      </c>
      <c r="H935" s="5">
        <f>(N935+O935)*(1/General!$B$20)*((F935/100)-E935*(C935/100))*1000/B935</f>
        <v>75.34339394158053</v>
      </c>
      <c r="I935" s="5">
        <f>(N935+O935)*(1/General!$B$20)*((D935/100)*E935-(G935/100))*1000/B935</f>
        <v>52.193886321336791</v>
      </c>
      <c r="J935" s="5">
        <f t="shared" si="14"/>
        <v>0.69274668409292373</v>
      </c>
      <c r="K935" s="5">
        <f>MAX(Online_RAW!$L$2-Online_RAW!L935,0)</f>
        <v>0</v>
      </c>
      <c r="L935" s="5">
        <f>0.0039*(Online_RAW!M935)</f>
        <v>40.037399999999998</v>
      </c>
      <c r="M935" s="10">
        <f>Online_RAW!$N$2-Online_RAW!N935</f>
        <v>21.613733333329947</v>
      </c>
      <c r="N935" s="5">
        <f>Online_RAW!C935*60</f>
        <v>180.0042857142858</v>
      </c>
      <c r="O935" s="5">
        <f>MAX(0, Online_RAW!D935*60)</f>
        <v>0</v>
      </c>
      <c r="P935" s="5">
        <f>_xlfn.IFNA(VLOOKUP(A935,Sampling!$D$7:$E$14,2,FALSE),0)</f>
        <v>0</v>
      </c>
      <c r="Q935">
        <f>_xlfn.IFNA(VLOOKUP(A935,Refill!$D$6:$G$8,2,FALSE),0)</f>
        <v>0</v>
      </c>
    </row>
    <row r="936" spans="1:17" x14ac:dyDescent="0.25">
      <c r="A936" s="5">
        <f>ROUND((Online_RAW!B936-General!$B$10)*24,3)</f>
        <v>15.567</v>
      </c>
      <c r="B936" s="5">
        <f>General!$B$12+Online_ANA!K936/1000+Online_ANA!L936/1000+Online_ANA!M936/1000/General!$B$22-SUM($P$2:P936)/1000/General!$B$24+SUM($Q$2:Q936)/1000/General!$B$24</f>
        <v>1.140315760550459</v>
      </c>
      <c r="C936" s="5">
        <f>Online_RAW!K936</f>
        <v>19.72</v>
      </c>
      <c r="D936" s="5">
        <f>Online_RAW!J936</f>
        <v>0.78</v>
      </c>
      <c r="E936" s="5">
        <f>(1-F936/100-G936/100)/(1-C936/100-D936/100-General!$B$17/100)</f>
        <v>1.0011236499906204</v>
      </c>
      <c r="F936" s="5">
        <f>N936*General!$B$14/(N936+O936)+O936*100/(N936+O936)</f>
        <v>20.803850272727651</v>
      </c>
      <c r="G936" s="5">
        <f>N936*General!$B$15/(N936+O936)</f>
        <v>3.9998055417814322E-2</v>
      </c>
      <c r="H936" s="5">
        <f>(N936+O936)*(1/General!$B$20)*((F936/100)-E936*(C936/100))*1000/B936</f>
        <v>74.764554351572599</v>
      </c>
      <c r="I936" s="5">
        <f>(N936+O936)*(1/General!$B$20)*((D936/100)*E936-(G936/100))*1000/B936</f>
        <v>52.172803654457638</v>
      </c>
      <c r="J936" s="5">
        <f t="shared" si="14"/>
        <v>0.69782805644932244</v>
      </c>
      <c r="K936" s="5">
        <f>MAX(Online_RAW!$L$2-Online_RAW!L936,0)</f>
        <v>0</v>
      </c>
      <c r="L936" s="5">
        <f>0.0039*(Online_RAW!M936)</f>
        <v>40.283099999999997</v>
      </c>
      <c r="M936" s="10">
        <f>Online_RAW!$N$2-Online_RAW!N936</f>
        <v>21.835600000000341</v>
      </c>
      <c r="N936" s="5">
        <f>Online_RAW!C936*60</f>
        <v>179.9785000000002</v>
      </c>
      <c r="O936" s="5">
        <f>MAX(0, Online_RAW!D936*60)</f>
        <v>8.74999999999998E-3</v>
      </c>
      <c r="P936" s="5">
        <f>_xlfn.IFNA(VLOOKUP(A936,Sampling!$D$7:$E$14,2,FALSE),0)</f>
        <v>0</v>
      </c>
      <c r="Q936">
        <f>_xlfn.IFNA(VLOOKUP(A936,Refill!$D$6:$G$8,2,FALSE),0)</f>
        <v>0</v>
      </c>
    </row>
    <row r="937" spans="1:17" x14ac:dyDescent="0.25">
      <c r="A937" s="5">
        <f>ROUND((Online_RAW!B937-General!$B$10)*24,3)</f>
        <v>15.583</v>
      </c>
      <c r="B937" s="5">
        <f>General!$B$12+Online_ANA!K937/1000+Online_ANA!L937/1000+Online_ANA!M937/1000/General!$B$22-SUM($P$2:P937)/1000/General!$B$24+SUM($Q$2:Q937)/1000/General!$B$24</f>
        <v>1.1406708486238535</v>
      </c>
      <c r="C937" s="5">
        <f>Online_RAW!K937</f>
        <v>19.71</v>
      </c>
      <c r="D937" s="5">
        <f>Online_RAW!J937</f>
        <v>0.78</v>
      </c>
      <c r="E937" s="5">
        <f>(1-F937/100-G937/100)/(1-C937/100-D937/100-General!$B$17/100)</f>
        <v>1.0008036067164925</v>
      </c>
      <c r="F937" s="5">
        <f>N937*General!$B$14/(N937+O937)+O937*100/(N937+O937)</f>
        <v>20.819154926313839</v>
      </c>
      <c r="G937" s="5">
        <f>N937*General!$B$15/(N937+O937)</f>
        <v>3.9990325794790983E-2</v>
      </c>
      <c r="H937" s="5">
        <f>(N937+O937)*(1/General!$B$20)*((F937/100)-E937*(C937/100))*1000/B937</f>
        <v>77.028335006894551</v>
      </c>
      <c r="I937" s="5">
        <f>(N937+O937)*(1/General!$B$20)*((D937/100)*E937-(G937/100))*1000/B937</f>
        <v>52.180708898439818</v>
      </c>
      <c r="J937" s="5">
        <f t="shared" si="14"/>
        <v>0.67742226148039286</v>
      </c>
      <c r="K937" s="5">
        <f>MAX(Online_RAW!$L$2-Online_RAW!L937,0)</f>
        <v>0</v>
      </c>
      <c r="L937" s="5">
        <f>0.0039*(Online_RAW!M937)</f>
        <v>40.462499999999999</v>
      </c>
      <c r="M937" s="10">
        <f>Online_RAW!$N$2-Online_RAW!N937</f>
        <v>22.027100000000246</v>
      </c>
      <c r="N937" s="5">
        <f>Online_RAW!C937*60</f>
        <v>180.08582608695659</v>
      </c>
      <c r="O937" s="5">
        <f>MAX(0, Online_RAW!D937*60)</f>
        <v>4.3565217391304339E-2</v>
      </c>
      <c r="P937" s="5">
        <f>_xlfn.IFNA(VLOOKUP(A937,Sampling!$D$7:$E$14,2,FALSE),0)</f>
        <v>0</v>
      </c>
      <c r="Q937">
        <f>_xlfn.IFNA(VLOOKUP(A937,Refill!$D$6:$G$8,2,FALSE),0)</f>
        <v>0</v>
      </c>
    </row>
    <row r="938" spans="1:17" x14ac:dyDescent="0.25">
      <c r="A938" s="5">
        <f>ROUND((Online_RAW!B938-General!$B$10)*24,3)</f>
        <v>15.6</v>
      </c>
      <c r="B938" s="5">
        <f>General!$B$12+Online_ANA!K938/1000+Online_ANA!L938/1000+Online_ANA!M938/1000/General!$B$22-SUM($P$2:P938)/1000/General!$B$24+SUM($Q$2:Q938)/1000/General!$B$24</f>
        <v>1.1407951605504594</v>
      </c>
      <c r="C938" s="5">
        <f>Online_RAW!K938</f>
        <v>19.7</v>
      </c>
      <c r="D938" s="5">
        <f>Online_RAW!J938</f>
        <v>0.78</v>
      </c>
      <c r="E938" s="5">
        <f>(1-F938/100-G938/100)/(1-C938/100-D938/100-General!$B$17/100)</f>
        <v>1.0008175690885122</v>
      </c>
      <c r="F938" s="5">
        <f>N938*General!$B$14/(N938+O938)+O938*100/(N938+O938)</f>
        <v>20.808037028734834</v>
      </c>
      <c r="G938" s="5">
        <f>N938*General!$B$15/(N938+O938)</f>
        <v>3.999594089457837E-2</v>
      </c>
      <c r="H938" s="5">
        <f>(N938+O938)*(1/General!$B$20)*((F938/100)-E938*(C938/100))*1000/B938</f>
        <v>76.895541237393545</v>
      </c>
      <c r="I938" s="5">
        <f>(N938+O938)*(1/General!$B$20)*((D938/100)*E938-(G938/100))*1000/B938</f>
        <v>52.157190812858254</v>
      </c>
      <c r="J938" s="5">
        <f t="shared" si="14"/>
        <v>0.67828628257960322</v>
      </c>
      <c r="K938" s="5">
        <f>MAX(Online_RAW!$L$2-Online_RAW!L938,0)</f>
        <v>0</v>
      </c>
      <c r="L938" s="5">
        <f>0.0039*(Online_RAW!M938)</f>
        <v>40.462499999999999</v>
      </c>
      <c r="M938" s="10">
        <f>Online_RAW!$N$2-Online_RAW!N938</f>
        <v>22.162600000000566</v>
      </c>
      <c r="N938" s="5">
        <f>Online_RAW!C938*60</f>
        <v>180.048272727273</v>
      </c>
      <c r="O938" s="5">
        <f>MAX(0, Online_RAW!D938*60)</f>
        <v>1.8272727272727302E-2</v>
      </c>
      <c r="P938" s="5">
        <f>_xlfn.IFNA(VLOOKUP(A938,Sampling!$D$7:$E$14,2,FALSE),0)</f>
        <v>0</v>
      </c>
      <c r="Q938">
        <f>_xlfn.IFNA(VLOOKUP(A938,Refill!$D$6:$G$8,2,FALSE),0)</f>
        <v>0</v>
      </c>
    </row>
    <row r="939" spans="1:17" x14ac:dyDescent="0.25">
      <c r="A939" s="5">
        <f>ROUND((Online_RAW!B939-General!$B$10)*24,3)</f>
        <v>15.617000000000001</v>
      </c>
      <c r="B939" s="5">
        <f>General!$B$12+Online_ANA!K939/1000+Online_ANA!L939/1000+Online_ANA!M939/1000/General!$B$22-SUM($P$2:P939)/1000/General!$B$24+SUM($Q$2:Q939)/1000/General!$B$24</f>
        <v>1.1409773623853214</v>
      </c>
      <c r="C939" s="5">
        <f>Online_RAW!K939</f>
        <v>19.690000000000001</v>
      </c>
      <c r="D939" s="5">
        <f>Online_RAW!J939</f>
        <v>0.78</v>
      </c>
      <c r="E939" s="5">
        <f>(1-F939/100-G939/100)/(1-C939/100-D939/100-General!$B$17/100)</f>
        <v>1.0005969167586726</v>
      </c>
      <c r="F939" s="5">
        <f>N939*General!$B$14/(N939+O939)+O939*100/(N939+O939)</f>
        <v>20.815485620185186</v>
      </c>
      <c r="G939" s="5">
        <f>N939*General!$B$15/(N939+O939)</f>
        <v>3.9992178979704453E-2</v>
      </c>
      <c r="H939" s="5">
        <f>(N939+O939)*(1/General!$B$20)*((F939/100)-E939*(C939/100))*1000/B939</f>
        <v>78.440109688967439</v>
      </c>
      <c r="I939" s="5">
        <f>(N939+O939)*(1/General!$B$20)*((D939/100)*E939-(G939/100))*1000/B939</f>
        <v>52.151503962703416</v>
      </c>
      <c r="J939" s="5">
        <f t="shared" si="14"/>
        <v>0.66485761136102162</v>
      </c>
      <c r="K939" s="5">
        <f>MAX(Online_RAW!$L$2-Online_RAW!L939,0)</f>
        <v>0</v>
      </c>
      <c r="L939" s="5">
        <f>0.0039*(Online_RAW!M939)</f>
        <v>40.462499999999999</v>
      </c>
      <c r="M939" s="10">
        <f>Online_RAW!$N$2-Online_RAW!N939</f>
        <v>22.361200000000281</v>
      </c>
      <c r="N939" s="5">
        <f>Online_RAW!C939*60</f>
        <v>180.08139130434779</v>
      </c>
      <c r="O939" s="5">
        <f>MAX(0, Online_RAW!D939*60)</f>
        <v>3.5217391304347798E-2</v>
      </c>
      <c r="P939" s="5">
        <f>_xlfn.IFNA(VLOOKUP(A939,Sampling!$D$7:$E$14,2,FALSE),0)</f>
        <v>0</v>
      </c>
      <c r="Q939">
        <f>_xlfn.IFNA(VLOOKUP(A939,Refill!$D$6:$G$8,2,FALSE),0)</f>
        <v>0</v>
      </c>
    </row>
    <row r="940" spans="1:17" x14ac:dyDescent="0.25">
      <c r="A940" s="5">
        <f>ROUND((Online_RAW!B940-General!$B$10)*24,3)</f>
        <v>15.632999999999999</v>
      </c>
      <c r="B940" s="5">
        <f>General!$B$12+Online_ANA!K940/1000+Online_ANA!L940/1000+Online_ANA!M940/1000/General!$B$22-SUM($P$2:P940)/1000/General!$B$24+SUM($Q$2:Q940)/1000/General!$B$24</f>
        <v>1.1411774541284407</v>
      </c>
      <c r="C940" s="5">
        <f>Online_RAW!K940</f>
        <v>19.68</v>
      </c>
      <c r="D940" s="5">
        <f>Online_RAW!J940</f>
        <v>0.78600000000000003</v>
      </c>
      <c r="E940" s="5">
        <f>(1-F940/100-G940/100)/(1-C940/100-D940/100-General!$B$17/100)</f>
        <v>1.0006843811780937</v>
      </c>
      <c r="F940" s="5">
        <f>N940*General!$B$14/(N940+O940)+O940*100/(N940+O940)</f>
        <v>20.804559164153236</v>
      </c>
      <c r="G940" s="5">
        <f>N940*General!$B$15/(N940+O940)</f>
        <v>3.9997697391841794E-2</v>
      </c>
      <c r="H940" s="5">
        <f>(N940+O940)*(1/General!$B$20)*((F940/100)-E940*(C940/100))*1000/B940</f>
        <v>78.20400935055433</v>
      </c>
      <c r="I940" s="5">
        <f>(N940+O940)*(1/General!$B$20)*((D940/100)*E940-(G940/100))*1000/B940</f>
        <v>52.545167648048782</v>
      </c>
      <c r="J940" s="5">
        <f t="shared" si="14"/>
        <v>0.67189864157107093</v>
      </c>
      <c r="K940" s="5">
        <f>MAX(Online_RAW!$L$2-Online_RAW!L940,0)</f>
        <v>0</v>
      </c>
      <c r="L940" s="5">
        <f>0.0039*(Online_RAW!M940)</f>
        <v>40.462499999999999</v>
      </c>
      <c r="M940" s="10">
        <f>Online_RAW!$N$2-Online_RAW!N940</f>
        <v>22.57930000000033</v>
      </c>
      <c r="N940" s="5">
        <f>Online_RAW!C940*60</f>
        <v>180.0226363636362</v>
      </c>
      <c r="O940" s="5">
        <f>MAX(0, Online_RAW!D940*60)</f>
        <v>1.0363636363636379E-2</v>
      </c>
      <c r="P940" s="5">
        <f>_xlfn.IFNA(VLOOKUP(A940,Sampling!$D$7:$E$14,2,FALSE),0)</f>
        <v>0</v>
      </c>
      <c r="Q940">
        <f>_xlfn.IFNA(VLOOKUP(A940,Refill!$D$6:$G$8,2,FALSE),0)</f>
        <v>0</v>
      </c>
    </row>
    <row r="941" spans="1:17" x14ac:dyDescent="0.25">
      <c r="A941" s="5">
        <f>ROUND((Online_RAW!B941-General!$B$10)*24,3)</f>
        <v>15.65</v>
      </c>
      <c r="B941" s="5">
        <f>General!$B$12+Online_ANA!K941/1000+Online_ANA!L941/1000+Online_ANA!M941/1000/General!$B$22-SUM($P$2:P941)/1000/General!$B$24+SUM($Q$2:Q941)/1000/General!$B$24</f>
        <v>1.1413401146788997</v>
      </c>
      <c r="C941" s="5">
        <f>Online_RAW!K941</f>
        <v>19.68</v>
      </c>
      <c r="D941" s="5">
        <f>Online_RAW!J941</f>
        <v>0.78600000000000003</v>
      </c>
      <c r="E941" s="5">
        <f>(1-F941/100-G941/100)/(1-C941/100-D941/100-General!$B$17/100)</f>
        <v>1.0004086001304253</v>
      </c>
      <c r="F941" s="5">
        <f>N941*General!$B$14/(N941+O941)+O941*100/(N941+O941)</f>
        <v>20.826384828723484</v>
      </c>
      <c r="G941" s="5">
        <f>N941*General!$B$15/(N941+O941)</f>
        <v>3.9986674328927531E-2</v>
      </c>
      <c r="H941" s="5">
        <f>(N941+O941)*(1/General!$B$20)*((F941/100)-E941*(C941/100))*1000/B941</f>
        <v>80.142164030645304</v>
      </c>
      <c r="I941" s="5">
        <f>(N941+O941)*(1/General!$B$20)*((D941/100)*E941-(G941/100))*1000/B941</f>
        <v>52.543767888944764</v>
      </c>
      <c r="J941" s="5">
        <f t="shared" si="14"/>
        <v>0.65563200750172812</v>
      </c>
      <c r="K941" s="5">
        <f>MAX(Online_RAW!$L$2-Online_RAW!L941,0)</f>
        <v>0</v>
      </c>
      <c r="L941" s="5">
        <f>0.0039*(Online_RAW!M941)</f>
        <v>40.462499999999999</v>
      </c>
      <c r="M941" s="10">
        <f>Online_RAW!$N$2-Online_RAW!N941</f>
        <v>22.756600000000617</v>
      </c>
      <c r="N941" s="5">
        <f>Online_RAW!C941*60</f>
        <v>180.04349999999999</v>
      </c>
      <c r="O941" s="5">
        <f>MAX(0, Online_RAW!D941*60)</f>
        <v>0.06</v>
      </c>
      <c r="P941" s="5">
        <f>_xlfn.IFNA(VLOOKUP(A941,Sampling!$D$7:$E$14,2,FALSE),0)</f>
        <v>0</v>
      </c>
      <c r="Q941">
        <f>_xlfn.IFNA(VLOOKUP(A941,Refill!$D$6:$G$8,2,FALSE),0)</f>
        <v>0</v>
      </c>
    </row>
    <row r="942" spans="1:17" x14ac:dyDescent="0.25">
      <c r="A942" s="5">
        <f>ROUND((Online_RAW!B942-General!$B$10)*24,3)</f>
        <v>15.667</v>
      </c>
      <c r="B942" s="5">
        <f>General!$B$12+Online_ANA!K942/1000+Online_ANA!L942/1000+Online_ANA!M942/1000/General!$B$22-SUM($P$2:P942)/1000/General!$B$24+SUM($Q$2:Q942)/1000/General!$B$24</f>
        <v>1.1415436926605507</v>
      </c>
      <c r="C942" s="5">
        <f>Online_RAW!K942</f>
        <v>19.68</v>
      </c>
      <c r="D942" s="5">
        <f>Online_RAW!J942</f>
        <v>0.8</v>
      </c>
      <c r="E942" s="5">
        <f>(1-F942/100-G942/100)/(1-C942/100-D942/100-General!$B$17/100)</f>
        <v>1.0006523705026042</v>
      </c>
      <c r="F942" s="5">
        <f>N942*General!$B$14/(N942+O942)+O942*100/(N942+O942)</f>
        <v>20.821108742004263</v>
      </c>
      <c r="G942" s="5">
        <f>N942*General!$B$15/(N942+O942)</f>
        <v>3.9989339019189767E-2</v>
      </c>
      <c r="H942" s="5">
        <f>(N942+O942)*(1/General!$B$20)*((F942/100)-E942*(C942/100))*1000/B942</f>
        <v>79.415492986088481</v>
      </c>
      <c r="I942" s="5">
        <f>(N942+O942)*(1/General!$B$20)*((D942/100)*E942-(G942/100))*1000/B942</f>
        <v>53.531568801111092</v>
      </c>
      <c r="J942" s="5">
        <f t="shared" si="14"/>
        <v>0.67406959005453038</v>
      </c>
      <c r="K942" s="5">
        <f>MAX(Online_RAW!$L$2-Online_RAW!L942,0)</f>
        <v>0</v>
      </c>
      <c r="L942" s="5">
        <f>0.0039*(Online_RAW!M942)</f>
        <v>40.462499999999999</v>
      </c>
      <c r="M942" s="10">
        <f>Online_RAW!$N$2-Online_RAW!N942</f>
        <v>22.978500000000167</v>
      </c>
      <c r="N942" s="5">
        <f>Online_RAW!C942*60</f>
        <v>180.048</v>
      </c>
      <c r="O942" s="5">
        <f>MAX(0, Online_RAW!D942*60)</f>
        <v>4.8000000000000001E-2</v>
      </c>
      <c r="P942" s="5">
        <f>_xlfn.IFNA(VLOOKUP(A942,Sampling!$D$7:$E$14,2,FALSE),0)</f>
        <v>0</v>
      </c>
      <c r="Q942">
        <f>_xlfn.IFNA(VLOOKUP(A942,Refill!$D$6:$G$8,2,FALSE),0)</f>
        <v>0</v>
      </c>
    </row>
    <row r="943" spans="1:17" x14ac:dyDescent="0.25">
      <c r="A943" s="5">
        <f>ROUND((Online_RAW!B943-General!$B$10)*24,3)</f>
        <v>15.683</v>
      </c>
      <c r="B943" s="5">
        <f>General!$B$12+Online_ANA!K943/1000+Online_ANA!L943/1000+Online_ANA!M943/1000/General!$B$22-SUM($P$2:P943)/1000/General!$B$24+SUM($Q$2:Q943)/1000/General!$B$24</f>
        <v>1.1419734983319449</v>
      </c>
      <c r="C943" s="5">
        <f>Online_RAW!K943</f>
        <v>19.68</v>
      </c>
      <c r="D943" s="5">
        <f>Online_RAW!J943</f>
        <v>0.8</v>
      </c>
      <c r="E943" s="5">
        <f>(1-F943/100-G943/100)/(1-C943/100-D943/100-General!$B$17/100)</f>
        <v>1.0007493417043636</v>
      </c>
      <c r="F943" s="5">
        <f>N943*General!$B$14/(N943+O943)+O943*100/(N943+O943)</f>
        <v>20.813435675447288</v>
      </c>
      <c r="G943" s="5">
        <f>N943*General!$B$15/(N943+O943)</f>
        <v>3.9993214305329657E-2</v>
      </c>
      <c r="H943" s="5">
        <f>(N943+O943)*(1/General!$B$20)*((F943/100)-E943*(C943/100))*1000/B943</f>
        <v>78.694811731171939</v>
      </c>
      <c r="I943" s="5">
        <f>(N943+O943)*(1/General!$B$20)*((D943/100)*E943-(G943/100))*1000/B943</f>
        <v>53.50529603611843</v>
      </c>
      <c r="J943" s="5">
        <f t="shared" si="14"/>
        <v>0.6799088130345492</v>
      </c>
      <c r="K943" s="5">
        <f>MAX(Online_RAW!$L$2-Online_RAW!L943,0)</f>
        <v>0</v>
      </c>
      <c r="L943" s="5">
        <f>0.0039*(Online_RAW!M943)</f>
        <v>40.735499999999995</v>
      </c>
      <c r="M943" s="10">
        <f>Online_RAW!$N$2-Online_RAW!N943</f>
        <v>23.149418181819783</v>
      </c>
      <c r="N943" s="5">
        <f>Online_RAW!C943*60</f>
        <v>180.02739130434779</v>
      </c>
      <c r="O943" s="5">
        <f>MAX(0, Online_RAW!D943*60)</f>
        <v>3.0545454545454542E-2</v>
      </c>
      <c r="P943" s="5">
        <f>_xlfn.IFNA(VLOOKUP(A943,Sampling!$D$7:$E$14,2,FALSE),0)</f>
        <v>0</v>
      </c>
      <c r="Q943">
        <f>_xlfn.IFNA(VLOOKUP(A943,Refill!$D$6:$G$8,2,FALSE),0)</f>
        <v>0</v>
      </c>
    </row>
    <row r="944" spans="1:17" x14ac:dyDescent="0.25">
      <c r="A944" s="5">
        <f>ROUND((Online_RAW!B944-General!$B$10)*24,3)</f>
        <v>15.7</v>
      </c>
      <c r="B944" s="5">
        <f>General!$B$12+Online_ANA!K944/1000+Online_ANA!L944/1000+Online_ANA!M944/1000/General!$B$22-SUM($P$2:P944)/1000/General!$B$24+SUM($Q$2:Q944)/1000/General!$B$24</f>
        <v>1.1422956209698538</v>
      </c>
      <c r="C944" s="5">
        <f>Online_RAW!K944</f>
        <v>19.68</v>
      </c>
      <c r="D944" s="5">
        <f>Online_RAW!J944</f>
        <v>0.80500000000000005</v>
      </c>
      <c r="E944" s="5">
        <f>(1-F944/100-G944/100)/(1-C944/100-D944/100-General!$B$17/100)</f>
        <v>1.0007889600809421</v>
      </c>
      <c r="F944" s="5">
        <f>N944*General!$B$14/(N944+O944)+O944*100/(N944+O944)</f>
        <v>20.81530725475103</v>
      </c>
      <c r="G944" s="5">
        <f>N944*General!$B$15/(N944+O944)</f>
        <v>3.9992269063257056E-2</v>
      </c>
      <c r="H944" s="5">
        <f>(N944+O944)*(1/General!$B$20)*((F944/100)-E944*(C944/100))*1000/B944</f>
        <v>78.748473557551961</v>
      </c>
      <c r="I944" s="5">
        <f>(N944+O944)*(1/General!$B$20)*((D944/100)*E944-(G944/100))*1000/B944</f>
        <v>53.843770402776748</v>
      </c>
      <c r="J944" s="5">
        <f t="shared" si="14"/>
        <v>0.68374367108749046</v>
      </c>
      <c r="K944" s="5">
        <f>MAX(Online_RAW!$L$2-Online_RAW!L944,0)</f>
        <v>0</v>
      </c>
      <c r="L944" s="5">
        <f>0.0039*(Online_RAW!M944)</f>
        <v>40.887599999999999</v>
      </c>
      <c r="M944" s="10">
        <f>Online_RAW!$N$2-Online_RAW!N944</f>
        <v>23.334742857140554</v>
      </c>
      <c r="N944" s="5">
        <f>Online_RAW!C944*60</f>
        <v>180.02100000000002</v>
      </c>
      <c r="O944" s="5">
        <f>MAX(0, Online_RAW!D944*60)</f>
        <v>3.4799999999999998E-2</v>
      </c>
      <c r="P944" s="5">
        <f>_xlfn.IFNA(VLOOKUP(A944,Sampling!$D$7:$E$14,2,FALSE),0)</f>
        <v>0</v>
      </c>
      <c r="Q944">
        <f>_xlfn.IFNA(VLOOKUP(A944,Refill!$D$6:$G$8,2,FALSE),0)</f>
        <v>0</v>
      </c>
    </row>
    <row r="945" spans="1:17" x14ac:dyDescent="0.25">
      <c r="A945" s="5">
        <f>ROUND((Online_RAW!B945-General!$B$10)*24,3)</f>
        <v>15.717000000000001</v>
      </c>
      <c r="B945" s="5">
        <f>General!$B$12+Online_ANA!K945/1000+Online_ANA!L945/1000+Online_ANA!M945/1000/General!$B$22-SUM($P$2:P945)/1000/General!$B$24+SUM($Q$2:Q945)/1000/General!$B$24</f>
        <v>1.1424493360621013</v>
      </c>
      <c r="C945" s="5">
        <f>Online_RAW!K945</f>
        <v>19.6666666666667</v>
      </c>
      <c r="D945" s="5">
        <f>Online_RAW!J945</f>
        <v>0.8</v>
      </c>
      <c r="E945" s="5">
        <f>(1-F945/100-G945/100)/(1-C945/100-D945/100-General!$B$17/100)</f>
        <v>1.0002559657601442</v>
      </c>
      <c r="F945" s="5">
        <f>N945*General!$B$14/(N945+O945)+O945*100/(N945+O945)</f>
        <v>20.839131682126805</v>
      </c>
      <c r="G945" s="5">
        <f>N945*General!$B$15/(N945+O945)</f>
        <v>3.9980236524178384E-2</v>
      </c>
      <c r="H945" s="5">
        <f>(N945+O945)*(1/General!$B$20)*((F945/100)-E945*(C945/100))*1000/B945</f>
        <v>82.082272256411144</v>
      </c>
      <c r="I945" s="5">
        <f>(N945+O945)*(1/General!$B$20)*((D945/100)*E945-(G945/100))*1000/B945</f>
        <v>53.451515474093846</v>
      </c>
      <c r="J945" s="5">
        <f t="shared" si="14"/>
        <v>0.65119439319516337</v>
      </c>
      <c r="K945" s="5">
        <f>MAX(Online_RAW!$L$2-Online_RAW!L945,0)</f>
        <v>0</v>
      </c>
      <c r="L945" s="5">
        <f>0.0039*(Online_RAW!M945)</f>
        <v>40.887599999999999</v>
      </c>
      <c r="M945" s="10">
        <f>Online_RAW!$N$2-Online_RAW!N945</f>
        <v>23.502292307690368</v>
      </c>
      <c r="N945" s="5">
        <f>Online_RAW!C945*60</f>
        <v>179.95330434782579</v>
      </c>
      <c r="O945" s="5">
        <f>MAX(0, Online_RAW!D945*60)</f>
        <v>8.8956521739130198E-2</v>
      </c>
      <c r="P945" s="5">
        <f>_xlfn.IFNA(VLOOKUP(A945,Sampling!$D$7:$E$14,2,FALSE),0)</f>
        <v>0</v>
      </c>
      <c r="Q945">
        <f>_xlfn.IFNA(VLOOKUP(A945,Refill!$D$6:$G$8,2,FALSE),0)</f>
        <v>0</v>
      </c>
    </row>
    <row r="946" spans="1:17" x14ac:dyDescent="0.25">
      <c r="A946" s="5">
        <f>ROUND((Online_RAW!B946-General!$B$10)*24,3)</f>
        <v>15.733000000000001</v>
      </c>
      <c r="B946" s="5">
        <f>General!$B$12+Online_ANA!K946/1000+Online_ANA!L946/1000+Online_ANA!M946/1000/General!$B$22-SUM($P$2:P946)/1000/General!$B$24+SUM($Q$2:Q946)/1000/General!$B$24</f>
        <v>1.1426753064220183</v>
      </c>
      <c r="C946" s="5">
        <f>Online_RAW!K946</f>
        <v>19.66</v>
      </c>
      <c r="D946" s="5">
        <f>Online_RAW!J946</f>
        <v>0.80666666666666698</v>
      </c>
      <c r="E946" s="5">
        <f>(1-F946/100-G946/100)/(1-C946/100-D946/100-General!$B$17/100)</f>
        <v>1.0005358316055823</v>
      </c>
      <c r="F946" s="5">
        <f>N946*General!$B$14/(N946+O946)+O946*100/(N946+O946)</f>
        <v>20.816982928112036</v>
      </c>
      <c r="G946" s="5">
        <f>N946*General!$B$15/(N946+O946)</f>
        <v>3.9991422763579781E-2</v>
      </c>
      <c r="H946" s="5">
        <f>(N946+O946)*(1/General!$B$20)*((F946/100)-E946*(C946/100))*1000/B946</f>
        <v>80.595366142726505</v>
      </c>
      <c r="I946" s="5">
        <f>(N946+O946)*(1/General!$B$20)*((D946/100)*E946-(G946/100))*1000/B946</f>
        <v>53.927681426841751</v>
      </c>
      <c r="J946" s="5">
        <f t="shared" si="14"/>
        <v>0.66911640219291402</v>
      </c>
      <c r="K946" s="5">
        <f>MAX(Online_RAW!$L$2-Online_RAW!L946,0)</f>
        <v>0</v>
      </c>
      <c r="L946" s="5">
        <f>0.0039*(Online_RAW!M946)</f>
        <v>40.887599999999999</v>
      </c>
      <c r="M946" s="10">
        <f>Online_RAW!$N$2-Online_RAW!N946</f>
        <v>23.748599999999897</v>
      </c>
      <c r="N946" s="5">
        <f>Online_RAW!C946*60</f>
        <v>180.01330434782579</v>
      </c>
      <c r="O946" s="5">
        <f>MAX(0, Online_RAW!D946*60)</f>
        <v>3.8608695652173904E-2</v>
      </c>
      <c r="P946" s="5">
        <f>_xlfn.IFNA(VLOOKUP(A946,Sampling!$D$7:$E$14,2,FALSE),0)</f>
        <v>0</v>
      </c>
      <c r="Q946">
        <f>_xlfn.IFNA(VLOOKUP(A946,Refill!$D$6:$G$8,2,FALSE),0)</f>
        <v>0</v>
      </c>
    </row>
    <row r="947" spans="1:17" x14ac:dyDescent="0.25">
      <c r="A947" s="5">
        <f>ROUND((Online_RAW!B947-General!$B$10)*24,3)</f>
        <v>15.75</v>
      </c>
      <c r="B947" s="5">
        <f>General!$B$12+Online_ANA!K947/1000+Online_ANA!L947/1000+Online_ANA!M947/1000/General!$B$22-SUM($P$2:P947)/1000/General!$B$24+SUM($Q$2:Q947)/1000/General!$B$24</f>
        <v>1.1428354555045874</v>
      </c>
      <c r="C947" s="5">
        <f>Online_RAW!K947</f>
        <v>19.66</v>
      </c>
      <c r="D947" s="5">
        <f>Online_RAW!J947</f>
        <v>0.80666666666666698</v>
      </c>
      <c r="E947" s="5">
        <f>(1-F947/100-G947/100)/(1-C947/100-D947/100-General!$B$17/100)</f>
        <v>1.0004624419825534</v>
      </c>
      <c r="F947" s="5">
        <f>N947*General!$B$14/(N947+O947)+O947*100/(N947+O947)</f>
        <v>20.822791027721891</v>
      </c>
      <c r="G947" s="5">
        <f>N947*General!$B$15/(N947+O947)</f>
        <v>3.9988489379938437E-2</v>
      </c>
      <c r="H947" s="5">
        <f>(N947+O947)*(1/General!$B$20)*((F947/100)-E947*(C947/100))*1000/B947</f>
        <v>81.10227621109469</v>
      </c>
      <c r="I947" s="5">
        <f>(N947+O947)*(1/General!$B$20)*((D947/100)*E947-(G947/100))*1000/B947</f>
        <v>53.921843438628549</v>
      </c>
      <c r="J947" s="5">
        <f t="shared" si="14"/>
        <v>0.66486226968870332</v>
      </c>
      <c r="K947" s="5">
        <f>MAX(Online_RAW!$L$2-Online_RAW!L947,0)</f>
        <v>0</v>
      </c>
      <c r="L947" s="5">
        <f>0.0039*(Online_RAW!M947)</f>
        <v>40.887599999999999</v>
      </c>
      <c r="M947" s="10">
        <f>Online_RAW!$N$2-Online_RAW!N947</f>
        <v>23.923162500000217</v>
      </c>
      <c r="N947" s="5">
        <f>Online_RAW!C947*60</f>
        <v>180.01904347826101</v>
      </c>
      <c r="O947" s="5">
        <f>MAX(0, Online_RAW!D947*60)</f>
        <v>5.181818181818184E-2</v>
      </c>
      <c r="P947" s="5">
        <f>_xlfn.IFNA(VLOOKUP(A947,Sampling!$D$7:$E$14,2,FALSE),0)</f>
        <v>0</v>
      </c>
      <c r="Q947">
        <f>_xlfn.IFNA(VLOOKUP(A947,Refill!$D$6:$G$8,2,FALSE),0)</f>
        <v>0</v>
      </c>
    </row>
    <row r="948" spans="1:17" x14ac:dyDescent="0.25">
      <c r="A948" s="5">
        <f>ROUND((Online_RAW!B948-General!$B$10)*24,3)</f>
        <v>15.766999999999999</v>
      </c>
      <c r="B948" s="5">
        <f>General!$B$12+Online_ANA!K948/1000+Online_ANA!L948/1000+Online_ANA!M948/1000/General!$B$22-SUM($P$2:P948)/1000/General!$B$24+SUM($Q$2:Q948)/1000/General!$B$24</f>
        <v>1.143037589806321</v>
      </c>
      <c r="C948" s="5">
        <f>Online_RAW!K948</f>
        <v>19.670000000000002</v>
      </c>
      <c r="D948" s="5">
        <f>Online_RAW!J948</f>
        <v>0.81499999999999995</v>
      </c>
      <c r="E948" s="5">
        <f>(1-F948/100-G948/100)/(1-C948/100-D948/100-General!$B$17/100)</f>
        <v>1.0006517411255684</v>
      </c>
      <c r="F948" s="5">
        <f>N948*General!$B$14/(N948+O948)+O948*100/(N948+O948)</f>
        <v>20.826164329772329</v>
      </c>
      <c r="G948" s="5">
        <f>N948*General!$B$15/(N948+O948)</f>
        <v>3.9986785692034184E-2</v>
      </c>
      <c r="H948" s="5">
        <f>(N948+O948)*(1/General!$B$20)*((F948/100)-E948*(C948/100))*1000/B948</f>
        <v>80.347262822904156</v>
      </c>
      <c r="I948" s="5">
        <f>(N948+O948)*(1/General!$B$20)*((D948/100)*E948-(G948/100))*1000/B948</f>
        <v>54.500514882397788</v>
      </c>
      <c r="J948" s="5">
        <f t="shared" si="14"/>
        <v>0.67831202915429778</v>
      </c>
      <c r="K948" s="5">
        <f>MAX(Online_RAW!$L$2-Online_RAW!L948,0)</f>
        <v>0</v>
      </c>
      <c r="L948" s="5">
        <f>0.0039*(Online_RAW!M948)</f>
        <v>40.887599999999999</v>
      </c>
      <c r="M948" s="10">
        <f>Online_RAW!$N$2-Online_RAW!N948</f>
        <v>24.143488888889806</v>
      </c>
      <c r="N948" s="5">
        <f>Online_RAW!C948*60</f>
        <v>179.98252173913022</v>
      </c>
      <c r="O948" s="5">
        <f>MAX(0, Online_RAW!D948*60)</f>
        <v>5.9478260869565223E-2</v>
      </c>
      <c r="P948" s="5">
        <f>_xlfn.IFNA(VLOOKUP(A948,Sampling!$D$7:$E$14,2,FALSE),0)</f>
        <v>0</v>
      </c>
      <c r="Q948">
        <f>_xlfn.IFNA(VLOOKUP(A948,Refill!$D$6:$G$8,2,FALSE),0)</f>
        <v>0</v>
      </c>
    </row>
    <row r="949" spans="1:17" x14ac:dyDescent="0.25">
      <c r="A949" s="5">
        <f>ROUND((Online_RAW!B949-General!$B$10)*24,3)</f>
        <v>15.782999999999999</v>
      </c>
      <c r="B949" s="5">
        <f>General!$B$12+Online_ANA!K949/1000+Online_ANA!L949/1000+Online_ANA!M949/1000/General!$B$22-SUM($P$2:P949)/1000/General!$B$24+SUM($Q$2:Q949)/1000/General!$B$24</f>
        <v>1.1434326890825688</v>
      </c>
      <c r="C949" s="5">
        <f>Online_RAW!K949</f>
        <v>19.664999999999999</v>
      </c>
      <c r="D949" s="5">
        <f>Online_RAW!J949</f>
        <v>0.81499999999999995</v>
      </c>
      <c r="E949" s="5">
        <f>(1-F949/100-G949/100)/(1-C949/100-D949/100-General!$B$17/100)</f>
        <v>1.0005986700044369</v>
      </c>
      <c r="F949" s="5">
        <f>N949*General!$B$14/(N949+O949)+O949*100/(N949+O949)</f>
        <v>20.825357915873468</v>
      </c>
      <c r="G949" s="5">
        <f>N949*General!$B$15/(N949+O949)</f>
        <v>3.998719297178107E-2</v>
      </c>
      <c r="H949" s="5">
        <f>(N949+O949)*(1/General!$B$20)*((F949/100)-E949*(C949/100))*1000/B949</f>
        <v>80.697579480867347</v>
      </c>
      <c r="I949" s="5">
        <f>(N949+O949)*(1/General!$B$20)*((D949/100)*E949-(G949/100))*1000/B949</f>
        <v>54.485325345118753</v>
      </c>
      <c r="J949" s="5">
        <f t="shared" si="14"/>
        <v>0.67517917756178447</v>
      </c>
      <c r="K949" s="5">
        <f>MAX(Online_RAW!$L$2-Online_RAW!L949,0)</f>
        <v>0</v>
      </c>
      <c r="L949" s="5">
        <f>0.0039*(Online_RAW!M949)</f>
        <v>41.120040000000003</v>
      </c>
      <c r="M949" s="10">
        <f>Online_RAW!$N$2-Online_RAW!N949</f>
        <v>24.320787499999824</v>
      </c>
      <c r="N949" s="5">
        <f>Online_RAW!C949*60</f>
        <v>180.00652173913019</v>
      </c>
      <c r="O949" s="5">
        <f>MAX(0, Online_RAW!D949*60)</f>
        <v>5.7652173913043454E-2</v>
      </c>
      <c r="P949" s="5">
        <f>_xlfn.IFNA(VLOOKUP(A949,Sampling!$D$7:$E$14,2,FALSE),0)</f>
        <v>0</v>
      </c>
      <c r="Q949">
        <f>_xlfn.IFNA(VLOOKUP(A949,Refill!$D$6:$G$8,2,FALSE),0)</f>
        <v>0</v>
      </c>
    </row>
    <row r="950" spans="1:17" x14ac:dyDescent="0.25">
      <c r="A950" s="5">
        <f>ROUND((Online_RAW!B950-General!$B$10)*24,3)</f>
        <v>15.8</v>
      </c>
      <c r="B950" s="5">
        <f>General!$B$12+Online_ANA!K950/1000+Online_ANA!L950/1000+Online_ANA!M950/1000/General!$B$22-SUM($P$2:P950)/1000/General!$B$24+SUM($Q$2:Q950)/1000/General!$B$24</f>
        <v>1.1438263993883759</v>
      </c>
      <c r="C950" s="5">
        <f>Online_RAW!K950</f>
        <v>19.66</v>
      </c>
      <c r="D950" s="5">
        <f>Online_RAW!J950</f>
        <v>0.81499999999999995</v>
      </c>
      <c r="E950" s="5">
        <f>(1-F950/100-G950/100)/(1-C950/100-D950/100-General!$B$17/100)</f>
        <v>1.0003383192718216</v>
      </c>
      <c r="F950" s="5">
        <f>N950*General!$B$14/(N950+O950)+O950*100/(N950+O950)</f>
        <v>20.840954539858195</v>
      </c>
      <c r="G950" s="5">
        <f>N950*General!$B$15/(N950+O950)</f>
        <v>3.9979315888960504E-2</v>
      </c>
      <c r="H950" s="5">
        <f>(N950+O950)*(1/General!$B$20)*((F950/100)-E950*(C950/100))*1000/B950</f>
        <v>82.492699533241918</v>
      </c>
      <c r="I950" s="5">
        <f>(N950+O950)*(1/General!$B$20)*((D950/100)*E950-(G950/100))*1000/B950</f>
        <v>54.463187260989997</v>
      </c>
      <c r="J950" s="5">
        <f t="shared" si="14"/>
        <v>0.66021826863652433</v>
      </c>
      <c r="K950" s="5">
        <f>MAX(Online_RAW!$L$2-Online_RAW!L950,0)</f>
        <v>0</v>
      </c>
      <c r="L950" s="5">
        <f>0.0039*(Online_RAW!M950)</f>
        <v>41.308799999999998</v>
      </c>
      <c r="M950" s="10">
        <f>Online_RAW!$N$2-Online_RAW!N950</f>
        <v>24.544183333329784</v>
      </c>
      <c r="N950" s="5">
        <f>Online_RAW!C950*60</f>
        <v>180.00730434782579</v>
      </c>
      <c r="O950" s="5">
        <f>MAX(0, Online_RAW!D950*60)</f>
        <v>9.3130434782608795E-2</v>
      </c>
      <c r="P950" s="5">
        <f>_xlfn.IFNA(VLOOKUP(A950,Sampling!$D$7:$E$14,2,FALSE),0)</f>
        <v>0</v>
      </c>
      <c r="Q950">
        <f>_xlfn.IFNA(VLOOKUP(A950,Refill!$D$6:$G$8,2,FALSE),0)</f>
        <v>0</v>
      </c>
    </row>
    <row r="951" spans="1:17" x14ac:dyDescent="0.25">
      <c r="A951" s="5">
        <f>ROUND((Online_RAW!B951-General!$B$10)*24,3)</f>
        <v>15.817</v>
      </c>
      <c r="B951" s="5">
        <f>General!$B$12+Online_ANA!K951/1000+Online_ANA!L951/1000+Online_ANA!M951/1000/General!$B$22-SUM($P$2:P951)/1000/General!$B$24+SUM($Q$2:Q951)/1000/General!$B$24</f>
        <v>1.1439676583078535</v>
      </c>
      <c r="C951" s="5">
        <f>Online_RAW!K951</f>
        <v>19.655000000000001</v>
      </c>
      <c r="D951" s="5">
        <f>Online_RAW!J951</f>
        <v>0.81</v>
      </c>
      <c r="E951" s="5">
        <f>(1-F951/100-G951/100)/(1-C951/100-D951/100-General!$B$17/100)</f>
        <v>1.0003731500667261</v>
      </c>
      <c r="F951" s="5">
        <f>N951*General!$B$14/(N951+O951)+O951*100/(N951+O951)</f>
        <v>20.828189513426729</v>
      </c>
      <c r="G951" s="5">
        <f>N951*General!$B$15/(N951+O951)</f>
        <v>3.9985762872006704E-2</v>
      </c>
      <c r="H951" s="5">
        <f>(N951+O951)*(1/General!$B$20)*((F951/100)-E951*(C951/100))*1000/B951</f>
        <v>81.873913918278518</v>
      </c>
      <c r="I951" s="5">
        <f>(N951+O951)*(1/General!$B$20)*((D951/100)*E951-(G951/100))*1000/B951</f>
        <v>54.096617865357985</v>
      </c>
      <c r="J951" s="5">
        <f t="shared" si="14"/>
        <v>0.66073081493763552</v>
      </c>
      <c r="K951" s="5">
        <f>MAX(Online_RAW!$L$2-Online_RAW!L951,0)</f>
        <v>0</v>
      </c>
      <c r="L951" s="5">
        <f>0.0039*(Online_RAW!M951)</f>
        <v>41.308799999999998</v>
      </c>
      <c r="M951" s="10">
        <f>Online_RAW!$N$2-Online_RAW!N951</f>
        <v>24.698155555560334</v>
      </c>
      <c r="N951" s="5">
        <f>Online_RAW!C951*60</f>
        <v>180.00286956521759</v>
      </c>
      <c r="O951" s="5">
        <f>MAX(0, Online_RAW!D951*60)</f>
        <v>6.4090909090909198E-2</v>
      </c>
      <c r="P951" s="5">
        <f>_xlfn.IFNA(VLOOKUP(A951,Sampling!$D$7:$E$14,2,FALSE),0)</f>
        <v>0</v>
      </c>
      <c r="Q951">
        <f>_xlfn.IFNA(VLOOKUP(A951,Refill!$D$6:$G$8,2,FALSE),0)</f>
        <v>0</v>
      </c>
    </row>
    <row r="952" spans="1:17" x14ac:dyDescent="0.25">
      <c r="A952" s="5">
        <f>ROUND((Online_RAW!B952-General!$B$10)*24,3)</f>
        <v>15.833</v>
      </c>
      <c r="B952" s="5">
        <f>General!$B$12+Online_ANA!K952/1000+Online_ANA!L952/1000+Online_ANA!M952/1000/General!$B$22-SUM($P$2:P952)/1000/General!$B$24+SUM($Q$2:Q952)/1000/General!$B$24</f>
        <v>1.1441763229357802</v>
      </c>
      <c r="C952" s="5">
        <f>Online_RAW!K952</f>
        <v>19.670000000000002</v>
      </c>
      <c r="D952" s="5">
        <f>Online_RAW!J952</f>
        <v>0.81499999999999995</v>
      </c>
      <c r="E952" s="5">
        <f>(1-F952/100-G952/100)/(1-C952/100-D952/100-General!$B$17/100)</f>
        <v>1.0006215931649716</v>
      </c>
      <c r="F952" s="5">
        <f>N952*General!$B$14/(N952+O952)+O952*100/(N952+O952)</f>
        <v>20.828549704803418</v>
      </c>
      <c r="G952" s="5">
        <f>N952*General!$B$15/(N952+O952)</f>
        <v>3.9985580957169996E-2</v>
      </c>
      <c r="H952" s="5">
        <f>(N952+O952)*(1/General!$B$20)*((F952/100)-E952*(C952/100))*1000/B952</f>
        <v>80.48663225675908</v>
      </c>
      <c r="I952" s="5">
        <f>(N952+O952)*(1/General!$B$20)*((D952/100)*E952-(G952/100))*1000/B952</f>
        <v>54.451560968464847</v>
      </c>
      <c r="J952" s="5">
        <f t="shared" si="14"/>
        <v>0.67652925015870735</v>
      </c>
      <c r="K952" s="5">
        <f>MAX(Online_RAW!$L$2-Online_RAW!L952,0)</f>
        <v>0</v>
      </c>
      <c r="L952" s="5">
        <f>0.0039*(Online_RAW!M952)</f>
        <v>41.308799999999998</v>
      </c>
      <c r="M952" s="10">
        <f>Online_RAW!$N$2-Online_RAW!N952</f>
        <v>24.925600000000486</v>
      </c>
      <c r="N952" s="5">
        <f>Online_RAW!C952*60</f>
        <v>180</v>
      </c>
      <c r="O952" s="5">
        <f>MAX(0, Online_RAW!D952*60)</f>
        <v>6.4909090909090805E-2</v>
      </c>
      <c r="P952" s="5">
        <f>_xlfn.IFNA(VLOOKUP(A952,Sampling!$D$7:$E$14,2,FALSE),0)</f>
        <v>0</v>
      </c>
      <c r="Q952">
        <f>_xlfn.IFNA(VLOOKUP(A952,Refill!$D$6:$G$8,2,FALSE),0)</f>
        <v>0</v>
      </c>
    </row>
    <row r="953" spans="1:17" x14ac:dyDescent="0.25">
      <c r="A953" s="5">
        <f>ROUND((Online_RAW!B953-General!$B$10)*24,3)</f>
        <v>15.85</v>
      </c>
      <c r="B953" s="5">
        <f>General!$B$12+Online_ANA!K953/1000+Online_ANA!L953/1000+Online_ANA!M953/1000/General!$B$22-SUM($P$2:P953)/1000/General!$B$24+SUM($Q$2:Q953)/1000/General!$B$24</f>
        <v>1.1443773109386062</v>
      </c>
      <c r="C953" s="5">
        <f>Online_RAW!K953</f>
        <v>19.670000000000002</v>
      </c>
      <c r="D953" s="5">
        <f>Online_RAW!J953</f>
        <v>0.81499999999999995</v>
      </c>
      <c r="E953" s="5">
        <f>(1-F953/100-G953/100)/(1-C953/100-D953/100-General!$B$17/100)</f>
        <v>1.0006634281326892</v>
      </c>
      <c r="F953" s="5">
        <f>N953*General!$B$14/(N953+O953)+O953*100/(N953+O953)</f>
        <v>20.825239627257758</v>
      </c>
      <c r="G953" s="5">
        <f>N953*General!$B$15/(N953+O953)</f>
        <v>3.9987252713506186E-2</v>
      </c>
      <c r="H953" s="5">
        <f>(N953+O953)*(1/General!$B$20)*((F953/100)-E953*(C953/100))*1000/B953</f>
        <v>80.193300055821524</v>
      </c>
      <c r="I953" s="5">
        <f>(N953+O953)*(1/General!$B$20)*((D953/100)*E953-(G953/100))*1000/B953</f>
        <v>54.451702470314608</v>
      </c>
      <c r="J953" s="5">
        <f t="shared" ref="J953:J1016" si="15">I953/H953</f>
        <v>0.67900563304430017</v>
      </c>
      <c r="K953" s="5">
        <f>MAX(Online_RAW!$L$2-Online_RAW!L953,0)</f>
        <v>0</v>
      </c>
      <c r="L953" s="5">
        <f>0.0039*(Online_RAW!M953)</f>
        <v>41.308799999999998</v>
      </c>
      <c r="M953" s="10">
        <f>Online_RAW!$N$2-Online_RAW!N953</f>
        <v>25.144676923080624</v>
      </c>
      <c r="N953" s="5">
        <f>Online_RAW!C953*60</f>
        <v>180.03208695652199</v>
      </c>
      <c r="O953" s="5">
        <f>MAX(0, Online_RAW!D953*60)</f>
        <v>5.7391304347826098E-2</v>
      </c>
      <c r="P953" s="5">
        <f>_xlfn.IFNA(VLOOKUP(A953,Sampling!$D$7:$E$14,2,FALSE),0)</f>
        <v>0</v>
      </c>
      <c r="Q953">
        <f>_xlfn.IFNA(VLOOKUP(A953,Refill!$D$6:$G$8,2,FALSE),0)</f>
        <v>0</v>
      </c>
    </row>
    <row r="954" spans="1:17" x14ac:dyDescent="0.25">
      <c r="A954" s="5">
        <f>ROUND((Online_RAW!B954-General!$B$10)*24,3)</f>
        <v>15.867000000000001</v>
      </c>
      <c r="B954" s="5">
        <f>General!$B$12+Online_ANA!K954/1000+Online_ANA!L954/1000+Online_ANA!M954/1000/General!$B$22-SUM($P$2:P954)/1000/General!$B$24+SUM($Q$2:Q954)/1000/General!$B$24</f>
        <v>1.1445457140950825</v>
      </c>
      <c r="C954" s="5">
        <f>Online_RAW!K954</f>
        <v>19.664999999999999</v>
      </c>
      <c r="D954" s="5">
        <f>Online_RAW!J954</f>
        <v>0.81399999999999995</v>
      </c>
      <c r="E954" s="5">
        <f>(1-F954/100-G954/100)/(1-C954/100-D954/100-General!$B$17/100)</f>
        <v>1.0004487676741198</v>
      </c>
      <c r="F954" s="5">
        <f>N954*General!$B$14/(N954+O954)+O954*100/(N954+O954)</f>
        <v>20.836218323881919</v>
      </c>
      <c r="G954" s="5">
        <f>N954*General!$B$15/(N954+O954)</f>
        <v>3.9981707917231359E-2</v>
      </c>
      <c r="H954" s="5">
        <f>(N954+O954)*(1/General!$B$20)*((F954/100)-E954*(C954/100))*1000/B954</f>
        <v>81.608037825858986</v>
      </c>
      <c r="I954" s="5">
        <f>(N954+O954)*(1/General!$B$20)*((D954/100)*E954-(G954/100))*1000/B954</f>
        <v>54.367075936147955</v>
      </c>
      <c r="J954" s="5">
        <f t="shared" si="15"/>
        <v>0.66619756318808054</v>
      </c>
      <c r="K954" s="5">
        <f>MAX(Online_RAW!$L$2-Online_RAW!L954,0)</f>
        <v>0</v>
      </c>
      <c r="L954" s="5">
        <f>0.0039*(Online_RAW!M954)</f>
        <v>41.308799999999998</v>
      </c>
      <c r="M954" s="10">
        <f>Online_RAW!$N$2-Online_RAW!N954</f>
        <v>25.328236363639917</v>
      </c>
      <c r="N954" s="5">
        <f>Online_RAW!C954*60</f>
        <v>180.02536363636381</v>
      </c>
      <c r="O954" s="5">
        <f>MAX(0, Online_RAW!D954*60)</f>
        <v>8.2363636363636208E-2</v>
      </c>
      <c r="P954" s="5">
        <f>_xlfn.IFNA(VLOOKUP(A954,Sampling!$D$7:$E$14,2,FALSE),0)</f>
        <v>0</v>
      </c>
      <c r="Q954">
        <f>_xlfn.IFNA(VLOOKUP(A954,Refill!$D$6:$G$8,2,FALSE),0)</f>
        <v>0</v>
      </c>
    </row>
    <row r="955" spans="1:17" x14ac:dyDescent="0.25">
      <c r="A955" s="5">
        <f>ROUND((Online_RAW!B955-General!$B$10)*24,3)</f>
        <v>15.882999999999999</v>
      </c>
      <c r="B955" s="5">
        <f>General!$B$12+Online_ANA!K955/1000+Online_ANA!L955/1000+Online_ANA!M955/1000/General!$B$22-SUM($P$2:P955)/1000/General!$B$24+SUM($Q$2:Q955)/1000/General!$B$24</f>
        <v>1.1447515522935781</v>
      </c>
      <c r="C955" s="5">
        <f>Online_RAW!K955</f>
        <v>19.638000000000002</v>
      </c>
      <c r="D955" s="5">
        <f>Online_RAW!J955</f>
        <v>0.82</v>
      </c>
      <c r="E955" s="5">
        <f>(1-F955/100-G955/100)/(1-C955/100-D955/100-General!$B$17/100)</f>
        <v>1.0003320135058253</v>
      </c>
      <c r="F955" s="5">
        <f>N955*General!$B$14/(N955+O955)+O955*100/(N955+O955)</f>
        <v>20.82443929217882</v>
      </c>
      <c r="G955" s="5">
        <f>N955*General!$B$15/(N955+O955)</f>
        <v>3.9987656923142011E-2</v>
      </c>
      <c r="H955" s="5">
        <f>(N955+O955)*(1/General!$B$20)*((F955/100)-E955*(C955/100))*1000/B955</f>
        <v>82.826352963588562</v>
      </c>
      <c r="I955" s="5">
        <f>(N955+O955)*(1/General!$B$20)*((D955/100)*E955-(G955/100))*1000/B955</f>
        <v>54.773349401728396</v>
      </c>
      <c r="J955" s="5">
        <f t="shared" si="15"/>
        <v>0.66130340697009082</v>
      </c>
      <c r="K955" s="5">
        <f>MAX(Online_RAW!$L$2-Online_RAW!L955,0)</f>
        <v>0</v>
      </c>
      <c r="L955" s="5">
        <f>0.0039*(Online_RAW!M955)</f>
        <v>41.308799999999998</v>
      </c>
      <c r="M955" s="10">
        <f>Online_RAW!$N$2-Online_RAW!N955</f>
        <v>25.552599999999984</v>
      </c>
      <c r="N955" s="5">
        <f>Online_RAW!C955*60</f>
        <v>180.05817391304339</v>
      </c>
      <c r="O955" s="5">
        <f>MAX(0, Online_RAW!D955*60)</f>
        <v>5.5578947368421033E-2</v>
      </c>
      <c r="P955" s="5">
        <f>_xlfn.IFNA(VLOOKUP(A955,Sampling!$D$7:$E$14,2,FALSE),0)</f>
        <v>0</v>
      </c>
      <c r="Q955">
        <f>_xlfn.IFNA(VLOOKUP(A955,Refill!$D$6:$G$8,2,FALSE),0)</f>
        <v>0</v>
      </c>
    </row>
    <row r="956" spans="1:17" x14ac:dyDescent="0.25">
      <c r="A956" s="5">
        <f>ROUND((Online_RAW!B956-General!$B$10)*24,3)</f>
        <v>15.9</v>
      </c>
      <c r="B956" s="5">
        <f>General!$B$12+Online_ANA!K956/1000+Online_ANA!L956/1000+Online_ANA!M956/1000/General!$B$22-SUM($P$2:P956)/1000/General!$B$24+SUM($Q$2:Q956)/1000/General!$B$24</f>
        <v>1.1451197913149822</v>
      </c>
      <c r="C956" s="5">
        <f>Online_RAW!K956</f>
        <v>19.64</v>
      </c>
      <c r="D956" s="5">
        <f>Online_RAW!J956</f>
        <v>0.82</v>
      </c>
      <c r="E956" s="5">
        <f>(1-F956/100-G956/100)/(1-C956/100-D956/100-General!$B$17/100)</f>
        <v>1.0003477879996272</v>
      </c>
      <c r="F956" s="5">
        <f>N956*General!$B$14/(N956+O956)+O956*100/(N956+O956)</f>
        <v>20.825192458858169</v>
      </c>
      <c r="G956" s="5">
        <f>N956*General!$B$15/(N956+O956)</f>
        <v>3.9987276535930219E-2</v>
      </c>
      <c r="H956" s="5">
        <f>(N956+O956)*(1/General!$B$20)*((F956/100)-E956*(C956/100))*1000/B956</f>
        <v>82.662948590526938</v>
      </c>
      <c r="I956" s="5">
        <f>(N956+O956)*(1/General!$B$20)*((D956/100)*E956-(G956/100))*1000/B956</f>
        <v>54.738468588630305</v>
      </c>
      <c r="J956" s="5">
        <f t="shared" si="15"/>
        <v>0.66218867729699227</v>
      </c>
      <c r="K956" s="5">
        <f>MAX(Online_RAW!$L$2-Online_RAW!L956,0)</f>
        <v>0</v>
      </c>
      <c r="L956" s="5">
        <f>0.0039*(Online_RAW!M956)</f>
        <v>41.49288</v>
      </c>
      <c r="M956" s="10">
        <f>Online_RAW!$N$2-Online_RAW!N956</f>
        <v>25.753333333330374</v>
      </c>
      <c r="N956" s="5">
        <f>Online_RAW!C956*60</f>
        <v>179.99660869565221</v>
      </c>
      <c r="O956" s="5">
        <f>MAX(0, Online_RAW!D956*60)</f>
        <v>5.7272727272727302E-2</v>
      </c>
      <c r="P956" s="5">
        <f>_xlfn.IFNA(VLOOKUP(A956,Sampling!$D$7:$E$14,2,FALSE),0)</f>
        <v>0</v>
      </c>
      <c r="Q956">
        <f>_xlfn.IFNA(VLOOKUP(A956,Refill!$D$6:$G$8,2,FALSE),0)</f>
        <v>0</v>
      </c>
    </row>
    <row r="957" spans="1:17" x14ac:dyDescent="0.25">
      <c r="A957" s="5">
        <f>ROUND((Online_RAW!B957-General!$B$10)*24,3)</f>
        <v>15.917</v>
      </c>
      <c r="B957" s="5">
        <f>General!$B$12+Online_ANA!K957/1000+Online_ANA!L957/1000+Online_ANA!M957/1000/General!$B$22-SUM($P$2:P957)/1000/General!$B$24+SUM($Q$2:Q957)/1000/General!$B$24</f>
        <v>1.1452875024417803</v>
      </c>
      <c r="C957" s="5">
        <f>Online_RAW!K957</f>
        <v>19.645</v>
      </c>
      <c r="D957" s="5">
        <f>Online_RAW!J957</f>
        <v>0.82</v>
      </c>
      <c r="E957" s="5">
        <f>(1-F957/100-G957/100)/(1-C957/100-D957/100-General!$B$17/100)</f>
        <v>1.0002944190199761</v>
      </c>
      <c r="F957" s="5">
        <f>N957*General!$B$14/(N957+O957)+O957*100/(N957+O957)</f>
        <v>20.834420467858358</v>
      </c>
      <c r="G957" s="5">
        <f>N957*General!$B$15/(N957+O957)</f>
        <v>3.998261592532406E-2</v>
      </c>
      <c r="H957" s="5">
        <f>(N957+O957)*(1/General!$B$20)*((F957/100)-E957*(C957/100))*1000/B957</f>
        <v>83.056844955373634</v>
      </c>
      <c r="I957" s="5">
        <f>(N957+O957)*(1/General!$B$20)*((D957/100)*E957-(G957/100))*1000/B957</f>
        <v>54.751462124221312</v>
      </c>
      <c r="J957" s="5">
        <f t="shared" si="15"/>
        <v>0.65920469473213461</v>
      </c>
      <c r="K957" s="5">
        <f>MAX(Online_RAW!$L$2-Online_RAW!L957,0)</f>
        <v>0</v>
      </c>
      <c r="L957" s="5">
        <f>0.0039*(Online_RAW!M957)</f>
        <v>41.49288</v>
      </c>
      <c r="M957" s="10">
        <f>Online_RAW!$N$2-Online_RAW!N957</f>
        <v>25.936138461540395</v>
      </c>
      <c r="N957" s="5">
        <f>Online_RAW!C957*60</f>
        <v>180.05373913043459</v>
      </c>
      <c r="O957" s="5">
        <f>MAX(0, Online_RAW!D957*60)</f>
        <v>7.8285714285714E-2</v>
      </c>
      <c r="P957" s="5">
        <f>_xlfn.IFNA(VLOOKUP(A957,Sampling!$D$7:$E$14,2,FALSE),0)</f>
        <v>0</v>
      </c>
      <c r="Q957">
        <f>_xlfn.IFNA(VLOOKUP(A957,Refill!$D$6:$G$8,2,FALSE),0)</f>
        <v>0</v>
      </c>
    </row>
    <row r="958" spans="1:17" x14ac:dyDescent="0.25">
      <c r="A958" s="5">
        <f>ROUND((Online_RAW!B958-General!$B$10)*24,3)</f>
        <v>15.933</v>
      </c>
      <c r="B958" s="5">
        <f>General!$B$12+Online_ANA!K958/1000+Online_ANA!L958/1000+Online_ANA!M958/1000/General!$B$22-SUM($P$2:P958)/1000/General!$B$24+SUM($Q$2:Q958)/1000/General!$B$24</f>
        <v>1.1457315755822204</v>
      </c>
      <c r="C958" s="5">
        <f>Online_RAW!K958</f>
        <v>19.649999999999999</v>
      </c>
      <c r="D958" s="5">
        <f>Online_RAW!J958</f>
        <v>0.81499999999999995</v>
      </c>
      <c r="E958" s="5">
        <f>(1-F958/100-G958/100)/(1-C958/100-D958/100-General!$B$17/100)</f>
        <v>1.0003148197457485</v>
      </c>
      <c r="F958" s="5">
        <f>N958*General!$B$14/(N958+O958)+O958*100/(N958+O958)</f>
        <v>20.832805907936869</v>
      </c>
      <c r="G958" s="5">
        <f>N958*General!$B$15/(N958+O958)</f>
        <v>3.9983431359627841E-2</v>
      </c>
      <c r="H958" s="5">
        <f>(N958+O958)*(1/General!$B$20)*((F958/100)-E958*(C958/100))*1000/B958</f>
        <v>82.527071251643633</v>
      </c>
      <c r="I958" s="5">
        <f>(N958+O958)*(1/General!$B$20)*((D958/100)*E958-(G958/100))*1000/B958</f>
        <v>54.376976880109396</v>
      </c>
      <c r="J958" s="5">
        <f t="shared" si="15"/>
        <v>0.65889866264975938</v>
      </c>
      <c r="K958" s="5">
        <f>MAX(Online_RAW!$L$2-Online_RAW!L958,0)</f>
        <v>0</v>
      </c>
      <c r="L958" s="5">
        <f>0.0039*(Online_RAW!M958)</f>
        <v>41.7378</v>
      </c>
      <c r="M958" s="10">
        <f>Online_RAW!$N$2-Online_RAW!N958</f>
        <v>26.153215384620125</v>
      </c>
      <c r="N958" s="5">
        <f>Online_RAW!C958*60</f>
        <v>180.0456521739132</v>
      </c>
      <c r="O958" s="5">
        <f>MAX(0, Online_RAW!D958*60)</f>
        <v>7.4608695652174206E-2</v>
      </c>
      <c r="P958" s="5">
        <f>_xlfn.IFNA(VLOOKUP(A958,Sampling!$D$7:$E$14,2,FALSE),0)</f>
        <v>0</v>
      </c>
      <c r="Q958">
        <f>_xlfn.IFNA(VLOOKUP(A958,Refill!$D$6:$G$8,2,FALSE),0)</f>
        <v>0</v>
      </c>
    </row>
    <row r="959" spans="1:17" x14ac:dyDescent="0.25">
      <c r="A959" s="5">
        <f>ROUND((Online_RAW!B959-General!$B$10)*24,3)</f>
        <v>15.95</v>
      </c>
      <c r="B959" s="5">
        <f>General!$B$12+Online_ANA!K959/1000+Online_ANA!L959/1000+Online_ANA!M959/1000/General!$B$22-SUM($P$2:P959)/1000/General!$B$24+SUM($Q$2:Q959)/1000/General!$B$24</f>
        <v>1.1459059345565783</v>
      </c>
      <c r="C959" s="5">
        <f>Online_RAW!K959</f>
        <v>19.64</v>
      </c>
      <c r="D959" s="5">
        <f>Online_RAW!J959</f>
        <v>0.82</v>
      </c>
      <c r="E959" s="5">
        <f>(1-F959/100-G959/100)/(1-C959/100-D959/100-General!$B$17/100)</f>
        <v>1.0001415814823185</v>
      </c>
      <c r="F959" s="5">
        <f>N959*General!$B$14/(N959+O959)+O959*100/(N959+O959)</f>
        <v>20.841513144041365</v>
      </c>
      <c r="G959" s="5">
        <f>N959*General!$B$15/(N959+O959)</f>
        <v>3.9979033765635677E-2</v>
      </c>
      <c r="H959" s="5">
        <f>(N959+O959)*(1/General!$B$20)*((F959/100)-E959*(C959/100))*1000/B959</f>
        <v>84.022995702686273</v>
      </c>
      <c r="I959" s="5">
        <f>(N959+O959)*(1/General!$B$20)*((D959/100)*E959-(G959/100))*1000/B959</f>
        <v>54.682303170975317</v>
      </c>
      <c r="J959" s="5">
        <f t="shared" si="15"/>
        <v>0.65080163726210827</v>
      </c>
      <c r="K959" s="5">
        <f>MAX(Online_RAW!$L$2-Online_RAW!L959,0)</f>
        <v>0</v>
      </c>
      <c r="L959" s="5">
        <f>0.0039*(Online_RAW!M959)</f>
        <v>41.7378</v>
      </c>
      <c r="M959" s="10">
        <f>Online_RAW!$N$2-Online_RAW!N959</f>
        <v>26.343266666670388</v>
      </c>
      <c r="N959" s="5">
        <f>Online_RAW!C959*60</f>
        <v>179.9353636363638</v>
      </c>
      <c r="O959" s="5">
        <f>MAX(0, Online_RAW!D959*60)</f>
        <v>9.4363636363636191E-2</v>
      </c>
      <c r="P959" s="5">
        <f>_xlfn.IFNA(VLOOKUP(A959,Sampling!$D$7:$E$14,2,FALSE),0)</f>
        <v>0</v>
      </c>
      <c r="Q959">
        <f>_xlfn.IFNA(VLOOKUP(A959,Refill!$D$6:$G$8,2,FALSE),0)</f>
        <v>0</v>
      </c>
    </row>
    <row r="960" spans="1:17" x14ac:dyDescent="0.25">
      <c r="A960" s="5">
        <f>ROUND((Online_RAW!B960-General!$B$10)*24,3)</f>
        <v>15.967000000000001</v>
      </c>
      <c r="B960" s="5">
        <f>General!$B$12+Online_ANA!K960/1000+Online_ANA!L960/1000+Online_ANA!M960/1000/General!$B$22-SUM($P$2:P960)/1000/General!$B$24+SUM($Q$2:Q960)/1000/General!$B$24</f>
        <v>1.1460962403669723</v>
      </c>
      <c r="C960" s="5">
        <f>Online_RAW!K960</f>
        <v>19.64</v>
      </c>
      <c r="D960" s="5">
        <f>Online_RAW!J960</f>
        <v>0.82</v>
      </c>
      <c r="E960" s="5">
        <f>(1-F960/100-G960/100)/(1-C960/100-D960/100-General!$B$17/100)</f>
        <v>1.0001182622920692</v>
      </c>
      <c r="F960" s="5">
        <f>N960*General!$B$14/(N960+O960)+O960*100/(N960+O960)</f>
        <v>20.843358794546262</v>
      </c>
      <c r="G960" s="5">
        <f>N960*General!$B$15/(N960+O960)</f>
        <v>3.9978101618916032E-2</v>
      </c>
      <c r="H960" s="5">
        <f>(N960+O960)*(1/General!$B$20)*((F960/100)-E960*(C960/100))*1000/B960</f>
        <v>84.212936320511474</v>
      </c>
      <c r="I960" s="5">
        <f>(N960+O960)*(1/General!$B$20)*((D960/100)*E960-(G960/100))*1000/B960</f>
        <v>54.69952131161088</v>
      </c>
      <c r="J960" s="5">
        <f t="shared" si="15"/>
        <v>0.64953822656683557</v>
      </c>
      <c r="K960" s="5">
        <f>MAX(Online_RAW!$L$2-Online_RAW!L960,0)</f>
        <v>0</v>
      </c>
      <c r="L960" s="5">
        <f>0.0039*(Online_RAW!M960)</f>
        <v>41.7378</v>
      </c>
      <c r="M960" s="10">
        <f>Online_RAW!$N$2-Online_RAW!N960</f>
        <v>26.550699999999779</v>
      </c>
      <c r="N960" s="5">
        <f>Online_RAW!C960*60</f>
        <v>180.02191304347801</v>
      </c>
      <c r="O960" s="5">
        <f>MAX(0, Online_RAW!D960*60)</f>
        <v>9.86086956521742E-2</v>
      </c>
      <c r="P960" s="5">
        <f>_xlfn.IFNA(VLOOKUP(A960,Sampling!$D$7:$E$14,2,FALSE),0)</f>
        <v>0</v>
      </c>
      <c r="Q960">
        <f>_xlfn.IFNA(VLOOKUP(A960,Refill!$D$6:$G$8,2,FALSE),0)</f>
        <v>0</v>
      </c>
    </row>
    <row r="961" spans="1:17" x14ac:dyDescent="0.25">
      <c r="A961" s="5">
        <f>ROUND((Online_RAW!B961-General!$B$10)*24,3)</f>
        <v>15.983000000000001</v>
      </c>
      <c r="B961" s="5">
        <f>General!$B$12+Online_ANA!K961/1000+Online_ANA!L961/1000+Online_ANA!M961/1000/General!$B$22-SUM($P$2:P961)/1000/General!$B$24+SUM($Q$2:Q961)/1000/General!$B$24</f>
        <v>1.1462692154652663</v>
      </c>
      <c r="C961" s="5">
        <f>Online_RAW!K961</f>
        <v>19.635000000000002</v>
      </c>
      <c r="D961" s="5">
        <f>Online_RAW!J961</f>
        <v>0.82</v>
      </c>
      <c r="E961" s="5">
        <f>(1-F961/100-G961/100)/(1-C961/100-D961/100-General!$B$17/100)</f>
        <v>1.0002318415102183</v>
      </c>
      <c r="F961" s="5">
        <f>N961*General!$B$14/(N961+O961)+O961*100/(N961+O961)</f>
        <v>20.82936562192225</v>
      </c>
      <c r="G961" s="5">
        <f>N961*General!$B$15/(N961+O961)</f>
        <v>3.9985168877817043E-2</v>
      </c>
      <c r="H961" s="5">
        <f>(N961+O961)*(1/General!$B$20)*((F961/100)-E961*(C961/100))*1000/B961</f>
        <v>83.410787684153078</v>
      </c>
      <c r="I961" s="5">
        <f>(N961+O961)*(1/General!$B$20)*((D961/100)*E961-(G961/100))*1000/B961</f>
        <v>54.695558092295776</v>
      </c>
      <c r="J961" s="5">
        <f t="shared" si="15"/>
        <v>0.65573722069869855</v>
      </c>
      <c r="K961" s="5">
        <f>MAX(Online_RAW!$L$2-Online_RAW!L961,0)</f>
        <v>0</v>
      </c>
      <c r="L961" s="5">
        <f>0.0039*(Online_RAW!M961)</f>
        <v>41.7378</v>
      </c>
      <c r="M961" s="10">
        <f>Online_RAW!$N$2-Online_RAW!N961</f>
        <v>26.739242857140198</v>
      </c>
      <c r="N961" s="5">
        <f>Online_RAW!C961*60</f>
        <v>180.048</v>
      </c>
      <c r="O961" s="5">
        <f>MAX(0, Online_RAW!D961*60)</f>
        <v>6.6782608695652196E-2</v>
      </c>
      <c r="P961" s="5">
        <f>_xlfn.IFNA(VLOOKUP(A961,Sampling!$D$7:$E$14,2,FALSE),0)</f>
        <v>0</v>
      </c>
      <c r="Q961">
        <f>_xlfn.IFNA(VLOOKUP(A961,Refill!$D$6:$G$8,2,FALSE),0)</f>
        <v>0</v>
      </c>
    </row>
    <row r="962" spans="1:17" x14ac:dyDescent="0.25">
      <c r="A962" s="5">
        <f>ROUND((Online_RAW!B962-General!$B$10)*24,3)</f>
        <v>16</v>
      </c>
      <c r="B962" s="5">
        <f>General!$B$12+Online_ANA!K962/1000+Online_ANA!L962/1000+Online_ANA!M962/1000/General!$B$22-SUM($P$2:P962)/1000/General!$B$24+SUM($Q$2:Q962)/1000/General!$B$24</f>
        <v>1.1464840691131468</v>
      </c>
      <c r="C962" s="5">
        <f>Online_RAW!K962</f>
        <v>19.63</v>
      </c>
      <c r="D962" s="5">
        <f>Online_RAW!J962</f>
        <v>0.83</v>
      </c>
      <c r="E962" s="5">
        <f>(1-F962/100-G962/100)/(1-C962/100-D962/100-General!$B$17/100)</f>
        <v>1.0003499885163023</v>
      </c>
      <c r="F962" s="5">
        <f>N962*General!$B$14/(N962+O962)+O962*100/(N962+O962)</f>
        <v>20.825018293946403</v>
      </c>
      <c r="G962" s="5">
        <f>N962*General!$B$15/(N962+O962)</f>
        <v>3.9987364498006869E-2</v>
      </c>
      <c r="H962" s="5">
        <f>(N962+O962)*(1/General!$B$20)*((F962/100)-E962*(C962/100))*1000/B962</f>
        <v>83.239709347415499</v>
      </c>
      <c r="I962" s="5">
        <f>(N962+O962)*(1/General!$B$20)*((D962/100)*E962-(G962/100))*1000/B962</f>
        <v>55.367346012111156</v>
      </c>
      <c r="J962" s="5">
        <f t="shared" si="15"/>
        <v>0.66515544619486655</v>
      </c>
      <c r="K962" s="5">
        <f>MAX(Online_RAW!$L$2-Online_RAW!L962,0)</f>
        <v>0</v>
      </c>
      <c r="L962" s="5">
        <f>0.0039*(Online_RAW!M962)</f>
        <v>41.7378</v>
      </c>
      <c r="M962" s="10">
        <f>Online_RAW!$N$2-Online_RAW!N962</f>
        <v>26.973433333329922</v>
      </c>
      <c r="N962" s="5">
        <f>Online_RAW!C962*60</f>
        <v>179.97417391304339</v>
      </c>
      <c r="O962" s="5">
        <f>MAX(0, Online_RAW!D962*60)</f>
        <v>5.6869565217391317E-2</v>
      </c>
      <c r="P962" s="5">
        <f>_xlfn.IFNA(VLOOKUP(A962,Sampling!$D$7:$E$14,2,FALSE),0)</f>
        <v>0</v>
      </c>
      <c r="Q962">
        <f>_xlfn.IFNA(VLOOKUP(A962,Refill!$D$6:$G$8,2,FALSE),0)</f>
        <v>0</v>
      </c>
    </row>
    <row r="963" spans="1:17" x14ac:dyDescent="0.25">
      <c r="A963" s="5">
        <f>ROUND((Online_RAW!B963-General!$B$10)*24,3)</f>
        <v>16.016999999999999</v>
      </c>
      <c r="B963" s="5">
        <f>General!$B$12+Online_ANA!K963/1000+Online_ANA!L963/1000+Online_ANA!M963/1000/General!$B$22-SUM($P$2:P963)/1000/General!$B$24+SUM($Q$2:Q963)/1000/General!$B$24</f>
        <v>1.1469399502919086</v>
      </c>
      <c r="C963" s="5">
        <f>Online_RAW!K963</f>
        <v>19.62</v>
      </c>
      <c r="D963" s="5">
        <f>Online_RAW!J963</f>
        <v>0.83</v>
      </c>
      <c r="E963" s="5">
        <f>(1-F963/100-G963/100)/(1-C963/100-D963/100-General!$B$17/100)</f>
        <v>1.0001916206434769</v>
      </c>
      <c r="F963" s="5">
        <f>N963*General!$B$14/(N963+O963)+O963*100/(N963+O963)</f>
        <v>20.827545710257038</v>
      </c>
      <c r="G963" s="5">
        <f>N963*General!$B$15/(N963+O963)</f>
        <v>3.9986088025122705E-2</v>
      </c>
      <c r="H963" s="5">
        <f>(N963+O963)*(1/General!$B$20)*((F963/100)-E963*(C963/100))*1000/B963</f>
        <v>84.293705142222976</v>
      </c>
      <c r="I963" s="5">
        <f>(N963+O963)*(1/General!$B$20)*((D963/100)*E963-(G963/100))*1000/B963</f>
        <v>55.33093090687904</v>
      </c>
      <c r="J963" s="5">
        <f t="shared" si="15"/>
        <v>0.65640644000074455</v>
      </c>
      <c r="K963" s="5">
        <f>MAX(Online_RAW!$L$2-Online_RAW!L963,0)</f>
        <v>0</v>
      </c>
      <c r="L963" s="5">
        <f>0.0039*(Online_RAW!M963)</f>
        <v>41.979599999999998</v>
      </c>
      <c r="M963" s="10">
        <f>Online_RAW!$N$2-Online_RAW!N963</f>
        <v>27.206781818180389</v>
      </c>
      <c r="N963" s="5">
        <f>Online_RAW!C963*60</f>
        <v>179.9512173913044</v>
      </c>
      <c r="O963" s="5">
        <f>MAX(0, Online_RAW!D963*60)</f>
        <v>6.2608695652174196E-2</v>
      </c>
      <c r="P963" s="5">
        <f>_xlfn.IFNA(VLOOKUP(A963,Sampling!$D$7:$E$14,2,FALSE),0)</f>
        <v>0</v>
      </c>
      <c r="Q963">
        <f>_xlfn.IFNA(VLOOKUP(A963,Refill!$D$6:$G$8,2,FALSE),0)</f>
        <v>0</v>
      </c>
    </row>
    <row r="964" spans="1:17" x14ac:dyDescent="0.25">
      <c r="A964" s="5">
        <f>ROUND((Online_RAW!B964-General!$B$10)*24,3)</f>
        <v>16.033000000000001</v>
      </c>
      <c r="B964" s="5">
        <f>General!$B$12+Online_ANA!K964/1000+Online_ANA!L964/1000+Online_ANA!M964/1000/General!$B$22-SUM($P$2:P964)/1000/General!$B$24+SUM($Q$2:Q964)/1000/General!$B$24</f>
        <v>1.1472986464553765</v>
      </c>
      <c r="C964" s="5">
        <f>Online_RAW!K964</f>
        <v>19.61</v>
      </c>
      <c r="D964" s="5">
        <f>Online_RAW!J964</f>
        <v>0.83499999999999996</v>
      </c>
      <c r="E964" s="5">
        <f>(1-F964/100-G964/100)/(1-C964/100-D964/100-General!$B$17/100)</f>
        <v>1.0001565760838664</v>
      </c>
      <c r="F964" s="5">
        <f>N964*General!$B$14/(N964+O964)+O964*100/(N964+O964)</f>
        <v>20.825316432684488</v>
      </c>
      <c r="G964" s="5">
        <f>N964*General!$B$15/(N964+O964)</f>
        <v>3.9987213922886629E-2</v>
      </c>
      <c r="H964" s="5">
        <f>(N964+O964)*(1/General!$B$20)*((F964/100)-E964*(C964/100))*1000/B964</f>
        <v>84.864996778053722</v>
      </c>
      <c r="I964" s="5">
        <f>(N964+O964)*(1/General!$B$20)*((D964/100)*E964-(G964/100))*1000/B964</f>
        <v>55.665149004262844</v>
      </c>
      <c r="J964" s="5">
        <f t="shared" si="15"/>
        <v>0.65592589545302349</v>
      </c>
      <c r="K964" s="5">
        <f>MAX(Online_RAW!$L$2-Online_RAW!L964,0)</f>
        <v>0</v>
      </c>
      <c r="L964" s="5">
        <f>0.0039*(Online_RAW!M964)</f>
        <v>42.1629</v>
      </c>
      <c r="M964" s="10">
        <f>Online_RAW!$N$2-Online_RAW!N964</f>
        <v>27.397963636360146</v>
      </c>
      <c r="N964" s="5">
        <f>Online_RAW!C964*60</f>
        <v>179.96781818181839</v>
      </c>
      <c r="O964" s="5">
        <f>MAX(0, Online_RAW!D964*60)</f>
        <v>5.7545454545454539E-2</v>
      </c>
      <c r="P964" s="5">
        <f>_xlfn.IFNA(VLOOKUP(A964,Sampling!$D$7:$E$14,2,FALSE),0)</f>
        <v>0</v>
      </c>
      <c r="Q964">
        <f>_xlfn.IFNA(VLOOKUP(A964,Refill!$D$6:$G$8,2,FALSE),0)</f>
        <v>0</v>
      </c>
    </row>
    <row r="965" spans="1:17" x14ac:dyDescent="0.25">
      <c r="A965" s="5">
        <f>ROUND((Online_RAW!B965-General!$B$10)*24,3)</f>
        <v>16.05</v>
      </c>
      <c r="B965" s="5">
        <f>General!$B$12+Online_ANA!K965/1000+Online_ANA!L965/1000+Online_ANA!M965/1000/General!$B$22-SUM($P$2:P965)/1000/General!$B$24+SUM($Q$2:Q965)/1000/General!$B$24</f>
        <v>1.1475023102228081</v>
      </c>
      <c r="C965" s="5">
        <f>Online_RAW!K965</f>
        <v>19.61</v>
      </c>
      <c r="D965" s="5">
        <f>Online_RAW!J965</f>
        <v>0.836666666666667</v>
      </c>
      <c r="E965" s="5">
        <f>(1-F965/100-G965/100)/(1-C965/100-D965/100-General!$B$17/100)</f>
        <v>1.0003091055409465</v>
      </c>
      <c r="F965" s="5">
        <f>N965*General!$B$14/(N965+O965)+O965*100/(N965+O965)</f>
        <v>20.814909876055136</v>
      </c>
      <c r="G965" s="5">
        <f>N965*General!$B$15/(N965+O965)</f>
        <v>3.9992469759568113E-2</v>
      </c>
      <c r="H965" s="5">
        <f>(N965+O965)*(1/General!$B$20)*((F965/100)-E965*(C965/100))*1000/B965</f>
        <v>83.967112092067921</v>
      </c>
      <c r="I965" s="5">
        <f>(N965+O965)*(1/General!$B$20)*((D965/100)*E965-(G965/100))*1000/B965</f>
        <v>55.817025481303894</v>
      </c>
      <c r="J965" s="5">
        <f t="shared" si="15"/>
        <v>0.66474866278718581</v>
      </c>
      <c r="K965" s="5">
        <f>MAX(Online_RAW!$L$2-Online_RAW!L965,0)</f>
        <v>0</v>
      </c>
      <c r="L965" s="5">
        <f>0.0039*(Online_RAW!M965)</f>
        <v>42.1629</v>
      </c>
      <c r="M965" s="10">
        <f>Online_RAW!$N$2-Online_RAW!N965</f>
        <v>27.619957142860585</v>
      </c>
      <c r="N965" s="5">
        <f>Online_RAW!C965*60</f>
        <v>180.1093043478258</v>
      </c>
      <c r="O965" s="5">
        <f>MAX(0, Online_RAW!D965*60)</f>
        <v>3.3913043478260879E-2</v>
      </c>
      <c r="P965" s="5">
        <f>_xlfn.IFNA(VLOOKUP(A965,Sampling!$D$7:$E$14,2,FALSE),0)</f>
        <v>0</v>
      </c>
      <c r="Q965">
        <f>_xlfn.IFNA(VLOOKUP(A965,Refill!$D$6:$G$8,2,FALSE),0)</f>
        <v>0</v>
      </c>
    </row>
    <row r="966" spans="1:17" x14ac:dyDescent="0.25">
      <c r="A966" s="5">
        <f>ROUND((Online_RAW!B966-General!$B$10)*24,3)</f>
        <v>16.067</v>
      </c>
      <c r="B966" s="5">
        <f>General!$B$12+Online_ANA!K966/1000+Online_ANA!L966/1000+Online_ANA!M966/1000/General!$B$22-SUM($P$2:P966)/1000/General!$B$24+SUM($Q$2:Q966)/1000/General!$B$24</f>
        <v>1.1476887856739637</v>
      </c>
      <c r="C966" s="5">
        <f>Online_RAW!K966</f>
        <v>19.62</v>
      </c>
      <c r="D966" s="5">
        <f>Online_RAW!J966</f>
        <v>0.836666666666667</v>
      </c>
      <c r="E966" s="5">
        <f>(1-F966/100-G966/100)/(1-C966/100-D966/100-General!$B$17/100)</f>
        <v>1.0002025964438213</v>
      </c>
      <c r="F966" s="5">
        <f>N966*General!$B$14/(N966+O966)+O966*100/(N966+O966)</f>
        <v>20.833348282385625</v>
      </c>
      <c r="G966" s="5">
        <f>N966*General!$B$15/(N966+O966)</f>
        <v>3.9983157433138572E-2</v>
      </c>
      <c r="H966" s="5">
        <f>(N966+O966)*(1/General!$B$20)*((F966/100)-E966*(C966/100))*1000/B966</f>
        <v>84.652923610880507</v>
      </c>
      <c r="I966" s="5">
        <f>(N966+O966)*(1/General!$B$20)*((D966/100)*E966-(G966/100))*1000/B966</f>
        <v>55.777595852021456</v>
      </c>
      <c r="J966" s="5">
        <f t="shared" si="15"/>
        <v>0.6588974541317828</v>
      </c>
      <c r="K966" s="5">
        <f>MAX(Online_RAW!$L$2-Online_RAW!L966,0)</f>
        <v>0</v>
      </c>
      <c r="L966" s="5">
        <f>0.0039*(Online_RAW!M966)</f>
        <v>42.1629</v>
      </c>
      <c r="M966" s="10">
        <f>Online_RAW!$N$2-Online_RAW!N966</f>
        <v>27.823215384620198</v>
      </c>
      <c r="N966" s="5">
        <f>Online_RAW!C966*60</f>
        <v>179.98742857142878</v>
      </c>
      <c r="O966" s="5">
        <f>MAX(0, Online_RAW!D966*60)</f>
        <v>7.5818181818181604E-2</v>
      </c>
      <c r="P966" s="5">
        <f>_xlfn.IFNA(VLOOKUP(A966,Sampling!$D$7:$E$14,2,FALSE),0)</f>
        <v>0</v>
      </c>
      <c r="Q966">
        <f>_xlfn.IFNA(VLOOKUP(A966,Refill!$D$6:$G$8,2,FALSE),0)</f>
        <v>0</v>
      </c>
    </row>
    <row r="967" spans="1:17" x14ac:dyDescent="0.25">
      <c r="A967" s="5">
        <f>ROUND((Online_RAW!B967-General!$B$10)*24,3)</f>
        <v>16.082999999999998</v>
      </c>
      <c r="B967" s="5">
        <f>General!$B$12+Online_ANA!K967/1000+Online_ANA!L967/1000+Online_ANA!M967/1000/General!$B$22-SUM($P$2:P967)/1000/General!$B$24+SUM($Q$2:Q967)/1000/General!$B$24</f>
        <v>1.1478755736566151</v>
      </c>
      <c r="C967" s="5">
        <f>Online_RAW!K967</f>
        <v>19.625</v>
      </c>
      <c r="D967" s="5">
        <f>Online_RAW!J967</f>
        <v>0.84</v>
      </c>
      <c r="E967" s="5">
        <f>(1-F967/100-G967/100)/(1-C967/100-D967/100-General!$B$17/100)</f>
        <v>1.0002573926051659</v>
      </c>
      <c r="F967" s="5">
        <f>N967*General!$B$14/(N967+O967)+O967*100/(N967+O967)</f>
        <v>20.837350822692617</v>
      </c>
      <c r="G967" s="5">
        <f>N967*General!$B$15/(N967+O967)</f>
        <v>3.9981135948135044E-2</v>
      </c>
      <c r="H967" s="5">
        <f>(N967+O967)*(1/General!$B$20)*((F967/100)-E967*(C967/100))*1000/B967</f>
        <v>84.433394698818105</v>
      </c>
      <c r="I967" s="5">
        <f>(N967+O967)*(1/General!$B$20)*((D967/100)*E967-(G967/100))*1000/B967</f>
        <v>55.965039531141599</v>
      </c>
      <c r="J967" s="5">
        <f t="shared" si="15"/>
        <v>0.66283062206339305</v>
      </c>
      <c r="K967" s="5">
        <f>MAX(Online_RAW!$L$2-Online_RAW!L967,0)</f>
        <v>0</v>
      </c>
      <c r="L967" s="5">
        <f>0.0039*(Online_RAW!M967)</f>
        <v>42.1629</v>
      </c>
      <c r="M967" s="10">
        <f>Online_RAW!$N$2-Online_RAW!N967</f>
        <v>28.026814285710316</v>
      </c>
      <c r="N967" s="5">
        <f>Online_RAW!C967*60</f>
        <v>179.84921739130439</v>
      </c>
      <c r="O967" s="5">
        <f>MAX(0, Online_RAW!D967*60)</f>
        <v>8.4857142857142603E-2</v>
      </c>
      <c r="P967" s="5">
        <f>_xlfn.IFNA(VLOOKUP(A967,Sampling!$D$7:$E$14,2,FALSE),0)</f>
        <v>0</v>
      </c>
      <c r="Q967">
        <f>_xlfn.IFNA(VLOOKUP(A967,Refill!$D$6:$G$8,2,FALSE),0)</f>
        <v>0</v>
      </c>
    </row>
    <row r="968" spans="1:17" x14ac:dyDescent="0.25">
      <c r="A968" s="5">
        <f>ROUND((Online_RAW!B968-General!$B$10)*24,3)</f>
        <v>16.100000000000001</v>
      </c>
      <c r="B968" s="5">
        <f>General!$B$12+Online_ANA!K968/1000+Online_ANA!L968/1000+Online_ANA!M968/1000/General!$B$22-SUM($P$2:P968)/1000/General!$B$24+SUM($Q$2:Q968)/1000/General!$B$24</f>
        <v>1.1480455299694228</v>
      </c>
      <c r="C968" s="5">
        <f>Online_RAW!K968</f>
        <v>19.61</v>
      </c>
      <c r="D968" s="5">
        <f>Online_RAW!J968</f>
        <v>0.84666666666666701</v>
      </c>
      <c r="E968" s="5">
        <f>(1-F968/100-G968/100)/(1-C968/100-D968/100-General!$B$17/100)</f>
        <v>1.0001539667691259</v>
      </c>
      <c r="F968" s="5">
        <f>N968*General!$B$14/(N968+O968)+O968*100/(N968+O968)</f>
        <v>20.837197351097725</v>
      </c>
      <c r="G968" s="5">
        <f>N968*General!$B$15/(N968+O968)</f>
        <v>3.9981213459041549E-2</v>
      </c>
      <c r="H968" s="5">
        <f>(N968+O968)*(1/General!$B$20)*((F968/100)-E968*(C968/100))*1000/B968</f>
        <v>85.63859708889683</v>
      </c>
      <c r="I968" s="5">
        <f>(N968+O968)*(1/General!$B$20)*((D968/100)*E968-(G968/100))*1000/B968</f>
        <v>56.441604639561966</v>
      </c>
      <c r="J968" s="5">
        <f t="shared" si="15"/>
        <v>0.65906736632984497</v>
      </c>
      <c r="K968" s="5">
        <f>MAX(Online_RAW!$L$2-Online_RAW!L968,0)</f>
        <v>0</v>
      </c>
      <c r="L968" s="5">
        <f>0.0039*(Online_RAW!M968)</f>
        <v>42.1629</v>
      </c>
      <c r="M968" s="10">
        <f>Online_RAW!$N$2-Online_RAW!N968</f>
        <v>28.21206666667058</v>
      </c>
      <c r="N968" s="5">
        <f>Online_RAW!C968*60</f>
        <v>179.92827272727303</v>
      </c>
      <c r="O968" s="5">
        <f>MAX(0, Online_RAW!D968*60)</f>
        <v>8.4545454545454604E-2</v>
      </c>
      <c r="P968" s="5">
        <f>_xlfn.IFNA(VLOOKUP(A968,Sampling!$D$7:$E$14,2,FALSE),0)</f>
        <v>0</v>
      </c>
      <c r="Q968">
        <f>_xlfn.IFNA(VLOOKUP(A968,Refill!$D$6:$G$8,2,FALSE),0)</f>
        <v>0</v>
      </c>
    </row>
    <row r="969" spans="1:17" x14ac:dyDescent="0.25">
      <c r="A969" s="5">
        <f>ROUND((Online_RAW!B969-General!$B$10)*24,3)</f>
        <v>16.117000000000001</v>
      </c>
      <c r="B969" s="5">
        <f>General!$B$12+Online_ANA!K969/1000+Online_ANA!L969/1000+Online_ANA!M969/1000/General!$B$22-SUM($P$2:P969)/1000/General!$B$24+SUM($Q$2:Q969)/1000/General!$B$24</f>
        <v>1.1485239426605505</v>
      </c>
      <c r="C969" s="5">
        <f>Online_RAW!K969</f>
        <v>19.61</v>
      </c>
      <c r="D969" s="5">
        <f>Online_RAW!J969</f>
        <v>0.84666666666666701</v>
      </c>
      <c r="E969" s="5">
        <f>(1-F969/100-G969/100)/(1-C969/100-D969/100-General!$B$17/100)</f>
        <v>1.0003121889280033</v>
      </c>
      <c r="F969" s="5">
        <f>N969*General!$B$14/(N969+O969)+O969*100/(N969+O969)</f>
        <v>20.824673969744396</v>
      </c>
      <c r="G969" s="5">
        <f>N969*General!$B$15/(N969+O969)</f>
        <v>3.9987538399118991E-2</v>
      </c>
      <c r="H969" s="5">
        <f>(N969+O969)*(1/General!$B$20)*((F969/100)-E969*(C969/100))*1000/B969</f>
        <v>84.51891804667649</v>
      </c>
      <c r="I969" s="5">
        <f>(N969+O969)*(1/General!$B$20)*((D969/100)*E969-(G969/100))*1000/B969</f>
        <v>56.432814045501019</v>
      </c>
      <c r="J969" s="5">
        <f t="shared" si="15"/>
        <v>0.6676944682885716</v>
      </c>
      <c r="K969" s="5">
        <f>MAX(Online_RAW!$L$2-Online_RAW!L969,0)</f>
        <v>0</v>
      </c>
      <c r="L969" s="5">
        <f>0.0039*(Online_RAW!M969)</f>
        <v>42.402749999999997</v>
      </c>
      <c r="M969" s="10">
        <f>Online_RAW!$N$2-Online_RAW!N969</f>
        <v>28.472099999999955</v>
      </c>
      <c r="N969" s="5">
        <f>Online_RAW!C969*60</f>
        <v>179.9752173913044</v>
      </c>
      <c r="O969" s="5">
        <f>MAX(0, Online_RAW!D969*60)</f>
        <v>5.6086956521739124E-2</v>
      </c>
      <c r="P969" s="5">
        <f>_xlfn.IFNA(VLOOKUP(A969,Sampling!$D$7:$E$14,2,FALSE),0)</f>
        <v>0</v>
      </c>
      <c r="Q969">
        <f>_xlfn.IFNA(VLOOKUP(A969,Refill!$D$6:$G$8,2,FALSE),0)</f>
        <v>0</v>
      </c>
    </row>
    <row r="970" spans="1:17" x14ac:dyDescent="0.25">
      <c r="A970" s="5">
        <f>ROUND((Online_RAW!B970-General!$B$10)*24,3)</f>
        <v>16.132999999999999</v>
      </c>
      <c r="B970" s="5">
        <f>General!$B$12+Online_ANA!K970/1000+Online_ANA!L970/1000+Online_ANA!M970/1000/General!$B$22-SUM($P$2:P970)/1000/General!$B$24+SUM($Q$2:Q970)/1000/General!$B$24</f>
        <v>1.1487147989296611</v>
      </c>
      <c r="C970" s="5">
        <f>Online_RAW!K970</f>
        <v>19.605</v>
      </c>
      <c r="D970" s="5">
        <f>Online_RAW!J970</f>
        <v>0.85</v>
      </c>
      <c r="E970" s="5">
        <f>(1-F970/100-G970/100)/(1-C970/100-D970/100-General!$B$17/100)</f>
        <v>1.0001620471700161</v>
      </c>
      <c r="F970" s="5">
        <f>N970*General!$B$14/(N970+O970)+O970*100/(N970+O970)</f>
        <v>20.834890003331132</v>
      </c>
      <c r="G970" s="5">
        <f>N970*General!$B$15/(N970+O970)</f>
        <v>3.9982378786196399E-2</v>
      </c>
      <c r="H970" s="5">
        <f>(N970+O970)*(1/General!$B$20)*((F970/100)-E970*(C970/100))*1000/B970</f>
        <v>85.833562359469724</v>
      </c>
      <c r="I970" s="5">
        <f>(N970+O970)*(1/General!$B$20)*((D970/100)*E970-(G970/100))*1000/B970</f>
        <v>56.686867131184172</v>
      </c>
      <c r="J970" s="5">
        <f t="shared" si="15"/>
        <v>0.6604277577782498</v>
      </c>
      <c r="K970" s="5">
        <f>MAX(Online_RAW!$L$2-Online_RAW!L970,0)</f>
        <v>0</v>
      </c>
      <c r="L970" s="5">
        <f>0.0039*(Online_RAW!M970)</f>
        <v>42.402749999999997</v>
      </c>
      <c r="M970" s="10">
        <f>Online_RAW!$N$2-Online_RAW!N970</f>
        <v>28.680133333330559</v>
      </c>
      <c r="N970" s="5">
        <f>Online_RAW!C970*60</f>
        <v>180.07539130434779</v>
      </c>
      <c r="O970" s="5">
        <f>MAX(0, Online_RAW!D970*60)</f>
        <v>7.9363636363636192E-2</v>
      </c>
      <c r="P970" s="5">
        <f>_xlfn.IFNA(VLOOKUP(A970,Sampling!$D$7:$E$14,2,FALSE),0)</f>
        <v>0</v>
      </c>
      <c r="Q970">
        <f>_xlfn.IFNA(VLOOKUP(A970,Refill!$D$6:$G$8,2,FALSE),0)</f>
        <v>0</v>
      </c>
    </row>
    <row r="971" spans="1:17" x14ac:dyDescent="0.25">
      <c r="A971" s="5">
        <f>ROUND((Online_RAW!B971-General!$B$10)*24,3)</f>
        <v>16.149999999999999</v>
      </c>
      <c r="B971" s="5">
        <f>General!$B$12+Online_ANA!K971/1000+Online_ANA!L971/1000+Online_ANA!M971/1000/General!$B$22-SUM($P$2:P971)/1000/General!$B$24+SUM($Q$2:Q971)/1000/General!$B$24</f>
        <v>1.1490747704304867</v>
      </c>
      <c r="C971" s="5">
        <f>Online_RAW!K971</f>
        <v>19.600000000000001</v>
      </c>
      <c r="D971" s="5">
        <f>Online_RAW!J971</f>
        <v>0.85</v>
      </c>
      <c r="E971" s="5">
        <f>(1-F971/100-G971/100)/(1-C971/100-D971/100-General!$B$17/100)</f>
        <v>1.0000758380099302</v>
      </c>
      <c r="F971" s="5">
        <f>N971*General!$B$14/(N971+O971)+O971*100/(N971+O971)</f>
        <v>20.836710749308345</v>
      </c>
      <c r="G971" s="5">
        <f>N971*General!$B$15/(N971+O971)</f>
        <v>3.998145921752104E-2</v>
      </c>
      <c r="H971" s="5">
        <f>(N971+O971)*(1/General!$B$20)*((F971/100)-E971*(C971/100))*1000/B971</f>
        <v>86.374093752576258</v>
      </c>
      <c r="I971" s="5">
        <f>(N971+O971)*(1/General!$B$20)*((D971/100)*E971-(G971/100))*1000/B971</f>
        <v>56.64573136965938</v>
      </c>
      <c r="J971" s="5">
        <f t="shared" si="15"/>
        <v>0.65581853202332241</v>
      </c>
      <c r="K971" s="5">
        <f>MAX(Online_RAW!$L$2-Online_RAW!L971,0)</f>
        <v>0</v>
      </c>
      <c r="L971" s="5">
        <f>0.0039*(Online_RAW!M971)</f>
        <v>42.584099999999999</v>
      </c>
      <c r="M971" s="10">
        <f>Online_RAW!$N$2-Online_RAW!N971</f>
        <v>28.874830769230357</v>
      </c>
      <c r="N971" s="5">
        <f>Online_RAW!C971*60</f>
        <v>180.01304347826101</v>
      </c>
      <c r="O971" s="5">
        <f>MAX(0, Online_RAW!D971*60)</f>
        <v>8.3478260869565404E-2</v>
      </c>
      <c r="P971" s="5">
        <f>_xlfn.IFNA(VLOOKUP(A971,Sampling!$D$7:$E$14,2,FALSE),0)</f>
        <v>0</v>
      </c>
      <c r="Q971">
        <f>_xlfn.IFNA(VLOOKUP(A971,Refill!$D$6:$G$8,2,FALSE),0)</f>
        <v>0</v>
      </c>
    </row>
    <row r="972" spans="1:17" x14ac:dyDescent="0.25">
      <c r="A972" s="5">
        <f>ROUND((Online_RAW!B972-General!$B$10)*24,3)</f>
        <v>16.167000000000002</v>
      </c>
      <c r="B972" s="5">
        <f>General!$B$12+Online_ANA!K972/1000+Online_ANA!L972/1000+Online_ANA!M972/1000/General!$B$22-SUM($P$2:P972)/1000/General!$B$24+SUM($Q$2:Q972)/1000/General!$B$24</f>
        <v>1.1492810641367799</v>
      </c>
      <c r="C972" s="5">
        <f>Online_RAW!K972</f>
        <v>19.594999999999999</v>
      </c>
      <c r="D972" s="5">
        <f>Online_RAW!J972</f>
        <v>0.85</v>
      </c>
      <c r="E972" s="5">
        <f>(1-F972/100-G972/100)/(1-C972/100-D972/100-General!$B$17/100)</f>
        <v>1.0001447509810397</v>
      </c>
      <c r="F972" s="5">
        <f>N972*General!$B$14/(N972+O972)+O972*100/(N972+O972)</f>
        <v>20.826252534887729</v>
      </c>
      <c r="G972" s="5">
        <f>N972*General!$B$15/(N972+O972)</f>
        <v>3.9986741143996099E-2</v>
      </c>
      <c r="H972" s="5">
        <f>(N972+O972)*(1/General!$B$20)*((F972/100)-E972*(C972/100))*1000/B972</f>
        <v>85.943439212997291</v>
      </c>
      <c r="I972" s="5">
        <f>(N972+O972)*(1/General!$B$20)*((D972/100)*E972-(G972/100))*1000/B972</f>
        <v>56.679408042441885</v>
      </c>
      <c r="J972" s="5">
        <f t="shared" si="15"/>
        <v>0.65949662430858613</v>
      </c>
      <c r="K972" s="5">
        <f>MAX(Online_RAW!$L$2-Online_RAW!L972,0)</f>
        <v>0</v>
      </c>
      <c r="L972" s="5">
        <f>0.0039*(Online_RAW!M972)</f>
        <v>42.584099999999999</v>
      </c>
      <c r="M972" s="10">
        <f>Online_RAW!$N$2-Online_RAW!N972</f>
        <v>29.099690909089986</v>
      </c>
      <c r="N972" s="5">
        <f>Online_RAW!C972*60</f>
        <v>180.16434782608678</v>
      </c>
      <c r="O972" s="5">
        <f>MAX(0, Online_RAW!D972*60)</f>
        <v>5.9739130434782642E-2</v>
      </c>
      <c r="P972" s="5">
        <f>_xlfn.IFNA(VLOOKUP(A972,Sampling!$D$7:$E$14,2,FALSE),0)</f>
        <v>0</v>
      </c>
      <c r="Q972">
        <f>_xlfn.IFNA(VLOOKUP(A972,Refill!$D$6:$G$8,2,FALSE),0)</f>
        <v>0</v>
      </c>
    </row>
    <row r="973" spans="1:17" x14ac:dyDescent="0.25">
      <c r="A973" s="5">
        <f>ROUND((Online_RAW!B973-General!$B$10)*24,3)</f>
        <v>16.183</v>
      </c>
      <c r="B973" s="5">
        <f>General!$B$12+Online_ANA!K973/1000+Online_ANA!L973/1000+Online_ANA!M973/1000/General!$B$22-SUM($P$2:P973)/1000/General!$B$24+SUM($Q$2:Q973)/1000/General!$B$24</f>
        <v>1.1494803909567521</v>
      </c>
      <c r="C973" s="5">
        <f>Online_RAW!K973</f>
        <v>19.6033333333333</v>
      </c>
      <c r="D973" s="5">
        <f>Online_RAW!J973</f>
        <v>0.86</v>
      </c>
      <c r="E973" s="5">
        <f>(1-F973/100-G973/100)/(1-C973/100-D973/100-General!$B$17/100)</f>
        <v>1.0003187988778406</v>
      </c>
      <c r="F973" s="5">
        <f>N973*General!$B$14/(N973+O973)+O973*100/(N973+O973)</f>
        <v>20.830822949913674</v>
      </c>
      <c r="G973" s="5">
        <f>N973*General!$B$15/(N973+O973)</f>
        <v>3.9984432853578958E-2</v>
      </c>
      <c r="H973" s="5">
        <f>(N973+O973)*(1/General!$B$20)*((F973/100)-E973*(C973/100))*1000/B973</f>
        <v>85.367545355747723</v>
      </c>
      <c r="I973" s="5">
        <f>(N973+O973)*(1/General!$B$20)*((D973/100)*E973-(G973/100))*1000/B973</f>
        <v>57.340175221892558</v>
      </c>
      <c r="J973" s="5">
        <f t="shared" si="15"/>
        <v>0.67168588464084134</v>
      </c>
      <c r="K973" s="5">
        <f>MAX(Online_RAW!$L$2-Online_RAW!L973,0)</f>
        <v>0</v>
      </c>
      <c r="L973" s="5">
        <f>0.0039*(Online_RAW!M973)</f>
        <v>42.584099999999999</v>
      </c>
      <c r="M973" s="10">
        <f>Online_RAW!$N$2-Online_RAW!N973</f>
        <v>29.316957142859792</v>
      </c>
      <c r="N973" s="5">
        <f>Online_RAW!C973*60</f>
        <v>180.02947826086978</v>
      </c>
      <c r="O973" s="5">
        <f>MAX(0, Online_RAW!D973*60)</f>
        <v>7.0090909090909204E-2</v>
      </c>
      <c r="P973" s="5">
        <f>_xlfn.IFNA(VLOOKUP(A973,Sampling!$D$7:$E$14,2,FALSE),0)</f>
        <v>0</v>
      </c>
      <c r="Q973">
        <f>_xlfn.IFNA(VLOOKUP(A973,Refill!$D$6:$G$8,2,FALSE),0)</f>
        <v>0</v>
      </c>
    </row>
    <row r="974" spans="1:17" x14ac:dyDescent="0.25">
      <c r="A974" s="5">
        <f>ROUND((Online_RAW!B974-General!$B$10)*24,3)</f>
        <v>16.2</v>
      </c>
      <c r="B974" s="5">
        <f>General!$B$12+Online_ANA!K974/1000+Online_ANA!L974/1000+Online_ANA!M974/1000/General!$B$22-SUM($P$2:P974)/1000/General!$B$24+SUM($Q$2:Q974)/1000/General!$B$24</f>
        <v>1.1496665716675694</v>
      </c>
      <c r="C974" s="5">
        <f>Online_RAW!K974</f>
        <v>19.6033333333333</v>
      </c>
      <c r="D974" s="5">
        <f>Online_RAW!J974</f>
        <v>0.85499999999999998</v>
      </c>
      <c r="E974" s="5">
        <f>(1-F974/100-G974/100)/(1-C974/100-D974/100-General!$B$17/100)</f>
        <v>1.0001580415499203</v>
      </c>
      <c r="F974" s="5">
        <f>N974*General!$B$14/(N974+O974)+O974*100/(N974+O974)</f>
        <v>20.838542602065942</v>
      </c>
      <c r="G974" s="5">
        <f>N974*General!$B$15/(N974+O974)</f>
        <v>3.9980534039360638E-2</v>
      </c>
      <c r="H974" s="5">
        <f>(N974+O974)*(1/General!$B$20)*((F974/100)-E974*(C974/100))*1000/B974</f>
        <v>86.120283471590881</v>
      </c>
      <c r="I974" s="5">
        <f>(N974+O974)*(1/General!$B$20)*((D974/100)*E974-(G974/100))*1000/B974</f>
        <v>56.976471458037196</v>
      </c>
      <c r="J974" s="5">
        <f t="shared" si="15"/>
        <v>0.66159177793269153</v>
      </c>
      <c r="K974" s="5">
        <f>MAX(Online_RAW!$L$2-Online_RAW!L974,0)</f>
        <v>0</v>
      </c>
      <c r="L974" s="5">
        <f>0.0039*(Online_RAW!M974)</f>
        <v>42.584099999999999</v>
      </c>
      <c r="M974" s="10">
        <f>Online_RAW!$N$2-Online_RAW!N974</f>
        <v>29.519894117650438</v>
      </c>
      <c r="N974" s="5">
        <f>Online_RAW!C974*60</f>
        <v>180.02608695652199</v>
      </c>
      <c r="O974" s="5">
        <f>MAX(0, Online_RAW!D974*60)</f>
        <v>8.7652173913043405E-2</v>
      </c>
      <c r="P974" s="5">
        <f>_xlfn.IFNA(VLOOKUP(A974,Sampling!$D$7:$E$14,2,FALSE),0)</f>
        <v>0</v>
      </c>
      <c r="Q974">
        <f>_xlfn.IFNA(VLOOKUP(A974,Refill!$D$6:$G$8,2,FALSE),0)</f>
        <v>0</v>
      </c>
    </row>
    <row r="975" spans="1:17" x14ac:dyDescent="0.25">
      <c r="A975" s="5">
        <f>ROUND((Online_RAW!B975-General!$B$10)*24,3)</f>
        <v>16.216999999999999</v>
      </c>
      <c r="B975" s="5">
        <f>General!$B$12+Online_ANA!K975/1000+Online_ANA!L975/1000+Online_ANA!M975/1000/General!$B$22-SUM($P$2:P975)/1000/General!$B$24+SUM($Q$2:Q975)/1000/General!$B$24</f>
        <v>1.1498535189602481</v>
      </c>
      <c r="C975" s="5">
        <f>Online_RAW!K975</f>
        <v>19.596</v>
      </c>
      <c r="D975" s="5">
        <f>Online_RAW!J975</f>
        <v>0.86666666666666703</v>
      </c>
      <c r="E975" s="5">
        <f>(1-F975/100-G975/100)/(1-C975/100-D975/100-General!$B$17/100)</f>
        <v>1.0004011378116329</v>
      </c>
      <c r="F975" s="5">
        <f>N975*General!$B$14/(N975+O975)+O975*100/(N975+O975)</f>
        <v>20.823639050682431</v>
      </c>
      <c r="G975" s="5">
        <f>N975*General!$B$15/(N975+O975)</f>
        <v>3.9988061085513921E-2</v>
      </c>
      <c r="H975" s="5">
        <f>(N975+O975)*(1/General!$B$20)*((F975/100)-E975*(C975/100))*1000/B975</f>
        <v>85.212796962569413</v>
      </c>
      <c r="I975" s="5">
        <f>(N975+O975)*(1/General!$B$20)*((D975/100)*E975-(G975/100))*1000/B975</f>
        <v>57.775431411153299</v>
      </c>
      <c r="J975" s="5">
        <f t="shared" si="15"/>
        <v>0.67801355512989137</v>
      </c>
      <c r="K975" s="5">
        <f>MAX(Online_RAW!$L$2-Online_RAW!L975,0)</f>
        <v>0</v>
      </c>
      <c r="L975" s="5">
        <f>0.0039*(Online_RAW!M975)</f>
        <v>42.584099999999999</v>
      </c>
      <c r="M975" s="10">
        <f>Online_RAW!$N$2-Online_RAW!N975</f>
        <v>29.723666666670397</v>
      </c>
      <c r="N975" s="5">
        <f>Online_RAW!C975*60</f>
        <v>179.9932173913044</v>
      </c>
      <c r="O975" s="5">
        <f>MAX(0, Online_RAW!D975*60)</f>
        <v>5.3739130434782643E-2</v>
      </c>
      <c r="P975" s="5">
        <f>_xlfn.IFNA(VLOOKUP(A975,Sampling!$D$7:$E$14,2,FALSE),0)</f>
        <v>0</v>
      </c>
      <c r="Q975">
        <f>_xlfn.IFNA(VLOOKUP(A975,Refill!$D$6:$G$8,2,FALSE),0)</f>
        <v>0</v>
      </c>
    </row>
    <row r="976" spans="1:17" x14ac:dyDescent="0.25">
      <c r="A976" s="5">
        <f>ROUND((Online_RAW!B976-General!$B$10)*24,3)</f>
        <v>16.233000000000001</v>
      </c>
      <c r="B976" s="5">
        <f>General!$B$12+Online_ANA!K976/1000+Online_ANA!L976/1000+Online_ANA!M976/1000/General!$B$22-SUM($P$2:P976)/1000/General!$B$24+SUM($Q$2:Q976)/1000/General!$B$24</f>
        <v>1.1502384176146792</v>
      </c>
      <c r="C976" s="5">
        <f>Online_RAW!K976</f>
        <v>19.596</v>
      </c>
      <c r="D976" s="5">
        <f>Online_RAW!J976</f>
        <v>0.86499999999999999</v>
      </c>
      <c r="E976" s="5">
        <f>(1-F976/100-G976/100)/(1-C976/100-D976/100-General!$B$17/100)</f>
        <v>1.0004483828988275</v>
      </c>
      <c r="F976" s="5">
        <f>N976*General!$B$14/(N976+O976)+O976*100/(N976+O976)</f>
        <v>20.818231600012485</v>
      </c>
      <c r="G976" s="5">
        <f>N976*General!$B$15/(N976+O976)</f>
        <v>3.9990792121205813E-2</v>
      </c>
      <c r="H976" s="5">
        <f>(N976+O976)*(1/General!$B$20)*((F976/100)-E976*(C976/100))*1000/B976</f>
        <v>84.758926338367587</v>
      </c>
      <c r="I976" s="5">
        <f>(N976+O976)*(1/General!$B$20)*((D976/100)*E976-(G976/100))*1000/B976</f>
        <v>57.653839618230343</v>
      </c>
      <c r="J976" s="5">
        <f t="shared" si="15"/>
        <v>0.68020964999095723</v>
      </c>
      <c r="K976" s="5">
        <f>MAX(Online_RAW!$L$2-Online_RAW!L976,0)</f>
        <v>0</v>
      </c>
      <c r="L976" s="5">
        <f>0.0039*(Online_RAW!M976)</f>
        <v>42.803280000000001</v>
      </c>
      <c r="M976" s="10">
        <f>Online_RAW!$N$2-Online_RAW!N976</f>
        <v>29.904300000000148</v>
      </c>
      <c r="N976" s="5">
        <f>Online_RAW!C976*60</f>
        <v>180.04147826086978</v>
      </c>
      <c r="O976" s="5">
        <f>MAX(0, Online_RAW!D976*60)</f>
        <v>4.1454545454545459E-2</v>
      </c>
      <c r="P976" s="5">
        <f>_xlfn.IFNA(VLOOKUP(A976,Sampling!$D$7:$E$14,2,FALSE),0)</f>
        <v>0</v>
      </c>
      <c r="Q976">
        <f>_xlfn.IFNA(VLOOKUP(A976,Refill!$D$6:$G$8,2,FALSE),0)</f>
        <v>0</v>
      </c>
    </row>
    <row r="977" spans="1:17" x14ac:dyDescent="0.25">
      <c r="A977" s="5">
        <f>ROUND((Online_RAW!B977-General!$B$10)*24,3)</f>
        <v>16.25</v>
      </c>
      <c r="B977" s="5">
        <f>General!$B$12+Online_ANA!K977/1000+Online_ANA!L977/1000+Online_ANA!M977/1000/General!$B$22-SUM($P$2:P977)/1000/General!$B$24+SUM($Q$2:Q977)/1000/General!$B$24</f>
        <v>1.1504298082472204</v>
      </c>
      <c r="C977" s="5">
        <f>Online_RAW!K977</f>
        <v>19.59</v>
      </c>
      <c r="D977" s="5">
        <f>Online_RAW!J977</f>
        <v>0.86499999999999999</v>
      </c>
      <c r="E977" s="5">
        <f>(1-F977/100-G977/100)/(1-C977/100-D977/100-General!$B$17/100)</f>
        <v>1.0004458803298009</v>
      </c>
      <c r="F977" s="5">
        <f>N977*General!$B$14/(N977+O977)+O977*100/(N977+O977)</f>
        <v>20.812423960574719</v>
      </c>
      <c r="G977" s="5">
        <f>N977*General!$B$15/(N977+O977)</f>
        <v>3.9993725272437011E-2</v>
      </c>
      <c r="H977" s="5">
        <f>(N977+O977)*(1/General!$B$20)*((F977/100)-E977*(C977/100))*1000/B977</f>
        <v>84.764021005732999</v>
      </c>
      <c r="I977" s="5">
        <f>(N977+O977)*(1/General!$B$20)*((D977/100)*E977-(G977/100))*1000/B977</f>
        <v>57.645353984164892</v>
      </c>
      <c r="J977" s="5">
        <f t="shared" si="15"/>
        <v>0.68006865767099534</v>
      </c>
      <c r="K977" s="5">
        <f>MAX(Online_RAW!$L$2-Online_RAW!L977,0)</f>
        <v>0</v>
      </c>
      <c r="L977" s="5">
        <f>0.0039*(Online_RAW!M977)</f>
        <v>42.803280000000001</v>
      </c>
      <c r="M977" s="10">
        <f>Online_RAW!$N$2-Online_RAW!N977</f>
        <v>30.112915789470208</v>
      </c>
      <c r="N977" s="5">
        <f>Online_RAW!C977*60</f>
        <v>180.05924999999999</v>
      </c>
      <c r="O977" s="5">
        <f>MAX(0, Online_RAW!D977*60)</f>
        <v>2.824999999999998E-2</v>
      </c>
      <c r="P977" s="5">
        <f>_xlfn.IFNA(VLOOKUP(A977,Sampling!$D$7:$E$14,2,FALSE),0)</f>
        <v>0</v>
      </c>
      <c r="Q977">
        <f>_xlfn.IFNA(VLOOKUP(A977,Refill!$D$6:$G$8,2,FALSE),0)</f>
        <v>0</v>
      </c>
    </row>
    <row r="978" spans="1:17" x14ac:dyDescent="0.25">
      <c r="A978" s="5">
        <f>ROUND((Online_RAW!B978-General!$B$10)*24,3)</f>
        <v>16.266999999999999</v>
      </c>
      <c r="B978" s="5">
        <f>General!$B$12+Online_ANA!K978/1000+Online_ANA!L978/1000+Online_ANA!M978/1000/General!$B$22-SUM($P$2:P978)/1000/General!$B$24+SUM($Q$2:Q978)/1000/General!$B$24</f>
        <v>1.150842203669725</v>
      </c>
      <c r="C978" s="5">
        <f>Online_RAW!K978</f>
        <v>19.59</v>
      </c>
      <c r="D978" s="5">
        <f>Online_RAW!J978</f>
        <v>0.86333333333333295</v>
      </c>
      <c r="E978" s="5">
        <f>(1-F978/100-G978/100)/(1-C978/100-D978/100-General!$B$17/100)</f>
        <v>1.0005136125090834</v>
      </c>
      <c r="F978" s="5">
        <f>N978*General!$B$14/(N978+O978)+O978*100/(N978+O978)</f>
        <v>20.805394438615512</v>
      </c>
      <c r="G978" s="5">
        <f>N978*General!$B$15/(N978+O978)</f>
        <v>3.9997275536052777E-2</v>
      </c>
      <c r="H978" s="5">
        <f>(N978+O978)*(1/General!$B$20)*((F978/100)-E978*(C978/100))*1000/B978</f>
        <v>84.114722163862908</v>
      </c>
      <c r="I978" s="5">
        <f>(N978+O978)*(1/General!$B$20)*((D978/100)*E978-(G978/100))*1000/B978</f>
        <v>57.487843646180984</v>
      </c>
      <c r="J978" s="5">
        <f t="shared" si="15"/>
        <v>0.6834456818889515</v>
      </c>
      <c r="K978" s="5">
        <f>MAX(Online_RAW!$L$2-Online_RAW!L978,0)</f>
        <v>0</v>
      </c>
      <c r="L978" s="5">
        <f>0.0039*(Online_RAW!M978)</f>
        <v>43.005299999999998</v>
      </c>
      <c r="M978" s="10">
        <f>Online_RAW!$N$2-Online_RAW!N978</f>
        <v>30.342225000000326</v>
      </c>
      <c r="N978" s="5">
        <f>Online_RAW!C978*60</f>
        <v>179.9992173913044</v>
      </c>
      <c r="O978" s="5">
        <f>MAX(0, Online_RAW!D978*60)</f>
        <v>1.2260869565217419E-2</v>
      </c>
      <c r="P978" s="5">
        <f>_xlfn.IFNA(VLOOKUP(A978,Sampling!$D$7:$E$14,2,FALSE),0)</f>
        <v>0</v>
      </c>
      <c r="Q978">
        <f>_xlfn.IFNA(VLOOKUP(A978,Refill!$D$6:$G$8,2,FALSE),0)</f>
        <v>0</v>
      </c>
    </row>
    <row r="979" spans="1:17" x14ac:dyDescent="0.25">
      <c r="A979" s="5">
        <f>ROUND((Online_RAW!B979-General!$B$10)*24,3)</f>
        <v>16.283000000000001</v>
      </c>
      <c r="B979" s="5">
        <f>General!$B$12+Online_ANA!K979/1000+Online_ANA!L979/1000+Online_ANA!M979/1000/General!$B$22-SUM($P$2:P979)/1000/General!$B$24+SUM($Q$2:Q979)/1000/General!$B$24</f>
        <v>1.1509974524347253</v>
      </c>
      <c r="C979" s="5">
        <f>Online_RAW!K979</f>
        <v>19.594999999999999</v>
      </c>
      <c r="D979" s="5">
        <f>Online_RAW!J979</f>
        <v>0.86499999999999999</v>
      </c>
      <c r="E979" s="5">
        <f>(1-F979/100-G979/100)/(1-C979/100-D979/100-General!$B$17/100)</f>
        <v>1.00057180989811</v>
      </c>
      <c r="F979" s="5">
        <f>N979*General!$B$14/(N979+O979)+O979*100/(N979+O979)</f>
        <v>20.807461734693877</v>
      </c>
      <c r="G979" s="5">
        <f>N979*General!$B$15/(N979+O979)</f>
        <v>3.9996231447124303E-2</v>
      </c>
      <c r="H979" s="5">
        <f>(N979+O979)*(1/General!$B$20)*((F979/100)-E979*(C979/100))*1000/B979</f>
        <v>83.803931640936398</v>
      </c>
      <c r="I979" s="5">
        <f>(N979+O979)*(1/General!$B$20)*((D979/100)*E979-(G979/100))*1000/B979</f>
        <v>57.589677526327414</v>
      </c>
      <c r="J979" s="5">
        <f t="shared" si="15"/>
        <v>0.68719541432822362</v>
      </c>
      <c r="K979" s="5">
        <f>MAX(Online_RAW!$L$2-Online_RAW!L979,0)</f>
        <v>0</v>
      </c>
      <c r="L979" s="5">
        <f>0.0039*(Online_RAW!M979)</f>
        <v>43.005299999999998</v>
      </c>
      <c r="M979" s="10">
        <f>Online_RAW!$N$2-Online_RAW!N979</f>
        <v>30.511446153850557</v>
      </c>
      <c r="N979" s="5">
        <f>Online_RAW!C979*60</f>
        <v>179.96217391304339</v>
      </c>
      <c r="O979" s="5">
        <f>MAX(0, Online_RAW!D979*60)</f>
        <v>1.695652173913044E-2</v>
      </c>
      <c r="P979" s="5">
        <f>_xlfn.IFNA(VLOOKUP(A979,Sampling!$D$7:$E$14,2,FALSE),0)</f>
        <v>0</v>
      </c>
      <c r="Q979">
        <f>_xlfn.IFNA(VLOOKUP(A979,Refill!$D$6:$G$8,2,FALSE),0)</f>
        <v>0</v>
      </c>
    </row>
    <row r="980" spans="1:17" x14ac:dyDescent="0.25">
      <c r="A980" s="5">
        <f>ROUND((Online_RAW!B980-General!$B$10)*24,3)</f>
        <v>16.3</v>
      </c>
      <c r="B980" s="5">
        <f>General!$B$12+Online_ANA!K980/1000+Online_ANA!L980/1000+Online_ANA!M980/1000/General!$B$22-SUM($P$2:P980)/1000/General!$B$24+SUM($Q$2:Q980)/1000/General!$B$24</f>
        <v>1.1511991226299727</v>
      </c>
      <c r="C980" s="5">
        <f>Online_RAW!K980</f>
        <v>19.614999999999998</v>
      </c>
      <c r="D980" s="5">
        <f>Online_RAW!J980</f>
        <v>0.86666666666666703</v>
      </c>
      <c r="E980" s="5">
        <f>(1-F980/100-G980/100)/(1-C980/100-D980/100-General!$B$17/100)</f>
        <v>1.0007430706067388</v>
      </c>
      <c r="F980" s="5">
        <f>N980*General!$B$14/(N980+O980)+O980*100/(N980+O980)</f>
        <v>20.815600638207925</v>
      </c>
      <c r="G980" s="5">
        <f>N980*General!$B$15/(N980+O980)</f>
        <v>3.9992120889793974E-2</v>
      </c>
      <c r="H980" s="5">
        <f>(N980+O980)*(1/General!$B$20)*((F980/100)-E980*(C980/100))*1000/B980</f>
        <v>82.733019881119048</v>
      </c>
      <c r="I980" s="5">
        <f>(N980+O980)*(1/General!$B$20)*((D980/100)*E980-(G980/100))*1000/B980</f>
        <v>57.710877471482959</v>
      </c>
      <c r="J980" s="5">
        <f t="shared" si="15"/>
        <v>0.6975555534466048</v>
      </c>
      <c r="K980" s="5">
        <f>MAX(Online_RAW!$L$2-Online_RAW!L980,0)</f>
        <v>0</v>
      </c>
      <c r="L980" s="5">
        <f>0.0039*(Online_RAW!M980)</f>
        <v>43.005299999999998</v>
      </c>
      <c r="M980" s="10">
        <f>Online_RAW!$N$2-Online_RAW!N980</f>
        <v>30.731266666670308</v>
      </c>
      <c r="N980" s="5">
        <f>Online_RAW!C980*60</f>
        <v>179.9571818181816</v>
      </c>
      <c r="O980" s="5">
        <f>MAX(0, Online_RAW!D980*60)</f>
        <v>3.5454545454545461E-2</v>
      </c>
      <c r="P980" s="5">
        <f>_xlfn.IFNA(VLOOKUP(A980,Sampling!$D$7:$E$14,2,FALSE),0)</f>
        <v>0</v>
      </c>
      <c r="Q980">
        <f>_xlfn.IFNA(VLOOKUP(A980,Refill!$D$6:$G$8,2,FALSE),0)</f>
        <v>0</v>
      </c>
    </row>
    <row r="981" spans="1:17" x14ac:dyDescent="0.25">
      <c r="A981" s="5">
        <f>ROUND((Online_RAW!B981-General!$B$10)*24,3)</f>
        <v>16.317</v>
      </c>
      <c r="B981" s="5">
        <f>General!$B$12+Online_ANA!K981/1000+Online_ANA!L981/1000+Online_ANA!M981/1000/General!$B$22-SUM($P$2:P981)/1000/General!$B$24+SUM($Q$2:Q981)/1000/General!$B$24</f>
        <v>1.1513840479762569</v>
      </c>
      <c r="C981" s="5">
        <f>Online_RAW!K981</f>
        <v>19.605</v>
      </c>
      <c r="D981" s="5">
        <f>Online_RAW!J981</f>
        <v>0.86333333333333295</v>
      </c>
      <c r="E981" s="5">
        <f>(1-F981/100-G981/100)/(1-C981/100-D981/100-General!$B$17/100)</f>
        <v>1.0006428071318183</v>
      </c>
      <c r="F981" s="5">
        <f>N981*General!$B$14/(N981+O981)+O981*100/(N981+O981)</f>
        <v>20.810185400329772</v>
      </c>
      <c r="G981" s="5">
        <f>N981*General!$B$15/(N981+O981)</f>
        <v>3.9994855858419304E-2</v>
      </c>
      <c r="H981" s="5">
        <f>(N981+O981)*(1/General!$B$20)*((F981/100)-E981*(C981/100))*1000/B981</f>
        <v>83.159745580538285</v>
      </c>
      <c r="I981" s="5">
        <f>(N981+O981)*(1/General!$B$20)*((D981/100)*E981-(G981/100))*1000/B981</f>
        <v>57.450725706814218</v>
      </c>
      <c r="J981" s="5">
        <f t="shared" si="15"/>
        <v>0.69084778104779698</v>
      </c>
      <c r="K981" s="5">
        <f>MAX(Online_RAW!$L$2-Online_RAW!L981,0)</f>
        <v>0</v>
      </c>
      <c r="L981" s="5">
        <f>0.0039*(Online_RAW!M981)</f>
        <v>43.005299999999998</v>
      </c>
      <c r="M981" s="10">
        <f>Online_RAW!$N$2-Online_RAW!N981</f>
        <v>30.932835294120196</v>
      </c>
      <c r="N981" s="5">
        <f>Online_RAW!C981*60</f>
        <v>179.931913043478</v>
      </c>
      <c r="O981" s="5">
        <f>MAX(0, Online_RAW!D981*60)</f>
        <v>2.3142857142857159E-2</v>
      </c>
      <c r="P981" s="5">
        <f>_xlfn.IFNA(VLOOKUP(A981,Sampling!$D$7:$E$14,2,FALSE),0)</f>
        <v>0</v>
      </c>
      <c r="Q981">
        <f>_xlfn.IFNA(VLOOKUP(A981,Refill!$D$6:$G$8,2,FALSE),0)</f>
        <v>0</v>
      </c>
    </row>
    <row r="982" spans="1:17" x14ac:dyDescent="0.25">
      <c r="A982" s="5">
        <f>ROUND((Online_RAW!B982-General!$B$10)*24,3)</f>
        <v>16.332999999999998</v>
      </c>
      <c r="B982" s="5">
        <f>General!$B$12+Online_ANA!K982/1000+Online_ANA!L982/1000+Online_ANA!M982/1000/General!$B$22-SUM($P$2:P982)/1000/General!$B$24+SUM($Q$2:Q982)/1000/General!$B$24</f>
        <v>1.1516063091743123</v>
      </c>
      <c r="C982" s="5">
        <f>Online_RAW!K982</f>
        <v>19.585000000000001</v>
      </c>
      <c r="D982" s="5">
        <f>Online_RAW!J982</f>
        <v>0.86666666666666703</v>
      </c>
      <c r="E982" s="5">
        <f>(1-F982/100-G982/100)/(1-C982/100-D982/100-General!$B$17/100)</f>
        <v>1.000356304026774</v>
      </c>
      <c r="F982" s="5">
        <f>N982*General!$B$14/(N982+O982)+O982*100/(N982+O982)</f>
        <v>20.816177923549201</v>
      </c>
      <c r="G982" s="5">
        <f>N982*General!$B$15/(N982+O982)</f>
        <v>3.9991829331540808E-2</v>
      </c>
      <c r="H982" s="5">
        <f>(N982+O982)*(1/General!$B$20)*((F982/100)-E982*(C982/100))*1000/B982</f>
        <v>85.403132154342671</v>
      </c>
      <c r="I982" s="5">
        <f>(N982+O982)*(1/General!$B$20)*((D982/100)*E982-(G982/100))*1000/B982</f>
        <v>57.692378186016306</v>
      </c>
      <c r="J982" s="5">
        <f t="shared" si="15"/>
        <v>0.67553000376793204</v>
      </c>
      <c r="K982" s="5">
        <f>MAX(Online_RAW!$L$2-Online_RAW!L982,0)</f>
        <v>0</v>
      </c>
      <c r="L982" s="5">
        <f>0.0039*(Online_RAW!M982)</f>
        <v>43.005299999999998</v>
      </c>
      <c r="M982" s="10">
        <f>Online_RAW!$N$2-Online_RAW!N982</f>
        <v>31.175100000000384</v>
      </c>
      <c r="N982" s="5">
        <f>Online_RAW!C982*60</f>
        <v>180.03469565217421</v>
      </c>
      <c r="O982" s="5">
        <f>MAX(0, Online_RAW!D982*60)</f>
        <v>3.6782608695652197E-2</v>
      </c>
      <c r="P982" s="5">
        <f>_xlfn.IFNA(VLOOKUP(A982,Sampling!$D$7:$E$14,2,FALSE),0)</f>
        <v>0</v>
      </c>
      <c r="Q982">
        <f>_xlfn.IFNA(VLOOKUP(A982,Refill!$D$6:$G$8,2,FALSE),0)</f>
        <v>0</v>
      </c>
    </row>
    <row r="983" spans="1:17" x14ac:dyDescent="0.25">
      <c r="A983" s="5">
        <f>ROUND((Online_RAW!B983-General!$B$10)*24,3)</f>
        <v>16.350000000000001</v>
      </c>
      <c r="B983" s="5">
        <f>General!$B$12+Online_ANA!K983/1000+Online_ANA!L983/1000+Online_ANA!M983/1000/General!$B$22-SUM($P$2:P983)/1000/General!$B$24+SUM($Q$2:Q983)/1000/General!$B$24</f>
        <v>1.1520339490170368</v>
      </c>
      <c r="C983" s="5">
        <f>Online_RAW!K983</f>
        <v>19.594999999999999</v>
      </c>
      <c r="D983" s="5">
        <f>Online_RAW!J983</f>
        <v>0.86666666666666703</v>
      </c>
      <c r="E983" s="5">
        <f>(1-F983/100-G983/100)/(1-C983/100-D983/100-General!$B$17/100)</f>
        <v>1.0006598722876583</v>
      </c>
      <c r="F983" s="5">
        <f>N983*General!$B$14/(N983+O983)+O983*100/(N983+O983)</f>
        <v>20.802160445182643</v>
      </c>
      <c r="G983" s="5">
        <f>N983*General!$B$15/(N983+O983)</f>
        <v>3.9998908866069376E-2</v>
      </c>
      <c r="H983" s="5">
        <f>(N983+O983)*(1/General!$B$20)*((F983/100)-E983*(C983/100))*1000/B983</f>
        <v>83.231251858445404</v>
      </c>
      <c r="I983" s="5">
        <f>(N983+O983)*(1/General!$B$20)*((D983/100)*E983-(G983/100))*1000/B983</f>
        <v>57.654034093266461</v>
      </c>
      <c r="J983" s="5">
        <f t="shared" si="15"/>
        <v>0.69269694743172794</v>
      </c>
      <c r="K983" s="5">
        <f>MAX(Online_RAW!$L$2-Online_RAW!L983,0)</f>
        <v>0</v>
      </c>
      <c r="L983" s="5">
        <f>0.0039*(Online_RAW!M983)</f>
        <v>43.223700000000001</v>
      </c>
      <c r="M983" s="10">
        <f>Online_RAW!$N$2-Online_RAW!N983</f>
        <v>31.403171428570204</v>
      </c>
      <c r="N983" s="5">
        <f>Online_RAW!C983*60</f>
        <v>179.958</v>
      </c>
      <c r="O983" s="5">
        <f>MAX(0, Online_RAW!D983*60)</f>
        <v>4.9090909090909081E-3</v>
      </c>
      <c r="P983" s="5">
        <f>_xlfn.IFNA(VLOOKUP(A983,Sampling!$D$7:$E$14,2,FALSE),0)</f>
        <v>0</v>
      </c>
      <c r="Q983">
        <f>_xlfn.IFNA(VLOOKUP(A983,Refill!$D$6:$G$8,2,FALSE),0)</f>
        <v>0</v>
      </c>
    </row>
    <row r="984" spans="1:17" x14ac:dyDescent="0.25">
      <c r="A984" s="5">
        <f>ROUND((Online_RAW!B984-General!$B$10)*24,3)</f>
        <v>16.367000000000001</v>
      </c>
      <c r="B984" s="5">
        <f>General!$B$12+Online_ANA!K984/1000+Online_ANA!L984/1000+Online_ANA!M984/1000/General!$B$22-SUM($P$2:P984)/1000/General!$B$24+SUM($Q$2:Q984)/1000/General!$B$24</f>
        <v>1.152199641716138</v>
      </c>
      <c r="C984" s="5">
        <f>Online_RAW!K984</f>
        <v>19.59</v>
      </c>
      <c r="D984" s="5">
        <f>Online_RAW!J984</f>
        <v>0.87</v>
      </c>
      <c r="E984" s="5">
        <f>(1-F984/100-G984/100)/(1-C984/100-D984/100-General!$B$17/100)</f>
        <v>1.0006660864745551</v>
      </c>
      <c r="F984" s="5">
        <f>N984*General!$B$14/(N984+O984)+O984*100/(N984+O984)</f>
        <v>20.8</v>
      </c>
      <c r="G984" s="5">
        <f>N984*General!$B$15/(N984+O984)</f>
        <v>0.04</v>
      </c>
      <c r="H984" s="5">
        <f>(N984+O984)*(1/General!$B$20)*((F984/100)-E984*(C984/100))*1000/B984</f>
        <v>83.445680209916404</v>
      </c>
      <c r="I984" s="5">
        <f>(N984+O984)*(1/General!$B$20)*((D984/100)*E984-(G984/100))*1000/B984</f>
        <v>57.903999209129687</v>
      </c>
      <c r="J984" s="5">
        <f t="shared" si="15"/>
        <v>0.69391248370755765</v>
      </c>
      <c r="K984" s="5">
        <f>MAX(Online_RAW!$L$2-Online_RAW!L984,0)</f>
        <v>0</v>
      </c>
      <c r="L984" s="5">
        <f>0.0039*(Online_RAW!M984)</f>
        <v>43.223700000000001</v>
      </c>
      <c r="M984" s="10">
        <f>Online_RAW!$N$2-Online_RAW!N984</f>
        <v>31.583776470590237</v>
      </c>
      <c r="N984" s="5">
        <f>Online_RAW!C984*60</f>
        <v>180.04226086956541</v>
      </c>
      <c r="O984" s="5">
        <f>MAX(0, Online_RAW!D984*60)</f>
        <v>0</v>
      </c>
      <c r="P984" s="5">
        <f>_xlfn.IFNA(VLOOKUP(A984,Sampling!$D$7:$E$14,2,FALSE),0)</f>
        <v>0</v>
      </c>
      <c r="Q984">
        <f>_xlfn.IFNA(VLOOKUP(A984,Refill!$D$6:$G$8,2,FALSE),0)</f>
        <v>0</v>
      </c>
    </row>
    <row r="985" spans="1:17" x14ac:dyDescent="0.25">
      <c r="A985" s="5">
        <f>ROUND((Online_RAW!B985-General!$B$10)*24,3)</f>
        <v>16.382999999999999</v>
      </c>
      <c r="B985" s="5">
        <f>General!$B$12+Online_ANA!K985/1000+Online_ANA!L985/1000+Online_ANA!M985/1000/General!$B$22-SUM($P$2:P985)/1000/General!$B$24+SUM($Q$2:Q985)/1000/General!$B$24</f>
        <v>1.1526334326105052</v>
      </c>
      <c r="C985" s="5">
        <f>Online_RAW!K985</f>
        <v>19.579999999999998</v>
      </c>
      <c r="D985" s="5">
        <f>Online_RAW!J985</f>
        <v>0.87</v>
      </c>
      <c r="E985" s="5">
        <f>(1-F985/100-G985/100)/(1-C985/100-D985/100-General!$B$17/100)</f>
        <v>1.000539607690625</v>
      </c>
      <c r="F985" s="5">
        <f>N985*General!$B$14/(N985+O985)+O985*100/(N985+O985)</f>
        <v>20.8</v>
      </c>
      <c r="G985" s="5">
        <f>N985*General!$B$15/(N985+O985)</f>
        <v>0.04</v>
      </c>
      <c r="H985" s="5">
        <f>(N985+O985)*(1/General!$B$20)*((F985/100)-E985*(C985/100))*1000/B985</f>
        <v>84.302931085726343</v>
      </c>
      <c r="I985" s="5">
        <f>(N985+O985)*(1/General!$B$20)*((D985/100)*E985-(G985/100))*1000/B985</f>
        <v>57.887393340030592</v>
      </c>
      <c r="J985" s="5">
        <f t="shared" si="15"/>
        <v>0.68665932007946195</v>
      </c>
      <c r="K985" s="5">
        <f>MAX(Online_RAW!$L$2-Online_RAW!L985,0)</f>
        <v>0</v>
      </c>
      <c r="L985" s="5">
        <f>0.0039*(Online_RAW!M985)</f>
        <v>43.4343</v>
      </c>
      <c r="M985" s="10">
        <f>Online_RAW!$N$2-Online_RAW!N985</f>
        <v>31.827054545450665</v>
      </c>
      <c r="N985" s="5">
        <f>Online_RAW!C985*60</f>
        <v>180.08224999999979</v>
      </c>
      <c r="O985" s="5">
        <f>MAX(0, Online_RAW!D985*60)</f>
        <v>0</v>
      </c>
      <c r="P985" s="5">
        <f>_xlfn.IFNA(VLOOKUP(A985,Sampling!$D$7:$E$14,2,FALSE),0)</f>
        <v>0</v>
      </c>
      <c r="Q985">
        <f>_xlfn.IFNA(VLOOKUP(A985,Refill!$D$6:$G$8,2,FALSE),0)</f>
        <v>0</v>
      </c>
    </row>
    <row r="986" spans="1:17" x14ac:dyDescent="0.25">
      <c r="A986" s="5">
        <f>ROUND((Online_RAW!B986-General!$B$10)*24,3)</f>
        <v>16.399999999999999</v>
      </c>
      <c r="B986" s="5">
        <f>General!$B$12+Online_ANA!K986/1000+Online_ANA!L986/1000+Online_ANA!M986/1000/General!$B$22-SUM($P$2:P986)/1000/General!$B$24+SUM($Q$2:Q986)/1000/General!$B$24</f>
        <v>1.152773317038009</v>
      </c>
      <c r="C986" s="5">
        <f>Online_RAW!K986</f>
        <v>19.579999999999998</v>
      </c>
      <c r="D986" s="5">
        <f>Online_RAW!J986</f>
        <v>0.87</v>
      </c>
      <c r="E986" s="5">
        <f>(1-F986/100-G986/100)/(1-C986/100-D986/100-General!$B$17/100)</f>
        <v>1.000539607690625</v>
      </c>
      <c r="F986" s="5">
        <f>N986*General!$B$14/(N986+O986)+O986*100/(N986+O986)</f>
        <v>20.8</v>
      </c>
      <c r="G986" s="5">
        <f>N986*General!$B$15/(N986+O986)</f>
        <v>0.04</v>
      </c>
      <c r="H986" s="5">
        <f>(N986+O986)*(1/General!$B$20)*((F986/100)-E986*(C986/100))*1000/B986</f>
        <v>84.254201773080112</v>
      </c>
      <c r="I986" s="5">
        <f>(N986+O986)*(1/General!$B$20)*((D986/100)*E986-(G986/100))*1000/B986</f>
        <v>57.85393290334099</v>
      </c>
      <c r="J986" s="5">
        <f t="shared" si="15"/>
        <v>0.68665932007946195</v>
      </c>
      <c r="K986" s="5">
        <f>MAX(Online_RAW!$L$2-Online_RAW!L986,0)</f>
        <v>0</v>
      </c>
      <c r="L986" s="5">
        <f>0.0039*(Online_RAW!M986)</f>
        <v>43.4343</v>
      </c>
      <c r="M986" s="10">
        <f>Online_RAW!$N$2-Online_RAW!N986</f>
        <v>31.97952857142991</v>
      </c>
      <c r="N986" s="5">
        <f>Online_RAW!C986*60</f>
        <v>180</v>
      </c>
      <c r="O986" s="5">
        <f>MAX(0, Online_RAW!D986*60)</f>
        <v>0</v>
      </c>
      <c r="P986" s="5">
        <f>_xlfn.IFNA(VLOOKUP(A986,Sampling!$D$7:$E$14,2,FALSE),0)</f>
        <v>0</v>
      </c>
      <c r="Q986">
        <f>_xlfn.IFNA(VLOOKUP(A986,Refill!$D$6:$G$8,2,FALSE),0)</f>
        <v>0</v>
      </c>
    </row>
    <row r="987" spans="1:17" x14ac:dyDescent="0.25">
      <c r="A987" s="5">
        <f>ROUND((Online_RAW!B987-General!$B$10)*24,3)</f>
        <v>16.417000000000002</v>
      </c>
      <c r="B987" s="5">
        <f>General!$B$12+Online_ANA!K987/1000+Online_ANA!L987/1000+Online_ANA!M987/1000/General!$B$22-SUM($P$2:P987)/1000/General!$B$24+SUM($Q$2:Q987)/1000/General!$B$24</f>
        <v>1.1530067159021378</v>
      </c>
      <c r="C987" s="5">
        <f>Online_RAW!K987</f>
        <v>19.574999999999999</v>
      </c>
      <c r="D987" s="5">
        <f>Online_RAW!J987</f>
        <v>0.87</v>
      </c>
      <c r="E987" s="5">
        <f>(1-F987/100-G987/100)/(1-C987/100-D987/100-General!$B$17/100)</f>
        <v>1.0004763802875782</v>
      </c>
      <c r="F987" s="5">
        <f>N987*General!$B$14/(N987+O987)+O987*100/(N987+O987)</f>
        <v>20.8</v>
      </c>
      <c r="G987" s="5">
        <f>N987*General!$B$15/(N987+O987)</f>
        <v>0.04</v>
      </c>
      <c r="H987" s="5">
        <f>(N987+O987)*(1/General!$B$20)*((F987/100)-E987*(C987/100))*1000/B987</f>
        <v>84.685130990039298</v>
      </c>
      <c r="I987" s="5">
        <f>(N987+O987)*(1/General!$B$20)*((D987/100)*E987-(G987/100))*1000/B987</f>
        <v>57.847504377233022</v>
      </c>
      <c r="J987" s="5">
        <f t="shared" si="15"/>
        <v>0.68308927081942017</v>
      </c>
      <c r="K987" s="5">
        <f>MAX(Online_RAW!$L$2-Online_RAW!L987,0)</f>
        <v>0</v>
      </c>
      <c r="L987" s="5">
        <f>0.0039*(Online_RAW!M987)</f>
        <v>43.4343</v>
      </c>
      <c r="M987" s="10">
        <f>Online_RAW!$N$2-Online_RAW!N987</f>
        <v>32.233933333330242</v>
      </c>
      <c r="N987" s="5">
        <f>Online_RAW!C987*60</f>
        <v>180.02836363636379</v>
      </c>
      <c r="O987" s="5">
        <f>MAX(0, Online_RAW!D987*60)</f>
        <v>0</v>
      </c>
      <c r="P987" s="5">
        <f>_xlfn.IFNA(VLOOKUP(A987,Sampling!$D$7:$E$14,2,FALSE),0)</f>
        <v>0</v>
      </c>
      <c r="Q987">
        <f>_xlfn.IFNA(VLOOKUP(A987,Refill!$D$6:$G$8,2,FALSE),0)</f>
        <v>0</v>
      </c>
    </row>
    <row r="988" spans="1:17" x14ac:dyDescent="0.25">
      <c r="A988" s="5">
        <f>ROUND((Online_RAW!B988-General!$B$10)*24,3)</f>
        <v>16.433</v>
      </c>
      <c r="B988" s="5">
        <f>General!$B$12+Online_ANA!K988/1000+Online_ANA!L988/1000+Online_ANA!M988/1000/General!$B$22-SUM($P$2:P988)/1000/General!$B$24+SUM($Q$2:Q988)/1000/General!$B$24</f>
        <v>1.1531882026111469</v>
      </c>
      <c r="C988" s="5">
        <f>Online_RAW!K988</f>
        <v>19.59</v>
      </c>
      <c r="D988" s="5">
        <f>Online_RAW!J988</f>
        <v>0.875</v>
      </c>
      <c r="E988" s="5">
        <f>(1-F988/100-G988/100)/(1-C988/100-D988/100-General!$B$17/100)</f>
        <v>1.0007119389968038</v>
      </c>
      <c r="F988" s="5">
        <f>N988*General!$B$14/(N988+O988)+O988*100/(N988+O988)</f>
        <v>20.801376985556232</v>
      </c>
      <c r="G988" s="5">
        <f>N988*General!$B$15/(N988+O988)</f>
        <v>3.999930455274938E-2</v>
      </c>
      <c r="H988" s="5">
        <f>(N988+O988)*(1/General!$B$20)*((F988/100)-E988*(C988/100))*1000/B988</f>
        <v>83.412486950478311</v>
      </c>
      <c r="I988" s="5">
        <f>(N988+O988)*(1/General!$B$20)*((D988/100)*E988-(G988/100))*1000/B988</f>
        <v>58.209198269017172</v>
      </c>
      <c r="J988" s="5">
        <f t="shared" si="15"/>
        <v>0.69784753335044136</v>
      </c>
      <c r="K988" s="5">
        <f>MAX(Online_RAW!$L$2-Online_RAW!L988,0)</f>
        <v>0</v>
      </c>
      <c r="L988" s="5">
        <f>0.0039*(Online_RAW!M988)</f>
        <v>43.4343</v>
      </c>
      <c r="M988" s="10">
        <f>Online_RAW!$N$2-Online_RAW!N988</f>
        <v>32.431753846150059</v>
      </c>
      <c r="N988" s="5">
        <f>Online_RAW!C988*60</f>
        <v>180.04990909090918</v>
      </c>
      <c r="O988" s="5">
        <f>MAX(0, Online_RAW!D988*60)</f>
        <v>3.1304347826086919E-3</v>
      </c>
      <c r="P988" s="5">
        <f>_xlfn.IFNA(VLOOKUP(A988,Sampling!$D$7:$E$14,2,FALSE),0)</f>
        <v>0</v>
      </c>
      <c r="Q988">
        <f>_xlfn.IFNA(VLOOKUP(A988,Refill!$D$6:$G$8,2,FALSE),0)</f>
        <v>0</v>
      </c>
    </row>
    <row r="989" spans="1:17" x14ac:dyDescent="0.25">
      <c r="A989" s="5">
        <f>ROUND((Online_RAW!B989-General!$B$10)*24,3)</f>
        <v>16.45</v>
      </c>
      <c r="B989" s="5">
        <f>General!$B$12+Online_ANA!K989/1000+Online_ANA!L989/1000+Online_ANA!M989/1000/General!$B$22-SUM($P$2:P989)/1000/General!$B$24+SUM($Q$2:Q989)/1000/General!$B$24</f>
        <v>1.15338310733945</v>
      </c>
      <c r="C989" s="5">
        <f>Online_RAW!K989</f>
        <v>19.574999999999999</v>
      </c>
      <c r="D989" s="5">
        <f>Online_RAW!J989</f>
        <v>0.89</v>
      </c>
      <c r="E989" s="5">
        <f>(1-F989/100-G989/100)/(1-C989/100-D989/100-General!$B$17/100)</f>
        <v>1.0007293378584696</v>
      </c>
      <c r="F989" s="5">
        <f>N989*General!$B$14/(N989+O989)+O989*100/(N989+O989)</f>
        <v>20.8</v>
      </c>
      <c r="G989" s="5">
        <f>N989*General!$B$15/(N989+O989)</f>
        <v>0.04</v>
      </c>
      <c r="H989" s="5">
        <f>(N989+O989)*(1/General!$B$20)*((F989/100)-E989*(C989/100))*1000/B989</f>
        <v>84.28750906089833</v>
      </c>
      <c r="I989" s="5">
        <f>(N989+O989)*(1/General!$B$20)*((D989/100)*E989-(G989/100))*1000/B989</f>
        <v>59.220054549998274</v>
      </c>
      <c r="J989" s="5">
        <f t="shared" si="15"/>
        <v>0.7025958556588896</v>
      </c>
      <c r="K989" s="5">
        <f>MAX(Online_RAW!$L$2-Online_RAW!L989,0)</f>
        <v>0</v>
      </c>
      <c r="L989" s="5">
        <f>0.0039*(Online_RAW!M989)</f>
        <v>43.4343</v>
      </c>
      <c r="M989" s="10">
        <f>Online_RAW!$N$2-Online_RAW!N989</f>
        <v>32.644200000000637</v>
      </c>
      <c r="N989" s="5">
        <f>Online_RAW!C989*60</f>
        <v>179.97463636363619</v>
      </c>
      <c r="O989" s="5">
        <f>MAX(0, Online_RAW!D989*60)</f>
        <v>0</v>
      </c>
      <c r="P989" s="5">
        <f>_xlfn.IFNA(VLOOKUP(A989,Sampling!$D$7:$E$14,2,FALSE),0)</f>
        <v>0</v>
      </c>
      <c r="Q989">
        <f>_xlfn.IFNA(VLOOKUP(A989,Refill!$D$6:$G$8,2,FALSE),0)</f>
        <v>0</v>
      </c>
    </row>
    <row r="990" spans="1:17" x14ac:dyDescent="0.25">
      <c r="A990" s="5">
        <f>ROUND((Online_RAW!B990-General!$B$10)*24,3)</f>
        <v>16.466999999999999</v>
      </c>
      <c r="B990" s="5">
        <f>General!$B$12+Online_ANA!K990/1000+Online_ANA!L990/1000+Online_ANA!M990/1000/General!$B$22-SUM($P$2:P990)/1000/General!$B$24+SUM($Q$2:Q990)/1000/General!$B$24</f>
        <v>1.1538354679918443</v>
      </c>
      <c r="C990" s="5">
        <f>Online_RAW!K990</f>
        <v>19.574999999999999</v>
      </c>
      <c r="D990" s="5">
        <f>Online_RAW!J990</f>
        <v>0.88500000000000001</v>
      </c>
      <c r="E990" s="5">
        <f>(1-F990/100-G990/100)/(1-C990/100-D990/100-General!$B$17/100)</f>
        <v>1.0006660864745551</v>
      </c>
      <c r="F990" s="5">
        <f>N990*General!$B$14/(N990+O990)+O990*100/(N990+O990)</f>
        <v>20.8</v>
      </c>
      <c r="G990" s="5">
        <f>N990*General!$B$15/(N990+O990)</f>
        <v>0.04</v>
      </c>
      <c r="H990" s="5">
        <f>(N990+O990)*(1/General!$B$20)*((F990/100)-E990*(C990/100))*1000/B990</f>
        <v>84.344689027600438</v>
      </c>
      <c r="I990" s="5">
        <f>(N990+O990)*(1/General!$B$20)*((D990/100)*E990-(G990/100))*1000/B990</f>
        <v>58.8475712192568</v>
      </c>
      <c r="J990" s="5">
        <f t="shared" si="15"/>
        <v>0.69770333968508536</v>
      </c>
      <c r="K990" s="5">
        <f>MAX(Online_RAW!$L$2-Online_RAW!L990,0)</f>
        <v>0</v>
      </c>
      <c r="L990" s="5">
        <f>0.0039*(Online_RAW!M990)</f>
        <v>43.676099999999998</v>
      </c>
      <c r="M990" s="10">
        <f>Online_RAW!$N$2-Online_RAW!N990</f>
        <v>32.873711111110424</v>
      </c>
      <c r="N990" s="5">
        <f>Online_RAW!C990*60</f>
        <v>179.98330434782579</v>
      </c>
      <c r="O990" s="5">
        <f>MAX(0, Online_RAW!D990*60)</f>
        <v>0</v>
      </c>
      <c r="P990" s="5">
        <f>_xlfn.IFNA(VLOOKUP(A990,Sampling!$D$7:$E$14,2,FALSE),0)</f>
        <v>0</v>
      </c>
      <c r="Q990">
        <f>_xlfn.IFNA(VLOOKUP(A990,Refill!$D$6:$G$8,2,FALSE),0)</f>
        <v>0</v>
      </c>
    </row>
    <row r="991" spans="1:17" x14ac:dyDescent="0.25">
      <c r="A991" s="5">
        <f>ROUND((Online_RAW!B991-General!$B$10)*24,3)</f>
        <v>16.483000000000001</v>
      </c>
      <c r="B991" s="5">
        <f>General!$B$12+Online_ANA!K991/1000+Online_ANA!L991/1000+Online_ANA!M991/1000/General!$B$22-SUM($P$2:P991)/1000/General!$B$24+SUM($Q$2:Q991)/1000/General!$B$24</f>
        <v>1.1541513340760183</v>
      </c>
      <c r="C991" s="5">
        <f>Online_RAW!K991</f>
        <v>19.57</v>
      </c>
      <c r="D991" s="5">
        <f>Online_RAW!J991</f>
        <v>0.89</v>
      </c>
      <c r="E991" s="5">
        <f>(1-F991/100-G991/100)/(1-C991/100-D991/100-General!$B$17/100)</f>
        <v>1.0006660864745551</v>
      </c>
      <c r="F991" s="5">
        <f>N991*General!$B$14/(N991+O991)+O991*100/(N991+O991)</f>
        <v>20.8</v>
      </c>
      <c r="G991" s="5">
        <f>N991*General!$B$15/(N991+O991)</f>
        <v>0.04</v>
      </c>
      <c r="H991" s="5">
        <f>(N991+O991)*(1/General!$B$20)*((F991/100)-E991*(C991/100))*1000/B991</f>
        <v>84.645745852095345</v>
      </c>
      <c r="I991" s="5">
        <f>(N991+O991)*(1/General!$B$20)*((D991/100)*E991-(G991/100))*1000/B991</f>
        <v>59.162820529085778</v>
      </c>
      <c r="J991" s="5">
        <f t="shared" si="15"/>
        <v>0.69894617778503798</v>
      </c>
      <c r="K991" s="5">
        <f>MAX(Online_RAW!$L$2-Online_RAW!L991,0)</f>
        <v>0</v>
      </c>
      <c r="L991" s="5">
        <f>0.0039*(Online_RAW!M991)</f>
        <v>43.863299999999995</v>
      </c>
      <c r="M991" s="10">
        <f>Online_RAW!$N$2-Online_RAW!N991</f>
        <v>33.013957142859908</v>
      </c>
      <c r="N991" s="5">
        <f>Online_RAW!C991*60</f>
        <v>179.93236363636379</v>
      </c>
      <c r="O991" s="5">
        <f>MAX(0, Online_RAW!D991*60)</f>
        <v>0</v>
      </c>
      <c r="P991" s="5">
        <f>_xlfn.IFNA(VLOOKUP(A991,Sampling!$D$7:$E$14,2,FALSE),0)</f>
        <v>0</v>
      </c>
      <c r="Q991">
        <f>_xlfn.IFNA(VLOOKUP(A991,Refill!$D$6:$G$8,2,FALSE),0)</f>
        <v>0</v>
      </c>
    </row>
    <row r="992" spans="1:17" x14ac:dyDescent="0.25">
      <c r="A992" s="5">
        <f>ROUND((Online_RAW!B992-General!$B$10)*24,3)</f>
        <v>16.5</v>
      </c>
      <c r="B992" s="5">
        <f>General!$B$12+Online_ANA!K992/1000+Online_ANA!L992/1000+Online_ANA!M992/1000/General!$B$22-SUM($P$2:P992)/1000/General!$B$24+SUM($Q$2:Q992)/1000/General!$B$24</f>
        <v>1.1543670614678898</v>
      </c>
      <c r="C992" s="5">
        <f>Online_RAW!K992</f>
        <v>19.573333333333299</v>
      </c>
      <c r="D992" s="5">
        <f>Online_RAW!J992</f>
        <v>0.89</v>
      </c>
      <c r="E992" s="5">
        <f>(1-F992/100-G992/100)/(1-C992/100-D992/100-General!$B$17/100)</f>
        <v>1.0007082531753888</v>
      </c>
      <c r="F992" s="5">
        <f>N992*General!$B$14/(N992+O992)+O992*100/(N992+O992)</f>
        <v>20.8</v>
      </c>
      <c r="G992" s="5">
        <f>N992*General!$B$15/(N992+O992)</f>
        <v>0.04</v>
      </c>
      <c r="H992" s="5">
        <f>(N992+O992)*(1/General!$B$20)*((F992/100)-E992*(C992/100))*1000/B992</f>
        <v>84.34888042346077</v>
      </c>
      <c r="I992" s="5">
        <f>(N992+O992)*(1/General!$B$20)*((D992/100)*E992-(G992/100))*1000/B992</f>
        <v>59.160202008144815</v>
      </c>
      <c r="J992" s="5">
        <f t="shared" si="15"/>
        <v>0.70137507114664699</v>
      </c>
      <c r="K992" s="5">
        <f>MAX(Online_RAW!$L$2-Online_RAW!L992,0)</f>
        <v>0</v>
      </c>
      <c r="L992" s="5">
        <f>0.0039*(Online_RAW!M992)</f>
        <v>43.863299999999995</v>
      </c>
      <c r="M992" s="10">
        <f>Online_RAW!$N$2-Online_RAW!N992</f>
        <v>33.249099999999999</v>
      </c>
      <c r="N992" s="5">
        <f>Online_RAW!C992*60</f>
        <v>179.95009090909082</v>
      </c>
      <c r="O992" s="5">
        <f>MAX(0, Online_RAW!D992*60)</f>
        <v>0</v>
      </c>
      <c r="P992" s="5">
        <f>_xlfn.IFNA(VLOOKUP(A992,Sampling!$D$7:$E$14,2,FALSE),0)</f>
        <v>0</v>
      </c>
      <c r="Q992">
        <f>_xlfn.IFNA(VLOOKUP(A992,Refill!$D$6:$G$8,2,FALSE),0)</f>
        <v>0</v>
      </c>
    </row>
    <row r="993" spans="1:17" x14ac:dyDescent="0.25">
      <c r="A993" s="5">
        <f>ROUND((Online_RAW!B993-General!$B$10)*24,3)</f>
        <v>16.516999999999999</v>
      </c>
      <c r="B993" s="5">
        <f>General!$B$12+Online_ANA!K993/1000+Online_ANA!L993/1000+Online_ANA!M993/1000/General!$B$22-SUM($P$2:P993)/1000/General!$B$24+SUM($Q$2:Q993)/1000/General!$B$24</f>
        <v>1.1545784681957161</v>
      </c>
      <c r="C993" s="5">
        <f>Online_RAW!K993</f>
        <v>19.573333333333299</v>
      </c>
      <c r="D993" s="5">
        <f>Online_RAW!J993</f>
        <v>0.89500000000000002</v>
      </c>
      <c r="E993" s="5">
        <f>(1-F993/100-G993/100)/(1-C993/100-D993/100-General!$B$17/100)</f>
        <v>1.0007715098902379</v>
      </c>
      <c r="F993" s="5">
        <f>N993*General!$B$14/(N993+O993)+O993*100/(N993+O993)</f>
        <v>20.8</v>
      </c>
      <c r="G993" s="5">
        <f>N993*General!$B$15/(N993+O993)</f>
        <v>0.04</v>
      </c>
      <c r="H993" s="5">
        <f>(N993+O993)*(1/General!$B$20)*((F993/100)-E993*(C993/100))*1000/B993</f>
        <v>84.260203013435444</v>
      </c>
      <c r="I993" s="5">
        <f>(N993+O993)*(1/General!$B$20)*((D993/100)*E993-(G993/100))*1000/B993</f>
        <v>59.51031673265549</v>
      </c>
      <c r="J993" s="5">
        <f t="shared" si="15"/>
        <v>0.70626837586857538</v>
      </c>
      <c r="K993" s="5">
        <f>MAX(Online_RAW!$L$2-Online_RAW!L993,0)</f>
        <v>0</v>
      </c>
      <c r="L993" s="5">
        <f>0.0039*(Online_RAW!M993)</f>
        <v>43.863299999999995</v>
      </c>
      <c r="M993" s="10">
        <f>Online_RAW!$N$2-Online_RAW!N993</f>
        <v>33.479533333330437</v>
      </c>
      <c r="N993" s="5">
        <f>Online_RAW!C993*60</f>
        <v>179.9775652173912</v>
      </c>
      <c r="O993" s="5">
        <f>MAX(0, Online_RAW!D993*60)</f>
        <v>0</v>
      </c>
      <c r="P993" s="5">
        <f>_xlfn.IFNA(VLOOKUP(A993,Sampling!$D$7:$E$14,2,FALSE),0)</f>
        <v>0</v>
      </c>
      <c r="Q993">
        <f>_xlfn.IFNA(VLOOKUP(A993,Refill!$D$6:$G$8,2,FALSE),0)</f>
        <v>0</v>
      </c>
    </row>
    <row r="994" spans="1:17" x14ac:dyDescent="0.25">
      <c r="A994" s="5">
        <f>ROUND((Online_RAW!B994-General!$B$10)*24,3)</f>
        <v>16.533000000000001</v>
      </c>
      <c r="B994" s="5">
        <f>General!$B$12+Online_ANA!K994/1000+Online_ANA!L994/1000+Online_ANA!M994/1000/General!$B$22-SUM($P$2:P994)/1000/General!$B$24+SUM($Q$2:Q994)/1000/General!$B$24</f>
        <v>1.1548185905198811</v>
      </c>
      <c r="C994" s="5">
        <f>Online_RAW!K994</f>
        <v>19.57</v>
      </c>
      <c r="D994" s="5">
        <f>Online_RAW!J994</f>
        <v>0.89</v>
      </c>
      <c r="E994" s="5">
        <f>(1-F994/100-G994/100)/(1-C994/100-D994/100-General!$B$17/100)</f>
        <v>1.0006660864745551</v>
      </c>
      <c r="F994" s="5">
        <f>N994*General!$B$14/(N994+O994)+O994*100/(N994+O994)</f>
        <v>20.8</v>
      </c>
      <c r="G994" s="5">
        <f>N994*General!$B$15/(N994+O994)</f>
        <v>0.04</v>
      </c>
      <c r="H994" s="5">
        <f>(N994+O994)*(1/General!$B$20)*((F994/100)-E994*(C994/100))*1000/B994</f>
        <v>84.627042773301341</v>
      </c>
      <c r="I994" s="5">
        <f>(N994+O994)*(1/General!$B$20)*((D994/100)*E994-(G994/100))*1000/B994</f>
        <v>59.149748083649882</v>
      </c>
      <c r="J994" s="5">
        <f t="shared" si="15"/>
        <v>0.69894617778503787</v>
      </c>
      <c r="K994" s="5">
        <f>MAX(Online_RAW!$L$2-Online_RAW!L994,0)</f>
        <v>0</v>
      </c>
      <c r="L994" s="5">
        <f>0.0039*(Online_RAW!M994)</f>
        <v>43.863299999999995</v>
      </c>
      <c r="M994" s="10">
        <f>Online_RAW!$N$2-Online_RAW!N994</f>
        <v>33.741266666670526</v>
      </c>
      <c r="N994" s="5">
        <f>Online_RAW!C994*60</f>
        <v>179.99660869565221</v>
      </c>
      <c r="O994" s="5">
        <f>MAX(0, Online_RAW!D994*60)</f>
        <v>0</v>
      </c>
      <c r="P994" s="5">
        <f>_xlfn.IFNA(VLOOKUP(A994,Sampling!$D$7:$E$14,2,FALSE),0)</f>
        <v>0</v>
      </c>
      <c r="Q994">
        <f>_xlfn.IFNA(VLOOKUP(A994,Refill!$D$6:$G$8,2,FALSE),0)</f>
        <v>0</v>
      </c>
    </row>
    <row r="995" spans="1:17" x14ac:dyDescent="0.25">
      <c r="A995" s="5">
        <f>ROUND((Online_RAW!B995-General!$B$10)*24,3)</f>
        <v>16.55</v>
      </c>
      <c r="B995" s="5">
        <f>General!$B$12+Online_ANA!K995/1000+Online_ANA!L995/1000+Online_ANA!M995/1000/General!$B$22-SUM($P$2:P995)/1000/General!$B$24+SUM($Q$2:Q995)/1000/General!$B$24</f>
        <v>1.1549763608840733</v>
      </c>
      <c r="C995" s="5">
        <f>Online_RAW!K995</f>
        <v>19.565000000000001</v>
      </c>
      <c r="D995" s="5">
        <f>Online_RAW!J995</f>
        <v>0.9</v>
      </c>
      <c r="E995" s="5">
        <f>(1-F995/100-G995/100)/(1-C995/100-D995/100-General!$B$17/100)</f>
        <v>1.0007096285679631</v>
      </c>
      <c r="F995" s="5">
        <f>N995*General!$B$14/(N995+O995)+O995*100/(N995+O995)</f>
        <v>20.801559838159086</v>
      </c>
      <c r="G995" s="5">
        <f>N995*General!$B$15/(N995+O995)</f>
        <v>3.9999212202949962E-2</v>
      </c>
      <c r="H995" s="5">
        <f>(N995+O995)*(1/General!$B$20)*((F995/100)-E995*(C995/100))*1000/B995</f>
        <v>85.02300912792316</v>
      </c>
      <c r="I995" s="5">
        <f>(N995+O995)*(1/General!$B$20)*((D995/100)*E995-(G995/100))*1000/B995</f>
        <v>59.847546521761181</v>
      </c>
      <c r="J995" s="5">
        <f t="shared" si="15"/>
        <v>0.70389824043649518</v>
      </c>
      <c r="K995" s="5">
        <f>MAX(Online_RAW!$L$2-Online_RAW!L995,0)</f>
        <v>0</v>
      </c>
      <c r="L995" s="5">
        <f>0.0039*(Online_RAW!M995)</f>
        <v>43.863299999999995</v>
      </c>
      <c r="M995" s="10">
        <f>Online_RAW!$N$2-Online_RAW!N995</f>
        <v>33.913236363639953</v>
      </c>
      <c r="N995" s="5">
        <f>Online_RAW!C995*60</f>
        <v>180.01513043478241</v>
      </c>
      <c r="O995" s="5">
        <f>MAX(0, Online_RAW!D995*60)</f>
        <v>3.5454545454545456E-3</v>
      </c>
      <c r="P995" s="5">
        <f>_xlfn.IFNA(VLOOKUP(A995,Sampling!$D$7:$E$14,2,FALSE),0)</f>
        <v>0</v>
      </c>
      <c r="Q995">
        <f>_xlfn.IFNA(VLOOKUP(A995,Refill!$D$6:$G$8,2,FALSE),0)</f>
        <v>0</v>
      </c>
    </row>
    <row r="996" spans="1:17" x14ac:dyDescent="0.25">
      <c r="A996" s="5">
        <f>ROUND((Online_RAW!B996-General!$B$10)*24,3)</f>
        <v>16.567</v>
      </c>
      <c r="B996" s="5">
        <f>General!$B$12+Online_ANA!K996/1000+Online_ANA!L996/1000+Online_ANA!M996/1000/General!$B$22-SUM($P$2:P996)/1000/General!$B$24+SUM($Q$2:Q996)/1000/General!$B$24</f>
        <v>1.1553999327654039</v>
      </c>
      <c r="C996" s="5">
        <f>Online_RAW!K996</f>
        <v>19.57</v>
      </c>
      <c r="D996" s="5">
        <f>Online_RAW!J996</f>
        <v>0.9</v>
      </c>
      <c r="E996" s="5">
        <f>(1-F996/100-G996/100)/(1-C996/100-D996/100-General!$B$17/100)</f>
        <v>1.0007577158276342</v>
      </c>
      <c r="F996" s="5">
        <f>N996*General!$B$14/(N996+O996)+O996*100/(N996+O996)</f>
        <v>20.802760419882052</v>
      </c>
      <c r="G996" s="5">
        <f>N996*General!$B$15/(N996+O996)</f>
        <v>3.9998605848544422E-2</v>
      </c>
      <c r="H996" s="5">
        <f>(N996+O996)*(1/General!$B$20)*((F996/100)-E996*(C996/100))*1000/B996</f>
        <v>84.640407975303802</v>
      </c>
      <c r="I996" s="5">
        <f>(N996+O996)*(1/General!$B$20)*((D996/100)*E996-(G996/100))*1000/B996</f>
        <v>59.813350512652917</v>
      </c>
      <c r="J996" s="5">
        <f t="shared" si="15"/>
        <v>0.70667606576406305</v>
      </c>
      <c r="K996" s="5">
        <f>MAX(Online_RAW!$L$2-Online_RAW!L996,0)</f>
        <v>0</v>
      </c>
      <c r="L996" s="5">
        <f>0.0039*(Online_RAW!M996)</f>
        <v>44.0349</v>
      </c>
      <c r="M996" s="10">
        <f>Online_RAW!$N$2-Online_RAW!N996</f>
        <v>34.187885714290132</v>
      </c>
      <c r="N996" s="5">
        <f>Online_RAW!C996*60</f>
        <v>179.9663478260868</v>
      </c>
      <c r="O996" s="5">
        <f>MAX(0, Online_RAW!D996*60)</f>
        <v>6.2727272727272996E-3</v>
      </c>
      <c r="P996" s="5">
        <f>_xlfn.IFNA(VLOOKUP(A996,Sampling!$D$7:$E$14,2,FALSE),0)</f>
        <v>0</v>
      </c>
      <c r="Q996">
        <f>_xlfn.IFNA(VLOOKUP(A996,Refill!$D$6:$G$8,2,FALSE),0)</f>
        <v>0</v>
      </c>
    </row>
    <row r="997" spans="1:17" x14ac:dyDescent="0.25">
      <c r="A997" s="5">
        <f>ROUND((Online_RAW!B997-General!$B$10)*24,3)</f>
        <v>16.582999999999998</v>
      </c>
      <c r="B997" s="5">
        <f>General!$B$12+Online_ANA!K997/1000+Online_ANA!L997/1000+Online_ANA!M997/1000/General!$B$22-SUM($P$2:P997)/1000/General!$B$24+SUM($Q$2:Q997)/1000/General!$B$24</f>
        <v>1.1558507006351466</v>
      </c>
      <c r="C997" s="5">
        <f>Online_RAW!K997</f>
        <v>19.555</v>
      </c>
      <c r="D997" s="5">
        <f>Online_RAW!J997</f>
        <v>0.90500000000000003</v>
      </c>
      <c r="E997" s="5">
        <f>(1-F997/100-G997/100)/(1-C997/100-D997/100-General!$B$17/100)</f>
        <v>1.0006385330991321</v>
      </c>
      <c r="F997" s="5">
        <f>N997*General!$B$14/(N997+O997)+O997*100/(N997+O997)</f>
        <v>20.802180774748923</v>
      </c>
      <c r="G997" s="5">
        <f>N997*General!$B$15/(N997+O997)</f>
        <v>3.9998898598611658E-2</v>
      </c>
      <c r="H997" s="5">
        <f>(N997+O997)*(1/General!$B$20)*((F997/100)-E997*(C997/100))*1000/B997</f>
        <v>85.78862517908469</v>
      </c>
      <c r="I997" s="5">
        <f>(N997+O997)*(1/General!$B$20)*((D997/100)*E997-(G997/100))*1000/B997</f>
        <v>60.141876865382805</v>
      </c>
      <c r="J997" s="5">
        <f t="shared" si="15"/>
        <v>0.70104721622284982</v>
      </c>
      <c r="K997" s="5">
        <f>MAX(Online_RAW!$L$2-Online_RAW!L997,0)</f>
        <v>0</v>
      </c>
      <c r="L997" s="5">
        <f>0.0039*(Online_RAW!M997)</f>
        <v>44.288399999999996</v>
      </c>
      <c r="M997" s="10">
        <f>Online_RAW!$N$2-Online_RAW!N997</f>
        <v>34.402907692309782</v>
      </c>
      <c r="N997" s="5">
        <f>Online_RAW!C997*60</f>
        <v>180.00286956521759</v>
      </c>
      <c r="O997" s="5">
        <f>MAX(0, Online_RAW!D997*60)</f>
        <v>4.9565217391304341E-3</v>
      </c>
      <c r="P997" s="5">
        <f>_xlfn.IFNA(VLOOKUP(A997,Sampling!$D$7:$E$14,2,FALSE),0)</f>
        <v>0</v>
      </c>
      <c r="Q997">
        <f>_xlfn.IFNA(VLOOKUP(A997,Refill!$D$6:$G$8,2,FALSE),0)</f>
        <v>0</v>
      </c>
    </row>
    <row r="998" spans="1:17" x14ac:dyDescent="0.25">
      <c r="A998" s="5">
        <f>ROUND((Online_RAW!B998-General!$B$10)*24,3)</f>
        <v>16.600000000000001</v>
      </c>
      <c r="B998" s="5">
        <f>General!$B$12+Online_ANA!K998/1000+Online_ANA!L998/1000+Online_ANA!M998/1000/General!$B$22-SUM($P$2:P998)/1000/General!$B$24+SUM($Q$2:Q998)/1000/General!$B$24</f>
        <v>1.1560365258191379</v>
      </c>
      <c r="C998" s="5">
        <f>Online_RAW!K998</f>
        <v>19.555</v>
      </c>
      <c r="D998" s="5">
        <f>Online_RAW!J998</f>
        <v>0.91</v>
      </c>
      <c r="E998" s="5">
        <f>(1-F998/100-G998/100)/(1-C998/100-D998/100-General!$B$17/100)</f>
        <v>1.0007293378584696</v>
      </c>
      <c r="F998" s="5">
        <f>N998*General!$B$14/(N998+O998)+O998*100/(N998+O998)</f>
        <v>20.8</v>
      </c>
      <c r="G998" s="5">
        <f>N998*General!$B$15/(N998+O998)</f>
        <v>0.04</v>
      </c>
      <c r="H998" s="5">
        <f>(N998+O998)*(1/General!$B$20)*((F998/100)-E998*(C998/100))*1000/B998</f>
        <v>85.527980945918657</v>
      </c>
      <c r="I998" s="5">
        <f>(N998+O998)*(1/General!$B$20)*((D998/100)*E998-(G998/100))*1000/B998</f>
        <v>60.505258094919199</v>
      </c>
      <c r="J998" s="5">
        <f t="shared" si="15"/>
        <v>0.70743232127948974</v>
      </c>
      <c r="K998" s="5">
        <f>MAX(Online_RAW!$L$2-Online_RAW!L998,0)</f>
        <v>0</v>
      </c>
      <c r="L998" s="5">
        <f>0.0039*(Online_RAW!M998)</f>
        <v>44.288399999999996</v>
      </c>
      <c r="M998" s="10">
        <f>Online_RAW!$N$2-Online_RAW!N998</f>
        <v>34.605457142860359</v>
      </c>
      <c r="N998" s="5">
        <f>Online_RAW!C998*60</f>
        <v>180.06678260869558</v>
      </c>
      <c r="O998" s="5">
        <f>MAX(0, Online_RAW!D998*60)</f>
        <v>0</v>
      </c>
      <c r="P998" s="5">
        <f>_xlfn.IFNA(VLOOKUP(A998,Sampling!$D$7:$E$14,2,FALSE),0)</f>
        <v>0</v>
      </c>
      <c r="Q998">
        <f>_xlfn.IFNA(VLOOKUP(A998,Refill!$D$6:$G$8,2,FALSE),0)</f>
        <v>0</v>
      </c>
    </row>
    <row r="999" spans="1:17" x14ac:dyDescent="0.25">
      <c r="A999" s="5">
        <f>ROUND((Online_RAW!B999-General!$B$10)*24,3)</f>
        <v>16.617000000000001</v>
      </c>
      <c r="B999" s="5">
        <f>General!$B$12+Online_ANA!K999/1000+Online_ANA!L999/1000+Online_ANA!M999/1000/General!$B$22-SUM($P$2:P999)/1000/General!$B$24+SUM($Q$2:Q999)/1000/General!$B$24</f>
        <v>1.1562758947071283</v>
      </c>
      <c r="C999" s="5">
        <f>Online_RAW!K999</f>
        <v>19.555</v>
      </c>
      <c r="D999" s="5">
        <f>Online_RAW!J999</f>
        <v>0.90666666666666695</v>
      </c>
      <c r="E999" s="5">
        <f>(1-F999/100-G999/100)/(1-C999/100-D999/100-General!$B$17/100)</f>
        <v>1.0005044708843283</v>
      </c>
      <c r="F999" s="5">
        <f>N999*General!$B$14/(N999+O999)+O999*100/(N999+O999)</f>
        <v>20.814459784596934</v>
      </c>
      <c r="G999" s="5">
        <f>N999*General!$B$15/(N999+O999)</f>
        <v>3.9992697078486399E-2</v>
      </c>
      <c r="H999" s="5">
        <f>(N999+O999)*(1/General!$B$20)*((F999/100)-E999*(C999/100))*1000/B999</f>
        <v>86.805193013177586</v>
      </c>
      <c r="I999" s="5">
        <f>(N999+O999)*(1/General!$B$20)*((D999/100)*E999-(G999/100))*1000/B999</f>
        <v>60.236727433713789</v>
      </c>
      <c r="J999" s="5">
        <f t="shared" si="15"/>
        <v>0.69392999822682799</v>
      </c>
      <c r="K999" s="5">
        <f>MAX(Online_RAW!$L$2-Online_RAW!L999,0)</f>
        <v>0</v>
      </c>
      <c r="L999" s="5">
        <f>0.0039*(Online_RAW!M999)</f>
        <v>44.288399999999996</v>
      </c>
      <c r="M999" s="10">
        <f>Online_RAW!$N$2-Online_RAW!N999</f>
        <v>34.866369230770033</v>
      </c>
      <c r="N999" s="5">
        <f>Online_RAW!C999*60</f>
        <v>180.00228571428602</v>
      </c>
      <c r="O999" s="5">
        <f>MAX(0, Online_RAW!D999*60)</f>
        <v>3.2869565217391324E-2</v>
      </c>
      <c r="P999" s="5">
        <f>_xlfn.IFNA(VLOOKUP(A999,Sampling!$D$7:$E$14,2,FALSE),0)</f>
        <v>0</v>
      </c>
      <c r="Q999">
        <f>_xlfn.IFNA(VLOOKUP(A999,Refill!$D$6:$G$8,2,FALSE),0)</f>
        <v>0</v>
      </c>
    </row>
    <row r="1000" spans="1:17" x14ac:dyDescent="0.25">
      <c r="A1000" s="5">
        <f>ROUND((Online_RAW!B1000-General!$B$10)*24,3)</f>
        <v>16.632999999999999</v>
      </c>
      <c r="B1000" s="5">
        <f>General!$B$12+Online_ANA!K1000/1000+Online_ANA!L1000/1000+Online_ANA!M1000/1000/General!$B$22-SUM($P$2:P1000)/1000/General!$B$24+SUM($Q$2:Q1000)/1000/General!$B$24</f>
        <v>1.1565313816513767</v>
      </c>
      <c r="C1000" s="5">
        <f>Online_RAW!K1000</f>
        <v>19.55</v>
      </c>
      <c r="D1000" s="5">
        <f>Online_RAW!J1000</f>
        <v>0.90666666666666695</v>
      </c>
      <c r="E1000" s="5">
        <f>(1-F1000/100-G1000/100)/(1-C1000/100-D1000/100-General!$B$17/100)</f>
        <v>1.0005340237877138</v>
      </c>
      <c r="F1000" s="5">
        <f>N1000*General!$B$14/(N1000+O1000)+O1000*100/(N1000+O1000)</f>
        <v>20.807115603929351</v>
      </c>
      <c r="G1000" s="5">
        <f>N1000*General!$B$15/(N1000+O1000)</f>
        <v>3.9996406260641749E-2</v>
      </c>
      <c r="H1000" s="5">
        <f>(N1000+O1000)*(1/General!$B$20)*((F1000/100)-E1000*(C1000/100))*1000/B1000</f>
        <v>86.577518423849568</v>
      </c>
      <c r="I1000" s="5">
        <f>(N1000+O1000)*(1/General!$B$20)*((D1000/100)*E1000-(G1000/100))*1000/B1000</f>
        <v>60.221030538440104</v>
      </c>
      <c r="J1000" s="5">
        <f t="shared" si="15"/>
        <v>0.6955735349634482</v>
      </c>
      <c r="K1000" s="5">
        <f>MAX(Online_RAW!$L$2-Online_RAW!L1000,0)</f>
        <v>0</v>
      </c>
      <c r="L1000" s="5">
        <f>0.0039*(Online_RAW!M1000)</f>
        <v>44.288399999999996</v>
      </c>
      <c r="M1000" s="10">
        <f>Online_RAW!$N$2-Online_RAW!N1000</f>
        <v>35.144850000000588</v>
      </c>
      <c r="N1000" s="5">
        <f>Online_RAW!C1000*60</f>
        <v>180.00704347826101</v>
      </c>
      <c r="O1000" s="5">
        <f>MAX(0, Online_RAW!D1000*60)</f>
        <v>1.617391304347824E-2</v>
      </c>
      <c r="P1000" s="5">
        <f>_xlfn.IFNA(VLOOKUP(A1000,Sampling!$D$7:$E$14,2,FALSE),0)</f>
        <v>0</v>
      </c>
      <c r="Q1000">
        <f>_xlfn.IFNA(VLOOKUP(A1000,Refill!$D$6:$G$8,2,FALSE),0)</f>
        <v>0</v>
      </c>
    </row>
    <row r="1001" spans="1:17" x14ac:dyDescent="0.25">
      <c r="A1001" s="5">
        <f>ROUND((Online_RAW!B1001-General!$B$10)*24,3)</f>
        <v>16.649999999999999</v>
      </c>
      <c r="B1001" s="5">
        <f>General!$B$12+Online_ANA!K1001/1000+Online_ANA!L1001/1000+Online_ANA!M1001/1000/General!$B$22-SUM($P$2:P1001)/1000/General!$B$24+SUM($Q$2:Q1001)/1000/General!$B$24</f>
        <v>1.1567077577981657</v>
      </c>
      <c r="C1001" s="5">
        <f>Online_RAW!K1001</f>
        <v>19.545000000000002</v>
      </c>
      <c r="D1001" s="5">
        <f>Online_RAW!J1001</f>
        <v>0.91500000000000004</v>
      </c>
      <c r="E1001" s="5">
        <f>(1-F1001/100-G1001/100)/(1-C1001/100-D1001/100-General!$B$17/100)</f>
        <v>1.0005399045608765</v>
      </c>
      <c r="F1001" s="5">
        <f>N1001*General!$B$14/(N1001+O1001)+O1001*100/(N1001+O1001)</f>
        <v>20.809986955387423</v>
      </c>
      <c r="G1001" s="5">
        <f>N1001*General!$B$15/(N1001+O1001)</f>
        <v>3.9994956083137662E-2</v>
      </c>
      <c r="H1001" s="5">
        <f>(N1001+O1001)*(1/General!$B$20)*((F1001/100)-E1001*(C1001/100))*1000/B1001</f>
        <v>87.084270805201612</v>
      </c>
      <c r="I1001" s="5">
        <f>(N1001+O1001)*(1/General!$B$20)*((D1001/100)*E1001-(G1001/100))*1000/B1001</f>
        <v>60.778140008856333</v>
      </c>
      <c r="J1001" s="5">
        <f t="shared" si="15"/>
        <v>0.6979232810573871</v>
      </c>
      <c r="K1001" s="5">
        <f>MAX(Online_RAW!$L$2-Online_RAW!L1001,0)</f>
        <v>0</v>
      </c>
      <c r="L1001" s="5">
        <f>0.0039*(Online_RAW!M1001)</f>
        <v>44.288399999999996</v>
      </c>
      <c r="M1001" s="10">
        <f>Online_RAW!$N$2-Online_RAW!N1001</f>
        <v>35.337100000000646</v>
      </c>
      <c r="N1001" s="5">
        <f>Online_RAW!C1001*60</f>
        <v>179.96165217391319</v>
      </c>
      <c r="O1001" s="5">
        <f>MAX(0, Online_RAW!D1001*60)</f>
        <v>2.269565217391302E-2</v>
      </c>
      <c r="P1001" s="5">
        <f>_xlfn.IFNA(VLOOKUP(A1001,Sampling!$D$7:$E$14,2,FALSE),0)</f>
        <v>0</v>
      </c>
      <c r="Q1001">
        <f>_xlfn.IFNA(VLOOKUP(A1001,Refill!$D$6:$G$8,2,FALSE),0)</f>
        <v>0</v>
      </c>
    </row>
    <row r="1002" spans="1:17" x14ac:dyDescent="0.25">
      <c r="A1002" s="5">
        <f>ROUND((Online_RAW!B1002-General!$B$10)*24,3)</f>
        <v>16.667000000000002</v>
      </c>
      <c r="B1002" s="5">
        <f>General!$B$12+Online_ANA!K1002/1000+Online_ANA!L1002/1000+Online_ANA!M1002/1000/General!$B$22-SUM($P$2:P1002)/1000/General!$B$24+SUM($Q$2:Q1002)/1000/General!$B$24</f>
        <v>1.1569137866317161</v>
      </c>
      <c r="C1002" s="5">
        <f>Online_RAW!K1002</f>
        <v>19.53</v>
      </c>
      <c r="D1002" s="5">
        <f>Online_RAW!J1002</f>
        <v>0.91500000000000004</v>
      </c>
      <c r="E1002" s="5">
        <f>(1-F1002/100-G1002/100)/(1-C1002/100-D1002/100-General!$B$17/100)</f>
        <v>1.0002218558246079</v>
      </c>
      <c r="F1002" s="5">
        <f>N1002*General!$B$14/(N1002+O1002)+O1002*100/(N1002+O1002)</f>
        <v>20.820148739005159</v>
      </c>
      <c r="G1002" s="5">
        <f>N1002*General!$B$15/(N1002+O1002)</f>
        <v>3.9989823869189312E-2</v>
      </c>
      <c r="H1002" s="5">
        <f>(N1002+O1002)*(1/General!$B$20)*((F1002/100)-E1002*(C1002/100))*1000/B1002</f>
        <v>89.304550226213124</v>
      </c>
      <c r="I1002" s="5">
        <f>(N1002+O1002)*(1/General!$B$20)*((D1002/100)*E1002-(G1002/100))*1000/B1002</f>
        <v>60.786710752297701</v>
      </c>
      <c r="J1002" s="5">
        <f t="shared" si="15"/>
        <v>0.68066756507167625</v>
      </c>
      <c r="K1002" s="5">
        <f>MAX(Online_RAW!$L$2-Online_RAW!L1002,0)</f>
        <v>0</v>
      </c>
      <c r="L1002" s="5">
        <f>0.0039*(Online_RAW!M1002)</f>
        <v>44.288399999999996</v>
      </c>
      <c r="M1002" s="10">
        <f>Online_RAW!$N$2-Online_RAW!N1002</f>
        <v>35.561671428570662</v>
      </c>
      <c r="N1002" s="5">
        <f>Online_RAW!C1002*60</f>
        <v>180.05478260869558</v>
      </c>
      <c r="O1002" s="5">
        <f>MAX(0, Online_RAW!D1002*60)</f>
        <v>4.5818181818181841E-2</v>
      </c>
      <c r="P1002" s="5">
        <f>_xlfn.IFNA(VLOOKUP(A1002,Sampling!$D$7:$E$14,2,FALSE),0)</f>
        <v>0</v>
      </c>
      <c r="Q1002">
        <f>_xlfn.IFNA(VLOOKUP(A1002,Refill!$D$6:$G$8,2,FALSE),0)</f>
        <v>0</v>
      </c>
    </row>
    <row r="1003" spans="1:17" x14ac:dyDescent="0.25">
      <c r="A1003" s="5">
        <f>ROUND((Online_RAW!B1003-General!$B$10)*24,3)</f>
        <v>16.683</v>
      </c>
      <c r="B1003" s="5">
        <f>General!$B$12+Online_ANA!K1003/1000+Online_ANA!L1003/1000+Online_ANA!M1003/1000/General!$B$22-SUM($P$2:P1003)/1000/General!$B$24+SUM($Q$2:Q1003)/1000/General!$B$24</f>
        <v>1.157335718960248</v>
      </c>
      <c r="C1003" s="5">
        <f>Online_RAW!K1003</f>
        <v>19.535</v>
      </c>
      <c r="D1003" s="5">
        <f>Online_RAW!J1003</f>
        <v>0.92500000000000004</v>
      </c>
      <c r="E1003" s="5">
        <f>(1-F1003/100-G1003/100)/(1-C1003/100-D1003/100-General!$B$17/100)</f>
        <v>1.0003791288723842</v>
      </c>
      <c r="F1003" s="5">
        <f>N1003*General!$B$14/(N1003+O1003)+O1003*100/(N1003+O1003)</f>
        <v>20.822711913993196</v>
      </c>
      <c r="G1003" s="5">
        <f>N1003*General!$B$15/(N1003+O1003)</f>
        <v>3.9988529336367068E-2</v>
      </c>
      <c r="H1003" s="5">
        <f>(N1003+O1003)*(1/General!$B$20)*((F1003/100)-E1003*(C1003/100))*1000/B1003</f>
        <v>88.8986124519502</v>
      </c>
      <c r="I1003" s="5">
        <f>(N1003+O1003)*(1/General!$B$20)*((D1003/100)*E1003-(G1003/100))*1000/B1003</f>
        <v>61.475530560627995</v>
      </c>
      <c r="J1003" s="5">
        <f t="shared" si="15"/>
        <v>0.69152407293033502</v>
      </c>
      <c r="K1003" s="5">
        <f>MAX(Online_RAW!$L$2-Online_RAW!L1003,0)</f>
        <v>0</v>
      </c>
      <c r="L1003" s="5">
        <f>0.0039*(Online_RAW!M1003)</f>
        <v>44.526299999999999</v>
      </c>
      <c r="M1003" s="10">
        <f>Online_RAW!$N$2-Online_RAW!N1003</f>
        <v>35.762266666670257</v>
      </c>
      <c r="N1003" s="5">
        <f>Online_RAW!C1003*60</f>
        <v>180.06756521739121</v>
      </c>
      <c r="O1003" s="5">
        <f>MAX(0, Online_RAW!D1003*60)</f>
        <v>5.1652173913043463E-2</v>
      </c>
      <c r="P1003" s="5">
        <f>_xlfn.IFNA(VLOOKUP(A1003,Sampling!$D$7:$E$14,2,FALSE),0)</f>
        <v>0</v>
      </c>
      <c r="Q1003">
        <f>_xlfn.IFNA(VLOOKUP(A1003,Refill!$D$6:$G$8,2,FALSE),0)</f>
        <v>0</v>
      </c>
    </row>
    <row r="1004" spans="1:17" x14ac:dyDescent="0.25">
      <c r="A1004" s="5">
        <f>ROUND((Online_RAW!B1004-General!$B$10)*24,3)</f>
        <v>16.7</v>
      </c>
      <c r="B1004" s="5">
        <f>General!$B$12+Online_ANA!K1004/1000+Online_ANA!L1004/1000+Online_ANA!M1004/1000/General!$B$22-SUM($P$2:P1004)/1000/General!$B$24+SUM($Q$2:Q1004)/1000/General!$B$24</f>
        <v>1.1577127880733944</v>
      </c>
      <c r="C1004" s="5">
        <f>Online_RAW!K1004</f>
        <v>19.536666666666701</v>
      </c>
      <c r="D1004" s="5">
        <f>Online_RAW!J1004</f>
        <v>0.93</v>
      </c>
      <c r="E1004" s="5">
        <f>(1-F1004/100-G1004/100)/(1-C1004/100-D1004/100-General!$B$17/100)</f>
        <v>1.0005184535652649</v>
      </c>
      <c r="F1004" s="5">
        <f>N1004*General!$B$14/(N1004+O1004)+O1004*100/(N1004+O1004)</f>
        <v>20.818358236841309</v>
      </c>
      <c r="G1004" s="5">
        <f>N1004*General!$B$15/(N1004+O1004)</f>
        <v>3.9990728163211468E-2</v>
      </c>
      <c r="H1004" s="5">
        <f>(N1004+O1004)*(1/General!$B$20)*((F1004/100)-E1004*(C1004/100))*1000/B1004</f>
        <v>88.185384264291898</v>
      </c>
      <c r="I1004" s="5">
        <f>(N1004+O1004)*(1/General!$B$20)*((D1004/100)*E1004-(G1004/100))*1000/B1004</f>
        <v>61.757338660423827</v>
      </c>
      <c r="J1004" s="5">
        <f t="shared" si="15"/>
        <v>0.70031263316080672</v>
      </c>
      <c r="K1004" s="5">
        <f>MAX(Online_RAW!$L$2-Online_RAW!L1004,0)</f>
        <v>0</v>
      </c>
      <c r="L1004" s="5">
        <f>0.0039*(Online_RAW!M1004)</f>
        <v>44.709599999999995</v>
      </c>
      <c r="M1004" s="10">
        <f>Online_RAW!$N$2-Online_RAW!N1004</f>
        <v>35.97347499999978</v>
      </c>
      <c r="N1004" s="5">
        <f>Online_RAW!C1004*60</f>
        <v>179.91954545454541</v>
      </c>
      <c r="O1004" s="5">
        <f>MAX(0, Online_RAW!D1004*60)</f>
        <v>4.1714285714285704E-2</v>
      </c>
      <c r="P1004" s="5">
        <f>_xlfn.IFNA(VLOOKUP(A1004,Sampling!$D$7:$E$14,2,FALSE),0)</f>
        <v>0</v>
      </c>
      <c r="Q1004">
        <f>_xlfn.IFNA(VLOOKUP(A1004,Refill!$D$6:$G$8,2,FALSE),0)</f>
        <v>0</v>
      </c>
    </row>
    <row r="1005" spans="1:17" x14ac:dyDescent="0.25">
      <c r="A1005" s="5">
        <f>ROUND((Online_RAW!B1005-General!$B$10)*24,3)</f>
        <v>16.716999999999999</v>
      </c>
      <c r="B1005" s="5">
        <f>General!$B$12+Online_ANA!K1005/1000+Online_ANA!L1005/1000+Online_ANA!M1005/1000/General!$B$22-SUM($P$2:P1005)/1000/General!$B$24+SUM($Q$2:Q1005)/1000/General!$B$24</f>
        <v>1.1579219804925136</v>
      </c>
      <c r="C1005" s="5">
        <f>Online_RAW!K1005</f>
        <v>19.54</v>
      </c>
      <c r="D1005" s="5">
        <f>Online_RAW!J1005</f>
        <v>0.92500000000000004</v>
      </c>
      <c r="E1005" s="5">
        <f>(1-F1005/100-G1005/100)/(1-C1005/100-D1005/100-General!$B$17/100)</f>
        <v>1.0002626270940123</v>
      </c>
      <c r="F1005" s="5">
        <f>N1005*General!$B$14/(N1005+O1005)+O1005*100/(N1005+O1005)</f>
        <v>20.836936553318328</v>
      </c>
      <c r="G1005" s="5">
        <f>N1005*General!$B$15/(N1005+O1005)</f>
        <v>3.9981345175091755E-2</v>
      </c>
      <c r="H1005" s="5">
        <f>(N1005+O1005)*(1/General!$B$20)*((F1005/100)-E1005*(C1005/100))*1000/B1005</f>
        <v>89.649182813592006</v>
      </c>
      <c r="I1005" s="5">
        <f>(N1005+O1005)*(1/General!$B$20)*((D1005/100)*E1005-(G1005/100))*1000/B1005</f>
        <v>61.435734283322368</v>
      </c>
      <c r="J1005" s="5">
        <f t="shared" si="15"/>
        <v>0.68529051080215642</v>
      </c>
      <c r="K1005" s="5">
        <f>MAX(Online_RAW!$L$2-Online_RAW!L1005,0)</f>
        <v>0</v>
      </c>
      <c r="L1005" s="5">
        <f>0.0039*(Online_RAW!M1005)</f>
        <v>44.709599999999995</v>
      </c>
      <c r="M1005" s="10">
        <f>Online_RAW!$N$2-Online_RAW!N1005</f>
        <v>36.201494736839777</v>
      </c>
      <c r="N1005" s="5">
        <f>Online_RAW!C1005*60</f>
        <v>180.03026086956541</v>
      </c>
      <c r="O1005" s="5">
        <f>MAX(0, Online_RAW!D1005*60)</f>
        <v>8.4000000000000005E-2</v>
      </c>
      <c r="P1005" s="5">
        <f>_xlfn.IFNA(VLOOKUP(A1005,Sampling!$D$7:$E$14,2,FALSE),0)</f>
        <v>0</v>
      </c>
      <c r="Q1005">
        <f>_xlfn.IFNA(VLOOKUP(A1005,Refill!$D$6:$G$8,2,FALSE),0)</f>
        <v>0</v>
      </c>
    </row>
    <row r="1006" spans="1:17" x14ac:dyDescent="0.25">
      <c r="A1006" s="5">
        <f>ROUND((Online_RAW!B1006-General!$B$10)*24,3)</f>
        <v>16.733000000000001</v>
      </c>
      <c r="B1006" s="5">
        <f>General!$B$12+Online_ANA!K1006/1000+Online_ANA!L1006/1000+Online_ANA!M1006/1000/General!$B$22-SUM($P$2:P1006)/1000/General!$B$24+SUM($Q$2:Q1006)/1000/General!$B$24</f>
        <v>1.1581488660550461</v>
      </c>
      <c r="C1006" s="5">
        <f>Online_RAW!K1006</f>
        <v>19.54</v>
      </c>
      <c r="D1006" s="5">
        <f>Online_RAW!J1006</f>
        <v>0.92</v>
      </c>
      <c r="E1006" s="5">
        <f>(1-F1006/100-G1006/100)/(1-C1006/100-D1006/100-General!$B$17/100)</f>
        <v>1.0004174856373185</v>
      </c>
      <c r="F1006" s="5">
        <f>N1006*General!$B$14/(N1006+O1006)+O1006*100/(N1006+O1006)</f>
        <v>20.819676080338148</v>
      </c>
      <c r="G1006" s="5">
        <f>N1006*General!$B$15/(N1006+O1006)</f>
        <v>3.9990062585687804E-2</v>
      </c>
      <c r="H1006" s="5">
        <f>(N1006+O1006)*(1/General!$B$20)*((F1006/100)-E1006*(C1006/100))*1000/B1006</f>
        <v>88.185648122475683</v>
      </c>
      <c r="I1006" s="5">
        <f>(N1006+O1006)*(1/General!$B$20)*((D1006/100)*E1006-(G1006/100))*1000/B1006</f>
        <v>61.059373546269207</v>
      </c>
      <c r="J1006" s="5">
        <f t="shared" si="15"/>
        <v>0.69239581322198318</v>
      </c>
      <c r="K1006" s="5">
        <f>MAX(Online_RAW!$L$2-Online_RAW!L1006,0)</f>
        <v>0</v>
      </c>
      <c r="L1006" s="5">
        <f>0.0039*(Online_RAW!M1006)</f>
        <v>44.709599999999995</v>
      </c>
      <c r="M1006" s="10">
        <f>Online_RAW!$N$2-Online_RAW!N1006</f>
        <v>36.448800000000119</v>
      </c>
      <c r="N1006" s="5">
        <f>Online_RAW!C1006*60</f>
        <v>179.99113043478241</v>
      </c>
      <c r="O1006" s="5">
        <f>MAX(0, Online_RAW!D1006*60)</f>
        <v>4.4727272727272761E-2</v>
      </c>
      <c r="P1006" s="5">
        <f>_xlfn.IFNA(VLOOKUP(A1006,Sampling!$D$7:$E$14,2,FALSE),0)</f>
        <v>0</v>
      </c>
      <c r="Q1006">
        <f>_xlfn.IFNA(VLOOKUP(A1006,Refill!$D$6:$G$8,2,FALSE),0)</f>
        <v>0</v>
      </c>
    </row>
    <row r="1007" spans="1:17" x14ac:dyDescent="0.25">
      <c r="A1007" s="5">
        <f>ROUND((Online_RAW!B1007-General!$B$10)*24,3)</f>
        <v>16.75</v>
      </c>
      <c r="B1007" s="5">
        <f>General!$B$12+Online_ANA!K1007/1000+Online_ANA!L1007/1000+Online_ANA!M1007/1000/General!$B$22-SUM($P$2:P1007)/1000/General!$B$24+SUM($Q$2:Q1007)/1000/General!$B$24</f>
        <v>1.1586046636908989</v>
      </c>
      <c r="C1007" s="5">
        <f>Online_RAW!K1007</f>
        <v>19.545000000000002</v>
      </c>
      <c r="D1007" s="5">
        <f>Online_RAW!J1007</f>
        <v>0.92</v>
      </c>
      <c r="E1007" s="5">
        <f>(1-F1007/100-G1007/100)/(1-C1007/100-D1007/100-General!$B$17/100)</f>
        <v>1.000597389930143</v>
      </c>
      <c r="F1007" s="5">
        <f>N1007*General!$B$14/(N1007+O1007)+O1007*100/(N1007+O1007)</f>
        <v>20.810442659696392</v>
      </c>
      <c r="G1007" s="5">
        <f>N1007*General!$B$15/(N1007+O1007)</f>
        <v>3.9994725929446265E-2</v>
      </c>
      <c r="H1007" s="5">
        <f>(N1007+O1007)*(1/General!$B$20)*((F1007/100)-E1007*(C1007/100))*1000/B1007</f>
        <v>86.924248455917478</v>
      </c>
      <c r="I1007" s="5">
        <f>(N1007+O1007)*(1/General!$B$20)*((D1007/100)*E1007-(G1007/100))*1000/B1007</f>
        <v>61.049294226726147</v>
      </c>
      <c r="J1007" s="5">
        <f t="shared" si="15"/>
        <v>0.70232754738957004</v>
      </c>
      <c r="K1007" s="5">
        <f>MAX(Online_RAW!$L$2-Online_RAW!L1007,0)</f>
        <v>0</v>
      </c>
      <c r="L1007" s="5">
        <f>0.0039*(Online_RAW!M1007)</f>
        <v>44.972850000000001</v>
      </c>
      <c r="M1007" s="10">
        <f>Online_RAW!$N$2-Online_RAW!N1007</f>
        <v>36.658676923079838</v>
      </c>
      <c r="N1007" s="5">
        <f>Online_RAW!C1007*60</f>
        <v>180.02034782608681</v>
      </c>
      <c r="O1007" s="5">
        <f>MAX(0, Online_RAW!D1007*60)</f>
        <v>2.3739130434782582E-2</v>
      </c>
      <c r="P1007" s="5">
        <f>_xlfn.IFNA(VLOOKUP(A1007,Sampling!$D$7:$E$14,2,FALSE),0)</f>
        <v>0</v>
      </c>
      <c r="Q1007">
        <f>_xlfn.IFNA(VLOOKUP(A1007,Refill!$D$6:$G$8,2,FALSE),0)</f>
        <v>0</v>
      </c>
    </row>
    <row r="1008" spans="1:17" x14ac:dyDescent="0.25">
      <c r="A1008" s="5">
        <f>ROUND((Online_RAW!B1008-General!$B$10)*24,3)</f>
        <v>16.766999999999999</v>
      </c>
      <c r="B1008" s="5">
        <f>General!$B$12+Online_ANA!K1008/1000+Online_ANA!L1008/1000+Online_ANA!M1008/1000/General!$B$22-SUM($P$2:P1008)/1000/General!$B$24+SUM($Q$2:Q1008)/1000/General!$B$24</f>
        <v>1.158963831968945</v>
      </c>
      <c r="C1008" s="5">
        <f>Online_RAW!K1008</f>
        <v>19.53</v>
      </c>
      <c r="D1008" s="5">
        <f>Online_RAW!J1008</f>
        <v>0.92</v>
      </c>
      <c r="E1008" s="5">
        <f>(1-F1008/100-G1008/100)/(1-C1008/100-D1008/100-General!$B$17/100)</f>
        <v>1.0002091086011029</v>
      </c>
      <c r="F1008" s="5">
        <f>N1008*General!$B$14/(N1008+O1008)+O1008*100/(N1008+O1008)</f>
        <v>20.826161410991574</v>
      </c>
      <c r="G1008" s="5">
        <f>N1008*General!$B$15/(N1008+O1008)</f>
        <v>3.9986787166165876E-2</v>
      </c>
      <c r="H1008" s="5">
        <f>(N1008+O1008)*(1/General!$B$20)*((F1008/100)-E1008*(C1008/100))*1000/B1008</f>
        <v>89.561549627493477</v>
      </c>
      <c r="I1008" s="5">
        <f>(N1008+O1008)*(1/General!$B$20)*((D1008/100)*E1008-(G1008/100))*1000/B1008</f>
        <v>61.01226563903073</v>
      </c>
      <c r="J1008" s="5">
        <f t="shared" si="15"/>
        <v>0.68123280462201019</v>
      </c>
      <c r="K1008" s="5">
        <f>MAX(Online_RAW!$L$2-Online_RAW!L1008,0)</f>
        <v>0</v>
      </c>
      <c r="L1008" s="5">
        <f>0.0039*(Online_RAW!M1008)</f>
        <v>45.134699999999995</v>
      </c>
      <c r="M1008" s="10">
        <f>Online_RAW!$N$2-Online_RAW!N1008</f>
        <v>36.873753846150066</v>
      </c>
      <c r="N1008" s="5">
        <f>Online_RAW!C1008*60</f>
        <v>180.00260869565219</v>
      </c>
      <c r="O1008" s="5">
        <f>MAX(0, Online_RAW!D1008*60)</f>
        <v>5.9478260869565223E-2</v>
      </c>
      <c r="P1008" s="5">
        <f>_xlfn.IFNA(VLOOKUP(A1008,Sampling!$D$7:$E$14,2,FALSE),0)</f>
        <v>0</v>
      </c>
      <c r="Q1008">
        <f>_xlfn.IFNA(VLOOKUP(A1008,Refill!$D$6:$G$8,2,FALSE),0)</f>
        <v>0</v>
      </c>
    </row>
    <row r="1009" spans="1:17" x14ac:dyDescent="0.25">
      <c r="A1009" s="5">
        <f>ROUND((Online_RAW!B1009-General!$B$10)*24,3)</f>
        <v>16.783000000000001</v>
      </c>
      <c r="B1009" s="5">
        <f>General!$B$12+Online_ANA!K1009/1000+Online_ANA!L1009/1000+Online_ANA!M1009/1000/General!$B$22-SUM($P$2:P1009)/1000/General!$B$24+SUM($Q$2:Q1009)/1000/General!$B$24</f>
        <v>1.1591505409785963</v>
      </c>
      <c r="C1009" s="5">
        <f>Online_RAW!K1009</f>
        <v>19.524999999999999</v>
      </c>
      <c r="D1009" s="5">
        <f>Online_RAW!J1009</f>
        <v>0.92</v>
      </c>
      <c r="E1009" s="5">
        <f>(1-F1009/100-G1009/100)/(1-C1009/100-D1009/100-General!$B$17/100)</f>
        <v>1.000342963714423</v>
      </c>
      <c r="F1009" s="5">
        <f>N1009*General!$B$14/(N1009+O1009)+O1009*100/(N1009+O1009)</f>
        <v>20.810561561274277</v>
      </c>
      <c r="G1009" s="5">
        <f>N1009*General!$B$15/(N1009+O1009)</f>
        <v>3.9994665878144306E-2</v>
      </c>
      <c r="H1009" s="5">
        <f>(N1009+O1009)*(1/General!$B$20)*((F1009/100)-E1009*(C1009/100))*1000/B1009</f>
        <v>88.58778814014731</v>
      </c>
      <c r="I1009" s="5">
        <f>(N1009+O1009)*(1/General!$B$20)*((D1009/100)*E1009-(G1009/100))*1000/B1009</f>
        <v>60.980374027416119</v>
      </c>
      <c r="J1009" s="5">
        <f t="shared" si="15"/>
        <v>0.68836095028068855</v>
      </c>
      <c r="K1009" s="5">
        <f>MAX(Online_RAW!$L$2-Online_RAW!L1009,0)</f>
        <v>0</v>
      </c>
      <c r="L1009" s="5">
        <f>0.0039*(Online_RAW!M1009)</f>
        <v>45.134699999999995</v>
      </c>
      <c r="M1009" s="10">
        <f>Online_RAW!$N$2-Online_RAW!N1009</f>
        <v>37.077266666669857</v>
      </c>
      <c r="N1009" s="5">
        <f>Online_RAW!C1009*60</f>
        <v>179.94939130434778</v>
      </c>
      <c r="O1009" s="5">
        <f>MAX(0, Online_RAW!D1009*60)</f>
        <v>2.4E-2</v>
      </c>
      <c r="P1009" s="5">
        <f>_xlfn.IFNA(VLOOKUP(A1009,Sampling!$D$7:$E$14,2,FALSE),0)</f>
        <v>0</v>
      </c>
      <c r="Q1009">
        <f>_xlfn.IFNA(VLOOKUP(A1009,Refill!$D$6:$G$8,2,FALSE),0)</f>
        <v>0</v>
      </c>
    </row>
    <row r="1010" spans="1:17" x14ac:dyDescent="0.25">
      <c r="A1010" s="5">
        <f>ROUND((Online_RAW!B1010-General!$B$10)*24,3)</f>
        <v>16.8</v>
      </c>
      <c r="B1010" s="5">
        <f>General!$B$12+Online_ANA!K1010/1000+Online_ANA!L1010/1000+Online_ANA!M1010/1000/General!$B$22-SUM($P$2:P1010)/1000/General!$B$24+SUM($Q$2:Q1010)/1000/General!$B$24</f>
        <v>1.1593575746177347</v>
      </c>
      <c r="C1010" s="5">
        <f>Online_RAW!K1010</f>
        <v>19.52</v>
      </c>
      <c r="D1010" s="5">
        <f>Online_RAW!J1010</f>
        <v>0.92</v>
      </c>
      <c r="E1010" s="5">
        <f>(1-F1010/100-G1010/100)/(1-C1010/100-D1010/100-General!$B$17/100)</f>
        <v>1.0001117742976555</v>
      </c>
      <c r="F1010" s="5">
        <f>N1010*General!$B$14/(N1010+O1010)+O1010*100/(N1010+O1010)</f>
        <v>20.823859958933948</v>
      </c>
      <c r="G1010" s="5">
        <f>N1010*General!$B$15/(N1010+O1010)</f>
        <v>3.998794951568993E-2</v>
      </c>
      <c r="H1010" s="5">
        <f>(N1010+O1010)*(1/General!$B$20)*((F1010/100)-E1010*(C1010/100))*1000/B1010</f>
        <v>90.203225465370721</v>
      </c>
      <c r="I1010" s="5">
        <f>(N1010+O1010)*(1/General!$B$20)*((D1010/100)*E1010-(G1010/100))*1000/B1010</f>
        <v>60.989886600274588</v>
      </c>
      <c r="J1010" s="5">
        <f t="shared" si="15"/>
        <v>0.67613864455089556</v>
      </c>
      <c r="K1010" s="5">
        <f>MAX(Online_RAW!$L$2-Online_RAW!L1010,0)</f>
        <v>0</v>
      </c>
      <c r="L1010" s="5">
        <f>0.0039*(Online_RAW!M1010)</f>
        <v>45.134699999999995</v>
      </c>
      <c r="M1010" s="10">
        <f>Online_RAW!$N$2-Online_RAW!N1010</f>
        <v>37.302933333330657</v>
      </c>
      <c r="N1010" s="5">
        <f>Online_RAW!C1010*60</f>
        <v>180.0214999999998</v>
      </c>
      <c r="O1010" s="5">
        <f>MAX(0, Online_RAW!D1010*60)</f>
        <v>5.425000000000002E-2</v>
      </c>
      <c r="P1010" s="5">
        <f>_xlfn.IFNA(VLOOKUP(A1010,Sampling!$D$7:$E$14,2,FALSE),0)</f>
        <v>0</v>
      </c>
      <c r="Q1010">
        <f>_xlfn.IFNA(VLOOKUP(A1010,Refill!$D$6:$G$8,2,FALSE),0)</f>
        <v>0</v>
      </c>
    </row>
    <row r="1011" spans="1:17" x14ac:dyDescent="0.25">
      <c r="A1011" s="5">
        <f>ROUND((Online_RAW!B1011-General!$B$10)*24,3)</f>
        <v>16.817</v>
      </c>
      <c r="B1011" s="5">
        <f>General!$B$12+Online_ANA!K1011/1000+Online_ANA!L1011/1000+Online_ANA!M1011/1000/General!$B$22-SUM($P$2:P1011)/1000/General!$B$24+SUM($Q$2:Q1011)/1000/General!$B$24</f>
        <v>1.1595860761467895</v>
      </c>
      <c r="C1011" s="5">
        <f>Online_RAW!K1011</f>
        <v>19.523333333333301</v>
      </c>
      <c r="D1011" s="5">
        <f>Online_RAW!J1011</f>
        <v>0.92666666666666697</v>
      </c>
      <c r="E1011" s="5">
        <f>(1-F1011/100-G1011/100)/(1-C1011/100-D1011/100-General!$B$17/100)</f>
        <v>1.0002728064086182</v>
      </c>
      <c r="F1011" s="5">
        <f>N1011*General!$B$14/(N1011+O1011)+O1011*100/(N1011+O1011)</f>
        <v>20.821119265416854</v>
      </c>
      <c r="G1011" s="5">
        <f>N1011*General!$B$15/(N1011+O1011)</f>
        <v>3.9989333704334926E-2</v>
      </c>
      <c r="H1011" s="5">
        <f>(N1011+O1011)*(1/General!$B$20)*((F1011/100)-E1011*(C1011/100))*1000/B1011</f>
        <v>89.512216067543591</v>
      </c>
      <c r="I1011" s="5">
        <f>(N1011+O1011)*(1/General!$B$20)*((D1011/100)*E1011-(G1011/100))*1000/B1011</f>
        <v>61.426343160060057</v>
      </c>
      <c r="J1011" s="5">
        <f t="shared" si="15"/>
        <v>0.68623419080262005</v>
      </c>
      <c r="K1011" s="5">
        <f>MAX(Online_RAW!$L$2-Online_RAW!L1011,0)</f>
        <v>0</v>
      </c>
      <c r="L1011" s="5">
        <f>0.0039*(Online_RAW!M1011)</f>
        <v>45.134699999999995</v>
      </c>
      <c r="M1011" s="10">
        <f>Online_RAW!$N$2-Online_RAW!N1011</f>
        <v>37.552000000000589</v>
      </c>
      <c r="N1011" s="5">
        <f>Online_RAW!C1011*60</f>
        <v>179.95826086956541</v>
      </c>
      <c r="O1011" s="5">
        <f>MAX(0, Online_RAW!D1011*60)</f>
        <v>4.8000000000000001E-2</v>
      </c>
      <c r="P1011" s="5">
        <f>_xlfn.IFNA(VLOOKUP(A1011,Sampling!$D$7:$E$14,2,FALSE),0)</f>
        <v>0</v>
      </c>
      <c r="Q1011">
        <f>_xlfn.IFNA(VLOOKUP(A1011,Refill!$D$6:$G$8,2,FALSE),0)</f>
        <v>0</v>
      </c>
    </row>
    <row r="1012" spans="1:17" x14ac:dyDescent="0.25">
      <c r="A1012" s="5">
        <f>ROUND((Online_RAW!B1012-General!$B$10)*24,3)</f>
        <v>16.832999999999998</v>
      </c>
      <c r="B1012" s="5">
        <f>General!$B$12+Online_ANA!K1012/1000+Online_ANA!L1012/1000+Online_ANA!M1012/1000/General!$B$22-SUM($P$2:P1012)/1000/General!$B$24+SUM($Q$2:Q1012)/1000/General!$B$24</f>
        <v>1.1597949446483211</v>
      </c>
      <c r="C1012" s="5">
        <f>Online_RAW!K1012</f>
        <v>19.53</v>
      </c>
      <c r="D1012" s="5">
        <f>Online_RAW!J1012</f>
        <v>0.93500000000000005</v>
      </c>
      <c r="E1012" s="5">
        <f>(1-F1012/100-G1012/100)/(1-C1012/100-D1012/100-General!$B$17/100)</f>
        <v>1.0004397054353467</v>
      </c>
      <c r="F1012" s="5">
        <f>N1012*General!$B$14/(N1012+O1012)+O1012*100/(N1012+O1012)</f>
        <v>20.822922169905016</v>
      </c>
      <c r="G1012" s="5">
        <f>N1012*General!$B$15/(N1012+O1012)</f>
        <v>3.9988423146512617E-2</v>
      </c>
      <c r="H1012" s="5">
        <f>(N1012+O1012)*(1/General!$B$20)*((F1012/100)-E1012*(C1012/100))*1000/B1012</f>
        <v>88.921961935209126</v>
      </c>
      <c r="I1012" s="5">
        <f>(N1012+O1012)*(1/General!$B$20)*((D1012/100)*E1012-(G1012/100))*1000/B1012</f>
        <v>61.99532097233854</v>
      </c>
      <c r="J1012" s="5">
        <f t="shared" si="15"/>
        <v>0.69718795698086322</v>
      </c>
      <c r="K1012" s="5">
        <f>MAX(Online_RAW!$L$2-Online_RAW!L1012,0)</f>
        <v>0</v>
      </c>
      <c r="L1012" s="5">
        <f>0.0039*(Online_RAW!M1012)</f>
        <v>45.134699999999995</v>
      </c>
      <c r="M1012" s="10">
        <f>Online_RAW!$N$2-Online_RAW!N1012</f>
        <v>37.779666666669982</v>
      </c>
      <c r="N1012" s="5">
        <f>Online_RAW!C1012*60</f>
        <v>179.93086956521762</v>
      </c>
      <c r="O1012" s="5">
        <f>MAX(0, Online_RAW!D1012*60)</f>
        <v>5.2090909090909077E-2</v>
      </c>
      <c r="P1012" s="5">
        <f>_xlfn.IFNA(VLOOKUP(A1012,Sampling!$D$7:$E$14,2,FALSE),0)</f>
        <v>0</v>
      </c>
      <c r="Q1012">
        <f>_xlfn.IFNA(VLOOKUP(A1012,Refill!$D$6:$G$8,2,FALSE),0)</f>
        <v>0</v>
      </c>
    </row>
    <row r="1013" spans="1:17" x14ac:dyDescent="0.25">
      <c r="A1013" s="5">
        <f>ROUND((Online_RAW!B1013-General!$B$10)*24,3)</f>
        <v>16.850000000000001</v>
      </c>
      <c r="B1013" s="5">
        <f>General!$B$12+Online_ANA!K1013/1000+Online_ANA!L1013/1000+Online_ANA!M1013/1000/General!$B$22-SUM($P$2:P1013)/1000/General!$B$24+SUM($Q$2:Q1013)/1000/General!$B$24</f>
        <v>1.160278049190991</v>
      </c>
      <c r="C1013" s="5">
        <f>Online_RAW!K1013</f>
        <v>19.52</v>
      </c>
      <c r="D1013" s="5">
        <f>Online_RAW!J1013</f>
        <v>0.93</v>
      </c>
      <c r="E1013" s="5">
        <f>(1-F1013/100-G1013/100)/(1-C1013/100-D1013/100-General!$B$17/100)</f>
        <v>1.0000615746775696</v>
      </c>
      <c r="F1013" s="5">
        <f>N1013*General!$B$14/(N1013+O1013)+O1013*100/(N1013+O1013)</f>
        <v>20.837839795989051</v>
      </c>
      <c r="G1013" s="5">
        <f>N1013*General!$B$15/(N1013+O1013)</f>
        <v>3.9980888991924729E-2</v>
      </c>
      <c r="H1013" s="5">
        <f>(N1013+O1013)*(1/General!$B$20)*((F1013/100)-E1013*(C1013/100))*1000/B1013</f>
        <v>91.235622928900341</v>
      </c>
      <c r="I1013" s="5">
        <f>(N1013+O1013)*(1/General!$B$20)*((D1013/100)*E1013-(G1013/100))*1000/B1013</f>
        <v>61.67730333619177</v>
      </c>
      <c r="J1013" s="5">
        <f t="shared" si="15"/>
        <v>0.67602216498545442</v>
      </c>
      <c r="K1013" s="5">
        <f>MAX(Online_RAW!$L$2-Online_RAW!L1013,0)</f>
        <v>0</v>
      </c>
      <c r="L1013" s="5">
        <f>0.0039*(Online_RAW!M1013)</f>
        <v>45.403019999999998</v>
      </c>
      <c r="M1013" s="10">
        <f>Online_RAW!$N$2-Online_RAW!N1013</f>
        <v>38.013781818180178</v>
      </c>
      <c r="N1013" s="5">
        <f>Online_RAW!C1013*60</f>
        <v>180.12417391304339</v>
      </c>
      <c r="O1013" s="5">
        <f>MAX(0, Online_RAW!D1013*60)</f>
        <v>8.610000000000001E-2</v>
      </c>
      <c r="P1013" s="5">
        <f>_xlfn.IFNA(VLOOKUP(A1013,Sampling!$D$7:$E$14,2,FALSE),0)</f>
        <v>0</v>
      </c>
      <c r="Q1013">
        <f>_xlfn.IFNA(VLOOKUP(A1013,Refill!$D$6:$G$8,2,FALSE),0)</f>
        <v>0</v>
      </c>
    </row>
    <row r="1014" spans="1:17" x14ac:dyDescent="0.25">
      <c r="A1014" s="5">
        <f>ROUND((Online_RAW!B1014-General!$B$10)*24,3)</f>
        <v>16.867000000000001</v>
      </c>
      <c r="B1014" s="5">
        <f>General!$B$12+Online_ANA!K1014/1000+Online_ANA!L1014/1000+Online_ANA!M1014/1000/General!$B$22-SUM($P$2:P1014)/1000/General!$B$24+SUM($Q$2:Q1014)/1000/General!$B$24</f>
        <v>1.1604856499694221</v>
      </c>
      <c r="C1014" s="5">
        <f>Online_RAW!K1014</f>
        <v>19.510000000000002</v>
      </c>
      <c r="D1014" s="5">
        <f>Online_RAW!J1014</f>
        <v>0.94</v>
      </c>
      <c r="E1014" s="5">
        <f>(1-F1014/100-G1014/100)/(1-C1014/100-D1014/100-General!$B$17/100)</f>
        <v>1.0003895127188542</v>
      </c>
      <c r="F1014" s="5">
        <f>N1014*General!$B$14/(N1014+O1014)+O1014*100/(N1014+O1014)</f>
        <v>20.811881110625563</v>
      </c>
      <c r="G1014" s="5">
        <f>N1014*General!$B$15/(N1014+O1014)</f>
        <v>3.9993999439078005E-2</v>
      </c>
      <c r="H1014" s="5">
        <f>(N1014+O1014)*(1/General!$B$20)*((F1014/100)-E1014*(C1014/100))*1000/B1014</f>
        <v>89.557421387938746</v>
      </c>
      <c r="I1014" s="5">
        <f>(N1014+O1014)*(1/General!$B$20)*((D1014/100)*E1014-(G1014/100))*1000/B1014</f>
        <v>62.300970711599312</v>
      </c>
      <c r="J1014" s="5">
        <f t="shared" si="15"/>
        <v>0.69565391394788156</v>
      </c>
      <c r="K1014" s="5">
        <f>MAX(Online_RAW!$L$2-Online_RAW!L1014,0)</f>
        <v>0</v>
      </c>
      <c r="L1014" s="5">
        <f>0.0039*(Online_RAW!M1014)</f>
        <v>45.403019999999998</v>
      </c>
      <c r="M1014" s="10">
        <f>Online_RAW!$N$2-Online_RAW!N1014</f>
        <v>38.240066666669918</v>
      </c>
      <c r="N1014" s="5">
        <f>Online_RAW!C1014*60</f>
        <v>179.95617391304341</v>
      </c>
      <c r="O1014" s="5">
        <f>MAX(0, Online_RAW!D1014*60)</f>
        <v>2.7E-2</v>
      </c>
      <c r="P1014" s="5">
        <f>_xlfn.IFNA(VLOOKUP(A1014,Sampling!$D$7:$E$14,2,FALSE),0)</f>
        <v>0</v>
      </c>
      <c r="Q1014">
        <f>_xlfn.IFNA(VLOOKUP(A1014,Refill!$D$6:$G$8,2,FALSE),0)</f>
        <v>0</v>
      </c>
    </row>
    <row r="1015" spans="1:17" x14ac:dyDescent="0.25">
      <c r="A1015" s="5">
        <f>ROUND((Online_RAW!B1015-General!$B$10)*24,3)</f>
        <v>16.882999999999999</v>
      </c>
      <c r="B1015" s="5">
        <f>General!$B$12+Online_ANA!K1015/1000+Online_ANA!L1015/1000+Online_ANA!M1015/1000/General!$B$22-SUM($P$2:P1015)/1000/General!$B$24+SUM($Q$2:Q1015)/1000/General!$B$24</f>
        <v>1.1608684661961928</v>
      </c>
      <c r="C1015" s="5">
        <f>Online_RAW!K1015</f>
        <v>19.5</v>
      </c>
      <c r="D1015" s="5">
        <f>Online_RAW!J1015</f>
        <v>0.93500000000000005</v>
      </c>
      <c r="E1015" s="5">
        <f>(1-F1015/100-G1015/100)/(1-C1015/100-D1015/100-General!$B$17/100)</f>
        <v>1.0002578292466584</v>
      </c>
      <c r="F1015" s="5">
        <f>N1015*General!$B$14/(N1015+O1015)+O1015*100/(N1015+O1015)</f>
        <v>20.807293367932825</v>
      </c>
      <c r="G1015" s="5">
        <f>N1015*General!$B$15/(N1015+O1015)</f>
        <v>3.9996316480842002E-2</v>
      </c>
      <c r="H1015" s="5">
        <f>(N1015+O1015)*(1/General!$B$20)*((F1015/100)-E1015*(C1015/100))*1000/B1015</f>
        <v>90.064621236455096</v>
      </c>
      <c r="I1015" s="5">
        <f>(N1015+O1015)*(1/General!$B$20)*((D1015/100)*E1015-(G1015/100))*1000/B1015</f>
        <v>61.915076023217331</v>
      </c>
      <c r="J1015" s="5">
        <f t="shared" si="15"/>
        <v>0.68745168938939827</v>
      </c>
      <c r="K1015" s="5">
        <f>MAX(Online_RAW!$L$2-Online_RAW!L1015,0)</f>
        <v>0</v>
      </c>
      <c r="L1015" s="5">
        <f>0.0039*(Online_RAW!M1015)</f>
        <v>45.559799999999996</v>
      </c>
      <c r="M1015" s="10">
        <f>Online_RAW!$N$2-Online_RAW!N1015</f>
        <v>38.486446153850011</v>
      </c>
      <c r="N1015" s="5">
        <f>Online_RAW!C1015*60</f>
        <v>179.9355652173912</v>
      </c>
      <c r="O1015" s="5">
        <f>MAX(0, Online_RAW!D1015*60)</f>
        <v>1.657142857142856E-2</v>
      </c>
      <c r="P1015" s="5">
        <f>_xlfn.IFNA(VLOOKUP(A1015,Sampling!$D$7:$E$14,2,FALSE),0)</f>
        <v>0</v>
      </c>
      <c r="Q1015">
        <f>_xlfn.IFNA(VLOOKUP(A1015,Refill!$D$6:$G$8,2,FALSE),0)</f>
        <v>0</v>
      </c>
    </row>
    <row r="1016" spans="1:17" x14ac:dyDescent="0.25">
      <c r="A1016" s="5">
        <f>ROUND((Online_RAW!B1016-General!$B$10)*24,3)</f>
        <v>16.899999999999999</v>
      </c>
      <c r="B1016" s="5">
        <f>General!$B$12+Online_ANA!K1016/1000+Online_ANA!L1016/1000+Online_ANA!M1016/1000/General!$B$22-SUM($P$2:P1016)/1000/General!$B$24+SUM($Q$2:Q1016)/1000/General!$B$24</f>
        <v>1.161089157798165</v>
      </c>
      <c r="C1016" s="5">
        <f>Online_RAW!K1016</f>
        <v>19.504999999999999</v>
      </c>
      <c r="D1016" s="5">
        <f>Online_RAW!J1016</f>
        <v>0.93</v>
      </c>
      <c r="E1016" s="5">
        <f>(1-F1016/100-G1016/100)/(1-C1016/100-D1016/100-General!$B$17/100)</f>
        <v>0.99993484951255052</v>
      </c>
      <c r="F1016" s="5">
        <f>N1016*General!$B$14/(N1016+O1016)+O1016*100/(N1016+O1016)</f>
        <v>20.832864414300492</v>
      </c>
      <c r="G1016" s="5">
        <f>N1016*General!$B$15/(N1016+O1016)</f>
        <v>3.998340181095935E-2</v>
      </c>
      <c r="H1016" s="5">
        <f>(N1016+O1016)*(1/General!$B$20)*((F1016/100)-E1016*(C1016/100))*1000/B1016</f>
        <v>91.97348256977223</v>
      </c>
      <c r="I1016" s="5">
        <f>(N1016+O1016)*(1/General!$B$20)*((D1016/100)*E1016-(G1016/100))*1000/B1016</f>
        <v>61.583166993183539</v>
      </c>
      <c r="J1016" s="5">
        <f t="shared" si="15"/>
        <v>0.66957524356507625</v>
      </c>
      <c r="K1016" s="5">
        <f>MAX(Online_RAW!$L$2-Online_RAW!L1016,0)</f>
        <v>0</v>
      </c>
      <c r="L1016" s="5">
        <f>0.0039*(Online_RAW!M1016)</f>
        <v>45.559799999999996</v>
      </c>
      <c r="M1016" s="10">
        <f>Online_RAW!$N$2-Online_RAW!N1016</f>
        <v>38.726999999999862</v>
      </c>
      <c r="N1016" s="5">
        <f>Online_RAW!C1016*60</f>
        <v>180.01063636363619</v>
      </c>
      <c r="O1016" s="5">
        <f>MAX(0, Online_RAW!D1016*60)</f>
        <v>7.4727272727273003E-2</v>
      </c>
      <c r="P1016" s="5">
        <f>_xlfn.IFNA(VLOOKUP(A1016,Sampling!$D$7:$E$14,2,FALSE),0)</f>
        <v>0</v>
      </c>
      <c r="Q1016">
        <f>_xlfn.IFNA(VLOOKUP(A1016,Refill!$D$6:$G$8,2,FALSE),0)</f>
        <v>0</v>
      </c>
    </row>
    <row r="1017" spans="1:17" x14ac:dyDescent="0.25">
      <c r="A1017" s="5">
        <f>ROUND((Online_RAW!B1017-General!$B$10)*24,3)</f>
        <v>16.917000000000002</v>
      </c>
      <c r="B1017" s="5">
        <f>General!$B$12+Online_ANA!K1017/1000+Online_ANA!L1017/1000+Online_ANA!M1017/1000/General!$B$22-SUM($P$2:P1017)/1000/General!$B$24+SUM($Q$2:Q1017)/1000/General!$B$24</f>
        <v>1.1613060909567527</v>
      </c>
      <c r="C1017" s="5">
        <f>Online_RAW!K1017</f>
        <v>19.513999999999999</v>
      </c>
      <c r="D1017" s="5">
        <f>Online_RAW!J1017</f>
        <v>0.94499999999999995</v>
      </c>
      <c r="E1017" s="5">
        <f>(1-F1017/100-G1017/100)/(1-C1017/100-D1017/100-General!$B$17/100)</f>
        <v>1.0001432841969808</v>
      </c>
      <c r="F1017" s="5">
        <f>N1017*General!$B$14/(N1017+O1017)+O1017*100/(N1017+O1017)</f>
        <v>20.840377730143096</v>
      </c>
      <c r="G1017" s="5">
        <f>N1017*General!$B$15/(N1017+O1017)</f>
        <v>3.9979607206998433E-2</v>
      </c>
      <c r="H1017" s="5">
        <f>(N1017+O1017)*(1/General!$B$20)*((F1017/100)-E1017*(C1017/100))*1000/B1017</f>
        <v>91.587042446301268</v>
      </c>
      <c r="I1017" s="5">
        <f>(N1017+O1017)*(1/General!$B$20)*((D1017/100)*E1017-(G1017/100))*1000/B1017</f>
        <v>62.633491720850834</v>
      </c>
      <c r="J1017" s="5">
        <f t="shared" ref="J1017:J1080" si="16">I1017/H1017</f>
        <v>0.68386848235189712</v>
      </c>
      <c r="K1017" s="5">
        <f>MAX(Online_RAW!$L$2-Online_RAW!L1017,0)</f>
        <v>0</v>
      </c>
      <c r="L1017" s="5">
        <f>0.0039*(Online_RAW!M1017)</f>
        <v>45.559799999999996</v>
      </c>
      <c r="M1017" s="10">
        <f>Online_RAW!$N$2-Online_RAW!N1017</f>
        <v>38.963457142860534</v>
      </c>
      <c r="N1017" s="5">
        <f>Online_RAW!C1017*60</f>
        <v>180.02295652173899</v>
      </c>
      <c r="O1017" s="5">
        <f>MAX(0, Online_RAW!D1017*60)</f>
        <v>9.1826086956522002E-2</v>
      </c>
      <c r="P1017" s="5">
        <f>_xlfn.IFNA(VLOOKUP(A1017,Sampling!$D$7:$E$14,2,FALSE),0)</f>
        <v>0</v>
      </c>
      <c r="Q1017">
        <f>_xlfn.IFNA(VLOOKUP(A1017,Refill!$D$6:$G$8,2,FALSE),0)</f>
        <v>0</v>
      </c>
    </row>
    <row r="1018" spans="1:17" x14ac:dyDescent="0.25">
      <c r="A1018" s="5">
        <f>ROUND((Online_RAW!B1018-General!$B$10)*24,3)</f>
        <v>16.933</v>
      </c>
      <c r="B1018" s="5">
        <f>General!$B$12+Online_ANA!K1018/1000+Online_ANA!L1018/1000+Online_ANA!M1018/1000/General!$B$22-SUM($P$2:P1018)/1000/General!$B$24+SUM($Q$2:Q1018)/1000/General!$B$24</f>
        <v>1.1614843871559632</v>
      </c>
      <c r="C1018" s="5">
        <f>Online_RAW!K1018</f>
        <v>19.54</v>
      </c>
      <c r="D1018" s="5">
        <f>Online_RAW!J1018</f>
        <v>0.94333333333333302</v>
      </c>
      <c r="E1018" s="5">
        <f>(1-F1018/100-G1018/100)/(1-C1018/100-D1018/100-General!$B$17/100)</f>
        <v>1.0006020615356646</v>
      </c>
      <c r="F1018" s="5">
        <f>N1018*General!$B$14/(N1018+O1018)+O1018*100/(N1018+O1018)</f>
        <v>20.82842657883462</v>
      </c>
      <c r="G1018" s="5">
        <f>N1018*General!$B$15/(N1018+O1018)</f>
        <v>3.9985643142002716E-2</v>
      </c>
      <c r="H1018" s="5">
        <f>(N1018+O1018)*(1/General!$B$20)*((F1018/100)-E1018*(C1018/100))*1000/B1018</f>
        <v>88.312217661861396</v>
      </c>
      <c r="I1018" s="5">
        <f>(N1018+O1018)*(1/General!$B$20)*((D1018/100)*E1018-(G1018/100))*1000/B1018</f>
        <v>62.52772915844735</v>
      </c>
      <c r="J1018" s="5">
        <f t="shared" si="16"/>
        <v>0.70803033616322197</v>
      </c>
      <c r="K1018" s="5">
        <f>MAX(Online_RAW!$L$2-Online_RAW!L1018,0)</f>
        <v>0</v>
      </c>
      <c r="L1018" s="5">
        <f>0.0039*(Online_RAW!M1018)</f>
        <v>45.559799999999996</v>
      </c>
      <c r="M1018" s="10">
        <f>Online_RAW!$N$2-Online_RAW!N1018</f>
        <v>39.157799999999952</v>
      </c>
      <c r="N1018" s="5">
        <f>Online_RAW!C1018*60</f>
        <v>180.02034782608681</v>
      </c>
      <c r="O1018" s="5">
        <f>MAX(0, Online_RAW!D1018*60)</f>
        <v>6.4636363636363811E-2</v>
      </c>
      <c r="P1018" s="5">
        <f>_xlfn.IFNA(VLOOKUP(A1018,Sampling!$D$7:$E$14,2,FALSE),0)</f>
        <v>0</v>
      </c>
      <c r="Q1018">
        <f>_xlfn.IFNA(VLOOKUP(A1018,Refill!$D$6:$G$8,2,FALSE),0)</f>
        <v>0</v>
      </c>
    </row>
    <row r="1019" spans="1:17" x14ac:dyDescent="0.25">
      <c r="A1019" s="5">
        <f>ROUND((Online_RAW!B1019-General!$B$10)*24,3)</f>
        <v>16.95</v>
      </c>
      <c r="B1019" s="5">
        <f>General!$B$12+Online_ANA!K1019/1000+Online_ANA!L1019/1000+Online_ANA!M1019/1000/General!$B$22-SUM($P$2:P1019)/1000/General!$B$24+SUM($Q$2:Q1019)/1000/General!$B$24</f>
        <v>1.1618499522310279</v>
      </c>
      <c r="C1019" s="5">
        <f>Online_RAW!K1019</f>
        <v>19.524999999999999</v>
      </c>
      <c r="D1019" s="5">
        <f>Online_RAW!J1019</f>
        <v>0.95</v>
      </c>
      <c r="E1019" s="5">
        <f>(1-F1019/100-G1019/100)/(1-C1019/100-D1019/100-General!$B$17/100)</f>
        <v>1.000722342086928</v>
      </c>
      <c r="F1019" s="5">
        <f>N1019*General!$B$14/(N1019+O1019)+O1019*100/(N1019+O1019)</f>
        <v>20.810565941427935</v>
      </c>
      <c r="G1019" s="5">
        <f>N1019*General!$B$15/(N1019+O1019)</f>
        <v>3.9994663665945493E-2</v>
      </c>
      <c r="H1019" s="5">
        <f>(N1019+O1019)*(1/General!$B$20)*((F1019/100)-E1019*(C1019/100))*1000/B1019</f>
        <v>87.833920860224509</v>
      </c>
      <c r="I1019" s="5">
        <f>(N1019+O1019)*(1/General!$B$20)*((D1019/100)*E1019-(G1019/100))*1000/B1019</f>
        <v>62.911512240360295</v>
      </c>
      <c r="J1019" s="5">
        <f t="shared" si="16"/>
        <v>0.71625531029720546</v>
      </c>
      <c r="K1019" s="5">
        <f>MAX(Online_RAW!$L$2-Online_RAW!L1019,0)</f>
        <v>0</v>
      </c>
      <c r="L1019" s="5">
        <f>0.0039*(Online_RAW!M1019)</f>
        <v>45.697274999999998</v>
      </c>
      <c r="M1019" s="10">
        <f>Online_RAW!$N$2-Online_RAW!N1019</f>
        <v>39.4064181818203</v>
      </c>
      <c r="N1019" s="5">
        <f>Online_RAW!C1019*60</f>
        <v>179.8747826086956</v>
      </c>
      <c r="O1019" s="5">
        <f>MAX(0, Online_RAW!D1019*60)</f>
        <v>2.4E-2</v>
      </c>
      <c r="P1019" s="5">
        <f>_xlfn.IFNA(VLOOKUP(A1019,Sampling!$D$7:$E$14,2,FALSE),0)</f>
        <v>0</v>
      </c>
      <c r="Q1019">
        <f>_xlfn.IFNA(VLOOKUP(A1019,Refill!$D$6:$G$8,2,FALSE),0)</f>
        <v>0</v>
      </c>
    </row>
    <row r="1020" spans="1:17" x14ac:dyDescent="0.25">
      <c r="A1020" s="5">
        <f>ROUND((Online_RAW!B1020-General!$B$10)*24,3)</f>
        <v>16.966999999999999</v>
      </c>
      <c r="B1020" s="5">
        <f>General!$B$12+Online_ANA!K1020/1000+Online_ANA!L1020/1000+Online_ANA!M1020/1000/General!$B$22-SUM($P$2:P1020)/1000/General!$B$24+SUM($Q$2:Q1020)/1000/General!$B$24</f>
        <v>1.1623276972477068</v>
      </c>
      <c r="C1020" s="5">
        <f>Online_RAW!K1020</f>
        <v>19.526</v>
      </c>
      <c r="D1020" s="5">
        <f>Online_RAW!J1020</f>
        <v>0.95</v>
      </c>
      <c r="E1020" s="5">
        <f>(1-F1020/100-G1020/100)/(1-C1020/100-D1020/100-General!$B$17/100)</f>
        <v>1.0004871645501023</v>
      </c>
      <c r="F1020" s="5">
        <f>N1020*General!$B$14/(N1020+O1020)+O1020*100/(N1020+O1020)</f>
        <v>20.83017706730644</v>
      </c>
      <c r="G1020" s="5">
        <f>N1020*General!$B$15/(N1020+O1020)</f>
        <v>3.9984759056915939E-2</v>
      </c>
      <c r="H1020" s="5">
        <f>(N1020+O1020)*(1/General!$B$20)*((F1020/100)-E1020*(C1020/100))*1000/B1020</f>
        <v>89.482201997532869</v>
      </c>
      <c r="I1020" s="5">
        <f>(N1020+O1020)*(1/General!$B$20)*((D1020/100)*E1020-(G1020/100))*1000/B1020</f>
        <v>62.928711213201503</v>
      </c>
      <c r="J1020" s="5">
        <f t="shared" si="16"/>
        <v>0.70325394110145523</v>
      </c>
      <c r="K1020" s="5">
        <f>MAX(Online_RAW!$L$2-Online_RAW!L1020,0)</f>
        <v>0</v>
      </c>
      <c r="L1020" s="5">
        <f>0.0039*(Online_RAW!M1020)</f>
        <v>45.980999999999995</v>
      </c>
      <c r="M1020" s="10">
        <f>Online_RAW!$N$2-Online_RAW!N1020</f>
        <v>39.617900000000191</v>
      </c>
      <c r="N1020" s="5">
        <f>Online_RAW!C1020*60</f>
        <v>179.9955652173912</v>
      </c>
      <c r="O1020" s="5">
        <f>MAX(0, Online_RAW!D1020*60)</f>
        <v>6.8608695652174201E-2</v>
      </c>
      <c r="P1020" s="5">
        <f>_xlfn.IFNA(VLOOKUP(A1020,Sampling!$D$7:$E$14,2,FALSE),0)</f>
        <v>0</v>
      </c>
      <c r="Q1020">
        <f>_xlfn.IFNA(VLOOKUP(A1020,Refill!$D$6:$G$8,2,FALSE),0)</f>
        <v>0</v>
      </c>
    </row>
    <row r="1021" spans="1:17" x14ac:dyDescent="0.25">
      <c r="A1021" s="5">
        <f>ROUND((Online_RAW!B1021-General!$B$10)*24,3)</f>
        <v>16.983000000000001</v>
      </c>
      <c r="B1021" s="5">
        <f>General!$B$12+Online_ANA!K1021/1000+Online_ANA!L1021/1000+Online_ANA!M1021/1000/General!$B$22-SUM($P$2:P1021)/1000/General!$B$24+SUM($Q$2:Q1021)/1000/General!$B$24</f>
        <v>1.1625625902140648</v>
      </c>
      <c r="C1021" s="5">
        <f>Online_RAW!K1021</f>
        <v>19.52</v>
      </c>
      <c r="D1021" s="5">
        <f>Online_RAW!J1021</f>
        <v>0.94499999999999995</v>
      </c>
      <c r="E1021" s="5">
        <f>(1-F1021/100-G1021/100)/(1-C1021/100-D1021/100-General!$B$17/100)</f>
        <v>1.0005612430363731</v>
      </c>
      <c r="F1021" s="5">
        <f>N1021*General!$B$14/(N1021+O1021)+O1021*100/(N1021+O1021)</f>
        <v>20.813303407231498</v>
      </c>
      <c r="G1021" s="5">
        <f>N1021*General!$B$15/(N1021+O1021)</f>
        <v>3.9993281107458839E-2</v>
      </c>
      <c r="H1021" s="5">
        <f>(N1021+O1021)*(1/General!$B$20)*((F1021/100)-E1021*(C1021/100))*1000/B1021</f>
        <v>88.657170741174184</v>
      </c>
      <c r="I1021" s="5">
        <f>(N1021+O1021)*(1/General!$B$20)*((D1021/100)*E1021-(G1021/100))*1000/B1021</f>
        <v>62.60575153920967</v>
      </c>
      <c r="J1021" s="5">
        <f t="shared" si="16"/>
        <v>0.70615553164877043</v>
      </c>
      <c r="K1021" s="5">
        <f>MAX(Online_RAW!$L$2-Online_RAW!L1021,0)</f>
        <v>0</v>
      </c>
      <c r="L1021" s="5">
        <f>0.0039*(Online_RAW!M1021)</f>
        <v>45.980999999999995</v>
      </c>
      <c r="M1021" s="10">
        <f>Online_RAW!$N$2-Online_RAW!N1021</f>
        <v>39.873933333330569</v>
      </c>
      <c r="N1021" s="5">
        <f>Online_RAW!C1021*60</f>
        <v>180.1236521739132</v>
      </c>
      <c r="O1021" s="5">
        <f>MAX(0, Online_RAW!D1021*60)</f>
        <v>3.0260869565217362E-2</v>
      </c>
      <c r="P1021" s="5">
        <f>_xlfn.IFNA(VLOOKUP(A1021,Sampling!$D$7:$E$14,2,FALSE),0)</f>
        <v>0</v>
      </c>
      <c r="Q1021">
        <f>_xlfn.IFNA(VLOOKUP(A1021,Refill!$D$6:$G$8,2,FALSE),0)</f>
        <v>0</v>
      </c>
    </row>
    <row r="1022" spans="1:17" x14ac:dyDescent="0.25">
      <c r="A1022" s="5">
        <f>ROUND((Online_RAW!B1022-General!$B$10)*24,3)</f>
        <v>17</v>
      </c>
      <c r="B1022" s="5">
        <f>General!$B$12+Online_ANA!K1022/1000+Online_ANA!L1022/1000+Online_ANA!M1022/1000/General!$B$22-SUM($P$2:P1022)/1000/General!$B$24+SUM($Q$2:Q1022)/1000/General!$B$24</f>
        <v>1.1627343944954132</v>
      </c>
      <c r="C1022" s="5">
        <f>Online_RAW!K1022</f>
        <v>19.515000000000001</v>
      </c>
      <c r="D1022" s="5">
        <f>Online_RAW!J1022</f>
        <v>0.95</v>
      </c>
      <c r="E1022" s="5">
        <f>(1-F1022/100-G1022/100)/(1-C1022/100-D1022/100-General!$B$17/100)</f>
        <v>1.0002551588893112</v>
      </c>
      <c r="F1022" s="5">
        <f>N1022*General!$B$14/(N1022+O1022)+O1022*100/(N1022+O1022)</f>
        <v>20.837527604054973</v>
      </c>
      <c r="G1022" s="5">
        <f>N1022*General!$B$15/(N1022+O1022)</f>
        <v>3.99810466646187E-2</v>
      </c>
      <c r="H1022" s="5">
        <f>(N1022+O1022)*(1/General!$B$20)*((F1022/100)-E1022*(C1022/100))*1000/B1022</f>
        <v>91.014822966678409</v>
      </c>
      <c r="I1022" s="5">
        <f>(N1022+O1022)*(1/General!$B$20)*((D1022/100)*E1022-(G1022/100))*1000/B1022</f>
        <v>62.879883541131079</v>
      </c>
      <c r="J1022" s="5">
        <f t="shared" si="16"/>
        <v>0.69087519473780812</v>
      </c>
      <c r="K1022" s="5">
        <f>MAX(Online_RAW!$L$2-Online_RAW!L1022,0)</f>
        <v>0</v>
      </c>
      <c r="L1022" s="5">
        <f>0.0039*(Online_RAW!M1022)</f>
        <v>45.980999999999995</v>
      </c>
      <c r="M1022" s="10">
        <f>Online_RAW!$N$2-Online_RAW!N1022</f>
        <v>40.061200000000099</v>
      </c>
      <c r="N1022" s="5">
        <f>Online_RAW!C1022*60</f>
        <v>179.94495652173899</v>
      </c>
      <c r="O1022" s="5">
        <f>MAX(0, Online_RAW!D1022*60)</f>
        <v>8.5304347826086799E-2</v>
      </c>
      <c r="P1022" s="5">
        <f>_xlfn.IFNA(VLOOKUP(A1022,Sampling!$D$7:$E$14,2,FALSE),0)</f>
        <v>0</v>
      </c>
      <c r="Q1022">
        <f>_xlfn.IFNA(VLOOKUP(A1022,Refill!$D$6:$G$8,2,FALSE),0)</f>
        <v>0</v>
      </c>
    </row>
    <row r="1023" spans="1:17" x14ac:dyDescent="0.25">
      <c r="A1023" s="5">
        <f>ROUND((Online_RAW!B1023-General!$B$10)*24,3)</f>
        <v>17.016999999999999</v>
      </c>
      <c r="B1023" s="5">
        <f>General!$B$12+Online_ANA!K1023/1000+Online_ANA!L1023/1000+Online_ANA!M1023/1000/General!$B$22-SUM($P$2:P1023)/1000/General!$B$24+SUM($Q$2:Q1023)/1000/General!$B$24</f>
        <v>1.1629744932956971</v>
      </c>
      <c r="C1023" s="5">
        <f>Online_RAW!K1023</f>
        <v>19.503333333333298</v>
      </c>
      <c r="D1023" s="5">
        <f>Online_RAW!J1023</f>
        <v>0.94499999999999995</v>
      </c>
      <c r="E1023" s="5">
        <f>(1-F1023/100-G1023/100)/(1-C1023/100-D1023/100-General!$B$17/100)</f>
        <v>1.000237114448435</v>
      </c>
      <c r="F1023" s="5">
        <f>N1023*General!$B$14/(N1023+O1023)+O1023*100/(N1023+O1023)</f>
        <v>20.822276639887953</v>
      </c>
      <c r="G1023" s="5">
        <f>N1023*General!$B$15/(N1023+O1023)</f>
        <v>3.9988749171773759E-2</v>
      </c>
      <c r="H1023" s="5">
        <f>(N1023+O1023)*(1/General!$B$20)*((F1023/100)-E1023*(C1023/100))*1000/B1023</f>
        <v>90.721829394544557</v>
      </c>
      <c r="I1023" s="5">
        <f>(N1023+O1023)*(1/General!$B$20)*((D1023/100)*E1023-(G1023/100))*1000/B1023</f>
        <v>62.484539973997876</v>
      </c>
      <c r="J1023" s="5">
        <f t="shared" si="16"/>
        <v>0.6887486770384208</v>
      </c>
      <c r="K1023" s="5">
        <f>MAX(Online_RAW!$L$2-Online_RAW!L1023,0)</f>
        <v>0</v>
      </c>
      <c r="L1023" s="5">
        <f>0.0039*(Online_RAW!M1023)</f>
        <v>45.980999999999995</v>
      </c>
      <c r="M1023" s="10">
        <f>Online_RAW!$N$2-Online_RAW!N1023</f>
        <v>40.322907692309855</v>
      </c>
      <c r="N1023" s="5">
        <f>Online_RAW!C1023*60</f>
        <v>179.87817391304341</v>
      </c>
      <c r="O1023" s="5">
        <f>MAX(0, Online_RAW!D1023*60)</f>
        <v>5.06086956521739E-2</v>
      </c>
      <c r="P1023" s="5">
        <f>_xlfn.IFNA(VLOOKUP(A1023,Sampling!$D$7:$E$14,2,FALSE),0)</f>
        <v>0</v>
      </c>
      <c r="Q1023">
        <f>_xlfn.IFNA(VLOOKUP(A1023,Refill!$D$6:$G$8,2,FALSE),0)</f>
        <v>0</v>
      </c>
    </row>
    <row r="1024" spans="1:17" x14ac:dyDescent="0.25">
      <c r="A1024" s="5">
        <f>ROUND((Online_RAW!B1024-General!$B$10)*24,3)</f>
        <v>17.033000000000001</v>
      </c>
      <c r="B1024" s="5">
        <f>General!$B$12+Online_ANA!K1024/1000+Online_ANA!L1024/1000+Online_ANA!M1024/1000/General!$B$22-SUM($P$2:P1024)/1000/General!$B$24+SUM($Q$2:Q1024)/1000/General!$B$24</f>
        <v>1.1632183623853216</v>
      </c>
      <c r="C1024" s="5">
        <f>Online_RAW!K1024</f>
        <v>19.5</v>
      </c>
      <c r="D1024" s="5">
        <f>Online_RAW!J1024</f>
        <v>0.95499999999999996</v>
      </c>
      <c r="E1024" s="5">
        <f>(1-F1024/100-G1024/100)/(1-C1024/100-D1024/100-General!$B$17/100)</f>
        <v>1.0004161719451929</v>
      </c>
      <c r="F1024" s="5">
        <f>N1024*General!$B$14/(N1024+O1024)+O1024*100/(N1024+O1024)</f>
        <v>20.814775447058292</v>
      </c>
      <c r="G1024" s="5">
        <f>N1024*General!$B$15/(N1024+O1024)</f>
        <v>3.999253765300087E-2</v>
      </c>
      <c r="H1024" s="5">
        <f>(N1024+O1024)*(1/General!$B$20)*((F1024/100)-E1024*(C1024/100))*1000/B1024</f>
        <v>90.115654935221272</v>
      </c>
      <c r="I1024" s="5">
        <f>(N1024+O1024)*(1/General!$B$20)*((D1024/100)*E1024-(G1024/100))*1000/B1024</f>
        <v>63.132189508091315</v>
      </c>
      <c r="J1024" s="5">
        <f t="shared" si="16"/>
        <v>0.70056850336906784</v>
      </c>
      <c r="K1024" s="5">
        <f>MAX(Online_RAW!$L$2-Online_RAW!L1024,0)</f>
        <v>0</v>
      </c>
      <c r="L1024" s="5">
        <f>0.0039*(Online_RAW!M1024)</f>
        <v>45.980999999999995</v>
      </c>
      <c r="M1024" s="10">
        <f>Online_RAW!$N$2-Online_RAW!N1024</f>
        <v>40.588725000000522</v>
      </c>
      <c r="N1024" s="5">
        <f>Online_RAW!C1024*60</f>
        <v>179.77827272727299</v>
      </c>
      <c r="O1024" s="5">
        <f>MAX(0, Online_RAW!D1024*60)</f>
        <v>3.3545454545454545E-2</v>
      </c>
      <c r="P1024" s="5">
        <f>_xlfn.IFNA(VLOOKUP(A1024,Sampling!$D$7:$E$14,2,FALSE),0)</f>
        <v>0</v>
      </c>
      <c r="Q1024">
        <f>_xlfn.IFNA(VLOOKUP(A1024,Refill!$D$6:$G$8,2,FALSE),0)</f>
        <v>0</v>
      </c>
    </row>
    <row r="1025" spans="1:17" x14ac:dyDescent="0.25">
      <c r="A1025" s="5">
        <f>ROUND((Online_RAW!B1025-General!$B$10)*24,3)</f>
        <v>17.05</v>
      </c>
      <c r="B1025" s="5">
        <f>General!$B$12+Online_ANA!K1025/1000+Online_ANA!L1025/1000+Online_ANA!M1025/1000/General!$B$22-SUM($P$2:P1025)/1000/General!$B$24+SUM($Q$2:Q1025)/1000/General!$B$24</f>
        <v>1.1637525911256148</v>
      </c>
      <c r="C1025" s="5">
        <f>Online_RAW!K1025</f>
        <v>19.4933333333333</v>
      </c>
      <c r="D1025" s="5">
        <f>Online_RAW!J1025</f>
        <v>0.95499999999999996</v>
      </c>
      <c r="E1025" s="5">
        <f>(1-F1025/100-G1025/100)/(1-C1025/100-D1025/100-General!$B$17/100)</f>
        <v>1.0001394746435874</v>
      </c>
      <c r="F1025" s="5">
        <f>N1025*General!$B$14/(N1025+O1025)+O1025*100/(N1025+O1025)</f>
        <v>20.830005704672171</v>
      </c>
      <c r="G1025" s="5">
        <f>N1025*General!$B$15/(N1025+O1025)</f>
        <v>3.9984845603700928E-2</v>
      </c>
      <c r="H1025" s="5">
        <f>(N1025+O1025)*(1/General!$B$20)*((F1025/100)-E1025*(C1025/100))*1000/B1025</f>
        <v>91.906441266658561</v>
      </c>
      <c r="I1025" s="5">
        <f>(N1025+O1025)*(1/General!$B$20)*((D1025/100)*E1025-(G1025/100))*1000/B1025</f>
        <v>63.051692168833902</v>
      </c>
      <c r="J1025" s="5">
        <f t="shared" si="16"/>
        <v>0.68604214568481536</v>
      </c>
      <c r="K1025" s="5">
        <f>MAX(Online_RAW!$L$2-Online_RAW!L1025,0)</f>
        <v>0</v>
      </c>
      <c r="L1025" s="5">
        <f>0.0039*(Online_RAW!M1025)</f>
        <v>46.268625</v>
      </c>
      <c r="M1025" s="10">
        <f>Online_RAW!$N$2-Online_RAW!N1025</f>
        <v>40.857523076920188</v>
      </c>
      <c r="N1025" s="5">
        <f>Online_RAW!C1025*60</f>
        <v>179.64730434782581</v>
      </c>
      <c r="O1025" s="5">
        <f>MAX(0, Online_RAW!D1025*60)</f>
        <v>6.8086956521739003E-2</v>
      </c>
      <c r="P1025" s="5">
        <f>_xlfn.IFNA(VLOOKUP(A1025,Sampling!$D$7:$E$14,2,FALSE),0)</f>
        <v>0</v>
      </c>
      <c r="Q1025">
        <f>_xlfn.IFNA(VLOOKUP(A1025,Refill!$D$6:$G$8,2,FALSE),0)</f>
        <v>0</v>
      </c>
    </row>
    <row r="1026" spans="1:17" x14ac:dyDescent="0.25">
      <c r="A1026" s="5">
        <f>ROUND((Online_RAW!B1026-General!$B$10)*24,3)</f>
        <v>17.067</v>
      </c>
      <c r="B1026" s="5">
        <f>General!$B$12+Online_ANA!K1026/1000+Online_ANA!L1026/1000+Online_ANA!M1026/1000/General!$B$22-SUM($P$2:P1026)/1000/General!$B$24+SUM($Q$2:Q1026)/1000/General!$B$24</f>
        <v>1.1640363359108812</v>
      </c>
      <c r="C1026" s="5">
        <f>Online_RAW!K1026</f>
        <v>19.483333333333299</v>
      </c>
      <c r="D1026" s="5">
        <f>Online_RAW!J1026</f>
        <v>0.96333333333333304</v>
      </c>
      <c r="E1026" s="5">
        <f>(1-F1026/100-G1026/100)/(1-C1026/100-D1026/100-General!$B$17/100)</f>
        <v>1.0003318036363242</v>
      </c>
      <c r="F1026" s="5">
        <f>N1026*General!$B$14/(N1026+O1026)+O1026*100/(N1026+O1026)</f>
        <v>20.813113080726378</v>
      </c>
      <c r="G1026" s="5">
        <f>N1026*General!$B$15/(N1026+O1026)</f>
        <v>3.9993377231956367E-2</v>
      </c>
      <c r="H1026" s="5">
        <f>(N1026+O1026)*(1/General!$B$20)*((F1026/100)-E1026*(C1026/100))*1000/B1026</f>
        <v>91.065291007536004</v>
      </c>
      <c r="I1026" s="5">
        <f>(N1026+O1026)*(1/General!$B$20)*((D1026/100)*E1026-(G1026/100))*1000/B1026</f>
        <v>63.562585560645552</v>
      </c>
      <c r="J1026" s="5">
        <f t="shared" si="16"/>
        <v>0.6979891554443669</v>
      </c>
      <c r="K1026" s="5">
        <f>MAX(Online_RAW!$L$2-Online_RAW!L1026,0)</f>
        <v>0</v>
      </c>
      <c r="L1026" s="5">
        <f>0.0039*(Online_RAW!M1026)</f>
        <v>46.406099999999995</v>
      </c>
      <c r="M1026" s="10">
        <f>Online_RAW!$N$2-Online_RAW!N1026</f>
        <v>41.01695714286052</v>
      </c>
      <c r="N1026" s="5">
        <f>Online_RAW!C1026*60</f>
        <v>179.51618181818159</v>
      </c>
      <c r="O1026" s="5">
        <f>MAX(0, Online_RAW!D1026*60)</f>
        <v>2.9727272727272699E-2</v>
      </c>
      <c r="P1026" s="5">
        <f>_xlfn.IFNA(VLOOKUP(A1026,Sampling!$D$7:$E$14,2,FALSE),0)</f>
        <v>0</v>
      </c>
      <c r="Q1026">
        <f>_xlfn.IFNA(VLOOKUP(A1026,Refill!$D$6:$G$8,2,FALSE),0)</f>
        <v>0</v>
      </c>
    </row>
    <row r="1027" spans="1:17" x14ac:dyDescent="0.25">
      <c r="A1027" s="5">
        <f>ROUND((Online_RAW!B1027-General!$B$10)*24,3)</f>
        <v>17.082999999999998</v>
      </c>
      <c r="B1027" s="5">
        <f>General!$B$12+Online_ANA!K1027/1000+Online_ANA!L1027/1000+Online_ANA!M1027/1000/General!$B$22-SUM($P$2:P1027)/1000/General!$B$24+SUM($Q$2:Q1027)/1000/General!$B$24</f>
        <v>1.1642566504587155</v>
      </c>
      <c r="C1027" s="5">
        <f>Online_RAW!K1027</f>
        <v>19.489999999999998</v>
      </c>
      <c r="D1027" s="5">
        <f>Online_RAW!J1027</f>
        <v>0.96499999999999997</v>
      </c>
      <c r="E1027" s="5">
        <f>(1-F1027/100-G1027/100)/(1-C1027/100-D1027/100-General!$B$17/100)</f>
        <v>1.000342444452248</v>
      </c>
      <c r="F1027" s="5">
        <f>N1027*General!$B$14/(N1027+O1027)+O1027*100/(N1027+O1027)</f>
        <v>20.820611146488478</v>
      </c>
      <c r="G1027" s="5">
        <f>N1027*General!$B$15/(N1027+O1027)</f>
        <v>3.9989590330056321E-2</v>
      </c>
      <c r="H1027" s="5">
        <f>(N1027+O1027)*(1/General!$B$20)*((F1027/100)-E1027*(C1027/100))*1000/B1027</f>
        <v>91.032961205058484</v>
      </c>
      <c r="I1027" s="5">
        <f>(N1027+O1027)*(1/General!$B$20)*((D1027/100)*E1027-(G1027/100))*1000/B1027</f>
        <v>63.625780902314808</v>
      </c>
      <c r="J1027" s="5">
        <f t="shared" si="16"/>
        <v>0.69893124490362368</v>
      </c>
      <c r="K1027" s="5">
        <f>MAX(Online_RAW!$L$2-Online_RAW!L1027,0)</f>
        <v>0</v>
      </c>
      <c r="L1027" s="5">
        <f>0.0039*(Online_RAW!M1027)</f>
        <v>46.406099999999995</v>
      </c>
      <c r="M1027" s="10">
        <f>Online_RAW!$N$2-Online_RAW!N1027</f>
        <v>41.257099999999809</v>
      </c>
      <c r="N1027" s="5">
        <f>Online_RAW!C1027*60</f>
        <v>179.38513043478241</v>
      </c>
      <c r="O1027" s="5">
        <f>MAX(0, Online_RAW!D1027*60)</f>
        <v>4.669565217391302E-2</v>
      </c>
      <c r="P1027" s="5">
        <f>_xlfn.IFNA(VLOOKUP(A1027,Sampling!$D$7:$E$14,2,FALSE),0)</f>
        <v>0</v>
      </c>
      <c r="Q1027">
        <f>_xlfn.IFNA(VLOOKUP(A1027,Refill!$D$6:$G$8,2,FALSE),0)</f>
        <v>0</v>
      </c>
    </row>
    <row r="1028" spans="1:17" x14ac:dyDescent="0.25">
      <c r="A1028" s="5">
        <f>ROUND((Online_RAW!B1028-General!$B$10)*24,3)</f>
        <v>17.100000000000001</v>
      </c>
      <c r="B1028" s="5">
        <f>General!$B$12+Online_ANA!K1028/1000+Online_ANA!L1028/1000+Online_ANA!M1028/1000/General!$B$22-SUM($P$2:P1028)/1000/General!$B$24+SUM($Q$2:Q1028)/1000/General!$B$24</f>
        <v>1.1644664669724776</v>
      </c>
      <c r="C1028" s="5">
        <f>Online_RAW!K1028</f>
        <v>19.489999999999998</v>
      </c>
      <c r="D1028" s="5">
        <f>Online_RAW!J1028</f>
        <v>0.96499999999999997</v>
      </c>
      <c r="E1028" s="5">
        <f>(1-F1028/100-G1028/100)/(1-C1028/100-D1028/100-General!$B$17/100)</f>
        <v>1.0002458642867971</v>
      </c>
      <c r="F1028" s="5">
        <f>N1028*General!$B$14/(N1028+O1028)+O1028*100/(N1028+O1028)</f>
        <v>20.828255687133723</v>
      </c>
      <c r="G1028" s="5">
        <f>N1028*General!$B$15/(N1028+O1028)</f>
        <v>3.9985729450942566E-2</v>
      </c>
      <c r="H1028" s="5">
        <f>(N1028+O1028)*(1/General!$B$20)*((F1028/100)-E1028*(C1028/100))*1000/B1028</f>
        <v>91.650355915056508</v>
      </c>
      <c r="I1028" s="5">
        <f>(N1028+O1028)*(1/General!$B$20)*((D1028/100)*E1028-(G1028/100))*1000/B1028</f>
        <v>63.59350174675469</v>
      </c>
      <c r="J1028" s="5">
        <f t="shared" si="16"/>
        <v>0.69387075600333181</v>
      </c>
      <c r="K1028" s="5">
        <f>MAX(Online_RAW!$L$2-Online_RAW!L1028,0)</f>
        <v>0</v>
      </c>
      <c r="L1028" s="5">
        <f>0.0039*(Online_RAW!M1028)</f>
        <v>46.406099999999995</v>
      </c>
      <c r="M1028" s="10">
        <f>Online_RAW!$N$2-Online_RAW!N1028</f>
        <v>41.485800000000381</v>
      </c>
      <c r="N1028" s="5">
        <f>Online_RAW!C1028*60</f>
        <v>179.3264347826088</v>
      </c>
      <c r="O1028" s="5">
        <f>MAX(0, Online_RAW!D1028*60)</f>
        <v>6.4000000000000196E-2</v>
      </c>
      <c r="P1028" s="5">
        <f>_xlfn.IFNA(VLOOKUP(A1028,Sampling!$D$7:$E$14,2,FALSE),0)</f>
        <v>0</v>
      </c>
      <c r="Q1028">
        <f>_xlfn.IFNA(VLOOKUP(A1028,Refill!$D$6:$G$8,2,FALSE),0)</f>
        <v>0</v>
      </c>
    </row>
    <row r="1029" spans="1:17" x14ac:dyDescent="0.25">
      <c r="A1029" s="5">
        <f>ROUND((Online_RAW!B1029-General!$B$10)*24,3)</f>
        <v>17.117000000000001</v>
      </c>
      <c r="B1029" s="5">
        <f>General!$B$12+Online_ANA!K1029/1000+Online_ANA!L1029/1000+Online_ANA!M1029/1000/General!$B$22-SUM($P$2:P1029)/1000/General!$B$24+SUM($Q$2:Q1029)/1000/General!$B$24</f>
        <v>1.1647223547220735</v>
      </c>
      <c r="C1029" s="5">
        <f>Online_RAW!K1029</f>
        <v>19.489999999999998</v>
      </c>
      <c r="D1029" s="5">
        <f>Online_RAW!J1029</f>
        <v>0.97</v>
      </c>
      <c r="E1029" s="5">
        <f>(1-F1029/100-G1029/100)/(1-C1029/100-D1029/100-General!$B$17/100)</f>
        <v>1.0002445310057659</v>
      </c>
      <c r="F1029" s="5">
        <f>N1029*General!$B$14/(N1029+O1029)+O1029*100/(N1029+O1029)</f>
        <v>20.833364969173406</v>
      </c>
      <c r="G1029" s="5">
        <f>N1029*General!$B$15/(N1029+O1029)</f>
        <v>3.9983149005467983E-2</v>
      </c>
      <c r="H1029" s="5">
        <f>(N1029+O1029)*(1/General!$B$20)*((F1029/100)-E1029*(C1029/100))*1000/B1029</f>
        <v>91.94995674953087</v>
      </c>
      <c r="I1029" s="5">
        <f>(N1029+O1029)*(1/General!$B$20)*((D1029/100)*E1029-(G1029/100))*1000/B1029</f>
        <v>63.900253531079997</v>
      </c>
      <c r="J1029" s="5">
        <f t="shared" si="16"/>
        <v>0.69494598790451323</v>
      </c>
      <c r="K1029" s="5">
        <f>MAX(Online_RAW!$L$2-Online_RAW!L1029,0)</f>
        <v>0</v>
      </c>
      <c r="L1029" s="5">
        <f>0.0039*(Online_RAW!M1029)</f>
        <v>46.406099999999995</v>
      </c>
      <c r="M1029" s="10">
        <f>Online_RAW!$N$2-Online_RAW!N1029</f>
        <v>41.764717647060024</v>
      </c>
      <c r="N1029" s="5">
        <f>Online_RAW!C1029*60</f>
        <v>179.25026086956541</v>
      </c>
      <c r="O1029" s="5">
        <f>MAX(0, Online_RAW!D1029*60)</f>
        <v>7.5545454545454596E-2</v>
      </c>
      <c r="P1029" s="5">
        <f>_xlfn.IFNA(VLOOKUP(A1029,Sampling!$D$7:$E$14,2,FALSE),0)</f>
        <v>0</v>
      </c>
      <c r="Q1029">
        <f>_xlfn.IFNA(VLOOKUP(A1029,Refill!$D$6:$G$8,2,FALSE),0)</f>
        <v>0</v>
      </c>
    </row>
    <row r="1030" spans="1:17" x14ac:dyDescent="0.25">
      <c r="A1030" s="5">
        <f>ROUND((Online_RAW!B1030-General!$B$10)*24,3)</f>
        <v>17.132999999999999</v>
      </c>
      <c r="B1030" s="5">
        <f>General!$B$12+Online_ANA!K1030/1000+Online_ANA!L1030/1000+Online_ANA!M1030/1000/General!$B$22-SUM($P$2:P1030)/1000/General!$B$24+SUM($Q$2:Q1030)/1000/General!$B$24</f>
        <v>1.1649629577981657</v>
      </c>
      <c r="C1030" s="5">
        <f>Online_RAW!K1030</f>
        <v>19.475000000000001</v>
      </c>
      <c r="D1030" s="5">
        <f>Online_RAW!J1030</f>
        <v>0.98</v>
      </c>
      <c r="E1030" s="5">
        <f>(1-F1030/100-G1030/100)/(1-C1030/100-D1030/100-General!$B$17/100)</f>
        <v>1.0003665470531897</v>
      </c>
      <c r="F1030" s="5">
        <f>N1030*General!$B$14/(N1030+O1030)+O1030*100/(N1030+O1030)</f>
        <v>20.818703370583417</v>
      </c>
      <c r="G1030" s="5">
        <f>N1030*General!$B$15/(N1030+O1030)</f>
        <v>3.9990553853240705E-2</v>
      </c>
      <c r="H1030" s="5">
        <f>(N1030+O1030)*(1/General!$B$20)*((F1030/100)-E1030*(C1030/100))*1000/B1030</f>
        <v>91.60143738703762</v>
      </c>
      <c r="I1030" s="5">
        <f>(N1030+O1030)*(1/General!$B$20)*((D1030/100)*E1030-(G1030/100))*1000/B1030</f>
        <v>64.448141112571278</v>
      </c>
      <c r="J1030" s="5">
        <f t="shared" si="16"/>
        <v>0.70357128611708053</v>
      </c>
      <c r="K1030" s="5">
        <f>MAX(Online_RAW!$L$2-Online_RAW!L1030,0)</f>
        <v>0</v>
      </c>
      <c r="L1030" s="5">
        <f>0.0039*(Online_RAW!M1030)</f>
        <v>46.406099999999995</v>
      </c>
      <c r="M1030" s="10">
        <f>Online_RAW!$N$2-Online_RAW!N1030</f>
        <v>42.026975000000675</v>
      </c>
      <c r="N1030" s="5">
        <f>Online_RAW!C1030*60</f>
        <v>178.91269565217419</v>
      </c>
      <c r="O1030" s="5">
        <f>MAX(0, Online_RAW!D1030*60)</f>
        <v>4.2260869565217359E-2</v>
      </c>
      <c r="P1030" s="5">
        <f>_xlfn.IFNA(VLOOKUP(A1030,Sampling!$D$7:$E$14,2,FALSE),0)</f>
        <v>0</v>
      </c>
      <c r="Q1030">
        <f>_xlfn.IFNA(VLOOKUP(A1030,Refill!$D$6:$G$8,2,FALSE),0)</f>
        <v>0</v>
      </c>
    </row>
    <row r="1031" spans="1:17" x14ac:dyDescent="0.25">
      <c r="A1031" s="5">
        <f>ROUND((Online_RAW!B1031-General!$B$10)*24,3)</f>
        <v>17.149999999999999</v>
      </c>
      <c r="B1031" s="5">
        <f>General!$B$12+Online_ANA!K1031/1000+Online_ANA!L1031/1000+Online_ANA!M1031/1000/General!$B$22-SUM($P$2:P1031)/1000/General!$B$24+SUM($Q$2:Q1031)/1000/General!$B$24</f>
        <v>1.1654034818807344</v>
      </c>
      <c r="C1031" s="5">
        <f>Online_RAW!K1031</f>
        <v>19.46</v>
      </c>
      <c r="D1031" s="5">
        <f>Online_RAW!J1031</f>
        <v>0.98499999999999999</v>
      </c>
      <c r="E1031" s="5">
        <f>(1-F1031/100-G1031/100)/(1-C1031/100-D1031/100-General!$B$17/100)</f>
        <v>1.0000726525135268</v>
      </c>
      <c r="F1031" s="5">
        <f>N1031*General!$B$14/(N1031+O1031)+O1031*100/(N1031+O1031)</f>
        <v>20.831960014583917</v>
      </c>
      <c r="G1031" s="5">
        <f>N1031*General!$B$15/(N1031+O1031)</f>
        <v>3.9983858578492973E-2</v>
      </c>
      <c r="H1031" s="5">
        <f>(N1031+O1031)*(1/General!$B$20)*((F1031/100)-E1031*(C1031/100))*1000/B1031</f>
        <v>93.6157043229137</v>
      </c>
      <c r="I1031" s="5">
        <f>(N1031+O1031)*(1/General!$B$20)*((D1031/100)*E1031-(G1031/100))*1000/B1031</f>
        <v>64.554592384846558</v>
      </c>
      <c r="J1031" s="5">
        <f t="shared" si="16"/>
        <v>0.68957011915623601</v>
      </c>
      <c r="K1031" s="5">
        <f>MAX(Online_RAW!$L$2-Online_RAW!L1031,0)</f>
        <v>0</v>
      </c>
      <c r="L1031" s="5">
        <f>0.0039*(Online_RAW!M1031)</f>
        <v>46.635224999999998</v>
      </c>
      <c r="M1031" s="10">
        <f>Online_RAW!$N$2-Online_RAW!N1031</f>
        <v>42.257400000000416</v>
      </c>
      <c r="N1031" s="5">
        <f>Online_RAW!C1031*60</f>
        <v>178.35094736842078</v>
      </c>
      <c r="O1031" s="5">
        <f>MAX(0, Online_RAW!D1031*60)</f>
        <v>7.1999999999999995E-2</v>
      </c>
      <c r="P1031" s="5">
        <f>_xlfn.IFNA(VLOOKUP(A1031,Sampling!$D$7:$E$14,2,FALSE),0)</f>
        <v>0</v>
      </c>
      <c r="Q1031">
        <f>_xlfn.IFNA(VLOOKUP(A1031,Refill!$D$6:$G$8,2,FALSE),0)</f>
        <v>0</v>
      </c>
    </row>
    <row r="1032" spans="1:17" x14ac:dyDescent="0.25">
      <c r="A1032" s="5">
        <f>ROUND((Online_RAW!B1032-General!$B$10)*24,3)</f>
        <v>17.167000000000002</v>
      </c>
      <c r="B1032" s="5">
        <f>General!$B$12+Online_ANA!K1032/1000+Online_ANA!L1032/1000+Online_ANA!M1032/1000/General!$B$22-SUM($P$2:P1032)/1000/General!$B$24+SUM($Q$2:Q1032)/1000/General!$B$24</f>
        <v>1.1656208344364312</v>
      </c>
      <c r="C1032" s="5">
        <f>Online_RAW!K1032</f>
        <v>19.46</v>
      </c>
      <c r="D1032" s="5">
        <f>Online_RAW!J1032</f>
        <v>0.98499999999999999</v>
      </c>
      <c r="E1032" s="5">
        <f>(1-F1032/100-G1032/100)/(1-C1032/100-D1032/100-General!$B$17/100)</f>
        <v>0.99507086040318304</v>
      </c>
      <c r="F1032" s="5">
        <f>N1032*General!$B$14/(N1032+O1032)+O1032*100/(N1032+O1032)</f>
        <v>21.227913325371098</v>
      </c>
      <c r="G1032" s="5">
        <f>N1032*General!$B$15/(N1032+O1032)</f>
        <v>3.9783882158903487E-2</v>
      </c>
      <c r="H1032" s="5">
        <f>(N1032+O1032)*(1/General!$B$20)*((F1032/100)-E1032*(C1032/100))*1000/B1032</f>
        <v>127.61791569687689</v>
      </c>
      <c r="I1032" s="5">
        <f>(N1032+O1032)*(1/General!$B$20)*((D1032/100)*E1032-(G1032/100))*1000/B1032</f>
        <v>64.387104982105342</v>
      </c>
      <c r="J1032" s="5">
        <f t="shared" si="16"/>
        <v>0.50453029757232626</v>
      </c>
      <c r="K1032" s="5">
        <f>MAX(Online_RAW!$L$2-Online_RAW!L1032,0)</f>
        <v>0</v>
      </c>
      <c r="L1032" s="5">
        <f>0.0039*(Online_RAW!M1032)</f>
        <v>46.635224999999998</v>
      </c>
      <c r="M1032" s="10">
        <f>Online_RAW!$N$2-Online_RAW!N1032</f>
        <v>42.494314285710061</v>
      </c>
      <c r="N1032" s="5">
        <f>Online_RAW!C1032*60</f>
        <v>177.92139130434779</v>
      </c>
      <c r="O1032" s="5">
        <f>MAX(0, Online_RAW!D1032*60)</f>
        <v>0.96652173913043404</v>
      </c>
      <c r="P1032" s="5">
        <f>_xlfn.IFNA(VLOOKUP(A1032,Sampling!$D$7:$E$14,2,FALSE),0)</f>
        <v>0</v>
      </c>
      <c r="Q1032">
        <f>_xlfn.IFNA(VLOOKUP(A1032,Refill!$D$6:$G$8,2,FALSE),0)</f>
        <v>0</v>
      </c>
    </row>
    <row r="1033" spans="1:17" x14ac:dyDescent="0.25">
      <c r="A1033" s="5">
        <f>ROUND((Online_RAW!B1033-General!$B$10)*24,3)</f>
        <v>17.183</v>
      </c>
      <c r="B1033" s="5">
        <f>General!$B$12+Online_ANA!K1033/1000+Online_ANA!L1033/1000+Online_ANA!M1033/1000/General!$B$22-SUM($P$2:P1033)/1000/General!$B$24+SUM($Q$2:Q1033)/1000/General!$B$24</f>
        <v>1.1660447983690099</v>
      </c>
      <c r="C1033" s="5">
        <f>Online_RAW!K1033</f>
        <v>19.5981818181818</v>
      </c>
      <c r="D1033" s="5">
        <f>Online_RAW!J1033</f>
        <v>0.98499999999999999</v>
      </c>
      <c r="E1033" s="5">
        <f>(1-F1033/100-G1033/100)/(1-C1033/100-D1033/100-General!$B$17/100)</f>
        <v>0.99740019147889269</v>
      </c>
      <c r="F1033" s="5">
        <f>N1033*General!$B$14/(N1033+O1033)+O1033*100/(N1033+O1033)</f>
        <v>21.181410360849256</v>
      </c>
      <c r="G1033" s="5">
        <f>N1033*General!$B$15/(N1033+O1033)</f>
        <v>3.980736850462159E-2</v>
      </c>
      <c r="H1033" s="5">
        <f>(N1033+O1033)*(1/General!$B$20)*((F1033/100)-E1033*(C1033/100))*1000/B1033</f>
        <v>112.72097366511979</v>
      </c>
      <c r="I1033" s="5">
        <f>(N1033+O1033)*(1/General!$B$20)*((D1033/100)*E1033-(G1033/100))*1000/B1033</f>
        <v>65.019993200993369</v>
      </c>
      <c r="J1033" s="5">
        <f t="shared" si="16"/>
        <v>0.5768224944025041</v>
      </c>
      <c r="K1033" s="5">
        <f>MAX(Online_RAW!$L$2-Online_RAW!L1033,0)</f>
        <v>0</v>
      </c>
      <c r="L1033" s="5">
        <f>0.0039*(Online_RAW!M1033)</f>
        <v>46.831199999999995</v>
      </c>
      <c r="M1033" s="10">
        <f>Online_RAW!$N$2-Online_RAW!N1033</f>
        <v>42.742822222220639</v>
      </c>
      <c r="N1033" s="5">
        <f>Online_RAW!C1033*60</f>
        <v>179.40845454545459</v>
      </c>
      <c r="O1033" s="5">
        <f>MAX(0, Online_RAW!D1033*60)</f>
        <v>0.86817391304347802</v>
      </c>
      <c r="P1033" s="5">
        <f>_xlfn.IFNA(VLOOKUP(A1033,Sampling!$D$7:$E$14,2,FALSE),0)</f>
        <v>0</v>
      </c>
      <c r="Q1033">
        <f>_xlfn.IFNA(VLOOKUP(A1033,Refill!$D$6:$G$8,2,FALSE),0)</f>
        <v>0</v>
      </c>
    </row>
    <row r="1034" spans="1:17" x14ac:dyDescent="0.25">
      <c r="A1034" s="5">
        <f>ROUND((Online_RAW!B1034-General!$B$10)*24,3)</f>
        <v>17.2</v>
      </c>
      <c r="B1034" s="5">
        <f>General!$B$12+Online_ANA!K1034/1000+Online_ANA!L1034/1000+Online_ANA!M1034/1000/General!$B$22-SUM($P$2:P1034)/1000/General!$B$24+SUM($Q$2:Q1034)/1000/General!$B$24</f>
        <v>1.1662962764525968</v>
      </c>
      <c r="C1034" s="5">
        <f>Online_RAW!K1034</f>
        <v>19.955454545454501</v>
      </c>
      <c r="D1034" s="5">
        <f>Online_RAW!J1034</f>
        <v>0.95499999999999996</v>
      </c>
      <c r="E1034" s="5">
        <f>(1-F1034/100-G1034/100)/(1-C1034/100-D1034/100-General!$B$17/100)</f>
        <v>1.0055643997816113</v>
      </c>
      <c r="F1034" s="5">
        <f>N1034*General!$B$14/(N1034+O1034)+O1034*100/(N1034+O1034)</f>
        <v>20.865501758370364</v>
      </c>
      <c r="G1034" s="5">
        <f>N1034*General!$B$15/(N1034+O1034)</f>
        <v>3.9966918303853349E-2</v>
      </c>
      <c r="H1034" s="5">
        <f>(N1034+O1034)*(1/General!$B$20)*((F1034/100)-E1034*(C1034/100))*1000/B1034</f>
        <v>55.049593929498037</v>
      </c>
      <c r="I1034" s="5">
        <f>(N1034+O1034)*(1/General!$B$20)*((D1034/100)*E1034-(G1034/100))*1000/B1034</f>
        <v>63.409616895580811</v>
      </c>
      <c r="J1034" s="5">
        <f t="shared" si="16"/>
        <v>1.1518634810783426</v>
      </c>
      <c r="K1034" s="5">
        <f>MAX(Online_RAW!$L$2-Online_RAW!L1034,0)</f>
        <v>0</v>
      </c>
      <c r="L1034" s="5">
        <f>0.0039*(Online_RAW!M1034)</f>
        <v>46.831199999999995</v>
      </c>
      <c r="M1034" s="10">
        <f>Online_RAW!$N$2-Online_RAW!N1034</f>
        <v>43.016933333330599</v>
      </c>
      <c r="N1034" s="5">
        <f>Online_RAW!C1034*60</f>
        <v>179.95852173913022</v>
      </c>
      <c r="O1034" s="5">
        <f>MAX(0, Online_RAW!D1034*60)</f>
        <v>0.14895652173913018</v>
      </c>
      <c r="P1034" s="5">
        <f>_xlfn.IFNA(VLOOKUP(A1034,Sampling!$D$7:$E$14,2,FALSE),0)</f>
        <v>0</v>
      </c>
      <c r="Q1034">
        <f>_xlfn.IFNA(VLOOKUP(A1034,Refill!$D$6:$G$8,2,FALSE),0)</f>
        <v>0</v>
      </c>
    </row>
    <row r="1035" spans="1:17" x14ac:dyDescent="0.25">
      <c r="A1035" s="5">
        <f>ROUND((Online_RAW!B1035-General!$B$10)*24,3)</f>
        <v>17.216999999999999</v>
      </c>
      <c r="B1035" s="5">
        <f>General!$B$12+Online_ANA!K1035/1000+Online_ANA!L1035/1000+Online_ANA!M1035/1000/General!$B$22-SUM($P$2:P1035)/1000/General!$B$24+SUM($Q$2:Q1035)/1000/General!$B$24</f>
        <v>1.166533585321101</v>
      </c>
      <c r="C1035" s="5">
        <f>Online_RAW!K1035</f>
        <v>19.795384615384599</v>
      </c>
      <c r="D1035" s="5">
        <f>Online_RAW!J1035</f>
        <v>0.92500000000000004</v>
      </c>
      <c r="E1035" s="5">
        <f>(1-F1035/100-G1035/100)/(1-C1035/100-D1035/100-General!$B$17/100)</f>
        <v>1.0007334366588312</v>
      </c>
      <c r="F1035" s="5">
        <f>N1035*General!$B$14/(N1035+O1035)+O1035*100/(N1035+O1035)</f>
        <v>21.055376677376128</v>
      </c>
      <c r="G1035" s="5">
        <f>N1035*General!$B$15/(N1035+O1035)</f>
        <v>3.9871021880113065E-2</v>
      </c>
      <c r="H1035" s="5">
        <f>(N1035+O1035)*(1/General!$B$20)*((F1035/100)-E1035*(C1035/100))*1000/B1035</f>
        <v>85.592116332018776</v>
      </c>
      <c r="I1035" s="5">
        <f>(N1035+O1035)*(1/General!$B$20)*((D1035/100)*E1035-(G1035/100))*1000/B1035</f>
        <v>60.874949681619512</v>
      </c>
      <c r="J1035" s="5">
        <f t="shared" si="16"/>
        <v>0.71122145695615979</v>
      </c>
      <c r="K1035" s="5">
        <f>MAX(Online_RAW!$L$2-Online_RAW!L1035,0)</f>
        <v>0</v>
      </c>
      <c r="L1035" s="5">
        <f>0.0039*(Online_RAW!M1035)</f>
        <v>46.831199999999995</v>
      </c>
      <c r="M1035" s="10">
        <f>Online_RAW!$N$2-Online_RAW!N1035</f>
        <v>43.27559999999994</v>
      </c>
      <c r="N1035" s="5">
        <f>Online_RAW!C1035*60</f>
        <v>179.10730434782582</v>
      </c>
      <c r="O1035" s="5">
        <f>MAX(0, Online_RAW!D1035*60)</f>
        <v>0.57939130434782637</v>
      </c>
      <c r="P1035" s="5">
        <f>_xlfn.IFNA(VLOOKUP(A1035,Sampling!$D$7:$E$14,2,FALSE),0)</f>
        <v>0</v>
      </c>
      <c r="Q1035">
        <f>_xlfn.IFNA(VLOOKUP(A1035,Refill!$D$6:$G$8,2,FALSE),0)</f>
        <v>0</v>
      </c>
    </row>
    <row r="1036" spans="1:17" x14ac:dyDescent="0.25">
      <c r="A1036" s="5">
        <f>ROUND((Online_RAW!B1036-General!$B$10)*24,3)</f>
        <v>17.233000000000001</v>
      </c>
      <c r="B1036" s="5">
        <f>General!$B$12+Online_ANA!K1036/1000+Online_ANA!L1036/1000+Online_ANA!M1036/1000/General!$B$22-SUM($P$2:P1036)/1000/General!$B$24+SUM($Q$2:Q1036)/1000/General!$B$24</f>
        <v>1.1667404243536246</v>
      </c>
      <c r="C1036" s="5">
        <f>Online_RAW!K1036</f>
        <v>19.5566666666667</v>
      </c>
      <c r="D1036" s="5">
        <f>Online_RAW!J1036</f>
        <v>0.93</v>
      </c>
      <c r="E1036" s="5">
        <f>(1-F1036/100-G1036/100)/(1-C1036/100-D1036/100-General!$B$17/100)</f>
        <v>0.98541503137931374</v>
      </c>
      <c r="F1036" s="5">
        <f>N1036*General!$B$14/(N1036+O1036)+O1036*100/(N1036+O1036)</f>
        <v>22.033370556644286</v>
      </c>
      <c r="G1036" s="5">
        <f>N1036*General!$B$15/(N1036+O1036)</f>
        <v>3.9377085577452391E-2</v>
      </c>
      <c r="H1036" s="5">
        <f>(N1036+O1036)*(1/General!$B$20)*((F1036/100)-E1036*(C1036/100))*1000/B1036</f>
        <v>190.12150199577079</v>
      </c>
      <c r="I1036" s="5">
        <f>(N1036+O1036)*(1/General!$B$20)*((D1036/100)*E1036-(G1036/100))*1000/B1036</f>
        <v>60.373476482575072</v>
      </c>
      <c r="J1036" s="5">
        <f t="shared" si="16"/>
        <v>0.31755206985435064</v>
      </c>
      <c r="K1036" s="5">
        <f>MAX(Online_RAW!$L$2-Online_RAW!L1036,0)</f>
        <v>0</v>
      </c>
      <c r="L1036" s="5">
        <f>0.0039*(Online_RAW!M1036)</f>
        <v>46.831199999999995</v>
      </c>
      <c r="M1036" s="10">
        <f>Online_RAW!$N$2-Online_RAW!N1036</f>
        <v>43.501054545450643</v>
      </c>
      <c r="N1036" s="5">
        <f>Online_RAW!C1036*60</f>
        <v>177.21260869565219</v>
      </c>
      <c r="O1036" s="5">
        <f>MAX(0, Online_RAW!D1036*60)</f>
        <v>2.8033636363636378</v>
      </c>
      <c r="P1036" s="5">
        <f>_xlfn.IFNA(VLOOKUP(A1036,Sampling!$D$7:$E$14,2,FALSE),0)</f>
        <v>0</v>
      </c>
      <c r="Q1036">
        <f>_xlfn.IFNA(VLOOKUP(A1036,Refill!$D$6:$G$8,2,FALSE),0)</f>
        <v>0</v>
      </c>
    </row>
    <row r="1037" spans="1:17" x14ac:dyDescent="0.25">
      <c r="A1037" s="5">
        <f>ROUND((Online_RAW!B1037-General!$B$10)*24,3)</f>
        <v>17.25</v>
      </c>
      <c r="B1037" s="5">
        <f>General!$B$12+Online_ANA!K1037/1000+Online_ANA!L1037/1000+Online_ANA!M1037/1000/General!$B$22-SUM($P$2:P1037)/1000/General!$B$24+SUM($Q$2:Q1037)/1000/General!$B$24</f>
        <v>1.1671908347789817</v>
      </c>
      <c r="C1037" s="5">
        <f>Online_RAW!K1037</f>
        <v>19.894615384615399</v>
      </c>
      <c r="D1037" s="5">
        <f>Online_RAW!J1037</f>
        <v>0.95</v>
      </c>
      <c r="E1037" s="5">
        <f>(1-F1037/100-G1037/100)/(1-C1037/100-D1037/100-General!$B$17/100)</f>
        <v>0.98377848494163256</v>
      </c>
      <c r="F1037" s="5">
        <f>N1037*General!$B$14/(N1037+O1037)+O1037*100/(N1037+O1037)</f>
        <v>22.51517528115415</v>
      </c>
      <c r="G1037" s="5">
        <f>N1037*General!$B$15/(N1037+O1037)</f>
        <v>3.9133749858002956E-2</v>
      </c>
      <c r="H1037" s="5">
        <f>(N1037+O1037)*(1/General!$B$20)*((F1037/100)-E1037*(C1037/100))*1000/B1037</f>
        <v>202.57739454109029</v>
      </c>
      <c r="I1037" s="5">
        <f>(N1037+O1037)*(1/General!$B$20)*((D1037/100)*E1037-(G1037/100))*1000/B1037</f>
        <v>61.631602147830556</v>
      </c>
      <c r="J1037" s="5">
        <f t="shared" si="16"/>
        <v>0.30423731279320682</v>
      </c>
      <c r="K1037" s="5">
        <f>MAX(Online_RAW!$L$2-Online_RAW!L1037,0)</f>
        <v>0</v>
      </c>
      <c r="L1037" s="5">
        <f>0.0039*(Online_RAW!M1037)</f>
        <v>47.069099999999999</v>
      </c>
      <c r="M1037" s="10">
        <f>Online_RAW!$N$2-Online_RAW!N1037</f>
        <v>43.732690909089797</v>
      </c>
      <c r="N1037" s="5">
        <f>Online_RAW!C1037*60</f>
        <v>176.16190909090921</v>
      </c>
      <c r="O1037" s="5">
        <f>MAX(0, Online_RAW!D1037*60)</f>
        <v>3.899454545454546</v>
      </c>
      <c r="P1037" s="5">
        <f>_xlfn.IFNA(VLOOKUP(A1037,Sampling!$D$7:$E$14,2,FALSE),0)</f>
        <v>0</v>
      </c>
      <c r="Q1037">
        <f>_xlfn.IFNA(VLOOKUP(A1037,Refill!$D$6:$G$8,2,FALSE),0)</f>
        <v>0</v>
      </c>
    </row>
    <row r="1038" spans="1:17" x14ac:dyDescent="0.25">
      <c r="A1038" s="5">
        <f>ROUND((Online_RAW!B1038-General!$B$10)*24,3)</f>
        <v>17.266999999999999</v>
      </c>
      <c r="B1038" s="5">
        <f>General!$B$12+Online_ANA!K1038/1000+Online_ANA!L1038/1000+Online_ANA!M1038/1000/General!$B$22-SUM($P$2:P1038)/1000/General!$B$24+SUM($Q$2:Q1038)/1000/General!$B$24</f>
        <v>1.1675748395806056</v>
      </c>
      <c r="C1038" s="5">
        <f>Online_RAW!K1038</f>
        <v>20.551538461538499</v>
      </c>
      <c r="D1038" s="5">
        <f>Online_RAW!J1038</f>
        <v>0.98499999999999999</v>
      </c>
      <c r="E1038" s="5">
        <f>(1-F1038/100-G1038/100)/(1-C1038/100-D1038/100-General!$B$17/100)</f>
        <v>0.9906561808754436</v>
      </c>
      <c r="F1038" s="5">
        <f>N1038*General!$B$14/(N1038+O1038)+O1038*100/(N1038+O1038)</f>
        <v>22.659275190947334</v>
      </c>
      <c r="G1038" s="5">
        <f>N1038*General!$B$15/(N1038+O1038)</f>
        <v>3.9060972125784181E-2</v>
      </c>
      <c r="H1038" s="5">
        <f>(N1038+O1038)*(1/General!$B$20)*((F1038/100)-E1038*(C1038/100))*1000/B1038</f>
        <v>158.19083631480311</v>
      </c>
      <c r="I1038" s="5">
        <f>(N1038+O1038)*(1/General!$B$20)*((D1038/100)*E1038-(G1038/100))*1000/B1038</f>
        <v>64.433908972674203</v>
      </c>
      <c r="J1038" s="5">
        <f t="shared" si="16"/>
        <v>0.40731758219198844</v>
      </c>
      <c r="K1038" s="5">
        <f>MAX(Online_RAW!$L$2-Online_RAW!L1038,0)</f>
        <v>0</v>
      </c>
      <c r="L1038" s="5">
        <f>0.0039*(Online_RAW!M1038)</f>
        <v>47.260199999999998</v>
      </c>
      <c r="M1038" s="10">
        <f>Online_RAW!$N$2-Online_RAW!N1038</f>
        <v>43.942957142859996</v>
      </c>
      <c r="N1038" s="5">
        <f>Online_RAW!C1038*60</f>
        <v>175.7861739130434</v>
      </c>
      <c r="O1038" s="5">
        <f>MAX(0, Online_RAW!D1038*60)</f>
        <v>4.2259090909090924</v>
      </c>
      <c r="P1038" s="5">
        <f>_xlfn.IFNA(VLOOKUP(A1038,Sampling!$D$7:$E$14,2,FALSE),0)</f>
        <v>0</v>
      </c>
      <c r="Q1038">
        <f>_xlfn.IFNA(VLOOKUP(A1038,Refill!$D$6:$G$8,2,FALSE),0)</f>
        <v>0</v>
      </c>
    </row>
    <row r="1039" spans="1:17" x14ac:dyDescent="0.25">
      <c r="A1039" s="5">
        <f>ROUND((Online_RAW!B1039-General!$B$10)*24,3)</f>
        <v>17.283000000000001</v>
      </c>
      <c r="B1039" s="5">
        <f>General!$B$12+Online_ANA!K1039/1000+Online_ANA!L1039/1000+Online_ANA!M1039/1000/General!$B$22-SUM($P$2:P1039)/1000/General!$B$24+SUM($Q$2:Q1039)/1000/General!$B$24</f>
        <v>1.1678513722731925</v>
      </c>
      <c r="C1039" s="5">
        <f>Online_RAW!K1039</f>
        <v>20.893846153846201</v>
      </c>
      <c r="D1039" s="5">
        <f>Online_RAW!J1039</f>
        <v>1.02</v>
      </c>
      <c r="E1039" s="5">
        <f>(1-F1039/100-G1039/100)/(1-C1039/100-D1039/100-General!$B$17/100)</f>
        <v>0.99723646592818127</v>
      </c>
      <c r="F1039" s="5">
        <f>N1039*General!$B$14/(N1039+O1039)+O1039*100/(N1039+O1039)</f>
        <v>22.522006148369641</v>
      </c>
      <c r="G1039" s="5">
        <f>N1039*General!$B$15/(N1039+O1039)</f>
        <v>3.9130299925065837E-2</v>
      </c>
      <c r="H1039" s="5">
        <f>(N1039+O1039)*(1/General!$B$20)*((F1039/100)-E1039*(C1039/100))*1000/B1039</f>
        <v>115.92021980422101</v>
      </c>
      <c r="I1039" s="5">
        <f>(N1039+O1039)*(1/General!$B$20)*((D1039/100)*E1039-(G1039/100))*1000/B1039</f>
        <v>67.249432105011763</v>
      </c>
      <c r="J1039" s="5">
        <f t="shared" si="16"/>
        <v>0.58013547781905606</v>
      </c>
      <c r="K1039" s="5">
        <f>MAX(Online_RAW!$L$2-Online_RAW!L1039,0)</f>
        <v>0</v>
      </c>
      <c r="L1039" s="5">
        <f>0.0039*(Online_RAW!M1039)</f>
        <v>47.260199999999998</v>
      </c>
      <c r="M1039" s="10">
        <f>Online_RAW!$N$2-Online_RAW!N1039</f>
        <v>44.244377777779846</v>
      </c>
      <c r="N1039" s="5">
        <f>Online_RAW!C1039*60</f>
        <v>176.07078260869559</v>
      </c>
      <c r="O1039" s="5">
        <f>MAX(0, Online_RAW!D1039*60)</f>
        <v>3.913304347826088</v>
      </c>
      <c r="P1039" s="5">
        <f>_xlfn.IFNA(VLOOKUP(A1039,Sampling!$D$7:$E$14,2,FALSE),0)</f>
        <v>0</v>
      </c>
      <c r="Q1039">
        <f>_xlfn.IFNA(VLOOKUP(A1039,Refill!$D$6:$G$8,2,FALSE),0)</f>
        <v>0</v>
      </c>
    </row>
    <row r="1040" spans="1:17" x14ac:dyDescent="0.25">
      <c r="A1040" s="5">
        <f>ROUND((Online_RAW!B1040-General!$B$10)*24,3)</f>
        <v>17.3</v>
      </c>
      <c r="B1040" s="5">
        <f>General!$B$12+Online_ANA!K1040/1000+Online_ANA!L1040/1000+Online_ANA!M1040/1000/General!$B$22-SUM($P$2:P1040)/1000/General!$B$24+SUM($Q$2:Q1040)/1000/General!$B$24</f>
        <v>1.1680656816513759</v>
      </c>
      <c r="C1040" s="5">
        <f>Online_RAW!K1040</f>
        <v>21.02</v>
      </c>
      <c r="D1040" s="5">
        <f>Online_RAW!J1040</f>
        <v>1.05</v>
      </c>
      <c r="E1040" s="5">
        <f>(1-F1040/100-G1040/100)/(1-C1040/100-D1040/100-General!$B$17/100)</f>
        <v>1.002645315381945</v>
      </c>
      <c r="F1040" s="5">
        <f>N1040*General!$B$14/(N1040+O1040)+O1040*100/(N1040+O1040)</f>
        <v>22.258424065405329</v>
      </c>
      <c r="G1040" s="5">
        <f>N1040*General!$B$15/(N1040+O1040)</f>
        <v>3.9263422189189233E-2</v>
      </c>
      <c r="H1040" s="5">
        <f>(N1040+O1040)*(1/General!$B$20)*((F1040/100)-E1040*(C1040/100))*1000/B1040</f>
        <v>81.347119942492924</v>
      </c>
      <c r="I1040" s="5">
        <f>(N1040+O1040)*(1/General!$B$20)*((D1040/100)*E1040-(G1040/100))*1000/B1040</f>
        <v>69.703327800910031</v>
      </c>
      <c r="J1040" s="5">
        <f t="shared" si="16"/>
        <v>0.85686288402325383</v>
      </c>
      <c r="K1040" s="5">
        <f>MAX(Online_RAW!$L$2-Online_RAW!L1040,0)</f>
        <v>0</v>
      </c>
      <c r="L1040" s="5">
        <f>0.0039*(Online_RAW!M1040)</f>
        <v>47.260199999999998</v>
      </c>
      <c r="M1040" s="10">
        <f>Online_RAW!$N$2-Online_RAW!N1040</f>
        <v>44.477974999999788</v>
      </c>
      <c r="N1040" s="5">
        <f>Online_RAW!C1040*60</f>
        <v>176.7414782608698</v>
      </c>
      <c r="O1040" s="5">
        <f>MAX(0, Online_RAW!D1040*60)</f>
        <v>3.315652173913044</v>
      </c>
      <c r="P1040" s="5">
        <f>_xlfn.IFNA(VLOOKUP(A1040,Sampling!$D$7:$E$14,2,FALSE),0)</f>
        <v>0</v>
      </c>
      <c r="Q1040">
        <f>_xlfn.IFNA(VLOOKUP(A1040,Refill!$D$6:$G$8,2,FALSE),0)</f>
        <v>0</v>
      </c>
    </row>
    <row r="1041" spans="1:17" x14ac:dyDescent="0.25">
      <c r="A1041" s="5">
        <f>ROUND((Online_RAW!B1041-General!$B$10)*24,3)</f>
        <v>17.317</v>
      </c>
      <c r="B1041" s="5">
        <f>General!$B$12+Online_ANA!K1041/1000+Online_ANA!L1041/1000+Online_ANA!M1041/1000/General!$B$22-SUM($P$2:P1041)/1000/General!$B$24+SUM($Q$2:Q1041)/1000/General!$B$24</f>
        <v>1.1682461794927155</v>
      </c>
      <c r="C1041" s="5">
        <f>Online_RAW!K1041</f>
        <v>20.893846153846201</v>
      </c>
      <c r="D1041" s="5">
        <f>Online_RAW!J1041</f>
        <v>1.075</v>
      </c>
      <c r="E1041" s="5">
        <f>(1-F1041/100-G1041/100)/(1-C1041/100-D1041/100-General!$B$17/100)</f>
        <v>1.0049121994142503</v>
      </c>
      <c r="F1041" s="5">
        <f>N1041*General!$B$14/(N1041+O1041)+O1041*100/(N1041+O1041)</f>
        <v>21.980955786538992</v>
      </c>
      <c r="G1041" s="5">
        <f>N1041*General!$B$15/(N1041+O1041)</f>
        <v>3.9403557683566175E-2</v>
      </c>
      <c r="H1041" s="5">
        <f>(N1041+O1041)*(1/General!$B$20)*((F1041/100)-E1041*(C1041/100))*1000/B1041</f>
        <v>67.672193326107973</v>
      </c>
      <c r="I1041" s="5">
        <f>(N1041+O1041)*(1/General!$B$20)*((D1041/100)*E1041-(G1041/100))*1000/B1041</f>
        <v>71.54924300104247</v>
      </c>
      <c r="J1041" s="5">
        <f t="shared" si="16"/>
        <v>1.057291621334796</v>
      </c>
      <c r="K1041" s="5">
        <f>MAX(Online_RAW!$L$2-Online_RAW!L1041,0)</f>
        <v>0</v>
      </c>
      <c r="L1041" s="5">
        <f>0.0039*(Online_RAW!M1041)</f>
        <v>47.260199999999998</v>
      </c>
      <c r="M1041" s="10">
        <f>Online_RAW!$N$2-Online_RAW!N1041</f>
        <v>44.674717647059879</v>
      </c>
      <c r="N1041" s="5">
        <f>Online_RAW!C1041*60</f>
        <v>177.31063636363621</v>
      </c>
      <c r="O1041" s="5">
        <f>MAX(0, Online_RAW!D1041*60)</f>
        <v>2.6839090909090921</v>
      </c>
      <c r="P1041" s="5">
        <f>_xlfn.IFNA(VLOOKUP(A1041,Sampling!$D$7:$E$14,2,FALSE),0)</f>
        <v>0</v>
      </c>
      <c r="Q1041">
        <f>_xlfn.IFNA(VLOOKUP(A1041,Refill!$D$6:$G$8,2,FALSE),0)</f>
        <v>0</v>
      </c>
    </row>
    <row r="1042" spans="1:17" x14ac:dyDescent="0.25">
      <c r="A1042" s="5">
        <f>ROUND((Online_RAW!B1042-General!$B$10)*24,3)</f>
        <v>17.332999999999998</v>
      </c>
      <c r="B1042" s="5">
        <f>General!$B$12+Online_ANA!K1042/1000+Online_ANA!L1042/1000+Online_ANA!M1042/1000/General!$B$22-SUM($P$2:P1042)/1000/General!$B$24+SUM($Q$2:Q1042)/1000/General!$B$24</f>
        <v>1.1685156128440373</v>
      </c>
      <c r="C1042" s="5">
        <f>Online_RAW!K1042</f>
        <v>20.6630769230769</v>
      </c>
      <c r="D1042" s="5">
        <f>Online_RAW!J1042</f>
        <v>1.0900000000000001</v>
      </c>
      <c r="E1042" s="5">
        <f>(1-F1042/100-G1042/100)/(1-C1042/100-D1042/100-General!$B$17/100)</f>
        <v>1.0038386674044302</v>
      </c>
      <c r="F1042" s="5">
        <f>N1042*General!$B$14/(N1042+O1042)+O1042*100/(N1042+O1042)</f>
        <v>21.847595368084296</v>
      </c>
      <c r="G1042" s="5">
        <f>N1042*General!$B$15/(N1042+O1042)</f>
        <v>3.9470911430260464E-2</v>
      </c>
      <c r="H1042" s="5">
        <f>(N1042+O1042)*(1/General!$B$20)*((F1042/100)-E1042*(C1042/100))*1000/B1042</f>
        <v>75.974024129965187</v>
      </c>
      <c r="I1042" s="5">
        <f>(N1042+O1042)*(1/General!$B$20)*((D1042/100)*E1042-(G1042/100))*1000/B1042</f>
        <v>72.503461701733329</v>
      </c>
      <c r="J1042" s="5">
        <f t="shared" si="16"/>
        <v>0.95431909171620377</v>
      </c>
      <c r="K1042" s="5">
        <f>MAX(Online_RAW!$L$2-Online_RAW!L1042,0)</f>
        <v>0</v>
      </c>
      <c r="L1042" s="5">
        <f>0.0039*(Online_RAW!M1042)</f>
        <v>47.260199999999998</v>
      </c>
      <c r="M1042" s="10">
        <f>Online_RAW!$N$2-Online_RAW!N1042</f>
        <v>44.968400000000656</v>
      </c>
      <c r="N1042" s="5">
        <f>Online_RAW!C1042*60</f>
        <v>177.6623478260868</v>
      </c>
      <c r="O1042" s="5">
        <f>MAX(0, Online_RAW!D1042*60)</f>
        <v>2.3814782608695659</v>
      </c>
      <c r="P1042" s="5">
        <f>_xlfn.IFNA(VLOOKUP(A1042,Sampling!$D$7:$E$14,2,FALSE),0)</f>
        <v>0</v>
      </c>
      <c r="Q1042">
        <f>_xlfn.IFNA(VLOOKUP(A1042,Refill!$D$6:$G$8,2,FALSE),0)</f>
        <v>0</v>
      </c>
    </row>
    <row r="1043" spans="1:17" x14ac:dyDescent="0.25">
      <c r="A1043" s="5">
        <f>ROUND((Online_RAW!B1043-General!$B$10)*24,3)</f>
        <v>17.350000000000001</v>
      </c>
      <c r="B1043" s="5">
        <f>General!$B$12+Online_ANA!K1043/1000+Online_ANA!L1043/1000+Online_ANA!M1043/1000/General!$B$22-SUM($P$2:P1043)/1000/General!$B$24+SUM($Q$2:Q1043)/1000/General!$B$24</f>
        <v>1.1689223282110091</v>
      </c>
      <c r="C1043" s="5">
        <f>Online_RAW!K1043</f>
        <v>20.475000000000001</v>
      </c>
      <c r="D1043" s="5">
        <f>Online_RAW!J1043</f>
        <v>1.08</v>
      </c>
      <c r="E1043" s="5">
        <f>(1-F1043/100-G1043/100)/(1-C1043/100-D1043/100-General!$B$17/100)</f>
        <v>1.0018396747228884</v>
      </c>
      <c r="F1043" s="5">
        <f>N1043*General!$B$14/(N1043+O1043)+O1043*100/(N1043+O1043)</f>
        <v>21.804682452536646</v>
      </c>
      <c r="G1043" s="5">
        <f>N1043*General!$B$15/(N1043+O1043)</f>
        <v>3.9492584619930993E-2</v>
      </c>
      <c r="H1043" s="5">
        <f>(N1043+O1043)*(1/General!$B$20)*((F1043/100)-E1043*(C1043/100))*1000/B1043</f>
        <v>88.805057575598752</v>
      </c>
      <c r="I1043" s="5">
        <f>(N1043+O1043)*(1/General!$B$20)*((D1043/100)*E1043-(G1043/100))*1000/B1043</f>
        <v>71.654551283585647</v>
      </c>
      <c r="J1043" s="5">
        <f t="shared" si="16"/>
        <v>0.80687466727429269</v>
      </c>
      <c r="K1043" s="5">
        <f>MAX(Online_RAW!$L$2-Online_RAW!L1043,0)</f>
        <v>0</v>
      </c>
      <c r="L1043" s="5">
        <f>0.0039*(Online_RAW!M1043)</f>
        <v>47.483474999999999</v>
      </c>
      <c r="M1043" s="10">
        <f>Online_RAW!$N$2-Online_RAW!N1043</f>
        <v>45.168349999999919</v>
      </c>
      <c r="N1043" s="5">
        <f>Online_RAW!C1043*60</f>
        <v>177.7995652173912</v>
      </c>
      <c r="O1043" s="5">
        <f>MAX(0, Online_RAW!D1043*60)</f>
        <v>2.2844347826086979</v>
      </c>
      <c r="P1043" s="5">
        <f>_xlfn.IFNA(VLOOKUP(A1043,Sampling!$D$7:$E$14,2,FALSE),0)</f>
        <v>0</v>
      </c>
      <c r="Q1043">
        <f>_xlfn.IFNA(VLOOKUP(A1043,Refill!$D$6:$G$8,2,FALSE),0)</f>
        <v>0</v>
      </c>
    </row>
    <row r="1044" spans="1:17" x14ac:dyDescent="0.25">
      <c r="A1044" s="5">
        <f>ROUND((Online_RAW!B1044-General!$B$10)*24,3)</f>
        <v>17.367000000000001</v>
      </c>
      <c r="B1044" s="5">
        <f>General!$B$12+Online_ANA!K1044/1000+Online_ANA!L1044/1000+Online_ANA!M1044/1000/General!$B$22-SUM($P$2:P1044)/1000/General!$B$24+SUM($Q$2:Q1044)/1000/General!$B$24</f>
        <v>1.169173369142551</v>
      </c>
      <c r="C1044" s="5">
        <f>Online_RAW!K1044</f>
        <v>20.37</v>
      </c>
      <c r="D1044" s="5">
        <f>Online_RAW!J1044</f>
        <v>1.0649999999999999</v>
      </c>
      <c r="E1044" s="5">
        <f>(1-F1044/100-G1044/100)/(1-C1044/100-D1044/100-General!$B$17/100)</f>
        <v>1.0017860256782165</v>
      </c>
      <c r="F1044" s="5">
        <f>N1044*General!$B$14/(N1044+O1044)+O1044*100/(N1044+O1044)</f>
        <v>21.688594785100545</v>
      </c>
      <c r="G1044" s="5">
        <f>N1044*General!$B$15/(N1044+O1044)</f>
        <v>3.9551214754999724E-2</v>
      </c>
      <c r="H1044" s="5">
        <f>(N1044+O1044)*(1/General!$B$20)*((F1044/100)-E1044*(C1044/100))*1000/B1044</f>
        <v>88.119419802560785</v>
      </c>
      <c r="I1044" s="5">
        <f>(N1044+O1044)*(1/General!$B$20)*((D1044/100)*E1044-(G1044/100))*1000/B1044</f>
        <v>70.604130718183669</v>
      </c>
      <c r="J1044" s="5">
        <f t="shared" si="16"/>
        <v>0.80123236031715095</v>
      </c>
      <c r="K1044" s="5">
        <f>MAX(Online_RAW!$L$2-Online_RAW!L1044,0)</f>
        <v>0</v>
      </c>
      <c r="L1044" s="5">
        <f>0.0039*(Online_RAW!M1044)</f>
        <v>47.483474999999999</v>
      </c>
      <c r="M1044" s="10">
        <f>Online_RAW!$N$2-Online_RAW!N1044</f>
        <v>45.441984615380534</v>
      </c>
      <c r="N1044" s="5">
        <f>Online_RAW!C1044*60</f>
        <v>178.07765217391321</v>
      </c>
      <c r="O1044" s="5">
        <f>MAX(0, Online_RAW!D1044*60)</f>
        <v>2.020636363636362</v>
      </c>
      <c r="P1044" s="5">
        <f>_xlfn.IFNA(VLOOKUP(A1044,Sampling!$D$7:$E$14,2,FALSE),0)</f>
        <v>0</v>
      </c>
      <c r="Q1044">
        <f>_xlfn.IFNA(VLOOKUP(A1044,Refill!$D$6:$G$8,2,FALSE),0)</f>
        <v>0</v>
      </c>
    </row>
    <row r="1045" spans="1:17" x14ac:dyDescent="0.25">
      <c r="A1045" s="5">
        <f>ROUND((Online_RAW!B1045-General!$B$10)*24,3)</f>
        <v>17.382999999999999</v>
      </c>
      <c r="B1045" s="5">
        <f>General!$B$12+Online_ANA!K1045/1000+Online_ANA!L1045/1000+Online_ANA!M1045/1000/General!$B$22-SUM($P$2:P1045)/1000/General!$B$24+SUM($Q$2:Q1045)/1000/General!$B$24</f>
        <v>1.1696049126401653</v>
      </c>
      <c r="C1045" s="5">
        <f>Online_RAW!K1045</f>
        <v>20.295000000000002</v>
      </c>
      <c r="D1045" s="5">
        <f>Online_RAW!J1045</f>
        <v>1.05</v>
      </c>
      <c r="E1045" s="5">
        <f>(1-F1045/100-G1045/100)/(1-C1045/100-D1045/100-General!$B$17/100)</f>
        <v>0.99958816645068205</v>
      </c>
      <c r="F1045" s="5">
        <f>N1045*General!$B$14/(N1045+O1045)+O1045*100/(N1045+O1045)</f>
        <v>21.770396977788799</v>
      </c>
      <c r="G1045" s="5">
        <f>N1045*General!$B$15/(N1045+O1045)</f>
        <v>3.9509900516268286E-2</v>
      </c>
      <c r="H1045" s="5">
        <f>(N1045+O1045)*(1/General!$B$20)*((F1045/100)-E1045*(C1045/100))*1000/B1045</f>
        <v>101.88152662651531</v>
      </c>
      <c r="I1045" s="5">
        <f>(N1045+O1045)*(1/General!$B$20)*((D1045/100)*E1045-(G1045/100))*1000/B1045</f>
        <v>69.355256189279118</v>
      </c>
      <c r="J1045" s="5">
        <f t="shared" si="16"/>
        <v>0.68074417890818073</v>
      </c>
      <c r="K1045" s="5">
        <f>MAX(Online_RAW!$L$2-Online_RAW!L1045,0)</f>
        <v>0</v>
      </c>
      <c r="L1045" s="5">
        <f>0.0039*(Online_RAW!M1045)</f>
        <v>47.685299999999998</v>
      </c>
      <c r="M1045" s="10">
        <f>Online_RAW!$N$2-Online_RAW!N1045</f>
        <v>45.692377777780166</v>
      </c>
      <c r="N1045" s="5">
        <f>Online_RAW!C1045*60</f>
        <v>177.8024347826088</v>
      </c>
      <c r="O1045" s="5">
        <f>MAX(0, Online_RAW!D1045*60)</f>
        <v>2.205545454545454</v>
      </c>
      <c r="P1045" s="5">
        <f>_xlfn.IFNA(VLOOKUP(A1045,Sampling!$D$7:$E$14,2,FALSE),0)</f>
        <v>0</v>
      </c>
      <c r="Q1045">
        <f>_xlfn.IFNA(VLOOKUP(A1045,Refill!$D$6:$G$8,2,FALSE),0)</f>
        <v>0</v>
      </c>
    </row>
    <row r="1046" spans="1:17" x14ac:dyDescent="0.25">
      <c r="A1046" s="5">
        <f>ROUND((Online_RAW!B1046-General!$B$10)*24,3)</f>
        <v>17.399999999999999</v>
      </c>
      <c r="B1046" s="5">
        <f>General!$B$12+Online_ANA!K1046/1000+Online_ANA!L1046/1000+Online_ANA!M1046/1000/General!$B$22-SUM($P$2:P1046)/1000/General!$B$24+SUM($Q$2:Q1046)/1000/General!$B$24</f>
        <v>1.169820651681954</v>
      </c>
      <c r="C1046" s="5">
        <f>Online_RAW!K1046</f>
        <v>20.260000000000002</v>
      </c>
      <c r="D1046" s="5">
        <f>Online_RAW!J1046</f>
        <v>1.0449999999999999</v>
      </c>
      <c r="E1046" s="5">
        <f>(1-F1046/100-G1046/100)/(1-C1046/100-D1046/100-General!$B$17/100)</f>
        <v>0.99914813983082718</v>
      </c>
      <c r="F1046" s="5">
        <f>N1046*General!$B$14/(N1046+O1046)+O1046*100/(N1046+O1046)</f>
        <v>21.764848147407065</v>
      </c>
      <c r="G1046" s="5">
        <f>N1046*General!$B$15/(N1046+O1046)</f>
        <v>3.9512702955855017E-2</v>
      </c>
      <c r="H1046" s="5">
        <f>(N1046+O1046)*(1/General!$B$20)*((F1046/100)-E1046*(C1046/100))*1000/B1046</f>
        <v>104.44286829126452</v>
      </c>
      <c r="I1046" s="5">
        <f>(N1046+O1046)*(1/General!$B$20)*((D1046/100)*E1046-(G1046/100))*1000/B1046</f>
        <v>68.932745427738297</v>
      </c>
      <c r="J1046" s="5">
        <f t="shared" si="16"/>
        <v>0.66000433112869372</v>
      </c>
      <c r="K1046" s="5">
        <f>MAX(Online_RAW!$L$2-Online_RAW!L1046,0)</f>
        <v>0</v>
      </c>
      <c r="L1046" s="5">
        <f>0.0039*(Online_RAW!M1046)</f>
        <v>47.685299999999998</v>
      </c>
      <c r="M1046" s="10">
        <f>Online_RAW!$N$2-Online_RAW!N1046</f>
        <v>45.927533333329848</v>
      </c>
      <c r="N1046" s="5">
        <f>Online_RAW!C1046*60</f>
        <v>177.7252173913044</v>
      </c>
      <c r="O1046" s="5">
        <f>MAX(0, Online_RAW!D1046*60)</f>
        <v>2.1918260869565218</v>
      </c>
      <c r="P1046" s="5">
        <f>_xlfn.IFNA(VLOOKUP(A1046,Sampling!$D$7:$E$14,2,FALSE),0)</f>
        <v>0</v>
      </c>
      <c r="Q1046">
        <f>_xlfn.IFNA(VLOOKUP(A1046,Refill!$D$6:$G$8,2,FALSE),0)</f>
        <v>0</v>
      </c>
    </row>
    <row r="1047" spans="1:17" x14ac:dyDescent="0.25">
      <c r="A1047" s="5">
        <f>ROUND((Online_RAW!B1047-General!$B$10)*24,3)</f>
        <v>17.417000000000002</v>
      </c>
      <c r="B1047" s="5">
        <f>General!$B$12+Online_ANA!K1047/1000+Online_ANA!L1047/1000+Online_ANA!M1047/1000/General!$B$22-SUM($P$2:P1047)/1000/General!$B$24+SUM($Q$2:Q1047)/1000/General!$B$24</f>
        <v>1.1700229490825689</v>
      </c>
      <c r="C1047" s="5">
        <f>Online_RAW!K1047</f>
        <v>20.29</v>
      </c>
      <c r="D1047" s="5">
        <f>Online_RAW!J1047</f>
        <v>1.0449999999999999</v>
      </c>
      <c r="E1047" s="5">
        <f>(1-F1047/100-G1047/100)/(1-C1047/100-D1047/100-General!$B$17/100)</f>
        <v>1.000427025337532</v>
      </c>
      <c r="F1047" s="5">
        <f>N1047*General!$B$14/(N1047+O1047)+O1047*100/(N1047+O1047)</f>
        <v>21.694737017476633</v>
      </c>
      <c r="G1047" s="5">
        <f>N1047*General!$B$15/(N1047+O1047)</f>
        <v>3.9548112617436043E-2</v>
      </c>
      <c r="H1047" s="5">
        <f>(N1047+O1047)*(1/General!$B$20)*((F1047/100)-E1047*(C1047/100))*1000/B1047</f>
        <v>95.859074424787266</v>
      </c>
      <c r="I1047" s="5">
        <f>(N1047+O1047)*(1/General!$B$20)*((D1047/100)*E1047-(G1047/100))*1000/B1047</f>
        <v>69.068369746720819</v>
      </c>
      <c r="J1047" s="5">
        <f t="shared" si="16"/>
        <v>0.72051988986095505</v>
      </c>
      <c r="K1047" s="5">
        <f>MAX(Online_RAW!$L$2-Online_RAW!L1047,0)</f>
        <v>0</v>
      </c>
      <c r="L1047" s="5">
        <f>0.0039*(Online_RAW!M1047)</f>
        <v>47.685299999999998</v>
      </c>
      <c r="M1047" s="10">
        <f>Online_RAW!$N$2-Online_RAW!N1047</f>
        <v>46.1480375000001</v>
      </c>
      <c r="N1047" s="5">
        <f>Online_RAW!C1047*60</f>
        <v>178.034727272727</v>
      </c>
      <c r="O1047" s="5">
        <f>MAX(0, Online_RAW!D1047*60)</f>
        <v>2.0342727272727301</v>
      </c>
      <c r="P1047" s="5">
        <f>_xlfn.IFNA(VLOOKUP(A1047,Sampling!$D$7:$E$14,2,FALSE),0)</f>
        <v>0</v>
      </c>
      <c r="Q1047">
        <f>_xlfn.IFNA(VLOOKUP(A1047,Refill!$D$6:$G$8,2,FALSE),0)</f>
        <v>0</v>
      </c>
    </row>
    <row r="1048" spans="1:17" x14ac:dyDescent="0.25">
      <c r="A1048" s="5">
        <f>ROUND((Online_RAW!B1048-General!$B$10)*24,3)</f>
        <v>17.433</v>
      </c>
      <c r="B1048" s="5">
        <f>General!$B$12+Online_ANA!K1048/1000+Online_ANA!L1048/1000+Online_ANA!M1048/1000/General!$B$22-SUM($P$2:P1048)/1000/General!$B$24+SUM($Q$2:Q1048)/1000/General!$B$24</f>
        <v>1.1702890104994867</v>
      </c>
      <c r="C1048" s="5">
        <f>Online_RAW!K1048</f>
        <v>20.260000000000002</v>
      </c>
      <c r="D1048" s="5">
        <f>Online_RAW!J1048</f>
        <v>1.04</v>
      </c>
      <c r="E1048" s="5">
        <f>(1-F1048/100-G1048/100)/(1-C1048/100-D1048/100-General!$B$17/100)</f>
        <v>1.0009162838975443</v>
      </c>
      <c r="F1048" s="5">
        <f>N1048*General!$B$14/(N1048+O1048)+O1048*100/(N1048+O1048)</f>
        <v>21.621392078433757</v>
      </c>
      <c r="G1048" s="5">
        <f>N1048*General!$B$15/(N1048+O1048)</f>
        <v>3.9585155515942549E-2</v>
      </c>
      <c r="H1048" s="5">
        <f>(N1048+O1048)*(1/General!$B$20)*((F1048/100)-E1048*(C1048/100))*1000/B1048</f>
        <v>92.12080593456858</v>
      </c>
      <c r="I1048" s="5">
        <f>(N1048+O1048)*(1/General!$B$20)*((D1048/100)*E1048-(G1048/100))*1000/B1048</f>
        <v>68.695912996164964</v>
      </c>
      <c r="J1048" s="5">
        <f t="shared" si="16"/>
        <v>0.74571550150091159</v>
      </c>
      <c r="K1048" s="5">
        <f>MAX(Online_RAW!$L$2-Online_RAW!L1048,0)</f>
        <v>0</v>
      </c>
      <c r="L1048" s="5">
        <f>0.0039*(Online_RAW!M1048)</f>
        <v>47.685299999999998</v>
      </c>
      <c r="M1048" s="10">
        <f>Online_RAW!$N$2-Online_RAW!N1048</f>
        <v>46.438044444440493</v>
      </c>
      <c r="N1048" s="5">
        <f>Online_RAW!C1048*60</f>
        <v>178.08286956521761</v>
      </c>
      <c r="O1048" s="5">
        <f>MAX(0, Online_RAW!D1048*60)</f>
        <v>1.86627272727273</v>
      </c>
      <c r="P1048" s="5">
        <f>_xlfn.IFNA(VLOOKUP(A1048,Sampling!$D$7:$E$14,2,FALSE),0)</f>
        <v>0</v>
      </c>
      <c r="Q1048">
        <f>_xlfn.IFNA(VLOOKUP(A1048,Refill!$D$6:$G$8,2,FALSE),0)</f>
        <v>0</v>
      </c>
    </row>
    <row r="1049" spans="1:17" x14ac:dyDescent="0.25">
      <c r="A1049" s="5">
        <f>ROUND((Online_RAW!B1049-General!$B$10)*24,3)</f>
        <v>17.45</v>
      </c>
      <c r="B1049" s="5">
        <f>General!$B$12+Online_ANA!K1049/1000+Online_ANA!L1049/1000+Online_ANA!M1049/1000/General!$B$22-SUM($P$2:P1049)/1000/General!$B$24+SUM($Q$2:Q1049)/1000/General!$B$24</f>
        <v>1.1705580437308902</v>
      </c>
      <c r="C1049" s="5">
        <f>Online_RAW!K1049</f>
        <v>20.22</v>
      </c>
      <c r="D1049" s="5">
        <f>Online_RAW!J1049</f>
        <v>1.0449999999999999</v>
      </c>
      <c r="E1049" s="5">
        <f>(1-F1049/100-G1049/100)/(1-C1049/100-D1049/100-General!$B$17/100)</f>
        <v>1.0056388118293147</v>
      </c>
      <c r="F1049" s="5">
        <f>N1049*General!$B$14/(N1049+O1049)+O1049*100/(N1049+O1049)</f>
        <v>21.216370617004671</v>
      </c>
      <c r="G1049" s="5">
        <f>N1049*General!$B$15/(N1049+O1049)</f>
        <v>3.9789711809593606E-2</v>
      </c>
      <c r="H1049" s="5">
        <f>(N1049+O1049)*(1/General!$B$20)*((F1049/100)-E1049*(C1049/100))*1000/B1049</f>
        <v>60.576699416392337</v>
      </c>
      <c r="I1049" s="5">
        <f>(N1049+O1049)*(1/General!$B$20)*((D1049/100)*E1049-(G1049/100))*1000/B1049</f>
        <v>69.4157721221994</v>
      </c>
      <c r="J1049" s="5">
        <f t="shared" si="16"/>
        <v>1.1459153897614827</v>
      </c>
      <c r="K1049" s="5">
        <f>MAX(Online_RAW!$L$2-Online_RAW!L1049,0)</f>
        <v>0</v>
      </c>
      <c r="L1049" s="5">
        <f>0.0039*(Online_RAW!M1049)</f>
        <v>47.7789</v>
      </c>
      <c r="M1049" s="10">
        <f>Online_RAW!$N$2-Online_RAW!N1049</f>
        <v>46.629266666670446</v>
      </c>
      <c r="N1049" s="5">
        <f>Online_RAW!C1049*60</f>
        <v>179.17852173913019</v>
      </c>
      <c r="O1049" s="5">
        <f>MAX(0, Online_RAW!D1049*60)</f>
        <v>0.94695652173913192</v>
      </c>
      <c r="P1049" s="5">
        <f>_xlfn.IFNA(VLOOKUP(A1049,Sampling!$D$7:$E$14,2,FALSE),0)</f>
        <v>0</v>
      </c>
      <c r="Q1049">
        <f>_xlfn.IFNA(VLOOKUP(A1049,Refill!$D$6:$G$8,2,FALSE),0)</f>
        <v>0</v>
      </c>
    </row>
    <row r="1050" spans="1:17" x14ac:dyDescent="0.25">
      <c r="A1050" s="5">
        <f>ROUND((Online_RAW!B1050-General!$B$10)*24,3)</f>
        <v>17.466999999999999</v>
      </c>
      <c r="B1050" s="5">
        <f>General!$B$12+Online_ANA!K1050/1000+Online_ANA!L1050/1000+Online_ANA!M1050/1000/General!$B$22-SUM($P$2:P1050)/1000/General!$B$24+SUM($Q$2:Q1050)/1000/General!$B$24</f>
        <v>1.1711096839449542</v>
      </c>
      <c r="C1050" s="5">
        <f>Online_RAW!K1050</f>
        <v>20.069230769230799</v>
      </c>
      <c r="D1050" s="5">
        <f>Online_RAW!J1050</f>
        <v>1.0333333333333301</v>
      </c>
      <c r="E1050" s="5">
        <f>(1-F1050/100-G1050/100)/(1-C1050/100-D1050/100-General!$B$17/100)</f>
        <v>1.0034918554846333</v>
      </c>
      <c r="F1050" s="5">
        <f>N1050*General!$B$14/(N1050+O1050)+O1050*100/(N1050+O1050)</f>
        <v>21.22148173456516</v>
      </c>
      <c r="G1050" s="5">
        <f>N1050*General!$B$15/(N1050+O1050)</f>
        <v>3.9787130437088307E-2</v>
      </c>
      <c r="H1050" s="5">
        <f>(N1050+O1050)*(1/General!$B$20)*((F1050/100)-E1050*(C1050/100))*1000/B1050</f>
        <v>74.167783350971902</v>
      </c>
      <c r="I1050" s="5">
        <f>(N1050+O1050)*(1/General!$B$20)*((D1050/100)*E1050-(G1050/100))*1000/B1050</f>
        <v>68.341010337370818</v>
      </c>
      <c r="J1050" s="5">
        <f t="shared" si="16"/>
        <v>0.92143795121895433</v>
      </c>
      <c r="K1050" s="5">
        <f>MAX(Online_RAW!$L$2-Online_RAW!L1050,0)</f>
        <v>0</v>
      </c>
      <c r="L1050" s="5">
        <f>0.0039*(Online_RAW!M1050)</f>
        <v>48.088949999999997</v>
      </c>
      <c r="M1050" s="10">
        <f>Online_RAW!$N$2-Online_RAW!N1050</f>
        <v>46.89260000000013</v>
      </c>
      <c r="N1050" s="5">
        <f>Online_RAW!C1050*60</f>
        <v>178.94457142857118</v>
      </c>
      <c r="O1050" s="5">
        <f>MAX(0, Online_RAW!D1050*60)</f>
        <v>0.95739130434782405</v>
      </c>
      <c r="P1050" s="5">
        <f>_xlfn.IFNA(VLOOKUP(A1050,Sampling!$D$7:$E$14,2,FALSE),0)</f>
        <v>0</v>
      </c>
      <c r="Q1050">
        <f>_xlfn.IFNA(VLOOKUP(A1050,Refill!$D$6:$G$8,2,FALSE),0)</f>
        <v>0</v>
      </c>
    </row>
    <row r="1051" spans="1:17" x14ac:dyDescent="0.25">
      <c r="A1051" s="5">
        <f>ROUND((Online_RAW!B1051-General!$B$10)*24,3)</f>
        <v>17.483000000000001</v>
      </c>
      <c r="B1051" s="5">
        <f>General!$B$12+Online_ANA!K1051/1000+Online_ANA!L1051/1000+Online_ANA!M1051/1000/General!$B$22-SUM($P$2:P1051)/1000/General!$B$24+SUM($Q$2:Q1051)/1000/General!$B$24</f>
        <v>1.171389186952092</v>
      </c>
      <c r="C1051" s="5">
        <f>Online_RAW!K1051</f>
        <v>19.863333333333301</v>
      </c>
      <c r="D1051" s="5">
        <f>Online_RAW!J1051</f>
        <v>1.0166666666666699</v>
      </c>
      <c r="E1051" s="5">
        <f>(1-F1051/100-G1051/100)/(1-C1051/100-D1051/100-General!$B$17/100)</f>
        <v>0.99774123727548614</v>
      </c>
      <c r="F1051" s="5">
        <f>N1051*General!$B$14/(N1051+O1051)+O1051*100/(N1051+O1051)</f>
        <v>21.450756930316327</v>
      </c>
      <c r="G1051" s="5">
        <f>N1051*General!$B$15/(N1051+O1051)</f>
        <v>3.9671334883678626E-2</v>
      </c>
      <c r="H1051" s="5">
        <f>(N1051+O1051)*(1/General!$B$20)*((F1051/100)-E1051*(C1051/100))*1000/B1051</f>
        <v>111.84356929769059</v>
      </c>
      <c r="I1051" s="5">
        <f>(N1051+O1051)*(1/General!$B$20)*((D1051/100)*E1051-(G1051/100))*1000/B1051</f>
        <v>66.785801703127518</v>
      </c>
      <c r="J1051" s="5">
        <f t="shared" si="16"/>
        <v>0.59713582213534155</v>
      </c>
      <c r="K1051" s="5">
        <f>MAX(Online_RAW!$L$2-Online_RAW!L1051,0)</f>
        <v>0</v>
      </c>
      <c r="L1051" s="5">
        <f>0.0039*(Online_RAW!M1051)</f>
        <v>48.110399999999998</v>
      </c>
      <c r="M1051" s="10">
        <f>Online_RAW!$N$2-Online_RAW!N1051</f>
        <v>47.173877777780035</v>
      </c>
      <c r="N1051" s="5">
        <f>Online_RAW!C1051*60</f>
        <v>178.4230909090908</v>
      </c>
      <c r="O1051" s="5">
        <f>MAX(0, Online_RAW!D1051*60)</f>
        <v>1.4781818181818158</v>
      </c>
      <c r="P1051" s="5">
        <f>_xlfn.IFNA(VLOOKUP(A1051,Sampling!$D$7:$E$14,2,FALSE),0)</f>
        <v>0</v>
      </c>
      <c r="Q1051">
        <f>_xlfn.IFNA(VLOOKUP(A1051,Refill!$D$6:$G$8,2,FALSE),0)</f>
        <v>0</v>
      </c>
    </row>
    <row r="1052" spans="1:17" x14ac:dyDescent="0.25">
      <c r="A1052" s="5">
        <f>ROUND((Online_RAW!B1052-General!$B$10)*24,3)</f>
        <v>17.5</v>
      </c>
      <c r="B1052" s="5">
        <f>General!$B$12+Online_ANA!K1052/1000+Online_ANA!L1052/1000+Online_ANA!M1052/1000/General!$B$22-SUM($P$2:P1052)/1000/General!$B$24+SUM($Q$2:Q1052)/1000/General!$B$24</f>
        <v>1.1715804917431198</v>
      </c>
      <c r="C1052" s="5">
        <f>Online_RAW!K1052</f>
        <v>19.902727272727301</v>
      </c>
      <c r="D1052" s="5">
        <f>Online_RAW!J1052</f>
        <v>1.0166666666666699</v>
      </c>
      <c r="E1052" s="5">
        <f>(1-F1052/100-G1052/100)/(1-C1052/100-D1052/100-General!$B$17/100)</f>
        <v>0.99842645497416083</v>
      </c>
      <c r="F1052" s="5">
        <f>N1052*General!$B$14/(N1052+O1052)+O1052*100/(N1052+O1052)</f>
        <v>21.436163575299808</v>
      </c>
      <c r="G1052" s="5">
        <f>N1052*General!$B$15/(N1052+O1052)</f>
        <v>3.96787052650001E-2</v>
      </c>
      <c r="H1052" s="5">
        <f>(N1052+O1052)*(1/General!$B$20)*((F1052/100)-E1052*(C1052/100))*1000/B1052</f>
        <v>107.25170218385395</v>
      </c>
      <c r="I1052" s="5">
        <f>(N1052+O1052)*(1/General!$B$20)*((D1052/100)*E1052-(G1052/100))*1000/B1052</f>
        <v>66.855259273967292</v>
      </c>
      <c r="J1052" s="5">
        <f t="shared" si="16"/>
        <v>0.62334916754385949</v>
      </c>
      <c r="K1052" s="5">
        <f>MAX(Online_RAW!$L$2-Online_RAW!L1052,0)</f>
        <v>0</v>
      </c>
      <c r="L1052" s="5">
        <f>0.0039*(Online_RAW!M1052)</f>
        <v>48.110399999999998</v>
      </c>
      <c r="M1052" s="10">
        <f>Online_RAW!$N$2-Online_RAW!N1052</f>
        <v>47.382400000000416</v>
      </c>
      <c r="N1052" s="5">
        <f>Online_RAW!C1052*60</f>
        <v>178.54474999999982</v>
      </c>
      <c r="O1052" s="5">
        <f>MAX(0, Online_RAW!D1052*60)</f>
        <v>1.4457499999999979</v>
      </c>
      <c r="P1052" s="5">
        <f>_xlfn.IFNA(VLOOKUP(A1052,Sampling!$D$7:$E$14,2,FALSE),0)</f>
        <v>0</v>
      </c>
      <c r="Q1052">
        <f>_xlfn.IFNA(VLOOKUP(A1052,Refill!$D$6:$G$8,2,FALSE),0)</f>
        <v>0</v>
      </c>
    </row>
    <row r="1053" spans="1:17" x14ac:dyDescent="0.25">
      <c r="A1053" s="5">
        <f>ROUND((Online_RAW!B1053-General!$B$10)*24,3)</f>
        <v>17.516999999999999</v>
      </c>
      <c r="B1053" s="5">
        <f>General!$B$12+Online_ANA!K1053/1000+Online_ANA!L1053/1000+Online_ANA!M1053/1000/General!$B$22-SUM($P$2:P1053)/1000/General!$B$24+SUM($Q$2:Q1053)/1000/General!$B$24</f>
        <v>1.1718089487906613</v>
      </c>
      <c r="C1053" s="5">
        <f>Online_RAW!K1053</f>
        <v>20.006</v>
      </c>
      <c r="D1053" s="5">
        <f>Online_RAW!J1053</f>
        <v>1.02</v>
      </c>
      <c r="E1053" s="5">
        <f>(1-F1053/100-G1053/100)/(1-C1053/100-D1053/100-General!$B$17/100)</f>
        <v>0.99989713346270959</v>
      </c>
      <c r="F1053" s="5">
        <f>N1053*General!$B$14/(N1053+O1053)+O1053*100/(N1053+O1053)</f>
        <v>21.427088291307111</v>
      </c>
      <c r="G1053" s="5">
        <f>N1053*General!$B$15/(N1053+O1053)</f>
        <v>3.9683288741764092E-2</v>
      </c>
      <c r="H1053" s="5">
        <f>(N1053+O1053)*(1/General!$B$20)*((F1053/100)-E1053*(C1053/100))*1000/B1053</f>
        <v>97.52690814366251</v>
      </c>
      <c r="I1053" s="5">
        <f>(N1053+O1053)*(1/General!$B$20)*((D1053/100)*E1053-(G1053/100))*1000/B1053</f>
        <v>67.17301589496175</v>
      </c>
      <c r="J1053" s="5">
        <f t="shared" si="16"/>
        <v>0.68876392344984627</v>
      </c>
      <c r="K1053" s="5">
        <f>MAX(Online_RAW!$L$2-Online_RAW!L1053,0)</f>
        <v>0</v>
      </c>
      <c r="L1053" s="5">
        <f>0.0039*(Online_RAW!M1053)</f>
        <v>48.110399999999998</v>
      </c>
      <c r="M1053" s="10">
        <f>Online_RAW!$N$2-Online_RAW!N1053</f>
        <v>47.631418181820663</v>
      </c>
      <c r="N1053" s="5">
        <f>Online_RAW!C1053*60</f>
        <v>178.566</v>
      </c>
      <c r="O1053" s="5">
        <f>MAX(0, Online_RAW!D1053*60)</f>
        <v>1.4251304347826099</v>
      </c>
      <c r="P1053" s="5">
        <f>_xlfn.IFNA(VLOOKUP(A1053,Sampling!$D$7:$E$14,2,FALSE),0)</f>
        <v>0</v>
      </c>
      <c r="Q1053">
        <f>_xlfn.IFNA(VLOOKUP(A1053,Refill!$D$6:$G$8,2,FALSE),0)</f>
        <v>0</v>
      </c>
    </row>
    <row r="1054" spans="1:17" x14ac:dyDescent="0.25">
      <c r="A1054" s="5">
        <f>ROUND((Online_RAW!B1054-General!$B$10)*24,3)</f>
        <v>17.533000000000001</v>
      </c>
      <c r="B1054" s="5">
        <f>General!$B$12+Online_ANA!K1054/1000+Online_ANA!L1054/1000+Online_ANA!M1054/1000/General!$B$22-SUM($P$2:P1054)/1000/General!$B$24+SUM($Q$2:Q1054)/1000/General!$B$24</f>
        <v>1.1720423099249364</v>
      </c>
      <c r="C1054" s="5">
        <f>Online_RAW!K1054</f>
        <v>20.004000000000001</v>
      </c>
      <c r="D1054" s="5">
        <f>Online_RAW!J1054</f>
        <v>1.03</v>
      </c>
      <c r="E1054" s="5">
        <f>(1-F1054/100-G1054/100)/(1-C1054/100-D1054/100-General!$B$17/100)</f>
        <v>0.99908516840260653</v>
      </c>
      <c r="F1054" s="5">
        <f>N1054*General!$B$14/(N1054+O1054)+O1054*100/(N1054+O1054)</f>
        <v>21.498890033781585</v>
      </c>
      <c r="G1054" s="5">
        <f>N1054*General!$B$15/(N1054+O1054)</f>
        <v>3.9647025235463852E-2</v>
      </c>
      <c r="H1054" s="5">
        <f>(N1054+O1054)*(1/General!$B$20)*((F1054/100)-E1054*(C1054/100))*1000/B1054</f>
        <v>103.68516452338368</v>
      </c>
      <c r="I1054" s="5">
        <f>(N1054+O1054)*(1/General!$B$20)*((D1054/100)*E1054-(G1054/100))*1000/B1054</f>
        <v>67.795312544223464</v>
      </c>
      <c r="J1054" s="5">
        <f t="shared" si="16"/>
        <v>0.65385740434383821</v>
      </c>
      <c r="K1054" s="5">
        <f>MAX(Online_RAW!$L$2-Online_RAW!L1054,0)</f>
        <v>0</v>
      </c>
      <c r="L1054" s="5">
        <f>0.0039*(Online_RAW!M1054)</f>
        <v>48.110399999999998</v>
      </c>
      <c r="M1054" s="10">
        <f>Online_RAW!$N$2-Online_RAW!N1054</f>
        <v>47.885781818180476</v>
      </c>
      <c r="N1054" s="5">
        <f>Online_RAW!C1054*60</f>
        <v>178.41704347826101</v>
      </c>
      <c r="O1054" s="5">
        <f>MAX(0, Online_RAW!D1054*60)</f>
        <v>1.588434782608698</v>
      </c>
      <c r="P1054" s="5">
        <f>_xlfn.IFNA(VLOOKUP(A1054,Sampling!$D$7:$E$14,2,FALSE),0)</f>
        <v>0</v>
      </c>
      <c r="Q1054">
        <f>_xlfn.IFNA(VLOOKUP(A1054,Refill!$D$6:$G$8,2,FALSE),0)</f>
        <v>0</v>
      </c>
    </row>
    <row r="1055" spans="1:17" x14ac:dyDescent="0.25">
      <c r="A1055" s="5">
        <f>ROUND((Online_RAW!B1055-General!$B$10)*24,3)</f>
        <v>17.55</v>
      </c>
      <c r="B1055" s="5">
        <f>General!$B$12+Online_ANA!K1055/1000+Online_ANA!L1055/1000+Online_ANA!M1055/1000/General!$B$22-SUM($P$2:P1055)/1000/General!$B$24+SUM($Q$2:Q1055)/1000/General!$B$24</f>
        <v>1.1724402855504585</v>
      </c>
      <c r="C1055" s="5">
        <f>Online_RAW!K1055</f>
        <v>20.05</v>
      </c>
      <c r="D1055" s="5">
        <f>Online_RAW!J1055</f>
        <v>1.03</v>
      </c>
      <c r="E1055" s="5">
        <f>(1-F1055/100-G1055/100)/(1-C1055/100-D1055/100-General!$B$17/100)</f>
        <v>1.0010726254927311</v>
      </c>
      <c r="F1055" s="5">
        <f>N1055*General!$B$14/(N1055+O1055)+O1055*100/(N1055+O1055)</f>
        <v>21.388802195451881</v>
      </c>
      <c r="G1055" s="5">
        <f>N1055*General!$B$15/(N1055+O1055)</f>
        <v>3.9702625153812177E-2</v>
      </c>
      <c r="H1055" s="5">
        <f>(N1055+O1055)*(1/General!$B$20)*((F1055/100)-E1055*(C1055/100))*1000/B1055</f>
        <v>90.233188464661126</v>
      </c>
      <c r="I1055" s="5">
        <f>(N1055+O1055)*(1/General!$B$20)*((D1055/100)*E1055-(G1055/100))*1000/B1055</f>
        <v>67.909851682764483</v>
      </c>
      <c r="J1055" s="5">
        <f t="shared" si="16"/>
        <v>0.75260392365898343</v>
      </c>
      <c r="K1055" s="5">
        <f>MAX(Online_RAW!$L$2-Online_RAW!L1055,0)</f>
        <v>0</v>
      </c>
      <c r="L1055" s="5">
        <f>0.0039*(Online_RAW!M1055)</f>
        <v>48.257624999999997</v>
      </c>
      <c r="M1055" s="10">
        <f>Online_RAW!$N$2-Online_RAW!N1055</f>
        <v>48.159099999999853</v>
      </c>
      <c r="N1055" s="5">
        <f>Online_RAW!C1055*60</f>
        <v>178.67025000000001</v>
      </c>
      <c r="O1055" s="5">
        <f>MAX(0, Online_RAW!D1055*60)</f>
        <v>1.3382500000000022</v>
      </c>
      <c r="P1055" s="5">
        <f>_xlfn.IFNA(VLOOKUP(A1055,Sampling!$D$7:$E$14,2,FALSE),0)</f>
        <v>0</v>
      </c>
      <c r="Q1055">
        <f>_xlfn.IFNA(VLOOKUP(A1055,Refill!$D$6:$G$8,2,FALSE),0)</f>
        <v>0</v>
      </c>
    </row>
    <row r="1056" spans="1:17" x14ac:dyDescent="0.25">
      <c r="A1056" s="5">
        <f>ROUND((Online_RAW!B1056-General!$B$10)*24,3)</f>
        <v>17.567</v>
      </c>
      <c r="B1056" s="5">
        <f>General!$B$12+Online_ANA!K1056/1000+Online_ANA!L1056/1000+Online_ANA!M1056/1000/General!$B$22-SUM($P$2:P1056)/1000/General!$B$24+SUM($Q$2:Q1056)/1000/General!$B$24</f>
        <v>1.1729434891218902</v>
      </c>
      <c r="C1056" s="5">
        <f>Online_RAW!K1056</f>
        <v>20.045000000000002</v>
      </c>
      <c r="D1056" s="5">
        <f>Online_RAW!J1056</f>
        <v>1.03</v>
      </c>
      <c r="E1056" s="5">
        <f>(1-F1056/100-G1056/100)/(1-C1056/100-D1056/100-General!$B$17/100)</f>
        <v>0.99939620467460433</v>
      </c>
      <c r="F1056" s="5">
        <f>N1056*General!$B$14/(N1056+O1056)+O1056*100/(N1056+O1056)</f>
        <v>21.515446932991292</v>
      </c>
      <c r="G1056" s="5">
        <f>N1056*General!$B$15/(N1056+O1056)</f>
        <v>3.9638663165155921E-2</v>
      </c>
      <c r="H1056" s="5">
        <f>(N1056+O1056)*(1/General!$B$20)*((F1056/100)-E1056*(C1056/100))*1000/B1056</f>
        <v>101.52056589254028</v>
      </c>
      <c r="I1056" s="5">
        <f>(N1056+O1056)*(1/General!$B$20)*((D1056/100)*E1056-(G1056/100))*1000/B1056</f>
        <v>67.774379335492839</v>
      </c>
      <c r="J1056" s="5">
        <f t="shared" si="16"/>
        <v>0.66759260785870866</v>
      </c>
      <c r="K1056" s="5">
        <f>MAX(Online_RAW!$L$2-Online_RAW!L1056,0)</f>
        <v>0</v>
      </c>
      <c r="L1056" s="5">
        <f>0.0039*(Online_RAW!M1056)</f>
        <v>48.539400000000001</v>
      </c>
      <c r="M1056" s="10">
        <f>Online_RAW!$N$2-Online_RAW!N1056</f>
        <v>48.400457142860432</v>
      </c>
      <c r="N1056" s="5">
        <f>Online_RAW!C1056*60</f>
        <v>178.40217391304341</v>
      </c>
      <c r="O1056" s="5">
        <f>MAX(0, Online_RAW!D1056*60)</f>
        <v>1.62627272727273</v>
      </c>
      <c r="P1056" s="5">
        <f>_xlfn.IFNA(VLOOKUP(A1056,Sampling!$D$7:$E$14,2,FALSE),0)</f>
        <v>0</v>
      </c>
      <c r="Q1056">
        <f>_xlfn.IFNA(VLOOKUP(A1056,Refill!$D$6:$G$8,2,FALSE),0)</f>
        <v>0</v>
      </c>
    </row>
    <row r="1057" spans="1:17" x14ac:dyDescent="0.25">
      <c r="A1057" s="5">
        <f>ROUND((Online_RAW!B1057-General!$B$10)*24,3)</f>
        <v>17.582999999999998</v>
      </c>
      <c r="B1057" s="5">
        <f>General!$B$12+Online_ANA!K1057/1000+Online_ANA!L1057/1000+Online_ANA!M1057/1000/General!$B$22-SUM($P$2:P1057)/1000/General!$B$24+SUM($Q$2:Q1057)/1000/General!$B$24</f>
        <v>1.173158401019367</v>
      </c>
      <c r="C1057" s="5">
        <f>Online_RAW!K1057</f>
        <v>20.05</v>
      </c>
      <c r="D1057" s="5">
        <f>Online_RAW!J1057</f>
        <v>1.03</v>
      </c>
      <c r="E1057" s="5">
        <f>(1-F1057/100-G1057/100)/(1-C1057/100-D1057/100-General!$B$17/100)</f>
        <v>1.0016197985078426</v>
      </c>
      <c r="F1057" s="5">
        <f>N1057*General!$B$14/(N1057+O1057)+O1057*100/(N1057+O1057)</f>
        <v>21.345834357725774</v>
      </c>
      <c r="G1057" s="5">
        <f>N1057*General!$B$15/(N1057+O1057)</f>
        <v>3.9724326081956682E-2</v>
      </c>
      <c r="H1057" s="5">
        <f>(N1057+O1057)*(1/General!$B$20)*((F1057/100)-E1057*(C1057/100))*1000/B1057</f>
        <v>86.543858534903976</v>
      </c>
      <c r="I1057" s="5">
        <f>(N1057+O1057)*(1/General!$B$20)*((D1057/100)*E1057-(G1057/100))*1000/B1057</f>
        <v>67.951212472060647</v>
      </c>
      <c r="J1057" s="5">
        <f t="shared" si="16"/>
        <v>0.7851650437408596</v>
      </c>
      <c r="K1057" s="5">
        <f>MAX(Online_RAW!$L$2-Online_RAW!L1057,0)</f>
        <v>0</v>
      </c>
      <c r="L1057" s="5">
        <f>0.0039*(Online_RAW!M1057)</f>
        <v>48.539400000000001</v>
      </c>
      <c r="M1057" s="10">
        <f>Online_RAW!$N$2-Online_RAW!N1057</f>
        <v>48.634711111109937</v>
      </c>
      <c r="N1057" s="5">
        <f>Online_RAW!C1057*60</f>
        <v>178.88857142857142</v>
      </c>
      <c r="O1057" s="5">
        <f>MAX(0, Online_RAW!D1057*60)</f>
        <v>1.241428571428572</v>
      </c>
      <c r="P1057" s="5">
        <f>_xlfn.IFNA(VLOOKUP(A1057,Sampling!$D$7:$E$14,2,FALSE),0)</f>
        <v>0</v>
      </c>
      <c r="Q1057">
        <f>_xlfn.IFNA(VLOOKUP(A1057,Refill!$D$6:$G$8,2,FALSE),0)</f>
        <v>0</v>
      </c>
    </row>
    <row r="1058" spans="1:17" x14ac:dyDescent="0.25">
      <c r="A1058" s="5">
        <f>ROUND((Online_RAW!B1058-General!$B$10)*24,3)</f>
        <v>17.600000000000001</v>
      </c>
      <c r="B1058" s="5">
        <f>General!$B$12+Online_ANA!K1058/1000+Online_ANA!L1058/1000+Online_ANA!M1058/1000/General!$B$22-SUM($P$2:P1058)/1000/General!$B$24+SUM($Q$2:Q1058)/1000/General!$B$24</f>
        <v>1.1734027027522933</v>
      </c>
      <c r="C1058" s="5">
        <f>Online_RAW!K1058</f>
        <v>20.1271428571429</v>
      </c>
      <c r="D1058" s="5">
        <f>Online_RAW!J1058</f>
        <v>1.0149999999999999</v>
      </c>
      <c r="E1058" s="5">
        <f>(1-F1058/100-G1058/100)/(1-C1058/100-D1058/100-General!$B$17/100)</f>
        <v>1.0078915183727624</v>
      </c>
      <c r="F1058" s="5">
        <f>N1058*General!$B$14/(N1058+O1058)+O1058*100/(N1058+O1058)</f>
        <v>20.916000121571575</v>
      </c>
      <c r="G1058" s="5">
        <f>N1058*General!$B$15/(N1058+O1058)</f>
        <v>3.9941414080014351E-2</v>
      </c>
      <c r="H1058" s="5">
        <f>(N1058+O1058)*(1/General!$B$20)*((F1058/100)-E1058*(C1058/100))*1000/B1058</f>
        <v>43.177848039986031</v>
      </c>
      <c r="I1058" s="5">
        <f>(N1058+O1058)*(1/General!$B$20)*((D1058/100)*E1058-(G1058/100))*1000/B1058</f>
        <v>67.37332522360154</v>
      </c>
      <c r="J1058" s="5">
        <f t="shared" si="16"/>
        <v>1.5603678340154568</v>
      </c>
      <c r="K1058" s="5">
        <f>MAX(Online_RAW!$L$2-Online_RAW!L1058,0)</f>
        <v>0</v>
      </c>
      <c r="L1058" s="5">
        <f>0.0039*(Online_RAW!M1058)</f>
        <v>48.539400000000001</v>
      </c>
      <c r="M1058" s="10">
        <f>Online_RAW!$N$2-Online_RAW!N1058</f>
        <v>48.90099999999984</v>
      </c>
      <c r="N1058" s="5">
        <f>Online_RAW!C1058*60</f>
        <v>179.98408695652202</v>
      </c>
      <c r="O1058" s="5">
        <f>MAX(0, Online_RAW!D1058*60)</f>
        <v>0.26400000000000001</v>
      </c>
      <c r="P1058" s="5">
        <f>_xlfn.IFNA(VLOOKUP(A1058,Sampling!$D$7:$E$14,2,FALSE),0)</f>
        <v>0</v>
      </c>
      <c r="Q1058">
        <f>_xlfn.IFNA(VLOOKUP(A1058,Refill!$D$6:$G$8,2,FALSE),0)</f>
        <v>0</v>
      </c>
    </row>
    <row r="1059" spans="1:17" x14ac:dyDescent="0.25">
      <c r="A1059" s="5">
        <f>ROUND((Online_RAW!B1059-General!$B$10)*24,3)</f>
        <v>17.617000000000001</v>
      </c>
      <c r="B1059" s="5">
        <f>General!$B$12+Online_ANA!K1059/1000+Online_ANA!L1059/1000+Online_ANA!M1059/1000/General!$B$22-SUM($P$2:P1059)/1000/General!$B$24+SUM($Q$2:Q1059)/1000/General!$B$24</f>
        <v>1.1736239195557705</v>
      </c>
      <c r="C1059" s="5">
        <f>Online_RAW!K1059</f>
        <v>19.978461538461499</v>
      </c>
      <c r="D1059" s="5">
        <f>Online_RAW!J1059</f>
        <v>0.98499999999999999</v>
      </c>
      <c r="E1059" s="5">
        <f>(1-F1059/100-G1059/100)/(1-C1059/100-D1059/100-General!$B$17/100)</f>
        <v>1.0066653683232845</v>
      </c>
      <c r="F1059" s="5">
        <f>N1059*General!$B$14/(N1059+O1059)+O1059*100/(N1059+O1059)</f>
        <v>20.832246546046004</v>
      </c>
      <c r="G1059" s="5">
        <f>N1059*General!$B$15/(N1059+O1059)</f>
        <v>3.9983713865633333E-2</v>
      </c>
      <c r="H1059" s="5">
        <f>(N1059+O1059)*(1/General!$B$20)*((F1059/100)-E1059*(C1059/100))*1000/B1059</f>
        <v>49.320835893312498</v>
      </c>
      <c r="I1059" s="5">
        <f>(N1059+O1059)*(1/General!$B$20)*((D1059/100)*E1059-(G1059/100))*1000/B1059</f>
        <v>65.128257939644058</v>
      </c>
      <c r="J1059" s="5">
        <f t="shared" si="16"/>
        <v>1.3205019087779677</v>
      </c>
      <c r="K1059" s="5">
        <f>MAX(Online_RAW!$L$2-Online_RAW!L1059,0)</f>
        <v>0</v>
      </c>
      <c r="L1059" s="5">
        <f>0.0039*(Online_RAW!M1059)</f>
        <v>48.539400000000001</v>
      </c>
      <c r="M1059" s="10">
        <f>Online_RAW!$N$2-Online_RAW!N1059</f>
        <v>49.142126315789938</v>
      </c>
      <c r="N1059" s="5">
        <f>Online_RAW!C1059*60</f>
        <v>179.96781818181839</v>
      </c>
      <c r="O1059" s="5">
        <f>MAX(0, Online_RAW!D1059*60)</f>
        <v>7.3304347826086802E-2</v>
      </c>
      <c r="P1059" s="5">
        <f>_xlfn.IFNA(VLOOKUP(A1059,Sampling!$D$7:$E$14,2,FALSE),0)</f>
        <v>0</v>
      </c>
      <c r="Q1059">
        <f>_xlfn.IFNA(VLOOKUP(A1059,Refill!$D$6:$G$8,2,FALSE),0)</f>
        <v>0</v>
      </c>
    </row>
    <row r="1060" spans="1:17" x14ac:dyDescent="0.25">
      <c r="A1060" s="5">
        <f>ROUND((Online_RAW!B1060-General!$B$10)*24,3)</f>
        <v>17.632999999999999</v>
      </c>
      <c r="B1060" s="5">
        <f>General!$B$12+Online_ANA!K1060/1000+Online_ANA!L1060/1000+Online_ANA!M1060/1000/General!$B$22-SUM($P$2:P1060)/1000/General!$B$24+SUM($Q$2:Q1060)/1000/General!$B$24</f>
        <v>1.1738511125382292</v>
      </c>
      <c r="C1060" s="5">
        <f>Online_RAW!K1060</f>
        <v>19.667692307692299</v>
      </c>
      <c r="D1060" s="5">
        <f>Online_RAW!J1060</f>
        <v>0.96</v>
      </c>
      <c r="E1060" s="5">
        <f>(1-F1060/100-G1060/100)/(1-C1060/100-D1060/100-General!$B$17/100)</f>
        <v>1.0016061262020994</v>
      </c>
      <c r="F1060" s="5">
        <f>N1060*General!$B$14/(N1060+O1060)+O1060*100/(N1060+O1060)</f>
        <v>20.893644926148966</v>
      </c>
      <c r="G1060" s="5">
        <f>N1060*General!$B$15/(N1060+O1060)</f>
        <v>3.9952704582753053E-2</v>
      </c>
      <c r="H1060" s="5">
        <f>(N1060+O1060)*(1/General!$B$20)*((F1060/100)-E1060*(C1060/100))*1000/B1060</f>
        <v>81.62556675692916</v>
      </c>
      <c r="I1060" s="5">
        <f>(N1060+O1060)*(1/General!$B$20)*((D1060/100)*E1060-(G1060/100))*1000/B1060</f>
        <v>62.983520965006889</v>
      </c>
      <c r="J1060" s="5">
        <f t="shared" si="16"/>
        <v>0.77161511359013313</v>
      </c>
      <c r="K1060" s="5">
        <f>MAX(Online_RAW!$L$2-Online_RAW!L1060,0)</f>
        <v>0</v>
      </c>
      <c r="L1060" s="5">
        <f>0.0039*(Online_RAW!M1060)</f>
        <v>48.539400000000001</v>
      </c>
      <c r="M1060" s="10">
        <f>Online_RAW!$N$2-Online_RAW!N1060</f>
        <v>49.389766666669857</v>
      </c>
      <c r="N1060" s="5">
        <f>Online_RAW!C1060*60</f>
        <v>179.60074999999981</v>
      </c>
      <c r="O1060" s="5">
        <f>MAX(0, Online_RAW!D1060*60)</f>
        <v>0.21260869565217419</v>
      </c>
      <c r="P1060" s="5">
        <f>_xlfn.IFNA(VLOOKUP(A1060,Sampling!$D$7:$E$14,2,FALSE),0)</f>
        <v>0</v>
      </c>
      <c r="Q1060">
        <f>_xlfn.IFNA(VLOOKUP(A1060,Refill!$D$6:$G$8,2,FALSE),0)</f>
        <v>0</v>
      </c>
    </row>
    <row r="1061" spans="1:17" x14ac:dyDescent="0.25">
      <c r="A1061" s="5">
        <f>ROUND((Online_RAW!B1061-General!$B$10)*24,3)</f>
        <v>17.649999999999999</v>
      </c>
      <c r="B1061" s="5">
        <f>General!$B$12+Online_ANA!K1061/1000+Online_ANA!L1061/1000+Online_ANA!M1061/1000/General!$B$22-SUM($P$2:P1061)/1000/General!$B$24+SUM($Q$2:Q1061)/1000/General!$B$24</f>
        <v>1.1742264776480369</v>
      </c>
      <c r="C1061" s="5">
        <f>Online_RAW!K1061</f>
        <v>19.553999999999998</v>
      </c>
      <c r="D1061" s="5">
        <f>Online_RAW!J1061</f>
        <v>0.95499999999999996</v>
      </c>
      <c r="E1061" s="5">
        <f>(1-F1061/100-G1061/100)/(1-C1061/100-D1061/100-General!$B$17/100)</f>
        <v>0.99533910982474327</v>
      </c>
      <c r="F1061" s="5">
        <f>N1061*General!$B$14/(N1061+O1061)+O1061*100/(N1061+O1061)</f>
        <v>21.270411979095421</v>
      </c>
      <c r="G1061" s="5">
        <f>N1061*General!$B$15/(N1061+O1061)</f>
        <v>3.9762418192376053E-2</v>
      </c>
      <c r="H1061" s="5">
        <f>(N1061+O1061)*(1/General!$B$20)*((F1061/100)-E1061*(C1061/100))*1000/B1061</f>
        <v>123.58208456892712</v>
      </c>
      <c r="I1061" s="5">
        <f>(N1061+O1061)*(1/General!$B$20)*((D1061/100)*E1061-(G1061/100))*1000/B1061</f>
        <v>62.270378115113211</v>
      </c>
      <c r="J1061" s="5">
        <f t="shared" si="16"/>
        <v>0.50387868381021128</v>
      </c>
      <c r="K1061" s="5">
        <f>MAX(Online_RAW!$L$2-Online_RAW!L1061,0)</f>
        <v>0</v>
      </c>
      <c r="L1061" s="5">
        <f>0.0039*(Online_RAW!M1061)</f>
        <v>48.673299999999863</v>
      </c>
      <c r="M1061" s="10">
        <f>Online_RAW!$N$2-Online_RAW!N1061</f>
        <v>49.652963636360255</v>
      </c>
      <c r="N1061" s="5">
        <f>Online_RAW!C1061*60</f>
        <v>178.874727272727</v>
      </c>
      <c r="O1061" s="5">
        <f>MAX(0, Online_RAW!D1061*60)</f>
        <v>1.068782608695654</v>
      </c>
      <c r="P1061" s="5">
        <f>_xlfn.IFNA(VLOOKUP(A1061,Sampling!$D$7:$E$14,2,FALSE),0)</f>
        <v>0</v>
      </c>
      <c r="Q1061">
        <f>_xlfn.IFNA(VLOOKUP(A1061,Refill!$D$6:$G$8,2,FALSE),0)</f>
        <v>0</v>
      </c>
    </row>
    <row r="1062" spans="1:17" x14ac:dyDescent="0.25">
      <c r="A1062" s="5">
        <f>ROUND((Online_RAW!B1062-General!$B$10)*24,3)</f>
        <v>17.667000000000002</v>
      </c>
      <c r="B1062" s="5">
        <f>General!$B$12+Online_ANA!K1062/1000+Online_ANA!L1062/1000+Online_ANA!M1062/1000/General!$B$22-SUM($P$2:P1062)/1000/General!$B$24+SUM($Q$2:Q1062)/1000/General!$B$24</f>
        <v>1.1746910838100366</v>
      </c>
      <c r="C1062" s="5">
        <f>Online_RAW!K1062</f>
        <v>19.676666666666701</v>
      </c>
      <c r="D1062" s="5">
        <f>Online_RAW!J1062</f>
        <v>0.97</v>
      </c>
      <c r="E1062" s="5">
        <f>(1-F1062/100-G1062/100)/(1-C1062/100-D1062/100-General!$B$17/100)</f>
        <v>0.99364780745377035</v>
      </c>
      <c r="F1062" s="5">
        <f>N1062*General!$B$14/(N1062+O1062)+O1062*100/(N1062+O1062)</f>
        <v>21.541052350889828</v>
      </c>
      <c r="G1062" s="5">
        <f>N1062*General!$B$15/(N1062+O1062)</f>
        <v>3.9625731135914229E-2</v>
      </c>
      <c r="H1062" s="5">
        <f>(N1062+O1062)*(1/General!$B$20)*((F1062/100)-E1062*(C1062/100))*1000/B1062</f>
        <v>136.00842683603548</v>
      </c>
      <c r="I1062" s="5">
        <f>(N1062+O1062)*(1/General!$B$20)*((D1062/100)*E1062-(G1062/100))*1000/B1062</f>
        <v>63.186008589828823</v>
      </c>
      <c r="J1062" s="5">
        <f t="shared" si="16"/>
        <v>0.46457421837547253</v>
      </c>
      <c r="K1062" s="5">
        <f>MAX(Online_RAW!$L$2-Online_RAW!L1062,0)</f>
        <v>0</v>
      </c>
      <c r="L1062" s="5">
        <f>0.0039*(Online_RAW!M1062)</f>
        <v>48.941099999999999</v>
      </c>
      <c r="M1062" s="10">
        <f>Online_RAW!$N$2-Online_RAW!N1062</f>
        <v>49.867482352939987</v>
      </c>
      <c r="N1062" s="5">
        <f>Online_RAW!C1062*60</f>
        <v>178.32381818181838</v>
      </c>
      <c r="O1062" s="5">
        <f>MAX(0, Online_RAW!D1062*60)</f>
        <v>1.6842857142857162</v>
      </c>
      <c r="P1062" s="5">
        <f>_xlfn.IFNA(VLOOKUP(A1062,Sampling!$D$7:$E$14,2,FALSE),0)</f>
        <v>0</v>
      </c>
      <c r="Q1062">
        <f>_xlfn.IFNA(VLOOKUP(A1062,Refill!$D$6:$G$8,2,FALSE),0)</f>
        <v>0</v>
      </c>
    </row>
    <row r="1063" spans="1:17" x14ac:dyDescent="0.25">
      <c r="A1063" s="5">
        <f>ROUND((Online_RAW!B1063-General!$B$10)*24,3)</f>
        <v>17.683</v>
      </c>
      <c r="B1063" s="5">
        <f>General!$B$12+Online_ANA!K1063/1000+Online_ANA!L1063/1000+Online_ANA!M1063/1000/General!$B$22-SUM($P$2:P1063)/1000/General!$B$24+SUM($Q$2:Q1063)/1000/General!$B$24</f>
        <v>1.1749892572143494</v>
      </c>
      <c r="C1063" s="5">
        <f>Online_RAW!K1063</f>
        <v>19.937857142857101</v>
      </c>
      <c r="D1063" s="5">
        <f>Online_RAW!J1063</f>
        <v>0.98499999999999999</v>
      </c>
      <c r="E1063" s="5">
        <f>(1-F1063/100-G1063/100)/(1-C1063/100-D1063/100-General!$B$17/100)</f>
        <v>0.99477179223442602</v>
      </c>
      <c r="F1063" s="5">
        <f>N1063*General!$B$14/(N1063+O1063)+O1063*100/(N1063+O1063)</f>
        <v>21.727187254022258</v>
      </c>
      <c r="G1063" s="5">
        <f>N1063*General!$B$15/(N1063+O1063)</f>
        <v>3.9531723609079666E-2</v>
      </c>
      <c r="H1063" s="5">
        <f>(N1063+O1063)*(1/General!$B$20)*((F1063/100)-E1063*(C1063/100))*1000/B1063</f>
        <v>129.39139943313015</v>
      </c>
      <c r="I1063" s="5">
        <f>(N1063+O1063)*(1/General!$B$20)*((D1063/100)*E1063-(G1063/100))*1000/B1063</f>
        <v>64.253851715932385</v>
      </c>
      <c r="J1063" s="5">
        <f t="shared" si="16"/>
        <v>0.49658518261207124</v>
      </c>
      <c r="K1063" s="5">
        <f>MAX(Online_RAW!$L$2-Online_RAW!L1063,0)</f>
        <v>0</v>
      </c>
      <c r="L1063" s="5">
        <f>0.0039*(Online_RAW!M1063)</f>
        <v>48.960599999999999</v>
      </c>
      <c r="M1063" s="10">
        <f>Online_RAW!$N$2-Online_RAW!N1063</f>
        <v>50.171236363640674</v>
      </c>
      <c r="N1063" s="5">
        <f>Online_RAW!C1063*60</f>
        <v>177.85382608695662</v>
      </c>
      <c r="O1063" s="5">
        <f>MAX(0, Online_RAW!D1063*60)</f>
        <v>2.1067826086956538</v>
      </c>
      <c r="P1063" s="5">
        <f>_xlfn.IFNA(VLOOKUP(A1063,Sampling!$D$7:$E$14,2,FALSE),0)</f>
        <v>0</v>
      </c>
      <c r="Q1063">
        <f>_xlfn.IFNA(VLOOKUP(A1063,Refill!$D$6:$G$8,2,FALSE),0)</f>
        <v>0</v>
      </c>
    </row>
    <row r="1064" spans="1:17" x14ac:dyDescent="0.25">
      <c r="A1064" s="5">
        <f>ROUND((Online_RAW!B1064-General!$B$10)*24,3)</f>
        <v>17.7</v>
      </c>
      <c r="B1064" s="5">
        <f>General!$B$12+Online_ANA!K1064/1000+Online_ANA!L1064/1000+Online_ANA!M1064/1000/General!$B$22-SUM($P$2:P1064)/1000/General!$B$24+SUM($Q$2:Q1064)/1000/General!$B$24</f>
        <v>1.175226943381386</v>
      </c>
      <c r="C1064" s="5">
        <f>Online_RAW!K1064</f>
        <v>20.1675</v>
      </c>
      <c r="D1064" s="5">
        <f>Online_RAW!J1064</f>
        <v>1.0049999999999999</v>
      </c>
      <c r="E1064" s="5">
        <f>(1-F1064/100-G1064/100)/(1-C1064/100-D1064/100-General!$B$17/100)</f>
        <v>0.99626483807305932</v>
      </c>
      <c r="F1064" s="5">
        <f>N1064*General!$B$14/(N1064+O1064)+O1064*100/(N1064+O1064)</f>
        <v>21.85854422695089</v>
      </c>
      <c r="G1064" s="5">
        <f>N1064*General!$B$15/(N1064+O1064)</f>
        <v>3.9465381703560148E-2</v>
      </c>
      <c r="H1064" s="5">
        <f>(N1064+O1064)*(1/General!$B$20)*((F1064/100)-E1064*(C1064/100))*1000/B1064</f>
        <v>120.71274697497566</v>
      </c>
      <c r="I1064" s="5">
        <f>(N1064+O1064)*(1/General!$B$20)*((D1064/100)*E1064-(G1064/100))*1000/B1064</f>
        <v>65.72745003481316</v>
      </c>
      <c r="J1064" s="5">
        <f t="shared" si="16"/>
        <v>0.54449469241586212</v>
      </c>
      <c r="K1064" s="5">
        <f>MAX(Online_RAW!$L$2-Online_RAW!L1064,0)</f>
        <v>0</v>
      </c>
      <c r="L1064" s="5">
        <f>0.0039*(Online_RAW!M1064)</f>
        <v>48.960599999999999</v>
      </c>
      <c r="M1064" s="10">
        <f>Online_RAW!$N$2-Online_RAW!N1064</f>
        <v>50.430314285710665</v>
      </c>
      <c r="N1064" s="5">
        <f>Online_RAW!C1064*60</f>
        <v>177.61028571428579</v>
      </c>
      <c r="O1064" s="5">
        <f>MAX(0, Online_RAW!D1064*60)</f>
        <v>2.4059999999999997</v>
      </c>
      <c r="P1064" s="5">
        <f>_xlfn.IFNA(VLOOKUP(A1064,Sampling!$D$7:$E$14,2,FALSE),0)</f>
        <v>0</v>
      </c>
      <c r="Q1064">
        <f>_xlfn.IFNA(VLOOKUP(A1064,Refill!$D$6:$G$8,2,FALSE),0)</f>
        <v>0</v>
      </c>
    </row>
    <row r="1065" spans="1:17" x14ac:dyDescent="0.25">
      <c r="A1065" s="5">
        <f>ROUND((Online_RAW!B1065-General!$B$10)*24,3)</f>
        <v>17.716999999999999</v>
      </c>
      <c r="B1065" s="5">
        <f>General!$B$12+Online_ANA!K1065/1000+Online_ANA!L1065/1000+Online_ANA!M1065/1000/General!$B$22-SUM($P$2:P1065)/1000/General!$B$24+SUM($Q$2:Q1065)/1000/General!$B$24</f>
        <v>1.1754133522935779</v>
      </c>
      <c r="C1065" s="5">
        <f>Online_RAW!K1065</f>
        <v>20.332999999999998</v>
      </c>
      <c r="D1065" s="5">
        <f>Online_RAW!J1065</f>
        <v>1.03</v>
      </c>
      <c r="E1065" s="5">
        <f>(1-F1065/100-G1065/100)/(1-C1065/100-D1065/100-General!$B$17/100)</f>
        <v>0.99717874545647422</v>
      </c>
      <c r="F1065" s="5">
        <f>N1065*General!$B$14/(N1065+O1065)+O1065*100/(N1065+O1065)</f>
        <v>21.976920970623134</v>
      </c>
      <c r="G1065" s="5">
        <f>N1065*General!$B$15/(N1065+O1065)</f>
        <v>3.9405595469382257E-2</v>
      </c>
      <c r="H1065" s="5">
        <f>(N1065+O1065)*(1/General!$B$20)*((F1065/100)-E1065*(C1065/100))*1000/B1065</f>
        <v>116.27567606681519</v>
      </c>
      <c r="I1065" s="5">
        <f>(N1065+O1065)*(1/General!$B$20)*((D1065/100)*E1065-(G1065/100))*1000/B1065</f>
        <v>67.504335319980626</v>
      </c>
      <c r="J1065" s="5">
        <f t="shared" si="16"/>
        <v>0.58055422770615228</v>
      </c>
      <c r="K1065" s="5">
        <f>MAX(Online_RAW!$L$2-Online_RAW!L1065,0)</f>
        <v>0</v>
      </c>
      <c r="L1065" s="5">
        <f>0.0039*(Online_RAW!M1065)</f>
        <v>48.960599999999999</v>
      </c>
      <c r="M1065" s="10">
        <f>Online_RAW!$N$2-Online_RAW!N1065</f>
        <v>50.633499999999913</v>
      </c>
      <c r="N1065" s="5">
        <f>Online_RAW!C1065*60</f>
        <v>177.38608695652198</v>
      </c>
      <c r="O1065" s="5">
        <f>MAX(0, Online_RAW!D1065*60)</f>
        <v>2.67573913043478</v>
      </c>
      <c r="P1065" s="5">
        <f>_xlfn.IFNA(VLOOKUP(A1065,Sampling!$D$7:$E$14,2,FALSE),0)</f>
        <v>0</v>
      </c>
      <c r="Q1065">
        <f>_xlfn.IFNA(VLOOKUP(A1065,Refill!$D$6:$G$8,2,FALSE),0)</f>
        <v>0</v>
      </c>
    </row>
    <row r="1066" spans="1:17" x14ac:dyDescent="0.25">
      <c r="A1066" s="5">
        <f>ROUND((Online_RAW!B1066-General!$B$10)*24,3)</f>
        <v>17.733000000000001</v>
      </c>
      <c r="B1066" s="5">
        <f>General!$B$12+Online_ANA!K1066/1000+Online_ANA!L1066/1000+Online_ANA!M1066/1000/General!$B$22-SUM($P$2:P1066)/1000/General!$B$24+SUM($Q$2:Q1066)/1000/General!$B$24</f>
        <v>1.1758097180358624</v>
      </c>
      <c r="C1066" s="5">
        <f>Online_RAW!K1066</f>
        <v>20.414999999999999</v>
      </c>
      <c r="D1066" s="5">
        <f>Online_RAW!J1066</f>
        <v>1.0549999999999999</v>
      </c>
      <c r="E1066" s="5">
        <f>(1-F1066/100-G1066/100)/(1-C1066/100-D1066/100-General!$B$17/100)</f>
        <v>0.9905793374994083</v>
      </c>
      <c r="F1066" s="5">
        <f>N1066*General!$B$14/(N1066+O1066)+O1066*100/(N1066+O1066)</f>
        <v>22.59932943790778</v>
      </c>
      <c r="G1066" s="5">
        <f>N1066*General!$B$15/(N1066+O1066)</f>
        <v>3.9091247758632437E-2</v>
      </c>
      <c r="H1066" s="5">
        <f>(N1066+O1066)*(1/General!$B$20)*((F1066/100)-E1066*(C1066/100))*1000/B1066</f>
        <v>162.2928079767284</v>
      </c>
      <c r="I1066" s="5">
        <f>(N1066+O1066)*(1/General!$B$20)*((D1066/100)*E1066-(G1066/100))*1000/B1066</f>
        <v>68.693973877995205</v>
      </c>
      <c r="J1066" s="5">
        <f t="shared" si="16"/>
        <v>0.42327183030714099</v>
      </c>
      <c r="K1066" s="5">
        <f>MAX(Online_RAW!$L$2-Online_RAW!L1066,0)</f>
        <v>0</v>
      </c>
      <c r="L1066" s="5">
        <f>0.0039*(Online_RAW!M1066)</f>
        <v>49.098074999999994</v>
      </c>
      <c r="M1066" s="10">
        <f>Online_RAW!$N$2-Online_RAW!N1066</f>
        <v>50.91569090908979</v>
      </c>
      <c r="N1066" s="5">
        <f>Online_RAW!C1066*60</f>
        <v>175.87721739130441</v>
      </c>
      <c r="O1066" s="5">
        <f>MAX(0, Online_RAW!D1066*60)</f>
        <v>4.0886086956521757</v>
      </c>
      <c r="P1066" s="5">
        <f>_xlfn.IFNA(VLOOKUP(A1066,Sampling!$D$7:$E$14,2,FALSE),0)</f>
        <v>0</v>
      </c>
      <c r="Q1066">
        <f>_xlfn.IFNA(VLOOKUP(A1066,Refill!$D$6:$G$8,2,FALSE),0)</f>
        <v>0</v>
      </c>
    </row>
    <row r="1067" spans="1:17" x14ac:dyDescent="0.25">
      <c r="A1067" s="5">
        <f>ROUND((Online_RAW!B1067-General!$B$10)*24,3)</f>
        <v>17.75</v>
      </c>
      <c r="B1067" s="5">
        <f>General!$B$12+Online_ANA!K1067/1000+Online_ANA!L1067/1000+Online_ANA!M1067/1000/General!$B$22-SUM($P$2:P1067)/1000/General!$B$24+SUM($Q$2:Q1067)/1000/General!$B$24</f>
        <v>1.1763340486238536</v>
      </c>
      <c r="C1067" s="5">
        <f>Online_RAW!K1067</f>
        <v>20.607500000000002</v>
      </c>
      <c r="D1067" s="5">
        <f>Online_RAW!J1067</f>
        <v>1.08</v>
      </c>
      <c r="E1067" s="5">
        <f>(1-F1067/100-G1067/100)/(1-C1067/100-D1067/100-General!$B$17/100)</f>
        <v>0.98557965984439189</v>
      </c>
      <c r="F1067" s="5">
        <f>N1067*General!$B$14/(N1067+O1067)+O1067*100/(N1067+O1067)</f>
        <v>23.204459999605906</v>
      </c>
      <c r="G1067" s="5">
        <f>N1067*General!$B$15/(N1067+O1067)</f>
        <v>3.87856262628253E-2</v>
      </c>
      <c r="H1067" s="5">
        <f>(N1067+O1067)*(1/General!$B$20)*((F1067/100)-E1067*(C1067/100))*1000/B1067</f>
        <v>197.49815124860774</v>
      </c>
      <c r="I1067" s="5">
        <f>(N1067+O1067)*(1/General!$B$20)*((D1067/100)*E1067-(G1067/100))*1000/B1067</f>
        <v>69.990733976037063</v>
      </c>
      <c r="J1067" s="5">
        <f t="shared" si="16"/>
        <v>0.35438678050172617</v>
      </c>
      <c r="K1067" s="5">
        <f>MAX(Online_RAW!$L$2-Online_RAW!L1067,0)</f>
        <v>0</v>
      </c>
      <c r="L1067" s="5">
        <f>0.0039*(Online_RAW!M1067)</f>
        <v>49.3857</v>
      </c>
      <c r="M1067" s="10">
        <f>Online_RAW!$N$2-Online_RAW!N1067</f>
        <v>51.173700000000281</v>
      </c>
      <c r="N1067" s="5">
        <f>Online_RAW!C1067*60</f>
        <v>174.4641818181816</v>
      </c>
      <c r="O1067" s="5">
        <f>MAX(0, Online_RAW!D1067*60)</f>
        <v>5.4624545454545466</v>
      </c>
      <c r="P1067" s="5">
        <f>_xlfn.IFNA(VLOOKUP(A1067,Sampling!$D$7:$E$14,2,FALSE),0)</f>
        <v>0</v>
      </c>
      <c r="Q1067">
        <f>_xlfn.IFNA(VLOOKUP(A1067,Refill!$D$6:$G$8,2,FALSE),0)</f>
        <v>0</v>
      </c>
    </row>
    <row r="1068" spans="1:17" x14ac:dyDescent="0.25">
      <c r="A1068" s="5">
        <f>ROUND((Online_RAW!B1068-General!$B$10)*24,3)</f>
        <v>17.766999999999999</v>
      </c>
      <c r="B1068" s="5">
        <f>General!$B$12+Online_ANA!K1068/1000+Online_ANA!L1068/1000+Online_ANA!M1068/1000/General!$B$22-SUM($P$2:P1068)/1000/General!$B$24+SUM($Q$2:Q1068)/1000/General!$B$24</f>
        <v>1.1765856388379177</v>
      </c>
      <c r="C1068" s="5">
        <f>Online_RAW!K1068</f>
        <v>21.1116666666667</v>
      </c>
      <c r="D1068" s="5">
        <f>Online_RAW!J1068</f>
        <v>1.1100000000000001</v>
      </c>
      <c r="E1068" s="5">
        <f>(1-F1068/100-G1068/100)/(1-C1068/100-D1068/100-General!$B$17/100)</f>
        <v>0.98803643784302198</v>
      </c>
      <c r="F1068" s="5">
        <f>N1068*General!$B$14/(N1068+O1068)+O1068*100/(N1068+O1068)</f>
        <v>23.541072738511552</v>
      </c>
      <c r="G1068" s="5">
        <f>N1068*General!$B$15/(N1068+O1068)</f>
        <v>3.8615619829034567E-2</v>
      </c>
      <c r="H1068" s="5">
        <f>(N1068+O1068)*(1/General!$B$20)*((F1068/100)-E1068*(C1068/100))*1000/B1068</f>
        <v>183.07011299390544</v>
      </c>
      <c r="I1068" s="5">
        <f>(N1068+O1068)*(1/General!$B$20)*((D1068/100)*E1068-(G1068/100))*1000/B1068</f>
        <v>72.225594752268464</v>
      </c>
      <c r="J1068" s="5">
        <f t="shared" si="16"/>
        <v>0.3945242266533856</v>
      </c>
      <c r="K1068" s="5">
        <f>MAX(Online_RAW!$L$2-Online_RAW!L1068,0)</f>
        <v>0</v>
      </c>
      <c r="L1068" s="5">
        <f>0.0039*(Online_RAW!M1068)</f>
        <v>49.3857</v>
      </c>
      <c r="M1068" s="10">
        <f>Online_RAW!$N$2-Online_RAW!N1068</f>
        <v>51.447933333330184</v>
      </c>
      <c r="N1068" s="5">
        <f>Online_RAW!C1068*60</f>
        <v>173.7834285714288</v>
      </c>
      <c r="O1068" s="5">
        <f>MAX(0, Online_RAW!D1068*60)</f>
        <v>6.2301818181818405</v>
      </c>
      <c r="P1068" s="5">
        <f>_xlfn.IFNA(VLOOKUP(A1068,Sampling!$D$7:$E$14,2,FALSE),0)</f>
        <v>0</v>
      </c>
      <c r="Q1068">
        <f>_xlfn.IFNA(VLOOKUP(A1068,Refill!$D$6:$G$8,2,FALSE),0)</f>
        <v>0</v>
      </c>
    </row>
    <row r="1069" spans="1:17" x14ac:dyDescent="0.25">
      <c r="A1069" s="5">
        <f>ROUND((Online_RAW!B1069-General!$B$10)*24,3)</f>
        <v>17.783000000000001</v>
      </c>
      <c r="B1069" s="5">
        <f>General!$B$12+Online_ANA!K1069/1000+Online_ANA!L1069/1000+Online_ANA!M1069/1000/General!$B$22-SUM($P$2:P1069)/1000/General!$B$24+SUM($Q$2:Q1069)/1000/General!$B$24</f>
        <v>1.1768641487072571</v>
      </c>
      <c r="C1069" s="5">
        <f>Online_RAW!K1069</f>
        <v>21.546666666666699</v>
      </c>
      <c r="D1069" s="5">
        <f>Online_RAW!J1069</f>
        <v>1.135</v>
      </c>
      <c r="E1069" s="5">
        <f>(1-F1069/100-G1069/100)/(1-C1069/100-D1069/100-General!$B$17/100)</f>
        <v>0.99071647746433555</v>
      </c>
      <c r="F1069" s="5">
        <f>N1069*General!$B$14/(N1069+O1069)+O1069*100/(N1069+O1069)</f>
        <v>23.789638473910706</v>
      </c>
      <c r="G1069" s="5">
        <f>N1069*General!$B$15/(N1069+O1069)</f>
        <v>3.8490081578832977E-2</v>
      </c>
      <c r="H1069" s="5">
        <f>(N1069+O1069)*(1/General!$B$20)*((F1069/100)-E1069*(C1069/100))*1000/B1069</f>
        <v>166.73709274311705</v>
      </c>
      <c r="I1069" s="5">
        <f>(N1069+O1069)*(1/General!$B$20)*((D1069/100)*E1069-(G1069/100))*1000/B1069</f>
        <v>74.118683423394401</v>
      </c>
      <c r="J1069" s="5">
        <f t="shared" si="16"/>
        <v>0.444524263941588</v>
      </c>
      <c r="K1069" s="5">
        <f>MAX(Online_RAW!$L$2-Online_RAW!L1069,0)</f>
        <v>0</v>
      </c>
      <c r="L1069" s="5">
        <f>0.0039*(Online_RAW!M1069)</f>
        <v>49.3857</v>
      </c>
      <c r="M1069" s="10">
        <f>Online_RAW!$N$2-Online_RAW!N1069</f>
        <v>51.751509090910076</v>
      </c>
      <c r="N1069" s="5">
        <f>Online_RAW!C1069*60</f>
        <v>173.238</v>
      </c>
      <c r="O1069" s="5">
        <f>MAX(0, Online_RAW!D1069*60)</f>
        <v>6.7959130434782402</v>
      </c>
      <c r="P1069" s="5">
        <f>_xlfn.IFNA(VLOOKUP(A1069,Sampling!$D$7:$E$14,2,FALSE),0)</f>
        <v>0</v>
      </c>
      <c r="Q1069">
        <f>_xlfn.IFNA(VLOOKUP(A1069,Refill!$D$6:$G$8,2,FALSE),0)</f>
        <v>0</v>
      </c>
    </row>
    <row r="1070" spans="1:17" x14ac:dyDescent="0.25">
      <c r="A1070" s="5">
        <f>ROUND((Online_RAW!B1070-General!$B$10)*24,3)</f>
        <v>17.8</v>
      </c>
      <c r="B1070" s="5">
        <f>General!$B$12+Online_ANA!K1070/1000+Online_ANA!L1070/1000+Online_ANA!M1070/1000/General!$B$22-SUM($P$2:P1070)/1000/General!$B$24+SUM($Q$2:Q1070)/1000/General!$B$24</f>
        <v>1.1770756344692022</v>
      </c>
      <c r="C1070" s="5">
        <f>Online_RAW!K1070</f>
        <v>21.904166666666701</v>
      </c>
      <c r="D1070" s="5">
        <f>Online_RAW!J1070</f>
        <v>1.1599999999999999</v>
      </c>
      <c r="E1070" s="5">
        <f>(1-F1070/100-G1070/100)/(1-C1070/100-D1070/100-General!$B$17/100)</f>
        <v>0.99753813560873861</v>
      </c>
      <c r="F1070" s="5">
        <f>N1070*General!$B$14/(N1070+O1070)+O1070*100/(N1070+O1070)</f>
        <v>23.646637028538642</v>
      </c>
      <c r="G1070" s="5">
        <f>N1070*General!$B$15/(N1070+O1070)</f>
        <v>3.8562304531041085E-2</v>
      </c>
      <c r="H1070" s="5">
        <f>(N1070+O1070)*(1/General!$B$20)*((F1070/100)-E1070*(C1070/100))*1000/B1070</f>
        <v>122.61863664303624</v>
      </c>
      <c r="I1070" s="5">
        <f>(N1070+O1070)*(1/General!$B$20)*((D1070/100)*E1070-(G1070/100))*1000/B1070</f>
        <v>76.352337446083155</v>
      </c>
      <c r="J1070" s="5">
        <f t="shared" si="16"/>
        <v>0.62268134385116214</v>
      </c>
      <c r="K1070" s="5">
        <f>MAX(Online_RAW!$L$2-Online_RAW!L1070,0)</f>
        <v>0</v>
      </c>
      <c r="L1070" s="5">
        <f>0.0039*(Online_RAW!M1070)</f>
        <v>49.3857</v>
      </c>
      <c r="M1070" s="10">
        <f>Online_RAW!$N$2-Online_RAW!N1070</f>
        <v>51.982028571430419</v>
      </c>
      <c r="N1070" s="5">
        <f>Online_RAW!C1070*60</f>
        <v>173.61260869565223</v>
      </c>
      <c r="O1070" s="5">
        <f>MAX(0, Online_RAW!D1070*60)</f>
        <v>6.4726956521739005</v>
      </c>
      <c r="P1070" s="5">
        <f>_xlfn.IFNA(VLOOKUP(A1070,Sampling!$D$7:$E$14,2,FALSE),0)</f>
        <v>0</v>
      </c>
      <c r="Q1070">
        <f>_xlfn.IFNA(VLOOKUP(A1070,Refill!$D$6:$G$8,2,FALSE),0)</f>
        <v>0</v>
      </c>
    </row>
    <row r="1071" spans="1:17" x14ac:dyDescent="0.25">
      <c r="A1071" s="5">
        <f>ROUND((Online_RAW!B1071-General!$B$10)*24,3)</f>
        <v>17.817</v>
      </c>
      <c r="B1071" s="5">
        <f>General!$B$12+Online_ANA!K1071/1000+Online_ANA!L1071/1000+Online_ANA!M1071/1000/General!$B$22-SUM($P$2:P1071)/1000/General!$B$24+SUM($Q$2:Q1071)/1000/General!$B$24</f>
        <v>1.1775473247706418</v>
      </c>
      <c r="C1071" s="5">
        <f>Online_RAW!K1071</f>
        <v>22.004000000000001</v>
      </c>
      <c r="D1071" s="5">
        <f>Online_RAW!J1071</f>
        <v>1.18</v>
      </c>
      <c r="E1071" s="5">
        <f>(1-F1071/100-G1071/100)/(1-C1071/100-D1071/100-General!$B$17/100)</f>
        <v>1.0041622828130148</v>
      </c>
      <c r="F1071" s="5">
        <f>N1071*General!$B$14/(N1071+O1071)+O1071*100/(N1071+O1071)</f>
        <v>23.260005806058178</v>
      </c>
      <c r="G1071" s="5">
        <f>N1071*General!$B$15/(N1071+O1071)</f>
        <v>3.8757572825223137E-2</v>
      </c>
      <c r="H1071" s="5">
        <f>(N1071+O1071)*(1/General!$B$20)*((F1071/100)-E1071*(C1071/100))*1000/B1071</f>
        <v>79.399806029419793</v>
      </c>
      <c r="I1071" s="5">
        <f>(N1071+O1071)*(1/General!$B$20)*((D1071/100)*E1071-(G1071/100))*1000/B1071</f>
        <v>78.1543448498457</v>
      </c>
      <c r="J1071" s="5">
        <f t="shared" si="16"/>
        <v>0.98431405261729965</v>
      </c>
      <c r="K1071" s="5">
        <f>MAX(Online_RAW!$L$2-Online_RAW!L1071,0)</f>
        <v>0</v>
      </c>
      <c r="L1071" s="5">
        <f>0.0039*(Online_RAW!M1071)</f>
        <v>49.597599999999865</v>
      </c>
      <c r="M1071" s="10">
        <f>Online_RAW!$N$2-Online_RAW!N1071</f>
        <v>52.265199999999822</v>
      </c>
      <c r="N1071" s="5">
        <f>Online_RAW!C1071*60</f>
        <v>174.38314285714259</v>
      </c>
      <c r="O1071" s="5">
        <f>MAX(0, Online_RAW!D1071*60)</f>
        <v>5.5900909090909083</v>
      </c>
      <c r="P1071" s="5">
        <f>_xlfn.IFNA(VLOOKUP(A1071,Sampling!$D$7:$E$14,2,FALSE),0)</f>
        <v>0</v>
      </c>
      <c r="Q1071">
        <f>_xlfn.IFNA(VLOOKUP(A1071,Refill!$D$6:$G$8,2,FALSE),0)</f>
        <v>0</v>
      </c>
    </row>
    <row r="1072" spans="1:17" x14ac:dyDescent="0.25">
      <c r="A1072" s="5">
        <f>ROUND((Online_RAW!B1072-General!$B$10)*24,3)</f>
        <v>17.832999999999998</v>
      </c>
      <c r="B1072" s="5">
        <f>General!$B$12+Online_ANA!K1072/1000+Online_ANA!L1072/1000+Online_ANA!M1072/1000/General!$B$22-SUM($P$2:P1072)/1000/General!$B$24+SUM($Q$2:Q1072)/1000/General!$B$24</f>
        <v>1.1777897100917434</v>
      </c>
      <c r="C1072" s="5">
        <f>Online_RAW!K1072</f>
        <v>21.8616666666667</v>
      </c>
      <c r="D1072" s="5">
        <f>Online_RAW!J1072</f>
        <v>1.18</v>
      </c>
      <c r="E1072" s="5">
        <f>(1-F1072/100-G1072/100)/(1-C1072/100-D1072/100-General!$B$17/100)</f>
        <v>1.0068790278744846</v>
      </c>
      <c r="F1072" s="5">
        <f>N1072*General!$B$14/(N1072+O1072)+O1072*100/(N1072+O1072)</f>
        <v>22.909002109211237</v>
      </c>
      <c r="G1072" s="5">
        <f>N1072*General!$B$15/(N1072+O1072)</f>
        <v>3.8934847419590281E-2</v>
      </c>
      <c r="H1072" s="5">
        <f>(N1072+O1072)*(1/General!$B$20)*((F1072/100)-E1072*(C1072/100))*1000/B1072</f>
        <v>61.158749690714991</v>
      </c>
      <c r="I1072" s="5">
        <f>(N1072+O1072)*(1/General!$B$20)*((D1072/100)*E1072-(G1072/100))*1000/B1072</f>
        <v>78.357413735912672</v>
      </c>
      <c r="J1072" s="5">
        <f t="shared" si="16"/>
        <v>1.2812134671191415</v>
      </c>
      <c r="K1072" s="5">
        <f>MAX(Online_RAW!$L$2-Online_RAW!L1072,0)</f>
        <v>0</v>
      </c>
      <c r="L1072" s="5">
        <f>0.0039*(Online_RAW!M1072)</f>
        <v>49.597599999999865</v>
      </c>
      <c r="M1072" s="10">
        <f>Online_RAW!$N$2-Online_RAW!N1072</f>
        <v>52.529400000000351</v>
      </c>
      <c r="N1072" s="5">
        <f>Online_RAW!C1072*60</f>
        <v>175.2091304347824</v>
      </c>
      <c r="O1072" s="5">
        <f>MAX(0, Online_RAW!D1072*60)</f>
        <v>4.7932500000000005</v>
      </c>
      <c r="P1072" s="5">
        <f>_xlfn.IFNA(VLOOKUP(A1072,Sampling!$D$7:$E$14,2,FALSE),0)</f>
        <v>0</v>
      </c>
      <c r="Q1072">
        <f>_xlfn.IFNA(VLOOKUP(A1072,Refill!$D$6:$G$8,2,FALSE),0)</f>
        <v>0</v>
      </c>
    </row>
    <row r="1073" spans="1:17" x14ac:dyDescent="0.25">
      <c r="A1073" s="5">
        <f>ROUND((Online_RAW!B1073-General!$B$10)*24,3)</f>
        <v>17.850000000000001</v>
      </c>
      <c r="B1073" s="5">
        <f>General!$B$12+Online_ANA!K1073/1000+Online_ANA!L1073/1000+Online_ANA!M1073/1000/General!$B$22-SUM($P$2:P1073)/1000/General!$B$24+SUM($Q$2:Q1073)/1000/General!$B$24</f>
        <v>1.1782745512742114</v>
      </c>
      <c r="C1073" s="5">
        <f>Online_RAW!K1073</f>
        <v>21.546666666666699</v>
      </c>
      <c r="D1073" s="5">
        <f>Online_RAW!J1073</f>
        <v>1.165</v>
      </c>
      <c r="E1073" s="5">
        <f>(1-F1073/100-G1073/100)/(1-C1073/100-D1073/100-General!$B$17/100)</f>
        <v>1.0046597613822696</v>
      </c>
      <c r="F1073" s="5">
        <f>N1073*General!$B$14/(N1073+O1073)+O1073*100/(N1073+O1073)</f>
        <v>22.747213467443334</v>
      </c>
      <c r="G1073" s="5">
        <f>N1073*General!$B$15/(N1073+O1073)</f>
        <v>3.9016558854826598E-2</v>
      </c>
      <c r="H1073" s="5">
        <f>(N1073+O1073)*(1/General!$B$20)*((F1073/100)-E1073*(C1073/100))*1000/B1073</f>
        <v>74.9581964294605</v>
      </c>
      <c r="I1073" s="5">
        <f>(N1073+O1073)*(1/General!$B$20)*((D1073/100)*E1073-(G1073/100))*1000/B1073</f>
        <v>77.088609322946226</v>
      </c>
      <c r="J1073" s="5">
        <f t="shared" si="16"/>
        <v>1.0284213467634664</v>
      </c>
      <c r="K1073" s="5">
        <f>MAX(Online_RAW!$L$2-Online_RAW!L1073,0)</f>
        <v>0</v>
      </c>
      <c r="L1073" s="5">
        <f>0.0039*(Online_RAW!M1073)</f>
        <v>49.8108</v>
      </c>
      <c r="M1073" s="10">
        <f>Online_RAW!$N$2-Online_RAW!N1073</f>
        <v>52.825488888890504</v>
      </c>
      <c r="N1073" s="5">
        <f>Online_RAW!C1073*60</f>
        <v>175.51904347826101</v>
      </c>
      <c r="O1073" s="5">
        <f>MAX(0, Online_RAW!D1073*60)</f>
        <v>4.4240869565217364</v>
      </c>
      <c r="P1073" s="5">
        <f>_xlfn.IFNA(VLOOKUP(A1073,Sampling!$D$7:$E$14,2,FALSE),0)</f>
        <v>0</v>
      </c>
      <c r="Q1073">
        <f>_xlfn.IFNA(VLOOKUP(A1073,Refill!$D$6:$G$8,2,FALSE),0)</f>
        <v>0</v>
      </c>
    </row>
    <row r="1074" spans="1:17" x14ac:dyDescent="0.25">
      <c r="A1074" s="5">
        <f>ROUND((Online_RAW!B1074-General!$B$10)*24,3)</f>
        <v>17.867000000000001</v>
      </c>
      <c r="B1074" s="5">
        <f>General!$B$12+Online_ANA!K1074/1000+Online_ANA!L1074/1000+Online_ANA!M1074/1000/General!$B$22-SUM($P$2:P1074)/1000/General!$B$24+SUM($Q$2:Q1074)/1000/General!$B$24</f>
        <v>1.1784617072375139</v>
      </c>
      <c r="C1074" s="5">
        <f>Online_RAW!K1074</f>
        <v>21.3036363636364</v>
      </c>
      <c r="D1074" s="5">
        <f>Online_RAW!J1074</f>
        <v>1.1499999999999999</v>
      </c>
      <c r="E1074" s="5">
        <f>(1-F1074/100-G1074/100)/(1-C1074/100-D1074/100-General!$B$17/100)</f>
        <v>1.0027590893386997</v>
      </c>
      <c r="F1074" s="5">
        <f>N1074*General!$B$14/(N1074+O1074)+O1074*100/(N1074+O1074)</f>
        <v>22.634491673844167</v>
      </c>
      <c r="G1074" s="5">
        <f>N1074*General!$B$15/(N1074+O1074)</f>
        <v>3.9073489053614061E-2</v>
      </c>
      <c r="H1074" s="5">
        <f>(N1074+O1074)*(1/General!$B$20)*((F1074/100)-E1074*(C1074/100))*1000/B1074</f>
        <v>86.769011559253357</v>
      </c>
      <c r="I1074" s="5">
        <f>(N1074+O1074)*(1/General!$B$20)*((D1074/100)*E1074-(G1074/100))*1000/B1074</f>
        <v>75.993303863050045</v>
      </c>
      <c r="J1074" s="5">
        <f t="shared" si="16"/>
        <v>0.87581156564351625</v>
      </c>
      <c r="K1074" s="5">
        <f>MAX(Online_RAW!$L$2-Online_RAW!L1074,0)</f>
        <v>0</v>
      </c>
      <c r="L1074" s="5">
        <f>0.0039*(Online_RAW!M1074)</f>
        <v>49.8108</v>
      </c>
      <c r="M1074" s="10">
        <f>Online_RAW!$N$2-Online_RAW!N1074</f>
        <v>53.029488888890228</v>
      </c>
      <c r="N1074" s="5">
        <f>Online_RAW!C1074*60</f>
        <v>175.99827272727302</v>
      </c>
      <c r="O1074" s="5">
        <f>MAX(0, Online_RAW!D1074*60)</f>
        <v>4.1732727272727299</v>
      </c>
      <c r="P1074" s="5">
        <f>_xlfn.IFNA(VLOOKUP(A1074,Sampling!$D$7:$E$14,2,FALSE),0)</f>
        <v>0</v>
      </c>
      <c r="Q1074">
        <f>_xlfn.IFNA(VLOOKUP(A1074,Refill!$D$6:$G$8,2,FALSE),0)</f>
        <v>0</v>
      </c>
    </row>
    <row r="1075" spans="1:17" x14ac:dyDescent="0.25">
      <c r="A1075" s="5">
        <f>ROUND((Online_RAW!B1075-General!$B$10)*24,3)</f>
        <v>17.882999999999999</v>
      </c>
      <c r="B1075" s="5">
        <f>General!$B$12+Online_ANA!K1075/1000+Online_ANA!L1075/1000+Online_ANA!M1075/1000/General!$B$22-SUM($P$2:P1075)/1000/General!$B$24+SUM($Q$2:Q1075)/1000/General!$B$24</f>
        <v>1.1786867209597705</v>
      </c>
      <c r="C1075" s="5">
        <f>Online_RAW!K1075</f>
        <v>21.169</v>
      </c>
      <c r="D1075" s="5">
        <f>Online_RAW!J1075</f>
        <v>1.1499999999999999</v>
      </c>
      <c r="E1075" s="5">
        <f>(1-F1075/100-G1075/100)/(1-C1075/100-D1075/100-General!$B$17/100)</f>
        <v>1.0030949509434179</v>
      </c>
      <c r="F1075" s="5">
        <f>N1075*General!$B$14/(N1075+O1075)+O1075*100/(N1075+O1075)</f>
        <v>22.47345776561227</v>
      </c>
      <c r="G1075" s="5">
        <f>N1075*General!$B$15/(N1075+O1075)</f>
        <v>3.9154819310296837E-2</v>
      </c>
      <c r="H1075" s="5">
        <f>(N1075+O1075)*(1/General!$B$20)*((F1075/100)-E1075*(C1075/100))*1000/B1075</f>
        <v>84.381139090441252</v>
      </c>
      <c r="I1075" s="5">
        <f>(N1075+O1075)*(1/General!$B$20)*((D1075/100)*E1075-(G1075/100))*1000/B1075</f>
        <v>75.899279749780021</v>
      </c>
      <c r="J1075" s="5">
        <f t="shared" si="16"/>
        <v>0.89948157334578982</v>
      </c>
      <c r="K1075" s="5">
        <f>MAX(Online_RAW!$L$2-Online_RAW!L1075,0)</f>
        <v>0</v>
      </c>
      <c r="L1075" s="5">
        <f>0.0039*(Online_RAW!M1075)</f>
        <v>49.8108</v>
      </c>
      <c r="M1075" s="10">
        <f>Online_RAW!$N$2-Online_RAW!N1075</f>
        <v>53.274753846149906</v>
      </c>
      <c r="N1075" s="5">
        <f>Online_RAW!C1075*60</f>
        <v>176.13182608695661</v>
      </c>
      <c r="O1075" s="5">
        <f>MAX(0, Online_RAW!D1075*60)</f>
        <v>3.8019130434782635</v>
      </c>
      <c r="P1075" s="5">
        <f>_xlfn.IFNA(VLOOKUP(A1075,Sampling!$D$7:$E$14,2,FALSE),0)</f>
        <v>0</v>
      </c>
      <c r="Q1075">
        <f>_xlfn.IFNA(VLOOKUP(A1075,Refill!$D$6:$G$8,2,FALSE),0)</f>
        <v>0</v>
      </c>
    </row>
    <row r="1076" spans="1:17" x14ac:dyDescent="0.25">
      <c r="A1076" s="5">
        <f>ROUND((Online_RAW!B1076-General!$B$10)*24,3)</f>
        <v>17.899999999999999</v>
      </c>
      <c r="B1076" s="5">
        <f>General!$B$12+Online_ANA!K1076/1000+Online_ANA!L1076/1000+Online_ANA!M1076/1000/General!$B$22-SUM($P$2:P1076)/1000/General!$B$24+SUM($Q$2:Q1076)/1000/General!$B$24</f>
        <v>1.1789337969418991</v>
      </c>
      <c r="C1076" s="5">
        <f>Online_RAW!K1076</f>
        <v>21.035833333333301</v>
      </c>
      <c r="D1076" s="5">
        <f>Online_RAW!J1076</f>
        <v>1.14333333333333</v>
      </c>
      <c r="E1076" s="5">
        <f>(1-F1076/100-G1076/100)/(1-C1076/100-D1076/100-General!$B$17/100)</f>
        <v>1.0024800037245702</v>
      </c>
      <c r="F1076" s="5">
        <f>N1076*General!$B$14/(N1076+O1076)+O1076*100/(N1076+O1076)</f>
        <v>22.38073444710864</v>
      </c>
      <c r="G1076" s="5">
        <f>N1076*General!$B$15/(N1076+O1076)</f>
        <v>3.9201649269137051E-2</v>
      </c>
      <c r="H1076" s="5">
        <f>(N1076+O1076)*(1/General!$B$20)*((F1076/100)-E1076*(C1076/100))*1000/B1076</f>
        <v>88.03839876847023</v>
      </c>
      <c r="I1076" s="5">
        <f>(N1076+O1076)*(1/General!$B$20)*((D1076/100)*E1076-(G1076/100))*1000/B1076</f>
        <v>75.387321650766779</v>
      </c>
      <c r="J1076" s="5">
        <f t="shared" si="16"/>
        <v>0.8563004632674639</v>
      </c>
      <c r="K1076" s="5">
        <f>MAX(Online_RAW!$L$2-Online_RAW!L1076,0)</f>
        <v>0</v>
      </c>
      <c r="L1076" s="5">
        <f>0.0039*(Online_RAW!M1076)</f>
        <v>49.8108</v>
      </c>
      <c r="M1076" s="10">
        <f>Online_RAW!$N$2-Online_RAW!N1076</f>
        <v>53.544066666670005</v>
      </c>
      <c r="N1076" s="5">
        <f>Online_RAW!C1076*60</f>
        <v>176.3667499999998</v>
      </c>
      <c r="O1076" s="5">
        <f>MAX(0, Online_RAW!D1076*60)</f>
        <v>3.5917499999999998</v>
      </c>
      <c r="P1076" s="5">
        <f>_xlfn.IFNA(VLOOKUP(A1076,Sampling!$D$7:$E$14,2,FALSE),0)</f>
        <v>0</v>
      </c>
      <c r="Q1076">
        <f>_xlfn.IFNA(VLOOKUP(A1076,Refill!$D$6:$G$8,2,FALSE),0)</f>
        <v>0</v>
      </c>
    </row>
    <row r="1077" spans="1:17" x14ac:dyDescent="0.25">
      <c r="A1077" s="5">
        <f>ROUND((Online_RAW!B1077-General!$B$10)*24,3)</f>
        <v>17.917000000000002</v>
      </c>
      <c r="B1077" s="5">
        <f>General!$B$12+Online_ANA!K1077/1000+Online_ANA!L1077/1000+Online_ANA!M1077/1000/General!$B$22-SUM($P$2:P1077)/1000/General!$B$24+SUM($Q$2:Q1077)/1000/General!$B$24</f>
        <v>1.1794431262996972</v>
      </c>
      <c r="C1077" s="5">
        <f>Online_RAW!K1077</f>
        <v>20.9166666666667</v>
      </c>
      <c r="D1077" s="5">
        <f>Online_RAW!J1077</f>
        <v>1.135</v>
      </c>
      <c r="E1077" s="5">
        <f>(1-F1077/100-G1077/100)/(1-C1077/100-D1077/100-General!$B$17/100)</f>
        <v>1.0003588561481946</v>
      </c>
      <c r="F1077" s="5">
        <f>N1077*General!$B$14/(N1077+O1077)+O1077*100/(N1077+O1077)</f>
        <v>22.417358857903729</v>
      </c>
      <c r="G1077" s="5">
        <f>N1077*General!$B$15/(N1077+O1077)</f>
        <v>3.9183152091967821E-2</v>
      </c>
      <c r="H1077" s="5">
        <f>(N1077+O1077)*(1/General!$B$20)*((F1077/100)-E1077*(C1077/100))*1000/B1077</f>
        <v>101.67697221148457</v>
      </c>
      <c r="I1077" s="5">
        <f>(N1077+O1077)*(1/General!$B$20)*((D1077/100)*E1077-(G1077/100))*1000/B1077</f>
        <v>74.646255510796081</v>
      </c>
      <c r="J1077" s="5">
        <f t="shared" si="16"/>
        <v>0.73415104607496051</v>
      </c>
      <c r="K1077" s="5">
        <f>MAX(Online_RAW!$L$2-Online_RAW!L1077,0)</f>
        <v>0</v>
      </c>
      <c r="L1077" s="5">
        <f>0.0039*(Online_RAW!M1077)</f>
        <v>50.014899999999862</v>
      </c>
      <c r="M1077" s="10">
        <f>Online_RAW!$N$2-Online_RAW!N1077</f>
        <v>53.876766666669937</v>
      </c>
      <c r="N1077" s="5">
        <f>Online_RAW!C1077*60</f>
        <v>176.33739130434779</v>
      </c>
      <c r="O1077" s="5">
        <f>MAX(0, Online_RAW!D1077*60)</f>
        <v>3.6760909090909077</v>
      </c>
      <c r="P1077" s="5">
        <f>_xlfn.IFNA(VLOOKUP(A1077,Sampling!$D$7:$E$14,2,FALSE),0)</f>
        <v>0</v>
      </c>
      <c r="Q1077">
        <f>_xlfn.IFNA(VLOOKUP(A1077,Refill!$D$6:$G$8,2,FALSE),0)</f>
        <v>0</v>
      </c>
    </row>
    <row r="1078" spans="1:17" x14ac:dyDescent="0.25">
      <c r="A1078" s="5">
        <f>ROUND((Online_RAW!B1078-General!$B$10)*24,3)</f>
        <v>17.933</v>
      </c>
      <c r="B1078" s="5">
        <f>General!$B$12+Online_ANA!K1078/1000+Online_ANA!L1078/1000+Online_ANA!M1078/1000/General!$B$22-SUM($P$2:P1078)/1000/General!$B$24+SUM($Q$2:Q1078)/1000/General!$B$24</f>
        <v>1.179612973394496</v>
      </c>
      <c r="C1078" s="5">
        <f>Online_RAW!K1078</f>
        <v>20.85</v>
      </c>
      <c r="D1078" s="5">
        <f>Online_RAW!J1078</f>
        <v>1.135</v>
      </c>
      <c r="E1078" s="5">
        <f>(1-F1078/100-G1078/100)/(1-C1078/100-D1078/100-General!$B$17/100)</f>
        <v>0.99904795861953899</v>
      </c>
      <c r="F1078" s="5">
        <f>N1078*General!$B$14/(N1078+O1078)+O1078*100/(N1078+O1078)</f>
        <v>22.452388414610379</v>
      </c>
      <c r="G1078" s="5">
        <f>N1078*General!$B$15/(N1078+O1078)</f>
        <v>3.9165460396661425E-2</v>
      </c>
      <c r="H1078" s="5">
        <f>(N1078+O1078)*(1/General!$B$20)*((F1078/100)-E1078*(C1078/100))*1000/B1078</f>
        <v>110.38167652038094</v>
      </c>
      <c r="I1078" s="5">
        <f>(N1078+O1078)*(1/General!$B$20)*((D1078/100)*E1078-(G1078/100))*1000/B1078</f>
        <v>74.490144674143323</v>
      </c>
      <c r="J1078" s="5">
        <f t="shared" si="16"/>
        <v>0.6748415771741737</v>
      </c>
      <c r="K1078" s="5">
        <f>MAX(Online_RAW!$L$2-Online_RAW!L1078,0)</f>
        <v>0</v>
      </c>
      <c r="L1078" s="5">
        <f>0.0039*(Online_RAW!M1078)</f>
        <v>50.014899999999862</v>
      </c>
      <c r="M1078" s="10">
        <f>Online_RAW!$N$2-Online_RAW!N1078</f>
        <v>54.061900000000605</v>
      </c>
      <c r="N1078" s="5">
        <f>Online_RAW!C1078*60</f>
        <v>176.15072727272701</v>
      </c>
      <c r="O1078" s="5">
        <f>MAX(0, Online_RAW!D1078*60)</f>
        <v>3.7534285714285738</v>
      </c>
      <c r="P1078" s="5">
        <f>_xlfn.IFNA(VLOOKUP(A1078,Sampling!$D$7:$E$14,2,FALSE),0)</f>
        <v>0</v>
      </c>
      <c r="Q1078">
        <f>_xlfn.IFNA(VLOOKUP(A1078,Refill!$D$6:$G$8,2,FALSE),0)</f>
        <v>0</v>
      </c>
    </row>
    <row r="1079" spans="1:17" x14ac:dyDescent="0.25">
      <c r="A1079" s="5">
        <f>ROUND((Online_RAW!B1079-General!$B$10)*24,3)</f>
        <v>17.95</v>
      </c>
      <c r="B1079" s="5">
        <f>General!$B$12+Online_ANA!K1079/1000+Online_ANA!L1079/1000+Online_ANA!M1079/1000/General!$B$22-SUM($P$2:P1079)/1000/General!$B$24+SUM($Q$2:Q1079)/1000/General!$B$24</f>
        <v>1.1801142653044228</v>
      </c>
      <c r="C1079" s="5">
        <f>Online_RAW!K1079</f>
        <v>20.87</v>
      </c>
      <c r="D1079" s="5">
        <f>Online_RAW!J1079</f>
        <v>1.125</v>
      </c>
      <c r="E1079" s="5">
        <f>(1-F1079/100-G1079/100)/(1-C1079/100-D1079/100-General!$B$17/100)</f>
        <v>1.0003387432502995</v>
      </c>
      <c r="F1079" s="5">
        <f>N1079*General!$B$14/(N1079+O1079)+O1079*100/(N1079+O1079)</f>
        <v>22.362204204073645</v>
      </c>
      <c r="G1079" s="5">
        <f>N1079*General!$B$15/(N1079+O1079)</f>
        <v>3.9211007977740582E-2</v>
      </c>
      <c r="H1079" s="5">
        <f>(N1079+O1079)*(1/General!$B$20)*((F1079/100)-E1079*(C1079/100))*1000/B1079</f>
        <v>101.07022340136399</v>
      </c>
      <c r="I1079" s="5">
        <f>(N1079+O1079)*(1/General!$B$20)*((D1079/100)*E1079-(G1079/100))*1000/B1079</f>
        <v>73.918855607763049</v>
      </c>
      <c r="J1079" s="5">
        <f t="shared" si="16"/>
        <v>0.73136135570039196</v>
      </c>
      <c r="K1079" s="5">
        <f>MAX(Online_RAW!$L$2-Online_RAW!L1079,0)</f>
        <v>0</v>
      </c>
      <c r="L1079" s="5">
        <f>0.0039*(Online_RAW!M1079)</f>
        <v>50.235900000000001</v>
      </c>
      <c r="M1079" s="10">
        <f>Online_RAW!$N$2-Online_RAW!N1079</f>
        <v>54.36741818182054</v>
      </c>
      <c r="N1079" s="5">
        <f>Online_RAW!C1079*60</f>
        <v>176.46104347826099</v>
      </c>
      <c r="O1079" s="5">
        <f>MAX(0, Online_RAW!D1079*60)</f>
        <v>3.5506956521739119</v>
      </c>
      <c r="P1079" s="5">
        <f>_xlfn.IFNA(VLOOKUP(A1079,Sampling!$D$7:$E$14,2,FALSE),0)</f>
        <v>0</v>
      </c>
      <c r="Q1079">
        <f>_xlfn.IFNA(VLOOKUP(A1079,Refill!$D$6:$G$8,2,FALSE),0)</f>
        <v>0</v>
      </c>
    </row>
    <row r="1080" spans="1:17" x14ac:dyDescent="0.25">
      <c r="A1080" s="5">
        <f>ROUND((Online_RAW!B1080-General!$B$10)*24,3)</f>
        <v>17.966999999999999</v>
      </c>
      <c r="B1080" s="5">
        <f>General!$B$12+Online_ANA!K1080/1000+Online_ANA!L1080/1000+Online_ANA!M1080/1000/General!$B$22-SUM($P$2:P1080)/1000/General!$B$24+SUM($Q$2:Q1080)/1000/General!$B$24</f>
        <v>1.1803778877675875</v>
      </c>
      <c r="C1080" s="5">
        <f>Online_RAW!K1080</f>
        <v>20.855</v>
      </c>
      <c r="D1080" s="5">
        <f>Online_RAW!J1080</f>
        <v>1.125</v>
      </c>
      <c r="E1080" s="5">
        <f>(1-F1080/100-G1080/100)/(1-C1080/100-D1080/100-General!$B$17/100)</f>
        <v>0.99998194550314201</v>
      </c>
      <c r="F1080" s="5">
        <f>N1080*General!$B$14/(N1080+O1080)+O1080*100/(N1080+O1080)</f>
        <v>22.374888505730475</v>
      </c>
      <c r="G1080" s="5">
        <f>N1080*General!$B$15/(N1080+O1080)</f>
        <v>3.9204601764782597E-2</v>
      </c>
      <c r="H1080" s="5">
        <f>(N1080+O1080)*(1/General!$B$20)*((F1080/100)-E1080*(C1080/100))*1000/B1080</f>
        <v>103.4566390584945</v>
      </c>
      <c r="I1080" s="5">
        <f>(N1080+O1080)*(1/General!$B$20)*((D1080/100)*E1080-(G1080/100))*1000/B1080</f>
        <v>73.888854168845256</v>
      </c>
      <c r="J1080" s="5">
        <f t="shared" si="16"/>
        <v>0.71420118458582837</v>
      </c>
      <c r="K1080" s="5">
        <f>MAX(Online_RAW!$L$2-Online_RAW!L1080,0)</f>
        <v>0</v>
      </c>
      <c r="L1080" s="5">
        <f>0.0039*(Online_RAW!M1080)</f>
        <v>50.235900000000001</v>
      </c>
      <c r="M1080" s="10">
        <f>Online_RAW!$N$2-Online_RAW!N1080</f>
        <v>54.654766666670184</v>
      </c>
      <c r="N1080" s="5">
        <f>Online_RAW!C1080*60</f>
        <v>176.4641739130434</v>
      </c>
      <c r="O1080" s="5">
        <f>MAX(0, Online_RAW!D1080*60)</f>
        <v>3.580173913043478</v>
      </c>
      <c r="P1080" s="5">
        <f>_xlfn.IFNA(VLOOKUP(A1080,Sampling!$D$7:$E$14,2,FALSE),0)</f>
        <v>0</v>
      </c>
      <c r="Q1080">
        <f>_xlfn.IFNA(VLOOKUP(A1080,Refill!$D$6:$G$8,2,FALSE),0)</f>
        <v>0</v>
      </c>
    </row>
    <row r="1081" spans="1:17" x14ac:dyDescent="0.25">
      <c r="A1081" s="5">
        <f>ROUND((Online_RAW!B1081-General!$B$10)*24,3)</f>
        <v>17.983000000000001</v>
      </c>
      <c r="B1081" s="5">
        <f>General!$B$12+Online_ANA!K1081/1000+Online_ANA!L1081/1000+Online_ANA!M1081/1000/General!$B$22-SUM($P$2:P1081)/1000/General!$B$24+SUM($Q$2:Q1081)/1000/General!$B$24</f>
        <v>1.1805774727391842</v>
      </c>
      <c r="C1081" s="5">
        <f>Online_RAW!K1081</f>
        <v>20.8266666666667</v>
      </c>
      <c r="D1081" s="5">
        <f>Online_RAW!J1081</f>
        <v>1.1200000000000001</v>
      </c>
      <c r="E1081" s="5">
        <f>(1-F1081/100-G1081/100)/(1-C1081/100-D1081/100-General!$B$17/100)</f>
        <v>0.99919811182082596</v>
      </c>
      <c r="F1081" s="5">
        <f>N1081*General!$B$14/(N1081+O1081)+O1081*100/(N1081+O1081)</f>
        <v>22.402411347517734</v>
      </c>
      <c r="G1081" s="5">
        <f>N1081*General!$B$15/(N1081+O1081)</f>
        <v>3.9190701339637507E-2</v>
      </c>
      <c r="H1081" s="5">
        <f>(N1081+O1081)*(1/General!$B$20)*((F1081/100)-E1081*(C1081/100))*1000/B1081</f>
        <v>108.30392840827614</v>
      </c>
      <c r="I1081" s="5">
        <f>(N1081+O1081)*(1/General!$B$20)*((D1081/100)*E1081-(G1081/100))*1000/B1081</f>
        <v>73.445926656793603</v>
      </c>
      <c r="J1081" s="5">
        <f t="shared" ref="J1081:J1144" si="17">I1081/H1081</f>
        <v>0.67814646925753774</v>
      </c>
      <c r="K1081" s="5">
        <f>MAX(Online_RAW!$L$2-Online_RAW!L1081,0)</f>
        <v>0</v>
      </c>
      <c r="L1081" s="5">
        <f>0.0039*(Online_RAW!M1081)</f>
        <v>50.235900000000001</v>
      </c>
      <c r="M1081" s="10">
        <f>Online_RAW!$N$2-Online_RAW!N1081</f>
        <v>54.872314285710672</v>
      </c>
      <c r="N1081" s="5">
        <f>Online_RAW!C1081*60</f>
        <v>176.32609090909079</v>
      </c>
      <c r="O1081" s="5">
        <f>MAX(0, Online_RAW!D1081*60)</f>
        <v>3.6411818181818161</v>
      </c>
      <c r="P1081" s="5">
        <f>_xlfn.IFNA(VLOOKUP(A1081,Sampling!$D$7:$E$14,2,FALSE),0)</f>
        <v>0</v>
      </c>
      <c r="Q1081">
        <f>_xlfn.IFNA(VLOOKUP(A1081,Refill!$D$6:$G$8,2,FALSE),0)</f>
        <v>0</v>
      </c>
    </row>
    <row r="1082" spans="1:17" x14ac:dyDescent="0.25">
      <c r="A1082" s="5">
        <f>ROUND((Online_RAW!B1082-General!$B$10)*24,3)</f>
        <v>18</v>
      </c>
      <c r="B1082" s="5">
        <f>General!$B$12+Online_ANA!K1082/1000+Online_ANA!L1082/1000+Online_ANA!M1082/1000/General!$B$22-SUM($P$2:P1082)/1000/General!$B$24+SUM($Q$2:Q1082)/1000/General!$B$24</f>
        <v>1.1808545488740643</v>
      </c>
      <c r="C1082" s="5">
        <f>Online_RAW!K1082</f>
        <v>20.8266666666667</v>
      </c>
      <c r="D1082" s="5">
        <f>Online_RAW!J1082</f>
        <v>1.1200000000000001</v>
      </c>
      <c r="E1082" s="5">
        <f>(1-F1082/100-G1082/100)/(1-C1082/100-D1082/100-General!$B$17/100)</f>
        <v>0.99976209951973583</v>
      </c>
      <c r="F1082" s="5">
        <f>N1082*General!$B$14/(N1082+O1082)+O1082*100/(N1082+O1082)</f>
        <v>22.358612139985905</v>
      </c>
      <c r="G1082" s="5">
        <f>N1082*General!$B$15/(N1082+O1082)</f>
        <v>3.9212822151522275E-2</v>
      </c>
      <c r="H1082" s="5">
        <f>(N1082+O1082)*(1/General!$B$20)*((F1082/100)-E1082*(C1082/100))*1000/B1082</f>
        <v>104.48363272390705</v>
      </c>
      <c r="I1082" s="5">
        <f>(N1082+O1082)*(1/General!$B$20)*((D1082/100)*E1082-(G1082/100))*1000/B1082</f>
        <v>73.457427425334188</v>
      </c>
      <c r="J1082" s="5">
        <f t="shared" si="17"/>
        <v>0.70305200451291627</v>
      </c>
      <c r="K1082" s="5">
        <f>MAX(Online_RAW!$L$2-Online_RAW!L1082,0)</f>
        <v>0</v>
      </c>
      <c r="L1082" s="5">
        <f>0.0039*(Online_RAW!M1082)</f>
        <v>50.235900000000001</v>
      </c>
      <c r="M1082" s="10">
        <f>Online_RAW!$N$2-Online_RAW!N1082</f>
        <v>55.174327272729897</v>
      </c>
      <c r="N1082" s="5">
        <f>Online_RAW!C1082*60</f>
        <v>176.39509090909081</v>
      </c>
      <c r="O1082" s="5">
        <f>MAX(0, Online_RAW!D1082*60)</f>
        <v>3.541043478260868</v>
      </c>
      <c r="P1082" s="5">
        <f>_xlfn.IFNA(VLOOKUP(A1082,Sampling!$D$7:$E$14,2,FALSE),0)</f>
        <v>0</v>
      </c>
      <c r="Q1082">
        <f>_xlfn.IFNA(VLOOKUP(A1082,Refill!$D$6:$G$8,2,FALSE),0)</f>
        <v>0</v>
      </c>
    </row>
    <row r="1083" spans="1:17" x14ac:dyDescent="0.25">
      <c r="A1083" s="5">
        <f>ROUND((Online_RAW!B1083-General!$B$10)*24,3)</f>
        <v>18.016999999999999</v>
      </c>
      <c r="B1083" s="5">
        <f>General!$B$12+Online_ANA!K1083/1000+Online_ANA!L1083/1000+Online_ANA!M1083/1000/General!$B$22-SUM($P$2:P1083)/1000/General!$B$24+SUM($Q$2:Q1083)/1000/General!$B$24</f>
        <v>1.1813413102883399</v>
      </c>
      <c r="C1083" s="5">
        <f>Online_RAW!K1083</f>
        <v>20.82</v>
      </c>
      <c r="D1083" s="5">
        <f>Online_RAW!J1083</f>
        <v>1.1299999999999999</v>
      </c>
      <c r="E1083" s="5">
        <f>(1-F1083/100-G1083/100)/(1-C1083/100-D1083/100-General!$B$17/100)</f>
        <v>0.99991592798198081</v>
      </c>
      <c r="F1083" s="5">
        <f>N1083*General!$B$14/(N1083+O1083)+O1083*100/(N1083+O1083)</f>
        <v>22.350000579958941</v>
      </c>
      <c r="G1083" s="5">
        <f>N1083*General!$B$15/(N1083+O1083)</f>
        <v>3.9217171424263168E-2</v>
      </c>
      <c r="H1083" s="5">
        <f>(N1083+O1083)*(1/General!$B$20)*((F1083/100)-E1083*(C1083/100))*1000/B1083</f>
        <v>104.08294247664797</v>
      </c>
      <c r="I1083" s="5">
        <f>(N1083+O1083)*(1/General!$B$20)*((D1083/100)*E1083-(G1083/100))*1000/B1083</f>
        <v>74.112568811018321</v>
      </c>
      <c r="J1083" s="5">
        <f t="shared" si="17"/>
        <v>0.71205297474796314</v>
      </c>
      <c r="K1083" s="5">
        <f>MAX(Online_RAW!$L$2-Online_RAW!L1083,0)</f>
        <v>0</v>
      </c>
      <c r="L1083" s="5">
        <f>0.0039*(Online_RAW!M1083)</f>
        <v>50.443250000000127</v>
      </c>
      <c r="M1083" s="10">
        <f>Online_RAW!$N$2-Online_RAW!N1083</f>
        <v>55.4788857142903</v>
      </c>
      <c r="N1083" s="5">
        <f>Online_RAW!C1083*60</f>
        <v>176.40156521739118</v>
      </c>
      <c r="O1083" s="5">
        <f>MAX(0, Online_RAW!D1083*60)</f>
        <v>3.5212173913043463</v>
      </c>
      <c r="P1083" s="5">
        <f>_xlfn.IFNA(VLOOKUP(A1083,Sampling!$D$7:$E$14,2,FALSE),0)</f>
        <v>0</v>
      </c>
      <c r="Q1083">
        <f>_xlfn.IFNA(VLOOKUP(A1083,Refill!$D$6:$G$8,2,FALSE),0)</f>
        <v>0</v>
      </c>
    </row>
    <row r="1084" spans="1:17" x14ac:dyDescent="0.25">
      <c r="A1084" s="5">
        <f>ROUND((Online_RAW!B1084-General!$B$10)*24,3)</f>
        <v>18.033000000000001</v>
      </c>
      <c r="B1084" s="5">
        <f>General!$B$12+Online_ANA!K1084/1000+Online_ANA!L1084/1000+Online_ANA!M1084/1000/General!$B$22-SUM($P$2:P1084)/1000/General!$B$24+SUM($Q$2:Q1084)/1000/General!$B$24</f>
        <v>1.1815276143512483</v>
      </c>
      <c r="C1084" s="5">
        <f>Online_RAW!K1084</f>
        <v>20.805</v>
      </c>
      <c r="D1084" s="5">
        <f>Online_RAW!J1084</f>
        <v>1.125</v>
      </c>
      <c r="E1084" s="5">
        <f>(1-F1084/100-G1084/100)/(1-C1084/100-D1084/100-General!$B$17/100)</f>
        <v>1.0008203282872281</v>
      </c>
      <c r="F1084" s="5">
        <f>N1084*General!$B$14/(N1084+O1084)+O1084*100/(N1084+O1084)</f>
        <v>22.259741471215357</v>
      </c>
      <c r="G1084" s="5">
        <f>N1084*General!$B$15/(N1084+O1084)</f>
        <v>3.9262756832719514E-2</v>
      </c>
      <c r="H1084" s="5">
        <f>(N1084+O1084)*(1/General!$B$20)*((F1084/100)-E1084*(C1084/100))*1000/B1084</f>
        <v>97.769052273858293</v>
      </c>
      <c r="I1084" s="5">
        <f>(N1084+O1084)*(1/General!$B$20)*((D1084/100)*E1084-(G1084/100))*1000/B1084</f>
        <v>73.898317245949926</v>
      </c>
      <c r="J1084" s="5">
        <f t="shared" si="17"/>
        <v>0.75584569480079766</v>
      </c>
      <c r="K1084" s="5">
        <f>MAX(Online_RAW!$L$2-Online_RAW!L1084,0)</f>
        <v>0</v>
      </c>
      <c r="L1084" s="5">
        <f>0.0039*(Online_RAW!M1084)</f>
        <v>50.443250000000127</v>
      </c>
      <c r="M1084" s="10">
        <f>Online_RAW!$N$2-Online_RAW!N1084</f>
        <v>55.681957142860483</v>
      </c>
      <c r="N1084" s="5">
        <f>Online_RAW!C1084*60</f>
        <v>176.77663636363619</v>
      </c>
      <c r="O1084" s="5">
        <f>MAX(0, Online_RAW!D1084*60)</f>
        <v>3.3193636363636383</v>
      </c>
      <c r="P1084" s="5">
        <f>_xlfn.IFNA(VLOOKUP(A1084,Sampling!$D$7:$E$14,2,FALSE),0)</f>
        <v>0</v>
      </c>
      <c r="Q1084">
        <f>_xlfn.IFNA(VLOOKUP(A1084,Refill!$D$6:$G$8,2,FALSE),0)</f>
        <v>0</v>
      </c>
    </row>
    <row r="1085" spans="1:17" x14ac:dyDescent="0.25">
      <c r="A1085" s="5">
        <f>ROUND((Online_RAW!B1085-General!$B$10)*24,3)</f>
        <v>18.05</v>
      </c>
      <c r="B1085" s="5">
        <f>General!$B$12+Online_ANA!K1085/1000+Online_ANA!L1085/1000+Online_ANA!M1085/1000/General!$B$22-SUM($P$2:P1085)/1000/General!$B$24+SUM($Q$2:Q1085)/1000/General!$B$24</f>
        <v>1.1820267586450284</v>
      </c>
      <c r="C1085" s="5">
        <f>Online_RAW!K1085</f>
        <v>20.774000000000001</v>
      </c>
      <c r="D1085" s="5">
        <f>Online_RAW!J1085</f>
        <v>1.1100000000000001</v>
      </c>
      <c r="E1085" s="5">
        <f>(1-F1085/100-G1085/100)/(1-C1085/100-D1085/100-General!$B$17/100)</f>
        <v>1.0032882577982576</v>
      </c>
      <c r="F1085" s="5">
        <f>N1085*General!$B$14/(N1085+O1085)+O1085*100/(N1085+O1085)</f>
        <v>22.021866669757308</v>
      </c>
      <c r="G1085" s="5">
        <f>N1085*General!$B$15/(N1085+O1085)</f>
        <v>3.9382895621334693E-2</v>
      </c>
      <c r="H1085" s="5">
        <f>(N1085+O1085)*(1/General!$B$20)*((F1085/100)-E1085*(C1085/100))*1000/B1085</f>
        <v>80.168847661940134</v>
      </c>
      <c r="I1085" s="5">
        <f>(N1085+O1085)*(1/General!$B$20)*((D1085/100)*E1085-(G1085/100))*1000/B1085</f>
        <v>73.012831740134175</v>
      </c>
      <c r="J1085" s="5">
        <f t="shared" si="17"/>
        <v>0.91073819656256261</v>
      </c>
      <c r="K1085" s="5">
        <f>MAX(Online_RAW!$L$2-Online_RAW!L1085,0)</f>
        <v>0</v>
      </c>
      <c r="L1085" s="5">
        <f>0.0039*(Online_RAW!M1085)</f>
        <v>50.660999999999994</v>
      </c>
      <c r="M1085" s="10">
        <f>Online_RAW!$N$2-Online_RAW!N1085</f>
        <v>55.988676923080675</v>
      </c>
      <c r="N1085" s="5">
        <f>Online_RAW!C1085*60</f>
        <v>177.28878260869558</v>
      </c>
      <c r="O1085" s="5">
        <f>MAX(0, Online_RAW!D1085*60)</f>
        <v>2.778</v>
      </c>
      <c r="P1085" s="5">
        <f>_xlfn.IFNA(VLOOKUP(A1085,Sampling!$D$7:$E$14,2,FALSE),0)</f>
        <v>0</v>
      </c>
      <c r="Q1085">
        <f>_xlfn.IFNA(VLOOKUP(A1085,Refill!$D$6:$G$8,2,FALSE),0)</f>
        <v>0</v>
      </c>
    </row>
    <row r="1086" spans="1:17" x14ac:dyDescent="0.25">
      <c r="A1086" s="5">
        <f>ROUND((Online_RAW!B1086-General!$B$10)*24,3)</f>
        <v>18.067</v>
      </c>
      <c r="B1086" s="5">
        <f>General!$B$12+Online_ANA!K1086/1000+Online_ANA!L1086/1000+Online_ANA!M1086/1000/General!$B$22-SUM($P$2:P1086)/1000/General!$B$24+SUM($Q$2:Q1086)/1000/General!$B$24</f>
        <v>1.1822681136203219</v>
      </c>
      <c r="C1086" s="5">
        <f>Online_RAW!K1086</f>
        <v>20.655999999999999</v>
      </c>
      <c r="D1086" s="5">
        <f>Online_RAW!J1086</f>
        <v>1.1000000000000001</v>
      </c>
      <c r="E1086" s="5">
        <f>(1-F1086/100-G1086/100)/(1-C1086/100-D1086/100-General!$B$17/100)</f>
        <v>0.99953359781417228</v>
      </c>
      <c r="F1086" s="5">
        <f>N1086*General!$B$14/(N1086+O1086)+O1086*100/(N1086+O1086)</f>
        <v>22.185683511839606</v>
      </c>
      <c r="G1086" s="5">
        <f>N1086*General!$B$15/(N1086+O1086)</f>
        <v>3.9300159842505254E-2</v>
      </c>
      <c r="H1086" s="5">
        <f>(N1086+O1086)*(1/General!$B$20)*((F1086/100)-E1086*(C1086/100))*1000/B1086</f>
        <v>104.55395148091516</v>
      </c>
      <c r="I1086" s="5">
        <f>(N1086+O1086)*(1/General!$B$20)*((D1086/100)*E1086-(G1086/100))*1000/B1086</f>
        <v>72.010301906357569</v>
      </c>
      <c r="J1086" s="5">
        <f t="shared" si="17"/>
        <v>0.68873821492535392</v>
      </c>
      <c r="K1086" s="5">
        <f>MAX(Online_RAW!$L$2-Online_RAW!L1086,0)</f>
        <v>0</v>
      </c>
      <c r="L1086" s="5">
        <f>0.0039*(Online_RAW!M1086)</f>
        <v>50.660999999999994</v>
      </c>
      <c r="M1086" s="10">
        <f>Online_RAW!$N$2-Online_RAW!N1086</f>
        <v>56.251753846150677</v>
      </c>
      <c r="N1086" s="5">
        <f>Online_RAW!C1086*60</f>
        <v>176.84057142857162</v>
      </c>
      <c r="O1086" s="5">
        <f>MAX(0, Online_RAW!D1086*60)</f>
        <v>3.1490999999999998</v>
      </c>
      <c r="P1086" s="5">
        <f>_xlfn.IFNA(VLOOKUP(A1086,Sampling!$D$7:$E$14,2,FALSE),0)</f>
        <v>0</v>
      </c>
      <c r="Q1086">
        <f>_xlfn.IFNA(VLOOKUP(A1086,Refill!$D$6:$G$8,2,FALSE),0)</f>
        <v>0</v>
      </c>
    </row>
    <row r="1087" spans="1:17" x14ac:dyDescent="0.25">
      <c r="A1087" s="5">
        <f>ROUND((Online_RAW!B1087-General!$B$10)*24,3)</f>
        <v>18.082999999999998</v>
      </c>
      <c r="B1087" s="5">
        <f>General!$B$12+Online_ANA!K1087/1000+Online_ANA!L1087/1000+Online_ANA!M1087/1000/General!$B$22-SUM($P$2:P1087)/1000/General!$B$24+SUM($Q$2:Q1087)/1000/General!$B$24</f>
        <v>1.1825206189131934</v>
      </c>
      <c r="C1087" s="5">
        <f>Online_RAW!K1087</f>
        <v>20.571428571428601</v>
      </c>
      <c r="D1087" s="5">
        <f>Online_RAW!J1087</f>
        <v>1.1000000000000001</v>
      </c>
      <c r="E1087" s="5">
        <f>(1-F1087/100-G1087/100)/(1-C1087/100-D1087/100-General!$B$17/100)</f>
        <v>0.99560167178215919</v>
      </c>
      <c r="F1087" s="5">
        <f>N1087*General!$B$14/(N1087+O1087)+O1087*100/(N1087+O1087)</f>
        <v>22.407544413429683</v>
      </c>
      <c r="G1087" s="5">
        <f>N1087*General!$B$15/(N1087+O1087)</f>
        <v>3.9188108882106221E-2</v>
      </c>
      <c r="H1087" s="5">
        <f>(N1087+O1087)*(1/General!$B$20)*((F1087/100)-E1087*(C1087/100))*1000/B1087</f>
        <v>130.83719775927219</v>
      </c>
      <c r="I1087" s="5">
        <f>(N1087+O1087)*(1/General!$B$20)*((D1087/100)*E1087-(G1087/100))*1000/B1087</f>
        <v>71.712316763772264</v>
      </c>
      <c r="J1087" s="5">
        <f t="shared" si="17"/>
        <v>0.54810342923818967</v>
      </c>
      <c r="K1087" s="5">
        <f>MAX(Online_RAW!$L$2-Online_RAW!L1087,0)</f>
        <v>0</v>
      </c>
      <c r="L1087" s="5">
        <f>0.0039*(Online_RAW!M1087)</f>
        <v>50.660999999999994</v>
      </c>
      <c r="M1087" s="10">
        <f>Online_RAW!$N$2-Online_RAW!N1087</f>
        <v>56.52698461538057</v>
      </c>
      <c r="N1087" s="5">
        <f>Online_RAW!C1087*60</f>
        <v>176.34495652173899</v>
      </c>
      <c r="O1087" s="5">
        <f>MAX(0, Online_RAW!D1087*60)</f>
        <v>3.6534782608695662</v>
      </c>
      <c r="P1087" s="5">
        <f>_xlfn.IFNA(VLOOKUP(A1087,Sampling!$D$7:$E$14,2,FALSE),0)</f>
        <v>0</v>
      </c>
      <c r="Q1087">
        <f>_xlfn.IFNA(VLOOKUP(A1087,Refill!$D$6:$G$8,2,FALSE),0)</f>
        <v>0</v>
      </c>
    </row>
    <row r="1088" spans="1:17" x14ac:dyDescent="0.25">
      <c r="A1088" s="5">
        <f>ROUND((Online_RAW!B1088-General!$B$10)*24,3)</f>
        <v>18.100000000000001</v>
      </c>
      <c r="B1088" s="5">
        <f>General!$B$12+Online_ANA!K1088/1000+Online_ANA!L1088/1000+Online_ANA!M1088/1000/General!$B$22-SUM($P$2:P1088)/1000/General!$B$24+SUM($Q$2:Q1088)/1000/General!$B$24</f>
        <v>1.1827436958362756</v>
      </c>
      <c r="C1088" s="5">
        <f>Online_RAW!K1088</f>
        <v>20.7136363636364</v>
      </c>
      <c r="D1088" s="5">
        <f>Online_RAW!J1088</f>
        <v>1.1100000000000001</v>
      </c>
      <c r="E1088" s="5">
        <f>(1-F1088/100-G1088/100)/(1-C1088/100-D1088/100-General!$B$17/100)</f>
        <v>0.99734003009713768</v>
      </c>
      <c r="F1088" s="5">
        <f>N1088*General!$B$14/(N1088+O1088)+O1088*100/(N1088+O1088)</f>
        <v>22.423944671277393</v>
      </c>
      <c r="G1088" s="5">
        <f>N1088*General!$B$15/(N1088+O1088)</f>
        <v>3.9179825923597277E-2</v>
      </c>
      <c r="H1088" s="5">
        <f>(N1088+O1088)*(1/General!$B$20)*((F1088/100)-E1088*(C1088/100))*1000/B1088</f>
        <v>119.87904457418553</v>
      </c>
      <c r="I1088" s="5">
        <f>(N1088+O1088)*(1/General!$B$20)*((D1088/100)*E1088-(G1088/100))*1000/B1088</f>
        <v>72.513037589555537</v>
      </c>
      <c r="J1088" s="5">
        <f t="shared" si="17"/>
        <v>0.60488501428355834</v>
      </c>
      <c r="K1088" s="5">
        <f>MAX(Online_RAW!$L$2-Online_RAW!L1088,0)</f>
        <v>0</v>
      </c>
      <c r="L1088" s="5">
        <f>0.0039*(Online_RAW!M1088)</f>
        <v>50.660999999999994</v>
      </c>
      <c r="M1088" s="10">
        <f>Online_RAW!$N$2-Online_RAW!N1088</f>
        <v>56.770138461540228</v>
      </c>
      <c r="N1088" s="5">
        <f>Online_RAW!C1088*60</f>
        <v>176.32390909090918</v>
      </c>
      <c r="O1088" s="5">
        <f>MAX(0, Online_RAW!D1088*60)</f>
        <v>3.6910909090909079</v>
      </c>
      <c r="P1088" s="5">
        <f>_xlfn.IFNA(VLOOKUP(A1088,Sampling!$D$7:$E$14,2,FALSE),0)</f>
        <v>0</v>
      </c>
      <c r="Q1088">
        <f>_xlfn.IFNA(VLOOKUP(A1088,Refill!$D$6:$G$8,2,FALSE),0)</f>
        <v>0</v>
      </c>
    </row>
    <row r="1089" spans="1:17" x14ac:dyDescent="0.25">
      <c r="A1089" s="5">
        <f>ROUND((Online_RAW!B1089-General!$B$10)*24,3)</f>
        <v>18.117000000000001</v>
      </c>
      <c r="B1089" s="5">
        <f>General!$B$12+Online_ANA!K1089/1000+Online_ANA!L1089/1000+Online_ANA!M1089/1000/General!$B$22-SUM($P$2:P1089)/1000/General!$B$24+SUM($Q$2:Q1089)/1000/General!$B$24</f>
        <v>1.1832704194072026</v>
      </c>
      <c r="C1089" s="5">
        <f>Online_RAW!K1089</f>
        <v>20.815000000000001</v>
      </c>
      <c r="D1089" s="5">
        <f>Online_RAW!J1089</f>
        <v>1.1200000000000001</v>
      </c>
      <c r="E1089" s="5">
        <f>(1-F1089/100-G1089/100)/(1-C1089/100-D1089/100-General!$B$17/100)</f>
        <v>0.99881360281764475</v>
      </c>
      <c r="F1089" s="5">
        <f>N1089*General!$B$14/(N1089+O1089)+O1089*100/(N1089+O1089)</f>
        <v>22.42061355049038</v>
      </c>
      <c r="G1089" s="5">
        <f>N1089*General!$B$15/(N1089+O1089)</f>
        <v>3.9181508307833145E-2</v>
      </c>
      <c r="H1089" s="5">
        <f>(N1089+O1089)*(1/General!$B$20)*((F1089/100)-E1089*(C1089/100))*1000/B1089</f>
        <v>110.61311316008771</v>
      </c>
      <c r="I1089" s="5">
        <f>(N1089+O1089)*(1/General!$B$20)*((D1089/100)*E1089-(G1089/100))*1000/B1089</f>
        <v>73.241184757859642</v>
      </c>
      <c r="J1089" s="5">
        <f t="shared" si="17"/>
        <v>0.66213835471622096</v>
      </c>
      <c r="K1089" s="5">
        <f>MAX(Online_RAW!$L$2-Online_RAW!L1089,0)</f>
        <v>0</v>
      </c>
      <c r="L1089" s="5">
        <f>0.0039*(Online_RAW!M1089)</f>
        <v>50.937899999999999</v>
      </c>
      <c r="M1089" s="10">
        <f>Online_RAW!$N$2-Online_RAW!N1089</f>
        <v>57.042446153850506</v>
      </c>
      <c r="N1089" s="5">
        <f>Online_RAW!C1089*60</f>
        <v>176.26309090909081</v>
      </c>
      <c r="O1089" s="5">
        <f>MAX(0, Online_RAW!D1089*60)</f>
        <v>3.682090909090908</v>
      </c>
      <c r="P1089" s="5">
        <f>_xlfn.IFNA(VLOOKUP(A1089,Sampling!$D$7:$E$14,2,FALSE),0)</f>
        <v>0</v>
      </c>
      <c r="Q1089">
        <f>_xlfn.IFNA(VLOOKUP(A1089,Refill!$D$6:$G$8,2,FALSE),0)</f>
        <v>0</v>
      </c>
    </row>
    <row r="1090" spans="1:17" x14ac:dyDescent="0.25">
      <c r="A1090" s="5">
        <f>ROUND((Online_RAW!B1090-General!$B$10)*24,3)</f>
        <v>18.132999999999999</v>
      </c>
      <c r="B1090" s="5">
        <f>General!$B$12+Online_ANA!K1090/1000+Online_ANA!L1090/1000+Online_ANA!M1090/1000/General!$B$22-SUM($P$2:P1090)/1000/General!$B$24+SUM($Q$2:Q1090)/1000/General!$B$24</f>
        <v>1.1836739593272205</v>
      </c>
      <c r="C1090" s="5">
        <f>Online_RAW!K1090</f>
        <v>20.844999999999999</v>
      </c>
      <c r="D1090" s="5">
        <f>Online_RAW!J1090</f>
        <v>1.1100000000000001</v>
      </c>
      <c r="E1090" s="5">
        <f>(1-F1090/100-G1090/100)/(1-C1090/100-D1090/100-General!$B$17/100)</f>
        <v>0.99908334518349384</v>
      </c>
      <c r="F1090" s="5">
        <f>N1090*General!$B$14/(N1090+O1090)+O1090*100/(N1090+O1090)</f>
        <v>22.419654010434602</v>
      </c>
      <c r="G1090" s="5">
        <f>N1090*General!$B$15/(N1090+O1090)</f>
        <v>3.9181992924022933E-2</v>
      </c>
      <c r="H1090" s="5">
        <f>(N1090+O1090)*(1/General!$B$20)*((F1090/100)-E1090*(C1090/100))*1000/B1090</f>
        <v>108.13281831548782</v>
      </c>
      <c r="I1090" s="5">
        <f>(N1090+O1090)*(1/General!$B$20)*((D1090/100)*E1090-(G1090/100))*1000/B1090</f>
        <v>72.583339613022801</v>
      </c>
      <c r="J1090" s="5">
        <f t="shared" si="17"/>
        <v>0.6712424659205124</v>
      </c>
      <c r="K1090" s="5">
        <f>MAX(Online_RAW!$L$2-Online_RAW!L1090,0)</f>
        <v>0</v>
      </c>
      <c r="L1090" s="5">
        <f>0.0039*(Online_RAW!M1090)</f>
        <v>51.086099999999995</v>
      </c>
      <c r="M1090" s="10">
        <f>Online_RAW!$N$2-Online_RAW!N1090</f>
        <v>57.320766666670352</v>
      </c>
      <c r="N1090" s="5">
        <f>Online_RAW!C1090*60</f>
        <v>176.32428571428599</v>
      </c>
      <c r="O1090" s="5">
        <f>MAX(0, Online_RAW!D1090*60)</f>
        <v>3.6811428571428539</v>
      </c>
      <c r="P1090" s="5">
        <f>_xlfn.IFNA(VLOOKUP(A1090,Sampling!$D$7:$E$14,2,FALSE),0)</f>
        <v>0</v>
      </c>
      <c r="Q1090">
        <f>_xlfn.IFNA(VLOOKUP(A1090,Refill!$D$6:$G$8,2,FALSE),0)</f>
        <v>0</v>
      </c>
    </row>
    <row r="1091" spans="1:17" x14ac:dyDescent="0.25">
      <c r="A1091" s="5">
        <f>ROUND((Online_RAW!B1091-General!$B$10)*24,3)</f>
        <v>18.149999999999999</v>
      </c>
      <c r="B1091" s="5">
        <f>General!$B$12+Online_ANA!K1091/1000+Online_ANA!L1091/1000+Online_ANA!M1091/1000/General!$B$22-SUM($P$2:P1091)/1000/General!$B$24+SUM($Q$2:Q1091)/1000/General!$B$24</f>
        <v>1.1839333629969457</v>
      </c>
      <c r="C1091" s="5">
        <f>Online_RAW!K1091</f>
        <v>20.844999999999999</v>
      </c>
      <c r="D1091" s="5">
        <f>Online_RAW!J1091</f>
        <v>1.115</v>
      </c>
      <c r="E1091" s="5">
        <f>(1-F1091/100-G1091/100)/(1-C1091/100-D1091/100-General!$B$17/100)</f>
        <v>0.99976027173240367</v>
      </c>
      <c r="F1091" s="5">
        <f>N1091*General!$B$14/(N1091+O1091)+O1091*100/(N1091+O1091)</f>
        <v>22.372090958450748</v>
      </c>
      <c r="G1091" s="5">
        <f>N1091*General!$B$15/(N1091+O1091)</f>
        <v>3.9206014667449114E-2</v>
      </c>
      <c r="H1091" s="5">
        <f>(N1091+O1091)*(1/General!$B$20)*((F1091/100)-E1091*(C1091/100))*1000/B1091</f>
        <v>103.90856194088643</v>
      </c>
      <c r="I1091" s="5">
        <f>(N1091+O1091)*(1/General!$B$20)*((D1091/100)*E1091-(G1091/100))*1000/B1091</f>
        <v>72.943867872651836</v>
      </c>
      <c r="J1091" s="5">
        <f t="shared" si="17"/>
        <v>0.7020005523139623</v>
      </c>
      <c r="K1091" s="5">
        <f>MAX(Online_RAW!$L$2-Online_RAW!L1091,0)</f>
        <v>0</v>
      </c>
      <c r="L1091" s="5">
        <f>0.0039*(Online_RAW!M1091)</f>
        <v>51.086099999999995</v>
      </c>
      <c r="M1091" s="10">
        <f>Online_RAW!$N$2-Online_RAW!N1091</f>
        <v>57.603516666670657</v>
      </c>
      <c r="N1091" s="5">
        <f>Online_RAW!C1091*60</f>
        <v>176.40339130434779</v>
      </c>
      <c r="O1091" s="5">
        <f>MAX(0, Online_RAW!D1091*60)</f>
        <v>3.572454545454546</v>
      </c>
      <c r="P1091" s="5">
        <f>_xlfn.IFNA(VLOOKUP(A1091,Sampling!$D$7:$E$14,2,FALSE),0)</f>
        <v>0</v>
      </c>
      <c r="Q1091">
        <f>_xlfn.IFNA(VLOOKUP(A1091,Refill!$D$6:$G$8,2,FALSE),0)</f>
        <v>0</v>
      </c>
    </row>
    <row r="1092" spans="1:17" x14ac:dyDescent="0.25">
      <c r="A1092" s="5">
        <f>ROUND((Online_RAW!B1092-General!$B$10)*24,3)</f>
        <v>18.167000000000002</v>
      </c>
      <c r="B1092" s="5">
        <f>General!$B$12+Online_ANA!K1092/1000+Online_ANA!L1092/1000+Online_ANA!M1092/1000/General!$B$22-SUM($P$2:P1092)/1000/General!$B$24+SUM($Q$2:Q1092)/1000/General!$B$24</f>
        <v>1.1841558812279451</v>
      </c>
      <c r="C1092" s="5">
        <f>Online_RAW!K1092</f>
        <v>20.836666666666702</v>
      </c>
      <c r="D1092" s="5">
        <f>Online_RAW!J1092</f>
        <v>1.115</v>
      </c>
      <c r="E1092" s="5">
        <f>(1-F1092/100-G1092/100)/(1-C1092/100-D1092/100-General!$B$17/100)</f>
        <v>1.0032588669957465</v>
      </c>
      <c r="F1092" s="5">
        <f>N1092*General!$B$14/(N1092+O1092)+O1092*100/(N1092+O1092)</f>
        <v>22.09207248532811</v>
      </c>
      <c r="G1092" s="5">
        <f>N1092*General!$B$15/(N1092+O1092)</f>
        <v>3.934743813872317E-2</v>
      </c>
      <c r="H1092" s="5">
        <f>(N1092+O1092)*(1/General!$B$20)*((F1092/100)-E1092*(C1092/100))*1000/B1092</f>
        <v>80.546804716705907</v>
      </c>
      <c r="I1092" s="5">
        <f>(N1092+O1092)*(1/General!$B$20)*((D1092/100)*E1092-(G1092/100))*1000/B1092</f>
        <v>73.206666157806779</v>
      </c>
      <c r="J1092" s="5">
        <f t="shared" si="17"/>
        <v>0.90887113915051754</v>
      </c>
      <c r="K1092" s="5">
        <f>MAX(Online_RAW!$L$2-Online_RAW!L1092,0)</f>
        <v>0</v>
      </c>
      <c r="L1092" s="5">
        <f>0.0039*(Online_RAW!M1092)</f>
        <v>51.086099999999995</v>
      </c>
      <c r="M1092" s="10">
        <f>Online_RAW!$N$2-Online_RAW!N1092</f>
        <v>57.846061538460162</v>
      </c>
      <c r="N1092" s="5">
        <f>Online_RAW!C1092*60</f>
        <v>177.09190909090921</v>
      </c>
      <c r="O1092" s="5">
        <f>MAX(0, Online_RAW!D1092*60)</f>
        <v>2.9369999999999998</v>
      </c>
      <c r="P1092" s="5">
        <f>_xlfn.IFNA(VLOOKUP(A1092,Sampling!$D$7:$E$14,2,FALSE),0)</f>
        <v>0</v>
      </c>
      <c r="Q1092">
        <f>_xlfn.IFNA(VLOOKUP(A1092,Refill!$D$6:$G$8,2,FALSE),0)</f>
        <v>0</v>
      </c>
    </row>
    <row r="1093" spans="1:17" x14ac:dyDescent="0.25">
      <c r="A1093" s="5">
        <f>ROUND((Online_RAW!B1093-General!$B$10)*24,3)</f>
        <v>18.183</v>
      </c>
      <c r="B1093" s="5">
        <f>General!$B$12+Online_ANA!K1093/1000+Online_ANA!L1093/1000+Online_ANA!M1093/1000/General!$B$22-SUM($P$2:P1093)/1000/General!$B$24+SUM($Q$2:Q1093)/1000/General!$B$24</f>
        <v>1.1844310541284411</v>
      </c>
      <c r="C1093" s="5">
        <f>Online_RAW!K1093</f>
        <v>20.814285714285699</v>
      </c>
      <c r="D1093" s="5">
        <f>Online_RAW!J1093</f>
        <v>1.095</v>
      </c>
      <c r="E1093" s="5">
        <f>(1-F1093/100-G1093/100)/(1-C1093/100-D1093/100-General!$B$17/100)</f>
        <v>1.0164956636041713</v>
      </c>
      <c r="F1093" s="5">
        <f>N1093*General!$B$14/(N1093+O1093)+O1093*100/(N1093+O1093)</f>
        <v>21.021069066306804</v>
      </c>
      <c r="G1093" s="5">
        <f>N1093*General!$B$15/(N1093+O1093)</f>
        <v>3.9888348956410705E-2</v>
      </c>
      <c r="H1093" s="5">
        <f>(N1093+O1093)*(1/General!$B$20)*((F1093/100)-E1093*(C1093/100))*1000/B1093</f>
        <v>-9.2730625362043639</v>
      </c>
      <c r="I1093" s="5">
        <f>(N1093+O1093)*(1/General!$B$20)*((D1093/100)*E1093-(G1093/100))*1000/B1093</f>
        <v>72.872437588245134</v>
      </c>
      <c r="J1093" s="5">
        <f t="shared" si="17"/>
        <v>-7.8585081577669564</v>
      </c>
      <c r="K1093" s="5">
        <f>MAX(Online_RAW!$L$2-Online_RAW!L1093,0)</f>
        <v>0</v>
      </c>
      <c r="L1093" s="5">
        <f>0.0039*(Online_RAW!M1093)</f>
        <v>51.086099999999995</v>
      </c>
      <c r="M1093" s="10">
        <f>Online_RAW!$N$2-Online_RAW!N1093</f>
        <v>58.14600000000064</v>
      </c>
      <c r="N1093" s="5">
        <f>Online_RAW!C1093*60</f>
        <v>179.76627272727299</v>
      </c>
      <c r="O1093" s="5">
        <f>MAX(0, Online_RAW!D1093*60)</f>
        <v>0.5031818181818184</v>
      </c>
      <c r="P1093" s="5">
        <f>_xlfn.IFNA(VLOOKUP(A1093,Sampling!$D$7:$E$14,2,FALSE),0)</f>
        <v>0</v>
      </c>
      <c r="Q1093">
        <f>_xlfn.IFNA(VLOOKUP(A1093,Refill!$D$6:$G$8,2,FALSE),0)</f>
        <v>0</v>
      </c>
    </row>
    <row r="1094" spans="1:17" x14ac:dyDescent="0.25">
      <c r="A1094" s="5">
        <f>ROUND((Online_RAW!B1094-General!$B$10)*24,3)</f>
        <v>18.2</v>
      </c>
      <c r="B1094" s="5">
        <f>General!$B$12+Online_ANA!K1094/1000+Online_ANA!L1094/1000+Online_ANA!M1094/1000/General!$B$22-SUM($P$2:P1094)/1000/General!$B$24+SUM($Q$2:Q1094)/1000/General!$B$24</f>
        <v>1.1847038777777803</v>
      </c>
      <c r="C1094" s="5">
        <f>Online_RAW!K1094</f>
        <v>20.251666666666701</v>
      </c>
      <c r="D1094" s="5">
        <f>Online_RAW!J1094</f>
        <v>1.0649999999999999</v>
      </c>
      <c r="E1094" s="5">
        <f>(1-F1094/100-G1094/100)/(1-C1094/100-D1094/100-General!$B$17/100)</f>
        <v>1.0073966547380941</v>
      </c>
      <c r="F1094" s="5">
        <f>N1094*General!$B$14/(N1094+O1094)+O1094*100/(N1094+O1094)</f>
        <v>21.130733036544957</v>
      </c>
      <c r="G1094" s="5">
        <f>N1094*General!$B$15/(N1094+O1094)</f>
        <v>3.9832963112856085E-2</v>
      </c>
      <c r="H1094" s="5">
        <f>(N1094+O1094)*(1/General!$B$20)*((F1094/100)-E1094*(C1094/100))*1000/B1094</f>
        <v>49.34401836818774</v>
      </c>
      <c r="I1094" s="5">
        <f>(N1094+O1094)*(1/General!$B$20)*((D1094/100)*E1094-(G1094/100))*1000/B1094</f>
        <v>69.897899041767218</v>
      </c>
      <c r="J1094" s="5">
        <f t="shared" si="17"/>
        <v>1.4165424980230357</v>
      </c>
      <c r="K1094" s="5">
        <f>MAX(Online_RAW!$L$2-Online_RAW!L1094,0)</f>
        <v>0</v>
      </c>
      <c r="L1094" s="5">
        <f>0.0039*(Online_RAW!M1094)</f>
        <v>51.086099999999995</v>
      </c>
      <c r="M1094" s="10">
        <f>Online_RAW!$N$2-Online_RAW!N1094</f>
        <v>58.44337777778037</v>
      </c>
      <c r="N1094" s="5">
        <f>Online_RAW!C1094*60</f>
        <v>178.91918181818161</v>
      </c>
      <c r="O1094" s="5">
        <f>MAX(0, Online_RAW!D1094*60)</f>
        <v>0.750285714285714</v>
      </c>
      <c r="P1094" s="5">
        <f>_xlfn.IFNA(VLOOKUP(A1094,Sampling!$D$7:$E$14,2,FALSE),0)</f>
        <v>0</v>
      </c>
      <c r="Q1094">
        <f>_xlfn.IFNA(VLOOKUP(A1094,Refill!$D$6:$G$8,2,FALSE),0)</f>
        <v>0</v>
      </c>
    </row>
    <row r="1095" spans="1:17" x14ac:dyDescent="0.25">
      <c r="A1095" s="5">
        <f>ROUND((Online_RAW!B1095-General!$B$10)*24,3)</f>
        <v>18.216999999999999</v>
      </c>
      <c r="B1095" s="5">
        <f>General!$B$12+Online_ANA!K1095/1000+Online_ANA!L1095/1000+Online_ANA!M1095/1000/General!$B$22-SUM($P$2:P1095)/1000/General!$B$24+SUM($Q$2:Q1095)/1000/General!$B$24</f>
        <v>1.1851771671559632</v>
      </c>
      <c r="C1095" s="5">
        <f>Online_RAW!K1095</f>
        <v>19.71</v>
      </c>
      <c r="D1095" s="5">
        <f>Online_RAW!J1095</f>
        <v>1.05</v>
      </c>
      <c r="E1095" s="5">
        <f>(1-F1095/100-G1095/100)/(1-C1095/100-D1095/100-General!$B$17/100)</f>
        <v>0.99182976040083992</v>
      </c>
      <c r="F1095" s="5">
        <f>N1095*General!$B$14/(N1095+O1095)+O1095*100/(N1095+O1095)</f>
        <v>21.797070464644932</v>
      </c>
      <c r="G1095" s="5">
        <f>N1095*General!$B$15/(N1095+O1095)</f>
        <v>3.9496429058260132E-2</v>
      </c>
      <c r="H1095" s="5">
        <f>(N1095+O1095)*(1/General!$B$20)*((F1095/100)-E1095*(C1095/100))*1000/B1095</f>
        <v>152.3065539849328</v>
      </c>
      <c r="I1095" s="5">
        <f>(N1095+O1095)*(1/General!$B$20)*((D1095/100)*E1095-(G1095/100))*1000/B1095</f>
        <v>67.879238901391204</v>
      </c>
      <c r="J1095" s="5">
        <f t="shared" si="17"/>
        <v>0.44567510146744099</v>
      </c>
      <c r="K1095" s="5">
        <f>MAX(Online_RAW!$L$2-Online_RAW!L1095,0)</f>
        <v>0</v>
      </c>
      <c r="L1095" s="5">
        <f>0.0039*(Online_RAW!M1095)</f>
        <v>51.33258</v>
      </c>
      <c r="M1095" s="10">
        <f>Online_RAW!$N$2-Online_RAW!N1095</f>
        <v>58.690599999999904</v>
      </c>
      <c r="N1095" s="5">
        <f>Online_RAW!C1095*60</f>
        <v>177.70609090909079</v>
      </c>
      <c r="O1095" s="5">
        <f>MAX(0, Online_RAW!D1095*60)</f>
        <v>2.2657142857142882</v>
      </c>
      <c r="P1095" s="5">
        <f>_xlfn.IFNA(VLOOKUP(A1095,Sampling!$D$7:$E$14,2,FALSE),0)</f>
        <v>0</v>
      </c>
      <c r="Q1095">
        <f>_xlfn.IFNA(VLOOKUP(A1095,Refill!$D$6:$G$8,2,FALSE),0)</f>
        <v>0</v>
      </c>
    </row>
    <row r="1096" spans="1:17" x14ac:dyDescent="0.25">
      <c r="A1096" s="5">
        <f>ROUND((Online_RAW!B1096-General!$B$10)*24,3)</f>
        <v>18.233000000000001</v>
      </c>
      <c r="B1096" s="5">
        <f>General!$B$12+Online_ANA!K1096/1000+Online_ANA!L1096/1000+Online_ANA!M1096/1000/General!$B$22-SUM($P$2:P1096)/1000/General!$B$24+SUM($Q$2:Q1096)/1000/General!$B$24</f>
        <v>1.1854285433027525</v>
      </c>
      <c r="C1096" s="5">
        <f>Online_RAW!K1096</f>
        <v>19.887857142857101</v>
      </c>
      <c r="D1096" s="5">
        <f>Online_RAW!J1096</f>
        <v>1.0649999999999999</v>
      </c>
      <c r="E1096" s="5">
        <f>(1-F1096/100-G1096/100)/(1-C1096/100-D1096/100-General!$B$17/100)</f>
        <v>0.98872438430697362</v>
      </c>
      <c r="F1096" s="5">
        <f>N1096*General!$B$14/(N1096+O1096)+O1096*100/(N1096+O1096)</f>
        <v>22.232699368403047</v>
      </c>
      <c r="G1096" s="5">
        <f>N1096*General!$B$15/(N1096+O1096)</f>
        <v>3.9276414460402503E-2</v>
      </c>
      <c r="H1096" s="5">
        <f>(N1096+O1096)*(1/General!$B$20)*((F1096/100)-E1096*(C1096/100))*1000/B1096</f>
        <v>173.98254767413457</v>
      </c>
      <c r="I1096" s="5">
        <f>(N1096+O1096)*(1/General!$B$20)*((D1096/100)*E1096-(G1096/100))*1000/B1096</f>
        <v>68.650270624846812</v>
      </c>
      <c r="J1096" s="5">
        <f t="shared" si="17"/>
        <v>0.39458136199630345</v>
      </c>
      <c r="K1096" s="5">
        <f>MAX(Online_RAW!$L$2-Online_RAW!L1096,0)</f>
        <v>0</v>
      </c>
      <c r="L1096" s="5">
        <f>0.0039*(Online_RAW!M1096)</f>
        <v>51.33258</v>
      </c>
      <c r="M1096" s="10">
        <f>Online_RAW!$N$2-Online_RAW!N1096</f>
        <v>58.964600000000246</v>
      </c>
      <c r="N1096" s="5">
        <f>Online_RAW!C1096*60</f>
        <v>176.6822608695654</v>
      </c>
      <c r="O1096" s="5">
        <f>MAX(0, Online_RAW!D1096*60)</f>
        <v>3.2549999999999999</v>
      </c>
      <c r="P1096" s="5">
        <f>_xlfn.IFNA(VLOOKUP(A1096,Sampling!$D$7:$E$14,2,FALSE),0)</f>
        <v>0</v>
      </c>
      <c r="Q1096">
        <f>_xlfn.IFNA(VLOOKUP(A1096,Refill!$D$6:$G$8,2,FALSE),0)</f>
        <v>0</v>
      </c>
    </row>
    <row r="1097" spans="1:17" x14ac:dyDescent="0.25">
      <c r="A1097" s="5">
        <f>ROUND((Online_RAW!B1097-General!$B$10)*24,3)</f>
        <v>18.25</v>
      </c>
      <c r="B1097" s="5">
        <f>General!$B$12+Online_ANA!K1097/1000+Online_ANA!L1097/1000+Online_ANA!M1097/1000/General!$B$22-SUM($P$2:P1097)/1000/General!$B$24+SUM($Q$2:Q1097)/1000/General!$B$24</f>
        <v>1.1860763901631008</v>
      </c>
      <c r="C1097" s="5">
        <f>Online_RAW!K1097</f>
        <v>20.321818181818202</v>
      </c>
      <c r="D1097" s="5">
        <f>Online_RAW!J1097</f>
        <v>1.08</v>
      </c>
      <c r="E1097" s="5">
        <f>(1-F1097/100-G1097/100)/(1-C1097/100-D1097/100-General!$B$17/100)</f>
        <v>0.99098422354226634</v>
      </c>
      <c r="F1097" s="5">
        <f>N1097*General!$B$14/(N1097+O1097)+O1097*100/(N1097+O1097)</f>
        <v>22.500091701819038</v>
      </c>
      <c r="G1097" s="5">
        <f>N1097*General!$B$15/(N1097+O1097)</f>
        <v>3.9141367827364125E-2</v>
      </c>
      <c r="H1097" s="5">
        <f>(N1097+O1097)*(1/General!$B$20)*((F1097/100)-E1097*(C1097/100))*1000/B1097</f>
        <v>159.83068692687525</v>
      </c>
      <c r="I1097" s="5">
        <f>(N1097+O1097)*(1/General!$B$20)*((D1097/100)*E1097-(G1097/100))*1000/B1097</f>
        <v>69.788497269764036</v>
      </c>
      <c r="J1097" s="5">
        <f t="shared" si="17"/>
        <v>0.43664016348558421</v>
      </c>
      <c r="K1097" s="5">
        <f>MAX(Online_RAW!$L$2-Online_RAW!L1097,0)</f>
        <v>0</v>
      </c>
      <c r="L1097" s="5">
        <f>0.0039*(Online_RAW!M1097)</f>
        <v>51.723749999999995</v>
      </c>
      <c r="M1097" s="10">
        <f>Online_RAW!$N$2-Online_RAW!N1097</f>
        <v>59.244377777779846</v>
      </c>
      <c r="N1097" s="5">
        <f>Online_RAW!C1097*60</f>
        <v>176.06863636363619</v>
      </c>
      <c r="O1097" s="5">
        <f>MAX(0, Online_RAW!D1097*60)</f>
        <v>3.8623636363636384</v>
      </c>
      <c r="P1097" s="5">
        <f>_xlfn.IFNA(VLOOKUP(A1097,Sampling!$D$7:$E$14,2,FALSE),0)</f>
        <v>0</v>
      </c>
      <c r="Q1097">
        <f>_xlfn.IFNA(VLOOKUP(A1097,Refill!$D$6:$G$8,2,FALSE),0)</f>
        <v>0</v>
      </c>
    </row>
    <row r="1098" spans="1:17" x14ac:dyDescent="0.25">
      <c r="A1098" s="5">
        <f>ROUND((Online_RAW!B1098-General!$B$10)*24,3)</f>
        <v>18.266999999999999</v>
      </c>
      <c r="B1098" s="5">
        <f>General!$B$12+Online_ANA!K1098/1000+Online_ANA!L1098/1000+Online_ANA!M1098/1000/General!$B$22-SUM($P$2:P1098)/1000/General!$B$24+SUM($Q$2:Q1098)/1000/General!$B$24</f>
        <v>1.1865487302752302</v>
      </c>
      <c r="C1098" s="5">
        <f>Online_RAW!K1098</f>
        <v>20.6821428571429</v>
      </c>
      <c r="D1098" s="5">
        <f>Online_RAW!J1098</f>
        <v>1.095</v>
      </c>
      <c r="E1098" s="5">
        <f>(1-F1098/100-G1098/100)/(1-C1098/100-D1098/100-General!$B$17/100)</f>
        <v>0.99291686665440981</v>
      </c>
      <c r="F1098" s="5">
        <f>N1098*General!$B$14/(N1098+O1098)+O1098*100/(N1098+O1098)</f>
        <v>22.72180388336001</v>
      </c>
      <c r="G1098" s="5">
        <f>N1098*General!$B$15/(N1098+O1098)</f>
        <v>3.9029391978101007E-2</v>
      </c>
      <c r="H1098" s="5">
        <f>(N1098+O1098)*(1/General!$B$20)*((F1098/100)-E1098*(C1098/100))*1000/B1098</f>
        <v>147.89969566777535</v>
      </c>
      <c r="I1098" s="5">
        <f>(N1098+O1098)*(1/General!$B$20)*((D1098/100)*E1098-(G1098/100))*1000/B1098</f>
        <v>70.914728566881749</v>
      </c>
      <c r="J1098" s="5">
        <f t="shared" si="17"/>
        <v>0.4794785293282573</v>
      </c>
      <c r="K1098" s="5">
        <f>MAX(Online_RAW!$L$2-Online_RAW!L1098,0)</f>
        <v>0</v>
      </c>
      <c r="L1098" s="5">
        <f>0.0039*(Online_RAW!M1098)</f>
        <v>51.932399999999994</v>
      </c>
      <c r="M1098" s="10">
        <f>Online_RAW!$N$2-Online_RAW!N1098</f>
        <v>59.531800000000658</v>
      </c>
      <c r="N1098" s="5">
        <f>Online_RAW!C1098*60</f>
        <v>175.55895652173902</v>
      </c>
      <c r="O1098" s="5">
        <f>MAX(0, Online_RAW!D1098*60)</f>
        <v>4.3659130434782583</v>
      </c>
      <c r="P1098" s="5">
        <f>_xlfn.IFNA(VLOOKUP(A1098,Sampling!$D$7:$E$14,2,FALSE),0)</f>
        <v>0</v>
      </c>
      <c r="Q1098">
        <f>_xlfn.IFNA(VLOOKUP(A1098,Refill!$D$6:$G$8,2,FALSE),0)</f>
        <v>0</v>
      </c>
    </row>
    <row r="1099" spans="1:17" x14ac:dyDescent="0.25">
      <c r="A1099" s="5">
        <f>ROUND((Online_RAW!B1099-General!$B$10)*24,3)</f>
        <v>18.283000000000001</v>
      </c>
      <c r="B1099" s="5">
        <f>General!$B$12+Online_ANA!K1099/1000+Online_ANA!L1099/1000+Online_ANA!M1099/1000/General!$B$22-SUM($P$2:P1099)/1000/General!$B$24+SUM($Q$2:Q1099)/1000/General!$B$24</f>
        <v>1.1867886314749456</v>
      </c>
      <c r="C1099" s="5">
        <f>Online_RAW!K1099</f>
        <v>20.934999999999999</v>
      </c>
      <c r="D1099" s="5">
        <f>Online_RAW!J1099</f>
        <v>1.115</v>
      </c>
      <c r="E1099" s="5">
        <f>(1-F1099/100-G1099/100)/(1-C1099/100-D1099/100-General!$B$17/100)</f>
        <v>0.99442280883868983</v>
      </c>
      <c r="F1099" s="5">
        <f>N1099*General!$B$14/(N1099+O1099)+O1099*100/(N1099+O1099)</f>
        <v>22.87606967103828</v>
      </c>
      <c r="G1099" s="5">
        <f>N1099*General!$B$15/(N1099+O1099)</f>
        <v>3.8951479964122085E-2</v>
      </c>
      <c r="H1099" s="5">
        <f>(N1099+O1099)*(1/General!$B$20)*((F1099/100)-E1099*(C1099/100))*1000/B1099</f>
        <v>139.25134413122402</v>
      </c>
      <c r="I1099" s="5">
        <f>(N1099+O1099)*(1/General!$B$20)*((D1099/100)*E1099-(G1099/100))*1000/B1099</f>
        <v>72.394411306670634</v>
      </c>
      <c r="J1099" s="5">
        <f t="shared" si="17"/>
        <v>0.51988303422370918</v>
      </c>
      <c r="K1099" s="5">
        <f>MAX(Online_RAW!$L$2-Online_RAW!L1099,0)</f>
        <v>0</v>
      </c>
      <c r="L1099" s="5">
        <f>0.0039*(Online_RAW!M1099)</f>
        <v>51.932399999999994</v>
      </c>
      <c r="M1099" s="10">
        <f>Online_RAW!$N$2-Online_RAW!N1099</f>
        <v>59.793292307690535</v>
      </c>
      <c r="N1099" s="5">
        <f>Online_RAW!C1099*60</f>
        <v>175.2859090909092</v>
      </c>
      <c r="O1099" s="5">
        <f>MAX(0, Online_RAW!D1099*60)</f>
        <v>4.7184545454545459</v>
      </c>
      <c r="P1099" s="5">
        <f>_xlfn.IFNA(VLOOKUP(A1099,Sampling!$D$7:$E$14,2,FALSE),0)</f>
        <v>0</v>
      </c>
      <c r="Q1099">
        <f>_xlfn.IFNA(VLOOKUP(A1099,Refill!$D$6:$G$8,2,FALSE),0)</f>
        <v>0</v>
      </c>
    </row>
    <row r="1100" spans="1:17" x14ac:dyDescent="0.25">
      <c r="A1100" s="5">
        <f>ROUND((Online_RAW!B1100-General!$B$10)*24,3)</f>
        <v>18.3</v>
      </c>
      <c r="B1100" s="5">
        <f>General!$B$12+Online_ANA!K1100/1000+Online_ANA!L1100/1000+Online_ANA!M1100/1000/General!$B$22-SUM($P$2:P1100)/1000/General!$B$24+SUM($Q$2:Q1100)/1000/General!$B$24</f>
        <v>1.1870391103538627</v>
      </c>
      <c r="C1100" s="5">
        <f>Online_RAW!K1100</f>
        <v>21.084</v>
      </c>
      <c r="D1100" s="5">
        <f>Online_RAW!J1100</f>
        <v>1.135</v>
      </c>
      <c r="E1100" s="5">
        <f>(1-F1100/100-G1100/100)/(1-C1100/100-D1100/100-General!$B$17/100)</f>
        <v>0.99378896637116143</v>
      </c>
      <c r="F1100" s="5">
        <f>N1100*General!$B$14/(N1100+O1100)+O1100*100/(N1100+O1100)</f>
        <v>23.093263461772565</v>
      </c>
      <c r="G1100" s="5">
        <f>N1100*General!$B$15/(N1100+O1100)</f>
        <v>3.8841786130417895E-2</v>
      </c>
      <c r="H1100" s="5">
        <f>(N1100+O1100)*(1/General!$B$20)*((F1100/100)-E1100*(C1100/100))*1000/B1100</f>
        <v>144.79831914332706</v>
      </c>
      <c r="I1100" s="5">
        <f>(N1100+O1100)*(1/General!$B$20)*((D1100/100)*E1100-(G1100/100))*1000/B1100</f>
        <v>73.684638300357406</v>
      </c>
      <c r="J1100" s="5">
        <f t="shared" si="17"/>
        <v>0.50887771858333142</v>
      </c>
      <c r="K1100" s="5">
        <f>MAX(Online_RAW!$L$2-Online_RAW!L1100,0)</f>
        <v>0</v>
      </c>
      <c r="L1100" s="5">
        <f>0.0039*(Online_RAW!M1100)</f>
        <v>51.932399999999994</v>
      </c>
      <c r="M1100" s="10">
        <f>Online_RAW!$N$2-Online_RAW!N1100</f>
        <v>60.066314285710178</v>
      </c>
      <c r="N1100" s="5">
        <f>Online_RAW!C1100*60</f>
        <v>174.79513043478241</v>
      </c>
      <c r="O1100" s="5">
        <f>MAX(0, Online_RAW!D1100*60)</f>
        <v>5.2121739130434781</v>
      </c>
      <c r="P1100" s="5">
        <f>_xlfn.IFNA(VLOOKUP(A1100,Sampling!$D$7:$E$14,2,FALSE),0)</f>
        <v>0</v>
      </c>
      <c r="Q1100">
        <f>_xlfn.IFNA(VLOOKUP(A1100,Refill!$D$6:$G$8,2,FALSE),0)</f>
        <v>0</v>
      </c>
    </row>
    <row r="1101" spans="1:17" x14ac:dyDescent="0.25">
      <c r="A1101" s="5">
        <f>ROUND((Online_RAW!B1101-General!$B$10)*24,3)</f>
        <v>18.317</v>
      </c>
      <c r="B1101" s="5">
        <f>General!$B$12+Online_ANA!K1101/1000+Online_ANA!L1101/1000+Online_ANA!M1101/1000/General!$B$22-SUM($P$2:P1101)/1000/General!$B$24+SUM($Q$2:Q1101)/1000/General!$B$24</f>
        <v>1.1873931634338168</v>
      </c>
      <c r="C1101" s="5">
        <f>Online_RAW!K1101</f>
        <v>21.223636363636398</v>
      </c>
      <c r="D1101" s="5">
        <f>Online_RAW!J1101</f>
        <v>1.155</v>
      </c>
      <c r="E1101" s="5">
        <f>(1-F1101/100-G1101/100)/(1-C1101/100-D1101/100-General!$B$17/100)</f>
        <v>0.98827303131059729</v>
      </c>
      <c r="F1101" s="5">
        <f>N1101*General!$B$14/(N1101+O1101)+O1101*100/(N1101+O1101)</f>
        <v>23.67797132404737</v>
      </c>
      <c r="G1101" s="5">
        <f>N1101*General!$B$15/(N1101+O1101)</f>
        <v>3.8546479129269007E-2</v>
      </c>
      <c r="H1101" s="5">
        <f>(N1101+O1101)*(1/General!$B$20)*((F1101/100)-E1101*(C1101/100))*1000/B1101</f>
        <v>182.86451248976448</v>
      </c>
      <c r="I1101" s="5">
        <f>(N1101+O1101)*(1/General!$B$20)*((D1101/100)*E1101-(G1101/100))*1000/B1101</f>
        <v>74.608283366021837</v>
      </c>
      <c r="J1101" s="5">
        <f t="shared" si="17"/>
        <v>0.40799760626161902</v>
      </c>
      <c r="K1101" s="5">
        <f>MAX(Online_RAW!$L$2-Online_RAW!L1101,0)</f>
        <v>0</v>
      </c>
      <c r="L1101" s="5">
        <f>0.0039*(Online_RAW!M1101)</f>
        <v>52.029899999999998</v>
      </c>
      <c r="M1101" s="10">
        <f>Online_RAW!$N$2-Online_RAW!N1101</f>
        <v>60.345957142860243</v>
      </c>
      <c r="N1101" s="5">
        <f>Online_RAW!C1101*60</f>
        <v>173.4946363636362</v>
      </c>
      <c r="O1101" s="5">
        <f>MAX(0, Online_RAW!D1101*60)</f>
        <v>6.5421818181818399</v>
      </c>
      <c r="P1101" s="5">
        <f>_xlfn.IFNA(VLOOKUP(A1101,Sampling!$D$7:$E$14,2,FALSE),0)</f>
        <v>0</v>
      </c>
      <c r="Q1101">
        <f>_xlfn.IFNA(VLOOKUP(A1101,Refill!$D$6:$G$8,2,FALSE),0)</f>
        <v>0</v>
      </c>
    </row>
    <row r="1102" spans="1:17" x14ac:dyDescent="0.25">
      <c r="A1102" s="5">
        <f>ROUND((Online_RAW!B1102-General!$B$10)*24,3)</f>
        <v>18.332999999999998</v>
      </c>
      <c r="B1102" s="5">
        <f>General!$B$12+Online_ANA!K1102/1000+Online_ANA!L1102/1000+Online_ANA!M1102/1000/General!$B$22-SUM($P$2:P1102)/1000/General!$B$24+SUM($Q$2:Q1102)/1000/General!$B$24</f>
        <v>1.1879775862385327</v>
      </c>
      <c r="C1102" s="5">
        <f>Online_RAW!K1102</f>
        <v>21.532499999999999</v>
      </c>
      <c r="D1102" s="5">
        <f>Online_RAW!J1102</f>
        <v>1.1850000000000001</v>
      </c>
      <c r="E1102" s="5">
        <f>(1-F1102/100-G1102/100)/(1-C1102/100-D1102/100-General!$B$17/100)</f>
        <v>0.99062778871324986</v>
      </c>
      <c r="F1102" s="5">
        <f>N1102*General!$B$14/(N1102+O1102)+O1102*100/(N1102+O1102)</f>
        <v>23.831976243863998</v>
      </c>
      <c r="G1102" s="5">
        <f>N1102*General!$B$15/(N1102+O1102)</f>
        <v>3.8468698866735353E-2</v>
      </c>
      <c r="H1102" s="5">
        <f>(N1102+O1102)*(1/General!$B$20)*((F1102/100)-E1102*(C1102/100))*1000/B1102</f>
        <v>169.09630150653675</v>
      </c>
      <c r="I1102" s="5">
        <f>(N1102+O1102)*(1/General!$B$20)*((D1102/100)*E1102-(G1102/100))*1000/B1102</f>
        <v>76.759078332736848</v>
      </c>
      <c r="J1102" s="5">
        <f t="shared" si="17"/>
        <v>0.45393706218801938</v>
      </c>
      <c r="K1102" s="5">
        <f>MAX(Online_RAW!$L$2-Online_RAW!L1102,0)</f>
        <v>0</v>
      </c>
      <c r="L1102" s="5">
        <f>0.0039*(Online_RAW!M1102)</f>
        <v>52.334099999999999</v>
      </c>
      <c r="M1102" s="10">
        <f>Online_RAW!$N$2-Online_RAW!N1102</f>
        <v>60.651400000000649</v>
      </c>
      <c r="N1102" s="5">
        <f>Online_RAW!C1102*60</f>
        <v>173.1196363636362</v>
      </c>
      <c r="O1102" s="5">
        <f>MAX(0, Online_RAW!D1102*60)</f>
        <v>6.8912727272726997</v>
      </c>
      <c r="P1102" s="5">
        <f>_xlfn.IFNA(VLOOKUP(A1102,Sampling!$D$7:$E$14,2,FALSE),0)</f>
        <v>0</v>
      </c>
      <c r="Q1102">
        <f>_xlfn.IFNA(VLOOKUP(A1102,Refill!$D$6:$G$8,2,FALSE),0)</f>
        <v>0</v>
      </c>
    </row>
    <row r="1103" spans="1:17" x14ac:dyDescent="0.25">
      <c r="A1103" s="5">
        <f>ROUND((Online_RAW!B1103-General!$B$10)*24,3)</f>
        <v>18.350000000000001</v>
      </c>
      <c r="B1103" s="5">
        <f>General!$B$12+Online_ANA!K1103/1000+Online_ANA!L1103/1000+Online_ANA!M1103/1000/General!$B$22-SUM($P$2:P1103)/1000/General!$B$24+SUM($Q$2:Q1103)/1000/General!$B$24</f>
        <v>1.1882673938837891</v>
      </c>
      <c r="C1103" s="5">
        <f>Online_RAW!K1103</f>
        <v>21.850909090909099</v>
      </c>
      <c r="D1103" s="5">
        <f>Online_RAW!J1103</f>
        <v>1.1850000000000001</v>
      </c>
      <c r="E1103" s="5">
        <f>(1-F1103/100-G1103/100)/(1-C1103/100-D1103/100-General!$B$17/100)</f>
        <v>0.99288064371970042</v>
      </c>
      <c r="F1103" s="5">
        <f>N1103*General!$B$14/(N1103+O1103)+O1103*100/(N1103+O1103)</f>
        <v>23.97505925715577</v>
      </c>
      <c r="G1103" s="5">
        <f>N1103*General!$B$15/(N1103+O1103)</f>
        <v>3.8396434718608194E-2</v>
      </c>
      <c r="H1103" s="5">
        <f>(N1103+O1103)*(1/General!$B$20)*((F1103/100)-E1103*(C1103/100))*1000/B1103</f>
        <v>154.1178165883033</v>
      </c>
      <c r="I1103" s="5">
        <f>(N1103+O1103)*(1/General!$B$20)*((D1103/100)*E1103-(G1103/100))*1000/B1103</f>
        <v>76.94464682661652</v>
      </c>
      <c r="J1103" s="5">
        <f t="shared" si="17"/>
        <v>0.49925860961396595</v>
      </c>
      <c r="K1103" s="5">
        <f>MAX(Online_RAW!$L$2-Online_RAW!L1103,0)</f>
        <v>0</v>
      </c>
      <c r="L1103" s="5">
        <f>0.0039*(Online_RAW!M1103)</f>
        <v>52.361399999999996</v>
      </c>
      <c r="M1103" s="10">
        <f>Online_RAW!$N$2-Online_RAW!N1103</f>
        <v>60.937533333330066</v>
      </c>
      <c r="N1103" s="5">
        <f>Online_RAW!C1103*60</f>
        <v>172.83704347826099</v>
      </c>
      <c r="O1103" s="5">
        <f>MAX(0, Online_RAW!D1103*60)</f>
        <v>7.2182608695652197</v>
      </c>
      <c r="P1103" s="5">
        <f>_xlfn.IFNA(VLOOKUP(A1103,Sampling!$D$7:$E$14,2,FALSE),0)</f>
        <v>0</v>
      </c>
      <c r="Q1103">
        <f>_xlfn.IFNA(VLOOKUP(A1103,Refill!$D$6:$G$8,2,FALSE),0)</f>
        <v>0</v>
      </c>
    </row>
    <row r="1104" spans="1:17" x14ac:dyDescent="0.25">
      <c r="A1104" s="5">
        <f>ROUND((Online_RAW!B1104-General!$B$10)*24,3)</f>
        <v>18.367000000000001</v>
      </c>
      <c r="B1104" s="5">
        <f>General!$B$12+Online_ANA!K1104/1000+Online_ANA!L1104/1000+Online_ANA!M1104/1000/General!$B$22-SUM($P$2:P1104)/1000/General!$B$24+SUM($Q$2:Q1104)/1000/General!$B$24</f>
        <v>1.1885015965923948</v>
      </c>
      <c r="C1104" s="5">
        <f>Online_RAW!K1104</f>
        <v>22.024444444444399</v>
      </c>
      <c r="D1104" s="5">
        <f>Online_RAW!J1104</f>
        <v>1.22</v>
      </c>
      <c r="E1104" s="5">
        <f>(1-F1104/100-G1104/100)/(1-C1104/100-D1104/100-General!$B$17/100)</f>
        <v>0.99114657811307294</v>
      </c>
      <c r="F1104" s="5">
        <f>N1104*General!$B$14/(N1104+O1104)+O1104*100/(N1104+O1104)</f>
        <v>24.314630325909445</v>
      </c>
      <c r="G1104" s="5">
        <f>N1104*General!$B$15/(N1104+O1104)</f>
        <v>3.8224934178833617E-2</v>
      </c>
      <c r="H1104" s="5">
        <f>(N1104+O1104)*(1/General!$B$20)*((F1104/100)-E1104*(C1104/100))*1000/B1104</f>
        <v>167.95427642361338</v>
      </c>
      <c r="I1104" s="5">
        <f>(N1104+O1104)*(1/General!$B$20)*((D1104/100)*E1104-(G1104/100))*1000/B1104</f>
        <v>79.137231150002961</v>
      </c>
      <c r="J1104" s="5">
        <f t="shared" si="17"/>
        <v>0.47118318649061047</v>
      </c>
      <c r="K1104" s="5">
        <f>MAX(Online_RAW!$L$2-Online_RAW!L1104,0)</f>
        <v>0</v>
      </c>
      <c r="L1104" s="5">
        <f>0.0039*(Online_RAW!M1104)</f>
        <v>52.361399999999996</v>
      </c>
      <c r="M1104" s="10">
        <f>Online_RAW!$N$2-Online_RAW!N1104</f>
        <v>61.192814285710483</v>
      </c>
      <c r="N1104" s="5">
        <f>Online_RAW!C1104*60</f>
        <v>172.04399999999998</v>
      </c>
      <c r="O1104" s="5">
        <f>MAX(0, Online_RAW!D1104*60)</f>
        <v>7.9892727272726995</v>
      </c>
      <c r="P1104" s="5">
        <f>_xlfn.IFNA(VLOOKUP(A1104,Sampling!$D$7:$E$14,2,FALSE),0)</f>
        <v>0</v>
      </c>
      <c r="Q1104">
        <f>_xlfn.IFNA(VLOOKUP(A1104,Refill!$D$6:$G$8,2,FALSE),0)</f>
        <v>0</v>
      </c>
    </row>
    <row r="1105" spans="1:17" x14ac:dyDescent="0.25">
      <c r="A1105" s="5">
        <f>ROUND((Online_RAW!B1105-General!$B$10)*24,3)</f>
        <v>18.382999999999999</v>
      </c>
      <c r="B1105" s="5">
        <f>General!$B$12+Online_ANA!K1105/1000+Online_ANA!L1105/1000+Online_ANA!M1105/1000/General!$B$22-SUM($P$2:P1105)/1000/General!$B$24+SUM($Q$2:Q1105)/1000/General!$B$24</f>
        <v>1.1887382938401012</v>
      </c>
      <c r="C1105" s="5">
        <f>Online_RAW!K1105</f>
        <v>22.184999999999999</v>
      </c>
      <c r="D1105" s="5">
        <f>Online_RAW!J1105</f>
        <v>1.25</v>
      </c>
      <c r="E1105" s="5">
        <f>(1-F1105/100-G1105/100)/(1-C1105/100-D1105/100-General!$B$17/100)</f>
        <v>0.9906138466423694</v>
      </c>
      <c r="F1105" s="5">
        <f>N1105*General!$B$14/(N1105+O1105)+O1105*100/(N1105+O1105)</f>
        <v>24.544172819536129</v>
      </c>
      <c r="G1105" s="5">
        <f>N1105*General!$B$15/(N1105+O1105)</f>
        <v>3.8109003626496905E-2</v>
      </c>
      <c r="H1105" s="5">
        <f>(N1105+O1105)*(1/General!$B$20)*((F1105/100)-E1105*(C1105/100))*1000/B1105</f>
        <v>173.42516154171352</v>
      </c>
      <c r="I1105" s="5">
        <f>(N1105+O1105)*(1/General!$B$20)*((D1105/100)*E1105-(G1105/100))*1000/B1105</f>
        <v>81.069281128558885</v>
      </c>
      <c r="J1105" s="5">
        <f t="shared" si="17"/>
        <v>0.46745974118097905</v>
      </c>
      <c r="K1105" s="5">
        <f>MAX(Online_RAW!$L$2-Online_RAW!L1105,0)</f>
        <v>0</v>
      </c>
      <c r="L1105" s="5">
        <f>0.0039*(Online_RAW!M1105)</f>
        <v>52.361399999999996</v>
      </c>
      <c r="M1105" s="10">
        <f>Online_RAW!$N$2-Online_RAW!N1105</f>
        <v>61.450814285710294</v>
      </c>
      <c r="N1105" s="5">
        <f>Online_RAW!C1105*60</f>
        <v>171.4711304347824</v>
      </c>
      <c r="O1105" s="5">
        <f>MAX(0, Online_RAW!D1105*60)</f>
        <v>8.5085217391304404</v>
      </c>
      <c r="P1105" s="5">
        <f>_xlfn.IFNA(VLOOKUP(A1105,Sampling!$D$7:$E$14,2,FALSE),0)</f>
        <v>0</v>
      </c>
      <c r="Q1105">
        <f>_xlfn.IFNA(VLOOKUP(A1105,Refill!$D$6:$G$8,2,FALSE),0)</f>
        <v>0</v>
      </c>
    </row>
    <row r="1106" spans="1:17" x14ac:dyDescent="0.25">
      <c r="A1106" s="5">
        <f>ROUND((Online_RAW!B1106-General!$B$10)*24,3)</f>
        <v>18.399999999999999</v>
      </c>
      <c r="B1106" s="5">
        <f>General!$B$12+Online_ANA!K1106/1000+Online_ANA!L1106/1000+Online_ANA!M1106/1000/General!$B$22-SUM($P$2:P1106)/1000/General!$B$24+SUM($Q$2:Q1106)/1000/General!$B$24</f>
        <v>1.1892535046395787</v>
      </c>
      <c r="C1106" s="5">
        <f>Online_RAW!K1106</f>
        <v>22.435384615384599</v>
      </c>
      <c r="D1106" s="5">
        <f>Online_RAW!J1106</f>
        <v>1.27</v>
      </c>
      <c r="E1106" s="5">
        <f>(1-F1106/100-G1106/100)/(1-C1106/100-D1106/100-General!$B$17/100)</f>
        <v>0.99568207888824545</v>
      </c>
      <c r="F1106" s="5">
        <f>N1106*General!$B$14/(N1106+O1106)+O1106*100/(N1106+O1106)</f>
        <v>24.427474780278885</v>
      </c>
      <c r="G1106" s="5">
        <f>N1106*General!$B$15/(N1106+O1106)</f>
        <v>3.8167942030162182E-2</v>
      </c>
      <c r="H1106" s="5">
        <f>(N1106+O1106)*(1/General!$B$20)*((F1106/100)-E1106*(C1106/100))*1000/B1106</f>
        <v>141.00833875219195</v>
      </c>
      <c r="I1106" s="5">
        <f>(N1106+O1106)*(1/General!$B$20)*((D1106/100)*E1106-(G1106/100))*1000/B1106</f>
        <v>82.780413793717045</v>
      </c>
      <c r="J1106" s="5">
        <f t="shared" si="17"/>
        <v>0.58706041448509894</v>
      </c>
      <c r="K1106" s="5">
        <f>MAX(Online_RAW!$L$2-Online_RAW!L1106,0)</f>
        <v>0</v>
      </c>
      <c r="L1106" s="5">
        <f>0.0039*(Online_RAW!M1106)</f>
        <v>52.561079999999997</v>
      </c>
      <c r="M1106" s="10">
        <f>Online_RAW!$N$2-Online_RAW!N1106</f>
        <v>61.794742857140591</v>
      </c>
      <c r="N1106" s="5">
        <f>Online_RAW!C1106*60</f>
        <v>171.69052173913019</v>
      </c>
      <c r="O1106" s="5">
        <f>MAX(0, Online_RAW!D1106*60)</f>
        <v>8.2411304347825798</v>
      </c>
      <c r="P1106" s="5">
        <f>_xlfn.IFNA(VLOOKUP(A1106,Sampling!$D$7:$E$14,2,FALSE),0)</f>
        <v>0</v>
      </c>
      <c r="Q1106">
        <f>_xlfn.IFNA(VLOOKUP(A1106,Refill!$D$6:$G$8,2,FALSE),0)</f>
        <v>0</v>
      </c>
    </row>
    <row r="1107" spans="1:17" x14ac:dyDescent="0.25">
      <c r="A1107" s="5">
        <f>ROUND((Online_RAW!B1107-General!$B$10)*24,3)</f>
        <v>18.417000000000002</v>
      </c>
      <c r="B1107" s="5">
        <f>General!$B$12+Online_ANA!K1107/1000+Online_ANA!L1107/1000+Online_ANA!M1107/1000/General!$B$22-SUM($P$2:P1107)/1000/General!$B$24+SUM($Q$2:Q1107)/1000/General!$B$24</f>
        <v>1.1897221422018356</v>
      </c>
      <c r="C1107" s="5">
        <f>Online_RAW!K1107</f>
        <v>22.582857142857101</v>
      </c>
      <c r="D1107" s="5">
        <f>Online_RAW!J1107</f>
        <v>1.27</v>
      </c>
      <c r="E1107" s="5">
        <f>(1-F1107/100-G1107/100)/(1-C1107/100-D1107/100-General!$B$17/100)</f>
        <v>1.0012350328798358</v>
      </c>
      <c r="F1107" s="5">
        <f>N1107*General!$B$14/(N1107+O1107)+O1107*100/(N1107+O1107)</f>
        <v>24.153733419399419</v>
      </c>
      <c r="G1107" s="5">
        <f>N1107*General!$B$15/(N1107+O1107)</f>
        <v>3.8306195242727561E-2</v>
      </c>
      <c r="H1107" s="5">
        <f>(N1107+O1107)*(1/General!$B$20)*((F1107/100)-E1107*(C1107/100))*1000/B1107</f>
        <v>104.14582340393828</v>
      </c>
      <c r="I1107" s="5">
        <f>(N1107+O1107)*(1/General!$B$20)*((D1107/100)*E1107-(G1107/100))*1000/B1107</f>
        <v>83.240639812714377</v>
      </c>
      <c r="J1107" s="5">
        <f t="shared" si="17"/>
        <v>0.7992700724047147</v>
      </c>
      <c r="K1107" s="5">
        <f>MAX(Online_RAW!$L$2-Online_RAW!L1107,0)</f>
        <v>0</v>
      </c>
      <c r="L1107" s="5">
        <f>0.0039*(Online_RAW!M1107)</f>
        <v>52.786499999999997</v>
      </c>
      <c r="M1107" s="10">
        <f>Online_RAW!$N$2-Online_RAW!N1107</f>
        <v>62.059850000000552</v>
      </c>
      <c r="N1107" s="5">
        <f>Online_RAW!C1107*60</f>
        <v>172.36690909090919</v>
      </c>
      <c r="O1107" s="5">
        <f>MAX(0, Online_RAW!D1107*60)</f>
        <v>7.6216363636363793</v>
      </c>
      <c r="P1107" s="5">
        <f>_xlfn.IFNA(VLOOKUP(A1107,Sampling!$D$7:$E$14,2,FALSE),0)</f>
        <v>0</v>
      </c>
      <c r="Q1107">
        <f>_xlfn.IFNA(VLOOKUP(A1107,Refill!$D$6:$G$8,2,FALSE),0)</f>
        <v>0</v>
      </c>
    </row>
    <row r="1108" spans="1:17" x14ac:dyDescent="0.25">
      <c r="A1108" s="5">
        <f>ROUND((Online_RAW!B1108-General!$B$10)*24,3)</f>
        <v>18.433</v>
      </c>
      <c r="B1108" s="5">
        <f>General!$B$12+Online_ANA!K1108/1000+Online_ANA!L1108/1000+Online_ANA!M1108/1000/General!$B$22-SUM($P$2:P1108)/1000/General!$B$24+SUM($Q$2:Q1108)/1000/General!$B$24</f>
        <v>1.1899920453618722</v>
      </c>
      <c r="C1108" s="5">
        <f>Online_RAW!K1108</f>
        <v>22.483333333333299</v>
      </c>
      <c r="D1108" s="5">
        <f>Online_RAW!J1108</f>
        <v>1.27</v>
      </c>
      <c r="E1108" s="5">
        <f>(1-F1108/100-G1108/100)/(1-C1108/100-D1108/100-General!$B$17/100)</f>
        <v>1.0031593103032692</v>
      </c>
      <c r="F1108" s="5">
        <f>N1108*General!$B$14/(N1108+O1108)+O1108*100/(N1108+O1108)</f>
        <v>23.90807550580546</v>
      </c>
      <c r="G1108" s="5">
        <f>N1108*General!$B$15/(N1108+O1108)</f>
        <v>3.8430264896057852E-2</v>
      </c>
      <c r="H1108" s="5">
        <f>(N1108+O1108)*(1/General!$B$20)*((F1108/100)-E1108*(C1108/100))*1000/B1108</f>
        <v>91.406368334593722</v>
      </c>
      <c r="I1108" s="5">
        <f>(N1108+O1108)*(1/General!$B$20)*((D1108/100)*E1108-(G1108/100))*1000/B1108</f>
        <v>83.430010828065591</v>
      </c>
      <c r="J1108" s="5">
        <f t="shared" si="17"/>
        <v>0.91273739836889034</v>
      </c>
      <c r="K1108" s="5">
        <f>MAX(Online_RAW!$L$2-Online_RAW!L1108,0)</f>
        <v>0</v>
      </c>
      <c r="L1108" s="5">
        <f>0.0039*(Online_RAW!M1108)</f>
        <v>52.786499999999997</v>
      </c>
      <c r="M1108" s="10">
        <f>Online_RAW!$N$2-Online_RAW!N1108</f>
        <v>62.35404444444066</v>
      </c>
      <c r="N1108" s="5">
        <f>Online_RAW!C1108*60</f>
        <v>173.03243478260879</v>
      </c>
      <c r="O1108" s="5">
        <f>MAX(0, Online_RAW!D1108*60)</f>
        <v>7.0677391304347799</v>
      </c>
      <c r="P1108" s="5">
        <f>_xlfn.IFNA(VLOOKUP(A1108,Sampling!$D$7:$E$14,2,FALSE),0)</f>
        <v>0</v>
      </c>
      <c r="Q1108">
        <f>_xlfn.IFNA(VLOOKUP(A1108,Refill!$D$6:$G$8,2,FALSE),0)</f>
        <v>0</v>
      </c>
    </row>
    <row r="1109" spans="1:17" x14ac:dyDescent="0.25">
      <c r="A1109" s="5">
        <f>ROUND((Online_RAW!B1109-General!$B$10)*24,3)</f>
        <v>18.45</v>
      </c>
      <c r="B1109" s="5">
        <f>General!$B$12+Online_ANA!K1109/1000+Online_ANA!L1109/1000+Online_ANA!M1109/1000/General!$B$22-SUM($P$2:P1109)/1000/General!$B$24+SUM($Q$2:Q1109)/1000/General!$B$24</f>
        <v>1.1902526773700277</v>
      </c>
      <c r="C1109" s="5">
        <f>Online_RAW!K1109</f>
        <v>22.277692307692298</v>
      </c>
      <c r="D1109" s="5">
        <f>Online_RAW!J1109</f>
        <v>1.2649999999999999</v>
      </c>
      <c r="E1109" s="5">
        <f>(1-F1109/100-G1109/100)/(1-C1109/100-D1109/100-General!$B$17/100)</f>
        <v>1.0040068038163061</v>
      </c>
      <c r="F1109" s="5">
        <f>N1109*General!$B$14/(N1109+O1109)+O1109*100/(N1109+O1109)</f>
        <v>23.632199300015216</v>
      </c>
      <c r="G1109" s="5">
        <f>N1109*General!$B$15/(N1109+O1109)</f>
        <v>3.8569596313123629E-2</v>
      </c>
      <c r="H1109" s="5">
        <f>(N1109+O1109)*(1/General!$B$20)*((F1109/100)-E1109*(C1109/100))*1000/B1109</f>
        <v>85.368553171996822</v>
      </c>
      <c r="I1109" s="5">
        <f>(N1109+O1109)*(1/General!$B$20)*((D1109/100)*E1109-(G1109/100))*1000/B1109</f>
        <v>83.091668302897375</v>
      </c>
      <c r="J1109" s="5">
        <f t="shared" si="17"/>
        <v>0.97332876352593112</v>
      </c>
      <c r="K1109" s="5">
        <f>MAX(Online_RAW!$L$2-Online_RAW!L1109,0)</f>
        <v>0</v>
      </c>
      <c r="L1109" s="5">
        <f>0.0039*(Online_RAW!M1109)</f>
        <v>52.786499999999997</v>
      </c>
      <c r="M1109" s="10">
        <f>Online_RAW!$N$2-Online_RAW!N1109</f>
        <v>62.638133333330188</v>
      </c>
      <c r="N1109" s="5">
        <f>Online_RAW!C1109*60</f>
        <v>173.566956521739</v>
      </c>
      <c r="O1109" s="5">
        <f>MAX(0, Online_RAW!D1109*60)</f>
        <v>6.4369565217391198</v>
      </c>
      <c r="P1109" s="5">
        <f>_xlfn.IFNA(VLOOKUP(A1109,Sampling!$D$7:$E$14,2,FALSE),0)</f>
        <v>0</v>
      </c>
      <c r="Q1109">
        <f>_xlfn.IFNA(VLOOKUP(A1109,Refill!$D$6:$G$8,2,FALSE),0)</f>
        <v>0</v>
      </c>
    </row>
    <row r="1110" spans="1:17" x14ac:dyDescent="0.25">
      <c r="A1110" s="5">
        <f>ROUND((Online_RAW!B1110-General!$B$10)*24,3)</f>
        <v>18.466999999999999</v>
      </c>
      <c r="B1110" s="5">
        <f>General!$B$12+Online_ANA!K1110/1000+Online_ANA!L1110/1000+Online_ANA!M1110/1000/General!$B$22-SUM($P$2:P1110)/1000/General!$B$24+SUM($Q$2:Q1110)/1000/General!$B$24</f>
        <v>1.1905500255570094</v>
      </c>
      <c r="C1110" s="5">
        <f>Online_RAW!K1110</f>
        <v>22.04</v>
      </c>
      <c r="D1110" s="5">
        <f>Online_RAW!J1110</f>
        <v>1.2649999999999999</v>
      </c>
      <c r="E1110" s="5">
        <f>(1-F1110/100-G1110/100)/(1-C1110/100-D1110/100-General!$B$17/100)</f>
        <v>1.0037690189818451</v>
      </c>
      <c r="F1110" s="5">
        <f>N1110*General!$B$14/(N1110+O1110)+O1110*100/(N1110+O1110)</f>
        <v>23.411577200784926</v>
      </c>
      <c r="G1110" s="5">
        <f>N1110*General!$B$15/(N1110+O1110)</f>
        <v>3.8681021615765192E-2</v>
      </c>
      <c r="H1110" s="5">
        <f>(N1110+O1110)*(1/General!$B$20)*((F1110/100)-E1110*(C1110/100))*1000/B1110</f>
        <v>86.906016196180261</v>
      </c>
      <c r="I1110" s="5">
        <f>(N1110+O1110)*(1/General!$B$20)*((D1110/100)*E1110-(G1110/100))*1000/B1110</f>
        <v>83.033125461650812</v>
      </c>
      <c r="J1110" s="5">
        <f t="shared" si="17"/>
        <v>0.95543587309551914</v>
      </c>
      <c r="K1110" s="5">
        <f>MAX(Online_RAW!$L$2-Online_RAW!L1110,0)</f>
        <v>0</v>
      </c>
      <c r="L1110" s="5">
        <f>0.0039*(Online_RAW!M1110)</f>
        <v>52.786499999999997</v>
      </c>
      <c r="M1110" s="10">
        <f>Online_RAW!$N$2-Online_RAW!N1110</f>
        <v>62.962242857140154</v>
      </c>
      <c r="N1110" s="5">
        <f>Online_RAW!C1110*60</f>
        <v>174.0474545454546</v>
      </c>
      <c r="O1110" s="5">
        <f>MAX(0, Online_RAW!D1110*60)</f>
        <v>5.9348181818181835</v>
      </c>
      <c r="P1110" s="5">
        <f>_xlfn.IFNA(VLOOKUP(A1110,Sampling!$D$7:$E$14,2,FALSE),0)</f>
        <v>0</v>
      </c>
      <c r="Q1110">
        <f>_xlfn.IFNA(VLOOKUP(A1110,Refill!$D$6:$G$8,2,FALSE),0)</f>
        <v>0</v>
      </c>
    </row>
    <row r="1111" spans="1:17" x14ac:dyDescent="0.25">
      <c r="A1111" s="5">
        <f>ROUND((Online_RAW!B1111-General!$B$10)*24,3)</f>
        <v>18.483000000000001</v>
      </c>
      <c r="B1111" s="5">
        <f>General!$B$12+Online_ANA!K1111/1000+Online_ANA!L1111/1000+Online_ANA!M1111/1000/General!$B$22-SUM($P$2:P1111)/1000/General!$B$24+SUM($Q$2:Q1111)/1000/General!$B$24</f>
        <v>1.1908984954128443</v>
      </c>
      <c r="C1111" s="5">
        <f>Online_RAW!K1111</f>
        <v>21.8169230769231</v>
      </c>
      <c r="D1111" s="5">
        <f>Online_RAW!J1111</f>
        <v>1.2549999999999999</v>
      </c>
      <c r="E1111" s="5">
        <f>(1-F1111/100-G1111/100)/(1-C1111/100-D1111/100-General!$B$17/100)</f>
        <v>1.00063041833236</v>
      </c>
      <c r="F1111" s="5">
        <f>N1111*General!$B$14/(N1111+O1111)+O1111*100/(N1111+O1111)</f>
        <v>23.41771336927216</v>
      </c>
      <c r="G1111" s="5">
        <f>N1111*General!$B$15/(N1111+O1111)</f>
        <v>3.8677922540771632E-2</v>
      </c>
      <c r="H1111" s="5">
        <f>(N1111+O1111)*(1/General!$B$20)*((F1111/100)-E1111*(C1111/100))*1000/B1111</f>
        <v>107.05839893864821</v>
      </c>
      <c r="I1111" s="5">
        <f>(N1111+O1111)*(1/General!$B$20)*((D1111/100)*E1111-(G1111/100))*1000/B1111</f>
        <v>82.104095148792027</v>
      </c>
      <c r="J1111" s="5">
        <f t="shared" si="17"/>
        <v>0.76690942478827184</v>
      </c>
      <c r="K1111" s="5">
        <f>MAX(Online_RAW!$L$2-Online_RAW!L1111,0)</f>
        <v>0</v>
      </c>
      <c r="L1111" s="5">
        <f>0.0039*(Online_RAW!M1111)</f>
        <v>52.884</v>
      </c>
      <c r="M1111" s="10">
        <f>Online_RAW!$N$2-Online_RAW!N1111</f>
        <v>63.235800000000381</v>
      </c>
      <c r="N1111" s="5">
        <f>Online_RAW!C1111*60</f>
        <v>174.11295652173899</v>
      </c>
      <c r="O1111" s="5">
        <f>MAX(0, Online_RAW!D1111*60)</f>
        <v>5.9514782608695658</v>
      </c>
      <c r="P1111" s="5">
        <f>_xlfn.IFNA(VLOOKUP(A1111,Sampling!$D$7:$E$14,2,FALSE),0)</f>
        <v>0</v>
      </c>
      <c r="Q1111">
        <f>_xlfn.IFNA(VLOOKUP(A1111,Refill!$D$6:$G$8,2,FALSE),0)</f>
        <v>0</v>
      </c>
    </row>
    <row r="1112" spans="1:17" x14ac:dyDescent="0.25">
      <c r="A1112" s="5">
        <f>ROUND((Online_RAW!B1112-General!$B$10)*24,3)</f>
        <v>18.5</v>
      </c>
      <c r="B1112" s="5">
        <f>General!$B$12+Online_ANA!K1112/1000+Online_ANA!L1112/1000+Online_ANA!M1112/1000/General!$B$22-SUM($P$2:P1112)/1000/General!$B$24+SUM($Q$2:Q1112)/1000/General!$B$24</f>
        <v>1.1914730035863215</v>
      </c>
      <c r="C1112" s="5">
        <f>Online_RAW!K1112</f>
        <v>21.704999999999998</v>
      </c>
      <c r="D1112" s="5">
        <f>Online_RAW!J1112</f>
        <v>1.24</v>
      </c>
      <c r="E1112" s="5">
        <f>(1-F1112/100-G1112/100)/(1-C1112/100-D1112/100-General!$B$17/100)</f>
        <v>0.99992748021557598</v>
      </c>
      <c r="F1112" s="5">
        <f>N1112*General!$B$14/(N1112+O1112)+O1112*100/(N1112+O1112)</f>
        <v>23.3445340591399</v>
      </c>
      <c r="G1112" s="5">
        <f>N1112*General!$B$15/(N1112+O1112)</f>
        <v>3.8714881788313185E-2</v>
      </c>
      <c r="H1112" s="5">
        <f>(N1112+O1112)*(1/General!$B$20)*((F1112/100)-E1112*(C1112/100))*1000/B1112</f>
        <v>110.61154424036489</v>
      </c>
      <c r="I1112" s="5">
        <f>(N1112+O1112)*(1/General!$B$20)*((D1112/100)*E1112-(G1112/100))*1000/B1112</f>
        <v>80.961184227323599</v>
      </c>
      <c r="J1112" s="5">
        <f t="shared" si="17"/>
        <v>0.73194154175617099</v>
      </c>
      <c r="K1112" s="5">
        <f>MAX(Online_RAW!$L$2-Online_RAW!L1112,0)</f>
        <v>0</v>
      </c>
      <c r="L1112" s="5">
        <f>0.0039*(Online_RAW!M1112)</f>
        <v>53.168699999999994</v>
      </c>
      <c r="M1112" s="10">
        <f>Online_RAW!$N$2-Online_RAW!N1112</f>
        <v>63.551690909090212</v>
      </c>
      <c r="N1112" s="5">
        <f>Online_RAW!C1112*60</f>
        <v>174.21469565217419</v>
      </c>
      <c r="O1112" s="5">
        <f>MAX(0, Online_RAW!D1112*60)</f>
        <v>5.7829565217391314</v>
      </c>
      <c r="P1112" s="5">
        <f>_xlfn.IFNA(VLOOKUP(A1112,Sampling!$D$7:$E$14,2,FALSE),0)</f>
        <v>0</v>
      </c>
      <c r="Q1112">
        <f>_xlfn.IFNA(VLOOKUP(A1112,Refill!$D$6:$G$8,2,FALSE),0)</f>
        <v>0</v>
      </c>
    </row>
    <row r="1113" spans="1:17" x14ac:dyDescent="0.25">
      <c r="A1113" s="5">
        <f>ROUND((Online_RAW!B1113-General!$B$10)*24,3)</f>
        <v>18.516999999999999</v>
      </c>
      <c r="B1113" s="5">
        <f>General!$B$12+Online_ANA!K1113/1000+Online_ANA!L1113/1000+Online_ANA!M1113/1000/General!$B$22-SUM($P$2:P1113)/1000/General!$B$24+SUM($Q$2:Q1113)/1000/General!$B$24</f>
        <v>1.1917668293577985</v>
      </c>
      <c r="C1113" s="5">
        <f>Online_RAW!K1113</f>
        <v>21.655000000000001</v>
      </c>
      <c r="D1113" s="5">
        <f>Online_RAW!J1113</f>
        <v>1.2333333333333301</v>
      </c>
      <c r="E1113" s="5">
        <f>(1-F1113/100-G1113/100)/(1-C1113/100-D1113/100-General!$B$17/100)</f>
        <v>0.99981238247106952</v>
      </c>
      <c r="F1113" s="5">
        <f>N1113*General!$B$14/(N1113+O1113)+O1113*100/(N1113+O1113)</f>
        <v>23.296672906628228</v>
      </c>
      <c r="G1113" s="5">
        <f>N1113*General!$B$15/(N1113+O1113)</f>
        <v>3.8739054087561502E-2</v>
      </c>
      <c r="H1113" s="5">
        <f>(N1113+O1113)*(1/General!$B$20)*((F1113/100)-E1113*(C1113/100))*1000/B1113</f>
        <v>110.83985100389319</v>
      </c>
      <c r="I1113" s="5">
        <f>(N1113+O1113)*(1/General!$B$20)*((D1113/100)*E1113-(G1113/100))*1000/B1113</f>
        <v>80.440011706636312</v>
      </c>
      <c r="J1113" s="5">
        <f t="shared" si="17"/>
        <v>0.7257318642895948</v>
      </c>
      <c r="K1113" s="5">
        <f>MAX(Online_RAW!$L$2-Online_RAW!L1113,0)</f>
        <v>0</v>
      </c>
      <c r="L1113" s="5">
        <f>0.0039*(Online_RAW!M1113)</f>
        <v>53.211599999999997</v>
      </c>
      <c r="M1113" s="10">
        <f>Online_RAW!$N$2-Online_RAW!N1113</f>
        <v>63.825200000000223</v>
      </c>
      <c r="N1113" s="5">
        <f>Online_RAW!C1113*60</f>
        <v>174.23504347826102</v>
      </c>
      <c r="O1113" s="5">
        <f>MAX(0, Online_RAW!D1113*60)</f>
        <v>5.6713043478260881</v>
      </c>
      <c r="P1113" s="5">
        <f>_xlfn.IFNA(VLOOKUP(A1113,Sampling!$D$7:$E$14,2,FALSE),0)</f>
        <v>0</v>
      </c>
      <c r="Q1113">
        <f>_xlfn.IFNA(VLOOKUP(A1113,Refill!$D$6:$G$8,2,FALSE),0)</f>
        <v>0</v>
      </c>
    </row>
    <row r="1114" spans="1:17" x14ac:dyDescent="0.25">
      <c r="A1114" s="5">
        <f>ROUND((Online_RAW!B1114-General!$B$10)*24,3)</f>
        <v>18.533000000000001</v>
      </c>
      <c r="B1114" s="5">
        <f>General!$B$12+Online_ANA!K1114/1000+Online_ANA!L1114/1000+Online_ANA!M1114/1000/General!$B$22-SUM($P$2:P1114)/1000/General!$B$24+SUM($Q$2:Q1114)/1000/General!$B$24</f>
        <v>1.1920070472477069</v>
      </c>
      <c r="C1114" s="5">
        <f>Online_RAW!K1114</f>
        <v>21.62</v>
      </c>
      <c r="D1114" s="5">
        <f>Online_RAW!J1114</f>
        <v>1.22</v>
      </c>
      <c r="E1114" s="5">
        <f>(1-F1114/100-G1114/100)/(1-C1114/100-D1114/100-General!$B$17/100)</f>
        <v>0.99932334251374855</v>
      </c>
      <c r="F1114" s="5">
        <f>N1114*General!$B$14/(N1114+O1114)+O1114*100/(N1114+O1114)</f>
        <v>23.285865902671858</v>
      </c>
      <c r="G1114" s="5">
        <f>N1114*General!$B$15/(N1114+O1114)</f>
        <v>3.8744512170367743E-2</v>
      </c>
      <c r="H1114" s="5">
        <f>(N1114+O1114)*(1/General!$B$20)*((F1114/100)-E1114*(C1114/100))*1000/B1114</f>
        <v>113.1690768501274</v>
      </c>
      <c r="I1114" s="5">
        <f>(N1114+O1114)*(1/General!$B$20)*((D1114/100)*E1114-(G1114/100))*1000/B1114</f>
        <v>79.493334179789983</v>
      </c>
      <c r="J1114" s="5">
        <f t="shared" si="17"/>
        <v>0.70242981910212954</v>
      </c>
      <c r="K1114" s="5">
        <f>MAX(Online_RAW!$L$2-Online_RAW!L1114,0)</f>
        <v>0</v>
      </c>
      <c r="L1114" s="5">
        <f>0.0039*(Online_RAW!M1114)</f>
        <v>53.211599999999997</v>
      </c>
      <c r="M1114" s="10">
        <f>Online_RAW!$N$2-Online_RAW!N1114</f>
        <v>64.087037500000406</v>
      </c>
      <c r="N1114" s="5">
        <f>Online_RAW!C1114*60</f>
        <v>174.2765217391302</v>
      </c>
      <c r="O1114" s="5">
        <f>MAX(0, Online_RAW!D1114*60)</f>
        <v>5.647304347826088</v>
      </c>
      <c r="P1114" s="5">
        <f>_xlfn.IFNA(VLOOKUP(A1114,Sampling!$D$7:$E$14,2,FALSE),0)</f>
        <v>0</v>
      </c>
      <c r="Q1114">
        <f>_xlfn.IFNA(VLOOKUP(A1114,Refill!$D$6:$G$8,2,FALSE),0)</f>
        <v>0</v>
      </c>
    </row>
    <row r="1115" spans="1:17" x14ac:dyDescent="0.25">
      <c r="A1115" s="5">
        <f>ROUND((Online_RAW!B1115-General!$B$10)*24,3)</f>
        <v>18.55</v>
      </c>
      <c r="B1115" s="5">
        <f>General!$B$12+Online_ANA!K1115/1000+Online_ANA!L1115/1000+Online_ANA!M1115/1000/General!$B$22-SUM($P$2:P1115)/1000/General!$B$24+SUM($Q$2:Q1115)/1000/General!$B$24</f>
        <v>1.1922566152905234</v>
      </c>
      <c r="C1115" s="5">
        <f>Online_RAW!K1115</f>
        <v>21.585000000000001</v>
      </c>
      <c r="D1115" s="5">
        <f>Online_RAW!J1115</f>
        <v>1.2150000000000001</v>
      </c>
      <c r="E1115" s="5">
        <f>(1-F1115/100-G1115/100)/(1-C1115/100-D1115/100-General!$B$17/100)</f>
        <v>0.99832253503547796</v>
      </c>
      <c r="F1115" s="5">
        <f>N1115*General!$B$14/(N1115+O1115)+O1115*100/(N1115+O1115)</f>
        <v>23.322740888326603</v>
      </c>
      <c r="G1115" s="5">
        <f>N1115*General!$B$15/(N1115+O1115)</f>
        <v>3.8725888440239088E-2</v>
      </c>
      <c r="H1115" s="5">
        <f>(N1115+O1115)*(1/General!$B$20)*((F1115/100)-E1115*(C1115/100))*1000/B1115</f>
        <v>119.48896774261473</v>
      </c>
      <c r="I1115" s="5">
        <f>(N1115+O1115)*(1/General!$B$20)*((D1115/100)*E1115-(G1115/100))*1000/B1115</f>
        <v>79.093733208458133</v>
      </c>
      <c r="J1115" s="5">
        <f t="shared" si="17"/>
        <v>0.66193335420580435</v>
      </c>
      <c r="K1115" s="5">
        <f>MAX(Online_RAW!$L$2-Online_RAW!L1115,0)</f>
        <v>0</v>
      </c>
      <c r="L1115" s="5">
        <f>0.0039*(Online_RAW!M1115)</f>
        <v>53.211599999999997</v>
      </c>
      <c r="M1115" s="10">
        <f>Online_RAW!$N$2-Online_RAW!N1115</f>
        <v>64.359066666670515</v>
      </c>
      <c r="N1115" s="5">
        <f>Online_RAW!C1115*60</f>
        <v>174.2678181818184</v>
      </c>
      <c r="O1115" s="5">
        <f>MAX(0, Online_RAW!D1115*60)</f>
        <v>5.7335454545454541</v>
      </c>
      <c r="P1115" s="5">
        <f>_xlfn.IFNA(VLOOKUP(A1115,Sampling!$D$7:$E$14,2,FALSE),0)</f>
        <v>0</v>
      </c>
      <c r="Q1115">
        <f>_xlfn.IFNA(VLOOKUP(A1115,Refill!$D$6:$G$8,2,FALSE),0)</f>
        <v>0</v>
      </c>
    </row>
    <row r="1116" spans="1:17" x14ac:dyDescent="0.25">
      <c r="A1116" s="5">
        <f>ROUND((Online_RAW!B1116-General!$B$10)*24,3)</f>
        <v>18.567</v>
      </c>
      <c r="B1116" s="5">
        <f>General!$B$12+Online_ANA!K1116/1000+Online_ANA!L1116/1000+Online_ANA!M1116/1000/General!$B$22-SUM($P$2:P1116)/1000/General!$B$24+SUM($Q$2:Q1116)/1000/General!$B$24</f>
        <v>1.1925868701325142</v>
      </c>
      <c r="C1116" s="5">
        <f>Online_RAW!K1116</f>
        <v>21.58</v>
      </c>
      <c r="D1116" s="5">
        <f>Online_RAW!J1116</f>
        <v>1.22</v>
      </c>
      <c r="E1116" s="5">
        <f>(1-F1116/100-G1116/100)/(1-C1116/100-D1116/100-General!$B$17/100)</f>
        <v>0.99872574816468618</v>
      </c>
      <c r="F1116" s="5">
        <f>N1116*General!$B$14/(N1116+O1116)+O1116*100/(N1116+O1116)</f>
        <v>23.291771660947152</v>
      </c>
      <c r="G1116" s="5">
        <f>N1116*General!$B$15/(N1116+O1116)</f>
        <v>3.8741529464168104E-2</v>
      </c>
      <c r="H1116" s="5">
        <f>(N1116+O1116)*(1/General!$B$20)*((F1116/100)-E1116*(C1116/100))*1000/B1116</f>
        <v>117.0786535770886</v>
      </c>
      <c r="I1116" s="5">
        <f>(N1116+O1116)*(1/General!$B$20)*((D1116/100)*E1116-(G1116/100))*1000/B1116</f>
        <v>79.411558320985407</v>
      </c>
      <c r="J1116" s="5">
        <f t="shared" si="17"/>
        <v>0.67827529523730057</v>
      </c>
      <c r="K1116" s="5">
        <f>MAX(Online_RAW!$L$2-Online_RAW!L1116,0)</f>
        <v>0</v>
      </c>
      <c r="L1116" s="5">
        <f>0.0039*(Online_RAW!M1116)</f>
        <v>53.211599999999997</v>
      </c>
      <c r="M1116" s="10">
        <f>Online_RAW!$N$2-Online_RAW!N1116</f>
        <v>64.719044444440442</v>
      </c>
      <c r="N1116" s="5">
        <f>Online_RAW!C1116*60</f>
        <v>174.2757142857144</v>
      </c>
      <c r="O1116" s="5">
        <f>MAX(0, Online_RAW!D1116*60)</f>
        <v>5.6611304347826099</v>
      </c>
      <c r="P1116" s="5">
        <f>_xlfn.IFNA(VLOOKUP(A1116,Sampling!$D$7:$E$14,2,FALSE),0)</f>
        <v>0</v>
      </c>
      <c r="Q1116">
        <f>_xlfn.IFNA(VLOOKUP(A1116,Refill!$D$6:$G$8,2,FALSE),0)</f>
        <v>0</v>
      </c>
    </row>
    <row r="1117" spans="1:17" x14ac:dyDescent="0.25">
      <c r="A1117" s="5">
        <f>ROUND((Online_RAW!B1117-General!$B$10)*24,3)</f>
        <v>18.582999999999998</v>
      </c>
      <c r="B1117" s="5">
        <f>General!$B$12+Online_ANA!K1117/1000+Online_ANA!L1117/1000+Online_ANA!M1117/1000/General!$B$22-SUM($P$2:P1117)/1000/General!$B$24+SUM($Q$2:Q1117)/1000/General!$B$24</f>
        <v>1.1931190619618901</v>
      </c>
      <c r="C1117" s="5">
        <f>Online_RAW!K1117</f>
        <v>21.605</v>
      </c>
      <c r="D1117" s="5">
        <f>Online_RAW!J1117</f>
        <v>1.22</v>
      </c>
      <c r="E1117" s="5">
        <f>(1-F1117/100-G1117/100)/(1-C1117/100-D1117/100-General!$B$17/100)</f>
        <v>1.0028031121539311</v>
      </c>
      <c r="F1117" s="5">
        <f>N1117*General!$B$14/(N1117+O1117)+O1117*100/(N1117+O1117)</f>
        <v>23.003687986009584</v>
      </c>
      <c r="G1117" s="5">
        <f>N1117*General!$B$15/(N1117+O1117)</f>
        <v>3.8887026269692128E-2</v>
      </c>
      <c r="H1117" s="5">
        <f>(N1117+O1117)*(1/General!$B$20)*((F1117/100)-E1117*(C1117/100))*1000/B1117</f>
        <v>90.091597793521643</v>
      </c>
      <c r="I1117" s="5">
        <f>(N1117+O1117)*(1/General!$B$20)*((D1117/100)*E1117-(G1117/100))*1000/B1117</f>
        <v>79.750629081988308</v>
      </c>
      <c r="J1117" s="5">
        <f t="shared" si="17"/>
        <v>0.88521716825098928</v>
      </c>
      <c r="K1117" s="5">
        <f>MAX(Online_RAW!$L$2-Online_RAW!L1117,0)</f>
        <v>0</v>
      </c>
      <c r="L1117" s="5">
        <f>0.0039*(Online_RAW!M1117)</f>
        <v>53.492399999999996</v>
      </c>
      <c r="M1117" s="10">
        <f>Online_RAW!$N$2-Online_RAW!N1117</f>
        <v>64.993061538460097</v>
      </c>
      <c r="N1117" s="5">
        <f>Online_RAW!C1117*60</f>
        <v>175.03904347826099</v>
      </c>
      <c r="O1117" s="5">
        <f>MAX(0, Online_RAW!D1117*60)</f>
        <v>5.00973913043478</v>
      </c>
      <c r="P1117" s="5">
        <f>_xlfn.IFNA(VLOOKUP(A1117,Sampling!$D$7:$E$14,2,FALSE),0)</f>
        <v>0</v>
      </c>
      <c r="Q1117">
        <f>_xlfn.IFNA(VLOOKUP(A1117,Refill!$D$6:$G$8,2,FALSE),0)</f>
        <v>0</v>
      </c>
    </row>
    <row r="1118" spans="1:17" x14ac:dyDescent="0.25">
      <c r="A1118" s="5">
        <f>ROUND((Online_RAW!B1118-General!$B$10)*24,3)</f>
        <v>18.600000000000001</v>
      </c>
      <c r="B1118" s="5">
        <f>General!$B$12+Online_ANA!K1118/1000+Online_ANA!L1118/1000+Online_ANA!M1118/1000/General!$B$22-SUM($P$2:P1118)/1000/General!$B$24+SUM($Q$2:Q1118)/1000/General!$B$24</f>
        <v>1.1935312553079911</v>
      </c>
      <c r="C1118" s="5">
        <f>Online_RAW!K1118</f>
        <v>21.484999999999999</v>
      </c>
      <c r="D1118" s="5">
        <f>Online_RAW!J1118</f>
        <v>1.2</v>
      </c>
      <c r="E1118" s="5">
        <f>(1-F1118/100-G1118/100)/(1-C1118/100-D1118/100-General!$B$17/100)</f>
        <v>0.99935806467640009</v>
      </c>
      <c r="F1118" s="5">
        <f>N1118*General!$B$14/(N1118+O1118)+O1118*100/(N1118+O1118)</f>
        <v>23.128221646278202</v>
      </c>
      <c r="G1118" s="5">
        <f>N1118*General!$B$15/(N1118+O1118)</f>
        <v>3.8824130481677675E-2</v>
      </c>
      <c r="H1118" s="5">
        <f>(N1118+O1118)*(1/General!$B$20)*((F1118/100)-E1118*(C1118/100))*1000/B1118</f>
        <v>111.48374166712127</v>
      </c>
      <c r="I1118" s="5">
        <f>(N1118+O1118)*(1/General!$B$20)*((D1118/100)*E1118-(G1118/100))*1000/B1118</f>
        <v>78.071990574105627</v>
      </c>
      <c r="J1118" s="5">
        <f t="shared" si="17"/>
        <v>0.70029933877910544</v>
      </c>
      <c r="K1118" s="5">
        <f>MAX(Online_RAW!$L$2-Online_RAW!L1118,0)</f>
        <v>0</v>
      </c>
      <c r="L1118" s="5">
        <f>0.0039*(Online_RAW!M1118)</f>
        <v>53.640599999999999</v>
      </c>
      <c r="M1118" s="10">
        <f>Online_RAW!$N$2-Online_RAW!N1118</f>
        <v>65.280814285710221</v>
      </c>
      <c r="N1118" s="5">
        <f>Online_RAW!C1118*60</f>
        <v>174.69495652173899</v>
      </c>
      <c r="O1118" s="5">
        <f>MAX(0, Online_RAW!D1118*60)</f>
        <v>5.2909999999999977</v>
      </c>
      <c r="P1118" s="5">
        <f>_xlfn.IFNA(VLOOKUP(A1118,Sampling!$D$7:$E$14,2,FALSE),0)</f>
        <v>0</v>
      </c>
      <c r="Q1118">
        <f>_xlfn.IFNA(VLOOKUP(A1118,Refill!$D$6:$G$8,2,FALSE),0)</f>
        <v>0</v>
      </c>
    </row>
    <row r="1119" spans="1:17" x14ac:dyDescent="0.25">
      <c r="A1119" s="5">
        <f>ROUND((Online_RAW!B1119-General!$B$10)*24,3)</f>
        <v>18.617000000000001</v>
      </c>
      <c r="B1119" s="5">
        <f>General!$B$12+Online_ANA!K1119/1000+Online_ANA!L1119/1000+Online_ANA!M1119/1000/General!$B$22-SUM($P$2:P1119)/1000/General!$B$24+SUM($Q$2:Q1119)/1000/General!$B$24</f>
        <v>1.1937805165971658</v>
      </c>
      <c r="C1119" s="5">
        <f>Online_RAW!K1119</f>
        <v>21.382000000000001</v>
      </c>
      <c r="D1119" s="5">
        <f>Online_RAW!J1119</f>
        <v>1.19</v>
      </c>
      <c r="E1119" s="5">
        <f>(1-F1119/100-G1119/100)/(1-C1119/100-D1119/100-General!$B$17/100)</f>
        <v>0.99701248173018997</v>
      </c>
      <c r="F1119" s="5">
        <f>N1119*General!$B$14/(N1119+O1119)+O1119*100/(N1119+O1119)</f>
        <v>23.195927260385638</v>
      </c>
      <c r="G1119" s="5">
        <f>N1119*General!$B$15/(N1119+O1119)</f>
        <v>3.8789935727077958E-2</v>
      </c>
      <c r="H1119" s="5">
        <f>(N1119+O1119)*(1/General!$B$20)*((F1119/100)-E1119*(C1119/100))*1000/B1119</f>
        <v>126.32175310480031</v>
      </c>
      <c r="I1119" s="5">
        <f>(N1119+O1119)*(1/General!$B$20)*((D1119/100)*E1119-(G1119/100))*1000/B1119</f>
        <v>77.203796404404642</v>
      </c>
      <c r="J1119" s="5">
        <f t="shared" si="17"/>
        <v>0.61116786702884074</v>
      </c>
      <c r="K1119" s="5">
        <f>MAX(Online_RAW!$L$2-Online_RAW!L1119,0)</f>
        <v>0</v>
      </c>
      <c r="L1119" s="5">
        <f>0.0039*(Online_RAW!M1119)</f>
        <v>53.640599999999999</v>
      </c>
      <c r="M1119" s="10">
        <f>Online_RAW!$N$2-Online_RAW!N1119</f>
        <v>65.552509090910462</v>
      </c>
      <c r="N1119" s="5">
        <f>Online_RAW!C1119*60</f>
        <v>174.5541818181816</v>
      </c>
      <c r="O1119" s="5">
        <f>MAX(0, Online_RAW!D1119*60)</f>
        <v>5.4452727272727239</v>
      </c>
      <c r="P1119" s="5">
        <f>_xlfn.IFNA(VLOOKUP(A1119,Sampling!$D$7:$E$14,2,FALSE),0)</f>
        <v>0</v>
      </c>
      <c r="Q1119">
        <f>_xlfn.IFNA(VLOOKUP(A1119,Refill!$D$6:$G$8,2,FALSE),0)</f>
        <v>0</v>
      </c>
    </row>
    <row r="1120" spans="1:17" x14ac:dyDescent="0.25">
      <c r="A1120" s="5">
        <f>ROUND((Online_RAW!B1120-General!$B$10)*24,3)</f>
        <v>18.632999999999999</v>
      </c>
      <c r="B1120" s="5">
        <f>General!$B$12+Online_ANA!K1120/1000+Online_ANA!L1120/1000+Online_ANA!M1120/1000/General!$B$22-SUM($P$2:P1120)/1000/General!$B$24+SUM($Q$2:Q1120)/1000/General!$B$24</f>
        <v>1.1940950495412843</v>
      </c>
      <c r="C1120" s="5">
        <f>Online_RAW!K1120</f>
        <v>21.434999999999999</v>
      </c>
      <c r="D1120" s="5">
        <f>Online_RAW!J1120</f>
        <v>1.2</v>
      </c>
      <c r="E1120" s="5">
        <f>(1-F1120/100-G1120/100)/(1-C1120/100-D1120/100-General!$B$17/100)</f>
        <v>0.9964824092769009</v>
      </c>
      <c r="F1120" s="5">
        <f>N1120*General!$B$14/(N1120+O1120)+O1120*100/(N1120+O1120)</f>
        <v>23.299571089178375</v>
      </c>
      <c r="G1120" s="5">
        <f>N1120*General!$B$15/(N1120+O1120)</f>
        <v>3.8737590359000824E-2</v>
      </c>
      <c r="H1120" s="5">
        <f>(N1120+O1120)*(1/General!$B$20)*((F1120/100)-E1120*(C1120/100))*1000/B1120</f>
        <v>130.44825349012234</v>
      </c>
      <c r="I1120" s="5">
        <f>(N1120+O1120)*(1/General!$B$20)*((D1120/100)*E1120-(G1120/100))*1000/B1120</f>
        <v>77.802216846684217</v>
      </c>
      <c r="J1120" s="5">
        <f t="shared" si="17"/>
        <v>0.59642206595411007</v>
      </c>
      <c r="K1120" s="5">
        <f>MAX(Online_RAW!$L$2-Online_RAW!L1120,0)</f>
        <v>0</v>
      </c>
      <c r="L1120" s="5">
        <f>0.0039*(Online_RAW!M1120)</f>
        <v>53.640599999999999</v>
      </c>
      <c r="M1120" s="10">
        <f>Online_RAW!$N$2-Online_RAW!N1120</f>
        <v>65.89534999999978</v>
      </c>
      <c r="N1120" s="5">
        <f>Online_RAW!C1120*60</f>
        <v>174.2906086956522</v>
      </c>
      <c r="O1120" s="5">
        <f>MAX(0, Online_RAW!D1120*60)</f>
        <v>5.6799130434782583</v>
      </c>
      <c r="P1120" s="5">
        <f>_xlfn.IFNA(VLOOKUP(A1120,Sampling!$D$7:$E$14,2,FALSE),0)</f>
        <v>0</v>
      </c>
      <c r="Q1120">
        <f>_xlfn.IFNA(VLOOKUP(A1120,Refill!$D$6:$G$8,2,FALSE),0)</f>
        <v>0</v>
      </c>
    </row>
    <row r="1121" spans="1:17" x14ac:dyDescent="0.25">
      <c r="A1121" s="5">
        <f>ROUND((Online_RAW!B1121-General!$B$10)*24,3)</f>
        <v>18.649999999999999</v>
      </c>
      <c r="B1121" s="5">
        <f>General!$B$12+Online_ANA!K1121/1000+Online_ANA!L1121/1000+Online_ANA!M1121/1000/General!$B$22-SUM($P$2:P1121)/1000/General!$B$24+SUM($Q$2:Q1121)/1000/General!$B$24</f>
        <v>1.1943276948012205</v>
      </c>
      <c r="C1121" s="5">
        <f>Online_RAW!K1121</f>
        <v>21.51</v>
      </c>
      <c r="D1121" s="5">
        <f>Online_RAW!J1121</f>
        <v>1.2</v>
      </c>
      <c r="E1121" s="5">
        <f>(1-F1121/100-G1121/100)/(1-C1121/100-D1121/100-General!$B$17/100)</f>
        <v>0.99706568981555965</v>
      </c>
      <c r="F1121" s="5">
        <f>N1121*General!$B$14/(N1121+O1121)+O1121*100/(N1121+O1121)</f>
        <v>23.3294930101248</v>
      </c>
      <c r="G1121" s="5">
        <f>N1121*General!$B$15/(N1121+O1121)</f>
        <v>3.8722478277714745E-2</v>
      </c>
      <c r="H1121" s="5">
        <f>(N1121+O1121)*(1/General!$B$20)*((F1121/100)-E1121*(C1121/100))*1000/B1121</f>
        <v>126.60712750326053</v>
      </c>
      <c r="I1121" s="5">
        <f>(N1121+O1121)*(1/General!$B$20)*((D1121/100)*E1121-(G1121/100))*1000/B1121</f>
        <v>77.860100621529241</v>
      </c>
      <c r="J1121" s="5">
        <f t="shared" si="17"/>
        <v>0.61497407102553603</v>
      </c>
      <c r="K1121" s="5">
        <f>MAX(Online_RAW!$L$2-Online_RAW!L1121,0)</f>
        <v>0</v>
      </c>
      <c r="L1121" s="5">
        <f>0.0039*(Online_RAW!M1121)</f>
        <v>53.640599999999999</v>
      </c>
      <c r="M1121" s="10">
        <f>Online_RAW!$N$2-Online_RAW!N1121</f>
        <v>66.148933333330206</v>
      </c>
      <c r="N1121" s="5">
        <f>Online_RAW!C1121*60</f>
        <v>174.27850000000021</v>
      </c>
      <c r="O1121" s="5">
        <f>MAX(0, Online_RAW!D1121*60)</f>
        <v>5.7497500000000024</v>
      </c>
      <c r="P1121" s="5">
        <f>_xlfn.IFNA(VLOOKUP(A1121,Sampling!$D$7:$E$14,2,FALSE),0)</f>
        <v>0</v>
      </c>
      <c r="Q1121">
        <f>_xlfn.IFNA(VLOOKUP(A1121,Refill!$D$6:$G$8,2,FALSE),0)</f>
        <v>0</v>
      </c>
    </row>
    <row r="1122" spans="1:17" x14ac:dyDescent="0.25">
      <c r="A1122" s="5">
        <f>ROUND((Online_RAW!B1122-General!$B$10)*24,3)</f>
        <v>18.667000000000002</v>
      </c>
      <c r="B1122" s="5">
        <f>General!$B$12+Online_ANA!K1122/1000+Online_ANA!L1122/1000+Online_ANA!M1122/1000/General!$B$22-SUM($P$2:P1122)/1000/General!$B$24+SUM($Q$2:Q1122)/1000/General!$B$24</f>
        <v>1.1948530447706425</v>
      </c>
      <c r="C1122" s="5">
        <f>Online_RAW!K1122</f>
        <v>21.57</v>
      </c>
      <c r="D1122" s="5">
        <f>Online_RAW!J1122</f>
        <v>1.2150000000000001</v>
      </c>
      <c r="E1122" s="5">
        <f>(1-F1122/100-G1122/100)/(1-C1122/100-D1122/100-General!$B$17/100)</f>
        <v>0.99800425478132604</v>
      </c>
      <c r="F1122" s="5">
        <f>N1122*General!$B$14/(N1122+O1122)+O1122*100/(N1122+O1122)</f>
        <v>23.332209124645274</v>
      </c>
      <c r="G1122" s="5">
        <f>N1122*General!$B$15/(N1122+O1122)</f>
        <v>3.8721106502704411E-2</v>
      </c>
      <c r="H1122" s="5">
        <f>(N1122+O1122)*(1/General!$B$20)*((F1122/100)-E1122*(C1122/100))*1000/B1122</f>
        <v>121.27090341194624</v>
      </c>
      <c r="I1122" s="5">
        <f>(N1122+O1122)*(1/General!$B$20)*((D1122/100)*E1122-(G1122/100))*1000/B1122</f>
        <v>78.855428993856066</v>
      </c>
      <c r="J1122" s="5">
        <f t="shared" si="17"/>
        <v>0.65024195231721282</v>
      </c>
      <c r="K1122" s="5">
        <f>MAX(Online_RAW!$L$2-Online_RAW!L1122,0)</f>
        <v>0</v>
      </c>
      <c r="L1122" s="5">
        <f>0.0039*(Online_RAW!M1122)</f>
        <v>53.893319999999996</v>
      </c>
      <c r="M1122" s="10">
        <f>Online_RAW!$N$2-Online_RAW!N1122</f>
        <v>66.446100000000115</v>
      </c>
      <c r="N1122" s="5">
        <f>Online_RAW!C1122*60</f>
        <v>174.15627272727301</v>
      </c>
      <c r="O1122" s="5">
        <f>MAX(0, Online_RAW!D1122*60)</f>
        <v>5.7520909090909083</v>
      </c>
      <c r="P1122" s="5">
        <f>_xlfn.IFNA(VLOOKUP(A1122,Sampling!$D$7:$E$14,2,FALSE),0)</f>
        <v>0</v>
      </c>
      <c r="Q1122">
        <f>_xlfn.IFNA(VLOOKUP(A1122,Refill!$D$6:$G$8,2,FALSE),0)</f>
        <v>0</v>
      </c>
    </row>
    <row r="1123" spans="1:17" x14ac:dyDescent="0.25">
      <c r="A1123" s="5">
        <f>ROUND((Online_RAW!B1123-General!$B$10)*24,3)</f>
        <v>18.683</v>
      </c>
      <c r="B1123" s="5">
        <f>General!$B$12+Online_ANA!K1123/1000+Online_ANA!L1123/1000+Online_ANA!M1123/1000/General!$B$22-SUM($P$2:P1123)/1000/General!$B$24+SUM($Q$2:Q1123)/1000/General!$B$24</f>
        <v>1.1952633443425045</v>
      </c>
      <c r="C1123" s="5">
        <f>Online_RAW!K1123</f>
        <v>21.605</v>
      </c>
      <c r="D1123" s="5">
        <f>Online_RAW!J1123</f>
        <v>1.21</v>
      </c>
      <c r="E1123" s="5">
        <f>(1-F1123/100-G1123/100)/(1-C1123/100-D1123/100-General!$B$17/100)</f>
        <v>0.99949384177833789</v>
      </c>
      <c r="F1123" s="5">
        <f>N1123*General!$B$14/(N1123+O1123)+O1123*100/(N1123+O1123)</f>
        <v>23.247777370459509</v>
      </c>
      <c r="G1123" s="5">
        <f>N1123*General!$B$15/(N1123+O1123)</f>
        <v>3.8763748802798224E-2</v>
      </c>
      <c r="H1123" s="5">
        <f>(N1123+O1123)*(1/General!$B$20)*((F1123/100)-E1123*(C1123/100))*1000/B1123</f>
        <v>111.13342179862951</v>
      </c>
      <c r="I1123" s="5">
        <f>(N1123+O1123)*(1/General!$B$20)*((D1123/100)*E1123-(G1123/100))*1000/B1123</f>
        <v>78.668689724206203</v>
      </c>
      <c r="J1123" s="5">
        <f t="shared" si="17"/>
        <v>0.70787606870192077</v>
      </c>
      <c r="K1123" s="5">
        <f>MAX(Online_RAW!$L$2-Online_RAW!L1123,0)</f>
        <v>0</v>
      </c>
      <c r="L1123" s="5">
        <f>0.0039*(Online_RAW!M1123)</f>
        <v>54.061799999999998</v>
      </c>
      <c r="M1123" s="10">
        <f>Online_RAW!$N$2-Online_RAW!N1123</f>
        <v>66.709683333329849</v>
      </c>
      <c r="N1123" s="5">
        <f>Online_RAW!C1123*60</f>
        <v>174.475043478261</v>
      </c>
      <c r="O1123" s="5">
        <f>MAX(0, Online_RAW!D1123*60)</f>
        <v>5.5643478260869559</v>
      </c>
      <c r="P1123" s="5">
        <f>_xlfn.IFNA(VLOOKUP(A1123,Sampling!$D$7:$E$14,2,FALSE),0)</f>
        <v>0</v>
      </c>
      <c r="Q1123">
        <f>_xlfn.IFNA(VLOOKUP(A1123,Refill!$D$6:$G$8,2,FALSE),0)</f>
        <v>0</v>
      </c>
    </row>
    <row r="1124" spans="1:17" x14ac:dyDescent="0.25">
      <c r="A1124" s="5">
        <f>ROUND((Online_RAW!B1124-General!$B$10)*24,3)</f>
        <v>18.7</v>
      </c>
      <c r="B1124" s="5">
        <f>General!$B$12+Online_ANA!K1124/1000+Online_ANA!L1124/1000+Online_ANA!M1124/1000/General!$B$22-SUM($P$2:P1124)/1000/General!$B$24+SUM($Q$2:Q1124)/1000/General!$B$24</f>
        <v>1.1955300286520827</v>
      </c>
      <c r="C1124" s="5">
        <f>Online_RAW!K1124</f>
        <v>21.59</v>
      </c>
      <c r="D1124" s="5">
        <f>Online_RAW!J1124</f>
        <v>1.2</v>
      </c>
      <c r="E1124" s="5">
        <f>(1-F1124/100-G1124/100)/(1-C1124/100-D1124/100-General!$B$17/100)</f>
        <v>1.0038086494559577</v>
      </c>
      <c r="F1124" s="5">
        <f>N1124*General!$B$14/(N1124+O1124)+O1124*100/(N1124+O1124)</f>
        <v>22.891330684138346</v>
      </c>
      <c r="G1124" s="5">
        <f>N1124*General!$B$15/(N1124+O1124)</f>
        <v>3.8943772381748315E-2</v>
      </c>
      <c r="H1124" s="5">
        <f>(N1124+O1124)*(1/General!$B$20)*((F1124/100)-E1124*(C1124/100))*1000/B1124</f>
        <v>81.893366992693345</v>
      </c>
      <c r="I1124" s="5">
        <f>(N1124+O1124)*(1/General!$B$20)*((D1124/100)*E1124-(G1124/100))*1000/B1124</f>
        <v>78.301152825643683</v>
      </c>
      <c r="J1124" s="5">
        <f t="shared" si="17"/>
        <v>0.95613546861041676</v>
      </c>
      <c r="K1124" s="5">
        <f>MAX(Online_RAW!$L$2-Online_RAW!L1124,0)</f>
        <v>0</v>
      </c>
      <c r="L1124" s="5">
        <f>0.0039*(Online_RAW!M1124)</f>
        <v>54.061799999999998</v>
      </c>
      <c r="M1124" s="10">
        <f>Online_RAW!$N$2-Online_RAW!N1124</f>
        <v>67.000369230770048</v>
      </c>
      <c r="N1124" s="5">
        <f>Online_RAW!C1124*60</f>
        <v>175.25345454545462</v>
      </c>
      <c r="O1124" s="5">
        <f>MAX(0, Online_RAW!D1124*60)</f>
        <v>4.7531999999999996</v>
      </c>
      <c r="P1124" s="5">
        <f>_xlfn.IFNA(VLOOKUP(A1124,Sampling!$D$7:$E$14,2,FALSE),0)</f>
        <v>0</v>
      </c>
      <c r="Q1124">
        <f>_xlfn.IFNA(VLOOKUP(A1124,Refill!$D$6:$G$8,2,FALSE),0)</f>
        <v>0</v>
      </c>
    </row>
    <row r="1125" spans="1:17" x14ac:dyDescent="0.25">
      <c r="A1125" s="5">
        <f>ROUND((Online_RAW!B1125-General!$B$10)*24,3)</f>
        <v>18.716999999999999</v>
      </c>
      <c r="B1125" s="5">
        <f>General!$B$12+Online_ANA!K1125/1000+Online_ANA!L1125/1000+Online_ANA!M1125/1000/General!$B$22-SUM($P$2:P1125)/1000/General!$B$24+SUM($Q$2:Q1125)/1000/General!$B$24</f>
        <v>1.1958040935779819</v>
      </c>
      <c r="C1125" s="5">
        <f>Online_RAW!K1125</f>
        <v>21.475000000000001</v>
      </c>
      <c r="D1125" s="5">
        <f>Online_RAW!J1125</f>
        <v>1.1850000000000001</v>
      </c>
      <c r="E1125" s="5">
        <f>(1-F1125/100-G1125/100)/(1-C1125/100-D1125/100-General!$B$17/100)</f>
        <v>1.0173306680743774</v>
      </c>
      <c r="F1125" s="5">
        <f>N1125*General!$B$14/(N1125+O1125)+O1125*100/(N1125+O1125)</f>
        <v>21.720302084615554</v>
      </c>
      <c r="G1125" s="5">
        <f>N1125*General!$B$15/(N1125+O1125)</f>
        <v>3.9535200967365888E-2</v>
      </c>
      <c r="H1125" s="5">
        <f>(N1125+O1125)*(1/General!$B$20)*((F1125/100)-E1125*(C1125/100))*1000/B1125</f>
        <v>-8.5271201243768484</v>
      </c>
      <c r="I1125" s="5">
        <f>(N1125+O1125)*(1/General!$B$20)*((D1125/100)*E1125-(G1125/100))*1000/B1125</f>
        <v>78.36621445690389</v>
      </c>
      <c r="J1125" s="5">
        <f t="shared" si="17"/>
        <v>-9.1902322605817393</v>
      </c>
      <c r="K1125" s="5">
        <f>MAX(Online_RAW!$L$2-Online_RAW!L1125,0)</f>
        <v>0</v>
      </c>
      <c r="L1125" s="5">
        <f>0.0039*(Online_RAW!M1125)</f>
        <v>54.061799999999998</v>
      </c>
      <c r="M1125" s="10">
        <f>Online_RAW!$N$2-Online_RAW!N1125</f>
        <v>67.29910000000018</v>
      </c>
      <c r="N1125" s="5">
        <f>Online_RAW!C1125*60</f>
        <v>178.04634782608679</v>
      </c>
      <c r="O1125" s="5">
        <f>MAX(0, Online_RAW!D1125*60)</f>
        <v>2.0932173913043459</v>
      </c>
      <c r="P1125" s="5">
        <f>_xlfn.IFNA(VLOOKUP(A1125,Sampling!$D$7:$E$14,2,FALSE),0)</f>
        <v>0</v>
      </c>
      <c r="Q1125">
        <f>_xlfn.IFNA(VLOOKUP(A1125,Refill!$D$6:$G$8,2,FALSE),0)</f>
        <v>0</v>
      </c>
    </row>
    <row r="1126" spans="1:17" x14ac:dyDescent="0.25">
      <c r="A1126" s="5">
        <f>ROUND((Online_RAW!B1126-General!$B$10)*24,3)</f>
        <v>18.733000000000001</v>
      </c>
      <c r="B1126" s="5">
        <f>General!$B$12+Online_ANA!K1126/1000+Online_ANA!L1126/1000+Online_ANA!M1126/1000/General!$B$22-SUM($P$2:P1126)/1000/General!$B$24+SUM($Q$2:Q1126)/1000/General!$B$24</f>
        <v>1.1961072211843209</v>
      </c>
      <c r="C1126" s="5">
        <f>Online_RAW!K1126</f>
        <v>20.8776923076923</v>
      </c>
      <c r="D1126" s="5">
        <f>Online_RAW!J1126</f>
        <v>1.17333333333333</v>
      </c>
      <c r="E1126" s="5">
        <f>(1-F1126/100-G1126/100)/(1-C1126/100-D1126/100-General!$B$17/100)</f>
        <v>1.0045272727558319</v>
      </c>
      <c r="F1126" s="5">
        <f>N1126*General!$B$14/(N1126+O1126)+O1126*100/(N1126+O1126)</f>
        <v>22.093433846271093</v>
      </c>
      <c r="G1126" s="5">
        <f>N1126*General!$B$15/(N1126+O1126)</f>
        <v>3.9346750582691367E-2</v>
      </c>
      <c r="H1126" s="5">
        <f>(N1126+O1126)*(1/General!$B$20)*((F1126/100)-E1126*(C1126/100))*1000/B1126</f>
        <v>75.259576885048531</v>
      </c>
      <c r="I1126" s="5">
        <f>(N1126+O1126)*(1/General!$B$20)*((D1126/100)*E1126-(G1126/100))*1000/B1126</f>
        <v>76.472891791068079</v>
      </c>
      <c r="J1126" s="5">
        <f t="shared" si="17"/>
        <v>1.0161217343524633</v>
      </c>
      <c r="K1126" s="5">
        <f>MAX(Online_RAW!$L$2-Online_RAW!L1126,0)</f>
        <v>0</v>
      </c>
      <c r="L1126" s="5">
        <f>0.0039*(Online_RAW!M1126)</f>
        <v>54.061799999999998</v>
      </c>
      <c r="M1126" s="10">
        <f>Online_RAW!$N$2-Online_RAW!N1126</f>
        <v>67.629509090909778</v>
      </c>
      <c r="N1126" s="5">
        <f>Online_RAW!C1126*60</f>
        <v>177.01428571428602</v>
      </c>
      <c r="O1126" s="5">
        <f>MAX(0, Online_RAW!D1126*60)</f>
        <v>2.9388571428571444</v>
      </c>
      <c r="P1126" s="5">
        <f>_xlfn.IFNA(VLOOKUP(A1126,Sampling!$D$7:$E$14,2,FALSE),0)</f>
        <v>0</v>
      </c>
      <c r="Q1126">
        <f>_xlfn.IFNA(VLOOKUP(A1126,Refill!$D$6:$G$8,2,FALSE),0)</f>
        <v>0</v>
      </c>
    </row>
    <row r="1127" spans="1:17" x14ac:dyDescent="0.25">
      <c r="A1127" s="5">
        <f>ROUND((Online_RAW!B1127-General!$B$10)*24,3)</f>
        <v>18.75</v>
      </c>
      <c r="B1127" s="5">
        <f>General!$B$12+Online_ANA!K1127/1000+Online_ANA!L1127/1000+Online_ANA!M1127/1000/General!$B$22-SUM($P$2:P1127)/1000/General!$B$24+SUM($Q$2:Q1127)/1000/General!$B$24</f>
        <v>1.196503660703367</v>
      </c>
      <c r="C1127" s="5">
        <f>Online_RAW!K1127</f>
        <v>20.412222222222201</v>
      </c>
      <c r="D1127" s="5">
        <f>Online_RAW!J1127</f>
        <v>1.1599999999999999</v>
      </c>
      <c r="E1127" s="5">
        <f>(1-F1127/100-G1127/100)/(1-C1127/100-D1127/100-General!$B$17/100)</f>
        <v>0.99016890514104572</v>
      </c>
      <c r="F1127" s="5">
        <f>N1127*General!$B$14/(N1127+O1127)+O1127*100/(N1127+O1127)</f>
        <v>22.732667708505438</v>
      </c>
      <c r="G1127" s="5">
        <f>N1127*General!$B$15/(N1127+O1127)</f>
        <v>3.9023905197724529E-2</v>
      </c>
      <c r="H1127" s="5">
        <f>(N1127+O1127)*(1/General!$B$20)*((F1127/100)-E1127*(C1127/100))*1000/B1127</f>
        <v>169.14360241317814</v>
      </c>
      <c r="I1127" s="5">
        <f>(N1127+O1127)*(1/General!$B$20)*((D1127/100)*E1127-(G1127/100))*1000/B1127</f>
        <v>74.441919048597171</v>
      </c>
      <c r="J1127" s="5">
        <f t="shared" si="17"/>
        <v>0.44011075787988141</v>
      </c>
      <c r="K1127" s="5">
        <f>MAX(Online_RAW!$L$2-Online_RAW!L1127,0)</f>
        <v>0</v>
      </c>
      <c r="L1127" s="5">
        <f>0.0039*(Online_RAW!M1127)</f>
        <v>54.204149999999998</v>
      </c>
      <c r="M1127" s="10">
        <f>Online_RAW!$N$2-Online_RAW!N1127</f>
        <v>67.906466666669985</v>
      </c>
      <c r="N1127" s="5">
        <f>Online_RAW!C1127*60</f>
        <v>175.536</v>
      </c>
      <c r="O1127" s="5">
        <f>MAX(0, Online_RAW!D1127*60)</f>
        <v>4.3906363636363626</v>
      </c>
      <c r="P1127" s="5">
        <f>_xlfn.IFNA(VLOOKUP(A1127,Sampling!$D$7:$E$14,2,FALSE),0)</f>
        <v>0</v>
      </c>
      <c r="Q1127">
        <f>_xlfn.IFNA(VLOOKUP(A1127,Refill!$D$6:$G$8,2,FALSE),0)</f>
        <v>0</v>
      </c>
    </row>
    <row r="1128" spans="1:17" x14ac:dyDescent="0.25">
      <c r="A1128" s="5">
        <f>ROUND((Online_RAW!B1128-General!$B$10)*24,3)</f>
        <v>18.766999999999999</v>
      </c>
      <c r="B1128" s="5">
        <f>General!$B$12+Online_ANA!K1128/1000+Online_ANA!L1128/1000+Online_ANA!M1128/1000/General!$B$22-SUM($P$2:P1128)/1000/General!$B$24+SUM($Q$2:Q1128)/1000/General!$B$24</f>
        <v>1.1969892169724772</v>
      </c>
      <c r="C1128" s="5">
        <f>Online_RAW!K1128</f>
        <v>20.669230769230801</v>
      </c>
      <c r="D1128" s="5">
        <f>Online_RAW!J1128</f>
        <v>1.17333333333333</v>
      </c>
      <c r="E1128" s="5">
        <f>(1-F1128/100-G1128/100)/(1-C1128/100-D1128/100-General!$B$17/100)</f>
        <v>0.98786269330051069</v>
      </c>
      <c r="F1128" s="5">
        <f>N1128*General!$B$14/(N1128+O1128)+O1128*100/(N1128+O1128)</f>
        <v>23.179827394371774</v>
      </c>
      <c r="G1128" s="5">
        <f>N1128*General!$B$15/(N1128+O1128)</f>
        <v>3.8798066972539513E-2</v>
      </c>
      <c r="H1128" s="5">
        <f>(N1128+O1128)*(1/General!$B$20)*((F1128/100)-E1128*(C1128/100))*1000/B1128</f>
        <v>185.24496318959393</v>
      </c>
      <c r="I1128" s="5">
        <f>(N1128+O1128)*(1/General!$B$20)*((D1128/100)*E1128-(G1128/100))*1000/B1128</f>
        <v>75.15171076554644</v>
      </c>
      <c r="J1128" s="5">
        <f t="shared" si="17"/>
        <v>0.40568828146021119</v>
      </c>
      <c r="K1128" s="5">
        <f>MAX(Online_RAW!$L$2-Online_RAW!L1128,0)</f>
        <v>0</v>
      </c>
      <c r="L1128" s="5">
        <f>0.0039*(Online_RAW!M1128)</f>
        <v>54.440100000000001</v>
      </c>
      <c r="M1128" s="10">
        <f>Online_RAW!$N$2-Online_RAW!N1128</f>
        <v>68.178537499999948</v>
      </c>
      <c r="N1128" s="5">
        <f>Online_RAW!C1128*60</f>
        <v>174.56875000000019</v>
      </c>
      <c r="O1128" s="5">
        <f>MAX(0, Online_RAW!D1128*60)</f>
        <v>5.4079999999999977</v>
      </c>
      <c r="P1128" s="5">
        <f>_xlfn.IFNA(VLOOKUP(A1128,Sampling!$D$7:$E$14,2,FALSE),0)</f>
        <v>0</v>
      </c>
      <c r="Q1128">
        <f>_xlfn.IFNA(VLOOKUP(A1128,Refill!$D$6:$G$8,2,FALSE),0)</f>
        <v>0</v>
      </c>
    </row>
    <row r="1129" spans="1:17" x14ac:dyDescent="0.25">
      <c r="A1129" s="5">
        <f>ROUND((Online_RAW!B1129-General!$B$10)*24,3)</f>
        <v>18.783000000000001</v>
      </c>
      <c r="B1129" s="5">
        <f>General!$B$12+Online_ANA!K1129/1000+Online_ANA!L1129/1000+Online_ANA!M1129/1000/General!$B$22-SUM($P$2:P1129)/1000/General!$B$24+SUM($Q$2:Q1129)/1000/General!$B$24</f>
        <v>1.1973067633027523</v>
      </c>
      <c r="C1129" s="5">
        <f>Online_RAW!K1129</f>
        <v>21.183333333333302</v>
      </c>
      <c r="D1129" s="5">
        <f>Online_RAW!J1129</f>
        <v>1.1766666666666701</v>
      </c>
      <c r="E1129" s="5">
        <f>(1-F1129/100-G1129/100)/(1-C1129/100-D1129/100-General!$B$17/100)</f>
        <v>0.99165747753247102</v>
      </c>
      <c r="F1129" s="5">
        <f>N1129*General!$B$14/(N1129+O1129)+O1129*100/(N1129+O1129)</f>
        <v>23.398108182622593</v>
      </c>
      <c r="G1129" s="5">
        <f>N1129*General!$B$15/(N1129+O1129)</f>
        <v>3.8687824150190606E-2</v>
      </c>
      <c r="H1129" s="5">
        <f>(N1129+O1129)*(1/General!$B$20)*((F1129/100)-E1129*(C1129/100))*1000/B1129</f>
        <v>160.35234383259251</v>
      </c>
      <c r="I1129" s="5">
        <f>(N1129+O1129)*(1/General!$B$20)*((D1129/100)*E1129-(G1129/100))*1000/B1129</f>
        <v>75.644450127422871</v>
      </c>
      <c r="J1129" s="5">
        <f t="shared" si="17"/>
        <v>0.47173897380879887</v>
      </c>
      <c r="K1129" s="5">
        <f>MAX(Online_RAW!$L$2-Online_RAW!L1129,0)</f>
        <v>0</v>
      </c>
      <c r="L1129" s="5">
        <f>0.0039*(Online_RAW!M1129)</f>
        <v>54.4908</v>
      </c>
      <c r="M1129" s="10">
        <f>Online_RAW!$N$2-Online_RAW!N1129</f>
        <v>68.469399999999951</v>
      </c>
      <c r="N1129" s="5">
        <f>Online_RAW!C1129*60</f>
        <v>174.03818181818161</v>
      </c>
      <c r="O1129" s="5">
        <f>MAX(0, Online_RAW!D1129*60)</f>
        <v>5.9028571428571439</v>
      </c>
      <c r="P1129" s="5">
        <f>_xlfn.IFNA(VLOOKUP(A1129,Sampling!$D$7:$E$14,2,FALSE),0)</f>
        <v>0</v>
      </c>
      <c r="Q1129">
        <f>_xlfn.IFNA(VLOOKUP(A1129,Refill!$D$6:$G$8,2,FALSE),0)</f>
        <v>0</v>
      </c>
    </row>
    <row r="1130" spans="1:17" x14ac:dyDescent="0.25">
      <c r="A1130" s="5">
        <f>ROUND((Online_RAW!B1130-General!$B$10)*24,3)</f>
        <v>18.8</v>
      </c>
      <c r="B1130" s="5">
        <f>General!$B$12+Online_ANA!K1130/1000+Online_ANA!L1130/1000+Online_ANA!M1130/1000/General!$B$22-SUM($P$2:P1130)/1000/General!$B$24+SUM($Q$2:Q1130)/1000/General!$B$24</f>
        <v>1.1976038275229359</v>
      </c>
      <c r="C1130" s="5">
        <f>Online_RAW!K1130</f>
        <v>21.467500000000001</v>
      </c>
      <c r="D1130" s="5">
        <f>Online_RAW!J1130</f>
        <v>1.1950000000000001</v>
      </c>
      <c r="E1130" s="5">
        <f>(1-F1130/100-G1130/100)/(1-C1130/100-D1130/100-General!$B$17/100)</f>
        <v>0.99287803902269156</v>
      </c>
      <c r="F1130" s="5">
        <f>N1130*General!$B$14/(N1130+O1130)+O1130*100/(N1130+O1130)</f>
        <v>23.604321671120655</v>
      </c>
      <c r="G1130" s="5">
        <f>N1130*General!$B$15/(N1130+O1130)</f>
        <v>3.8583675923676439E-2</v>
      </c>
      <c r="H1130" s="5">
        <f>(N1130+O1130)*(1/General!$B$20)*((F1130/100)-E1130*(C1130/100))*1000/B1130</f>
        <v>153.5440609103054</v>
      </c>
      <c r="I1130" s="5">
        <f>(N1130+O1130)*(1/General!$B$20)*((D1130/100)*E1130-(G1130/100))*1000/B1130</f>
        <v>76.976517590574005</v>
      </c>
      <c r="J1130" s="5">
        <f t="shared" si="17"/>
        <v>0.50133178147177415</v>
      </c>
      <c r="K1130" s="5">
        <f>MAX(Online_RAW!$L$2-Online_RAW!L1130,0)</f>
        <v>0</v>
      </c>
      <c r="L1130" s="5">
        <f>0.0039*(Online_RAW!M1130)</f>
        <v>54.4908</v>
      </c>
      <c r="M1130" s="10">
        <f>Online_RAW!$N$2-Online_RAW!N1130</f>
        <v>68.79320000000007</v>
      </c>
      <c r="N1130" s="5">
        <f>Online_RAW!C1130*60</f>
        <v>173.6313913043478</v>
      </c>
      <c r="O1130" s="5">
        <f>MAX(0, Online_RAW!D1130*60)</f>
        <v>6.37363636363638</v>
      </c>
      <c r="P1130" s="5">
        <f>_xlfn.IFNA(VLOOKUP(A1130,Sampling!$D$7:$E$14,2,FALSE),0)</f>
        <v>0</v>
      </c>
      <c r="Q1130">
        <f>_xlfn.IFNA(VLOOKUP(A1130,Refill!$D$6:$G$8,2,FALSE),0)</f>
        <v>0</v>
      </c>
    </row>
    <row r="1131" spans="1:17" x14ac:dyDescent="0.25">
      <c r="A1131" s="5">
        <f>ROUND((Online_RAW!B1131-General!$B$10)*24,3)</f>
        <v>18.817</v>
      </c>
      <c r="B1131" s="5">
        <f>General!$B$12+Online_ANA!K1131/1000+Online_ANA!L1131/1000+Online_ANA!M1131/1000/General!$B$22-SUM($P$2:P1131)/1000/General!$B$24+SUM($Q$2:Q1131)/1000/General!$B$24</f>
        <v>1.1978253788156792</v>
      </c>
      <c r="C1131" s="5">
        <f>Online_RAW!K1131</f>
        <v>21.6963636363636</v>
      </c>
      <c r="D1131" s="5">
        <f>Online_RAW!J1131</f>
        <v>1.2150000000000001</v>
      </c>
      <c r="E1131" s="5">
        <f>(1-F1131/100-G1131/100)/(1-C1131/100-D1131/100-General!$B$17/100)</f>
        <v>0.99509301179473386</v>
      </c>
      <c r="F1131" s="5">
        <f>N1131*General!$B$14/(N1131+O1131)+O1131*100/(N1131+O1131)</f>
        <v>23.68166114181702</v>
      </c>
      <c r="G1131" s="5">
        <f>N1131*General!$B$15/(N1131+O1131)</f>
        <v>3.8544615584940899E-2</v>
      </c>
      <c r="H1131" s="5">
        <f>(N1131+O1131)*(1/General!$B$20)*((F1131/100)-E1131*(C1131/100))*1000/B1131</f>
        <v>140.18302556146935</v>
      </c>
      <c r="I1131" s="5">
        <f>(N1131+O1131)*(1/General!$B$20)*((D1131/100)*E1131-(G1131/100))*1000/B1131</f>
        <v>78.442652548860011</v>
      </c>
      <c r="J1131" s="5">
        <f t="shared" si="17"/>
        <v>0.55957311689255429</v>
      </c>
      <c r="K1131" s="5">
        <f>MAX(Online_RAW!$L$2-Online_RAW!L1131,0)</f>
        <v>0</v>
      </c>
      <c r="L1131" s="5">
        <f>0.0039*(Online_RAW!M1131)</f>
        <v>54.4908</v>
      </c>
      <c r="M1131" s="10">
        <f>Online_RAW!$N$2-Online_RAW!N1131</f>
        <v>69.034690909090386</v>
      </c>
      <c r="N1131" s="5">
        <f>Online_RAW!C1131*60</f>
        <v>173.3803636363638</v>
      </c>
      <c r="O1131" s="5">
        <f>MAX(0, Online_RAW!D1131*60)</f>
        <v>6.5465714285714398</v>
      </c>
      <c r="P1131" s="5">
        <f>_xlfn.IFNA(VLOOKUP(A1131,Sampling!$D$7:$E$14,2,FALSE),0)</f>
        <v>0</v>
      </c>
      <c r="Q1131">
        <f>_xlfn.IFNA(VLOOKUP(A1131,Refill!$D$6:$G$8,2,FALSE),0)</f>
        <v>0</v>
      </c>
    </row>
    <row r="1132" spans="1:17" x14ac:dyDescent="0.25">
      <c r="A1132" s="5">
        <f>ROUND((Online_RAW!B1132-General!$B$10)*24,3)</f>
        <v>18.832999999999998</v>
      </c>
      <c r="B1132" s="5">
        <f>General!$B$12+Online_ANA!K1132/1000+Online_ANA!L1132/1000+Online_ANA!M1132/1000/General!$B$22-SUM($P$2:P1132)/1000/General!$B$24+SUM($Q$2:Q1132)/1000/General!$B$24</f>
        <v>1.1983776727828721</v>
      </c>
      <c r="C1132" s="5">
        <f>Online_RAW!K1132</f>
        <v>21.83</v>
      </c>
      <c r="D1132" s="5">
        <f>Online_RAW!J1132</f>
        <v>1.2350000000000001</v>
      </c>
      <c r="E1132" s="5">
        <f>(1-F1132/100-G1132/100)/(1-C1132/100-D1132/100-General!$B$17/100)</f>
        <v>0.99645392558628143</v>
      </c>
      <c r="F1132" s="5">
        <f>N1132*General!$B$14/(N1132+O1132)+O1132*100/(N1132+O1132)</f>
        <v>23.730455211474997</v>
      </c>
      <c r="G1132" s="5">
        <f>N1132*General!$B$15/(N1132+O1132)</f>
        <v>3.8519972115416669E-2</v>
      </c>
      <c r="H1132" s="5">
        <f>(N1132+O1132)*(1/General!$B$20)*((F1132/100)-E1132*(C1132/100))*1000/B1132</f>
        <v>132.54035041583725</v>
      </c>
      <c r="I1132" s="5">
        <f>(N1132+O1132)*(1/General!$B$20)*((D1132/100)*E1132-(G1132/100))*1000/B1132</f>
        <v>79.884801814949782</v>
      </c>
      <c r="J1132" s="5">
        <f t="shared" si="17"/>
        <v>0.60272061726346804</v>
      </c>
      <c r="K1132" s="5">
        <f>MAX(Online_RAW!$L$2-Online_RAW!L1132,0)</f>
        <v>0</v>
      </c>
      <c r="L1132" s="5">
        <f>0.0039*(Online_RAW!M1132)</f>
        <v>54.716999999999999</v>
      </c>
      <c r="M1132" s="10">
        <f>Online_RAW!$N$2-Online_RAW!N1132</f>
        <v>69.390133333330596</v>
      </c>
      <c r="N1132" s="5">
        <f>Online_RAW!C1132*60</f>
        <v>173.33660869565219</v>
      </c>
      <c r="O1132" s="5">
        <f>MAX(0, Online_RAW!D1132*60)</f>
        <v>6.66</v>
      </c>
      <c r="P1132" s="5">
        <f>_xlfn.IFNA(VLOOKUP(A1132,Sampling!$D$7:$E$14,2,FALSE),0)</f>
        <v>0</v>
      </c>
      <c r="Q1132">
        <f>_xlfn.IFNA(VLOOKUP(A1132,Refill!$D$6:$G$8,2,FALSE),0)</f>
        <v>0</v>
      </c>
    </row>
    <row r="1133" spans="1:17" x14ac:dyDescent="0.25">
      <c r="A1133" s="5">
        <f>ROUND((Online_RAW!B1133-General!$B$10)*24,3)</f>
        <v>18.850000000000001</v>
      </c>
      <c r="B1133" s="5">
        <f>General!$B$12+Online_ANA!K1133/1000+Online_ANA!L1133/1000+Online_ANA!M1133/1000/General!$B$22-SUM($P$2:P1133)/1000/General!$B$24+SUM($Q$2:Q1133)/1000/General!$B$24</f>
        <v>1.1986547370030554</v>
      </c>
      <c r="C1133" s="5">
        <f>Online_RAW!K1133</f>
        <v>21.9</v>
      </c>
      <c r="D1133" s="5">
        <f>Online_RAW!J1133</f>
        <v>1.25</v>
      </c>
      <c r="E1133" s="5">
        <f>(1-F1133/100-G1133/100)/(1-C1133/100-D1133/100-General!$B$17/100)</f>
        <v>0.99614192767411003</v>
      </c>
      <c r="F1133" s="5">
        <f>N1133*General!$B$14/(N1133+O1133)+O1133*100/(N1133+O1133)</f>
        <v>23.839050681800728</v>
      </c>
      <c r="G1133" s="5">
        <f>N1133*General!$B$15/(N1133+O1133)</f>
        <v>3.8465125918282467E-2</v>
      </c>
      <c r="H1133" s="5">
        <f>(N1133+O1133)*(1/General!$B$20)*((F1133/100)-E1133*(C1133/100))*1000/B1133</f>
        <v>135.57458315845525</v>
      </c>
      <c r="I1133" s="5">
        <f>(N1133+O1133)*(1/General!$B$20)*((D1133/100)*E1133-(G1133/100))*1000/B1133</f>
        <v>80.848075897282939</v>
      </c>
      <c r="J1133" s="5">
        <f t="shared" si="17"/>
        <v>0.59633652572466544</v>
      </c>
      <c r="K1133" s="5">
        <f>MAX(Online_RAW!$L$2-Online_RAW!L1133,0)</f>
        <v>0</v>
      </c>
      <c r="L1133" s="5">
        <f>0.0039*(Online_RAW!M1133)</f>
        <v>54.716999999999999</v>
      </c>
      <c r="M1133" s="10">
        <f>Online_RAW!$N$2-Online_RAW!N1133</f>
        <v>69.692133333330275</v>
      </c>
      <c r="N1133" s="5">
        <f>Online_RAW!C1133*60</f>
        <v>173.09582608695661</v>
      </c>
      <c r="O1133" s="5">
        <f>MAX(0, Online_RAW!D1133*60)</f>
        <v>6.9070434782608805</v>
      </c>
      <c r="P1133" s="5">
        <f>_xlfn.IFNA(VLOOKUP(A1133,Sampling!$D$7:$E$14,2,FALSE),0)</f>
        <v>0</v>
      </c>
      <c r="Q1133">
        <f>_xlfn.IFNA(VLOOKUP(A1133,Refill!$D$6:$G$8,2,FALSE),0)</f>
        <v>0</v>
      </c>
    </row>
    <row r="1134" spans="1:17" x14ac:dyDescent="0.25">
      <c r="A1134" s="5">
        <f>ROUND((Online_RAW!B1134-General!$B$10)*24,3)</f>
        <v>18.867000000000001</v>
      </c>
      <c r="B1134" s="5">
        <f>General!$B$12+Online_ANA!K1134/1000+Online_ANA!L1134/1000+Online_ANA!M1134/1000/General!$B$22-SUM($P$2:P1134)/1000/General!$B$24+SUM($Q$2:Q1134)/1000/General!$B$24</f>
        <v>1.1991219154883945</v>
      </c>
      <c r="C1134" s="5">
        <f>Online_RAW!K1134</f>
        <v>21.985555555555599</v>
      </c>
      <c r="D1134" s="5">
        <f>Online_RAW!J1134</f>
        <v>1.2549999999999999</v>
      </c>
      <c r="E1134" s="5">
        <f>(1-F1134/100-G1134/100)/(1-C1134/100-D1134/100-General!$B$17/100)</f>
        <v>0.99645443061075833</v>
      </c>
      <c r="F1134" s="5">
        <f>N1134*General!$B$14/(N1134+O1134)+O1134*100/(N1134+O1134)</f>
        <v>23.905438062265958</v>
      </c>
      <c r="G1134" s="5">
        <f>N1134*General!$B$15/(N1134+O1134)</f>
        <v>3.8431596938249518E-2</v>
      </c>
      <c r="H1134" s="5">
        <f>(N1134+O1134)*(1/General!$B$20)*((F1134/100)-E1134*(C1134/100))*1000/B1134</f>
        <v>133.79966397113893</v>
      </c>
      <c r="I1134" s="5">
        <f>(N1134+O1134)*(1/General!$B$20)*((D1134/100)*E1134-(G1134/100))*1000/B1134</f>
        <v>81.178461879090364</v>
      </c>
      <c r="J1134" s="5">
        <f t="shared" si="17"/>
        <v>0.60671648545097134</v>
      </c>
      <c r="K1134" s="5">
        <f>MAX(Online_RAW!$L$2-Online_RAW!L1134,0)</f>
        <v>0</v>
      </c>
      <c r="L1134" s="5">
        <f>0.0039*(Online_RAW!M1134)</f>
        <v>54.919799999999995</v>
      </c>
      <c r="M1134" s="10">
        <f>Online_RAW!$N$2-Online_RAW!N1134</f>
        <v>69.980305882349967</v>
      </c>
      <c r="N1134" s="5">
        <f>Online_RAW!C1134*60</f>
        <v>172.94452173913021</v>
      </c>
      <c r="O1134" s="5">
        <f>MAX(0, Online_RAW!D1134*60)</f>
        <v>7.0579090909090798</v>
      </c>
      <c r="P1134" s="5">
        <f>_xlfn.IFNA(VLOOKUP(A1134,Sampling!$D$7:$E$14,2,FALSE),0)</f>
        <v>0</v>
      </c>
      <c r="Q1134">
        <f>_xlfn.IFNA(VLOOKUP(A1134,Refill!$D$6:$G$8,2,FALSE),0)</f>
        <v>0</v>
      </c>
    </row>
    <row r="1135" spans="1:17" x14ac:dyDescent="0.25">
      <c r="A1135" s="5">
        <f>ROUND((Online_RAW!B1135-General!$B$10)*24,3)</f>
        <v>18.882999999999999</v>
      </c>
      <c r="B1135" s="5">
        <f>General!$B$12+Online_ANA!K1135/1000+Online_ANA!L1135/1000+Online_ANA!M1135/1000/General!$B$22-SUM($P$2:P1135)/1000/General!$B$24+SUM($Q$2:Q1135)/1000/General!$B$24</f>
        <v>1.1993691709043213</v>
      </c>
      <c r="C1135" s="5">
        <f>Online_RAW!K1135</f>
        <v>22.06</v>
      </c>
      <c r="D1135" s="5">
        <f>Online_RAW!J1135</f>
        <v>1.2549999999999999</v>
      </c>
      <c r="E1135" s="5">
        <f>(1-F1135/100-G1135/100)/(1-C1135/100-D1135/100-General!$B$17/100)</f>
        <v>0.99727391316093406</v>
      </c>
      <c r="F1135" s="5">
        <f>N1135*General!$B$14/(N1135+O1135)+O1135*100/(N1135+O1135)</f>
        <v>23.917137031772917</v>
      </c>
      <c r="G1135" s="5">
        <f>N1135*General!$B$15/(N1135+O1135)</f>
        <v>3.8425688367791457E-2</v>
      </c>
      <c r="H1135" s="5">
        <f>(N1135+O1135)*(1/General!$B$20)*((F1135/100)-E1135*(C1135/100))*1000/B1135</f>
        <v>128.50400384660617</v>
      </c>
      <c r="I1135" s="5">
        <f>(N1135+O1135)*(1/General!$B$20)*((D1135/100)*E1135-(G1135/100))*1000/B1135</f>
        <v>81.31074945661662</v>
      </c>
      <c r="J1135" s="5">
        <f t="shared" si="17"/>
        <v>0.63274876286093296</v>
      </c>
      <c r="K1135" s="5">
        <f>MAX(Online_RAW!$L$2-Online_RAW!L1135,0)</f>
        <v>0</v>
      </c>
      <c r="L1135" s="5">
        <f>0.0039*(Online_RAW!M1135)</f>
        <v>54.919799999999995</v>
      </c>
      <c r="M1135" s="10">
        <f>Online_RAW!$N$2-Online_RAW!N1135</f>
        <v>70.249814285710272</v>
      </c>
      <c r="N1135" s="5">
        <f>Online_RAW!C1135*60</f>
        <v>173.08772727272702</v>
      </c>
      <c r="O1135" s="5">
        <f>MAX(0, Online_RAW!D1135*60)</f>
        <v>7.0914545454545399</v>
      </c>
      <c r="P1135" s="5">
        <f>_xlfn.IFNA(VLOOKUP(A1135,Sampling!$D$7:$E$14,2,FALSE),0)</f>
        <v>0</v>
      </c>
      <c r="Q1135">
        <f>_xlfn.IFNA(VLOOKUP(A1135,Refill!$D$6:$G$8,2,FALSE),0)</f>
        <v>0</v>
      </c>
    </row>
    <row r="1136" spans="1:17" x14ac:dyDescent="0.25">
      <c r="A1136" s="5">
        <f>ROUND((Online_RAW!B1136-General!$B$10)*24,3)</f>
        <v>18.899999999999999</v>
      </c>
      <c r="B1136" s="5">
        <f>General!$B$12+Online_ANA!K1136/1000+Online_ANA!L1136/1000+Online_ANA!M1136/1000/General!$B$22-SUM($P$2:P1136)/1000/General!$B$24+SUM($Q$2:Q1136)/1000/General!$B$24</f>
        <v>1.1996527882044588</v>
      </c>
      <c r="C1136" s="5">
        <f>Online_RAW!K1136</f>
        <v>22.105</v>
      </c>
      <c r="D1136" s="5">
        <f>Online_RAW!J1136</f>
        <v>1.27</v>
      </c>
      <c r="E1136" s="5">
        <f>(1-F1136/100-G1136/100)/(1-C1136/100-D1136/100-General!$B$17/100)</f>
        <v>0.99832796800167312</v>
      </c>
      <c r="F1136" s="5">
        <f>N1136*General!$B$14/(N1136+O1136)+O1136*100/(N1136+O1136)</f>
        <v>23.896652249963026</v>
      </c>
      <c r="G1136" s="5">
        <f>N1136*General!$B$15/(N1136+O1136)</f>
        <v>3.8436034217190398E-2</v>
      </c>
      <c r="H1136" s="5">
        <f>(N1136+O1136)*(1/General!$B$20)*((F1136/100)-E1136*(C1136/100))*1000/B1136</f>
        <v>122.31805889888413</v>
      </c>
      <c r="I1136" s="5">
        <f>(N1136+O1136)*(1/General!$B$20)*((D1136/100)*E1136-(G1136/100))*1000/B1136</f>
        <v>82.238731416879475</v>
      </c>
      <c r="J1136" s="5">
        <f t="shared" si="17"/>
        <v>0.67233515767989116</v>
      </c>
      <c r="K1136" s="5">
        <f>MAX(Online_RAW!$L$2-Online_RAW!L1136,0)</f>
        <v>0</v>
      </c>
      <c r="L1136" s="5">
        <f>0.0039*(Online_RAW!M1136)</f>
        <v>54.919799999999995</v>
      </c>
      <c r="M1136" s="10">
        <f>Online_RAW!$N$2-Online_RAW!N1136</f>
        <v>70.558957142859981</v>
      </c>
      <c r="N1136" s="5">
        <f>Online_RAW!C1136*60</f>
        <v>172.83130434782581</v>
      </c>
      <c r="O1136" s="5">
        <f>MAX(0, Online_RAW!D1136*60)</f>
        <v>7.0325217391304395</v>
      </c>
      <c r="P1136" s="5">
        <f>_xlfn.IFNA(VLOOKUP(A1136,Sampling!$D$7:$E$14,2,FALSE),0)</f>
        <v>0</v>
      </c>
      <c r="Q1136">
        <f>_xlfn.IFNA(VLOOKUP(A1136,Refill!$D$6:$G$8,2,FALSE),0)</f>
        <v>0</v>
      </c>
    </row>
    <row r="1137" spans="1:17" x14ac:dyDescent="0.25">
      <c r="A1137" s="5">
        <f>ROUND((Online_RAW!B1137-General!$B$10)*24,3)</f>
        <v>18.917000000000002</v>
      </c>
      <c r="B1137" s="5">
        <f>General!$B$12+Online_ANA!K1137/1000+Online_ANA!L1137/1000+Online_ANA!M1137/1000/General!$B$22-SUM($P$2:P1137)/1000/General!$B$24+SUM($Q$2:Q1137)/1000/General!$B$24</f>
        <v>1.200125950988</v>
      </c>
      <c r="C1137" s="5">
        <f>Online_RAW!K1137</f>
        <v>22.11</v>
      </c>
      <c r="D1137" s="5">
        <f>Online_RAW!J1137</f>
        <v>1.27</v>
      </c>
      <c r="E1137" s="5">
        <f>(1-F1137/100-G1137/100)/(1-C1137/100-D1137/100-General!$B$17/100)</f>
        <v>0.99772585550022308</v>
      </c>
      <c r="F1137" s="5">
        <f>N1137*General!$B$14/(N1137+O1137)+O1137*100/(N1137+O1137)</f>
        <v>23.947542922576297</v>
      </c>
      <c r="G1137" s="5">
        <f>N1137*General!$B$15/(N1137+O1137)</f>
        <v>3.8410331857284701E-2</v>
      </c>
      <c r="H1137" s="5">
        <f>(N1137+O1137)*(1/General!$B$20)*((F1137/100)-E1137*(C1137/100))*1000/B1137</f>
        <v>126.30719036748928</v>
      </c>
      <c r="I1137" s="5">
        <f>(N1137+O1137)*(1/General!$B$20)*((D1137/100)*E1137-(G1137/100))*1000/B1137</f>
        <v>82.207776616957815</v>
      </c>
      <c r="J1137" s="5">
        <f t="shared" si="17"/>
        <v>0.65085587271615541</v>
      </c>
      <c r="K1137" s="5">
        <f>MAX(Online_RAW!$L$2-Online_RAW!L1137,0)</f>
        <v>0</v>
      </c>
      <c r="L1137" s="5">
        <f>0.0039*(Online_RAW!M1137)</f>
        <v>55.140149999999998</v>
      </c>
      <c r="M1137" s="10">
        <f>Online_RAW!$N$2-Online_RAW!N1137</f>
        <v>70.83452307692005</v>
      </c>
      <c r="N1137" s="5">
        <f>Online_RAW!C1137*60</f>
        <v>172.82269565217419</v>
      </c>
      <c r="O1137" s="5">
        <f>MAX(0, Online_RAW!D1137*60)</f>
        <v>7.1525217391304396</v>
      </c>
      <c r="P1137" s="5">
        <f>_xlfn.IFNA(VLOOKUP(A1137,Sampling!$D$7:$E$14,2,FALSE),0)</f>
        <v>0</v>
      </c>
      <c r="Q1137">
        <f>_xlfn.IFNA(VLOOKUP(A1137,Refill!$D$6:$G$8,2,FALSE),0)</f>
        <v>0</v>
      </c>
    </row>
    <row r="1138" spans="1:17" x14ac:dyDescent="0.25">
      <c r="A1138" s="5">
        <f>ROUND((Online_RAW!B1138-General!$B$10)*24,3)</f>
        <v>18.933</v>
      </c>
      <c r="B1138" s="5">
        <f>General!$B$12+Online_ANA!K1138/1000+Online_ANA!L1138/1000+Online_ANA!M1138/1000/General!$B$22-SUM($P$2:P1138)/1000/General!$B$24+SUM($Q$2:Q1138)/1000/General!$B$24</f>
        <v>1.2004483151376151</v>
      </c>
      <c r="C1138" s="5">
        <f>Online_RAW!K1138</f>
        <v>22.13</v>
      </c>
      <c r="D1138" s="5">
        <f>Online_RAW!J1138</f>
        <v>1.2849999999999999</v>
      </c>
      <c r="E1138" s="5">
        <f>(1-F1138/100-G1138/100)/(1-C1138/100-D1138/100-General!$B$17/100)</f>
        <v>0.99729696586310446</v>
      </c>
      <c r="F1138" s="5">
        <f>N1138*General!$B$14/(N1138+O1138)+O1138*100/(N1138+O1138)</f>
        <v>24.015158412367974</v>
      </c>
      <c r="G1138" s="5">
        <f>N1138*General!$B$15/(N1138+O1138)</f>
        <v>3.8376182620016179E-2</v>
      </c>
      <c r="H1138" s="5">
        <f>(N1138+O1138)*(1/General!$B$20)*((F1138/100)-E1138*(C1138/100))*1000/B1138</f>
        <v>130.0728957440916</v>
      </c>
      <c r="I1138" s="5">
        <f>(N1138+O1138)*(1/General!$B$20)*((D1138/100)*E1138-(G1138/100))*1000/B1138</f>
        <v>83.137338664407594</v>
      </c>
      <c r="J1138" s="5">
        <f t="shared" si="17"/>
        <v>0.63915958961945385</v>
      </c>
      <c r="K1138" s="5">
        <f>MAX(Online_RAW!$L$2-Online_RAW!L1138,0)</f>
        <v>0</v>
      </c>
      <c r="L1138" s="5">
        <f>0.0039*(Online_RAW!M1138)</f>
        <v>55.140149999999998</v>
      </c>
      <c r="M1138" s="10">
        <f>Online_RAW!$N$2-Online_RAW!N1138</f>
        <v>71.185900000000402</v>
      </c>
      <c r="N1138" s="5">
        <f>Online_RAW!C1138*60</f>
        <v>172.63826086956539</v>
      </c>
      <c r="O1138" s="5">
        <f>MAX(0, Online_RAW!D1138*60)</f>
        <v>7.3048695652174196</v>
      </c>
      <c r="P1138" s="5">
        <f>_xlfn.IFNA(VLOOKUP(A1138,Sampling!$D$7:$E$14,2,FALSE),0)</f>
        <v>0</v>
      </c>
      <c r="Q1138">
        <f>_xlfn.IFNA(VLOOKUP(A1138,Refill!$D$6:$G$8,2,FALSE),0)</f>
        <v>0</v>
      </c>
    </row>
    <row r="1139" spans="1:17" x14ac:dyDescent="0.25">
      <c r="A1139" s="5">
        <f>ROUND((Online_RAW!B1139-General!$B$10)*24,3)</f>
        <v>18.95</v>
      </c>
      <c r="B1139" s="5">
        <f>General!$B$12+Online_ANA!K1139/1000+Online_ANA!L1139/1000+Online_ANA!M1139/1000/General!$B$22-SUM($P$2:P1139)/1000/General!$B$24+SUM($Q$2:Q1139)/1000/General!$B$24</f>
        <v>1.2009112937896977</v>
      </c>
      <c r="C1139" s="5">
        <f>Online_RAW!K1139</f>
        <v>22.18</v>
      </c>
      <c r="D1139" s="5">
        <f>Online_RAW!J1139</f>
        <v>1.28</v>
      </c>
      <c r="E1139" s="5">
        <f>(1-F1139/100-G1139/100)/(1-C1139/100-D1139/100-General!$B$17/100)</f>
        <v>0.99741047541547467</v>
      </c>
      <c r="F1139" s="5">
        <f>N1139*General!$B$14/(N1139+O1139)+O1139*100/(N1139+O1139)</f>
        <v>24.051416181408122</v>
      </c>
      <c r="G1139" s="5">
        <f>N1139*General!$B$15/(N1139+O1139)</f>
        <v>3.8357870615450443E-2</v>
      </c>
      <c r="H1139" s="5">
        <f>(N1139+O1139)*(1/General!$B$20)*((F1139/100)-E1139*(C1139/100))*1000/B1139</f>
        <v>128.8911527157544</v>
      </c>
      <c r="I1139" s="5">
        <f>(N1139+O1139)*(1/General!$B$20)*((D1139/100)*E1139-(G1139/100))*1000/B1139</f>
        <v>82.748431354561291</v>
      </c>
      <c r="J1139" s="5">
        <f t="shared" si="17"/>
        <v>0.64200241530190716</v>
      </c>
      <c r="K1139" s="5">
        <f>MAX(Online_RAW!$L$2-Online_RAW!L1139,0)</f>
        <v>0</v>
      </c>
      <c r="L1139" s="5">
        <f>0.0039*(Online_RAW!M1139)</f>
        <v>55.344899999999996</v>
      </c>
      <c r="M1139" s="10">
        <f>Online_RAW!$N$2-Online_RAW!N1139</f>
        <v>71.467369230770601</v>
      </c>
      <c r="N1139" s="5">
        <f>Online_RAW!C1139*60</f>
        <v>172.48408695652202</v>
      </c>
      <c r="O1139" s="5">
        <f>MAX(0, Online_RAW!D1139*60)</f>
        <v>7.38417391304346</v>
      </c>
      <c r="P1139" s="5">
        <f>_xlfn.IFNA(VLOOKUP(A1139,Sampling!$D$7:$E$14,2,FALSE),0)</f>
        <v>0</v>
      </c>
      <c r="Q1139">
        <f>_xlfn.IFNA(VLOOKUP(A1139,Refill!$D$6:$G$8,2,FALSE),0)</f>
        <v>0</v>
      </c>
    </row>
    <row r="1140" spans="1:17" x14ac:dyDescent="0.25">
      <c r="A1140" s="5">
        <f>ROUND((Online_RAW!B1140-General!$B$10)*24,3)</f>
        <v>18.966999999999999</v>
      </c>
      <c r="B1140" s="5">
        <f>General!$B$12+Online_ANA!K1140/1000+Online_ANA!L1140/1000+Online_ANA!M1140/1000/General!$B$22-SUM($P$2:P1140)/1000/General!$B$24+SUM($Q$2:Q1140)/1000/General!$B$24</f>
        <v>1.2012203462051747</v>
      </c>
      <c r="C1140" s="5">
        <f>Online_RAW!K1140</f>
        <v>22.23</v>
      </c>
      <c r="D1140" s="5">
        <f>Online_RAW!J1140</f>
        <v>1.28</v>
      </c>
      <c r="E1140" s="5">
        <f>(1-F1140/100-G1140/100)/(1-C1140/100-D1140/100-General!$B$17/100)</f>
        <v>0.99841819837115897</v>
      </c>
      <c r="F1140" s="5">
        <f>N1140*General!$B$14/(N1140+O1140)+O1140*100/(N1140+O1140)</f>
        <v>24.024628481128246</v>
      </c>
      <c r="G1140" s="5">
        <f>N1140*General!$B$15/(N1140+O1140)</f>
        <v>3.8371399757005938E-2</v>
      </c>
      <c r="H1140" s="5">
        <f>(N1140+O1140)*(1/General!$B$20)*((F1140/100)-E1140*(C1140/100))*1000/B1140</f>
        <v>122.2608400781324</v>
      </c>
      <c r="I1140" s="5">
        <f>(N1140+O1140)*(1/General!$B$20)*((D1140/100)*E1140-(G1140/100))*1000/B1140</f>
        <v>82.82636449988081</v>
      </c>
      <c r="J1140" s="5">
        <f t="shared" si="17"/>
        <v>0.67745620304056087</v>
      </c>
      <c r="K1140" s="5">
        <f>MAX(Online_RAW!$L$2-Online_RAW!L1140,0)</f>
        <v>0</v>
      </c>
      <c r="L1140" s="5">
        <f>0.0039*(Online_RAW!M1140)</f>
        <v>55.344899999999996</v>
      </c>
      <c r="M1140" s="10">
        <f>Online_RAW!$N$2-Online_RAW!N1140</f>
        <v>71.804236363640484</v>
      </c>
      <c r="N1140" s="5">
        <f>Online_RAW!C1140*60</f>
        <v>172.57399999999978</v>
      </c>
      <c r="O1140" s="5">
        <f>MAX(0, Online_RAW!D1140*60)</f>
        <v>7.3245714285714003</v>
      </c>
      <c r="P1140" s="5">
        <f>_xlfn.IFNA(VLOOKUP(A1140,Sampling!$D$7:$E$14,2,FALSE),0)</f>
        <v>0</v>
      </c>
      <c r="Q1140">
        <f>_xlfn.IFNA(VLOOKUP(A1140,Refill!$D$6:$G$8,2,FALSE),0)</f>
        <v>0</v>
      </c>
    </row>
    <row r="1141" spans="1:17" x14ac:dyDescent="0.25">
      <c r="A1141" s="5">
        <f>ROUND((Online_RAW!B1141-General!$B$10)*24,3)</f>
        <v>18.983000000000001</v>
      </c>
      <c r="B1141" s="5">
        <f>General!$B$12+Online_ANA!K1141/1000+Online_ANA!L1141/1000+Online_ANA!M1141/1000/General!$B$22-SUM($P$2:P1141)/1000/General!$B$24+SUM($Q$2:Q1141)/1000/General!$B$24</f>
        <v>1.2018135873853215</v>
      </c>
      <c r="C1141" s="5">
        <f>Online_RAW!K1141</f>
        <v>22.22</v>
      </c>
      <c r="D1141" s="5">
        <f>Online_RAW!J1141</f>
        <v>1.2849999999999999</v>
      </c>
      <c r="E1141" s="5">
        <f>(1-F1141/100-G1141/100)/(1-C1141/100-D1141/100-General!$B$17/100)</f>
        <v>0.99850906194021782</v>
      </c>
      <c r="F1141" s="5">
        <f>N1141*General!$B$14/(N1141+O1141)+O1141*100/(N1141+O1141)</f>
        <v>24.012719082540851</v>
      </c>
      <c r="G1141" s="5">
        <f>N1141*General!$B$15/(N1141+O1141)</f>
        <v>3.8377414604777345E-2</v>
      </c>
      <c r="H1141" s="5">
        <f>(N1141+O1141)*(1/General!$B$20)*((F1141/100)-E1141*(C1141/100))*1000/B1141</f>
        <v>121.88117159739117</v>
      </c>
      <c r="I1141" s="5">
        <f>(N1141+O1141)*(1/General!$B$20)*((D1141/100)*E1141-(G1141/100))*1000/B1141</f>
        <v>83.08815262456298</v>
      </c>
      <c r="J1141" s="5">
        <f t="shared" si="17"/>
        <v>0.68171442344702116</v>
      </c>
      <c r="K1141" s="5">
        <f>MAX(Online_RAW!$L$2-Online_RAW!L1141,0)</f>
        <v>0</v>
      </c>
      <c r="L1141" s="5">
        <f>0.0039*(Online_RAW!M1141)</f>
        <v>55.663724999999999</v>
      </c>
      <c r="M1141" s="10">
        <f>Online_RAW!$N$2-Online_RAW!N1141</f>
        <v>72.103350000000319</v>
      </c>
      <c r="N1141" s="5">
        <f>Online_RAW!C1141*60</f>
        <v>172.52191304347801</v>
      </c>
      <c r="O1141" s="5">
        <f>MAX(0, Online_RAW!D1141*60)</f>
        <v>7.2941739130434602</v>
      </c>
      <c r="P1141" s="5">
        <f>_xlfn.IFNA(VLOOKUP(A1141,Sampling!$D$7:$E$14,2,FALSE),0)</f>
        <v>0</v>
      </c>
      <c r="Q1141">
        <f>_xlfn.IFNA(VLOOKUP(A1141,Refill!$D$6:$G$8,2,FALSE),0)</f>
        <v>0</v>
      </c>
    </row>
    <row r="1142" spans="1:17" x14ac:dyDescent="0.25">
      <c r="A1142" s="5">
        <f>ROUND((Online_RAW!B1142-General!$B$10)*24,3)</f>
        <v>19</v>
      </c>
      <c r="B1142" s="5">
        <f>General!$B$12+Online_ANA!K1142/1000+Online_ANA!L1142/1000+Online_ANA!M1142/1000/General!$B$22-SUM($P$2:P1142)/1000/General!$B$24+SUM($Q$2:Q1142)/1000/General!$B$24</f>
        <v>1.2020906363149821</v>
      </c>
      <c r="C1142" s="5">
        <f>Online_RAW!K1142</f>
        <v>22.2</v>
      </c>
      <c r="D1142" s="5">
        <f>Online_RAW!J1142</f>
        <v>1.2849999999999999</v>
      </c>
      <c r="E1142" s="5">
        <f>(1-F1142/100-G1142/100)/(1-C1142/100-D1142/100-General!$B$17/100)</f>
        <v>0.99783515301434844</v>
      </c>
      <c r="F1142" s="5">
        <f>N1142*General!$B$14/(N1142+O1142)+O1142*100/(N1142+O1142)</f>
        <v>24.044037264820414</v>
      </c>
      <c r="G1142" s="5">
        <f>N1142*General!$B$15/(N1142+O1142)</f>
        <v>3.8361597340999788E-2</v>
      </c>
      <c r="H1142" s="5">
        <f>(N1142+O1142)*(1/General!$B$20)*((F1142/100)-E1142*(C1142/100))*1000/B1142</f>
        <v>126.30702916392336</v>
      </c>
      <c r="I1142" s="5">
        <f>(N1142+O1142)*(1/General!$B$20)*((D1142/100)*E1142-(G1142/100))*1000/B1142</f>
        <v>83.033713161760275</v>
      </c>
      <c r="J1142" s="5">
        <f t="shared" si="17"/>
        <v>0.65739582120958406</v>
      </c>
      <c r="K1142" s="5">
        <f>MAX(Online_RAW!$L$2-Online_RAW!L1142,0)</f>
        <v>0</v>
      </c>
      <c r="L1142" s="5">
        <f>0.0039*(Online_RAW!M1142)</f>
        <v>55.663724999999999</v>
      </c>
      <c r="M1142" s="10">
        <f>Online_RAW!$N$2-Online_RAW!N1142</f>
        <v>72.405333333330418</v>
      </c>
      <c r="N1142" s="5">
        <f>Online_RAW!C1142*60</f>
        <v>172.49536363636378</v>
      </c>
      <c r="O1142" s="5">
        <f>MAX(0, Online_RAW!D1142*60)</f>
        <v>7.36718181818184</v>
      </c>
      <c r="P1142" s="5">
        <f>_xlfn.IFNA(VLOOKUP(A1142,Sampling!$D$7:$E$14,2,FALSE),0)</f>
        <v>0</v>
      </c>
      <c r="Q1142">
        <f>_xlfn.IFNA(VLOOKUP(A1142,Refill!$D$6:$G$8,2,FALSE),0)</f>
        <v>0</v>
      </c>
    </row>
    <row r="1143" spans="1:17" x14ac:dyDescent="0.25">
      <c r="A1143" s="5">
        <f>ROUND((Online_RAW!B1143-General!$B$10)*24,3)</f>
        <v>19.016999999999999</v>
      </c>
      <c r="B1143" s="5">
        <f>General!$B$12+Online_ANA!K1143/1000+Online_ANA!L1143/1000+Online_ANA!M1143/1000/General!$B$22-SUM($P$2:P1143)/1000/General!$B$24+SUM($Q$2:Q1143)/1000/General!$B$24</f>
        <v>1.2024854128440368</v>
      </c>
      <c r="C1143" s="5">
        <f>Online_RAW!K1143</f>
        <v>22.215</v>
      </c>
      <c r="D1143" s="5">
        <f>Online_RAW!J1143</f>
        <v>1.2849999999999999</v>
      </c>
      <c r="E1143" s="5">
        <f>(1-F1143/100-G1143/100)/(1-C1143/100-D1143/100-General!$B$17/100)</f>
        <v>0.9982119453571533</v>
      </c>
      <c r="F1143" s="5">
        <f>N1143*General!$B$14/(N1143+O1143)+O1143*100/(N1143+O1143)</f>
        <v>24.030336293356818</v>
      </c>
      <c r="G1143" s="5">
        <f>N1143*General!$B$15/(N1143+O1143)</f>
        <v>3.8368517023557161E-2</v>
      </c>
      <c r="H1143" s="5">
        <f>(N1143+O1143)*(1/General!$B$20)*((F1143/100)-E1143*(C1143/100))*1000/B1143</f>
        <v>123.81264952952789</v>
      </c>
      <c r="I1143" s="5">
        <f>(N1143+O1143)*(1/General!$B$20)*((D1143/100)*E1143-(G1143/100))*1000/B1143</f>
        <v>83.050920658785031</v>
      </c>
      <c r="J1143" s="5">
        <f t="shared" si="17"/>
        <v>0.67077896300877027</v>
      </c>
      <c r="K1143" s="5">
        <f>MAX(Online_RAW!$L$2-Online_RAW!L1143,0)</f>
        <v>0</v>
      </c>
      <c r="L1143" s="5">
        <f>0.0039*(Online_RAW!M1143)</f>
        <v>55.769999999999996</v>
      </c>
      <c r="M1143" s="10">
        <f>Online_RAW!$N$2-Online_RAW!N1143</f>
        <v>72.71979999999985</v>
      </c>
      <c r="N1143" s="5">
        <f>Online_RAW!C1143*60</f>
        <v>172.55269565217421</v>
      </c>
      <c r="O1143" s="5">
        <f>MAX(0, Online_RAW!D1143*60)</f>
        <v>7.3371818181818398</v>
      </c>
      <c r="P1143" s="5">
        <f>_xlfn.IFNA(VLOOKUP(A1143,Sampling!$D$7:$E$14,2,FALSE),0)</f>
        <v>0</v>
      </c>
      <c r="Q1143">
        <f>_xlfn.IFNA(VLOOKUP(A1143,Refill!$D$6:$G$8,2,FALSE),0)</f>
        <v>0</v>
      </c>
    </row>
    <row r="1144" spans="1:17" x14ac:dyDescent="0.25">
      <c r="A1144" s="5">
        <f>ROUND((Online_RAW!B1144-General!$B$10)*24,3)</f>
        <v>19.033000000000001</v>
      </c>
      <c r="B1144" s="5">
        <f>General!$B$12+Online_ANA!K1144/1000+Online_ANA!L1144/1000+Online_ANA!M1144/1000/General!$B$22-SUM($P$2:P1144)/1000/General!$B$24+SUM($Q$2:Q1144)/1000/General!$B$24</f>
        <v>1.2027293739881291</v>
      </c>
      <c r="C1144" s="5">
        <f>Online_RAW!K1144</f>
        <v>22.23</v>
      </c>
      <c r="D1144" s="5">
        <f>Online_RAW!J1144</f>
        <v>1.28</v>
      </c>
      <c r="E1144" s="5">
        <f>(1-F1144/100-G1144/100)/(1-C1144/100-D1144/100-General!$B$17/100)</f>
        <v>0.99580088756044505</v>
      </c>
      <c r="F1144" s="5">
        <f>N1144*General!$B$14/(N1144+O1144)+O1144*100/(N1144+O1144)</f>
        <v>24.223794683776351</v>
      </c>
      <c r="G1144" s="5">
        <f>N1144*General!$B$15/(N1144+O1144)</f>
        <v>3.827081076576952E-2</v>
      </c>
      <c r="H1144" s="5">
        <f>(N1144+O1144)*(1/General!$B$20)*((F1144/100)-E1144*(C1144/100))*1000/B1144</f>
        <v>139.3712480794386</v>
      </c>
      <c r="I1144" s="5">
        <f>(N1144+O1144)*(1/General!$B$20)*((D1144/100)*E1144-(G1144/100))*1000/B1144</f>
        <v>82.55898822454381</v>
      </c>
      <c r="J1144" s="5">
        <f t="shared" si="17"/>
        <v>0.59236743131902625</v>
      </c>
      <c r="K1144" s="5">
        <f>MAX(Online_RAW!$L$2-Online_RAW!L1144,0)</f>
        <v>0</v>
      </c>
      <c r="L1144" s="5">
        <f>0.0039*(Online_RAW!M1144)</f>
        <v>55.769999999999996</v>
      </c>
      <c r="M1144" s="10">
        <f>Online_RAW!$N$2-Online_RAW!N1144</f>
        <v>72.985717647060483</v>
      </c>
      <c r="N1144" s="5">
        <f>Online_RAW!C1144*60</f>
        <v>172.233</v>
      </c>
      <c r="O1144" s="5">
        <f>MAX(0, Online_RAW!D1144*60)</f>
        <v>7.7820000000000009</v>
      </c>
      <c r="P1144" s="5">
        <f>_xlfn.IFNA(VLOOKUP(A1144,Sampling!$D$7:$E$14,2,FALSE),0)</f>
        <v>0</v>
      </c>
      <c r="Q1144">
        <f>_xlfn.IFNA(VLOOKUP(A1144,Refill!$D$6:$G$8,2,FALSE),0)</f>
        <v>0</v>
      </c>
    </row>
    <row r="1145" spans="1:17" x14ac:dyDescent="0.25">
      <c r="A1145" s="5">
        <f>ROUND((Online_RAW!B1145-General!$B$10)*24,3)</f>
        <v>19.05</v>
      </c>
      <c r="B1145" s="5">
        <f>General!$B$12+Online_ANA!K1145/1000+Online_ANA!L1145/1000+Online_ANA!M1145/1000/General!$B$22-SUM($P$2:P1145)/1000/General!$B$24+SUM($Q$2:Q1145)/1000/General!$B$24</f>
        <v>1.2033142717889909</v>
      </c>
      <c r="C1145" s="5">
        <f>Online_RAW!K1145</f>
        <v>22.28125</v>
      </c>
      <c r="D1145" s="5">
        <f>Online_RAW!J1145</f>
        <v>1.29</v>
      </c>
      <c r="E1145" s="5">
        <f>(1-F1145/100-G1145/100)/(1-C1145/100-D1145/100-General!$B$17/100)</f>
        <v>0.99512084022029657</v>
      </c>
      <c r="F1145" s="5">
        <f>N1145*General!$B$14/(N1145+O1145)+O1145*100/(N1145+O1145)</f>
        <v>24.336525339709581</v>
      </c>
      <c r="G1145" s="5">
        <f>N1145*General!$B$15/(N1145+O1145)</f>
        <v>3.8213876091055768E-2</v>
      </c>
      <c r="H1145" s="5">
        <f>(N1145+O1145)*(1/General!$B$20)*((F1145/100)-E1145*(C1145/100))*1000/B1145</f>
        <v>144.45550082647839</v>
      </c>
      <c r="I1145" s="5">
        <f>(N1145+O1145)*(1/General!$B$20)*((D1145/100)*E1145-(G1145/100))*1000/B1145</f>
        <v>83.141902248379452</v>
      </c>
      <c r="J1145" s="5">
        <f t="shared" ref="J1145:J1208" si="18">I1145/H1145</f>
        <v>0.57555372950629591</v>
      </c>
      <c r="K1145" s="5">
        <f>MAX(Online_RAW!$L$2-Online_RAW!L1145,0)</f>
        <v>0</v>
      </c>
      <c r="L1145" s="5">
        <f>0.0039*(Online_RAW!M1145)</f>
        <v>56.038125000000001</v>
      </c>
      <c r="M1145" s="10">
        <f>Online_RAW!$N$2-Online_RAW!N1145</f>
        <v>73.331000000000131</v>
      </c>
      <c r="N1145" s="5">
        <f>Online_RAW!C1145*60</f>
        <v>172.00399999999979</v>
      </c>
      <c r="O1145" s="5">
        <f>MAX(0, Online_RAW!D1145*60)</f>
        <v>8.0395000000000199</v>
      </c>
      <c r="P1145" s="5">
        <f>_xlfn.IFNA(VLOOKUP(A1145,Sampling!$D$7:$E$14,2,FALSE),0)</f>
        <v>0</v>
      </c>
      <c r="Q1145">
        <f>_xlfn.IFNA(VLOOKUP(A1145,Refill!$D$6:$G$8,2,FALSE),0)</f>
        <v>0</v>
      </c>
    </row>
    <row r="1146" spans="1:17" x14ac:dyDescent="0.25">
      <c r="A1146" s="5">
        <f>ROUND((Online_RAW!B1146-General!$B$10)*24,3)</f>
        <v>19.067</v>
      </c>
      <c r="B1146" s="5">
        <f>General!$B$12+Online_ANA!K1146/1000+Online_ANA!L1146/1000+Online_ANA!M1146/1000/General!$B$22-SUM($P$2:P1146)/1000/General!$B$24+SUM($Q$2:Q1146)/1000/General!$B$24</f>
        <v>1.2036063818807341</v>
      </c>
      <c r="C1146" s="5">
        <f>Online_RAW!K1146</f>
        <v>22.375</v>
      </c>
      <c r="D1146" s="5">
        <f>Online_RAW!J1146</f>
        <v>1.3049999999999999</v>
      </c>
      <c r="E1146" s="5">
        <f>(1-F1146/100-G1146/100)/(1-C1146/100-D1146/100-General!$B$17/100)</f>
        <v>0.99713244280935187</v>
      </c>
      <c r="F1146" s="5">
        <f>N1146*General!$B$14/(N1146+O1146)+O1146*100/(N1146+O1146)</f>
        <v>24.292067172833622</v>
      </c>
      <c r="G1146" s="5">
        <f>N1146*General!$B$15/(N1146+O1146)</f>
        <v>3.823632971069009E-2</v>
      </c>
      <c r="H1146" s="5">
        <f>(N1146+O1146)*(1/General!$B$20)*((F1146/100)-E1146*(C1146/100))*1000/B1146</f>
        <v>132.18888103579428</v>
      </c>
      <c r="I1146" s="5">
        <f>(N1146+O1146)*(1/General!$B$20)*((D1146/100)*E1146-(G1146/100))*1000/B1146</f>
        <v>84.269622387285594</v>
      </c>
      <c r="J1146" s="5">
        <f t="shared" si="18"/>
        <v>0.63749402920255416</v>
      </c>
      <c r="K1146" s="5">
        <f>MAX(Online_RAW!$L$2-Online_RAW!L1146,0)</f>
        <v>0</v>
      </c>
      <c r="L1146" s="5">
        <f>0.0039*(Online_RAW!M1146)</f>
        <v>56.038125000000001</v>
      </c>
      <c r="M1146" s="10">
        <f>Online_RAW!$N$2-Online_RAW!N1146</f>
        <v>73.649400000000242</v>
      </c>
      <c r="N1146" s="5">
        <f>Online_RAW!C1146*60</f>
        <v>172.0601739130434</v>
      </c>
      <c r="O1146" s="5">
        <f>MAX(0, Online_RAW!D1146*60)</f>
        <v>7.9363636363636196</v>
      </c>
      <c r="P1146" s="5">
        <f>_xlfn.IFNA(VLOOKUP(A1146,Sampling!$D$7:$E$14,2,FALSE),0)</f>
        <v>0</v>
      </c>
      <c r="Q1146">
        <f>_xlfn.IFNA(VLOOKUP(A1146,Refill!$D$6:$G$8,2,FALSE),0)</f>
        <v>0</v>
      </c>
    </row>
    <row r="1147" spans="1:17" x14ac:dyDescent="0.25">
      <c r="A1147" s="5">
        <f>ROUND((Online_RAW!B1147-General!$B$10)*24,3)</f>
        <v>19.082999999999998</v>
      </c>
      <c r="B1147" s="5">
        <f>General!$B$12+Online_ANA!K1147/1000+Online_ANA!L1147/1000+Online_ANA!M1147/1000/General!$B$22-SUM($P$2:P1147)/1000/General!$B$24+SUM($Q$2:Q1147)/1000/General!$B$24</f>
        <v>1.2040038605504595</v>
      </c>
      <c r="C1147" s="5">
        <f>Online_RAW!K1147</f>
        <v>22.434999999999999</v>
      </c>
      <c r="D1147" s="5">
        <f>Online_RAW!J1147</f>
        <v>1.3</v>
      </c>
      <c r="E1147" s="5">
        <f>(1-F1147/100-G1147/100)/(1-C1147/100-D1147/100-General!$B$17/100)</f>
        <v>0.99915513535129974</v>
      </c>
      <c r="F1147" s="5">
        <f>N1147*General!$B$14/(N1147+O1147)+O1147*100/(N1147+O1147)</f>
        <v>24.193474219559366</v>
      </c>
      <c r="G1147" s="5">
        <f>N1147*General!$B$15/(N1147+O1147)</f>
        <v>3.8286124131535676E-2</v>
      </c>
      <c r="H1147" s="5">
        <f>(N1147+O1147)*(1/General!$B$20)*((F1147/100)-E1147*(C1147/100))*1000/B1147</f>
        <v>118.58097272621619</v>
      </c>
      <c r="I1147" s="5">
        <f>(N1147+O1147)*(1/General!$B$20)*((D1147/100)*E1147-(G1147/100))*1000/B1147</f>
        <v>84.10183401183555</v>
      </c>
      <c r="J1147" s="5">
        <f t="shared" si="18"/>
        <v>0.70923548760232169</v>
      </c>
      <c r="K1147" s="5">
        <f>MAX(Online_RAW!$L$2-Online_RAW!L1147,0)</f>
        <v>0</v>
      </c>
      <c r="L1147" s="5">
        <f>0.0039*(Online_RAW!M1147)</f>
        <v>56.191199999999995</v>
      </c>
      <c r="M1147" s="10">
        <f>Online_RAW!$N$2-Online_RAW!N1147</f>
        <v>73.915800000000672</v>
      </c>
      <c r="N1147" s="5">
        <f>Online_RAW!C1147*60</f>
        <v>172.3262608695654</v>
      </c>
      <c r="O1147" s="5">
        <f>MAX(0, Online_RAW!D1147*60)</f>
        <v>7.7141739130434592</v>
      </c>
      <c r="P1147" s="5">
        <f>_xlfn.IFNA(VLOOKUP(A1147,Sampling!$D$7:$E$14,2,FALSE),0)</f>
        <v>0</v>
      </c>
      <c r="Q1147">
        <f>_xlfn.IFNA(VLOOKUP(A1147,Refill!$D$6:$G$8,2,FALSE),0)</f>
        <v>0</v>
      </c>
    </row>
    <row r="1148" spans="1:17" x14ac:dyDescent="0.25">
      <c r="A1148" s="5">
        <f>ROUND((Online_RAW!B1148-General!$B$10)*24,3)</f>
        <v>19.100000000000001</v>
      </c>
      <c r="B1148" s="5">
        <f>General!$B$12+Online_ANA!K1148/1000+Online_ANA!L1148/1000+Online_ANA!M1148/1000/General!$B$22-SUM($P$2:P1148)/1000/General!$B$24+SUM($Q$2:Q1148)/1000/General!$B$24</f>
        <v>1.2042910165137615</v>
      </c>
      <c r="C1148" s="5">
        <f>Online_RAW!K1148</f>
        <v>22.39</v>
      </c>
      <c r="D1148" s="5">
        <f>Online_RAW!J1148</f>
        <v>1.3</v>
      </c>
      <c r="E1148" s="5">
        <f>(1-F1148/100-G1148/100)/(1-C1148/100-D1148/100-General!$B$17/100)</f>
        <v>0.9995466958286634</v>
      </c>
      <c r="F1148" s="5">
        <f>N1148*General!$B$14/(N1148+O1148)+O1148*100/(N1148+O1148)</f>
        <v>24.118763951188718</v>
      </c>
      <c r="G1148" s="5">
        <f>N1148*General!$B$15/(N1148+O1148)</f>
        <v>3.8323856590308729E-2</v>
      </c>
      <c r="H1148" s="5">
        <f>(N1148+O1148)*(1/General!$B$20)*((F1148/100)-E1148*(C1148/100))*1000/B1148</f>
        <v>115.98972285002016</v>
      </c>
      <c r="I1148" s="5">
        <f>(N1148+O1148)*(1/General!$B$20)*((D1148/100)*E1148-(G1148/100))*1000/B1148</f>
        <v>84.117536463267612</v>
      </c>
      <c r="J1148" s="5">
        <f t="shared" si="18"/>
        <v>0.72521542768091019</v>
      </c>
      <c r="K1148" s="5">
        <f>MAX(Online_RAW!$L$2-Online_RAW!L1148,0)</f>
        <v>0</v>
      </c>
      <c r="L1148" s="5">
        <f>0.0039*(Online_RAW!M1148)</f>
        <v>56.191199999999995</v>
      </c>
      <c r="M1148" s="10">
        <f>Online_RAW!$N$2-Online_RAW!N1148</f>
        <v>74.228799999999865</v>
      </c>
      <c r="N1148" s="5">
        <f>Online_RAW!C1148*60</f>
        <v>172.50495652173899</v>
      </c>
      <c r="O1148" s="5">
        <f>MAX(0, Online_RAW!D1148*60)</f>
        <v>7.5447272727272994</v>
      </c>
      <c r="P1148" s="5">
        <f>_xlfn.IFNA(VLOOKUP(A1148,Sampling!$D$7:$E$14,2,FALSE),0)</f>
        <v>0</v>
      </c>
      <c r="Q1148">
        <f>_xlfn.IFNA(VLOOKUP(A1148,Refill!$D$6:$G$8,2,FALSE),0)</f>
        <v>0</v>
      </c>
    </row>
    <row r="1149" spans="1:17" x14ac:dyDescent="0.25">
      <c r="A1149" s="5">
        <f>ROUND((Online_RAW!B1149-General!$B$10)*24,3)</f>
        <v>19.117000000000001</v>
      </c>
      <c r="B1149" s="5">
        <f>General!$B$12+Online_ANA!K1149/1000+Online_ANA!L1149/1000+Online_ANA!M1149/1000/General!$B$22-SUM($P$2:P1149)/1000/General!$B$24+SUM($Q$2:Q1149)/1000/General!$B$24</f>
        <v>1.2045820757297705</v>
      </c>
      <c r="C1149" s="5">
        <f>Online_RAW!K1149</f>
        <v>22.324999999999999</v>
      </c>
      <c r="D1149" s="5">
        <f>Online_RAW!J1149</f>
        <v>1.31</v>
      </c>
      <c r="E1149" s="5">
        <f>(1-F1149/100-G1149/100)/(1-C1149/100-D1149/100-General!$B$17/100)</f>
        <v>0.99843902901303938</v>
      </c>
      <c r="F1149" s="5">
        <f>N1149*General!$B$14/(N1149+O1149)+O1149*100/(N1149+O1149)</f>
        <v>24.147911301266532</v>
      </c>
      <c r="G1149" s="5">
        <f>N1149*General!$B$15/(N1149+O1149)</f>
        <v>3.830913570643104E-2</v>
      </c>
      <c r="H1149" s="5">
        <f>(N1149+O1149)*(1/General!$B$20)*((F1149/100)-E1149*(C1149/100))*1000/B1149</f>
        <v>123.73103998882853</v>
      </c>
      <c r="I1149" s="5">
        <f>(N1149+O1149)*(1/General!$B$20)*((D1149/100)*E1149-(G1149/100))*1000/B1149</f>
        <v>84.561310857598102</v>
      </c>
      <c r="J1149" s="5">
        <f t="shared" si="18"/>
        <v>0.68342843368352035</v>
      </c>
      <c r="K1149" s="5">
        <f>MAX(Online_RAW!$L$2-Online_RAW!L1149,0)</f>
        <v>0</v>
      </c>
      <c r="L1149" s="5">
        <f>0.0039*(Online_RAW!M1149)</f>
        <v>56.191199999999995</v>
      </c>
      <c r="M1149" s="10">
        <f>Online_RAW!$N$2-Online_RAW!N1149</f>
        <v>74.546054545449806</v>
      </c>
      <c r="N1149" s="5">
        <f>Online_RAW!C1149*60</f>
        <v>172.22142857142842</v>
      </c>
      <c r="O1149" s="5">
        <f>MAX(0, Online_RAW!D1149*60)</f>
        <v>7.6013999999999999</v>
      </c>
      <c r="P1149" s="5">
        <f>_xlfn.IFNA(VLOOKUP(A1149,Sampling!$D$7:$E$14,2,FALSE),0)</f>
        <v>0</v>
      </c>
      <c r="Q1149">
        <f>_xlfn.IFNA(VLOOKUP(A1149,Refill!$D$6:$G$8,2,FALSE),0)</f>
        <v>0</v>
      </c>
    </row>
    <row r="1150" spans="1:17" x14ac:dyDescent="0.25">
      <c r="A1150" s="5">
        <f>ROUND((Online_RAW!B1150-General!$B$10)*24,3)</f>
        <v>19.132999999999999</v>
      </c>
      <c r="B1150" s="5">
        <f>General!$B$12+Online_ANA!K1150/1000+Online_ANA!L1150/1000+Online_ANA!M1150/1000/General!$B$22-SUM($P$2:P1150)/1000/General!$B$24+SUM($Q$2:Q1150)/1000/General!$B$24</f>
        <v>1.2051810679107617</v>
      </c>
      <c r="C1150" s="5">
        <f>Online_RAW!K1150</f>
        <v>22.29</v>
      </c>
      <c r="D1150" s="5">
        <f>Online_RAW!J1150</f>
        <v>1.31</v>
      </c>
      <c r="E1150" s="5">
        <f>(1-F1150/100-G1150/100)/(1-C1150/100-D1150/100-General!$B$17/100)</f>
        <v>0.99549650336473505</v>
      </c>
      <c r="F1150" s="5">
        <f>N1150*General!$B$14/(N1150+O1150)+O1150*100/(N1150+O1150)</f>
        <v>24.336596982366853</v>
      </c>
      <c r="G1150" s="5">
        <f>N1150*General!$B$15/(N1150+O1150)</f>
        <v>3.8213839907895529E-2</v>
      </c>
      <c r="H1150" s="5">
        <f>(N1150+O1150)*(1/General!$B$20)*((F1150/100)-E1150*(C1150/100))*1000/B1150</f>
        <v>143.08950303219601</v>
      </c>
      <c r="I1150" s="5">
        <f>(N1150+O1150)*(1/General!$B$20)*((D1150/100)*E1150-(G1150/100))*1000/B1150</f>
        <v>84.367384933939334</v>
      </c>
      <c r="J1150" s="5">
        <f t="shared" si="18"/>
        <v>0.58961267700368047</v>
      </c>
      <c r="K1150" s="5">
        <f>MAX(Online_RAW!$L$2-Online_RAW!L1150,0)</f>
        <v>0</v>
      </c>
      <c r="L1150" s="5">
        <f>0.0039*(Online_RAW!M1150)</f>
        <v>56.449574999999996</v>
      </c>
      <c r="M1150" s="10">
        <f>Online_RAW!$N$2-Online_RAW!N1150</f>
        <v>74.91732727273029</v>
      </c>
      <c r="N1150" s="5">
        <f>Online_RAW!C1150*60</f>
        <v>171.9935454545454</v>
      </c>
      <c r="O1150" s="5">
        <f>MAX(0, Online_RAW!D1150*60)</f>
        <v>8.0391818181818397</v>
      </c>
      <c r="P1150" s="5">
        <f>_xlfn.IFNA(VLOOKUP(A1150,Sampling!$D$7:$E$14,2,FALSE),0)</f>
        <v>0</v>
      </c>
      <c r="Q1150">
        <f>_xlfn.IFNA(VLOOKUP(A1150,Refill!$D$6:$G$8,2,FALSE),0)</f>
        <v>0</v>
      </c>
    </row>
    <row r="1151" spans="1:17" x14ac:dyDescent="0.25">
      <c r="A1151" s="5">
        <f>ROUND((Online_RAW!B1151-General!$B$10)*24,3)</f>
        <v>19.149999999999999</v>
      </c>
      <c r="B1151" s="5">
        <f>General!$B$12+Online_ANA!K1151/1000+Online_ANA!L1151/1000+Online_ANA!M1151/1000/General!$B$22-SUM($P$2:P1151)/1000/General!$B$24+SUM($Q$2:Q1151)/1000/General!$B$24</f>
        <v>1.2054151611365966</v>
      </c>
      <c r="C1151" s="5">
        <f>Online_RAW!K1151</f>
        <v>22.344999999999999</v>
      </c>
      <c r="D1151" s="5">
        <f>Online_RAW!J1151</f>
        <v>1.32</v>
      </c>
      <c r="E1151" s="5">
        <f>(1-F1151/100-G1151/100)/(1-C1151/100-D1151/100-General!$B$17/100)</f>
        <v>0.99591772017331381</v>
      </c>
      <c r="F1151" s="5">
        <f>N1151*General!$B$14/(N1151+O1151)+O1151*100/(N1151+O1151)</f>
        <v>24.369349468935521</v>
      </c>
      <c r="G1151" s="5">
        <f>N1151*General!$B$15/(N1151+O1151)</f>
        <v>3.8197298248012365E-2</v>
      </c>
      <c r="H1151" s="5">
        <f>(N1151+O1151)*(1/General!$B$20)*((F1151/100)-E1151*(C1151/100))*1000/B1151</f>
        <v>140.90376059811297</v>
      </c>
      <c r="I1151" s="5">
        <f>(N1151+O1151)*(1/General!$B$20)*((D1151/100)*E1151-(G1151/100))*1000/B1151</f>
        <v>85.013360338868992</v>
      </c>
      <c r="J1151" s="5">
        <f t="shared" si="18"/>
        <v>0.60334344504363446</v>
      </c>
      <c r="K1151" s="5">
        <f>MAX(Online_RAW!$L$2-Online_RAW!L1151,0)</f>
        <v>0</v>
      </c>
      <c r="L1151" s="5">
        <f>0.0039*(Online_RAW!M1151)</f>
        <v>56.449574999999996</v>
      </c>
      <c r="M1151" s="10">
        <f>Online_RAW!$N$2-Online_RAW!N1151</f>
        <v>75.172488888890257</v>
      </c>
      <c r="N1151" s="5">
        <f>Online_RAW!C1151*60</f>
        <v>171.84</v>
      </c>
      <c r="O1151" s="5">
        <f>MAX(0, Online_RAW!D1151*60)</f>
        <v>8.1098999999999997</v>
      </c>
      <c r="P1151" s="5">
        <f>_xlfn.IFNA(VLOOKUP(A1151,Sampling!$D$7:$E$14,2,FALSE),0)</f>
        <v>0</v>
      </c>
      <c r="Q1151">
        <f>_xlfn.IFNA(VLOOKUP(A1151,Refill!$D$6:$G$8,2,FALSE),0)</f>
        <v>0</v>
      </c>
    </row>
    <row r="1152" spans="1:17" x14ac:dyDescent="0.25">
      <c r="A1152" s="5">
        <f>ROUND((Online_RAW!B1152-General!$B$10)*24,3)</f>
        <v>19.167000000000002</v>
      </c>
      <c r="B1152" s="5">
        <f>General!$B$12+Online_ANA!K1152/1000+Online_ANA!L1152/1000+Online_ANA!M1152/1000/General!$B$22-SUM($P$2:P1152)/1000/General!$B$24+SUM($Q$2:Q1152)/1000/General!$B$24</f>
        <v>1.2058914125938256</v>
      </c>
      <c r="C1152" s="5">
        <f>Online_RAW!K1152</f>
        <v>22.425000000000001</v>
      </c>
      <c r="D1152" s="5">
        <f>Online_RAW!J1152</f>
        <v>1.31</v>
      </c>
      <c r="E1152" s="5">
        <f>(1-F1152/100-G1152/100)/(1-C1152/100-D1152/100-General!$B$17/100)</f>
        <v>0.99618136472345897</v>
      </c>
      <c r="F1152" s="5">
        <f>N1152*General!$B$14/(N1152+O1152)+O1152*100/(N1152+O1152)</f>
        <v>24.419096059240218</v>
      </c>
      <c r="G1152" s="5">
        <f>N1152*General!$B$15/(N1152+O1152)</f>
        <v>3.8172173707454432E-2</v>
      </c>
      <c r="H1152" s="5">
        <f>(N1152+O1152)*(1/General!$B$20)*((F1152/100)-E1152*(C1152/100))*1000/B1152</f>
        <v>138.46325273993045</v>
      </c>
      <c r="I1152" s="5">
        <f>(N1152+O1152)*(1/General!$B$20)*((D1152/100)*E1152-(G1152/100))*1000/B1152</f>
        <v>84.342128833061167</v>
      </c>
      <c r="J1152" s="5">
        <f t="shared" si="18"/>
        <v>0.60913005554966515</v>
      </c>
      <c r="K1152" s="5">
        <f>MAX(Online_RAW!$L$2-Online_RAW!L1152,0)</f>
        <v>0</v>
      </c>
      <c r="L1152" s="5">
        <f>0.0039*(Online_RAW!M1152)</f>
        <v>56.616299999999995</v>
      </c>
      <c r="M1152" s="10">
        <f>Online_RAW!$N$2-Online_RAW!N1152</f>
        <v>75.509872727269794</v>
      </c>
      <c r="N1152" s="5">
        <f>Online_RAW!C1152*60</f>
        <v>171.72845454545458</v>
      </c>
      <c r="O1152" s="5">
        <f>MAX(0, Online_RAW!D1152*60)</f>
        <v>8.2230000000000008</v>
      </c>
      <c r="P1152" s="5">
        <f>_xlfn.IFNA(VLOOKUP(A1152,Sampling!$D$7:$E$14,2,FALSE),0)</f>
        <v>0</v>
      </c>
      <c r="Q1152">
        <f>_xlfn.IFNA(VLOOKUP(A1152,Refill!$D$6:$G$8,2,FALSE),0)</f>
        <v>0</v>
      </c>
    </row>
    <row r="1153" spans="1:17" x14ac:dyDescent="0.25">
      <c r="A1153" s="5">
        <f>ROUND((Online_RAW!B1153-General!$B$10)*24,3)</f>
        <v>19.183</v>
      </c>
      <c r="B1153" s="5">
        <f>General!$B$12+Online_ANA!K1153/1000+Online_ANA!L1153/1000+Online_ANA!M1153/1000/General!$B$22-SUM($P$2:P1153)/1000/General!$B$24+SUM($Q$2:Q1153)/1000/General!$B$24</f>
        <v>1.2061853755116421</v>
      </c>
      <c r="C1153" s="5">
        <f>Online_RAW!K1153</f>
        <v>22.48</v>
      </c>
      <c r="D1153" s="5">
        <f>Online_RAW!J1153</f>
        <v>1.3149999999999999</v>
      </c>
      <c r="E1153" s="5">
        <f>(1-F1153/100-G1153/100)/(1-C1153/100-D1153/100-General!$B$17/100)</f>
        <v>0.99545372525078524</v>
      </c>
      <c r="F1153" s="5">
        <f>N1153*General!$B$14/(N1153+O1153)+O1153*100/(N1153+O1153)</f>
        <v>24.534059925694944</v>
      </c>
      <c r="G1153" s="5">
        <f>N1153*General!$B$15/(N1153+O1153)</f>
        <v>3.811411114863892E-2</v>
      </c>
      <c r="H1153" s="5">
        <f>(N1153+O1153)*(1/General!$B$20)*((F1153/100)-E1153*(C1153/100))*1000/B1153</f>
        <v>143.61684250234487</v>
      </c>
      <c r="I1153" s="5">
        <f>(N1153+O1153)*(1/General!$B$20)*((D1153/100)*E1153-(G1153/100))*1000/B1153</f>
        <v>84.648285571037874</v>
      </c>
      <c r="J1153" s="5">
        <f t="shared" si="18"/>
        <v>0.58940361099817251</v>
      </c>
      <c r="K1153" s="5">
        <f>MAX(Online_RAW!$L$2-Online_RAW!L1153,0)</f>
        <v>0</v>
      </c>
      <c r="L1153" s="5">
        <f>0.0039*(Online_RAW!M1153)</f>
        <v>56.616299999999995</v>
      </c>
      <c r="M1153" s="10">
        <f>Online_RAW!$N$2-Online_RAW!N1153</f>
        <v>75.830292307689888</v>
      </c>
      <c r="N1153" s="5">
        <f>Online_RAW!C1153*60</f>
        <v>171.57872727272701</v>
      </c>
      <c r="O1153" s="5">
        <f>MAX(0, Online_RAW!D1153*60)</f>
        <v>8.4897272727273005</v>
      </c>
      <c r="P1153" s="5">
        <f>_xlfn.IFNA(VLOOKUP(A1153,Sampling!$D$7:$E$14,2,FALSE),0)</f>
        <v>0</v>
      </c>
      <c r="Q1153">
        <f>_xlfn.IFNA(VLOOKUP(A1153,Refill!$D$6:$G$8,2,FALSE),0)</f>
        <v>0</v>
      </c>
    </row>
    <row r="1154" spans="1:17" x14ac:dyDescent="0.25">
      <c r="A1154" s="5">
        <f>ROUND((Online_RAW!B1154-General!$B$10)*24,3)</f>
        <v>19.2</v>
      </c>
      <c r="B1154" s="5">
        <f>General!$B$12+Online_ANA!K1154/1000+Online_ANA!L1154/1000+Online_ANA!M1154/1000/General!$B$22-SUM($P$2:P1154)/1000/General!$B$24+SUM($Q$2:Q1154)/1000/General!$B$24</f>
        <v>1.2065765628440368</v>
      </c>
      <c r="C1154" s="5">
        <f>Online_RAW!K1154</f>
        <v>22.524999999999999</v>
      </c>
      <c r="D1154" s="5">
        <f>Online_RAW!J1154</f>
        <v>1.33</v>
      </c>
      <c r="E1154" s="5">
        <f>(1-F1154/100-G1154/100)/(1-C1154/100-D1154/100-General!$B$17/100)</f>
        <v>0.99290558939139628</v>
      </c>
      <c r="F1154" s="5">
        <f>N1154*General!$B$14/(N1154+O1154)+O1154*100/(N1154+O1154)</f>
        <v>24.786840062173432</v>
      </c>
      <c r="G1154" s="5">
        <f>N1154*General!$B$15/(N1154+O1154)</f>
        <v>3.7986444413043725E-2</v>
      </c>
      <c r="H1154" s="5">
        <f>(N1154+O1154)*(1/General!$B$20)*((F1154/100)-E1154*(C1154/100))*1000/B1154</f>
        <v>161.1407592673506</v>
      </c>
      <c r="I1154" s="5">
        <f>(N1154+O1154)*(1/General!$B$20)*((D1154/100)*E1154-(G1154/100))*1000/B1154</f>
        <v>85.345240941786543</v>
      </c>
      <c r="J1154" s="5">
        <f t="shared" si="18"/>
        <v>0.52963161728802088</v>
      </c>
      <c r="K1154" s="5">
        <f>MAX(Online_RAW!$L$2-Online_RAW!L1154,0)</f>
        <v>0</v>
      </c>
      <c r="L1154" s="5">
        <f>0.0039*(Online_RAW!M1154)</f>
        <v>56.709899999999998</v>
      </c>
      <c r="M1154" s="10">
        <f>Online_RAW!$N$2-Online_RAW!N1154</f>
        <v>76.154662500000086</v>
      </c>
      <c r="N1154" s="5">
        <f>Online_RAW!C1154*60</f>
        <v>170.89857142857122</v>
      </c>
      <c r="O1154" s="5">
        <f>MAX(0, Online_RAW!D1154*60)</f>
        <v>9.0588571428571196</v>
      </c>
      <c r="P1154" s="5">
        <f>_xlfn.IFNA(VLOOKUP(A1154,Sampling!$D$7:$E$14,2,FALSE),0)</f>
        <v>0</v>
      </c>
      <c r="Q1154">
        <f>_xlfn.IFNA(VLOOKUP(A1154,Refill!$D$6:$G$8,2,FALSE),0)</f>
        <v>0</v>
      </c>
    </row>
    <row r="1155" spans="1:17" x14ac:dyDescent="0.25">
      <c r="A1155" s="5">
        <f>ROUND((Online_RAW!B1155-General!$B$10)*24,3)</f>
        <v>19.216999999999999</v>
      </c>
      <c r="B1155" s="5">
        <f>General!$B$12+Online_ANA!K1155/1000+Online_ANA!L1155/1000+Online_ANA!M1155/1000/General!$B$22-SUM($P$2:P1155)/1000/General!$B$24+SUM($Q$2:Q1155)/1000/General!$B$24</f>
        <v>1.2071233170141742</v>
      </c>
      <c r="C1155" s="5">
        <f>Online_RAW!K1155</f>
        <v>22.656666666666698</v>
      </c>
      <c r="D1155" s="5">
        <f>Online_RAW!J1155</f>
        <v>1.35</v>
      </c>
      <c r="E1155" s="5">
        <f>(1-F1155/100-G1155/100)/(1-C1155/100-D1155/100-General!$B$17/100)</f>
        <v>0.9947012906574636</v>
      </c>
      <c r="F1155" s="5">
        <f>N1155*General!$B$14/(N1155+O1155)+O1155*100/(N1155+O1155)</f>
        <v>24.801753936736453</v>
      </c>
      <c r="G1155" s="5">
        <f>N1155*General!$B$15/(N1155+O1155)</f>
        <v>3.7978912153163409E-2</v>
      </c>
      <c r="H1155" s="5">
        <f>(N1155+O1155)*(1/General!$B$20)*((F1155/100)-E1155*(C1155/100))*1000/B1155</f>
        <v>150.69432300610754</v>
      </c>
      <c r="I1155" s="5">
        <f>(N1155+O1155)*(1/General!$B$20)*((D1155/100)*E1155-(G1155/100))*1000/B1155</f>
        <v>86.809785062078205</v>
      </c>
      <c r="J1155" s="5">
        <f t="shared" si="18"/>
        <v>0.57606539735780138</v>
      </c>
      <c r="K1155" s="5">
        <f>MAX(Online_RAW!$L$2-Online_RAW!L1155,0)</f>
        <v>0</v>
      </c>
      <c r="L1155" s="5">
        <f>0.0039*(Online_RAW!M1155)</f>
        <v>56.982900000000001</v>
      </c>
      <c r="M1155" s="10">
        <f>Online_RAW!$N$2-Online_RAW!N1155</f>
        <v>76.453054545449959</v>
      </c>
      <c r="N1155" s="5">
        <f>Online_RAW!C1155*60</f>
        <v>170.9053636363638</v>
      </c>
      <c r="O1155" s="5">
        <f>MAX(0, Online_RAW!D1155*60)</f>
        <v>9.0949090909090806</v>
      </c>
      <c r="P1155" s="5">
        <f>_xlfn.IFNA(VLOOKUP(A1155,Sampling!$D$7:$E$14,2,FALSE),0)</f>
        <v>0</v>
      </c>
      <c r="Q1155">
        <f>_xlfn.IFNA(VLOOKUP(A1155,Refill!$D$6:$G$8,2,FALSE),0)</f>
        <v>0</v>
      </c>
    </row>
    <row r="1156" spans="1:17" x14ac:dyDescent="0.25">
      <c r="A1156" s="5">
        <f>ROUND((Online_RAW!B1156-General!$B$10)*24,3)</f>
        <v>19.233000000000001</v>
      </c>
      <c r="B1156" s="5">
        <f>General!$B$12+Online_ANA!K1156/1000+Online_ANA!L1156/1000+Online_ANA!M1156/1000/General!$B$22-SUM($P$2:P1156)/1000/General!$B$24+SUM($Q$2:Q1156)/1000/General!$B$24</f>
        <v>1.207470085015294</v>
      </c>
      <c r="C1156" s="5">
        <f>Online_RAW!K1156</f>
        <v>22.79</v>
      </c>
      <c r="D1156" s="5">
        <f>Online_RAW!J1156</f>
        <v>1.345</v>
      </c>
      <c r="E1156" s="5">
        <f>(1-F1156/100-G1156/100)/(1-C1156/100-D1156/100-General!$B$17/100)</f>
        <v>0.99563235169562359</v>
      </c>
      <c r="F1156" s="5">
        <f>N1156*General!$B$14/(N1156+O1156)+O1156*100/(N1156+O1156)</f>
        <v>24.859204201611945</v>
      </c>
      <c r="G1156" s="5">
        <f>N1156*General!$B$15/(N1156+O1156)</f>
        <v>3.7949896867872757E-2</v>
      </c>
      <c r="H1156" s="5">
        <f>(N1156+O1156)*(1/General!$B$20)*((F1156/100)-E1156*(C1156/100))*1000/B1156</f>
        <v>144.30920354708843</v>
      </c>
      <c r="I1156" s="5">
        <f>(N1156+O1156)*(1/General!$B$20)*((D1156/100)*E1156-(G1156/100))*1000/B1156</f>
        <v>86.580855795895815</v>
      </c>
      <c r="J1156" s="5">
        <f t="shared" si="18"/>
        <v>0.59996766434681537</v>
      </c>
      <c r="K1156" s="5">
        <f>MAX(Online_RAW!$L$2-Online_RAW!L1156,0)</f>
        <v>0</v>
      </c>
      <c r="L1156" s="5">
        <f>0.0039*(Online_RAW!M1156)</f>
        <v>57.041399999999996</v>
      </c>
      <c r="M1156" s="10">
        <f>Online_RAW!$N$2-Online_RAW!N1156</f>
        <v>76.767266666670366</v>
      </c>
      <c r="N1156" s="5">
        <f>Online_RAW!C1156*60</f>
        <v>170.8568181818184</v>
      </c>
      <c r="O1156" s="5">
        <f>MAX(0, Online_RAW!D1156*60)</f>
        <v>9.2299090909090786</v>
      </c>
      <c r="P1156" s="5">
        <f>_xlfn.IFNA(VLOOKUP(A1156,Sampling!$D$7:$E$14,2,FALSE),0)</f>
        <v>0</v>
      </c>
      <c r="Q1156">
        <f>_xlfn.IFNA(VLOOKUP(A1156,Refill!$D$6:$G$8,2,FALSE),0)</f>
        <v>0</v>
      </c>
    </row>
    <row r="1157" spans="1:17" x14ac:dyDescent="0.25">
      <c r="A1157" s="5">
        <f>ROUND((Online_RAW!B1157-General!$B$10)*24,3)</f>
        <v>19.25</v>
      </c>
      <c r="B1157" s="5">
        <f>General!$B$12+Online_ANA!K1157/1000+Online_ANA!L1157/1000+Online_ANA!M1157/1000/General!$B$22-SUM($P$2:P1157)/1000/General!$B$24+SUM($Q$2:Q1157)/1000/General!$B$24</f>
        <v>1.2077973785932754</v>
      </c>
      <c r="C1157" s="5">
        <f>Online_RAW!K1157</f>
        <v>22.824999999999999</v>
      </c>
      <c r="D1157" s="5">
        <f>Online_RAW!J1157</f>
        <v>1.345</v>
      </c>
      <c r="E1157" s="5">
        <f>(1-F1157/100-G1157/100)/(1-C1157/100-D1157/100-General!$B$17/100)</f>
        <v>0.99665421473645666</v>
      </c>
      <c r="F1157" s="5">
        <f>N1157*General!$B$14/(N1157+O1157)+O1157*100/(N1157+O1157)</f>
        <v>24.816984288623814</v>
      </c>
      <c r="G1157" s="5">
        <f>N1157*General!$B$15/(N1157+O1157)</f>
        <v>3.7971220056250601E-2</v>
      </c>
      <c r="H1157" s="5">
        <f>(N1157+O1157)*(1/General!$B$20)*((F1157/100)-E1157*(C1157/100))*1000/B1157</f>
        <v>137.50557185765723</v>
      </c>
      <c r="I1157" s="5">
        <f>(N1157+O1157)*(1/General!$B$20)*((D1157/100)*E1157-(G1157/100))*1000/B1157</f>
        <v>86.593078777880905</v>
      </c>
      <c r="J1157" s="5">
        <f t="shared" si="18"/>
        <v>0.62974232686018117</v>
      </c>
      <c r="K1157" s="5">
        <f>MAX(Online_RAW!$L$2-Online_RAW!L1157,0)</f>
        <v>0</v>
      </c>
      <c r="L1157" s="5">
        <f>0.0039*(Online_RAW!M1157)</f>
        <v>57.041399999999996</v>
      </c>
      <c r="M1157" s="10">
        <f>Online_RAW!$N$2-Online_RAW!N1157</f>
        <v>77.124016666670286</v>
      </c>
      <c r="N1157" s="5">
        <f>Online_RAW!C1157*60</f>
        <v>170.84563636363617</v>
      </c>
      <c r="O1157" s="5">
        <f>MAX(0, Online_RAW!D1157*60)</f>
        <v>9.1281818181818402</v>
      </c>
      <c r="P1157" s="5">
        <f>_xlfn.IFNA(VLOOKUP(A1157,Sampling!$D$7:$E$14,2,FALSE),0)</f>
        <v>0</v>
      </c>
      <c r="Q1157">
        <f>_xlfn.IFNA(VLOOKUP(A1157,Refill!$D$6:$G$8,2,FALSE),0)</f>
        <v>0</v>
      </c>
    </row>
    <row r="1158" spans="1:17" x14ac:dyDescent="0.25">
      <c r="A1158" s="5">
        <f>ROUND((Online_RAW!B1158-General!$B$10)*24,3)</f>
        <v>19.266999999999999</v>
      </c>
      <c r="B1158" s="5">
        <f>General!$B$12+Online_ANA!K1158/1000+Online_ANA!L1158/1000+Online_ANA!M1158/1000/General!$B$22-SUM($P$2:P1158)/1000/General!$B$24+SUM($Q$2:Q1158)/1000/General!$B$24</f>
        <v>1.2080703908256887</v>
      </c>
      <c r="C1158" s="5">
        <f>Online_RAW!K1158</f>
        <v>22.835000000000001</v>
      </c>
      <c r="D1158" s="5">
        <f>Online_RAW!J1158</f>
        <v>1.36</v>
      </c>
      <c r="E1158" s="5">
        <f>(1-F1158/100-G1158/100)/(1-C1158/100-D1158/100-General!$B$17/100)</f>
        <v>0.99601273862746242</v>
      </c>
      <c r="F1158" s="5">
        <f>N1158*General!$B$14/(N1158+O1158)+O1158*100/(N1158+O1158)</f>
        <v>24.890287200329198</v>
      </c>
      <c r="G1158" s="5">
        <f>N1158*General!$B$15/(N1158+O1158)</f>
        <v>3.7934198383672124E-2</v>
      </c>
      <c r="H1158" s="5">
        <f>(N1158+O1158)*(1/General!$B$20)*((F1158/100)-E1158*(C1158/100))*1000/B1158</f>
        <v>142.69443900627761</v>
      </c>
      <c r="I1158" s="5">
        <f>(N1158+O1158)*(1/General!$B$20)*((D1158/100)*E1158-(G1158/100))*1000/B1158</f>
        <v>87.5341161829855</v>
      </c>
      <c r="J1158" s="5">
        <f t="shared" si="18"/>
        <v>0.61343747375561408</v>
      </c>
      <c r="K1158" s="5">
        <f>MAX(Online_RAW!$L$2-Online_RAW!L1158,0)</f>
        <v>0</v>
      </c>
      <c r="L1158" s="5">
        <f>0.0039*(Online_RAW!M1158)</f>
        <v>57.041399999999996</v>
      </c>
      <c r="M1158" s="10">
        <f>Online_RAW!$N$2-Online_RAW!N1158</f>
        <v>77.421600000000581</v>
      </c>
      <c r="N1158" s="5">
        <f>Online_RAW!C1158*60</f>
        <v>170.72290909090918</v>
      </c>
      <c r="O1158" s="5">
        <f>MAX(0, Online_RAW!D1158*60)</f>
        <v>9.2971428571428607</v>
      </c>
      <c r="P1158" s="5">
        <f>_xlfn.IFNA(VLOOKUP(A1158,Sampling!$D$7:$E$14,2,FALSE),0)</f>
        <v>0</v>
      </c>
      <c r="Q1158">
        <f>_xlfn.IFNA(VLOOKUP(A1158,Refill!$D$6:$G$8,2,FALSE),0)</f>
        <v>0</v>
      </c>
    </row>
    <row r="1159" spans="1:17" x14ac:dyDescent="0.25">
      <c r="A1159" s="5">
        <f>ROUND((Online_RAW!B1159-General!$B$10)*24,3)</f>
        <v>19.283000000000001</v>
      </c>
      <c r="B1159" s="5">
        <f>General!$B$12+Online_ANA!K1159/1000+Online_ANA!L1159/1000+Online_ANA!M1159/1000/General!$B$22-SUM($P$2:P1159)/1000/General!$B$24+SUM($Q$2:Q1159)/1000/General!$B$24</f>
        <v>1.2086213514984681</v>
      </c>
      <c r="C1159" s="5">
        <f>Online_RAW!K1159</f>
        <v>22.855</v>
      </c>
      <c r="D1159" s="5">
        <f>Online_RAW!J1159</f>
        <v>1.37</v>
      </c>
      <c r="E1159" s="5">
        <f>(1-F1159/100-G1159/100)/(1-C1159/100-D1159/100-General!$B$17/100)</f>
        <v>0.99459466247476092</v>
      </c>
      <c r="F1159" s="5">
        <f>N1159*General!$B$14/(N1159+O1159)+O1159*100/(N1159+O1159)</f>
        <v>25.027077798476654</v>
      </c>
      <c r="G1159" s="5">
        <f>N1159*General!$B$15/(N1159+O1159)</f>
        <v>3.786511222299159E-2</v>
      </c>
      <c r="H1159" s="5">
        <f>(N1159+O1159)*(1/General!$B$20)*((F1159/100)-E1159*(C1159/100))*1000/B1159</f>
        <v>152.60363929372758</v>
      </c>
      <c r="I1159" s="5">
        <f>(N1159+O1159)*(1/General!$B$20)*((D1159/100)*E1159-(G1159/100))*1000/B1159</f>
        <v>88.062848891711965</v>
      </c>
      <c r="J1159" s="5">
        <f t="shared" si="18"/>
        <v>0.5770691269178112</v>
      </c>
      <c r="K1159" s="5">
        <f>MAX(Online_RAW!$L$2-Online_RAW!L1159,0)</f>
        <v>0</v>
      </c>
      <c r="L1159" s="5">
        <f>0.0039*(Online_RAW!M1159)</f>
        <v>57.290219999999998</v>
      </c>
      <c r="M1159" s="10">
        <f>Online_RAW!$N$2-Online_RAW!N1159</f>
        <v>77.750933333330067</v>
      </c>
      <c r="N1159" s="5">
        <f>Online_RAW!C1159*60</f>
        <v>170.4725217391302</v>
      </c>
      <c r="O1159" s="5">
        <f>MAX(0, Online_RAW!D1159*60)</f>
        <v>9.6114782608695606</v>
      </c>
      <c r="P1159" s="5">
        <f>_xlfn.IFNA(VLOOKUP(A1159,Sampling!$D$7:$E$14,2,FALSE),0)</f>
        <v>0</v>
      </c>
      <c r="Q1159">
        <f>_xlfn.IFNA(VLOOKUP(A1159,Refill!$D$6:$G$8,2,FALSE),0)</f>
        <v>0</v>
      </c>
    </row>
    <row r="1160" spans="1:17" x14ac:dyDescent="0.25">
      <c r="A1160" s="5">
        <f>ROUND((Online_RAW!B1160-General!$B$10)*24,3)</f>
        <v>19.3</v>
      </c>
      <c r="B1160" s="5">
        <f>General!$B$12+Online_ANA!K1160/1000+Online_ANA!L1160/1000+Online_ANA!M1160/1000/General!$B$22-SUM($P$2:P1160)/1000/General!$B$24+SUM($Q$2:Q1160)/1000/General!$B$24</f>
        <v>1.2090783645259915</v>
      </c>
      <c r="C1160" s="5">
        <f>Online_RAW!K1160</f>
        <v>22.924444444444401</v>
      </c>
      <c r="D1160" s="5">
        <f>Online_RAW!J1160</f>
        <v>1.375</v>
      </c>
      <c r="E1160" s="5">
        <f>(1-F1160/100-G1160/100)/(1-C1160/100-D1160/100-General!$B$17/100)</f>
        <v>0.99493694231381946</v>
      </c>
      <c r="F1160" s="5">
        <f>N1160*General!$B$14/(N1160+O1160)+O1160*100/(N1160+O1160)</f>
        <v>25.075381569297051</v>
      </c>
      <c r="G1160" s="5">
        <f>N1160*General!$B$15/(N1160+O1160)</f>
        <v>3.7840716379142908E-2</v>
      </c>
      <c r="H1160" s="5">
        <f>(N1160+O1160)*(1/General!$B$20)*((F1160/100)-E1160*(C1160/100))*1000/B1160</f>
        <v>150.55563517177936</v>
      </c>
      <c r="I1160" s="5">
        <f>(N1160+O1160)*(1/General!$B$20)*((D1160/100)*E1160-(G1160/100))*1000/B1160</f>
        <v>88.340673907111963</v>
      </c>
      <c r="J1160" s="5">
        <f t="shared" si="18"/>
        <v>0.58676431344677316</v>
      </c>
      <c r="K1160" s="5">
        <f>MAX(Online_RAW!$L$2-Online_RAW!L1160,0)</f>
        <v>0</v>
      </c>
      <c r="L1160" s="5">
        <f>0.0039*(Online_RAW!M1160)</f>
        <v>57.462599999999995</v>
      </c>
      <c r="M1160" s="10">
        <f>Online_RAW!$N$2-Online_RAW!N1160</f>
        <v>78.061183333330519</v>
      </c>
      <c r="N1160" s="5">
        <f>Online_RAW!C1160*60</f>
        <v>170.262</v>
      </c>
      <c r="O1160" s="5">
        <f>MAX(0, Online_RAW!D1160*60)</f>
        <v>9.715565217391319</v>
      </c>
      <c r="P1160" s="5">
        <f>_xlfn.IFNA(VLOOKUP(A1160,Sampling!$D$7:$E$14,2,FALSE),0)</f>
        <v>0</v>
      </c>
      <c r="Q1160">
        <f>_xlfn.IFNA(VLOOKUP(A1160,Refill!$D$6:$G$8,2,FALSE),0)</f>
        <v>0</v>
      </c>
    </row>
    <row r="1161" spans="1:17" x14ac:dyDescent="0.25">
      <c r="A1161" s="5">
        <f>ROUND((Online_RAW!B1161-General!$B$10)*24,3)</f>
        <v>19.317</v>
      </c>
      <c r="B1161" s="5">
        <f>General!$B$12+Online_ANA!K1161/1000+Online_ANA!L1161/1000+Online_ANA!M1161/1000/General!$B$22-SUM($P$2:P1161)/1000/General!$B$24+SUM($Q$2:Q1161)/1000/General!$B$24</f>
        <v>1.2093365449541285</v>
      </c>
      <c r="C1161" s="5">
        <f>Online_RAW!K1161</f>
        <v>23.023333333333301</v>
      </c>
      <c r="D1161" s="5">
        <f>Online_RAW!J1161</f>
        <v>1.375</v>
      </c>
      <c r="E1161" s="5">
        <f>(1-F1161/100-G1161/100)/(1-C1161/100-D1161/100-General!$B$17/100)</f>
        <v>1.0006152428827402</v>
      </c>
      <c r="F1161" s="5">
        <f>N1161*General!$B$14/(N1161+O1161)+O1161*100/(N1161+O1161)</f>
        <v>24.746771783631029</v>
      </c>
      <c r="G1161" s="5">
        <f>N1161*General!$B$15/(N1161+O1161)</f>
        <v>3.8006680917358072E-2</v>
      </c>
      <c r="H1161" s="5">
        <f>(N1161+O1161)*(1/General!$B$20)*((F1161/100)-E1161*(C1161/100))*1000/B1161</f>
        <v>113.50977351914119</v>
      </c>
      <c r="I1161" s="5">
        <f>(N1161+O1161)*(1/General!$B$20)*((D1161/100)*E1161-(G1161/100))*1000/B1161</f>
        <v>88.843495623269376</v>
      </c>
      <c r="J1161" s="5">
        <f t="shared" si="18"/>
        <v>0.78269467790179026</v>
      </c>
      <c r="K1161" s="5">
        <f>MAX(Online_RAW!$L$2-Online_RAW!L1161,0)</f>
        <v>0</v>
      </c>
      <c r="L1161" s="5">
        <f>0.0039*(Online_RAW!M1161)</f>
        <v>57.462599999999995</v>
      </c>
      <c r="M1161" s="10">
        <f>Online_RAW!$N$2-Online_RAW!N1161</f>
        <v>78.342599999999948</v>
      </c>
      <c r="N1161" s="5">
        <f>Online_RAW!C1161*60</f>
        <v>171.03626086956538</v>
      </c>
      <c r="O1161" s="5">
        <f>MAX(0, Online_RAW!D1161*60)</f>
        <v>8.9702608695652195</v>
      </c>
      <c r="P1161" s="5">
        <f>_xlfn.IFNA(VLOOKUP(A1161,Sampling!$D$7:$E$14,2,FALSE),0)</f>
        <v>0</v>
      </c>
      <c r="Q1161">
        <f>_xlfn.IFNA(VLOOKUP(A1161,Refill!$D$6:$G$8,2,FALSE),0)</f>
        <v>0</v>
      </c>
    </row>
    <row r="1162" spans="1:17" x14ac:dyDescent="0.25">
      <c r="A1162" s="5">
        <f>ROUND((Online_RAW!B1162-General!$B$10)*24,3)</f>
        <v>19.332999999999998</v>
      </c>
      <c r="B1162" s="5">
        <f>General!$B$12+Online_ANA!K1162/1000+Online_ANA!L1162/1000+Online_ANA!M1162/1000/General!$B$22-SUM($P$2:P1162)/1000/General!$B$24+SUM($Q$2:Q1162)/1000/General!$B$24</f>
        <v>1.2096999132372206</v>
      </c>
      <c r="C1162" s="5">
        <f>Online_RAW!K1162</f>
        <v>22.983333333333299</v>
      </c>
      <c r="D1162" s="5">
        <f>Online_RAW!J1162</f>
        <v>1.365</v>
      </c>
      <c r="E1162" s="5">
        <f>(1-F1162/100-G1162/100)/(1-C1162/100-D1162/100-General!$B$17/100)</f>
        <v>1.013891945188</v>
      </c>
      <c r="F1162" s="5">
        <f>N1162*General!$B$14/(N1162+O1162)+O1162*100/(N1162+O1162)</f>
        <v>23.697551181820952</v>
      </c>
      <c r="G1162" s="5">
        <f>N1162*General!$B$15/(N1162+O1162)</f>
        <v>3.8536590312211641E-2</v>
      </c>
      <c r="H1162" s="5">
        <f>(N1162+O1162)*(1/General!$B$20)*((F1162/100)-E1162*(C1162/100))*1000/B1162</f>
        <v>26.230722994657363</v>
      </c>
      <c r="I1162" s="5">
        <f>(N1162+O1162)*(1/General!$B$20)*((D1162/100)*E1162-(G1162/100))*1000/B1162</f>
        <v>89.360341603043594</v>
      </c>
      <c r="J1162" s="5">
        <f t="shared" si="18"/>
        <v>3.4067052448857162</v>
      </c>
      <c r="K1162" s="5">
        <f>MAX(Online_RAW!$L$2-Online_RAW!L1162,0)</f>
        <v>0</v>
      </c>
      <c r="L1162" s="5">
        <f>0.0039*(Online_RAW!M1162)</f>
        <v>57.462599999999995</v>
      </c>
      <c r="M1162" s="10">
        <f>Online_RAW!$N$2-Online_RAW!N1162</f>
        <v>78.738671428570342</v>
      </c>
      <c r="N1162" s="5">
        <f>Online_RAW!C1162*60</f>
        <v>173.49834782608679</v>
      </c>
      <c r="O1162" s="5">
        <f>MAX(0, Online_RAW!D1162*60)</f>
        <v>6.5885217391304396</v>
      </c>
      <c r="P1162" s="5">
        <f>_xlfn.IFNA(VLOOKUP(A1162,Sampling!$D$7:$E$14,2,FALSE),0)</f>
        <v>0</v>
      </c>
      <c r="Q1162">
        <f>_xlfn.IFNA(VLOOKUP(A1162,Refill!$D$6:$G$8,2,FALSE),0)</f>
        <v>0</v>
      </c>
    </row>
    <row r="1163" spans="1:17" x14ac:dyDescent="0.25">
      <c r="A1163" s="5">
        <f>ROUND((Online_RAW!B1163-General!$B$10)*24,3)</f>
        <v>19.350000000000001</v>
      </c>
      <c r="B1163" s="5">
        <f>General!$B$12+Online_ANA!K1163/1000+Online_ANA!L1163/1000+Online_ANA!M1163/1000/General!$B$22-SUM($P$2:P1163)/1000/General!$B$24+SUM($Q$2:Q1163)/1000/General!$B$24</f>
        <v>1.209980778243771</v>
      </c>
      <c r="C1163" s="5">
        <f>Online_RAW!K1163</f>
        <v>22.456666666666699</v>
      </c>
      <c r="D1163" s="5">
        <f>Online_RAW!J1163</f>
        <v>1.345</v>
      </c>
      <c r="E1163" s="5">
        <f>(1-F1163/100-G1163/100)/(1-C1163/100-D1163/100-General!$B$17/100)</f>
        <v>1.0026006160609604</v>
      </c>
      <c r="F1163" s="5">
        <f>N1163*General!$B$14/(N1163+O1163)+O1163*100/(N1163+O1163)</f>
        <v>23.998937256315703</v>
      </c>
      <c r="G1163" s="5">
        <f>N1163*General!$B$15/(N1163+O1163)</f>
        <v>3.8384375123072877E-2</v>
      </c>
      <c r="H1163" s="5">
        <f>(N1163+O1163)*(1/General!$B$20)*((F1163/100)-E1163*(C1163/100))*1000/B1163</f>
        <v>98.511620633503185</v>
      </c>
      <c r="I1163" s="5">
        <f>(N1163+O1163)*(1/General!$B$20)*((D1163/100)*E1163-(G1163/100))*1000/B1163</f>
        <v>86.976251167248833</v>
      </c>
      <c r="J1163" s="5">
        <f t="shared" si="18"/>
        <v>0.88290346466667258</v>
      </c>
      <c r="K1163" s="5">
        <f>MAX(Online_RAW!$L$2-Online_RAW!L1163,0)</f>
        <v>0</v>
      </c>
      <c r="L1163" s="5">
        <f>0.0039*(Online_RAW!M1163)</f>
        <v>57.462599999999995</v>
      </c>
      <c r="M1163" s="10">
        <f>Online_RAW!$N$2-Online_RAW!N1163</f>
        <v>79.044814285710345</v>
      </c>
      <c r="N1163" s="5">
        <f>Online_RAW!C1163*60</f>
        <v>172.77627272727301</v>
      </c>
      <c r="O1163" s="5">
        <f>MAX(0, Online_RAW!D1163*60)</f>
        <v>7.2722727272726999</v>
      </c>
      <c r="P1163" s="5">
        <f>_xlfn.IFNA(VLOOKUP(A1163,Sampling!$D$7:$E$14,2,FALSE),0)</f>
        <v>0</v>
      </c>
      <c r="Q1163">
        <f>_xlfn.IFNA(VLOOKUP(A1163,Refill!$D$6:$G$8,2,FALSE),0)</f>
        <v>0</v>
      </c>
    </row>
    <row r="1164" spans="1:17" x14ac:dyDescent="0.25">
      <c r="A1164" s="5">
        <f>ROUND((Online_RAW!B1164-General!$B$10)*24,3)</f>
        <v>19.367000000000001</v>
      </c>
      <c r="B1164" s="5">
        <f>General!$B$12+Online_ANA!K1164/1000+Online_ANA!L1164/1000+Online_ANA!M1164/1000/General!$B$22-SUM($P$2:P1164)/1000/General!$B$24+SUM($Q$2:Q1164)/1000/General!$B$24</f>
        <v>1.2105476465443394</v>
      </c>
      <c r="C1164" s="5">
        <f>Online_RAW!K1164</f>
        <v>22.044444444444402</v>
      </c>
      <c r="D1164" s="5">
        <f>Online_RAW!J1164</f>
        <v>1.345</v>
      </c>
      <c r="E1164" s="5">
        <f>(1-F1164/100-G1164/100)/(1-C1164/100-D1164/100-General!$B$17/100)</f>
        <v>0.99284897402613803</v>
      </c>
      <c r="F1164" s="5">
        <f>N1164*General!$B$14/(N1164+O1164)+O1164*100/(N1164+O1164)</f>
        <v>24.328668786808421</v>
      </c>
      <c r="G1164" s="5">
        <f>N1164*General!$B$15/(N1164+O1164)</f>
        <v>3.8217844047066449E-2</v>
      </c>
      <c r="H1164" s="5">
        <f>(N1164+O1164)*(1/General!$B$20)*((F1164/100)-E1164*(C1164/100))*1000/B1164</f>
        <v>161.96965394687237</v>
      </c>
      <c r="I1164" s="5">
        <f>(N1164+O1164)*(1/General!$B$20)*((D1164/100)*E1164-(G1164/100))*1000/B1164</f>
        <v>86.041296722420995</v>
      </c>
      <c r="J1164" s="5">
        <f t="shared" si="18"/>
        <v>0.5312186241420469</v>
      </c>
      <c r="K1164" s="5">
        <f>MAX(Online_RAW!$L$2-Online_RAW!L1164,0)</f>
        <v>0</v>
      </c>
      <c r="L1164" s="5">
        <f>0.0039*(Online_RAW!M1164)</f>
        <v>57.725460000000005</v>
      </c>
      <c r="M1164" s="10">
        <f>Online_RAW!$N$2-Online_RAW!N1164</f>
        <v>79.376183333330118</v>
      </c>
      <c r="N1164" s="5">
        <f>Online_RAW!C1164*60</f>
        <v>171.95685714285722</v>
      </c>
      <c r="O1164" s="5">
        <f>MAX(0, Online_RAW!D1164*60)</f>
        <v>8.0186086956521994</v>
      </c>
      <c r="P1164" s="5">
        <f>_xlfn.IFNA(VLOOKUP(A1164,Sampling!$D$7:$E$14,2,FALSE),0)</f>
        <v>0</v>
      </c>
      <c r="Q1164">
        <f>_xlfn.IFNA(VLOOKUP(A1164,Refill!$D$6:$G$8,2,FALSE),0)</f>
        <v>0</v>
      </c>
    </row>
    <row r="1165" spans="1:17" x14ac:dyDescent="0.25">
      <c r="A1165" s="5">
        <f>ROUND((Online_RAW!B1165-General!$B$10)*24,3)</f>
        <v>19.382999999999999</v>
      </c>
      <c r="B1165" s="5">
        <f>General!$B$12+Online_ANA!K1165/1000+Online_ANA!L1165/1000+Online_ANA!M1165/1000/General!$B$22-SUM($P$2:P1165)/1000/General!$B$24+SUM($Q$2:Q1165)/1000/General!$B$24</f>
        <v>1.2108316818515419</v>
      </c>
      <c r="C1165" s="5">
        <f>Online_RAW!K1165</f>
        <v>22.169166666666701</v>
      </c>
      <c r="D1165" s="5">
        <f>Online_RAW!J1165</f>
        <v>1.35</v>
      </c>
      <c r="E1165" s="5">
        <f>(1-F1165/100-G1165/100)/(1-C1165/100-D1165/100-General!$B$17/100)</f>
        <v>0.99140387705439736</v>
      </c>
      <c r="F1165" s="5">
        <f>N1165*General!$B$14/(N1165+O1165)+O1165*100/(N1165+O1165)</f>
        <v>24.567480912537583</v>
      </c>
      <c r="G1165" s="5">
        <f>N1165*General!$B$15/(N1165+O1165)</f>
        <v>3.8097231862354752E-2</v>
      </c>
      <c r="H1165" s="5">
        <f>(N1165+O1165)*(1/General!$B$20)*((F1165/100)-E1165*(C1165/100))*1000/B1165</f>
        <v>171.64955869884358</v>
      </c>
      <c r="I1165" s="5">
        <f>(N1165+O1165)*(1/General!$B$20)*((D1165/100)*E1165-(G1165/100))*1000/B1165</f>
        <v>86.213076141591273</v>
      </c>
      <c r="J1165" s="5">
        <f t="shared" si="18"/>
        <v>0.50226214850252393</v>
      </c>
      <c r="K1165" s="5">
        <f>MAX(Online_RAW!$L$2-Online_RAW!L1165,0)</f>
        <v>0</v>
      </c>
      <c r="L1165" s="5">
        <f>0.0039*(Online_RAW!M1165)</f>
        <v>57.725460000000005</v>
      </c>
      <c r="M1165" s="10">
        <f>Online_RAW!$N$2-Online_RAW!N1165</f>
        <v>79.685781818180658</v>
      </c>
      <c r="N1165" s="5">
        <f>Online_RAW!C1165*60</f>
        <v>171.38263636363618</v>
      </c>
      <c r="O1165" s="5">
        <f>MAX(0, Online_RAW!D1165*60)</f>
        <v>8.5597142857142998</v>
      </c>
      <c r="P1165" s="5">
        <f>_xlfn.IFNA(VLOOKUP(A1165,Sampling!$D$7:$E$14,2,FALSE),0)</f>
        <v>0</v>
      </c>
      <c r="Q1165">
        <f>_xlfn.IFNA(VLOOKUP(A1165,Refill!$D$6:$G$8,2,FALSE),0)</f>
        <v>0</v>
      </c>
    </row>
    <row r="1166" spans="1:17" x14ac:dyDescent="0.25">
      <c r="A1166" s="5">
        <f>ROUND((Online_RAW!B1166-General!$B$10)*24,3)</f>
        <v>19.399999999999999</v>
      </c>
      <c r="B1166" s="5">
        <f>General!$B$12+Online_ANA!K1166/1000+Online_ANA!L1166/1000+Online_ANA!M1166/1000/General!$B$22-SUM($P$2:P1166)/1000/General!$B$24+SUM($Q$2:Q1166)/1000/General!$B$24</f>
        <v>1.211292908186312</v>
      </c>
      <c r="C1166" s="5">
        <f>Online_RAW!K1166</f>
        <v>22.427272727272701</v>
      </c>
      <c r="D1166" s="5">
        <f>Online_RAW!J1166</f>
        <v>1.345</v>
      </c>
      <c r="E1166" s="5">
        <f>(1-F1166/100-G1166/100)/(1-C1166/100-D1166/100-General!$B$17/100)</f>
        <v>0.99306644117965148</v>
      </c>
      <c r="F1166" s="5">
        <f>N1166*General!$B$14/(N1166+O1166)+O1166*100/(N1166+O1166)</f>
        <v>24.692460257204232</v>
      </c>
      <c r="G1166" s="5">
        <f>N1166*General!$B$15/(N1166+O1166)</f>
        <v>3.8034110981209977E-2</v>
      </c>
      <c r="H1166" s="5">
        <f>(N1166+O1166)*(1/General!$B$20)*((F1166/100)-E1166*(C1166/100))*1000/B1166</f>
        <v>160.48726720078139</v>
      </c>
      <c r="I1166" s="5">
        <f>(N1166+O1166)*(1/General!$B$20)*((D1166/100)*E1166-(G1166/100))*1000/B1166</f>
        <v>86.031206117782745</v>
      </c>
      <c r="J1166" s="5">
        <f t="shared" si="18"/>
        <v>0.53606250276634948</v>
      </c>
      <c r="K1166" s="5">
        <f>MAX(Online_RAW!$L$2-Online_RAW!L1166,0)</f>
        <v>0</v>
      </c>
      <c r="L1166" s="5">
        <f>0.0039*(Online_RAW!M1166)</f>
        <v>57.887699999999995</v>
      </c>
      <c r="M1166" s="10">
        <f>Online_RAW!$N$2-Online_RAW!N1166</f>
        <v>80.011676923079904</v>
      </c>
      <c r="N1166" s="5">
        <f>Online_RAW!C1166*60</f>
        <v>171.15260869565219</v>
      </c>
      <c r="O1166" s="5">
        <f>MAX(0, Online_RAW!D1166*60)</f>
        <v>8.8464545454545416</v>
      </c>
      <c r="P1166" s="5">
        <f>_xlfn.IFNA(VLOOKUP(A1166,Sampling!$D$7:$E$14,2,FALSE),0)</f>
        <v>0</v>
      </c>
      <c r="Q1166">
        <f>_xlfn.IFNA(VLOOKUP(A1166,Refill!$D$6:$G$8,2,FALSE),0)</f>
        <v>0</v>
      </c>
    </row>
    <row r="1167" spans="1:17" x14ac:dyDescent="0.25">
      <c r="A1167" s="5">
        <f>ROUND((Online_RAW!B1167-General!$B$10)*24,3)</f>
        <v>19.417000000000002</v>
      </c>
      <c r="B1167" s="5">
        <f>General!$B$12+Online_ANA!K1167/1000+Online_ANA!L1167/1000+Online_ANA!M1167/1000/General!$B$22-SUM($P$2:P1167)/1000/General!$B$24+SUM($Q$2:Q1167)/1000/General!$B$24</f>
        <v>1.2116276235474035</v>
      </c>
      <c r="C1167" s="5">
        <f>Online_RAW!K1167</f>
        <v>22.6138461538462</v>
      </c>
      <c r="D1167" s="5">
        <f>Online_RAW!J1167</f>
        <v>1.345</v>
      </c>
      <c r="E1167" s="5">
        <f>(1-F1167/100-G1167/100)/(1-C1167/100-D1167/100-General!$B$17/100)</f>
        <v>0.99464863926002889</v>
      </c>
      <c r="F1167" s="5">
        <f>N1167*General!$B$14/(N1167+O1167)+O1167*100/(N1167+O1167)</f>
        <v>24.758145677698629</v>
      </c>
      <c r="G1167" s="5">
        <f>N1167*General!$B$15/(N1167+O1167)</f>
        <v>3.8000936526414834E-2</v>
      </c>
      <c r="H1167" s="5">
        <f>(N1167+O1167)*(1/General!$B$20)*((F1167/100)-E1167*(C1167/100))*1000/B1167</f>
        <v>150.09832568821398</v>
      </c>
      <c r="I1167" s="5">
        <f>(N1167+O1167)*(1/General!$B$20)*((D1167/100)*E1167-(G1167/100))*1000/B1167</f>
        <v>86.124040331591928</v>
      </c>
      <c r="J1167" s="5">
        <f t="shared" si="18"/>
        <v>0.57378415073389832</v>
      </c>
      <c r="K1167" s="5">
        <f>MAX(Online_RAW!$L$2-Online_RAW!L1167,0)</f>
        <v>0</v>
      </c>
      <c r="L1167" s="5">
        <f>0.0039*(Online_RAW!M1167)</f>
        <v>57.887699999999995</v>
      </c>
      <c r="M1167" s="10">
        <f>Online_RAW!$N$2-Online_RAW!N1167</f>
        <v>80.376516666669886</v>
      </c>
      <c r="N1167" s="5">
        <f>Online_RAW!C1167*60</f>
        <v>170.9504347826088</v>
      </c>
      <c r="O1167" s="5">
        <f>MAX(0, Online_RAW!D1167*60)</f>
        <v>8.9929565217391207</v>
      </c>
      <c r="P1167" s="5">
        <f>_xlfn.IFNA(VLOOKUP(A1167,Sampling!$D$7:$E$14,2,FALSE),0)</f>
        <v>0</v>
      </c>
      <c r="Q1167">
        <f>_xlfn.IFNA(VLOOKUP(A1167,Refill!$D$6:$G$8,2,FALSE),0)</f>
        <v>0</v>
      </c>
    </row>
    <row r="1168" spans="1:17" x14ac:dyDescent="0.25">
      <c r="A1168" s="5">
        <f>ROUND((Online_RAW!B1168-General!$B$10)*24,3)</f>
        <v>19.433</v>
      </c>
      <c r="B1168" s="5">
        <f>General!$B$12+Online_ANA!K1168/1000+Online_ANA!L1168/1000+Online_ANA!M1168/1000/General!$B$22-SUM($P$2:P1168)/1000/General!$B$24+SUM($Q$2:Q1168)/1000/General!$B$24</f>
        <v>1.2119351110091747</v>
      </c>
      <c r="C1168" s="5">
        <f>Online_RAW!K1168</f>
        <v>22.73</v>
      </c>
      <c r="D1168" s="5">
        <f>Online_RAW!J1168</f>
        <v>1.36</v>
      </c>
      <c r="E1168" s="5">
        <f>(1-F1168/100-G1168/100)/(1-C1168/100-D1168/100-General!$B$17/100)</f>
        <v>0.99520893313712055</v>
      </c>
      <c r="F1168" s="5">
        <f>N1168*General!$B$14/(N1168+O1168)+O1168*100/(N1168+O1168)</f>
        <v>24.84635274797526</v>
      </c>
      <c r="G1168" s="5">
        <f>N1168*General!$B$15/(N1168+O1168)</f>
        <v>3.79563875010226E-2</v>
      </c>
      <c r="H1168" s="5">
        <f>(N1168+O1168)*(1/General!$B$20)*((F1168/100)-E1168*(C1168/100))*1000/B1168</f>
        <v>147.47210775626525</v>
      </c>
      <c r="I1168" s="5">
        <f>(N1168+O1168)*(1/General!$B$20)*((D1168/100)*E1168-(G1168/100))*1000/B1168</f>
        <v>87.182711797979536</v>
      </c>
      <c r="J1168" s="5">
        <f t="shared" si="18"/>
        <v>0.59118102483536006</v>
      </c>
      <c r="K1168" s="5">
        <f>MAX(Online_RAW!$L$2-Online_RAW!L1168,0)</f>
        <v>0</v>
      </c>
      <c r="L1168" s="5">
        <f>0.0039*(Online_RAW!M1168)</f>
        <v>57.931899999999864</v>
      </c>
      <c r="M1168" s="10">
        <f>Online_RAW!$N$2-Online_RAW!N1168</f>
        <v>80.663500000000568</v>
      </c>
      <c r="N1168" s="5">
        <f>Online_RAW!C1168*60</f>
        <v>170.82600000000002</v>
      </c>
      <c r="O1168" s="5">
        <f>MAX(0, Online_RAW!D1168*60)</f>
        <v>9.1974545454545407</v>
      </c>
      <c r="P1168" s="5">
        <f>_xlfn.IFNA(VLOOKUP(A1168,Sampling!$D$7:$E$14,2,FALSE),0)</f>
        <v>0</v>
      </c>
      <c r="Q1168">
        <f>_xlfn.IFNA(VLOOKUP(A1168,Refill!$D$6:$G$8,2,FALSE),0)</f>
        <v>0</v>
      </c>
    </row>
    <row r="1169" spans="1:17" x14ac:dyDescent="0.25">
      <c r="A1169" s="5">
        <f>ROUND((Online_RAW!B1169-General!$B$10)*24,3)</f>
        <v>19.45</v>
      </c>
      <c r="B1169" s="5">
        <f>General!$B$12+Online_ANA!K1169/1000+Online_ANA!L1169/1000+Online_ANA!M1169/1000/General!$B$22-SUM($P$2:P1169)/1000/General!$B$24+SUM($Q$2:Q1169)/1000/General!$B$24</f>
        <v>1.2125091909924952</v>
      </c>
      <c r="C1169" s="5">
        <f>Online_RAW!K1169</f>
        <v>22.8</v>
      </c>
      <c r="D1169" s="5">
        <f>Online_RAW!J1169</f>
        <v>1.37333333333333</v>
      </c>
      <c r="E1169" s="5">
        <f>(1-F1169/100-G1169/100)/(1-C1169/100-D1169/100-General!$B$17/100)</f>
        <v>0.99527063117150039</v>
      </c>
      <c r="F1169" s="5">
        <f>N1169*General!$B$14/(N1169+O1169)+O1169*100/(N1169+O1169)</f>
        <v>24.924674722267319</v>
      </c>
      <c r="G1169" s="5">
        <f>N1169*General!$B$15/(N1169+O1169)</f>
        <v>3.7916830948349842E-2</v>
      </c>
      <c r="H1169" s="5">
        <f>(N1169+O1169)*(1/General!$B$20)*((F1169/100)-E1169*(C1169/100))*1000/B1169</f>
        <v>147.83587501094959</v>
      </c>
      <c r="I1169" s="5">
        <f>(N1169+O1169)*(1/General!$B$20)*((D1169/100)*E1169-(G1169/100))*1000/B1169</f>
        <v>88.000847465296303</v>
      </c>
      <c r="J1169" s="5">
        <f t="shared" si="18"/>
        <v>0.5952604363371099</v>
      </c>
      <c r="K1169" s="5">
        <f>MAX(Online_RAW!$L$2-Online_RAW!L1169,0)</f>
        <v>0</v>
      </c>
      <c r="L1169" s="5">
        <f>0.0039*(Online_RAW!M1169)</f>
        <v>58.239999999999867</v>
      </c>
      <c r="M1169" s="10">
        <f>Online_RAW!$N$2-Online_RAW!N1169</f>
        <v>80.95341818181987</v>
      </c>
      <c r="N1169" s="5">
        <f>Online_RAW!C1169*60</f>
        <v>170.59408695652201</v>
      </c>
      <c r="O1169" s="5">
        <f>MAX(0, Online_RAW!D1169*60)</f>
        <v>9.3725217391304394</v>
      </c>
      <c r="P1169" s="5">
        <f>_xlfn.IFNA(VLOOKUP(A1169,Sampling!$D$7:$E$14,2,FALSE),0)</f>
        <v>0</v>
      </c>
      <c r="Q1169">
        <f>_xlfn.IFNA(VLOOKUP(A1169,Refill!$D$6:$G$8,2,FALSE),0)</f>
        <v>0</v>
      </c>
    </row>
    <row r="1170" spans="1:17" x14ac:dyDescent="0.25">
      <c r="A1170" s="5">
        <f>ROUND((Online_RAW!B1170-General!$B$10)*24,3)</f>
        <v>19.466999999999999</v>
      </c>
      <c r="B1170" s="5">
        <f>General!$B$12+Online_ANA!K1170/1000+Online_ANA!L1170/1000+Online_ANA!M1170/1000/General!$B$22-SUM($P$2:P1170)/1000/General!$B$24+SUM($Q$2:Q1170)/1000/General!$B$24</f>
        <v>1.2129243452599356</v>
      </c>
      <c r="C1170" s="5">
        <f>Online_RAW!K1170</f>
        <v>22.875</v>
      </c>
      <c r="D1170" s="5">
        <f>Online_RAW!J1170</f>
        <v>1.375</v>
      </c>
      <c r="E1170" s="5">
        <f>(1-F1170/100-G1170/100)/(1-C1170/100-D1170/100-General!$B$17/100)</f>
        <v>0.99546493220009702</v>
      </c>
      <c r="F1170" s="5">
        <f>N1170*General!$B$14/(N1170+O1170)+O1170*100/(N1170+O1170)</f>
        <v>24.98637573576276</v>
      </c>
      <c r="G1170" s="5">
        <f>N1170*General!$B$15/(N1170+O1170)</f>
        <v>3.7885668820321836E-2</v>
      </c>
      <c r="H1170" s="5">
        <f>(N1170+O1170)*(1/General!$B$20)*((F1170/100)-E1170*(C1170/100))*1000/B1170</f>
        <v>146.69621747295477</v>
      </c>
      <c r="I1170" s="5">
        <f>(N1170+O1170)*(1/General!$B$20)*((D1170/100)*E1170-(G1170/100))*1000/B1170</f>
        <v>88.137555906201783</v>
      </c>
      <c r="J1170" s="5">
        <f t="shared" si="18"/>
        <v>0.60081682694000627</v>
      </c>
      <c r="K1170" s="5">
        <f>MAX(Online_RAW!$L$2-Online_RAW!L1170,0)</f>
        <v>0</v>
      </c>
      <c r="L1170" s="5">
        <f>0.0039*(Online_RAW!M1170)</f>
        <v>58.316699999999997</v>
      </c>
      <c r="M1170" s="10">
        <f>Online_RAW!$N$2-Online_RAW!N1170</f>
        <v>81.32233333332988</v>
      </c>
      <c r="N1170" s="5">
        <f>Online_RAW!C1170*60</f>
        <v>170.52599999999998</v>
      </c>
      <c r="O1170" s="5">
        <f>MAX(0, Online_RAW!D1170*60)</f>
        <v>9.51675</v>
      </c>
      <c r="P1170" s="5">
        <f>_xlfn.IFNA(VLOOKUP(A1170,Sampling!$D$7:$E$14,2,FALSE),0)</f>
        <v>0</v>
      </c>
      <c r="Q1170">
        <f>_xlfn.IFNA(VLOOKUP(A1170,Refill!$D$6:$G$8,2,FALSE),0)</f>
        <v>0</v>
      </c>
    </row>
    <row r="1171" spans="1:17" x14ac:dyDescent="0.25">
      <c r="A1171" s="5">
        <f>ROUND((Online_RAW!B1171-General!$B$10)*24,3)</f>
        <v>19.483000000000001</v>
      </c>
      <c r="B1171" s="5">
        <f>General!$B$12+Online_ANA!K1171/1000+Online_ANA!L1171/1000+Online_ANA!M1171/1000/General!$B$22-SUM($P$2:P1171)/1000/General!$B$24+SUM($Q$2:Q1171)/1000/General!$B$24</f>
        <v>1.2132236724770646</v>
      </c>
      <c r="C1171" s="5">
        <f>Online_RAW!K1171</f>
        <v>22.934999999999999</v>
      </c>
      <c r="D1171" s="5">
        <f>Online_RAW!J1171</f>
        <v>1.375</v>
      </c>
      <c r="E1171" s="5">
        <f>(1-F1171/100-G1171/100)/(1-C1171/100-D1171/100-General!$B$17/100)</f>
        <v>0.99511195734893498</v>
      </c>
      <c r="F1171" s="5">
        <f>N1171*General!$B$14/(N1171+O1171)+O1171*100/(N1171+O1171)</f>
        <v>25.072711172432196</v>
      </c>
      <c r="G1171" s="5">
        <f>N1171*General!$B$15/(N1171+O1171)</f>
        <v>3.7842065064428179E-2</v>
      </c>
      <c r="H1171" s="5">
        <f>(N1171+O1171)*(1/General!$B$20)*((F1171/100)-E1171*(C1171/100))*1000/B1171</f>
        <v>148.92078818586785</v>
      </c>
      <c r="I1171" s="5">
        <f>(N1171+O1171)*(1/General!$B$20)*((D1171/100)*E1171-(G1171/100))*1000/B1171</f>
        <v>88.064754715712013</v>
      </c>
      <c r="J1171" s="5">
        <f t="shared" si="18"/>
        <v>0.59135299905744865</v>
      </c>
      <c r="K1171" s="5">
        <f>MAX(Online_RAW!$L$2-Online_RAW!L1171,0)</f>
        <v>0</v>
      </c>
      <c r="L1171" s="5">
        <f>0.0039*(Online_RAW!M1171)</f>
        <v>58.316699999999997</v>
      </c>
      <c r="M1171" s="10">
        <f>Online_RAW!$N$2-Online_RAW!N1171</f>
        <v>81.648600000000442</v>
      </c>
      <c r="N1171" s="5">
        <f>Online_RAW!C1171*60</f>
        <v>170.2875652173912</v>
      </c>
      <c r="O1171" s="5">
        <f>MAX(0, Online_RAW!D1171*60)</f>
        <v>9.7106086956521995</v>
      </c>
      <c r="P1171" s="5">
        <f>_xlfn.IFNA(VLOOKUP(A1171,Sampling!$D$7:$E$14,2,FALSE),0)</f>
        <v>0</v>
      </c>
      <c r="Q1171">
        <f>_xlfn.IFNA(VLOOKUP(A1171,Refill!$D$6:$G$8,2,FALSE),0)</f>
        <v>0</v>
      </c>
    </row>
    <row r="1172" spans="1:17" x14ac:dyDescent="0.25">
      <c r="A1172" s="5">
        <f>ROUND((Online_RAW!B1172-General!$B$10)*24,3)</f>
        <v>19.5</v>
      </c>
      <c r="B1172" s="5">
        <f>General!$B$12+Online_ANA!K1172/1000+Online_ANA!L1172/1000+Online_ANA!M1172/1000/General!$B$22-SUM($P$2:P1172)/1000/General!$B$24+SUM($Q$2:Q1172)/1000/General!$B$24</f>
        <v>1.2135032596330282</v>
      </c>
      <c r="C1172" s="5">
        <f>Online_RAW!K1172</f>
        <v>22.98</v>
      </c>
      <c r="D1172" s="5">
        <f>Online_RAW!J1172</f>
        <v>1.38</v>
      </c>
      <c r="E1172" s="5">
        <f>(1-F1172/100-G1172/100)/(1-C1172/100-D1172/100-General!$B$17/100)</f>
        <v>0.99301686649193122</v>
      </c>
      <c r="F1172" s="5">
        <f>N1172*General!$B$14/(N1172+O1172)+O1172*100/(N1172+O1172)</f>
        <v>25.280137673884987</v>
      </c>
      <c r="G1172" s="5">
        <f>N1172*General!$B$15/(N1172+O1172)</f>
        <v>3.7737304205108596E-2</v>
      </c>
      <c r="H1172" s="5">
        <f>(N1172+O1172)*(1/General!$B$20)*((F1172/100)-E1172*(C1172/100))*1000/B1172</f>
        <v>162.91488209576625</v>
      </c>
      <c r="I1172" s="5">
        <f>(N1172+O1172)*(1/General!$B$20)*((D1172/100)*E1172-(G1172/100))*1000/B1172</f>
        <v>88.232022062495631</v>
      </c>
      <c r="J1172" s="5">
        <f t="shared" si="18"/>
        <v>0.54158356147371611</v>
      </c>
      <c r="K1172" s="5">
        <f>MAX(Online_RAW!$L$2-Online_RAW!L1172,0)</f>
        <v>0</v>
      </c>
      <c r="L1172" s="5">
        <f>0.0039*(Online_RAW!M1172)</f>
        <v>58.316699999999997</v>
      </c>
      <c r="M1172" s="10">
        <f>Online_RAW!$N$2-Online_RAW!N1172</f>
        <v>81.953350000000682</v>
      </c>
      <c r="N1172" s="5">
        <f>Online_RAW!C1172*60</f>
        <v>169.89834782608679</v>
      </c>
      <c r="O1172" s="5">
        <f>MAX(0, Online_RAW!D1172*60)</f>
        <v>10.18695652173912</v>
      </c>
      <c r="P1172" s="5">
        <f>_xlfn.IFNA(VLOOKUP(A1172,Sampling!$D$7:$E$14,2,FALSE),0)</f>
        <v>0</v>
      </c>
      <c r="Q1172">
        <f>_xlfn.IFNA(VLOOKUP(A1172,Refill!$D$6:$G$8,2,FALSE),0)</f>
        <v>0</v>
      </c>
    </row>
    <row r="1173" spans="1:17" x14ac:dyDescent="0.25">
      <c r="A1173" s="5">
        <f>ROUND((Online_RAW!B1173-General!$B$10)*24,3)</f>
        <v>19.516999999999999</v>
      </c>
      <c r="B1173" s="5">
        <f>General!$B$12+Online_ANA!K1173/1000+Online_ANA!L1173/1000+Online_ANA!M1173/1000/General!$B$22-SUM($P$2:P1173)/1000/General!$B$24+SUM($Q$2:Q1173)/1000/General!$B$24</f>
        <v>1.2140448051769364</v>
      </c>
      <c r="C1173" s="5">
        <f>Online_RAW!K1173</f>
        <v>23.065555555555601</v>
      </c>
      <c r="D1173" s="5">
        <f>Online_RAW!J1173</f>
        <v>1.405</v>
      </c>
      <c r="E1173" s="5">
        <f>(1-F1173/100-G1173/100)/(1-C1173/100-D1173/100-General!$B$17/100)</f>
        <v>0.99351254507943276</v>
      </c>
      <c r="F1173" s="5">
        <f>N1173*General!$B$14/(N1173+O1173)+O1173*100/(N1173+O1173)</f>
        <v>25.352734018031278</v>
      </c>
      <c r="G1173" s="5">
        <f>N1173*General!$B$15/(N1173+O1173)</f>
        <v>3.7700639384832688E-2</v>
      </c>
      <c r="H1173" s="5">
        <f>(N1173+O1173)*(1/General!$B$20)*((F1173/100)-E1173*(C1173/100))*1000/B1173</f>
        <v>161.15518389415533</v>
      </c>
      <c r="I1173" s="5">
        <f>(N1173+O1173)*(1/General!$B$20)*((D1173/100)*E1173-(G1173/100))*1000/B1173</f>
        <v>89.821529915961861</v>
      </c>
      <c r="J1173" s="5">
        <f t="shared" si="18"/>
        <v>0.55736047544679357</v>
      </c>
      <c r="K1173" s="5">
        <f>MAX(Online_RAW!$L$2-Online_RAW!L1173,0)</f>
        <v>0</v>
      </c>
      <c r="L1173" s="5">
        <f>0.0039*(Online_RAW!M1173)</f>
        <v>58.521449999999994</v>
      </c>
      <c r="M1173" s="10">
        <f>Online_RAW!$N$2-Online_RAW!N1173</f>
        <v>82.320457142860505</v>
      </c>
      <c r="N1173" s="5">
        <f>Online_RAW!C1173*60</f>
        <v>169.61509090909081</v>
      </c>
      <c r="O1173" s="5">
        <f>MAX(0, Online_RAW!D1173*60)</f>
        <v>10.344818181818159</v>
      </c>
      <c r="P1173" s="5">
        <f>_xlfn.IFNA(VLOOKUP(A1173,Sampling!$D$7:$E$14,2,FALSE),0)</f>
        <v>0</v>
      </c>
      <c r="Q1173">
        <f>_xlfn.IFNA(VLOOKUP(A1173,Refill!$D$6:$G$8,2,FALSE),0)</f>
        <v>0</v>
      </c>
    </row>
    <row r="1174" spans="1:17" x14ac:dyDescent="0.25">
      <c r="A1174" s="5">
        <f>ROUND((Online_RAW!B1174-General!$B$10)*24,3)</f>
        <v>19.533000000000001</v>
      </c>
      <c r="B1174" s="5">
        <f>General!$B$12+Online_ANA!K1174/1000+Online_ANA!L1174/1000+Online_ANA!M1174/1000/General!$B$22-SUM($P$2:P1174)/1000/General!$B$24+SUM($Q$2:Q1174)/1000/General!$B$24</f>
        <v>1.2145343238532118</v>
      </c>
      <c r="C1174" s="5">
        <f>Online_RAW!K1174</f>
        <v>23.1933333333333</v>
      </c>
      <c r="D1174" s="5">
        <f>Online_RAW!J1174</f>
        <v>1.405</v>
      </c>
      <c r="E1174" s="5">
        <f>(1-F1174/100-G1174/100)/(1-C1174/100-D1174/100-General!$B$17/100)</f>
        <v>0.99542161585477218</v>
      </c>
      <c r="F1174" s="5">
        <f>N1174*General!$B$14/(N1174+O1174)+O1174*100/(N1174+O1174)</f>
        <v>25.336553593298213</v>
      </c>
      <c r="G1174" s="5">
        <f>N1174*General!$B$15/(N1174+O1174)</f>
        <v>3.7708811316516051E-2</v>
      </c>
      <c r="H1174" s="5">
        <f>(N1174+O1174)*(1/General!$B$20)*((F1174/100)-E1174*(C1174/100))*1000/B1174</f>
        <v>148.72692479894968</v>
      </c>
      <c r="I1174" s="5">
        <f>(N1174+O1174)*(1/General!$B$20)*((D1174/100)*E1174-(G1174/100))*1000/B1174</f>
        <v>89.977579036071972</v>
      </c>
      <c r="J1174" s="5">
        <f t="shared" si="18"/>
        <v>0.60498513741008519</v>
      </c>
      <c r="K1174" s="5">
        <f>MAX(Online_RAW!$L$2-Online_RAW!L1174,0)</f>
        <v>0</v>
      </c>
      <c r="L1174" s="5">
        <f>0.0039*(Online_RAW!M1174)</f>
        <v>58.745699999999999</v>
      </c>
      <c r="M1174" s="10">
        <f>Online_RAW!$N$2-Online_RAW!N1174</f>
        <v>82.609600000000682</v>
      </c>
      <c r="N1174" s="5">
        <f>Online_RAW!C1174*60</f>
        <v>169.68104347826099</v>
      </c>
      <c r="O1174" s="5">
        <f>MAX(0, Online_RAW!D1174*60)</f>
        <v>10.309826086956541</v>
      </c>
      <c r="P1174" s="5">
        <f>_xlfn.IFNA(VLOOKUP(A1174,Sampling!$D$7:$E$14,2,FALSE),0)</f>
        <v>0</v>
      </c>
      <c r="Q1174">
        <f>_xlfn.IFNA(VLOOKUP(A1174,Refill!$D$6:$G$8,2,FALSE),0)</f>
        <v>0</v>
      </c>
    </row>
    <row r="1175" spans="1:17" x14ac:dyDescent="0.25">
      <c r="A1175" s="5">
        <f>ROUND((Online_RAW!B1175-General!$B$10)*24,3)</f>
        <v>19.55</v>
      </c>
      <c r="B1175" s="5">
        <f>General!$B$12+Online_ANA!K1175/1000+Online_ANA!L1175/1000+Online_ANA!M1175/1000/General!$B$22-SUM($P$2:P1175)/1000/General!$B$24+SUM($Q$2:Q1175)/1000/General!$B$24</f>
        <v>1.2148914339449541</v>
      </c>
      <c r="C1175" s="5">
        <f>Online_RAW!K1175</f>
        <v>23.23</v>
      </c>
      <c r="D1175" s="5">
        <f>Online_RAW!J1175</f>
        <v>1.405</v>
      </c>
      <c r="E1175" s="5">
        <f>(1-F1175/100-G1175/100)/(1-C1175/100-D1175/100-General!$B$17/100)</f>
        <v>0.99600292021572912</v>
      </c>
      <c r="F1175" s="5">
        <f>N1175*General!$B$14/(N1175+O1175)+O1175*100/(N1175+O1175)</f>
        <v>25.329490341342506</v>
      </c>
      <c r="G1175" s="5">
        <f>N1175*General!$B$15/(N1175+O1175)</f>
        <v>3.7712378615483585E-2</v>
      </c>
      <c r="H1175" s="5">
        <f>(N1175+O1175)*(1/General!$B$20)*((F1175/100)-E1175*(C1175/100))*1000/B1175</f>
        <v>144.86161949761529</v>
      </c>
      <c r="I1175" s="5">
        <f>(N1175+O1175)*(1/General!$B$20)*((D1175/100)*E1175-(G1175/100))*1000/B1175</f>
        <v>89.974066907308583</v>
      </c>
      <c r="J1175" s="5">
        <f t="shared" si="18"/>
        <v>0.62110355537471906</v>
      </c>
      <c r="K1175" s="5">
        <f>MAX(Online_RAW!$L$2-Online_RAW!L1175,0)</f>
        <v>0</v>
      </c>
      <c r="L1175" s="5">
        <f>0.0039*(Online_RAW!M1175)</f>
        <v>58.745699999999999</v>
      </c>
      <c r="M1175" s="10">
        <f>Online_RAW!$N$2-Online_RAW!N1175</f>
        <v>82.998849999999948</v>
      </c>
      <c r="N1175" s="5">
        <f>Online_RAW!C1175*60</f>
        <v>169.63900000000021</v>
      </c>
      <c r="O1175" s="5">
        <f>MAX(0, Online_RAW!D1175*60)</f>
        <v>10.290250000000022</v>
      </c>
      <c r="P1175" s="5">
        <f>_xlfn.IFNA(VLOOKUP(A1175,Sampling!$D$7:$E$14,2,FALSE),0)</f>
        <v>0</v>
      </c>
      <c r="Q1175">
        <f>_xlfn.IFNA(VLOOKUP(A1175,Refill!$D$6:$G$8,2,FALSE),0)</f>
        <v>0</v>
      </c>
    </row>
    <row r="1176" spans="1:17" x14ac:dyDescent="0.25">
      <c r="A1176" s="5">
        <f>ROUND((Online_RAW!B1176-General!$B$10)*24,3)</f>
        <v>19.567</v>
      </c>
      <c r="B1176" s="5">
        <f>General!$B$12+Online_ANA!K1176/1000+Online_ANA!L1176/1000+Online_ANA!M1176/1000/General!$B$22-SUM($P$2:P1176)/1000/General!$B$24+SUM($Q$2:Q1176)/1000/General!$B$24</f>
        <v>1.2151870491635233</v>
      </c>
      <c r="C1176" s="5">
        <f>Online_RAW!K1176</f>
        <v>23.23</v>
      </c>
      <c r="D1176" s="5">
        <f>Online_RAW!J1176</f>
        <v>1.405</v>
      </c>
      <c r="E1176" s="5">
        <f>(1-F1176/100-G1176/100)/(1-C1176/100-D1176/100-General!$B$17/100)</f>
        <v>0.9948586388228462</v>
      </c>
      <c r="F1176" s="5">
        <f>N1176*General!$B$14/(N1176+O1176)+O1176*100/(N1176+O1176)</f>
        <v>25.41527731351421</v>
      </c>
      <c r="G1176" s="5">
        <f>N1176*General!$B$15/(N1176+O1176)</f>
        <v>3.7669051861861508E-2</v>
      </c>
      <c r="H1176" s="5">
        <f>(N1176+O1176)*(1/General!$B$20)*((F1176/100)-E1176*(C1176/100))*1000/B1176</f>
        <v>152.36290820545582</v>
      </c>
      <c r="I1176" s="5">
        <f>(N1176+O1176)*(1/General!$B$20)*((D1176/100)*E1176-(G1176/100))*1000/B1176</f>
        <v>89.915784286327622</v>
      </c>
      <c r="J1176" s="5">
        <f t="shared" si="18"/>
        <v>0.59014221601152073</v>
      </c>
      <c r="K1176" s="5">
        <f>MAX(Online_RAW!$L$2-Online_RAW!L1176,0)</f>
        <v>0</v>
      </c>
      <c r="L1176" s="5">
        <f>0.0039*(Online_RAW!M1176)</f>
        <v>58.745699999999999</v>
      </c>
      <c r="M1176" s="10">
        <f>Online_RAW!$N$2-Online_RAW!N1176</f>
        <v>83.321070588240218</v>
      </c>
      <c r="N1176" s="5">
        <f>Online_RAW!C1176*60</f>
        <v>169.57036363636382</v>
      </c>
      <c r="O1176" s="5">
        <f>MAX(0, Online_RAW!D1176*60)</f>
        <v>10.492956521739121</v>
      </c>
      <c r="P1176" s="5">
        <f>_xlfn.IFNA(VLOOKUP(A1176,Sampling!$D$7:$E$14,2,FALSE),0)</f>
        <v>0</v>
      </c>
      <c r="Q1176">
        <f>_xlfn.IFNA(VLOOKUP(A1176,Refill!$D$6:$G$8,2,FALSE),0)</f>
        <v>0</v>
      </c>
    </row>
    <row r="1177" spans="1:17" x14ac:dyDescent="0.25">
      <c r="A1177" s="5">
        <f>ROUND((Online_RAW!B1177-General!$B$10)*24,3)</f>
        <v>19.582999999999998</v>
      </c>
      <c r="B1177" s="5">
        <f>General!$B$12+Online_ANA!K1177/1000+Online_ANA!L1177/1000+Online_ANA!M1177/1000/General!$B$22-SUM($P$2:P1177)/1000/General!$B$24+SUM($Q$2:Q1177)/1000/General!$B$24</f>
        <v>1.2156549784756518</v>
      </c>
      <c r="C1177" s="5">
        <f>Online_RAW!K1177</f>
        <v>23.265000000000001</v>
      </c>
      <c r="D1177" s="5">
        <f>Online_RAW!J1177</f>
        <v>1.425</v>
      </c>
      <c r="E1177" s="5">
        <f>(1-F1177/100-G1177/100)/(1-C1177/100-D1177/100-General!$B$17/100)</f>
        <v>0.99634503284939124</v>
      </c>
      <c r="F1177" s="5">
        <f>N1177*General!$B$14/(N1177+O1177)+O1177*100/(N1177+O1177)</f>
        <v>25.358668765596132</v>
      </c>
      <c r="G1177" s="5">
        <f>N1177*General!$B$15/(N1177+O1177)</f>
        <v>3.7697642037577715E-2</v>
      </c>
      <c r="H1177" s="5">
        <f>(N1177+O1177)*(1/General!$B$20)*((F1177/100)-E1177*(C1177/100))*1000/B1177</f>
        <v>143.93057300760398</v>
      </c>
      <c r="I1177" s="5">
        <f>(N1177+O1177)*(1/General!$B$20)*((D1177/100)*E1177-(G1177/100))*1000/B1177</f>
        <v>91.304650354359097</v>
      </c>
      <c r="J1177" s="5">
        <f t="shared" si="18"/>
        <v>0.63436591994624647</v>
      </c>
      <c r="K1177" s="5">
        <f>MAX(Online_RAW!$L$2-Online_RAW!L1177,0)</f>
        <v>0</v>
      </c>
      <c r="L1177" s="5">
        <f>0.0039*(Online_RAW!M1177)</f>
        <v>58.948499999999996</v>
      </c>
      <c r="M1177" s="10">
        <f>Online_RAW!$N$2-Online_RAW!N1177</f>
        <v>83.610061538460286</v>
      </c>
      <c r="N1177" s="5">
        <f>Online_RAW!C1177*60</f>
        <v>169.64427272727301</v>
      </c>
      <c r="O1177" s="5">
        <f>MAX(0, Online_RAW!D1177*60)</f>
        <v>10.360909090909079</v>
      </c>
      <c r="P1177" s="5">
        <f>_xlfn.IFNA(VLOOKUP(A1177,Sampling!$D$7:$E$14,2,FALSE),0)</f>
        <v>0</v>
      </c>
      <c r="Q1177">
        <f>_xlfn.IFNA(VLOOKUP(A1177,Refill!$D$6:$G$8,2,FALSE),0)</f>
        <v>0</v>
      </c>
    </row>
    <row r="1178" spans="1:17" x14ac:dyDescent="0.25">
      <c r="A1178" s="5">
        <f>ROUND((Online_RAW!B1178-General!$B$10)*24,3)</f>
        <v>19.600000000000001</v>
      </c>
      <c r="B1178" s="5">
        <f>General!$B$12+Online_ANA!K1178/1000+Online_ANA!L1178/1000+Online_ANA!M1178/1000/General!$B$22-SUM($P$2:P1178)/1000/General!$B$24+SUM($Q$2:Q1178)/1000/General!$B$24</f>
        <v>1.2159855642201838</v>
      </c>
      <c r="C1178" s="5">
        <f>Online_RAW!K1178</f>
        <v>23.265000000000001</v>
      </c>
      <c r="D1178" s="5">
        <f>Online_RAW!J1178</f>
        <v>1.425</v>
      </c>
      <c r="E1178" s="5">
        <f>(1-F1178/100-G1178/100)/(1-C1178/100-D1178/100-General!$B$17/100)</f>
        <v>0.99702923845855629</v>
      </c>
      <c r="F1178" s="5">
        <f>N1178*General!$B$14/(N1178+O1178)+O1178*100/(N1178+O1178)</f>
        <v>25.307411404117587</v>
      </c>
      <c r="G1178" s="5">
        <f>N1178*General!$B$15/(N1178+O1178)</f>
        <v>3.7723529593880013E-2</v>
      </c>
      <c r="H1178" s="5">
        <f>(N1178+O1178)*(1/General!$B$20)*((F1178/100)-E1178*(C1178/100))*1000/B1178</f>
        <v>139.41832834472751</v>
      </c>
      <c r="I1178" s="5">
        <f>(N1178+O1178)*(1/General!$B$20)*((D1178/100)*E1178-(G1178/100))*1000/B1178</f>
        <v>91.318575423393796</v>
      </c>
      <c r="J1178" s="5">
        <f t="shared" si="18"/>
        <v>0.6549969183219464</v>
      </c>
      <c r="K1178" s="5">
        <f>MAX(Online_RAW!$L$2-Online_RAW!L1178,0)</f>
        <v>0</v>
      </c>
      <c r="L1178" s="5">
        <f>0.0039*(Online_RAW!M1178)</f>
        <v>58.948499999999996</v>
      </c>
      <c r="M1178" s="10">
        <f>Online_RAW!$N$2-Online_RAW!N1178</f>
        <v>83.970400000000154</v>
      </c>
      <c r="N1178" s="5">
        <f>Online_RAW!C1178*60</f>
        <v>169.71628571428562</v>
      </c>
      <c r="O1178" s="5">
        <f>MAX(0, Online_RAW!D1178*60)</f>
        <v>10.241727272727301</v>
      </c>
      <c r="P1178" s="5">
        <f>_xlfn.IFNA(VLOOKUP(A1178,Sampling!$D$7:$E$14,2,FALSE),0)</f>
        <v>0</v>
      </c>
      <c r="Q1178">
        <f>_xlfn.IFNA(VLOOKUP(A1178,Refill!$D$6:$G$8,2,FALSE),0)</f>
        <v>0</v>
      </c>
    </row>
    <row r="1179" spans="1:17" x14ac:dyDescent="0.25">
      <c r="A1179" s="5">
        <f>ROUND((Online_RAW!B1179-General!$B$10)*24,3)</f>
        <v>19.617000000000001</v>
      </c>
      <c r="B1179" s="5">
        <f>General!$B$12+Online_ANA!K1179/1000+Online_ANA!L1179/1000+Online_ANA!M1179/1000/General!$B$22-SUM($P$2:P1179)/1000/General!$B$24+SUM($Q$2:Q1179)/1000/General!$B$24</f>
        <v>1.2164896226299731</v>
      </c>
      <c r="C1179" s="5">
        <f>Online_RAW!K1179</f>
        <v>23.24</v>
      </c>
      <c r="D1179" s="5">
        <f>Online_RAW!J1179</f>
        <v>1.42</v>
      </c>
      <c r="E1179" s="5">
        <f>(1-F1179/100-G1179/100)/(1-C1179/100-D1179/100-General!$B$17/100)</f>
        <v>0.9964130278308182</v>
      </c>
      <c r="F1179" s="5">
        <f>N1179*General!$B$14/(N1179+O1179)+O1179*100/(N1179+O1179)</f>
        <v>25.323667416166156</v>
      </c>
      <c r="G1179" s="5">
        <f>N1179*General!$B$15/(N1179+O1179)</f>
        <v>3.7715319486784769E-2</v>
      </c>
      <c r="H1179" s="5">
        <f>(N1179+O1179)*(1/General!$B$20)*((F1179/100)-E1179*(C1179/100))*1000/B1179</f>
        <v>143.05622147495771</v>
      </c>
      <c r="I1179" s="5">
        <f>(N1179+O1179)*(1/General!$B$20)*((D1179/100)*E1179-(G1179/100))*1000/B1179</f>
        <v>90.915164652165743</v>
      </c>
      <c r="J1179" s="5">
        <f t="shared" si="18"/>
        <v>0.63552052273434767</v>
      </c>
      <c r="K1179" s="5">
        <f>MAX(Online_RAW!$L$2-Online_RAW!L1179,0)</f>
        <v>0</v>
      </c>
      <c r="L1179" s="5">
        <f>0.0039*(Online_RAW!M1179)</f>
        <v>59.1708</v>
      </c>
      <c r="M1179" s="10">
        <f>Online_RAW!$N$2-Online_RAW!N1179</f>
        <v>84.277516666670635</v>
      </c>
      <c r="N1179" s="5">
        <f>Online_RAW!C1179*60</f>
        <v>169.71790909090922</v>
      </c>
      <c r="O1179" s="5">
        <f>MAX(0, Online_RAW!D1179*60)</f>
        <v>10.281000000000001</v>
      </c>
      <c r="P1179" s="5">
        <f>_xlfn.IFNA(VLOOKUP(A1179,Sampling!$D$7:$E$14,2,FALSE),0)</f>
        <v>0</v>
      </c>
      <c r="Q1179">
        <f>_xlfn.IFNA(VLOOKUP(A1179,Refill!$D$6:$G$8,2,FALSE),0)</f>
        <v>0</v>
      </c>
    </row>
    <row r="1180" spans="1:17" x14ac:dyDescent="0.25">
      <c r="A1180" s="5">
        <f>ROUND((Online_RAW!B1180-General!$B$10)*24,3)</f>
        <v>19.632999999999999</v>
      </c>
      <c r="B1180" s="5">
        <f>General!$B$12+Online_ANA!K1180/1000+Online_ANA!L1180/1000+Online_ANA!M1180/1000/General!$B$22-SUM($P$2:P1180)/1000/General!$B$24+SUM($Q$2:Q1180)/1000/General!$B$24</f>
        <v>1.2168072382083124</v>
      </c>
      <c r="C1180" s="5">
        <f>Online_RAW!K1180</f>
        <v>23.23</v>
      </c>
      <c r="D1180" s="5">
        <f>Online_RAW!J1180</f>
        <v>1.42</v>
      </c>
      <c r="E1180" s="5">
        <f>(1-F1180/100-G1180/100)/(1-C1180/100-D1180/100-General!$B$17/100)</f>
        <v>0.99453564987862642</v>
      </c>
      <c r="F1180" s="5">
        <f>N1180*General!$B$14/(N1180+O1180)+O1180*100/(N1180+O1180)</f>
        <v>25.454417422943919</v>
      </c>
      <c r="G1180" s="5">
        <f>N1180*General!$B$15/(N1180+O1180)</f>
        <v>3.7649284129826308E-2</v>
      </c>
      <c r="H1180" s="5">
        <f>(N1180+O1180)*(1/General!$B$20)*((F1180/100)-E1180*(C1180/100))*1000/B1180</f>
        <v>155.21406680732363</v>
      </c>
      <c r="I1180" s="5">
        <f>(N1180+O1180)*(1/General!$B$20)*((D1180/100)*E1180-(G1180/100))*1000/B1180</f>
        <v>90.737458847102914</v>
      </c>
      <c r="J1180" s="5">
        <f t="shared" si="18"/>
        <v>0.58459558926279964</v>
      </c>
      <c r="K1180" s="5">
        <f>MAX(Online_RAW!$L$2-Online_RAW!L1180,0)</f>
        <v>0</v>
      </c>
      <c r="L1180" s="5">
        <f>0.0039*(Online_RAW!M1180)</f>
        <v>59.1708</v>
      </c>
      <c r="M1180" s="10">
        <f>Online_RAW!$N$2-Online_RAW!N1180</f>
        <v>84.623717647060403</v>
      </c>
      <c r="N1180" s="5">
        <f>Online_RAW!C1180*60</f>
        <v>169.45363636363621</v>
      </c>
      <c r="O1180" s="5">
        <f>MAX(0, Online_RAW!D1180*60)</f>
        <v>10.58021052631578</v>
      </c>
      <c r="P1180" s="5">
        <f>_xlfn.IFNA(VLOOKUP(A1180,Sampling!$D$7:$E$14,2,FALSE),0)</f>
        <v>0</v>
      </c>
      <c r="Q1180">
        <f>_xlfn.IFNA(VLOOKUP(A1180,Refill!$D$6:$G$8,2,FALSE),0)</f>
        <v>0</v>
      </c>
    </row>
    <row r="1181" spans="1:17" x14ac:dyDescent="0.25">
      <c r="A1181" s="5">
        <f>ROUND((Online_RAW!B1181-General!$B$10)*24,3)</f>
        <v>19.649999999999999</v>
      </c>
      <c r="B1181" s="5">
        <f>General!$B$12+Online_ANA!K1181/1000+Online_ANA!L1181/1000+Online_ANA!M1181/1000/General!$B$22-SUM($P$2:P1181)/1000/General!$B$24+SUM($Q$2:Q1181)/1000/General!$B$24</f>
        <v>1.2171800239041839</v>
      </c>
      <c r="C1181" s="5">
        <f>Online_RAW!K1181</f>
        <v>23.265000000000001</v>
      </c>
      <c r="D1181" s="5">
        <f>Online_RAW!J1181</f>
        <v>1.4350000000000001</v>
      </c>
      <c r="E1181" s="5">
        <f>(1-F1181/100-G1181/100)/(1-C1181/100-D1181/100-General!$B$17/100)</f>
        <v>0.99348638422365276</v>
      </c>
      <c r="F1181" s="5">
        <f>N1181*General!$B$14/(N1181+O1181)+O1181*100/(N1181+O1181)</f>
        <v>25.582764721947925</v>
      </c>
      <c r="G1181" s="5">
        <f>N1181*General!$B$15/(N1181+O1181)</f>
        <v>3.7584462261642464E-2</v>
      </c>
      <c r="H1181" s="5">
        <f>(N1181+O1181)*(1/General!$B$20)*((F1181/100)-E1181*(C1181/100))*1000/B1181</f>
        <v>162.90350171043016</v>
      </c>
      <c r="I1181" s="5">
        <f>(N1181+O1181)*(1/General!$B$20)*((D1181/100)*E1181-(G1181/100))*1000/B1181</f>
        <v>91.572856059696576</v>
      </c>
      <c r="J1181" s="5">
        <f t="shared" si="18"/>
        <v>0.56212945147411453</v>
      </c>
      <c r="K1181" s="5">
        <f>MAX(Online_RAW!$L$2-Online_RAW!L1181,0)</f>
        <v>0</v>
      </c>
      <c r="L1181" s="5">
        <f>0.0039*(Online_RAW!M1181)</f>
        <v>59.262449999999994</v>
      </c>
      <c r="M1181" s="10">
        <f>Online_RAW!$N$2-Online_RAW!N1181</f>
        <v>84.930155555560304</v>
      </c>
      <c r="N1181" s="5">
        <f>Online_RAW!C1181*60</f>
        <v>169.1135454545454</v>
      </c>
      <c r="O1181" s="5">
        <f>MAX(0, Online_RAW!D1181*60)</f>
        <v>10.86885714285714</v>
      </c>
      <c r="P1181" s="5">
        <f>_xlfn.IFNA(VLOOKUP(A1181,Sampling!$D$7:$E$14,2,FALSE),0)</f>
        <v>0</v>
      </c>
      <c r="Q1181">
        <f>_xlfn.IFNA(VLOOKUP(A1181,Refill!$D$6:$G$8,2,FALSE),0)</f>
        <v>0</v>
      </c>
    </row>
    <row r="1182" spans="1:17" x14ac:dyDescent="0.25">
      <c r="A1182" s="5">
        <f>ROUND((Online_RAW!B1182-General!$B$10)*24,3)</f>
        <v>19.667000000000002</v>
      </c>
      <c r="B1182" s="5">
        <f>General!$B$12+Online_ANA!K1182/1000+Online_ANA!L1182/1000+Online_ANA!M1182/1000/General!$B$22-SUM($P$2:P1182)/1000/General!$B$24+SUM($Q$2:Q1182)/1000/General!$B$24</f>
        <v>1.2177804596330282</v>
      </c>
      <c r="C1182" s="5">
        <f>Online_RAW!K1182</f>
        <v>23.36</v>
      </c>
      <c r="D1182" s="5">
        <f>Online_RAW!J1182</f>
        <v>1.4350000000000001</v>
      </c>
      <c r="E1182" s="5">
        <f>(1-F1182/100-G1182/100)/(1-C1182/100-D1182/100-General!$B$17/100)</f>
        <v>0.99560450639731934</v>
      </c>
      <c r="F1182" s="5">
        <f>N1182*General!$B$14/(N1182+O1182)+O1182*100/(N1182+O1182)</f>
        <v>25.518736708169179</v>
      </c>
      <c r="G1182" s="5">
        <f>N1182*General!$B$15/(N1182+O1182)</f>
        <v>3.76167996423388E-2</v>
      </c>
      <c r="H1182" s="5">
        <f>(N1182+O1182)*(1/General!$B$20)*((F1182/100)-E1182*(C1182/100))*1000/B1182</f>
        <v>149.13813946192209</v>
      </c>
      <c r="I1182" s="5">
        <f>(N1182+O1182)*(1/General!$B$20)*((D1182/100)*E1182-(G1182/100))*1000/B1182</f>
        <v>91.740081578944199</v>
      </c>
      <c r="J1182" s="5">
        <f t="shared" si="18"/>
        <v>0.6151349474382255</v>
      </c>
      <c r="K1182" s="5">
        <f>MAX(Online_RAW!$L$2-Online_RAW!L1182,0)</f>
        <v>0</v>
      </c>
      <c r="L1182" s="5">
        <f>0.0039*(Online_RAW!M1182)</f>
        <v>59.543900000000129</v>
      </c>
      <c r="M1182" s="10">
        <f>Online_RAW!$N$2-Online_RAW!N1182</f>
        <v>85.277850000000399</v>
      </c>
      <c r="N1182" s="5">
        <f>Online_RAW!C1182*60</f>
        <v>169.285043478261</v>
      </c>
      <c r="O1182" s="5">
        <f>MAX(0, Online_RAW!D1182*60)</f>
        <v>10.725</v>
      </c>
      <c r="P1182" s="5">
        <f>_xlfn.IFNA(VLOOKUP(A1182,Sampling!$D$7:$E$14,2,FALSE),0)</f>
        <v>0</v>
      </c>
      <c r="Q1182">
        <f>_xlfn.IFNA(VLOOKUP(A1182,Refill!$D$6:$G$8,2,FALSE),0)</f>
        <v>0</v>
      </c>
    </row>
    <row r="1183" spans="1:17" x14ac:dyDescent="0.25">
      <c r="A1183" s="5">
        <f>ROUND((Online_RAW!B1183-General!$B$10)*24,3)</f>
        <v>19.683</v>
      </c>
      <c r="B1183" s="5">
        <f>General!$B$12+Online_ANA!K1183/1000+Online_ANA!L1183/1000+Online_ANA!M1183/1000/General!$B$22-SUM($P$2:P1183)/1000/General!$B$24+SUM($Q$2:Q1183)/1000/General!$B$24</f>
        <v>1.2181732304371284</v>
      </c>
      <c r="C1183" s="5">
        <f>Online_RAW!K1183</f>
        <v>23.411666666666701</v>
      </c>
      <c r="D1183" s="5">
        <f>Online_RAW!J1183</f>
        <v>1.44333333333333</v>
      </c>
      <c r="E1183" s="5">
        <f>(1-F1183/100-G1183/100)/(1-C1183/100-D1183/100-General!$B$17/100)</f>
        <v>0.99517473982856997</v>
      </c>
      <c r="F1183" s="5">
        <f>N1183*General!$B$14/(N1183+O1183)+O1183*100/(N1183+O1183)</f>
        <v>25.610628240538148</v>
      </c>
      <c r="G1183" s="5">
        <f>N1183*General!$B$15/(N1183+O1183)</f>
        <v>3.7570389777505986E-2</v>
      </c>
      <c r="H1183" s="5">
        <f>(N1183+O1183)*(1/General!$B$20)*((F1183/100)-E1183*(C1183/100))*1000/B1183</f>
        <v>152.43078861693891</v>
      </c>
      <c r="I1183" s="5">
        <f>(N1183+O1183)*(1/General!$B$20)*((D1183/100)*E1183-(G1183/100))*1000/B1183</f>
        <v>92.225998352146419</v>
      </c>
      <c r="J1183" s="5">
        <f t="shared" si="18"/>
        <v>0.60503523723092367</v>
      </c>
      <c r="K1183" s="5">
        <f>MAX(Online_RAW!$L$2-Online_RAW!L1183,0)</f>
        <v>0</v>
      </c>
      <c r="L1183" s="5">
        <f>0.0039*(Online_RAW!M1183)</f>
        <v>59.591999999999999</v>
      </c>
      <c r="M1183" s="10">
        <f>Online_RAW!$N$2-Online_RAW!N1183</f>
        <v>85.653541176469844</v>
      </c>
      <c r="N1183" s="5">
        <f>Online_RAW!C1183*60</f>
        <v>169.0878260869566</v>
      </c>
      <c r="O1183" s="5">
        <f>MAX(0, Online_RAW!D1183*60)</f>
        <v>10.9346086956522</v>
      </c>
      <c r="P1183" s="5">
        <f>_xlfn.IFNA(VLOOKUP(A1183,Sampling!$D$7:$E$14,2,FALSE),0)</f>
        <v>0</v>
      </c>
      <c r="Q1183">
        <f>_xlfn.IFNA(VLOOKUP(A1183,Refill!$D$6:$G$8,2,FALSE),0)</f>
        <v>0</v>
      </c>
    </row>
    <row r="1184" spans="1:17" x14ac:dyDescent="0.25">
      <c r="A1184" s="5">
        <f>ROUND((Online_RAW!B1184-General!$B$10)*24,3)</f>
        <v>19.7</v>
      </c>
      <c r="B1184" s="5">
        <f>General!$B$12+Online_ANA!K1184/1000+Online_ANA!L1184/1000+Online_ANA!M1184/1000/General!$B$22-SUM($P$2:P1184)/1000/General!$B$24+SUM($Q$2:Q1184)/1000/General!$B$24</f>
        <v>1.2185244311926611</v>
      </c>
      <c r="C1184" s="5">
        <f>Online_RAW!K1184</f>
        <v>23.42</v>
      </c>
      <c r="D1184" s="5">
        <f>Online_RAW!J1184</f>
        <v>1.45</v>
      </c>
      <c r="E1184" s="5">
        <f>(1-F1184/100-G1184/100)/(1-C1184/100-D1184/100-General!$B$17/100)</f>
        <v>0.99476345247097886</v>
      </c>
      <c r="F1184" s="5">
        <f>N1184*General!$B$14/(N1184+O1184)+O1184*100/(N1184+O1184)</f>
        <v>25.656300986979144</v>
      </c>
      <c r="G1184" s="5">
        <f>N1184*General!$B$15/(N1184+O1184)</f>
        <v>3.754732273384892E-2</v>
      </c>
      <c r="H1184" s="5">
        <f>(N1184+O1184)*(1/General!$B$20)*((F1184/100)-E1184*(C1184/100))*1000/B1184</f>
        <v>155.48857015247532</v>
      </c>
      <c r="I1184" s="5">
        <f>(N1184+O1184)*(1/General!$B$20)*((D1184/100)*E1184-(G1184/100))*1000/B1184</f>
        <v>92.600717822438256</v>
      </c>
      <c r="J1184" s="5">
        <f t="shared" si="18"/>
        <v>0.59554678348146151</v>
      </c>
      <c r="K1184" s="5">
        <f>MAX(Online_RAW!$L$2-Online_RAW!L1184,0)</f>
        <v>0</v>
      </c>
      <c r="L1184" s="5">
        <f>0.0039*(Online_RAW!M1184)</f>
        <v>59.591999999999999</v>
      </c>
      <c r="M1184" s="10">
        <f>Online_RAW!$N$2-Online_RAW!N1184</f>
        <v>86.036350000000311</v>
      </c>
      <c r="N1184" s="5">
        <f>Online_RAW!C1184*60</f>
        <v>168.98727272727302</v>
      </c>
      <c r="O1184" s="5">
        <f>MAX(0, Online_RAW!D1184*60)</f>
        <v>11.03863636363638</v>
      </c>
      <c r="P1184" s="5">
        <f>_xlfn.IFNA(VLOOKUP(A1184,Sampling!$D$7:$E$14,2,FALSE),0)</f>
        <v>0</v>
      </c>
      <c r="Q1184">
        <f>_xlfn.IFNA(VLOOKUP(A1184,Refill!$D$6:$G$8,2,FALSE),0)</f>
        <v>0</v>
      </c>
    </row>
    <row r="1185" spans="1:17" x14ac:dyDescent="0.25">
      <c r="A1185" s="5">
        <f>ROUND((Online_RAW!B1185-General!$B$10)*24,3)</f>
        <v>19.716999999999999</v>
      </c>
      <c r="B1185" s="5">
        <f>General!$B$12+Online_ANA!K1185/1000+Online_ANA!L1185/1000+Online_ANA!M1185/1000/General!$B$22-SUM($P$2:P1185)/1000/General!$B$24+SUM($Q$2:Q1185)/1000/General!$B$24</f>
        <v>1.2188040948012206</v>
      </c>
      <c r="C1185" s="5">
        <f>Online_RAW!K1185</f>
        <v>23.46</v>
      </c>
      <c r="D1185" s="5">
        <f>Online_RAW!J1185</f>
        <v>1.45</v>
      </c>
      <c r="E1185" s="5">
        <f>(1-F1185/100-G1185/100)/(1-C1185/100-D1185/100-General!$B$17/100)</f>
        <v>0.99458186422002715</v>
      </c>
      <c r="F1185" s="5">
        <f>N1185*General!$B$14/(N1185+O1185)+O1185*100/(N1185+O1185)</f>
        <v>25.709675371762593</v>
      </c>
      <c r="G1185" s="5">
        <f>N1185*General!$B$15/(N1185+O1185)</f>
        <v>3.7520365973857273E-2</v>
      </c>
      <c r="H1185" s="5">
        <f>(N1185+O1185)*(1/General!$B$20)*((F1185/100)-E1185*(C1185/100))*1000/B1185</f>
        <v>156.50505865802083</v>
      </c>
      <c r="I1185" s="5">
        <f>(N1185+O1185)*(1/General!$B$20)*((D1185/100)*E1185-(G1185/100))*1000/B1185</f>
        <v>92.490769183354374</v>
      </c>
      <c r="J1185" s="5">
        <f t="shared" si="18"/>
        <v>0.5909762277106706</v>
      </c>
      <c r="K1185" s="5">
        <f>MAX(Online_RAW!$L$2-Online_RAW!L1185,0)</f>
        <v>0</v>
      </c>
      <c r="L1185" s="5">
        <f>0.0039*(Online_RAW!M1185)</f>
        <v>59.591999999999999</v>
      </c>
      <c r="M1185" s="10">
        <f>Online_RAW!$N$2-Online_RAW!N1185</f>
        <v>86.341183333330264</v>
      </c>
      <c r="N1185" s="5">
        <f>Online_RAW!C1185*60</f>
        <v>168.7325454545454</v>
      </c>
      <c r="O1185" s="5">
        <f>MAX(0, Online_RAW!D1185*60)</f>
        <v>11.15114285714286</v>
      </c>
      <c r="P1185" s="5">
        <f>_xlfn.IFNA(VLOOKUP(A1185,Sampling!$D$7:$E$14,2,FALSE),0)</f>
        <v>0</v>
      </c>
      <c r="Q1185">
        <f>_xlfn.IFNA(VLOOKUP(A1185,Refill!$D$6:$G$8,2,FALSE),0)</f>
        <v>0</v>
      </c>
    </row>
    <row r="1186" spans="1:17" x14ac:dyDescent="0.25">
      <c r="A1186" s="5">
        <f>ROUND((Online_RAW!B1186-General!$B$10)*24,3)</f>
        <v>19.733000000000001</v>
      </c>
      <c r="B1186" s="5">
        <f>General!$B$12+Online_ANA!K1186/1000+Online_ANA!L1186/1000+Online_ANA!M1186/1000/General!$B$22-SUM($P$2:P1186)/1000/General!$B$24+SUM($Q$2:Q1186)/1000/General!$B$24</f>
        <v>1.2193071150458716</v>
      </c>
      <c r="C1186" s="5">
        <f>Online_RAW!K1186</f>
        <v>23.504999999999999</v>
      </c>
      <c r="D1186" s="5">
        <f>Online_RAW!J1186</f>
        <v>1.4650000000000001</v>
      </c>
      <c r="E1186" s="5">
        <f>(1-F1186/100-G1186/100)/(1-C1186/100-D1186/100-General!$B$17/100)</f>
        <v>0.99567546211649804</v>
      </c>
      <c r="F1186" s="5">
        <f>N1186*General!$B$14/(N1186+O1186)+O1186*100/(N1186+O1186)</f>
        <v>25.687759756348463</v>
      </c>
      <c r="G1186" s="5">
        <f>N1186*General!$B$15/(N1186+O1186)</f>
        <v>3.7531434466490675E-2</v>
      </c>
      <c r="H1186" s="5">
        <f>(N1186+O1186)*(1/General!$B$20)*((F1186/100)-E1186*(C1186/100))*1000/B1186</f>
        <v>150.49364996491602</v>
      </c>
      <c r="I1186" s="5">
        <f>(N1186+O1186)*(1/General!$B$20)*((D1186/100)*E1186-(G1186/100))*1000/B1186</f>
        <v>93.622289948560791</v>
      </c>
      <c r="J1186" s="5">
        <f t="shared" si="18"/>
        <v>0.62210126454097292</v>
      </c>
      <c r="K1186" s="5">
        <f>MAX(Online_RAW!$L$2-Online_RAW!L1186,0)</f>
        <v>0</v>
      </c>
      <c r="L1186" s="5">
        <f>0.0039*(Online_RAW!M1186)</f>
        <v>59.788560000000004</v>
      </c>
      <c r="M1186" s="10">
        <f>Online_RAW!$N$2-Online_RAW!N1186</f>
        <v>86.675224999999955</v>
      </c>
      <c r="N1186" s="5">
        <f>Online_RAW!C1186*60</f>
        <v>168.932086956522</v>
      </c>
      <c r="O1186" s="5">
        <f>MAX(0, Online_RAW!D1186*60)</f>
        <v>11.11121739130434</v>
      </c>
      <c r="P1186" s="5">
        <f>_xlfn.IFNA(VLOOKUP(A1186,Sampling!$D$7:$E$14,2,FALSE),0)</f>
        <v>0</v>
      </c>
      <c r="Q1186">
        <f>_xlfn.IFNA(VLOOKUP(A1186,Refill!$D$6:$G$8,2,FALSE),0)</f>
        <v>0</v>
      </c>
    </row>
    <row r="1187" spans="1:17" x14ac:dyDescent="0.25">
      <c r="A1187" s="5">
        <f>ROUND((Online_RAW!B1187-General!$B$10)*24,3)</f>
        <v>19.75</v>
      </c>
      <c r="B1187" s="5">
        <f>General!$B$12+Online_ANA!K1187/1000+Online_ANA!L1187/1000+Online_ANA!M1187/1000/General!$B$22-SUM($P$2:P1187)/1000/General!$B$24+SUM($Q$2:Q1187)/1000/General!$B$24</f>
        <v>1.2199142309424498</v>
      </c>
      <c r="C1187" s="5">
        <f>Online_RAW!K1187</f>
        <v>23.556000000000001</v>
      </c>
      <c r="D1187" s="5">
        <f>Online_RAW!J1187</f>
        <v>1.4550000000000001</v>
      </c>
      <c r="E1187" s="5">
        <f>(1-F1187/100-G1187/100)/(1-C1187/100-D1187/100-General!$B$17/100)</f>
        <v>1.0086431703149354</v>
      </c>
      <c r="F1187" s="5">
        <f>N1187*General!$B$14/(N1187+O1187)+O1187*100/(N1187+O1187)</f>
        <v>24.761290093817493</v>
      </c>
      <c r="G1187" s="5">
        <f>N1187*General!$B$15/(N1187+O1187)</f>
        <v>3.799934843746592E-2</v>
      </c>
      <c r="H1187" s="5">
        <f>(N1187+O1187)*(1/General!$B$20)*((F1187/100)-E1187*(C1187/100))*1000/B1187</f>
        <v>65.909890679021345</v>
      </c>
      <c r="I1187" s="5">
        <f>(N1187+O1187)*(1/General!$B$20)*((D1187/100)*E1187-(G1187/100))*1000/B1187</f>
        <v>94.064112089029962</v>
      </c>
      <c r="J1187" s="5">
        <f t="shared" si="18"/>
        <v>1.4271623138796967</v>
      </c>
      <c r="K1187" s="5">
        <f>MAX(Online_RAW!$L$2-Online_RAW!L1187,0)</f>
        <v>0</v>
      </c>
      <c r="L1187" s="5">
        <f>0.0039*(Online_RAW!M1187)</f>
        <v>60.017099999999999</v>
      </c>
      <c r="M1187" s="10">
        <f>Online_RAW!$N$2-Online_RAW!N1187</f>
        <v>87.087872727270224</v>
      </c>
      <c r="N1187" s="5">
        <f>Online_RAW!C1187*60</f>
        <v>170.9154782608698</v>
      </c>
      <c r="O1187" s="5">
        <f>MAX(0, Online_RAW!D1187*60)</f>
        <v>8.9986363636363791</v>
      </c>
      <c r="P1187" s="5">
        <f>_xlfn.IFNA(VLOOKUP(A1187,Sampling!$D$7:$E$14,2,FALSE),0)</f>
        <v>0</v>
      </c>
      <c r="Q1187">
        <f>_xlfn.IFNA(VLOOKUP(A1187,Refill!$D$6:$G$8,2,FALSE),0)</f>
        <v>0</v>
      </c>
    </row>
    <row r="1188" spans="1:17" x14ac:dyDescent="0.25">
      <c r="A1188" s="5">
        <f>ROUND((Online_RAW!B1188-General!$B$10)*24,3)</f>
        <v>19.766999999999999</v>
      </c>
      <c r="B1188" s="5">
        <f>General!$B$12+Online_ANA!K1188/1000+Online_ANA!L1188/1000+Online_ANA!M1188/1000/General!$B$22-SUM($P$2:P1188)/1000/General!$B$24+SUM($Q$2:Q1188)/1000/General!$B$24</f>
        <v>1.2201805518348627</v>
      </c>
      <c r="C1188" s="5">
        <f>Online_RAW!K1188</f>
        <v>23.316666666666698</v>
      </c>
      <c r="D1188" s="5">
        <f>Online_RAW!J1188</f>
        <v>1.43</v>
      </c>
      <c r="E1188" s="5">
        <f>(1-F1188/100-G1188/100)/(1-C1188/100-D1188/100-General!$B$17/100)</f>
        <v>1.0089493822289117</v>
      </c>
      <c r="F1188" s="5">
        <f>N1188*General!$B$14/(N1188+O1188)+O1188*100/(N1188+O1188)</f>
        <v>24.471614810122539</v>
      </c>
      <c r="G1188" s="5">
        <f>N1188*General!$B$15/(N1188+O1188)</f>
        <v>3.81456490857967E-2</v>
      </c>
      <c r="H1188" s="5">
        <f>(N1188+O1188)*(1/General!$B$20)*((F1188/100)-E1188*(C1188/100))*1000/B1188</f>
        <v>62.280777037770008</v>
      </c>
      <c r="I1188" s="5">
        <f>(N1188+O1188)*(1/General!$B$20)*((D1188/100)*E1188-(G1188/100))*1000/B1188</f>
        <v>92.449344448885824</v>
      </c>
      <c r="J1188" s="5">
        <f t="shared" si="18"/>
        <v>1.4843961306523226</v>
      </c>
      <c r="K1188" s="5">
        <f>MAX(Online_RAW!$L$2-Online_RAW!L1188,0)</f>
        <v>0</v>
      </c>
      <c r="L1188" s="5">
        <f>0.0039*(Online_RAW!M1188)</f>
        <v>60.017099999999999</v>
      </c>
      <c r="M1188" s="10">
        <f>Online_RAW!$N$2-Online_RAW!N1188</f>
        <v>87.378162500000144</v>
      </c>
      <c r="N1188" s="5">
        <f>Online_RAW!C1188*60</f>
        <v>171.65781818181839</v>
      </c>
      <c r="O1188" s="5">
        <f>MAX(0, Online_RAW!D1188*60)</f>
        <v>8.3446956521739004</v>
      </c>
      <c r="P1188" s="5">
        <f>_xlfn.IFNA(VLOOKUP(A1188,Sampling!$D$7:$E$14,2,FALSE),0)</f>
        <v>0</v>
      </c>
      <c r="Q1188">
        <f>_xlfn.IFNA(VLOOKUP(A1188,Refill!$D$6:$G$8,2,FALSE),0)</f>
        <v>0</v>
      </c>
    </row>
    <row r="1189" spans="1:17" x14ac:dyDescent="0.25">
      <c r="A1189" s="5">
        <f>ROUND((Online_RAW!B1189-General!$B$10)*24,3)</f>
        <v>19.783000000000001</v>
      </c>
      <c r="B1189" s="5">
        <f>General!$B$12+Online_ANA!K1189/1000+Online_ANA!L1189/1000+Online_ANA!M1189/1000/General!$B$22-SUM($P$2:P1189)/1000/General!$B$24+SUM($Q$2:Q1189)/1000/General!$B$24</f>
        <v>1.2204802323722113</v>
      </c>
      <c r="C1189" s="5">
        <f>Online_RAW!K1189</f>
        <v>22.708181818181799</v>
      </c>
      <c r="D1189" s="5">
        <f>Online_RAW!J1189</f>
        <v>1.43</v>
      </c>
      <c r="E1189" s="5">
        <f>(1-F1189/100-G1189/100)/(1-C1189/100-D1189/100-General!$B$17/100)</f>
        <v>0.99462067401743548</v>
      </c>
      <c r="F1189" s="5">
        <f>N1189*General!$B$14/(N1189+O1189)+O1189*100/(N1189+O1189)</f>
        <v>24.938722246291668</v>
      </c>
      <c r="G1189" s="5">
        <f>N1189*General!$B$15/(N1189+O1189)</f>
        <v>3.7909736239246636E-2</v>
      </c>
      <c r="H1189" s="5">
        <f>(N1189+O1189)*(1/General!$B$20)*((F1189/100)-E1189*(C1189/100))*1000/B1189</f>
        <v>154.83593001395053</v>
      </c>
      <c r="I1189" s="5">
        <f>(N1189+O1189)*(1/General!$B$20)*((D1189/100)*E1189-(G1189/100))*1000/B1189</f>
        <v>91.110200148441152</v>
      </c>
      <c r="J1189" s="5">
        <f t="shared" si="18"/>
        <v>0.58843060612761022</v>
      </c>
      <c r="K1189" s="5">
        <f>MAX(Online_RAW!$L$2-Online_RAW!L1189,0)</f>
        <v>0</v>
      </c>
      <c r="L1189" s="5">
        <f>0.0039*(Online_RAW!M1189)</f>
        <v>60.017099999999999</v>
      </c>
      <c r="M1189" s="10">
        <f>Online_RAW!$N$2-Online_RAW!N1189</f>
        <v>87.704814285710199</v>
      </c>
      <c r="N1189" s="5">
        <f>Online_RAW!C1189*60</f>
        <v>170.62669565217359</v>
      </c>
      <c r="O1189" s="5">
        <f>MAX(0, Online_RAW!D1189*60)</f>
        <v>9.4079999999999995</v>
      </c>
      <c r="P1189" s="5">
        <f>_xlfn.IFNA(VLOOKUP(A1189,Sampling!$D$7:$E$14,2,FALSE),0)</f>
        <v>0</v>
      </c>
      <c r="Q1189">
        <f>_xlfn.IFNA(VLOOKUP(A1189,Refill!$D$6:$G$8,2,FALSE),0)</f>
        <v>0</v>
      </c>
    </row>
    <row r="1190" spans="1:17" x14ac:dyDescent="0.25">
      <c r="A1190" s="5">
        <f>ROUND((Online_RAW!B1190-General!$B$10)*24,3)</f>
        <v>19.8</v>
      </c>
      <c r="B1190" s="5">
        <f>General!$B$12+Online_ANA!K1190/1000+Online_ANA!L1190/1000+Online_ANA!M1190/1000/General!$B$22-SUM($P$2:P1190)/1000/General!$B$24+SUM($Q$2:Q1190)/1000/General!$B$24</f>
        <v>1.2208909944120094</v>
      </c>
      <c r="C1190" s="5">
        <f>Online_RAW!K1190</f>
        <v>22.657272727272701</v>
      </c>
      <c r="D1190" s="5">
        <f>Online_RAW!J1190</f>
        <v>1.43</v>
      </c>
      <c r="E1190" s="5">
        <f>(1-F1190/100-G1190/100)/(1-C1190/100-D1190/100-General!$B$17/100)</f>
        <v>0.98893351004334895</v>
      </c>
      <c r="F1190" s="5">
        <f>N1190*General!$B$14/(N1190+O1190)+O1190*100/(N1190+O1190)</f>
        <v>25.317545672556758</v>
      </c>
      <c r="G1190" s="5">
        <f>N1190*General!$B$15/(N1190+O1190)</f>
        <v>3.7718411276486487E-2</v>
      </c>
      <c r="H1190" s="5">
        <f>(N1190+O1190)*(1/General!$B$20)*((F1190/100)-E1190*(C1190/100))*1000/B1190</f>
        <v>191.48618800832708</v>
      </c>
      <c r="I1190" s="5">
        <f>(N1190+O1190)*(1/General!$B$20)*((D1190/100)*E1190-(G1190/100))*1000/B1190</f>
        <v>90.543303400299664</v>
      </c>
      <c r="J1190" s="5">
        <f t="shared" si="18"/>
        <v>0.47284508789930191</v>
      </c>
      <c r="K1190" s="5">
        <f>MAX(Online_RAW!$L$2-Online_RAW!L1190,0)</f>
        <v>0</v>
      </c>
      <c r="L1190" s="5">
        <f>0.0039*(Online_RAW!M1190)</f>
        <v>60.097700000000131</v>
      </c>
      <c r="M1190" s="10">
        <f>Online_RAW!$N$2-Online_RAW!N1190</f>
        <v>88.064690909090132</v>
      </c>
      <c r="N1190" s="5">
        <f>Online_RAW!C1190*60</f>
        <v>169.73972727272701</v>
      </c>
      <c r="O1190" s="5">
        <f>MAX(0, Online_RAW!D1190*60)</f>
        <v>10.26756521739132</v>
      </c>
      <c r="P1190" s="5">
        <f>_xlfn.IFNA(VLOOKUP(A1190,Sampling!$D$7:$E$14,2,FALSE),0)</f>
        <v>0</v>
      </c>
      <c r="Q1190">
        <f>_xlfn.IFNA(VLOOKUP(A1190,Refill!$D$6:$G$8,2,FALSE),0)</f>
        <v>0</v>
      </c>
    </row>
    <row r="1191" spans="1:17" x14ac:dyDescent="0.25">
      <c r="A1191" s="5">
        <f>ROUND((Online_RAW!B1191-General!$B$10)*24,3)</f>
        <v>19.817</v>
      </c>
      <c r="B1191" s="5">
        <f>General!$B$12+Online_ANA!K1191/1000+Online_ANA!L1191/1000+Online_ANA!M1191/1000/General!$B$22-SUM($P$2:P1191)/1000/General!$B$24+SUM($Q$2:Q1191)/1000/General!$B$24</f>
        <v>1.2214917673802208</v>
      </c>
      <c r="C1191" s="5">
        <f>Online_RAW!K1191</f>
        <v>22.934999999999999</v>
      </c>
      <c r="D1191" s="5">
        <f>Online_RAW!J1191</f>
        <v>1.4350000000000001</v>
      </c>
      <c r="E1191" s="5">
        <f>(1-F1191/100-G1191/100)/(1-C1191/100-D1191/100-General!$B$17/100)</f>
        <v>0.99006348413725931</v>
      </c>
      <c r="F1191" s="5">
        <f>N1191*General!$B$14/(N1191+O1191)+O1191*100/(N1191+O1191)</f>
        <v>25.512271483504989</v>
      </c>
      <c r="G1191" s="5">
        <f>N1191*General!$B$15/(N1191+O1191)</f>
        <v>3.7620064907320713E-2</v>
      </c>
      <c r="H1191" s="5">
        <f>(N1191+O1191)*(1/General!$B$20)*((F1191/100)-E1191*(C1191/100))*1000/B1191</f>
        <v>184.43057598018135</v>
      </c>
      <c r="I1191" s="5">
        <f>(N1191+O1191)*(1/General!$B$20)*((D1191/100)*E1191-(G1191/100))*1000/B1191</f>
        <v>90.935743860380342</v>
      </c>
      <c r="J1191" s="5">
        <f t="shared" si="18"/>
        <v>0.49306219089264336</v>
      </c>
      <c r="K1191" s="5">
        <f>MAX(Online_RAW!$L$2-Online_RAW!L1191,0)</f>
        <v>0</v>
      </c>
      <c r="L1191" s="5">
        <f>0.0039*(Online_RAW!M1191)</f>
        <v>60.379799999999996</v>
      </c>
      <c r="M1191" s="10">
        <f>Online_RAW!$N$2-Online_RAW!N1191</f>
        <v>88.412044444440653</v>
      </c>
      <c r="N1191" s="5">
        <f>Online_RAW!C1191*60</f>
        <v>169.29490909090921</v>
      </c>
      <c r="O1191" s="5">
        <f>MAX(0, Online_RAW!D1191*60)</f>
        <v>10.709999999999999</v>
      </c>
      <c r="P1191" s="5">
        <f>_xlfn.IFNA(VLOOKUP(A1191,Sampling!$D$7:$E$14,2,FALSE),0)</f>
        <v>0</v>
      </c>
      <c r="Q1191">
        <f>_xlfn.IFNA(VLOOKUP(A1191,Refill!$D$6:$G$8,2,FALSE),0)</f>
        <v>0</v>
      </c>
    </row>
    <row r="1192" spans="1:17" x14ac:dyDescent="0.25">
      <c r="A1192" s="5">
        <f>ROUND((Online_RAW!B1192-General!$B$10)*24,3)</f>
        <v>19.832999999999998</v>
      </c>
      <c r="B1192" s="5">
        <f>General!$B$12+Online_ANA!K1192/1000+Online_ANA!L1192/1000+Online_ANA!M1192/1000/General!$B$22-SUM($P$2:P1192)/1000/General!$B$24+SUM($Q$2:Q1192)/1000/General!$B$24</f>
        <v>1.2219143100917436</v>
      </c>
      <c r="C1192" s="5">
        <f>Online_RAW!K1192</f>
        <v>23.218181818181801</v>
      </c>
      <c r="D1192" s="5">
        <f>Online_RAW!J1192</f>
        <v>1.4350000000000001</v>
      </c>
      <c r="E1192" s="5">
        <f>(1-F1192/100-G1192/100)/(1-C1192/100-D1192/100-General!$B$17/100)</f>
        <v>0.99270266885901182</v>
      </c>
      <c r="F1192" s="5">
        <f>N1192*General!$B$14/(N1192+O1192)+O1192*100/(N1192+O1192)</f>
        <v>25.594969011035989</v>
      </c>
      <c r="G1192" s="5">
        <f>N1192*General!$B$15/(N1192+O1192)</f>
        <v>3.7578298479274755E-2</v>
      </c>
      <c r="H1192" s="5">
        <f>(N1192+O1192)*(1/General!$B$20)*((F1192/100)-E1192*(C1192/100))*1000/B1192</f>
        <v>167.28002484889717</v>
      </c>
      <c r="I1192" s="5">
        <f>(N1192+O1192)*(1/General!$B$20)*((D1192/100)*E1192-(G1192/100))*1000/B1192</f>
        <v>91.119079313100826</v>
      </c>
      <c r="J1192" s="5">
        <f t="shared" si="18"/>
        <v>0.54470986237243824</v>
      </c>
      <c r="K1192" s="5">
        <f>MAX(Online_RAW!$L$2-Online_RAW!L1192,0)</f>
        <v>0</v>
      </c>
      <c r="L1192" s="5">
        <f>0.0039*(Online_RAW!M1192)</f>
        <v>60.4422</v>
      </c>
      <c r="M1192" s="10">
        <f>Online_RAW!$N$2-Online_RAW!N1192</f>
        <v>88.804600000000391</v>
      </c>
      <c r="N1192" s="5">
        <f>Online_RAW!C1192*60</f>
        <v>169.03854545454539</v>
      </c>
      <c r="O1192" s="5">
        <f>MAX(0, Online_RAW!D1192*60)</f>
        <v>10.89354545454546</v>
      </c>
      <c r="P1192" s="5">
        <f>_xlfn.IFNA(VLOOKUP(A1192,Sampling!$D$7:$E$14,2,FALSE),0)</f>
        <v>0</v>
      </c>
      <c r="Q1192">
        <f>_xlfn.IFNA(VLOOKUP(A1192,Refill!$D$6:$G$8,2,FALSE),0)</f>
        <v>0</v>
      </c>
    </row>
    <row r="1193" spans="1:17" x14ac:dyDescent="0.25">
      <c r="A1193" s="5">
        <f>ROUND((Online_RAW!B1193-General!$B$10)*24,3)</f>
        <v>19.850000000000001</v>
      </c>
      <c r="B1193" s="5">
        <f>General!$B$12+Online_ANA!K1193/1000+Online_ANA!L1193/1000+Online_ANA!M1193/1000/General!$B$22-SUM($P$2:P1193)/1000/General!$B$24+SUM($Q$2:Q1193)/1000/General!$B$24</f>
        <v>1.2222329033639181</v>
      </c>
      <c r="C1193" s="5">
        <f>Online_RAW!K1193</f>
        <v>23.369</v>
      </c>
      <c r="D1193" s="5">
        <f>Online_RAW!J1193</f>
        <v>1.45</v>
      </c>
      <c r="E1193" s="5">
        <f>(1-F1193/100-G1193/100)/(1-C1193/100-D1193/100-General!$B$17/100)</f>
        <v>0.99490443791514216</v>
      </c>
      <c r="F1193" s="5">
        <f>N1193*General!$B$14/(N1193+O1193)+O1193*100/(N1193+O1193)</f>
        <v>25.594998666774885</v>
      </c>
      <c r="G1193" s="5">
        <f>N1193*General!$B$15/(N1193+O1193)</f>
        <v>3.7578283501628854E-2</v>
      </c>
      <c r="H1193" s="5">
        <f>(N1193+O1193)*(1/General!$B$20)*((F1193/100)-E1193*(C1193/100))*1000/B1193</f>
        <v>154.09604519363003</v>
      </c>
      <c r="I1193" s="5">
        <f>(N1193+O1193)*(1/General!$B$20)*((D1193/100)*E1193-(G1193/100))*1000/B1193</f>
        <v>92.325354433251789</v>
      </c>
      <c r="J1193" s="5">
        <f t="shared" si="18"/>
        <v>0.59914162181930097</v>
      </c>
      <c r="K1193" s="5">
        <f>MAX(Online_RAW!$L$2-Online_RAW!L1193,0)</f>
        <v>0</v>
      </c>
      <c r="L1193" s="5">
        <f>0.0039*(Online_RAW!M1193)</f>
        <v>60.4422</v>
      </c>
      <c r="M1193" s="10">
        <f>Online_RAW!$N$2-Online_RAW!N1193</f>
        <v>89.151866666670685</v>
      </c>
      <c r="N1193" s="5">
        <f>Online_RAW!C1193*60</f>
        <v>169.11599999999999</v>
      </c>
      <c r="O1193" s="5">
        <f>MAX(0, Online_RAW!D1193*60)</f>
        <v>10.8986086956522</v>
      </c>
      <c r="P1193" s="5">
        <f>_xlfn.IFNA(VLOOKUP(A1193,Sampling!$D$7:$E$14,2,FALSE),0)</f>
        <v>0</v>
      </c>
      <c r="Q1193">
        <f>_xlfn.IFNA(VLOOKUP(A1193,Refill!$D$6:$G$8,2,FALSE),0)</f>
        <v>0</v>
      </c>
    </row>
    <row r="1194" spans="1:17" x14ac:dyDescent="0.25">
      <c r="A1194" s="5">
        <f>ROUND((Online_RAW!B1194-General!$B$10)*24,3)</f>
        <v>19.867000000000001</v>
      </c>
      <c r="B1194" s="5">
        <f>General!$B$12+Online_ANA!K1194/1000+Online_ANA!L1194/1000+Online_ANA!M1194/1000/General!$B$22-SUM($P$2:P1194)/1000/General!$B$24+SUM($Q$2:Q1194)/1000/General!$B$24</f>
        <v>1.2227198236697245</v>
      </c>
      <c r="C1194" s="5">
        <f>Online_RAW!K1194</f>
        <v>23.446666666666701</v>
      </c>
      <c r="D1194" s="5">
        <f>Online_RAW!J1194</f>
        <v>1.4550000000000001</v>
      </c>
      <c r="E1194" s="5">
        <f>(1-F1194/100-G1194/100)/(1-C1194/100-D1194/100-General!$B$17/100)</f>
        <v>0.99664041094802658</v>
      </c>
      <c r="F1194" s="5">
        <f>N1194*General!$B$14/(N1194+O1194)+O1194*100/(N1194+O1194)</f>
        <v>25.547602623610153</v>
      </c>
      <c r="G1194" s="5">
        <f>N1194*General!$B$15/(N1194+O1194)</f>
        <v>3.760222089716659E-2</v>
      </c>
      <c r="H1194" s="5">
        <f>(N1194+O1194)*(1/General!$B$20)*((F1194/100)-E1194*(C1194/100))*1000/B1194</f>
        <v>143.11978040876335</v>
      </c>
      <c r="I1194" s="5">
        <f>(N1194+O1194)*(1/General!$B$20)*((D1194/100)*E1194-(G1194/100))*1000/B1194</f>
        <v>92.74551543576041</v>
      </c>
      <c r="J1194" s="5">
        <f t="shared" si="18"/>
        <v>0.6480272340473876</v>
      </c>
      <c r="K1194" s="5">
        <f>MAX(Online_RAW!$L$2-Online_RAW!L1194,0)</f>
        <v>0</v>
      </c>
      <c r="L1194" s="5">
        <f>0.0039*(Online_RAW!M1194)</f>
        <v>60.675419999999995</v>
      </c>
      <c r="M1194" s="10">
        <f>Online_RAW!$N$2-Online_RAW!N1194</f>
        <v>89.428399999999783</v>
      </c>
      <c r="N1194" s="5">
        <f>Online_RAW!C1194*60</f>
        <v>169.16142857142839</v>
      </c>
      <c r="O1194" s="5">
        <f>MAX(0, Online_RAW!D1194*60)</f>
        <v>10.786909090909079</v>
      </c>
      <c r="P1194" s="5">
        <f>_xlfn.IFNA(VLOOKUP(A1194,Sampling!$D$7:$E$14,2,FALSE),0)</f>
        <v>0</v>
      </c>
      <c r="Q1194">
        <f>_xlfn.IFNA(VLOOKUP(A1194,Refill!$D$6:$G$8,2,FALSE),0)</f>
        <v>0</v>
      </c>
    </row>
    <row r="1195" spans="1:17" x14ac:dyDescent="0.25">
      <c r="A1195" s="5">
        <f>ROUND((Online_RAW!B1195-General!$B$10)*24,3)</f>
        <v>19.882999999999999</v>
      </c>
      <c r="B1195" s="5">
        <f>General!$B$12+Online_ANA!K1195/1000+Online_ANA!L1195/1000+Online_ANA!M1195/1000/General!$B$22-SUM($P$2:P1195)/1000/General!$B$24+SUM($Q$2:Q1195)/1000/General!$B$24</f>
        <v>1.2232054452043399</v>
      </c>
      <c r="C1195" s="5">
        <f>Online_RAW!K1195</f>
        <v>23.43</v>
      </c>
      <c r="D1195" s="5">
        <f>Online_RAW!J1195</f>
        <v>1.4550000000000001</v>
      </c>
      <c r="E1195" s="5">
        <f>(1-F1195/100-G1195/100)/(1-C1195/100-D1195/100-General!$B$17/100)</f>
        <v>0.99409598322596504</v>
      </c>
      <c r="F1195" s="5">
        <f>N1195*General!$B$14/(N1195+O1195)+O1195*100/(N1195+O1195)</f>
        <v>25.721103310743825</v>
      </c>
      <c r="G1195" s="5">
        <f>N1195*General!$B$15/(N1195+O1195)</f>
        <v>3.7514594287503124E-2</v>
      </c>
      <c r="H1195" s="5">
        <f>(N1195+O1195)*(1/General!$B$20)*((F1195/100)-E1195*(C1195/100))*1000/B1195</f>
        <v>159.49842359289653</v>
      </c>
      <c r="I1195" s="5">
        <f>(N1195+O1195)*(1/General!$B$20)*((D1195/100)*E1195-(G1195/100))*1000/B1195</f>
        <v>92.497471464336741</v>
      </c>
      <c r="J1195" s="5">
        <f t="shared" si="18"/>
        <v>0.57992718285684819</v>
      </c>
      <c r="K1195" s="5">
        <f>MAX(Online_RAW!$L$2-Online_RAW!L1195,0)</f>
        <v>0</v>
      </c>
      <c r="L1195" s="5">
        <f>0.0039*(Online_RAW!M1195)</f>
        <v>60.871199999999995</v>
      </c>
      <c r="M1195" s="10">
        <f>Online_RAW!$N$2-Online_RAW!N1195</f>
        <v>89.744327272730516</v>
      </c>
      <c r="N1195" s="5">
        <f>Online_RAW!C1195*60</f>
        <v>168.81469565217421</v>
      </c>
      <c r="O1195" s="5">
        <f>MAX(0, Online_RAW!D1195*60)</f>
        <v>11.18426086956522</v>
      </c>
      <c r="P1195" s="5">
        <f>_xlfn.IFNA(VLOOKUP(A1195,Sampling!$D$7:$E$14,2,FALSE),0)</f>
        <v>0</v>
      </c>
      <c r="Q1195">
        <f>_xlfn.IFNA(VLOOKUP(A1195,Refill!$D$6:$G$8,2,FALSE),0)</f>
        <v>0</v>
      </c>
    </row>
    <row r="1196" spans="1:17" x14ac:dyDescent="0.25">
      <c r="A1196" s="5">
        <f>ROUND((Online_RAW!B1196-General!$B$10)*24,3)</f>
        <v>19.899999999999999</v>
      </c>
      <c r="B1196" s="5">
        <f>General!$B$12+Online_ANA!K1196/1000+Online_ANA!L1196/1000+Online_ANA!M1196/1000/General!$B$22-SUM($P$2:P1196)/1000/General!$B$24+SUM($Q$2:Q1196)/1000/General!$B$24</f>
        <v>1.2235788277850552</v>
      </c>
      <c r="C1196" s="5">
        <f>Online_RAW!K1196</f>
        <v>23.46125</v>
      </c>
      <c r="D1196" s="5">
        <f>Online_RAW!J1196</f>
        <v>1.46</v>
      </c>
      <c r="E1196" s="5">
        <f>(1-F1196/100-G1196/100)/(1-C1196/100-D1196/100-General!$B$17/100)</f>
        <v>0.99384111249279283</v>
      </c>
      <c r="F1196" s="5">
        <f>N1196*General!$B$14/(N1196+O1196)+O1196*100/(N1196+O1196)</f>
        <v>25.776192208263737</v>
      </c>
      <c r="G1196" s="5">
        <f>N1196*General!$B$15/(N1196+O1196)</f>
        <v>3.7486771611988011E-2</v>
      </c>
      <c r="H1196" s="5">
        <f>(N1196+O1196)*(1/General!$B$20)*((F1196/100)-E1196*(C1196/100))*1000/B1196</f>
        <v>161.43438267446604</v>
      </c>
      <c r="I1196" s="5">
        <f>(N1196+O1196)*(1/General!$B$20)*((D1196/100)*E1196-(G1196/100))*1000/B1196</f>
        <v>92.781759800913292</v>
      </c>
      <c r="J1196" s="5">
        <f t="shared" si="18"/>
        <v>0.57473357449514695</v>
      </c>
      <c r="K1196" s="5">
        <f>MAX(Online_RAW!$L$2-Online_RAW!L1196,0)</f>
        <v>0</v>
      </c>
      <c r="L1196" s="5">
        <f>0.0039*(Online_RAW!M1196)</f>
        <v>60.871199999999995</v>
      </c>
      <c r="M1196" s="10">
        <f>Online_RAW!$N$2-Online_RAW!N1196</f>
        <v>90.151314285710214</v>
      </c>
      <c r="N1196" s="5">
        <f>Online_RAW!C1196*60</f>
        <v>168.70565217391319</v>
      </c>
      <c r="O1196" s="5">
        <f>MAX(0, Online_RAW!D1196*60)</f>
        <v>11.310545454545458</v>
      </c>
      <c r="P1196" s="5">
        <f>_xlfn.IFNA(VLOOKUP(A1196,Sampling!$D$7:$E$14,2,FALSE),0)</f>
        <v>0</v>
      </c>
      <c r="Q1196">
        <f>_xlfn.IFNA(VLOOKUP(A1196,Refill!$D$6:$G$8,2,FALSE),0)</f>
        <v>0</v>
      </c>
    </row>
    <row r="1197" spans="1:17" x14ac:dyDescent="0.25">
      <c r="A1197" s="5">
        <f>ROUND((Online_RAW!B1197-General!$B$10)*24,3)</f>
        <v>19.917000000000002</v>
      </c>
      <c r="B1197" s="5">
        <f>General!$B$12+Online_ANA!K1197/1000+Online_ANA!L1197/1000+Online_ANA!M1197/1000/General!$B$22-SUM($P$2:P1197)/1000/General!$B$24+SUM($Q$2:Q1197)/1000/General!$B$24</f>
        <v>1.223876612844037</v>
      </c>
      <c r="C1197" s="5">
        <f>Online_RAW!K1197</f>
        <v>23.54</v>
      </c>
      <c r="D1197" s="5">
        <f>Online_RAW!J1197</f>
        <v>1.4650000000000001</v>
      </c>
      <c r="E1197" s="5">
        <f>(1-F1197/100-G1197/100)/(1-C1197/100-D1197/100-General!$B$17/100)</f>
        <v>0.9935974937308979</v>
      </c>
      <c r="F1197" s="5">
        <f>N1197*General!$B$14/(N1197+O1197)+O1197*100/(N1197+O1197)</f>
        <v>25.877642415997698</v>
      </c>
      <c r="G1197" s="5">
        <f>N1197*General!$B$15/(N1197+O1197)</f>
        <v>3.7435534133334496E-2</v>
      </c>
      <c r="H1197" s="5">
        <f>(N1197+O1197)*(1/General!$B$20)*((F1197/100)-E1197*(C1197/100))*1000/B1197</f>
        <v>163.33714383155643</v>
      </c>
      <c r="I1197" s="5">
        <f>(N1197+O1197)*(1/General!$B$20)*((D1197/100)*E1197-(G1197/100))*1000/B1197</f>
        <v>93.090426818770098</v>
      </c>
      <c r="J1197" s="5">
        <f t="shared" si="18"/>
        <v>0.56992809250277343</v>
      </c>
      <c r="K1197" s="5">
        <f>MAX(Online_RAW!$L$2-Online_RAW!L1197,0)</f>
        <v>0</v>
      </c>
      <c r="L1197" s="5">
        <f>0.0039*(Online_RAW!M1197)</f>
        <v>60.871199999999995</v>
      </c>
      <c r="M1197" s="10">
        <f>Online_RAW!$N$2-Online_RAW!N1197</f>
        <v>90.475900000000365</v>
      </c>
      <c r="N1197" s="5">
        <f>Online_RAW!C1197*60</f>
        <v>168.5206956521742</v>
      </c>
      <c r="O1197" s="5">
        <f>MAX(0, Online_RAW!D1197*60)</f>
        <v>11.544260869565221</v>
      </c>
      <c r="P1197" s="5">
        <f>_xlfn.IFNA(VLOOKUP(A1197,Sampling!$D$7:$E$14,2,FALSE),0)</f>
        <v>0</v>
      </c>
      <c r="Q1197">
        <f>_xlfn.IFNA(VLOOKUP(A1197,Refill!$D$6:$G$8,2,FALSE),0)</f>
        <v>0</v>
      </c>
    </row>
    <row r="1198" spans="1:17" x14ac:dyDescent="0.25">
      <c r="A1198" s="5">
        <f>ROUND((Online_RAW!B1198-General!$B$10)*24,3)</f>
        <v>19.933</v>
      </c>
      <c r="B1198" s="5">
        <f>General!$B$12+Online_ANA!K1198/1000+Online_ANA!L1198/1000+Online_ANA!M1198/1000/General!$B$22-SUM($P$2:P1198)/1000/General!$B$24+SUM($Q$2:Q1198)/1000/General!$B$24</f>
        <v>1.2244488831913491</v>
      </c>
      <c r="C1198" s="5">
        <f>Online_RAW!K1198</f>
        <v>23.61</v>
      </c>
      <c r="D1198" s="5">
        <f>Online_RAW!J1198</f>
        <v>1.48</v>
      </c>
      <c r="E1198" s="5">
        <f>(1-F1198/100-G1198/100)/(1-C1198/100-D1198/100-General!$B$17/100)</f>
        <v>0.99398223106129602</v>
      </c>
      <c r="F1198" s="5">
        <f>N1198*General!$B$14/(N1198+O1198)+O1198*100/(N1198+O1198)</f>
        <v>25.933472199288289</v>
      </c>
      <c r="G1198" s="5">
        <f>N1198*General!$B$15/(N1198+O1198)</f>
        <v>3.7407337273086726E-2</v>
      </c>
      <c r="H1198" s="5">
        <f>(N1198+O1198)*(1/General!$B$20)*((F1198/100)-E1198*(C1198/100))*1000/B1198</f>
        <v>161.73287785808267</v>
      </c>
      <c r="I1198" s="5">
        <f>(N1198+O1198)*(1/General!$B$20)*((D1198/100)*E1198-(G1198/100))*1000/B1198</f>
        <v>94.045571811707532</v>
      </c>
      <c r="J1198" s="5">
        <f t="shared" si="18"/>
        <v>0.58148703626130127</v>
      </c>
      <c r="K1198" s="5">
        <f>MAX(Online_RAW!$L$2-Online_RAW!L1198,0)</f>
        <v>0</v>
      </c>
      <c r="L1198" s="5">
        <f>0.0039*(Online_RAW!M1198)</f>
        <v>61.127624999999995</v>
      </c>
      <c r="M1198" s="10">
        <f>Online_RAW!$N$2-Online_RAW!N1198</f>
        <v>90.820171428570575</v>
      </c>
      <c r="N1198" s="5">
        <f>Online_RAW!C1198*60</f>
        <v>168.36081818181842</v>
      </c>
      <c r="O1198" s="5">
        <f>MAX(0, Online_RAW!D1198*60)</f>
        <v>11.66890909090908</v>
      </c>
      <c r="P1198" s="5">
        <f>_xlfn.IFNA(VLOOKUP(A1198,Sampling!$D$7:$E$14,2,FALSE),0)</f>
        <v>0</v>
      </c>
      <c r="Q1198">
        <f>_xlfn.IFNA(VLOOKUP(A1198,Refill!$D$6:$G$8,2,FALSE),0)</f>
        <v>0</v>
      </c>
    </row>
    <row r="1199" spans="1:17" x14ac:dyDescent="0.25">
      <c r="A1199" s="5">
        <f>ROUND((Online_RAW!B1199-General!$B$10)*24,3)</f>
        <v>19.95</v>
      </c>
      <c r="B1199" s="5">
        <f>General!$B$12+Online_ANA!K1199/1000+Online_ANA!L1199/1000+Online_ANA!M1199/1000/General!$B$22-SUM($P$2:P1199)/1000/General!$B$24+SUM($Q$2:Q1199)/1000/General!$B$24</f>
        <v>1.2249606640582849</v>
      </c>
      <c r="C1199" s="5">
        <f>Online_RAW!K1199</f>
        <v>23.68</v>
      </c>
      <c r="D1199" s="5">
        <f>Online_RAW!J1199</f>
        <v>1.4850000000000001</v>
      </c>
      <c r="E1199" s="5">
        <f>(1-F1199/100-G1199/100)/(1-C1199/100-D1199/100-General!$B$17/100)</f>
        <v>0.9950706205058143</v>
      </c>
      <c r="F1199" s="5">
        <f>N1199*General!$B$14/(N1199+O1199)+O1199*100/(N1199+O1199)</f>
        <v>25.92703893115246</v>
      </c>
      <c r="G1199" s="5">
        <f>N1199*General!$B$15/(N1199+O1199)</f>
        <v>3.7410586398407851E-2</v>
      </c>
      <c r="H1199" s="5">
        <f>(N1199+O1199)*(1/General!$B$20)*((F1199/100)-E1199*(C1199/100))*1000/B1199</f>
        <v>154.92967625659944</v>
      </c>
      <c r="I1199" s="5">
        <f>(N1199+O1199)*(1/General!$B$20)*((D1199/100)*E1199-(G1199/100))*1000/B1199</f>
        <v>94.400373754528104</v>
      </c>
      <c r="J1199" s="5">
        <f t="shared" si="18"/>
        <v>0.60931111479365141</v>
      </c>
      <c r="K1199" s="5">
        <f>MAX(Online_RAW!$L$2-Online_RAW!L1199,0)</f>
        <v>0</v>
      </c>
      <c r="L1199" s="5">
        <f>0.0039*(Online_RAW!M1199)</f>
        <v>61.288499999999999</v>
      </c>
      <c r="M1199" s="10">
        <f>Online_RAW!$N$2-Online_RAW!N1199</f>
        <v>91.202658823530328</v>
      </c>
      <c r="N1199" s="5">
        <f>Online_RAW!C1199*60</f>
        <v>168.30850000000021</v>
      </c>
      <c r="O1199" s="5">
        <f>MAX(0, Online_RAW!D1199*60)</f>
        <v>11.649652173913021</v>
      </c>
      <c r="P1199" s="5">
        <f>_xlfn.IFNA(VLOOKUP(A1199,Sampling!$D$7:$E$14,2,FALSE),0)</f>
        <v>0</v>
      </c>
      <c r="Q1199">
        <f>_xlfn.IFNA(VLOOKUP(A1199,Refill!$D$6:$G$8,2,FALSE),0)</f>
        <v>0</v>
      </c>
    </row>
    <row r="1200" spans="1:17" x14ac:dyDescent="0.25">
      <c r="A1200" s="5">
        <f>ROUND((Online_RAW!B1200-General!$B$10)*24,3)</f>
        <v>19.966999999999999</v>
      </c>
      <c r="B1200" s="5">
        <f>General!$B$12+Online_ANA!K1200/1000+Online_ANA!L1200/1000+Online_ANA!M1200/1000/General!$B$22-SUM($P$2:P1200)/1000/General!$B$24+SUM($Q$2:Q1200)/1000/General!$B$24</f>
        <v>1.2252627785654682</v>
      </c>
      <c r="C1200" s="5">
        <f>Online_RAW!K1200</f>
        <v>23.734999999999999</v>
      </c>
      <c r="D1200" s="5">
        <f>Online_RAW!J1200</f>
        <v>1.4850000000000001</v>
      </c>
      <c r="E1200" s="5">
        <f>(1-F1200/100-G1200/100)/(1-C1200/100-D1200/100-General!$B$17/100)</f>
        <v>0.99435720180625886</v>
      </c>
      <c r="F1200" s="5">
        <f>N1200*General!$B$14/(N1200+O1200)+O1200*100/(N1200+O1200)</f>
        <v>26.034863031465889</v>
      </c>
      <c r="G1200" s="5">
        <f>N1200*General!$B$15/(N1200+O1200)</f>
        <v>3.7356129782087931E-2</v>
      </c>
      <c r="H1200" s="5">
        <f>(N1200+O1200)*(1/General!$B$20)*((F1200/100)-E1200*(C1200/100))*1000/B1200</f>
        <v>159.52865521444735</v>
      </c>
      <c r="I1200" s="5">
        <f>(N1200+O1200)*(1/General!$B$20)*((D1200/100)*E1200-(G1200/100))*1000/B1200</f>
        <v>94.339874609999669</v>
      </c>
      <c r="J1200" s="5">
        <f t="shared" si="18"/>
        <v>0.59136632527355493</v>
      </c>
      <c r="K1200" s="5">
        <f>MAX(Online_RAW!$L$2-Online_RAW!L1200,0)</f>
        <v>0</v>
      </c>
      <c r="L1200" s="5">
        <f>0.0039*(Online_RAW!M1200)</f>
        <v>61.288499999999999</v>
      </c>
      <c r="M1200" s="10">
        <f>Online_RAW!$N$2-Online_RAW!N1200</f>
        <v>91.53196363636016</v>
      </c>
      <c r="N1200" s="5">
        <f>Online_RAW!C1200*60</f>
        <v>168.1145217391302</v>
      </c>
      <c r="O1200" s="5">
        <f>MAX(0, Online_RAW!D1200*60)</f>
        <v>11.89826086956522</v>
      </c>
      <c r="P1200" s="5">
        <f>_xlfn.IFNA(VLOOKUP(A1200,Sampling!$D$7:$E$14,2,FALSE),0)</f>
        <v>0</v>
      </c>
      <c r="Q1200">
        <f>_xlfn.IFNA(VLOOKUP(A1200,Refill!$D$6:$G$8,2,FALSE),0)</f>
        <v>0</v>
      </c>
    </row>
    <row r="1201" spans="1:17" x14ac:dyDescent="0.25">
      <c r="A1201" s="5">
        <f>ROUND((Online_RAW!B1201-General!$B$10)*24,3)</f>
        <v>19.983000000000001</v>
      </c>
      <c r="B1201" s="5">
        <f>General!$B$12+Online_ANA!K1201/1000+Online_ANA!L1201/1000+Online_ANA!M1201/1000/General!$B$22-SUM($P$2:P1201)/1000/General!$B$24+SUM($Q$2:Q1201)/1000/General!$B$24</f>
        <v>1.2255965733944958</v>
      </c>
      <c r="C1201" s="5">
        <f>Online_RAW!K1201</f>
        <v>23.765000000000001</v>
      </c>
      <c r="D1201" s="5">
        <f>Online_RAW!J1201</f>
        <v>1.49</v>
      </c>
      <c r="E1201" s="5">
        <f>(1-F1201/100-G1201/100)/(1-C1201/100-D1201/100-General!$B$17/100)</f>
        <v>0.99452916264898539</v>
      </c>
      <c r="F1201" s="5">
        <f>N1201*General!$B$14/(N1201+O1201)+O1201*100/(N1201+O1201)</f>
        <v>26.056897855172235</v>
      </c>
      <c r="G1201" s="5">
        <f>N1201*General!$B$15/(N1201+O1201)</f>
        <v>3.7345001083246343E-2</v>
      </c>
      <c r="H1201" s="5">
        <f>(N1201+O1201)*(1/General!$B$20)*((F1201/100)-E1201*(C1201/100))*1000/B1201</f>
        <v>158.70802488562796</v>
      </c>
      <c r="I1201" s="5">
        <f>(N1201+O1201)*(1/General!$B$20)*((D1201/100)*E1201-(G1201/100))*1000/B1201</f>
        <v>94.658377693681814</v>
      </c>
      <c r="J1201" s="5">
        <f t="shared" si="18"/>
        <v>0.59643094772237781</v>
      </c>
      <c r="K1201" s="5">
        <f>MAX(Online_RAW!$L$2-Online_RAW!L1201,0)</f>
        <v>0</v>
      </c>
      <c r="L1201" s="5">
        <f>0.0039*(Online_RAW!M1201)</f>
        <v>61.288499999999999</v>
      </c>
      <c r="M1201" s="10">
        <f>Online_RAW!$N$2-Online_RAW!N1201</f>
        <v>91.895800000000236</v>
      </c>
      <c r="N1201" s="5">
        <f>Online_RAW!C1201*60</f>
        <v>168.066</v>
      </c>
      <c r="O1201" s="5">
        <f>MAX(0, Online_RAW!D1201*60)</f>
        <v>11.94845454545454</v>
      </c>
      <c r="P1201" s="5">
        <f>_xlfn.IFNA(VLOOKUP(A1201,Sampling!$D$7:$E$14,2,FALSE),0)</f>
        <v>0</v>
      </c>
      <c r="Q1201">
        <f>_xlfn.IFNA(VLOOKUP(A1201,Refill!$D$6:$G$8,2,FALSE),0)</f>
        <v>0</v>
      </c>
    </row>
    <row r="1202" spans="1:17" x14ac:dyDescent="0.25">
      <c r="A1202" s="5">
        <f>ROUND((Online_RAW!B1202-General!$B$10)*24,3)</f>
        <v>20</v>
      </c>
      <c r="B1202" s="5">
        <f>General!$B$12+Online_ANA!K1202/1000+Online_ANA!L1202/1000+Online_ANA!M1202/1000/General!$B$22-SUM($P$2:P1202)/1000/General!$B$24+SUM($Q$2:Q1202)/1000/General!$B$24</f>
        <v>1.2261686001834868</v>
      </c>
      <c r="C1202" s="5">
        <f>Online_RAW!K1202</f>
        <v>23.792857142857098</v>
      </c>
      <c r="D1202" s="5">
        <f>Online_RAW!J1202</f>
        <v>1.49</v>
      </c>
      <c r="E1202" s="5">
        <f>(1-F1202/100-G1202/100)/(1-C1202/100-D1202/100-General!$B$17/100)</f>
        <v>0.99555495935673233</v>
      </c>
      <c r="F1202" s="5">
        <f>N1202*General!$B$14/(N1202+O1202)+O1202*100/(N1202+O1202)</f>
        <v>26.008377346013621</v>
      </c>
      <c r="G1202" s="5">
        <f>N1202*General!$B$15/(N1202+O1202)</f>
        <v>3.7369506390902217E-2</v>
      </c>
      <c r="H1202" s="5">
        <f>(N1202+O1202)*(1/General!$B$20)*((F1202/100)-E1202*(C1202/100))*1000/B1202</f>
        <v>151.93657869814695</v>
      </c>
      <c r="I1202" s="5">
        <f>(N1202+O1202)*(1/General!$B$20)*((D1202/100)*E1202-(G1202/100))*1000/B1202</f>
        <v>94.646649600532484</v>
      </c>
      <c r="J1202" s="5">
        <f t="shared" si="18"/>
        <v>0.6229352431883266</v>
      </c>
      <c r="K1202" s="5">
        <f>MAX(Online_RAW!$L$2-Online_RAW!L1202,0)</f>
        <v>0</v>
      </c>
      <c r="L1202" s="5">
        <f>0.0039*(Online_RAW!M1202)</f>
        <v>61.519379999999998</v>
      </c>
      <c r="M1202" s="10">
        <f>Online_RAW!$N$2-Online_RAW!N1202</f>
        <v>92.267650000000685</v>
      </c>
      <c r="N1202" s="5">
        <f>Online_RAW!C1202*60</f>
        <v>168.05895652173902</v>
      </c>
      <c r="O1202" s="5">
        <f>MAX(0, Online_RAW!D1202*60)</f>
        <v>11.829913043478239</v>
      </c>
      <c r="P1202" s="5">
        <f>_xlfn.IFNA(VLOOKUP(A1202,Sampling!$D$7:$E$14,2,FALSE),0)</f>
        <v>0</v>
      </c>
      <c r="Q1202">
        <f>_xlfn.IFNA(VLOOKUP(A1202,Refill!$D$6:$G$8,2,FALSE),0)</f>
        <v>0</v>
      </c>
    </row>
    <row r="1203" spans="1:17" x14ac:dyDescent="0.25">
      <c r="A1203" s="5">
        <f>ROUND((Online_RAW!B1203-General!$B$10)*24,3)</f>
        <v>20.016999999999999</v>
      </c>
      <c r="B1203" s="5">
        <f>General!$B$12+Online_ANA!K1203/1000+Online_ANA!L1203/1000+Online_ANA!M1203/1000/General!$B$22-SUM($P$2:P1203)/1000/General!$B$24+SUM($Q$2:Q1203)/1000/General!$B$24</f>
        <v>1.2264908784709547</v>
      </c>
      <c r="C1203" s="5">
        <f>Online_RAW!K1203</f>
        <v>23.82</v>
      </c>
      <c r="D1203" s="5">
        <f>Online_RAW!J1203</f>
        <v>1.5049999999999999</v>
      </c>
      <c r="E1203" s="5">
        <f>(1-F1203/100-G1203/100)/(1-C1203/100-D1203/100-General!$B$17/100)</f>
        <v>0.99588643198775828</v>
      </c>
      <c r="F1203" s="5">
        <f>N1203*General!$B$14/(N1203+O1203)+O1203*100/(N1203+O1203)</f>
        <v>26.025732348532266</v>
      </c>
      <c r="G1203" s="5">
        <f>N1203*General!$B$15/(N1203+O1203)</f>
        <v>3.7360741238115017E-2</v>
      </c>
      <c r="H1203" s="5">
        <f>(N1203+O1203)*(1/General!$B$20)*((F1203/100)-E1203*(C1203/100))*1000/B1203</f>
        <v>150.78590530053287</v>
      </c>
      <c r="I1203" s="5">
        <f>(N1203+O1203)*(1/General!$B$20)*((D1203/100)*E1203-(G1203/100))*1000/B1203</f>
        <v>95.656610300836292</v>
      </c>
      <c r="J1203" s="5">
        <f t="shared" si="18"/>
        <v>0.63438694823751707</v>
      </c>
      <c r="K1203" s="5">
        <f>MAX(Online_RAW!$L$2-Online_RAW!L1203,0)</f>
        <v>0</v>
      </c>
      <c r="L1203" s="5">
        <f>0.0039*(Online_RAW!M1203)</f>
        <v>61.519379999999998</v>
      </c>
      <c r="M1203" s="10">
        <f>Online_RAW!$N$2-Online_RAW!N1203</f>
        <v>92.618933333340465</v>
      </c>
      <c r="N1203" s="5">
        <f>Online_RAW!C1203*60</f>
        <v>168.06245454545461</v>
      </c>
      <c r="O1203" s="5">
        <f>MAX(0, Online_RAW!D1203*60)</f>
        <v>11.87236363636362</v>
      </c>
      <c r="P1203" s="5">
        <f>_xlfn.IFNA(VLOOKUP(A1203,Sampling!$D$7:$E$14,2,FALSE),0)</f>
        <v>0</v>
      </c>
      <c r="Q1203">
        <f>_xlfn.IFNA(VLOOKUP(A1203,Refill!$D$6:$G$8,2,FALSE),0)</f>
        <v>0</v>
      </c>
    </row>
    <row r="1204" spans="1:17" x14ac:dyDescent="0.25">
      <c r="A1204" s="5">
        <f>ROUND((Online_RAW!B1204-General!$B$10)*24,3)</f>
        <v>20.033000000000001</v>
      </c>
      <c r="B1204" s="5">
        <f>General!$B$12+Online_ANA!K1204/1000+Online_ANA!L1204/1000+Online_ANA!M1204/1000/General!$B$22-SUM($P$2:P1204)/1000/General!$B$24+SUM($Q$2:Q1204)/1000/General!$B$24</f>
        <v>1.2269581116207982</v>
      </c>
      <c r="C1204" s="5">
        <f>Online_RAW!K1204</f>
        <v>23.81</v>
      </c>
      <c r="D1204" s="5">
        <f>Online_RAW!J1204</f>
        <v>1.5049999999999999</v>
      </c>
      <c r="E1204" s="5">
        <f>(1-F1204/100-G1204/100)/(1-C1204/100-D1204/100-General!$B$17/100)</f>
        <v>0.9937893109248892</v>
      </c>
      <c r="F1204" s="5">
        <f>N1204*General!$B$14/(N1204+O1204)+O1204*100/(N1204+O1204)</f>
        <v>26.171563214593128</v>
      </c>
      <c r="G1204" s="5">
        <f>N1204*General!$B$15/(N1204+O1204)</f>
        <v>3.7287089285559023E-2</v>
      </c>
      <c r="H1204" s="5">
        <f>(N1204+O1204)*(1/General!$B$20)*((F1204/100)-E1204*(C1204/100))*1000/B1204</f>
        <v>164.26659721380787</v>
      </c>
      <c r="I1204" s="5">
        <f>(N1204+O1204)*(1/General!$B$20)*((D1204/100)*E1204-(G1204/100))*1000/B1204</f>
        <v>95.463855654788091</v>
      </c>
      <c r="J1204" s="5">
        <f t="shared" si="18"/>
        <v>0.58115196439196481</v>
      </c>
      <c r="K1204" s="5">
        <f>MAX(Online_RAW!$L$2-Online_RAW!L1204,0)</f>
        <v>0</v>
      </c>
      <c r="L1204" s="5">
        <f>0.0039*(Online_RAW!M1204)</f>
        <v>61.717499999999994</v>
      </c>
      <c r="M1204" s="10">
        <f>Online_RAW!$N$2-Online_RAW!N1204</f>
        <v>92.912266666669893</v>
      </c>
      <c r="N1204" s="5">
        <f>Online_RAW!C1204*60</f>
        <v>167.81086956521759</v>
      </c>
      <c r="O1204" s="5">
        <f>MAX(0, Online_RAW!D1204*60)</f>
        <v>12.20947826086956</v>
      </c>
      <c r="P1204" s="5">
        <f>_xlfn.IFNA(VLOOKUP(A1204,Sampling!$D$7:$E$14,2,FALSE),0)</f>
        <v>0</v>
      </c>
      <c r="Q1204">
        <f>_xlfn.IFNA(VLOOKUP(A1204,Refill!$D$6:$G$8,2,FALSE),0)</f>
        <v>0</v>
      </c>
    </row>
    <row r="1205" spans="1:17" x14ac:dyDescent="0.25">
      <c r="A1205" s="5">
        <f>ROUND((Online_RAW!B1205-General!$B$10)*24,3)</f>
        <v>20.05</v>
      </c>
      <c r="B1205" s="5">
        <f>General!$B$12+Online_ANA!K1205/1000+Online_ANA!L1205/1000+Online_ANA!M1205/1000/General!$B$22-SUM($P$2:P1205)/1000/General!$B$24+SUM($Q$2:Q1205)/1000/General!$B$24</f>
        <v>1.2272901343381379</v>
      </c>
      <c r="C1205" s="5">
        <f>Online_RAW!K1205</f>
        <v>23.855</v>
      </c>
      <c r="D1205" s="5">
        <f>Online_RAW!J1205</f>
        <v>1.5</v>
      </c>
      <c r="E1205" s="5">
        <f>(1-F1205/100-G1205/100)/(1-C1205/100-D1205/100-General!$B$17/100)</f>
        <v>0.99381126249798968</v>
      </c>
      <c r="F1205" s="5">
        <f>N1205*General!$B$14/(N1205+O1205)+O1205*100/(N1205+O1205)</f>
        <v>26.209704973647536</v>
      </c>
      <c r="G1205" s="5">
        <f>N1205*General!$B$15/(N1205+O1205)</f>
        <v>3.7267825770885082E-2</v>
      </c>
      <c r="H1205" s="5">
        <f>(N1205+O1205)*(1/General!$B$20)*((F1205/100)-E1205*(C1205/100))*1000/B1205</f>
        <v>163.8083184704567</v>
      </c>
      <c r="I1205" s="5">
        <f>(N1205+O1205)*(1/General!$B$20)*((D1205/100)*E1205-(G1205/100))*1000/B1205</f>
        <v>95.145865093655658</v>
      </c>
      <c r="J1205" s="5">
        <f t="shared" si="18"/>
        <v>0.58083658987571796</v>
      </c>
      <c r="K1205" s="5">
        <f>MAX(Online_RAW!$L$2-Online_RAW!L1205,0)</f>
        <v>0</v>
      </c>
      <c r="L1205" s="5">
        <f>0.0039*(Online_RAW!M1205)</f>
        <v>61.717499999999994</v>
      </c>
      <c r="M1205" s="10">
        <f>Online_RAW!$N$2-Online_RAW!N1205</f>
        <v>93.274171428570298</v>
      </c>
      <c r="N1205" s="5">
        <f>Online_RAW!C1205*60</f>
        <v>167.77636363636381</v>
      </c>
      <c r="O1205" s="5">
        <f>MAX(0, Online_RAW!D1205*60)</f>
        <v>12.299999999999999</v>
      </c>
      <c r="P1205" s="5">
        <f>_xlfn.IFNA(VLOOKUP(A1205,Sampling!$D$7:$E$14,2,FALSE),0)</f>
        <v>0</v>
      </c>
      <c r="Q1205">
        <f>_xlfn.IFNA(VLOOKUP(A1205,Refill!$D$6:$G$8,2,FALSE),0)</f>
        <v>0</v>
      </c>
    </row>
    <row r="1206" spans="1:17" x14ac:dyDescent="0.25">
      <c r="A1206" s="5">
        <f>ROUND((Online_RAW!B1206-General!$B$10)*24,3)</f>
        <v>20.067</v>
      </c>
      <c r="B1206" s="5">
        <f>General!$B$12+Online_ANA!K1206/1000+Online_ANA!L1206/1000+Online_ANA!M1206/1000/General!$B$22-SUM($P$2:P1206)/1000/General!$B$24+SUM($Q$2:Q1206)/1000/General!$B$24</f>
        <v>1.2278902592801744</v>
      </c>
      <c r="C1206" s="5">
        <f>Online_RAW!K1206</f>
        <v>23.905000000000001</v>
      </c>
      <c r="D1206" s="5">
        <f>Online_RAW!J1206</f>
        <v>1.5133333333333301</v>
      </c>
      <c r="E1206" s="5">
        <f>(1-F1206/100-G1206/100)/(1-C1206/100-D1206/100-General!$B$17/100)</f>
        <v>0.99497965886812634</v>
      </c>
      <c r="F1206" s="5">
        <f>N1206*General!$B$14/(N1206+O1206)+O1206*100/(N1206+O1206)</f>
        <v>26.185998988395539</v>
      </c>
      <c r="G1206" s="5">
        <f>N1206*General!$B$15/(N1206+O1206)</f>
        <v>3.7279798490709323E-2</v>
      </c>
      <c r="H1206" s="5">
        <f>(N1206+O1206)*(1/General!$B$20)*((F1206/100)-E1206*(C1206/100))*1000/B1206</f>
        <v>157.03020233121234</v>
      </c>
      <c r="I1206" s="5">
        <f>(N1206+O1206)*(1/General!$B$20)*((D1206/100)*E1206-(G1206/100))*1000/B1206</f>
        <v>96.039555366722041</v>
      </c>
      <c r="J1206" s="5">
        <f t="shared" si="18"/>
        <v>0.61159925887475342</v>
      </c>
      <c r="K1206" s="5">
        <f>MAX(Online_RAW!$L$2-Online_RAW!L1206,0)</f>
        <v>0</v>
      </c>
      <c r="L1206" s="5">
        <f>0.0039*(Online_RAW!M1206)</f>
        <v>62.002199999999995</v>
      </c>
      <c r="M1206" s="10">
        <f>Online_RAW!$N$2-Online_RAW!N1206</f>
        <v>93.617984615390014</v>
      </c>
      <c r="N1206" s="5">
        <f>Online_RAW!C1206*60</f>
        <v>167.75739130434781</v>
      </c>
      <c r="O1206" s="5">
        <f>MAX(0, Online_RAW!D1206*60)</f>
        <v>12.24078260869566</v>
      </c>
      <c r="P1206" s="5">
        <f>_xlfn.IFNA(VLOOKUP(A1206,Sampling!$D$7:$E$14,2,FALSE),0)</f>
        <v>0</v>
      </c>
      <c r="Q1206">
        <f>_xlfn.IFNA(VLOOKUP(A1206,Refill!$D$6:$G$8,2,FALSE),0)</f>
        <v>0</v>
      </c>
    </row>
    <row r="1207" spans="1:17" x14ac:dyDescent="0.25">
      <c r="A1207" s="5">
        <f>ROUND((Online_RAW!B1207-General!$B$10)*24,3)</f>
        <v>20.082999999999998</v>
      </c>
      <c r="B1207" s="5">
        <f>General!$B$12+Online_ANA!K1207/1000+Online_ANA!L1207/1000+Online_ANA!M1207/1000/General!$B$22-SUM($P$2:P1207)/1000/General!$B$24+SUM($Q$2:Q1207)/1000/General!$B$24</f>
        <v>1.2282171470712755</v>
      </c>
      <c r="C1207" s="5">
        <f>Online_RAW!K1207</f>
        <v>23.934999999999999</v>
      </c>
      <c r="D1207" s="5">
        <f>Online_RAW!J1207</f>
        <v>1.5249999999999999</v>
      </c>
      <c r="E1207" s="5">
        <f>(1-F1207/100-G1207/100)/(1-C1207/100-D1207/100-General!$B$17/100)</f>
        <v>0.99519751109688037</v>
      </c>
      <c r="F1207" s="5">
        <f>N1207*General!$B$14/(N1207+O1207)+O1207*100/(N1207+O1207)</f>
        <v>26.211324822859467</v>
      </c>
      <c r="G1207" s="5">
        <f>N1207*General!$B$15/(N1207+O1207)</f>
        <v>3.7267007665222486E-2</v>
      </c>
      <c r="H1207" s="5">
        <f>(N1207+O1207)*(1/General!$B$20)*((F1207/100)-E1207*(C1207/100))*1000/B1207</f>
        <v>156.38275054117969</v>
      </c>
      <c r="I1207" s="5">
        <f>(N1207+O1207)*(1/General!$B$20)*((D1207/100)*E1207-(G1207/100))*1000/B1207</f>
        <v>96.814759633043593</v>
      </c>
      <c r="J1207" s="5">
        <f t="shared" si="18"/>
        <v>0.61908848193298482</v>
      </c>
      <c r="K1207" s="5">
        <f>MAX(Online_RAW!$L$2-Online_RAW!L1207,0)</f>
        <v>0</v>
      </c>
      <c r="L1207" s="5">
        <f>0.0039*(Online_RAW!M1207)</f>
        <v>62.002199999999995</v>
      </c>
      <c r="M1207" s="10">
        <f>Online_RAW!$N$2-Online_RAW!N1207</f>
        <v>93.974292307690121</v>
      </c>
      <c r="N1207" s="5">
        <f>Online_RAW!C1207*60</f>
        <v>167.7331304347824</v>
      </c>
      <c r="O1207" s="5">
        <f>MAX(0, Online_RAW!D1207*60)</f>
        <v>12.300782608695659</v>
      </c>
      <c r="P1207" s="5">
        <f>_xlfn.IFNA(VLOOKUP(A1207,Sampling!$D$7:$E$14,2,FALSE),0)</f>
        <v>0</v>
      </c>
      <c r="Q1207">
        <f>_xlfn.IFNA(VLOOKUP(A1207,Refill!$D$6:$G$8,2,FALSE),0)</f>
        <v>0</v>
      </c>
    </row>
    <row r="1208" spans="1:17" x14ac:dyDescent="0.25">
      <c r="A1208" s="5">
        <f>ROUND((Online_RAW!B1208-General!$B$10)*24,3)</f>
        <v>20.100000000000001</v>
      </c>
      <c r="B1208" s="5">
        <f>General!$B$12+Online_ANA!K1208/1000+Online_ANA!L1208/1000+Online_ANA!M1208/1000/General!$B$22-SUM($P$2:P1208)/1000/General!$B$24+SUM($Q$2:Q1208)/1000/General!$B$24</f>
        <v>1.2286477621814498</v>
      </c>
      <c r="C1208" s="5">
        <f>Online_RAW!K1208</f>
        <v>23.96</v>
      </c>
      <c r="D1208" s="5">
        <f>Online_RAW!J1208</f>
        <v>1.52</v>
      </c>
      <c r="E1208" s="5">
        <f>(1-F1208/100-G1208/100)/(1-C1208/100-D1208/100-General!$B$17/100)</f>
        <v>0.99601568503610849</v>
      </c>
      <c r="F1208" s="5">
        <f>N1208*General!$B$14/(N1208+O1208)+O1208*100/(N1208+O1208)</f>
        <v>26.170591896514964</v>
      </c>
      <c r="G1208" s="5">
        <f>N1208*General!$B$15/(N1208+O1208)</f>
        <v>3.7287579850244973E-2</v>
      </c>
      <c r="H1208" s="5">
        <f>(N1208+O1208)*(1/General!$B$20)*((F1208/100)-E1208*(C1208/100))*1000/B1208</f>
        <v>150.5667109211644</v>
      </c>
      <c r="I1208" s="5">
        <f>(N1208+O1208)*(1/General!$B$20)*((D1208/100)*E1208-(G1208/100))*1000/B1208</f>
        <v>96.413646691019466</v>
      </c>
      <c r="J1208" s="5">
        <f t="shared" si="18"/>
        <v>0.64033839951183447</v>
      </c>
      <c r="K1208" s="5">
        <f>MAX(Online_RAW!$L$2-Online_RAW!L1208,0)</f>
        <v>0</v>
      </c>
      <c r="L1208" s="5">
        <f>0.0039*(Online_RAW!M1208)</f>
        <v>62.1387</v>
      </c>
      <c r="M1208" s="10">
        <f>Online_RAW!$N$2-Online_RAW!N1208</f>
        <v>94.29487777778013</v>
      </c>
      <c r="N1208" s="5">
        <f>Online_RAW!C1208*60</f>
        <v>167.61391304347802</v>
      </c>
      <c r="O1208" s="5">
        <f>MAX(0, Online_RAW!D1208*60)</f>
        <v>12.19278260869566</v>
      </c>
      <c r="P1208" s="5">
        <f>_xlfn.IFNA(VLOOKUP(A1208,Sampling!$D$7:$E$14,2,FALSE),0)</f>
        <v>0</v>
      </c>
      <c r="Q1208">
        <f>_xlfn.IFNA(VLOOKUP(A1208,Refill!$D$6:$G$8,2,FALSE),0)</f>
        <v>0</v>
      </c>
    </row>
    <row r="1209" spans="1:17" x14ac:dyDescent="0.25">
      <c r="A1209" s="5">
        <f>ROUND((Online_RAW!B1209-General!$B$10)*24,3)</f>
        <v>20.117000000000001</v>
      </c>
      <c r="B1209" s="5">
        <f>General!$B$12+Online_ANA!K1209/1000+Online_ANA!L1209/1000+Online_ANA!M1209/1000/General!$B$22-SUM($P$2:P1209)/1000/General!$B$24+SUM($Q$2:Q1209)/1000/General!$B$24</f>
        <v>1.2290155807339453</v>
      </c>
      <c r="C1209" s="5">
        <f>Online_RAW!K1209</f>
        <v>23.984999999999999</v>
      </c>
      <c r="D1209" s="5">
        <f>Online_RAW!J1209</f>
        <v>1.5266666666666699</v>
      </c>
      <c r="E1209" s="5">
        <f>(1-F1209/100-G1209/100)/(1-C1209/100-D1209/100-General!$B$17/100)</f>
        <v>0.99551208328956764</v>
      </c>
      <c r="F1209" s="5">
        <f>N1209*General!$B$14/(N1209+O1209)+O1209*100/(N1209+O1209)</f>
        <v>26.239461726111699</v>
      </c>
      <c r="G1209" s="5">
        <f>N1209*General!$B$15/(N1209+O1209)</f>
        <v>3.7252797108024392E-2</v>
      </c>
      <c r="H1209" s="5">
        <f>(N1209+O1209)*(1/General!$B$20)*((F1209/100)-E1209*(C1209/100))*1000/B1209</f>
        <v>154.32545237896343</v>
      </c>
      <c r="I1209" s="5">
        <f>(N1209+O1209)*(1/General!$B$20)*((D1209/100)*E1209-(G1209/100))*1000/B1209</f>
        <v>96.861552517389583</v>
      </c>
      <c r="J1209" s="5">
        <f t="shared" ref="J1209:J1272" si="19">I1209/H1209</f>
        <v>0.62764470166291941</v>
      </c>
      <c r="K1209" s="5">
        <f>MAX(Online_RAW!$L$2-Online_RAW!L1209,0)</f>
        <v>0</v>
      </c>
      <c r="L1209" s="5">
        <f>0.0039*(Online_RAW!M1209)</f>
        <v>62.1387</v>
      </c>
      <c r="M1209" s="10">
        <f>Online_RAW!$N$2-Online_RAW!N1209</f>
        <v>94.695800000000418</v>
      </c>
      <c r="N1209" s="5">
        <f>Online_RAW!C1209*60</f>
        <v>167.61547826086982</v>
      </c>
      <c r="O1209" s="5">
        <f>MAX(0, Online_RAW!D1209*60)</f>
        <v>12.36078260869566</v>
      </c>
      <c r="P1209" s="5">
        <f>_xlfn.IFNA(VLOOKUP(A1209,Sampling!$D$7:$E$14,2,FALSE),0)</f>
        <v>0</v>
      </c>
      <c r="Q1209">
        <f>_xlfn.IFNA(VLOOKUP(A1209,Refill!$D$6:$G$8,2,FALSE),0)</f>
        <v>0</v>
      </c>
    </row>
    <row r="1210" spans="1:17" x14ac:dyDescent="0.25">
      <c r="A1210" s="5">
        <f>ROUND((Online_RAW!B1210-General!$B$10)*24,3)</f>
        <v>20.132999999999999</v>
      </c>
      <c r="B1210" s="5">
        <f>General!$B$12+Online_ANA!K1210/1000+Online_ANA!L1210/1000+Online_ANA!M1210/1000/General!$B$22-SUM($P$2:P1210)/1000/General!$B$24+SUM($Q$2:Q1210)/1000/General!$B$24</f>
        <v>1.229603806055046</v>
      </c>
      <c r="C1210" s="5">
        <f>Online_RAW!K1210</f>
        <v>24.01</v>
      </c>
      <c r="D1210" s="5">
        <f>Online_RAW!J1210</f>
        <v>1.54</v>
      </c>
      <c r="E1210" s="5">
        <f>(1-F1210/100-G1210/100)/(1-C1210/100-D1210/100-General!$B$17/100)</f>
        <v>0.99471930590658608</v>
      </c>
      <c r="F1210" s="5">
        <f>N1210*General!$B$14/(N1210+O1210)+O1210*100/(N1210+O1210)</f>
        <v>26.336351204205286</v>
      </c>
      <c r="G1210" s="5">
        <f>N1210*General!$B$15/(N1210+O1210)</f>
        <v>3.720386302817915E-2</v>
      </c>
      <c r="H1210" s="5">
        <f>(N1210+O1210)*(1/General!$B$20)*((F1210/100)-E1210*(C1210/100))*1000/B1210</f>
        <v>160.29315896938832</v>
      </c>
      <c r="I1210" s="5">
        <f>(N1210+O1210)*(1/General!$B$20)*((D1210/100)*E1210-(G1210/100))*1000/B1210</f>
        <v>97.66435166140478</v>
      </c>
      <c r="J1210" s="5">
        <f t="shared" si="19"/>
        <v>0.60928583783201906</v>
      </c>
      <c r="K1210" s="5">
        <f>MAX(Online_RAW!$L$2-Online_RAW!L1210,0)</f>
        <v>0</v>
      </c>
      <c r="L1210" s="5">
        <f>0.0039*(Online_RAW!M1210)</f>
        <v>62.394539999999992</v>
      </c>
      <c r="M1210" s="10">
        <f>Online_RAW!$N$2-Online_RAW!N1210</f>
        <v>95.058100000000195</v>
      </c>
      <c r="N1210" s="5">
        <f>Online_RAW!C1210*60</f>
        <v>167.49627272727301</v>
      </c>
      <c r="O1210" s="5">
        <f>MAX(0, Online_RAW!D1210*60)</f>
        <v>12.588545454545461</v>
      </c>
      <c r="P1210" s="5">
        <f>_xlfn.IFNA(VLOOKUP(A1210,Sampling!$D$7:$E$14,2,FALSE),0)</f>
        <v>0</v>
      </c>
      <c r="Q1210">
        <f>_xlfn.IFNA(VLOOKUP(A1210,Refill!$D$6:$G$8,2,FALSE),0)</f>
        <v>0</v>
      </c>
    </row>
    <row r="1211" spans="1:17" x14ac:dyDescent="0.25">
      <c r="A1211" s="5">
        <f>ROUND((Online_RAW!B1211-General!$B$10)*24,3)</f>
        <v>20.149999999999999</v>
      </c>
      <c r="B1211" s="5">
        <f>General!$B$12+Online_ANA!K1211/1000+Online_ANA!L1211/1000+Online_ANA!M1211/1000/General!$B$22-SUM($P$2:P1211)/1000/General!$B$24+SUM($Q$2:Q1211)/1000/General!$B$24</f>
        <v>1.2300992962468718</v>
      </c>
      <c r="C1211" s="5">
        <f>Online_RAW!K1211</f>
        <v>24.05</v>
      </c>
      <c r="D1211" s="5">
        <f>Online_RAW!J1211</f>
        <v>1.54</v>
      </c>
      <c r="E1211" s="5">
        <f>(1-F1211/100-G1211/100)/(1-C1211/100-D1211/100-General!$B$17/100)</f>
        <v>0.99497885393455043</v>
      </c>
      <c r="F1211" s="5">
        <f>N1211*General!$B$14/(N1211+O1211)+O1211*100/(N1211+O1211)</f>
        <v>26.356949715404401</v>
      </c>
      <c r="G1211" s="5">
        <f>N1211*General!$B$15/(N1211+O1211)</f>
        <v>3.7193459739694748E-2</v>
      </c>
      <c r="H1211" s="5">
        <f>(N1211+O1211)*(1/General!$B$20)*((F1211/100)-E1211*(C1211/100))*1000/B1211</f>
        <v>158.39515165493634</v>
      </c>
      <c r="I1211" s="5">
        <f>(N1211+O1211)*(1/General!$B$20)*((D1211/100)*E1211-(G1211/100))*1000/B1211</f>
        <v>97.545685853166702</v>
      </c>
      <c r="J1211" s="5">
        <f t="shared" si="19"/>
        <v>0.61583757352415602</v>
      </c>
      <c r="K1211" s="5">
        <f>MAX(Online_RAW!$L$2-Online_RAW!L1211,0)</f>
        <v>0</v>
      </c>
      <c r="L1211" s="5">
        <f>0.0039*(Online_RAW!M1211)</f>
        <v>62.563800000000001</v>
      </c>
      <c r="M1211" s="10">
        <f>Online_RAW!$N$2-Online_RAW!N1211</f>
        <v>95.413690909090292</v>
      </c>
      <c r="N1211" s="5">
        <f>Online_RAW!C1211*60</f>
        <v>167.26747826086981</v>
      </c>
      <c r="O1211" s="5">
        <f>MAX(0, Online_RAW!D1211*60)</f>
        <v>12.62165217391302</v>
      </c>
      <c r="P1211" s="5">
        <f>_xlfn.IFNA(VLOOKUP(A1211,Sampling!$D$7:$E$14,2,FALSE),0)</f>
        <v>0</v>
      </c>
      <c r="Q1211">
        <f>_xlfn.IFNA(VLOOKUP(A1211,Refill!$D$6:$G$8,2,FALSE),0)</f>
        <v>0</v>
      </c>
    </row>
    <row r="1212" spans="1:17" x14ac:dyDescent="0.25">
      <c r="A1212" s="5">
        <f>ROUND((Online_RAW!B1212-General!$B$10)*24,3)</f>
        <v>20.167000000000002</v>
      </c>
      <c r="B1212" s="5">
        <f>General!$B$12+Online_ANA!K1212/1000+Online_ANA!L1212/1000+Online_ANA!M1212/1000/General!$B$22-SUM($P$2:P1212)/1000/General!$B$24+SUM($Q$2:Q1212)/1000/General!$B$24</f>
        <v>1.2303964605504591</v>
      </c>
      <c r="C1212" s="5">
        <f>Online_RAW!K1212</f>
        <v>24.11</v>
      </c>
      <c r="D1212" s="5">
        <f>Online_RAW!J1212</f>
        <v>1.5349999999999999</v>
      </c>
      <c r="E1212" s="5">
        <f>(1-F1212/100-G1212/100)/(1-C1212/100-D1212/100-General!$B$17/100)</f>
        <v>0.99486218007063654</v>
      </c>
      <c r="F1212" s="5">
        <f>N1212*General!$B$14/(N1212+O1212)+O1212*100/(N1212+O1212)</f>
        <v>26.420330364067308</v>
      </c>
      <c r="G1212" s="5">
        <f>N1212*General!$B$15/(N1212+O1212)</f>
        <v>3.7161449311077122E-2</v>
      </c>
      <c r="H1212" s="5">
        <f>(N1212+O1212)*(1/General!$B$20)*((F1212/100)-E1212*(C1212/100))*1000/B1212</f>
        <v>158.84272319015358</v>
      </c>
      <c r="I1212" s="5">
        <f>(N1212+O1212)*(1/General!$B$20)*((D1212/100)*E1212-(G1212/100))*1000/B1212</f>
        <v>97.226078904274615</v>
      </c>
      <c r="J1212" s="5">
        <f t="shared" si="19"/>
        <v>0.61209022957811843</v>
      </c>
      <c r="K1212" s="5">
        <f>MAX(Online_RAW!$L$2-Online_RAW!L1212,0)</f>
        <v>0</v>
      </c>
      <c r="L1212" s="5">
        <f>0.0039*(Online_RAW!M1212)</f>
        <v>62.563800000000001</v>
      </c>
      <c r="M1212" s="10">
        <f>Online_RAW!$N$2-Online_RAW!N1212</f>
        <v>95.737600000000384</v>
      </c>
      <c r="N1212" s="5">
        <f>Online_RAW!C1212*60</f>
        <v>167.18895652173899</v>
      </c>
      <c r="O1212" s="5">
        <f>MAX(0, Online_RAW!D1212*60)</f>
        <v>12.7706086956522</v>
      </c>
      <c r="P1212" s="5">
        <f>_xlfn.IFNA(VLOOKUP(A1212,Sampling!$D$7:$E$14,2,FALSE),0)</f>
        <v>0</v>
      </c>
      <c r="Q1212">
        <f>_xlfn.IFNA(VLOOKUP(A1212,Refill!$D$6:$G$8,2,FALSE),0)</f>
        <v>0</v>
      </c>
    </row>
    <row r="1213" spans="1:17" x14ac:dyDescent="0.25">
      <c r="A1213" s="5">
        <f>ROUND((Online_RAW!B1213-General!$B$10)*24,3)</f>
        <v>20.183</v>
      </c>
      <c r="B1213" s="5">
        <f>General!$B$12+Online_ANA!K1213/1000+Online_ANA!L1213/1000+Online_ANA!M1213/1000/General!$B$22-SUM($P$2:P1213)/1000/General!$B$24+SUM($Q$2:Q1213)/1000/General!$B$24</f>
        <v>1.2307265689741469</v>
      </c>
      <c r="C1213" s="5">
        <f>Online_RAW!K1213</f>
        <v>24.164999999999999</v>
      </c>
      <c r="D1213" s="5">
        <f>Online_RAW!J1213</f>
        <v>1.54</v>
      </c>
      <c r="E1213" s="5">
        <f>(1-F1213/100-G1213/100)/(1-C1213/100-D1213/100-General!$B$17/100)</f>
        <v>0.99503587061351706</v>
      </c>
      <c r="F1213" s="5">
        <f>N1213*General!$B$14/(N1213+O1213)+O1213*100/(N1213+O1213)</f>
        <v>26.467216590462378</v>
      </c>
      <c r="G1213" s="5">
        <f>N1213*General!$B$15/(N1213+O1213)</f>
        <v>3.7137769398756376E-2</v>
      </c>
      <c r="H1213" s="5">
        <f>(N1213+O1213)*(1/General!$B$20)*((F1213/100)-E1213*(C1213/100))*1000/B1213</f>
        <v>158.01476366138036</v>
      </c>
      <c r="I1213" s="5">
        <f>(N1213+O1213)*(1/General!$B$20)*((D1213/100)*E1213-(G1213/100))*1000/B1213</f>
        <v>97.543099528632254</v>
      </c>
      <c r="J1213" s="5">
        <f t="shared" si="19"/>
        <v>0.61730370801087564</v>
      </c>
      <c r="K1213" s="5">
        <f>MAX(Online_RAW!$L$2-Online_RAW!L1213,0)</f>
        <v>0</v>
      </c>
      <c r="L1213" s="5">
        <f>0.0039*(Online_RAW!M1213)</f>
        <v>62.563800000000001</v>
      </c>
      <c r="M1213" s="10">
        <f>Online_RAW!$N$2-Online_RAW!N1213</f>
        <v>96.097418181820103</v>
      </c>
      <c r="N1213" s="5">
        <f>Online_RAW!C1213*60</f>
        <v>167.08172727272699</v>
      </c>
      <c r="O1213" s="5">
        <f>MAX(0, Online_RAW!D1213*60)</f>
        <v>12.877090909090921</v>
      </c>
      <c r="P1213" s="5">
        <f>_xlfn.IFNA(VLOOKUP(A1213,Sampling!$D$7:$E$14,2,FALSE),0)</f>
        <v>0</v>
      </c>
      <c r="Q1213">
        <f>_xlfn.IFNA(VLOOKUP(A1213,Refill!$D$6:$G$8,2,FALSE),0)</f>
        <v>0</v>
      </c>
    </row>
    <row r="1214" spans="1:17" x14ac:dyDescent="0.25">
      <c r="A1214" s="5">
        <f>ROUND((Online_RAW!B1214-General!$B$10)*24,3)</f>
        <v>20.2</v>
      </c>
      <c r="B1214" s="5">
        <f>General!$B$12+Online_ANA!K1214/1000+Online_ANA!L1214/1000+Online_ANA!M1214/1000/General!$B$22-SUM($P$2:P1214)/1000/General!$B$24+SUM($Q$2:Q1214)/1000/General!$B$24</f>
        <v>1.2313999230122294</v>
      </c>
      <c r="C1214" s="5">
        <f>Online_RAW!K1214</f>
        <v>24.19</v>
      </c>
      <c r="D1214" s="5">
        <f>Online_RAW!J1214</f>
        <v>1.5549999999999999</v>
      </c>
      <c r="E1214" s="5">
        <f>(1-F1214/100-G1214/100)/(1-C1214/100-D1214/100-General!$B$17/100)</f>
        <v>0.99605079731628055</v>
      </c>
      <c r="F1214" s="5">
        <f>N1214*General!$B$14/(N1214+O1214)+O1214*100/(N1214+O1214)</f>
        <v>26.432076046200748</v>
      </c>
      <c r="G1214" s="5">
        <f>N1214*General!$B$15/(N1214+O1214)</f>
        <v>3.7155517148383457E-2</v>
      </c>
      <c r="H1214" s="5">
        <f>(N1214+O1214)*(1/General!$B$20)*((F1214/100)-E1214*(C1214/100))*1000/B1214</f>
        <v>152.37996945953321</v>
      </c>
      <c r="I1214" s="5">
        <f>(N1214+O1214)*(1/General!$B$20)*((D1214/100)*E1214-(G1214/100))*1000/B1214</f>
        <v>98.542356976310501</v>
      </c>
      <c r="J1214" s="5">
        <f t="shared" si="19"/>
        <v>0.64668838906992887</v>
      </c>
      <c r="K1214" s="5">
        <f>MAX(Online_RAW!$L$2-Online_RAW!L1214,0)</f>
        <v>0</v>
      </c>
      <c r="L1214" s="5">
        <f>0.0039*(Online_RAW!M1214)</f>
        <v>62.868974999999999</v>
      </c>
      <c r="M1214" s="10">
        <f>Online_RAW!$N$2-Online_RAW!N1214</f>
        <v>96.498733333330165</v>
      </c>
      <c r="N1214" s="5">
        <f>Online_RAW!C1214*60</f>
        <v>167.12373913043459</v>
      </c>
      <c r="O1214" s="5">
        <f>MAX(0, Online_RAW!D1214*60)</f>
        <v>12.794347826086979</v>
      </c>
      <c r="P1214" s="5">
        <f>_xlfn.IFNA(VLOOKUP(A1214,Sampling!$D$7:$E$14,2,FALSE),0)</f>
        <v>0</v>
      </c>
      <c r="Q1214">
        <f>_xlfn.IFNA(VLOOKUP(A1214,Refill!$D$6:$G$8,2,FALSE),0)</f>
        <v>0</v>
      </c>
    </row>
    <row r="1215" spans="1:17" x14ac:dyDescent="0.25">
      <c r="A1215" s="5">
        <f>ROUND((Online_RAW!B1215-General!$B$10)*24,3)</f>
        <v>20.216999999999999</v>
      </c>
      <c r="B1215" s="5">
        <f>General!$B$12+Online_ANA!K1215/1000+Online_ANA!L1215/1000+Online_ANA!M1215/1000/General!$B$22-SUM($P$2:P1215)/1000/General!$B$24+SUM($Q$2:Q1215)/1000/General!$B$24</f>
        <v>1.2318150551292757</v>
      </c>
      <c r="C1215" s="5">
        <f>Online_RAW!K1215</f>
        <v>24.204999999999998</v>
      </c>
      <c r="D1215" s="5">
        <f>Online_RAW!J1215</f>
        <v>1.5549999999999999</v>
      </c>
      <c r="E1215" s="5">
        <f>(1-F1215/100-G1215/100)/(1-C1215/100-D1215/100-General!$B$17/100)</f>
        <v>0.99334284660177785</v>
      </c>
      <c r="F1215" s="5">
        <f>N1215*General!$B$14/(N1215+O1215)+O1215*100/(N1215+O1215)</f>
        <v>26.646991903123471</v>
      </c>
      <c r="G1215" s="5">
        <f>N1215*General!$B$15/(N1215+O1215)</f>
        <v>3.7046973786301278E-2</v>
      </c>
      <c r="H1215" s="5">
        <f>(N1215+O1215)*(1/General!$B$20)*((F1215/100)-E1215*(C1215/100))*1000/B1215</f>
        <v>169.82352072546615</v>
      </c>
      <c r="I1215" s="5">
        <f>(N1215+O1215)*(1/General!$B$20)*((D1215/100)*E1215-(G1215/100))*1000/B1215</f>
        <v>98.353252694809527</v>
      </c>
      <c r="J1215" s="5">
        <f t="shared" si="19"/>
        <v>0.57914976838694643</v>
      </c>
      <c r="K1215" s="5">
        <f>MAX(Online_RAW!$L$2-Online_RAW!L1215,0)</f>
        <v>0</v>
      </c>
      <c r="L1215" s="5">
        <f>0.0039*(Online_RAW!M1215)</f>
        <v>62.988899999999994</v>
      </c>
      <c r="M1215" s="10">
        <f>Online_RAW!$N$2-Online_RAW!N1215</f>
        <v>96.820509090910491</v>
      </c>
      <c r="N1215" s="5">
        <f>Online_RAW!C1215*60</f>
        <v>166.8245217391302</v>
      </c>
      <c r="O1215" s="5">
        <f>MAX(0, Online_RAW!D1215*60)</f>
        <v>13.29763636363638</v>
      </c>
      <c r="P1215" s="5">
        <f>_xlfn.IFNA(VLOOKUP(A1215,Sampling!$D$7:$E$14,2,FALSE),0)</f>
        <v>0</v>
      </c>
      <c r="Q1215">
        <f>_xlfn.IFNA(VLOOKUP(A1215,Refill!$D$6:$G$8,2,FALSE),0)</f>
        <v>0</v>
      </c>
    </row>
    <row r="1216" spans="1:17" x14ac:dyDescent="0.25">
      <c r="A1216" s="5">
        <f>ROUND((Online_RAW!B1216-General!$B$10)*24,3)</f>
        <v>20.233000000000001</v>
      </c>
      <c r="B1216" s="5">
        <f>General!$B$12+Online_ANA!K1216/1000+Online_ANA!L1216/1000+Online_ANA!M1216/1000/General!$B$22-SUM($P$2:P1216)/1000/General!$B$24+SUM($Q$2:Q1216)/1000/General!$B$24</f>
        <v>1.2321578407839819</v>
      </c>
      <c r="C1216" s="5">
        <f>Online_RAW!K1216</f>
        <v>24.283636363636401</v>
      </c>
      <c r="D1216" s="5">
        <f>Online_RAW!J1216</f>
        <v>1.54666666666667</v>
      </c>
      <c r="E1216" s="5">
        <f>(1-F1216/100-G1216/100)/(1-C1216/100-D1216/100-General!$B$17/100)</f>
        <v>1.0065985379062563</v>
      </c>
      <c r="F1216" s="5">
        <f>N1216*General!$B$14/(N1216+O1216)+O1216*100/(N1216+O1216)</f>
        <v>25.738933328411271</v>
      </c>
      <c r="G1216" s="5">
        <f>N1216*General!$B$15/(N1216+O1216)</f>
        <v>3.7505589228075113E-2</v>
      </c>
      <c r="H1216" s="5">
        <f>(N1216+O1216)*(1/General!$B$20)*((F1216/100)-E1216*(C1216/100))*1000/B1216</f>
        <v>84.464757906398034</v>
      </c>
      <c r="I1216" s="5">
        <f>(N1216+O1216)*(1/General!$B$20)*((D1216/100)*E1216-(G1216/100))*1000/B1216</f>
        <v>99.094176133022486</v>
      </c>
      <c r="J1216" s="5">
        <f t="shared" si="19"/>
        <v>1.1732014462509495</v>
      </c>
      <c r="K1216" s="5">
        <f>MAX(Online_RAW!$L$2-Online_RAW!L1216,0)</f>
        <v>0</v>
      </c>
      <c r="L1216" s="5">
        <f>0.0039*(Online_RAW!M1216)</f>
        <v>62.988899999999994</v>
      </c>
      <c r="M1216" s="10">
        <f>Online_RAW!$N$2-Online_RAW!N1216</f>
        <v>97.194145454540376</v>
      </c>
      <c r="N1216" s="5">
        <f>Online_RAW!C1216*60</f>
        <v>168.89127272727299</v>
      </c>
      <c r="O1216" s="5">
        <f>MAX(0, Online_RAW!D1216*60)</f>
        <v>11.23257142857144</v>
      </c>
      <c r="P1216" s="5">
        <f>_xlfn.IFNA(VLOOKUP(A1216,Sampling!$D$7:$E$14,2,FALSE),0)</f>
        <v>0</v>
      </c>
      <c r="Q1216">
        <f>_xlfn.IFNA(VLOOKUP(A1216,Refill!$D$6:$G$8,2,FALSE),0)</f>
        <v>0</v>
      </c>
    </row>
    <row r="1217" spans="1:17" x14ac:dyDescent="0.25">
      <c r="A1217" s="5">
        <f>ROUND((Online_RAW!B1217-General!$B$10)*24,3)</f>
        <v>20.25</v>
      </c>
      <c r="B1217" s="5">
        <f>General!$B$12+Online_ANA!K1217/1000+Online_ANA!L1217/1000+Online_ANA!M1217/1000/General!$B$22-SUM($P$2:P1217)/1000/General!$B$24+SUM($Q$2:Q1217)/1000/General!$B$24</f>
        <v>1.2324638703184037</v>
      </c>
      <c r="C1217" s="5">
        <f>Online_RAW!K1217</f>
        <v>24.1309090909091</v>
      </c>
      <c r="D1217" s="5">
        <f>Online_RAW!J1217</f>
        <v>1.5349999999999999</v>
      </c>
      <c r="E1217" s="5">
        <f>(1-F1217/100-G1217/100)/(1-C1217/100-D1217/100-General!$B$17/100)</f>
        <v>1.0081210088616206</v>
      </c>
      <c r="F1217" s="5">
        <f>N1217*General!$B$14/(N1217+O1217)+O1217*100/(N1217+O1217)</f>
        <v>25.460801425787324</v>
      </c>
      <c r="G1217" s="5">
        <f>N1217*General!$B$15/(N1217+O1217)</f>
        <v>3.7646059885965991E-2</v>
      </c>
      <c r="H1217" s="5">
        <f>(N1217+O1217)*(1/General!$B$20)*((F1217/100)-E1217*(C1217/100))*1000/B1217</f>
        <v>73.901717136051602</v>
      </c>
      <c r="I1217" s="5">
        <f>(N1217+O1217)*(1/General!$B$20)*((D1217/100)*E1217-(G1217/100))*1000/B1217</f>
        <v>98.400041223253226</v>
      </c>
      <c r="J1217" s="5">
        <f t="shared" si="19"/>
        <v>1.3314987125684874</v>
      </c>
      <c r="K1217" s="5">
        <f>MAX(Online_RAW!$L$2-Online_RAW!L1217,0)</f>
        <v>0</v>
      </c>
      <c r="L1217" s="5">
        <f>0.0039*(Online_RAW!M1217)</f>
        <v>62.988899999999994</v>
      </c>
      <c r="M1217" s="10">
        <f>Online_RAW!$N$2-Online_RAW!N1217</f>
        <v>97.527717647059944</v>
      </c>
      <c r="N1217" s="5">
        <f>Online_RAW!C1217*60</f>
        <v>169.44286956521759</v>
      </c>
      <c r="O1217" s="5">
        <f>MAX(0, Online_RAW!D1217*60)</f>
        <v>10.594956521739121</v>
      </c>
      <c r="P1217" s="5">
        <f>_xlfn.IFNA(VLOOKUP(A1217,Sampling!$D$7:$E$14,2,FALSE),0)</f>
        <v>0</v>
      </c>
      <c r="Q1217">
        <f>_xlfn.IFNA(VLOOKUP(A1217,Refill!$D$6:$G$8,2,FALSE),0)</f>
        <v>0</v>
      </c>
    </row>
    <row r="1218" spans="1:17" x14ac:dyDescent="0.25">
      <c r="A1218" s="5">
        <f>ROUND((Online_RAW!B1218-General!$B$10)*24,3)</f>
        <v>20.266999999999999</v>
      </c>
      <c r="B1218" s="5">
        <f>General!$B$12+Online_ANA!K1218/1000+Online_ANA!L1218/1000+Online_ANA!M1218/1000/General!$B$22-SUM($P$2:P1218)/1000/General!$B$24+SUM($Q$2:Q1218)/1000/General!$B$24</f>
        <v>1.2330644335779821</v>
      </c>
      <c r="C1218" s="5">
        <f>Online_RAW!K1218</f>
        <v>23.565833333333298</v>
      </c>
      <c r="D1218" s="5">
        <f>Online_RAW!J1218</f>
        <v>1.54</v>
      </c>
      <c r="E1218" s="5">
        <f>(1-F1218/100-G1218/100)/(1-C1218/100-D1218/100-General!$B$17/100)</f>
        <v>0.99518909055718652</v>
      </c>
      <c r="F1218" s="5">
        <f>N1218*General!$B$14/(N1218+O1218)+O1218*100/(N1218+O1218)</f>
        <v>25.859308257335584</v>
      </c>
      <c r="G1218" s="5">
        <f>N1218*General!$B$15/(N1218+O1218)</f>
        <v>3.7444793809426474E-2</v>
      </c>
      <c r="H1218" s="5">
        <f>(N1218+O1218)*(1/General!$B$20)*((F1218/100)-E1218*(C1218/100))*1000/B1218</f>
        <v>156.71285139780235</v>
      </c>
      <c r="I1218" s="5">
        <f>(N1218+O1218)*(1/General!$B$20)*((D1218/100)*E1218-(G1218/100))*1000/B1218</f>
        <v>97.350831923089288</v>
      </c>
      <c r="J1218" s="5">
        <f t="shared" si="19"/>
        <v>0.62120515997741887</v>
      </c>
      <c r="K1218" s="5">
        <f>MAX(Online_RAW!$L$2-Online_RAW!L1218,0)</f>
        <v>0</v>
      </c>
      <c r="L1218" s="5">
        <f>0.0039*(Online_RAW!M1218)</f>
        <v>63.209639999999993</v>
      </c>
      <c r="M1218" s="10">
        <f>Online_RAW!$N$2-Online_RAW!N1218</f>
        <v>97.941725000000588</v>
      </c>
      <c r="N1218" s="5">
        <f>Online_RAW!C1218*60</f>
        <v>168.45834782608679</v>
      </c>
      <c r="O1218" s="5">
        <f>MAX(0, Online_RAW!D1218*60)</f>
        <v>11.495478260869561</v>
      </c>
      <c r="P1218" s="5">
        <f>_xlfn.IFNA(VLOOKUP(A1218,Sampling!$D$7:$E$14,2,FALSE),0)</f>
        <v>0</v>
      </c>
      <c r="Q1218">
        <f>_xlfn.IFNA(VLOOKUP(A1218,Refill!$D$6:$G$8,2,FALSE),0)</f>
        <v>0</v>
      </c>
    </row>
    <row r="1219" spans="1:17" x14ac:dyDescent="0.25">
      <c r="A1219" s="5">
        <f>ROUND((Online_RAW!B1219-General!$B$10)*24,3)</f>
        <v>20.283000000000001</v>
      </c>
      <c r="B1219" s="5">
        <f>General!$B$12+Online_ANA!K1219/1000+Online_ANA!L1219/1000+Online_ANA!M1219/1000/General!$B$22-SUM($P$2:P1219)/1000/General!$B$24+SUM($Q$2:Q1219)/1000/General!$B$24</f>
        <v>1.2333869723923767</v>
      </c>
      <c r="C1219" s="5">
        <f>Online_RAW!K1219</f>
        <v>23.504999999999999</v>
      </c>
      <c r="D1219" s="5">
        <f>Online_RAW!J1219</f>
        <v>1.53</v>
      </c>
      <c r="E1219" s="5">
        <f>(1-F1219/100-G1219/100)/(1-C1219/100-D1219/100-General!$B$17/100)</f>
        <v>0.99041608675285886</v>
      </c>
      <c r="F1219" s="5">
        <f>N1219*General!$B$14/(N1219+O1219)+O1219*100/(N1219+O1219)</f>
        <v>26.144702823585014</v>
      </c>
      <c r="G1219" s="5">
        <f>N1219*General!$B$15/(N1219+O1219)</f>
        <v>3.7300655139603532E-2</v>
      </c>
      <c r="H1219" s="5">
        <f>(N1219+O1219)*(1/General!$B$20)*((F1219/100)-E1219*(C1219/100))*1000/B1219</f>
        <v>186.54437820583891</v>
      </c>
      <c r="I1219" s="5">
        <f>(N1219+O1219)*(1/General!$B$20)*((D1219/100)*E1219-(G1219/100))*1000/B1219</f>
        <v>96.238019386987517</v>
      </c>
      <c r="J1219" s="5">
        <f t="shared" si="19"/>
        <v>0.51589879208686451</v>
      </c>
      <c r="K1219" s="5">
        <f>MAX(Online_RAW!$L$2-Online_RAW!L1219,0)</f>
        <v>0</v>
      </c>
      <c r="L1219" s="5">
        <f>0.0039*(Online_RAW!M1219)</f>
        <v>63.209639999999993</v>
      </c>
      <c r="M1219" s="10">
        <f>Online_RAW!$N$2-Online_RAW!N1219</f>
        <v>98.293292307690535</v>
      </c>
      <c r="N1219" s="5">
        <f>Online_RAW!C1219*60</f>
        <v>167.85599999999999</v>
      </c>
      <c r="O1219" s="5">
        <f>MAX(0, Online_RAW!D1219*60)</f>
        <v>12.1472727272727</v>
      </c>
      <c r="P1219" s="5">
        <f>_xlfn.IFNA(VLOOKUP(A1219,Sampling!$D$7:$E$14,2,FALSE),0)</f>
        <v>0</v>
      </c>
      <c r="Q1219">
        <f>_xlfn.IFNA(VLOOKUP(A1219,Refill!$D$6:$G$8,2,FALSE),0)</f>
        <v>0</v>
      </c>
    </row>
    <row r="1220" spans="1:17" x14ac:dyDescent="0.25">
      <c r="A1220" s="5">
        <f>ROUND((Online_RAW!B1220-General!$B$10)*24,3)</f>
        <v>20.3</v>
      </c>
      <c r="B1220" s="5">
        <f>General!$B$12+Online_ANA!K1220/1000+Online_ANA!L1220/1000+Online_ANA!M1220/1000/General!$B$22-SUM($P$2:P1220)/1000/General!$B$24+SUM($Q$2:Q1220)/1000/General!$B$24</f>
        <v>1.2339374676781933</v>
      </c>
      <c r="C1220" s="5">
        <f>Online_RAW!K1220</f>
        <v>23.733571428571398</v>
      </c>
      <c r="D1220" s="5">
        <f>Online_RAW!J1220</f>
        <v>1.54</v>
      </c>
      <c r="E1220" s="5">
        <f>(1-F1220/100-G1220/100)/(1-C1220/100-D1220/100-General!$B$17/100)</f>
        <v>0.99108106448508915</v>
      </c>
      <c r="F1220" s="5">
        <f>N1220*General!$B$14/(N1220+O1220)+O1220*100/(N1220+O1220)</f>
        <v>26.331678556210349</v>
      </c>
      <c r="G1220" s="5">
        <f>N1220*General!$B$15/(N1220+O1220)</f>
        <v>3.7206222951408914E-2</v>
      </c>
      <c r="H1220" s="5">
        <f>(N1220+O1220)*(1/General!$B$20)*((F1220/100)-E1220*(C1220/100))*1000/B1220</f>
        <v>182.85599649724267</v>
      </c>
      <c r="I1220" s="5">
        <f>(N1220+O1220)*(1/General!$B$20)*((D1220/100)*E1220-(G1220/100))*1000/B1220</f>
        <v>96.905373918011833</v>
      </c>
      <c r="J1220" s="5">
        <f t="shared" si="19"/>
        <v>0.52995458598194289</v>
      </c>
      <c r="K1220" s="5">
        <f>MAX(Online_RAW!$L$2-Online_RAW!L1220,0)</f>
        <v>0</v>
      </c>
      <c r="L1220" s="5">
        <f>0.0039*(Online_RAW!M1220)</f>
        <v>63.4101</v>
      </c>
      <c r="M1220" s="10">
        <f>Online_RAW!$N$2-Online_RAW!N1220</f>
        <v>98.674830769230539</v>
      </c>
      <c r="N1220" s="5">
        <f>Online_RAW!C1220*60</f>
        <v>167.41878260869561</v>
      </c>
      <c r="O1220" s="5">
        <f>MAX(0, Online_RAW!D1220*60)</f>
        <v>12.5713043478261</v>
      </c>
      <c r="P1220" s="5">
        <f>_xlfn.IFNA(VLOOKUP(A1220,Sampling!$D$7:$E$14,2,FALSE),0)</f>
        <v>0</v>
      </c>
      <c r="Q1220">
        <f>_xlfn.IFNA(VLOOKUP(A1220,Refill!$D$6:$G$8,2,FALSE),0)</f>
        <v>0</v>
      </c>
    </row>
    <row r="1221" spans="1:17" x14ac:dyDescent="0.25">
      <c r="A1221" s="5">
        <f>ROUND((Online_RAW!B1221-General!$B$10)*24,3)</f>
        <v>20.317</v>
      </c>
      <c r="B1221" s="5">
        <f>General!$B$12+Online_ANA!K1221/1000+Online_ANA!L1221/1000+Online_ANA!M1221/1000/General!$B$22-SUM($P$2:P1221)/1000/General!$B$24+SUM($Q$2:Q1221)/1000/General!$B$24</f>
        <v>1.2342652376146792</v>
      </c>
      <c r="C1221" s="5">
        <f>Online_RAW!K1221</f>
        <v>23.958181818181799</v>
      </c>
      <c r="D1221" s="5">
        <f>Online_RAW!J1221</f>
        <v>1.54</v>
      </c>
      <c r="E1221" s="5">
        <f>(1-F1221/100-G1221/100)/(1-C1221/100-D1221/100-General!$B$17/100)</f>
        <v>0.99320525635391466</v>
      </c>
      <c r="F1221" s="5">
        <f>N1221*General!$B$14/(N1221+O1221)+O1221*100/(N1221+O1221)</f>
        <v>26.396981606665619</v>
      </c>
      <c r="G1221" s="5">
        <f>N1221*General!$B$15/(N1221+O1221)</f>
        <v>3.7173241612795144E-2</v>
      </c>
      <c r="H1221" s="5">
        <f>(N1221+O1221)*(1/General!$B$20)*((F1221/100)-E1221*(C1221/100))*1000/B1221</f>
        <v>169.2012045685382</v>
      </c>
      <c r="I1221" s="5">
        <f>(N1221+O1221)*(1/General!$B$20)*((D1221/100)*E1221-(G1221/100))*1000/B1221</f>
        <v>97.059737199345889</v>
      </c>
      <c r="J1221" s="5">
        <f t="shared" si="19"/>
        <v>0.57363502492105467</v>
      </c>
      <c r="K1221" s="5">
        <f>MAX(Online_RAW!$L$2-Online_RAW!L1221,0)</f>
        <v>0</v>
      </c>
      <c r="L1221" s="5">
        <f>0.0039*(Online_RAW!M1221)</f>
        <v>63.4101</v>
      </c>
      <c r="M1221" s="10">
        <f>Online_RAW!$N$2-Online_RAW!N1221</f>
        <v>99.032100000000355</v>
      </c>
      <c r="N1221" s="5">
        <f>Online_RAW!C1221*60</f>
        <v>167.21028571428599</v>
      </c>
      <c r="O1221" s="5">
        <f>MAX(0, Online_RAW!D1221*60)</f>
        <v>12.71514285714288</v>
      </c>
      <c r="P1221" s="5">
        <f>_xlfn.IFNA(VLOOKUP(A1221,Sampling!$D$7:$E$14,2,FALSE),0)</f>
        <v>0</v>
      </c>
      <c r="Q1221">
        <f>_xlfn.IFNA(VLOOKUP(A1221,Refill!$D$6:$G$8,2,FALSE),0)</f>
        <v>0</v>
      </c>
    </row>
    <row r="1222" spans="1:17" x14ac:dyDescent="0.25">
      <c r="A1222" s="5">
        <f>ROUND((Online_RAW!B1222-General!$B$10)*24,3)</f>
        <v>20.332999999999998</v>
      </c>
      <c r="B1222" s="5">
        <f>General!$B$12+Online_ANA!K1222/1000+Online_ANA!L1222/1000+Online_ANA!M1222/1000/General!$B$22-SUM($P$2:P1222)/1000/General!$B$24+SUM($Q$2:Q1222)/1000/General!$B$24</f>
        <v>1.2349043259716428</v>
      </c>
      <c r="C1222" s="5">
        <f>Online_RAW!K1222</f>
        <v>24.0966666666667</v>
      </c>
      <c r="D1222" s="5">
        <f>Online_RAW!J1222</f>
        <v>1.55</v>
      </c>
      <c r="E1222" s="5">
        <f>(1-F1222/100-G1222/100)/(1-C1222/100-D1222/100-General!$B$17/100)</f>
        <v>0.99404203665080704</v>
      </c>
      <c r="F1222" s="5">
        <f>N1222*General!$B$14/(N1222+O1222)+O1222*100/(N1222+O1222)</f>
        <v>26.4826454673019</v>
      </c>
      <c r="G1222" s="5">
        <f>N1222*General!$B$15/(N1222+O1222)</f>
        <v>3.7129977036716215E-2</v>
      </c>
      <c r="H1222" s="5">
        <f>(N1222+O1222)*(1/General!$B$20)*((F1222/100)-E1222*(C1222/100))*1000/B1222</f>
        <v>164.43135022807178</v>
      </c>
      <c r="I1222" s="5">
        <f>(N1222+O1222)*(1/General!$B$20)*((D1222/100)*E1222-(G1222/100))*1000/B1222</f>
        <v>97.742747825630843</v>
      </c>
      <c r="J1222" s="5">
        <f t="shared" si="19"/>
        <v>0.59442890720083719</v>
      </c>
      <c r="K1222" s="5">
        <f>MAX(Online_RAW!$L$2-Online_RAW!L1222,0)</f>
        <v>0</v>
      </c>
      <c r="L1222" s="5">
        <f>0.0039*(Online_RAW!M1222)</f>
        <v>63.66516</v>
      </c>
      <c r="M1222" s="10">
        <f>Online_RAW!$N$2-Online_RAW!N1222</f>
        <v>99.450690909090554</v>
      </c>
      <c r="N1222" s="5">
        <f>Online_RAW!C1222*60</f>
        <v>167.01652173913021</v>
      </c>
      <c r="O1222" s="5">
        <f>MAX(0, Online_RAW!D1222*60)</f>
        <v>12.90981818181816</v>
      </c>
      <c r="P1222" s="5">
        <f>_xlfn.IFNA(VLOOKUP(A1222,Sampling!$D$7:$E$14,2,FALSE),0)</f>
        <v>0</v>
      </c>
      <c r="Q1222">
        <f>_xlfn.IFNA(VLOOKUP(A1222,Refill!$D$6:$G$8,2,FALSE),0)</f>
        <v>0</v>
      </c>
    </row>
    <row r="1223" spans="1:17" x14ac:dyDescent="0.25">
      <c r="A1223" s="5">
        <f>ROUND((Online_RAW!B1223-General!$B$10)*24,3)</f>
        <v>20.350000000000001</v>
      </c>
      <c r="B1223" s="5">
        <f>General!$B$12+Online_ANA!K1223/1000+Online_ANA!L1223/1000+Online_ANA!M1223/1000/General!$B$22-SUM($P$2:P1223)/1000/General!$B$24+SUM($Q$2:Q1223)/1000/General!$B$24</f>
        <v>1.2352228610253677</v>
      </c>
      <c r="C1223" s="5">
        <f>Online_RAW!K1223</f>
        <v>24.175000000000001</v>
      </c>
      <c r="D1223" s="5">
        <f>Online_RAW!J1223</f>
        <v>1.5640000000000001</v>
      </c>
      <c r="E1223" s="5">
        <f>(1-F1223/100-G1223/100)/(1-C1223/100-D1223/100-General!$B$17/100)</f>
        <v>0.99424323099257317</v>
      </c>
      <c r="F1223" s="5">
        <f>N1223*General!$B$14/(N1223+O1223)+O1223*100/(N1223+O1223)</f>
        <v>26.559613717102877</v>
      </c>
      <c r="G1223" s="5">
        <f>N1223*General!$B$15/(N1223+O1223)</f>
        <v>3.7091104183281376E-2</v>
      </c>
      <c r="H1223" s="5">
        <f>(N1223+O1223)*(1/General!$B$20)*((F1223/100)-E1223*(C1223/100))*1000/B1223</f>
        <v>163.99838895064008</v>
      </c>
      <c r="I1223" s="5">
        <f>(N1223+O1223)*(1/General!$B$20)*((D1223/100)*E1223-(G1223/100))*1000/B1223</f>
        <v>98.635249272250647</v>
      </c>
      <c r="J1223" s="5">
        <f t="shared" si="19"/>
        <v>0.60144035501432702</v>
      </c>
      <c r="K1223" s="5">
        <f>MAX(Online_RAW!$L$2-Online_RAW!L1223,0)</f>
        <v>0</v>
      </c>
      <c r="L1223" s="5">
        <f>0.0039*(Online_RAW!M1223)</f>
        <v>63.66516</v>
      </c>
      <c r="M1223" s="10">
        <f>Online_RAW!$N$2-Online_RAW!N1223</f>
        <v>99.797894117650685</v>
      </c>
      <c r="N1223" s="5">
        <f>Online_RAW!C1223*60</f>
        <v>166.82530434782578</v>
      </c>
      <c r="O1223" s="5">
        <f>MAX(0, Online_RAW!D1223*60)</f>
        <v>13.083391304347801</v>
      </c>
      <c r="P1223" s="5">
        <f>_xlfn.IFNA(VLOOKUP(A1223,Sampling!$D$7:$E$14,2,FALSE),0)</f>
        <v>0</v>
      </c>
      <c r="Q1223">
        <f>_xlfn.IFNA(VLOOKUP(A1223,Refill!$D$6:$G$8,2,FALSE),0)</f>
        <v>0</v>
      </c>
    </row>
    <row r="1224" spans="1:17" x14ac:dyDescent="0.25">
      <c r="A1224" s="5">
        <f>ROUND((Online_RAW!B1224-General!$B$10)*24,3)</f>
        <v>20.367000000000001</v>
      </c>
      <c r="B1224" s="5">
        <f>General!$B$12+Online_ANA!K1224/1000+Online_ANA!L1224/1000+Online_ANA!M1224/1000/General!$B$22-SUM($P$2:P1224)/1000/General!$B$24+SUM($Q$2:Q1224)/1000/General!$B$24</f>
        <v>1.235793320183487</v>
      </c>
      <c r="C1224" s="5">
        <f>Online_RAW!K1224</f>
        <v>24.234999999999999</v>
      </c>
      <c r="D1224" s="5">
        <f>Online_RAW!J1224</f>
        <v>1.5640000000000001</v>
      </c>
      <c r="E1224" s="5">
        <f>(1-F1224/100-G1224/100)/(1-C1224/100-D1224/100-General!$B$17/100)</f>
        <v>0.99475419940379128</v>
      </c>
      <c r="F1224" s="5">
        <f>N1224*General!$B$14/(N1224+O1224)+O1224*100/(N1224+O1224)</f>
        <v>26.581586133162467</v>
      </c>
      <c r="G1224" s="5">
        <f>N1224*General!$B$15/(N1224+O1224)</f>
        <v>3.7080007003453298E-2</v>
      </c>
      <c r="H1224" s="5">
        <f>(N1224+O1224)*(1/General!$B$20)*((F1224/100)-E1224*(C1224/100))*1000/B1224</f>
        <v>160.81571626353445</v>
      </c>
      <c r="I1224" s="5">
        <f>(N1224+O1224)*(1/General!$B$20)*((D1224/100)*E1224-(G1224/100))*1000/B1224</f>
        <v>98.731270015462343</v>
      </c>
      <c r="J1224" s="5">
        <f t="shared" si="19"/>
        <v>0.6139404301359942</v>
      </c>
      <c r="K1224" s="5">
        <f>MAX(Online_RAW!$L$2-Online_RAW!L1224,0)</f>
        <v>0</v>
      </c>
      <c r="L1224" s="5">
        <f>0.0039*(Online_RAW!M1224)</f>
        <v>63.839099999999995</v>
      </c>
      <c r="M1224" s="10">
        <f>Online_RAW!$N$2-Online_RAW!N1224</f>
        <v>100.23010000000068</v>
      </c>
      <c r="N1224" s="5">
        <f>Online_RAW!C1224*60</f>
        <v>166.92573913043461</v>
      </c>
      <c r="O1224" s="5">
        <f>MAX(0, Online_RAW!D1224*60)</f>
        <v>13.14514285714284</v>
      </c>
      <c r="P1224" s="5">
        <f>_xlfn.IFNA(VLOOKUP(A1224,Sampling!$D$7:$E$14,2,FALSE),0)</f>
        <v>0</v>
      </c>
      <c r="Q1224">
        <f>_xlfn.IFNA(VLOOKUP(A1224,Refill!$D$6:$G$8,2,FALSE),0)</f>
        <v>0</v>
      </c>
    </row>
    <row r="1225" spans="1:17" x14ac:dyDescent="0.25">
      <c r="A1225" s="5">
        <f>ROUND((Online_RAW!B1225-General!$B$10)*24,3)</f>
        <v>20.382999999999999</v>
      </c>
      <c r="B1225" s="5">
        <f>General!$B$12+Online_ANA!K1225/1000+Online_ANA!L1225/1000+Online_ANA!M1225/1000/General!$B$22-SUM($P$2:P1225)/1000/General!$B$24+SUM($Q$2:Q1225)/1000/General!$B$24</f>
        <v>1.2361076714285688</v>
      </c>
      <c r="C1225" s="5">
        <f>Online_RAW!K1225</f>
        <v>24.28</v>
      </c>
      <c r="D1225" s="5">
        <f>Online_RAW!J1225</f>
        <v>1.5633333333333299</v>
      </c>
      <c r="E1225" s="5">
        <f>(1-F1225/100-G1225/100)/(1-C1225/100-D1225/100-General!$B$17/100)</f>
        <v>0.9959096056440131</v>
      </c>
      <c r="F1225" s="5">
        <f>N1225*General!$B$14/(N1225+O1225)+O1225*100/(N1225+O1225)</f>
        <v>26.54048500449527</v>
      </c>
      <c r="G1225" s="5">
        <f>N1225*General!$B$15/(N1225+O1225)</f>
        <v>3.7100765149244812E-2</v>
      </c>
      <c r="H1225" s="5">
        <f>(N1225+O1225)*(1/General!$B$20)*((F1225/100)-E1225*(C1225/100))*1000/B1225</f>
        <v>153.25027014162833</v>
      </c>
      <c r="I1225" s="5">
        <f>(N1225+O1225)*(1/General!$B$20)*((D1225/100)*E1225-(G1225/100))*1000/B1225</f>
        <v>98.70141254554477</v>
      </c>
      <c r="J1225" s="5">
        <f t="shared" si="19"/>
        <v>0.64405375895473793</v>
      </c>
      <c r="K1225" s="5">
        <f>MAX(Online_RAW!$L$2-Online_RAW!L1225,0)</f>
        <v>0</v>
      </c>
      <c r="L1225" s="5">
        <f>0.0039*(Online_RAW!M1225)</f>
        <v>63.839099999999995</v>
      </c>
      <c r="M1225" s="10">
        <f>Online_RAW!$N$2-Online_RAW!N1225</f>
        <v>100.57274285713993</v>
      </c>
      <c r="N1225" s="5">
        <f>Online_RAW!C1225*60</f>
        <v>166.8878181818184</v>
      </c>
      <c r="O1225" s="5">
        <f>MAX(0, Online_RAW!D1225*60)</f>
        <v>13.041428571428581</v>
      </c>
      <c r="P1225" s="5">
        <f>_xlfn.IFNA(VLOOKUP(A1225,Sampling!$D$7:$E$14,2,FALSE),0)</f>
        <v>0</v>
      </c>
      <c r="Q1225">
        <f>_xlfn.IFNA(VLOOKUP(A1225,Refill!$D$6:$G$8,2,FALSE),0)</f>
        <v>0</v>
      </c>
    </row>
    <row r="1226" spans="1:17" x14ac:dyDescent="0.25">
      <c r="A1226" s="5">
        <f>ROUND((Online_RAW!B1226-General!$B$10)*24,3)</f>
        <v>20.399999999999999</v>
      </c>
      <c r="B1226" s="5">
        <f>General!$B$12+Online_ANA!K1226/1000+Online_ANA!L1226/1000+Online_ANA!M1226/1000/General!$B$22-SUM($P$2:P1226)/1000/General!$B$24+SUM($Q$2:Q1226)/1000/General!$B$24</f>
        <v>1.2366983924311932</v>
      </c>
      <c r="C1226" s="5">
        <f>Online_RAW!K1226</f>
        <v>24.303333333333299</v>
      </c>
      <c r="D1226" s="5">
        <f>Online_RAW!J1226</f>
        <v>1.575</v>
      </c>
      <c r="E1226" s="5">
        <f>(1-F1226/100-G1226/100)/(1-C1226/100-D1226/100-General!$B$17/100)</f>
        <v>0.99497608010672345</v>
      </c>
      <c r="F1226" s="5">
        <f>N1226*General!$B$14/(N1226+O1226)+O1226*100/(N1226+O1226)</f>
        <v>26.644184753684268</v>
      </c>
      <c r="G1226" s="5">
        <f>N1226*General!$B$15/(N1226+O1226)</f>
        <v>3.70483915385433E-2</v>
      </c>
      <c r="H1226" s="5">
        <f>(N1226+O1226)*(1/General!$B$20)*((F1226/100)-E1226*(C1226/100))*1000/B1226</f>
        <v>159.99610976930234</v>
      </c>
      <c r="I1226" s="5">
        <f>(N1226+O1226)*(1/General!$B$20)*((D1226/100)*E1226-(G1226/100))*1000/B1226</f>
        <v>99.393140327123405</v>
      </c>
      <c r="J1226" s="5">
        <f t="shared" si="19"/>
        <v>0.62122223140573807</v>
      </c>
      <c r="K1226" s="5">
        <f>MAX(Online_RAW!$L$2-Online_RAW!L1226,0)</f>
        <v>0</v>
      </c>
      <c r="L1226" s="5">
        <f>0.0039*(Online_RAW!M1226)</f>
        <v>64.097475000000003</v>
      </c>
      <c r="M1226" s="10">
        <f>Online_RAW!$N$2-Online_RAW!N1226</f>
        <v>100.9350000000004</v>
      </c>
      <c r="N1226" s="5">
        <f>Online_RAW!C1226*60</f>
        <v>166.780956521739</v>
      </c>
      <c r="O1226" s="5">
        <f>MAX(0, Online_RAW!D1226*60)</f>
        <v>13.287272727272699</v>
      </c>
      <c r="P1226" s="5">
        <f>_xlfn.IFNA(VLOOKUP(A1226,Sampling!$D$7:$E$14,2,FALSE),0)</f>
        <v>0</v>
      </c>
      <c r="Q1226">
        <f>_xlfn.IFNA(VLOOKUP(A1226,Refill!$D$6:$G$8,2,FALSE),0)</f>
        <v>0</v>
      </c>
    </row>
    <row r="1227" spans="1:17" x14ac:dyDescent="0.25">
      <c r="A1227" s="5">
        <f>ROUND((Online_RAW!B1227-General!$B$10)*24,3)</f>
        <v>20.417000000000002</v>
      </c>
      <c r="B1227" s="5">
        <f>General!$B$12+Online_ANA!K1227/1000+Online_ANA!L1227/1000+Online_ANA!M1227/1000/General!$B$22-SUM($P$2:P1227)/1000/General!$B$24+SUM($Q$2:Q1227)/1000/General!$B$24</f>
        <v>1.2370721080275229</v>
      </c>
      <c r="C1227" s="5">
        <f>Online_RAW!K1227</f>
        <v>24.32</v>
      </c>
      <c r="D1227" s="5">
        <f>Online_RAW!J1227</f>
        <v>1.58666666666667</v>
      </c>
      <c r="E1227" s="5">
        <f>(1-F1227/100-G1227/100)/(1-C1227/100-D1227/100-General!$B$17/100)</f>
        <v>0.99471036270316548</v>
      </c>
      <c r="F1227" s="5">
        <f>N1227*General!$B$14/(N1227+O1227)+O1227*100/(N1227+O1227)</f>
        <v>26.691972792271429</v>
      </c>
      <c r="G1227" s="5">
        <f>N1227*General!$B$15/(N1227+O1227)</f>
        <v>3.7024256165519479E-2</v>
      </c>
      <c r="H1227" s="5">
        <f>(N1227+O1227)*(1/General!$B$20)*((F1227/100)-E1227*(C1227/100))*1000/B1227</f>
        <v>162.28630781550461</v>
      </c>
      <c r="I1227" s="5">
        <f>(N1227+O1227)*(1/General!$B$20)*((D1227/100)*E1227-(G1227/100))*1000/B1227</f>
        <v>100.02480059363742</v>
      </c>
      <c r="J1227" s="5">
        <f t="shared" si="19"/>
        <v>0.61634774948081716</v>
      </c>
      <c r="K1227" s="5">
        <f>MAX(Online_RAW!$L$2-Online_RAW!L1227,0)</f>
        <v>0</v>
      </c>
      <c r="L1227" s="5">
        <f>0.0039*(Online_RAW!M1227)</f>
        <v>64.097475000000003</v>
      </c>
      <c r="M1227" s="10">
        <f>Online_RAW!$N$2-Online_RAW!N1227</f>
        <v>101.3423499999999</v>
      </c>
      <c r="N1227" s="5">
        <f>Online_RAW!C1227*60</f>
        <v>166.56182608695659</v>
      </c>
      <c r="O1227" s="5">
        <f>MAX(0, Online_RAW!D1227*60)</f>
        <v>13.38704347826088</v>
      </c>
      <c r="P1227" s="5">
        <f>_xlfn.IFNA(VLOOKUP(A1227,Sampling!$D$7:$E$14,2,FALSE),0)</f>
        <v>0</v>
      </c>
      <c r="Q1227">
        <f>_xlfn.IFNA(VLOOKUP(A1227,Refill!$D$6:$G$8,2,FALSE),0)</f>
        <v>0</v>
      </c>
    </row>
    <row r="1228" spans="1:17" x14ac:dyDescent="0.25">
      <c r="A1228" s="5">
        <f>ROUND((Online_RAW!B1228-General!$B$10)*24,3)</f>
        <v>20.433</v>
      </c>
      <c r="B1228" s="5">
        <f>General!$B$12+Online_ANA!K1228/1000+Online_ANA!L1228/1000+Online_ANA!M1228/1000/General!$B$22-SUM($P$2:P1228)/1000/General!$B$24+SUM($Q$2:Q1228)/1000/General!$B$24</f>
        <v>1.237591189157633</v>
      </c>
      <c r="C1228" s="5">
        <f>Online_RAW!K1228</f>
        <v>24.36</v>
      </c>
      <c r="D1228" s="5">
        <f>Online_RAW!J1228</f>
        <v>1.58</v>
      </c>
      <c r="E1228" s="5">
        <f>(1-F1228/100-G1228/100)/(1-C1228/100-D1228/100-General!$B$17/100)</f>
        <v>0.99403345070899662</v>
      </c>
      <c r="F1228" s="5">
        <f>N1228*General!$B$14/(N1228+O1228)+O1228*100/(N1228+O1228)</f>
        <v>26.775010950500565</v>
      </c>
      <c r="G1228" s="5">
        <f>N1228*General!$B$15/(N1228+O1228)</f>
        <v>3.6982317701767395E-2</v>
      </c>
      <c r="H1228" s="5">
        <f>(N1228+O1228)*(1/General!$B$20)*((F1228/100)-E1228*(C1228/100))*1000/B1228</f>
        <v>166.1145970341496</v>
      </c>
      <c r="I1228" s="5">
        <f>(N1228+O1228)*(1/General!$B$20)*((D1228/100)*E1228-(G1228/100))*1000/B1228</f>
        <v>99.498571512364137</v>
      </c>
      <c r="J1228" s="5">
        <f t="shared" si="19"/>
        <v>0.59897548613328278</v>
      </c>
      <c r="K1228" s="5">
        <f>MAX(Online_RAW!$L$2-Online_RAW!L1228,0)</f>
        <v>0</v>
      </c>
      <c r="L1228" s="5">
        <f>0.0039*(Online_RAW!M1228)</f>
        <v>64.264200000000002</v>
      </c>
      <c r="M1228" s="10">
        <f>Online_RAW!$N$2-Online_RAW!N1228</f>
        <v>101.72641818182001</v>
      </c>
      <c r="N1228" s="5">
        <f>Online_RAW!C1228*60</f>
        <v>166.39418181818161</v>
      </c>
      <c r="O1228" s="5">
        <f>MAX(0, Online_RAW!D1228*60)</f>
        <v>13.577428571428559</v>
      </c>
      <c r="P1228" s="5">
        <f>_xlfn.IFNA(VLOOKUP(A1228,Sampling!$D$7:$E$14,2,FALSE),0)</f>
        <v>0</v>
      </c>
      <c r="Q1228">
        <f>_xlfn.IFNA(VLOOKUP(A1228,Refill!$D$6:$G$8,2,FALSE),0)</f>
        <v>0</v>
      </c>
    </row>
    <row r="1229" spans="1:17" x14ac:dyDescent="0.25">
      <c r="A1229" s="5">
        <f>ROUND((Online_RAW!B1229-General!$B$10)*24,3)</f>
        <v>20.45</v>
      </c>
      <c r="B1229" s="5">
        <f>General!$B$12+Online_ANA!K1229/1000+Online_ANA!L1229/1000+Online_ANA!M1229/1000/General!$B$22-SUM($P$2:P1229)/1000/General!$B$24+SUM($Q$2:Q1229)/1000/General!$B$24</f>
        <v>1.2379748422018355</v>
      </c>
      <c r="C1229" s="5">
        <f>Online_RAW!K1229</f>
        <v>24.41</v>
      </c>
      <c r="D1229" s="5">
        <f>Online_RAW!J1229</f>
        <v>1.58</v>
      </c>
      <c r="E1229" s="5">
        <f>(1-F1229/100-G1229/100)/(1-C1229/100-D1229/100-General!$B$17/100)</f>
        <v>0.99525809594116899</v>
      </c>
      <c r="F1229" s="5">
        <f>N1229*General!$B$14/(N1229+O1229)+O1229*100/(N1229+O1229)</f>
        <v>26.73458610738712</v>
      </c>
      <c r="G1229" s="5">
        <f>N1229*General!$B$15/(N1229+O1229)</f>
        <v>3.7002734289198425E-2</v>
      </c>
      <c r="H1229" s="5">
        <f>(N1229+O1229)*(1/General!$B$20)*((F1229/100)-E1229*(C1229/100))*1000/B1229</f>
        <v>158.33603539056057</v>
      </c>
      <c r="I1229" s="5">
        <f>(N1229+O1229)*(1/General!$B$20)*((D1229/100)*E1229-(G1229/100))*1000/B1229</f>
        <v>99.627995711644076</v>
      </c>
      <c r="J1229" s="5">
        <f t="shared" si="19"/>
        <v>0.62921870858958961</v>
      </c>
      <c r="K1229" s="5">
        <f>MAX(Online_RAW!$L$2-Online_RAW!L1229,0)</f>
        <v>0</v>
      </c>
      <c r="L1229" s="5">
        <f>0.0039*(Online_RAW!M1229)</f>
        <v>64.264200000000002</v>
      </c>
      <c r="M1229" s="10">
        <f>Online_RAW!$N$2-Online_RAW!N1229</f>
        <v>102.14460000000054</v>
      </c>
      <c r="N1229" s="5">
        <f>Online_RAW!C1229*60</f>
        <v>166.54636363636379</v>
      </c>
      <c r="O1229" s="5">
        <f>MAX(0, Online_RAW!D1229*60)</f>
        <v>13.49045454545454</v>
      </c>
      <c r="P1229" s="5">
        <f>_xlfn.IFNA(VLOOKUP(A1229,Sampling!$D$7:$E$14,2,FALSE),0)</f>
        <v>0</v>
      </c>
      <c r="Q1229">
        <f>_xlfn.IFNA(VLOOKUP(A1229,Refill!$D$6:$G$8,2,FALSE),0)</f>
        <v>0</v>
      </c>
    </row>
    <row r="1230" spans="1:17" x14ac:dyDescent="0.25">
      <c r="A1230" s="5">
        <f>ROUND((Online_RAW!B1230-General!$B$10)*24,3)</f>
        <v>20.466999999999999</v>
      </c>
      <c r="B1230" s="5">
        <f>General!$B$12+Online_ANA!K1230/1000+Online_ANA!L1230/1000+Online_ANA!M1230/1000/General!$B$22-SUM($P$2:P1230)/1000/General!$B$24+SUM($Q$2:Q1230)/1000/General!$B$24</f>
        <v>1.2385522701179541</v>
      </c>
      <c r="C1230" s="5">
        <f>Online_RAW!K1230</f>
        <v>24.41</v>
      </c>
      <c r="D1230" s="5">
        <f>Online_RAW!J1230</f>
        <v>1.595</v>
      </c>
      <c r="E1230" s="5">
        <f>(1-F1230/100-G1230/100)/(1-C1230/100-D1230/100-General!$B$17/100)</f>
        <v>0.99471406838559173</v>
      </c>
      <c r="F1230" s="5">
        <f>N1230*General!$B$14/(N1230+O1230)+O1230*100/(N1230+O1230)</f>
        <v>26.789562667202009</v>
      </c>
      <c r="G1230" s="5">
        <f>N1230*General!$B$15/(N1230+O1230)</f>
        <v>3.6974968349897976E-2</v>
      </c>
      <c r="H1230" s="5">
        <f>(N1230+O1230)*(1/General!$B$20)*((F1230/100)-E1230*(C1230/100))*1000/B1230</f>
        <v>162.68969061123352</v>
      </c>
      <c r="I1230" s="5">
        <f>(N1230+O1230)*(1/General!$B$20)*((D1230/100)*E1230-(G1230/100))*1000/B1230</f>
        <v>100.49579116550716</v>
      </c>
      <c r="J1230" s="5">
        <f t="shared" si="19"/>
        <v>0.61771456315356743</v>
      </c>
      <c r="K1230" s="5">
        <f>MAX(Online_RAW!$L$2-Online_RAW!L1230,0)</f>
        <v>0</v>
      </c>
      <c r="L1230" s="5">
        <f>0.0039*(Online_RAW!M1230)</f>
        <v>64.556699999999992</v>
      </c>
      <c r="M1230" s="10">
        <f>Online_RAW!$N$2-Online_RAW!N1230</f>
        <v>102.45517142856988</v>
      </c>
      <c r="N1230" s="5">
        <f>Online_RAW!C1230*60</f>
        <v>166.42228571428561</v>
      </c>
      <c r="O1230" s="5">
        <f>MAX(0, Online_RAW!D1230*60)</f>
        <v>13.615499999999999</v>
      </c>
      <c r="P1230" s="5">
        <f>_xlfn.IFNA(VLOOKUP(A1230,Sampling!$D$7:$E$14,2,FALSE),0)</f>
        <v>0</v>
      </c>
      <c r="Q1230">
        <f>_xlfn.IFNA(VLOOKUP(A1230,Refill!$D$6:$G$8,2,FALSE),0)</f>
        <v>0</v>
      </c>
    </row>
    <row r="1231" spans="1:17" x14ac:dyDescent="0.25">
      <c r="A1231" s="5">
        <f>ROUND((Online_RAW!B1231-General!$B$10)*24,3)</f>
        <v>20.483000000000001</v>
      </c>
      <c r="B1231" s="5">
        <f>General!$B$12+Online_ANA!K1231/1000+Online_ANA!L1231/1000+Online_ANA!M1231/1000/General!$B$22-SUM($P$2:P1231)/1000/General!$B$24+SUM($Q$2:Q1231)/1000/General!$B$24</f>
        <v>1.2388766184505595</v>
      </c>
      <c r="C1231" s="5">
        <f>Online_RAW!K1231</f>
        <v>24.44</v>
      </c>
      <c r="D1231" s="5">
        <f>Online_RAW!J1231</f>
        <v>1.605</v>
      </c>
      <c r="E1231" s="5">
        <f>(1-F1231/100-G1231/100)/(1-C1231/100-D1231/100-General!$B$17/100)</f>
        <v>0.99476675876772314</v>
      </c>
      <c r="F1231" s="5">
        <f>N1231*General!$B$14/(N1231+O1231)+O1231*100/(N1231+O1231)</f>
        <v>26.825495459324745</v>
      </c>
      <c r="G1231" s="5">
        <f>N1231*General!$B$15/(N1231+O1231)</f>
        <v>3.6956820475088512E-2</v>
      </c>
      <c r="H1231" s="5">
        <f>(N1231+O1231)*(1/General!$B$20)*((F1231/100)-E1231*(C1231/100))*1000/B1231</f>
        <v>162.99098234960806</v>
      </c>
      <c r="I1231" s="5">
        <f>(N1231+O1231)*(1/General!$B$20)*((D1231/100)*E1231-(G1231/100))*1000/B1231</f>
        <v>101.14120185328979</v>
      </c>
      <c r="J1231" s="5">
        <f t="shared" si="19"/>
        <v>0.62053250060390841</v>
      </c>
      <c r="K1231" s="5">
        <f>MAX(Online_RAW!$L$2-Online_RAW!L1231,0)</f>
        <v>0</v>
      </c>
      <c r="L1231" s="5">
        <f>0.0039*(Online_RAW!M1231)</f>
        <v>64.556699999999992</v>
      </c>
      <c r="M1231" s="10">
        <f>Online_RAW!$N$2-Online_RAW!N1231</f>
        <v>102.80871111110991</v>
      </c>
      <c r="N1231" s="5">
        <f>Online_RAW!C1231*60</f>
        <v>166.37371428571441</v>
      </c>
      <c r="O1231" s="5">
        <f>MAX(0, Online_RAW!D1231*60)</f>
        <v>13.699909090909079</v>
      </c>
      <c r="P1231" s="5">
        <f>_xlfn.IFNA(VLOOKUP(A1231,Sampling!$D$7:$E$14,2,FALSE),0)</f>
        <v>0</v>
      </c>
      <c r="Q1231">
        <f>_xlfn.IFNA(VLOOKUP(A1231,Refill!$D$6:$G$8,2,FALSE),0)</f>
        <v>0</v>
      </c>
    </row>
    <row r="1232" spans="1:17" x14ac:dyDescent="0.25">
      <c r="A1232" s="5">
        <f>ROUND((Online_RAW!B1232-General!$B$10)*24,3)</f>
        <v>20.5</v>
      </c>
      <c r="B1232" s="5">
        <f>General!$B$12+Online_ANA!K1232/1000+Online_ANA!L1232/1000+Online_ANA!M1232/1000/General!$B$22-SUM($P$2:P1232)/1000/General!$B$24+SUM($Q$2:Q1232)/1000/General!$B$24</f>
        <v>1.2393565926605508</v>
      </c>
      <c r="C1232" s="5">
        <f>Online_RAW!K1232</f>
        <v>24.46</v>
      </c>
      <c r="D1232" s="5">
        <f>Online_RAW!J1232</f>
        <v>1.605</v>
      </c>
      <c r="E1232" s="5">
        <f>(1-F1232/100-G1232/100)/(1-C1232/100-D1232/100-General!$B$17/100)</f>
        <v>0.99442791494054095</v>
      </c>
      <c r="F1232" s="5">
        <f>N1232*General!$B$14/(N1232+O1232)+O1232*100/(N1232+O1232)</f>
        <v>26.870319236016357</v>
      </c>
      <c r="G1232" s="5">
        <f>N1232*General!$B$15/(N1232+O1232)</f>
        <v>3.6934182204032148E-2</v>
      </c>
      <c r="H1232" s="5">
        <f>(N1232+O1232)*(1/General!$B$20)*((F1232/100)-E1232*(C1232/100))*1000/B1232</f>
        <v>164.93858345744988</v>
      </c>
      <c r="I1232" s="5">
        <f>(N1232+O1232)*(1/General!$B$20)*((D1232/100)*E1232-(G1232/100))*1000/B1232</f>
        <v>100.98100240802441</v>
      </c>
      <c r="J1232" s="5">
        <f t="shared" si="19"/>
        <v>0.61223396182540291</v>
      </c>
      <c r="K1232" s="5">
        <f>MAX(Online_RAW!$L$2-Online_RAW!L1232,0)</f>
        <v>0</v>
      </c>
      <c r="L1232" s="5">
        <f>0.0039*(Online_RAW!M1232)</f>
        <v>64.685400000000001</v>
      </c>
      <c r="M1232" s="10">
        <f>Online_RAW!$N$2-Online_RAW!N1232</f>
        <v>103.19160000000011</v>
      </c>
      <c r="N1232" s="5">
        <f>Online_RAW!C1232*60</f>
        <v>166.12827272727299</v>
      </c>
      <c r="O1232" s="5">
        <f>MAX(0, Online_RAW!D1232*60)</f>
        <v>13.789909090909079</v>
      </c>
      <c r="P1232" s="5">
        <f>_xlfn.IFNA(VLOOKUP(A1232,Sampling!$D$7:$E$14,2,FALSE),0)</f>
        <v>0</v>
      </c>
      <c r="Q1232">
        <f>_xlfn.IFNA(VLOOKUP(A1232,Refill!$D$6:$G$8,2,FALSE),0)</f>
        <v>0</v>
      </c>
    </row>
    <row r="1233" spans="1:17" x14ac:dyDescent="0.25">
      <c r="A1233" s="5">
        <f>ROUND((Online_RAW!B1233-General!$B$10)*24,3)</f>
        <v>20.516999999999999</v>
      </c>
      <c r="B1233" s="5">
        <f>General!$B$12+Online_ANA!K1233/1000+Online_ANA!L1233/1000+Online_ANA!M1233/1000/General!$B$22-SUM($P$2:P1233)/1000/General!$B$24+SUM($Q$2:Q1233)/1000/General!$B$24</f>
        <v>1.2397364925771472</v>
      </c>
      <c r="C1233" s="5">
        <f>Online_RAW!K1233</f>
        <v>24.5</v>
      </c>
      <c r="D1233" s="5">
        <f>Online_RAW!J1233</f>
        <v>1.6</v>
      </c>
      <c r="E1233" s="5">
        <f>(1-F1233/100-G1233/100)/(1-C1233/100-D1233/100-General!$B$17/100)</f>
        <v>0.99495053304044434</v>
      </c>
      <c r="F1233" s="5">
        <f>N1233*General!$B$14/(N1233+O1233)+O1233*100/(N1233+O1233)</f>
        <v>26.86672705405477</v>
      </c>
      <c r="G1233" s="5">
        <f>N1233*General!$B$15/(N1233+O1233)</f>
        <v>3.6935996437346075E-2</v>
      </c>
      <c r="H1233" s="5">
        <f>(N1233+O1233)*(1/General!$B$20)*((F1233/100)-E1233*(C1233/100))*1000/B1233</f>
        <v>161.36873838028339</v>
      </c>
      <c r="I1233" s="5">
        <f>(N1233+O1233)*(1/General!$B$20)*((D1233/100)*E1233-(G1233/100))*1000/B1233</f>
        <v>100.75570814215864</v>
      </c>
      <c r="J1233" s="5">
        <f t="shared" si="19"/>
        <v>0.62438182979851153</v>
      </c>
      <c r="K1233" s="5">
        <f>MAX(Online_RAW!$L$2-Online_RAW!L1233,0)</f>
        <v>0</v>
      </c>
      <c r="L1233" s="5">
        <f>0.0039*(Online_RAW!M1233)</f>
        <v>64.685400000000001</v>
      </c>
      <c r="M1233" s="10">
        <f>Online_RAW!$N$2-Online_RAW!N1233</f>
        <v>103.6056909090903</v>
      </c>
      <c r="N1233" s="5">
        <f>Online_RAW!C1233*60</f>
        <v>166.25781818181841</v>
      </c>
      <c r="O1233" s="5">
        <f>MAX(0, Online_RAW!D1233*60)</f>
        <v>13.79181818181816</v>
      </c>
      <c r="P1233" s="5">
        <f>_xlfn.IFNA(VLOOKUP(A1233,Sampling!$D$7:$E$14,2,FALSE),0)</f>
        <v>0</v>
      </c>
      <c r="Q1233">
        <f>_xlfn.IFNA(VLOOKUP(A1233,Refill!$D$6:$G$8,2,FALSE),0)</f>
        <v>0</v>
      </c>
    </row>
    <row r="1234" spans="1:17" x14ac:dyDescent="0.25">
      <c r="A1234" s="5">
        <f>ROUND((Online_RAW!B1234-General!$B$10)*24,3)</f>
        <v>20.533000000000001</v>
      </c>
      <c r="B1234" s="5">
        <f>General!$B$12+Online_ANA!K1234/1000+Online_ANA!L1234/1000+Online_ANA!M1234/1000/General!$B$22-SUM($P$2:P1234)/1000/General!$B$24+SUM($Q$2:Q1234)/1000/General!$B$24</f>
        <v>1.2403403759174316</v>
      </c>
      <c r="C1234" s="5">
        <f>Online_RAW!K1234</f>
        <v>24.524999999999999</v>
      </c>
      <c r="D1234" s="5">
        <f>Online_RAW!J1234</f>
        <v>1.605</v>
      </c>
      <c r="E1234" s="5">
        <f>(1-F1234/100-G1234/100)/(1-C1234/100-D1234/100-General!$B$17/100)</f>
        <v>0.99548093492918388</v>
      </c>
      <c r="F1234" s="5">
        <f>N1234*General!$B$14/(N1234+O1234)+O1234*100/(N1234+O1234)</f>
        <v>26.857619683660023</v>
      </c>
      <c r="G1234" s="5">
        <f>N1234*General!$B$15/(N1234+O1234)</f>
        <v>3.6940596119363629E-2</v>
      </c>
      <c r="H1234" s="5">
        <f>(N1234+O1234)*(1/General!$B$20)*((F1234/100)-E1234*(C1234/100))*1000/B1234</f>
        <v>158.11269465521912</v>
      </c>
      <c r="I1234" s="5">
        <f>(N1234+O1234)*(1/General!$B$20)*((D1234/100)*E1234-(G1234/100))*1000/B1234</f>
        <v>100.99789863633748</v>
      </c>
      <c r="J1234" s="5">
        <f t="shared" si="19"/>
        <v>0.63877159804640427</v>
      </c>
      <c r="K1234" s="5">
        <f>MAX(Online_RAW!$L$2-Online_RAW!L1234,0)</f>
        <v>0</v>
      </c>
      <c r="L1234" s="5">
        <f>0.0039*(Online_RAW!M1234)</f>
        <v>64.973024999999993</v>
      </c>
      <c r="M1234" s="10">
        <f>Online_RAW!$N$2-Online_RAW!N1234</f>
        <v>103.95041250000031</v>
      </c>
      <c r="N1234" s="5">
        <f>Online_RAW!C1234*60</f>
        <v>166.13742857142839</v>
      </c>
      <c r="O1234" s="5">
        <f>MAX(0, Online_RAW!D1234*60)</f>
        <v>13.7594285714286</v>
      </c>
      <c r="P1234" s="5">
        <f>_xlfn.IFNA(VLOOKUP(A1234,Sampling!$D$7:$E$14,2,FALSE),0)</f>
        <v>0</v>
      </c>
      <c r="Q1234">
        <f>_xlfn.IFNA(VLOOKUP(A1234,Refill!$D$6:$G$8,2,FALSE),0)</f>
        <v>0</v>
      </c>
    </row>
    <row r="1235" spans="1:17" x14ac:dyDescent="0.25">
      <c r="A1235" s="5">
        <f>ROUND((Online_RAW!B1235-General!$B$10)*24,3)</f>
        <v>20.55</v>
      </c>
      <c r="B1235" s="5">
        <f>General!$B$12+Online_ANA!K1235/1000+Online_ANA!L1235/1000+Online_ANA!M1235/1000/General!$B$22-SUM($P$2:P1235)/1000/General!$B$24+SUM($Q$2:Q1235)/1000/General!$B$24</f>
        <v>1.2407008435524958</v>
      </c>
      <c r="C1235" s="5">
        <f>Online_RAW!K1235</f>
        <v>24.515000000000001</v>
      </c>
      <c r="D1235" s="5">
        <f>Online_RAW!J1235</f>
        <v>1.615</v>
      </c>
      <c r="E1235" s="5">
        <f>(1-F1235/100-G1235/100)/(1-C1235/100-D1235/100-General!$B$17/100)</f>
        <v>0.99378973220806144</v>
      </c>
      <c r="F1235" s="5">
        <f>N1235*General!$B$14/(N1235+O1235)+O1235*100/(N1235+O1235)</f>
        <v>26.98187981590371</v>
      </c>
      <c r="G1235" s="5">
        <f>N1235*General!$B$15/(N1235+O1235)</f>
        <v>3.6877838476816312E-2</v>
      </c>
      <c r="H1235" s="5">
        <f>(N1235+O1235)*(1/General!$B$20)*((F1235/100)-E1235*(C1235/100))*1000/B1235</f>
        <v>169.59979718316796</v>
      </c>
      <c r="I1235" s="5">
        <f>(N1235+O1235)*(1/General!$B$20)*((D1235/100)*E1235-(G1235/100))*1000/B1235</f>
        <v>101.5408699508851</v>
      </c>
      <c r="J1235" s="5">
        <f t="shared" si="19"/>
        <v>0.59870867558420982</v>
      </c>
      <c r="K1235" s="5">
        <f>MAX(Online_RAW!$L$2-Online_RAW!L1235,0)</f>
        <v>0</v>
      </c>
      <c r="L1235" s="5">
        <f>0.0039*(Online_RAW!M1235)</f>
        <v>64.973024999999993</v>
      </c>
      <c r="M1235" s="10">
        <f>Online_RAW!$N$2-Online_RAW!N1235</f>
        <v>104.34332222222019</v>
      </c>
      <c r="N1235" s="5">
        <f>Online_RAW!C1235*60</f>
        <v>166.02026086956542</v>
      </c>
      <c r="O1235" s="5">
        <f>MAX(0, Online_RAW!D1235*60)</f>
        <v>14.055652173913019</v>
      </c>
      <c r="P1235" s="5">
        <f>_xlfn.IFNA(VLOOKUP(A1235,Sampling!$D$7:$E$14,2,FALSE),0)</f>
        <v>0</v>
      </c>
      <c r="Q1235">
        <f>_xlfn.IFNA(VLOOKUP(A1235,Refill!$D$6:$G$8,2,FALSE),0)</f>
        <v>0</v>
      </c>
    </row>
    <row r="1236" spans="1:17" x14ac:dyDescent="0.25">
      <c r="A1236" s="5">
        <f>ROUND((Online_RAW!B1236-General!$B$10)*24,3)</f>
        <v>20.567</v>
      </c>
      <c r="B1236" s="5">
        <f>General!$B$12+Online_ANA!K1236/1000+Online_ANA!L1236/1000+Online_ANA!M1236/1000/General!$B$22-SUM($P$2:P1236)/1000/General!$B$24+SUM($Q$2:Q1236)/1000/General!$B$24</f>
        <v>1.2411542015727433</v>
      </c>
      <c r="C1236" s="5">
        <f>Online_RAW!K1236</f>
        <v>24.54</v>
      </c>
      <c r="D1236" s="5">
        <f>Online_RAW!J1236</f>
        <v>1.62</v>
      </c>
      <c r="E1236" s="5">
        <f>(1-F1236/100-G1236/100)/(1-C1236/100-D1236/100-General!$B$17/100)</f>
        <v>0.99331740075687702</v>
      </c>
      <c r="F1236" s="5">
        <f>N1236*General!$B$14/(N1236+O1236)+O1236*100/(N1236+O1236)</f>
        <v>27.046398673321317</v>
      </c>
      <c r="G1236" s="5">
        <f>N1236*General!$B$15/(N1236+O1236)</f>
        <v>3.6845253195292263E-2</v>
      </c>
      <c r="H1236" s="5">
        <f>(N1236+O1236)*(1/General!$B$20)*((F1236/100)-E1236*(C1236/100))*1000/B1236</f>
        <v>172.74409247429614</v>
      </c>
      <c r="I1236" s="5">
        <f>(N1236+O1236)*(1/General!$B$20)*((D1236/100)*E1236-(G1236/100))*1000/B1236</f>
        <v>101.71194838026496</v>
      </c>
      <c r="J1236" s="5">
        <f t="shared" si="19"/>
        <v>0.58880131252765955</v>
      </c>
      <c r="K1236" s="5">
        <f>MAX(Online_RAW!$L$2-Online_RAW!L1236,0)</f>
        <v>0</v>
      </c>
      <c r="L1236" s="5">
        <f>0.0039*(Online_RAW!M1236)</f>
        <v>65.1066</v>
      </c>
      <c r="M1236" s="10">
        <f>Online_RAW!$N$2-Online_RAW!N1236</f>
        <v>104.69188571429004</v>
      </c>
      <c r="N1236" s="5">
        <f>Online_RAW!C1236*60</f>
        <v>165.76591304347801</v>
      </c>
      <c r="O1236" s="5">
        <f>MAX(0, Online_RAW!D1236*60)</f>
        <v>14.19313043478258</v>
      </c>
      <c r="P1236" s="5">
        <f>_xlfn.IFNA(VLOOKUP(A1236,Sampling!$D$7:$E$14,2,FALSE),0)</f>
        <v>0</v>
      </c>
      <c r="Q1236">
        <f>_xlfn.IFNA(VLOOKUP(A1236,Refill!$D$6:$G$8,2,FALSE),0)</f>
        <v>0</v>
      </c>
    </row>
    <row r="1237" spans="1:17" x14ac:dyDescent="0.25">
      <c r="A1237" s="5">
        <f>ROUND((Online_RAW!B1237-General!$B$10)*24,3)</f>
        <v>20.582999999999998</v>
      </c>
      <c r="B1237" s="5">
        <f>General!$B$12+Online_ANA!K1237/1000+Online_ANA!L1237/1000+Online_ANA!M1237/1000/General!$B$22-SUM($P$2:P1237)/1000/General!$B$24+SUM($Q$2:Q1237)/1000/General!$B$24</f>
        <v>1.2415084996222385</v>
      </c>
      <c r="C1237" s="5">
        <f>Online_RAW!K1237</f>
        <v>24.585000000000001</v>
      </c>
      <c r="D1237" s="5">
        <f>Online_RAW!J1237</f>
        <v>1.62</v>
      </c>
      <c r="E1237" s="5">
        <f>(1-F1237/100-G1237/100)/(1-C1237/100-D1237/100-General!$B$17/100)</f>
        <v>0.99462948902762993</v>
      </c>
      <c r="F1237" s="5">
        <f>N1237*General!$B$14/(N1237+O1237)+O1237*100/(N1237+O1237)</f>
        <v>26.994814080092073</v>
      </c>
      <c r="G1237" s="5">
        <f>N1237*General!$B$15/(N1237+O1237)</f>
        <v>3.6871306020155523E-2</v>
      </c>
      <c r="H1237" s="5">
        <f>(N1237+O1237)*(1/General!$B$20)*((F1237/100)-E1237*(C1237/100))*1000/B1237</f>
        <v>164.51031894242777</v>
      </c>
      <c r="I1237" s="5">
        <f>(N1237+O1237)*(1/General!$B$20)*((D1237/100)*E1237-(G1237/100))*1000/B1237</f>
        <v>101.89819364387014</v>
      </c>
      <c r="J1237" s="5">
        <f t="shared" si="19"/>
        <v>0.61940305203304946</v>
      </c>
      <c r="K1237" s="5">
        <f>MAX(Online_RAW!$L$2-Online_RAW!L1237,0)</f>
        <v>0</v>
      </c>
      <c r="L1237" s="5">
        <f>0.0039*(Online_RAW!M1237)</f>
        <v>65.1066</v>
      </c>
      <c r="M1237" s="10">
        <f>Online_RAW!$N$2-Online_RAW!N1237</f>
        <v>105.07807058823983</v>
      </c>
      <c r="N1237" s="5">
        <f>Online_RAW!C1237*60</f>
        <v>166.0126363636362</v>
      </c>
      <c r="O1237" s="5">
        <f>MAX(0, Online_RAW!D1237*60)</f>
        <v>14.08690909090908</v>
      </c>
      <c r="P1237" s="5">
        <f>_xlfn.IFNA(VLOOKUP(A1237,Sampling!$D$7:$E$14,2,FALSE),0)</f>
        <v>0</v>
      </c>
      <c r="Q1237">
        <f>_xlfn.IFNA(VLOOKUP(A1237,Refill!$D$6:$G$8,2,FALSE),0)</f>
        <v>0</v>
      </c>
    </row>
    <row r="1238" spans="1:17" x14ac:dyDescent="0.25">
      <c r="A1238" s="5">
        <f>ROUND((Online_RAW!B1238-General!$B$10)*24,3)</f>
        <v>20.6</v>
      </c>
      <c r="B1238" s="5">
        <f>General!$B$12+Online_ANA!K1238/1000+Online_ANA!L1238/1000+Online_ANA!M1238/1000/General!$B$22-SUM($P$2:P1238)/1000/General!$B$24+SUM($Q$2:Q1238)/1000/General!$B$24</f>
        <v>1.2421240200627706</v>
      </c>
      <c r="C1238" s="5">
        <f>Online_RAW!K1238</f>
        <v>24.625</v>
      </c>
      <c r="D1238" s="5">
        <f>Online_RAW!J1238</f>
        <v>1.625</v>
      </c>
      <c r="E1238" s="5">
        <f>(1-F1238/100-G1238/100)/(1-C1238/100-D1238/100-General!$B$17/100)</f>
        <v>0.99444172939287023</v>
      </c>
      <c r="F1238" s="5">
        <f>N1238*General!$B$14/(N1238+O1238)+O1238*100/(N1238+O1238)</f>
        <v>27.053368010704407</v>
      </c>
      <c r="G1238" s="5">
        <f>N1238*General!$B$15/(N1238+O1238)</f>
        <v>3.6841733327927069E-2</v>
      </c>
      <c r="H1238" s="5">
        <f>(N1238+O1238)*(1/General!$B$20)*((F1238/100)-E1238*(C1238/100))*1000/B1238</f>
        <v>165.98393825382789</v>
      </c>
      <c r="I1238" s="5">
        <f>(N1238+O1238)*(1/General!$B$20)*((D1238/100)*E1238-(G1238/100))*1000/B1238</f>
        <v>102.17738764578647</v>
      </c>
      <c r="J1238" s="5">
        <f t="shared" si="19"/>
        <v>0.61558599416730053</v>
      </c>
      <c r="K1238" s="5">
        <f>MAX(Online_RAW!$L$2-Online_RAW!L1238,0)</f>
        <v>0</v>
      </c>
      <c r="L1238" s="5">
        <f>0.0039*(Online_RAW!M1238)</f>
        <v>65.362049999999996</v>
      </c>
      <c r="M1238" s="10">
        <f>Online_RAW!$N$2-Online_RAW!N1238</f>
        <v>105.47054736841983</v>
      </c>
      <c r="N1238" s="5">
        <f>Online_RAW!C1238*60</f>
        <v>165.92139130434779</v>
      </c>
      <c r="O1238" s="5">
        <f>MAX(0, Online_RAW!D1238*60)</f>
        <v>14.22365217391302</v>
      </c>
      <c r="P1238" s="5">
        <f>_xlfn.IFNA(VLOOKUP(A1238,Sampling!$D$7:$E$14,2,FALSE),0)</f>
        <v>0</v>
      </c>
      <c r="Q1238">
        <f>_xlfn.IFNA(VLOOKUP(A1238,Refill!$D$6:$G$8,2,FALSE),0)</f>
        <v>0</v>
      </c>
    </row>
    <row r="1239" spans="1:17" x14ac:dyDescent="0.25">
      <c r="A1239" s="5">
        <f>ROUND((Online_RAW!B1239-General!$B$10)*24,3)</f>
        <v>20.617000000000001</v>
      </c>
      <c r="B1239" s="5">
        <f>General!$B$12+Online_ANA!K1239/1000+Online_ANA!L1239/1000+Online_ANA!M1239/1000/General!$B$22-SUM($P$2:P1239)/1000/General!$B$24+SUM($Q$2:Q1239)/1000/General!$B$24</f>
        <v>1.2424560561162115</v>
      </c>
      <c r="C1239" s="5">
        <f>Online_RAW!K1239</f>
        <v>24.625</v>
      </c>
      <c r="D1239" s="5">
        <f>Online_RAW!J1239</f>
        <v>1.64</v>
      </c>
      <c r="E1239" s="5">
        <f>(1-F1239/100-G1239/100)/(1-C1239/100-D1239/100-General!$B$17/100)</f>
        <v>0.99483858368650491</v>
      </c>
      <c r="F1239" s="5">
        <f>N1239*General!$B$14/(N1239+O1239)+O1239*100/(N1239+O1239)</f>
        <v>27.039187139047897</v>
      </c>
      <c r="G1239" s="5">
        <f>N1239*General!$B$15/(N1239+O1239)</f>
        <v>3.6848895384319243E-2</v>
      </c>
      <c r="H1239" s="5">
        <f>(N1239+O1239)*(1/General!$B$20)*((F1239/100)-E1239*(C1239/100))*1000/B1239</f>
        <v>164.02986841435128</v>
      </c>
      <c r="I1239" s="5">
        <f>(N1239+O1239)*(1/General!$B$20)*((D1239/100)*E1239-(G1239/100))*1000/B1239</f>
        <v>102.93060002901181</v>
      </c>
      <c r="J1239" s="5">
        <f t="shared" si="19"/>
        <v>0.62751132476069349</v>
      </c>
      <c r="K1239" s="5">
        <f>MAX(Online_RAW!$L$2-Online_RAW!L1239,0)</f>
        <v>0</v>
      </c>
      <c r="L1239" s="5">
        <f>0.0039*(Online_RAW!M1239)</f>
        <v>65.362049999999996</v>
      </c>
      <c r="M1239" s="10">
        <f>Online_RAW!$N$2-Online_RAW!N1239</f>
        <v>105.83246666667037</v>
      </c>
      <c r="N1239" s="5">
        <f>Online_RAW!C1239*60</f>
        <v>165.58999999999978</v>
      </c>
      <c r="O1239" s="5">
        <f>MAX(0, Online_RAW!D1239*60)</f>
        <v>14.160299999999999</v>
      </c>
      <c r="P1239" s="5">
        <f>_xlfn.IFNA(VLOOKUP(A1239,Sampling!$D$7:$E$14,2,FALSE),0)</f>
        <v>0</v>
      </c>
      <c r="Q1239">
        <f>_xlfn.IFNA(VLOOKUP(A1239,Refill!$D$6:$G$8,2,FALSE),0)</f>
        <v>0</v>
      </c>
    </row>
    <row r="1240" spans="1:17" x14ac:dyDescent="0.25">
      <c r="A1240" s="5">
        <f>ROUND((Online_RAW!B1240-General!$B$10)*24,3)</f>
        <v>20.632999999999999</v>
      </c>
      <c r="B1240" s="5">
        <f>General!$B$12+Online_ANA!K1240/1000+Online_ANA!L1240/1000+Online_ANA!M1240/1000/General!$B$22-SUM($P$2:P1240)/1000/General!$B$24+SUM($Q$2:Q1240)/1000/General!$B$24</f>
        <v>1.2429920543215878</v>
      </c>
      <c r="C1240" s="5">
        <f>Online_RAW!K1240</f>
        <v>24.65</v>
      </c>
      <c r="D1240" s="5">
        <f>Online_RAW!J1240</f>
        <v>1.635</v>
      </c>
      <c r="E1240" s="5">
        <f>(1-F1240/100-G1240/100)/(1-C1240/100-D1240/100-General!$B$17/100)</f>
        <v>0.99413893451614643</v>
      </c>
      <c r="F1240" s="5">
        <f>N1240*General!$B$14/(N1240+O1240)+O1240*100/(N1240+O1240)</f>
        <v>27.110391778439599</v>
      </c>
      <c r="G1240" s="5">
        <f>N1240*General!$B$15/(N1240+O1240)</f>
        <v>3.6812933445232524E-2</v>
      </c>
      <c r="H1240" s="5">
        <f>(N1240+O1240)*(1/General!$B$20)*((F1240/100)-E1240*(C1240/100))*1000/B1240</f>
        <v>168.32475292484065</v>
      </c>
      <c r="I1240" s="5">
        <f>(N1240+O1240)*(1/General!$B$20)*((D1240/100)*E1240-(G1240/100))*1000/B1240</f>
        <v>102.65453445708627</v>
      </c>
      <c r="J1240" s="5">
        <f t="shared" si="19"/>
        <v>0.60986000379232963</v>
      </c>
      <c r="K1240" s="5">
        <f>MAX(Online_RAW!$L$2-Online_RAW!L1240,0)</f>
        <v>0</v>
      </c>
      <c r="L1240" s="5">
        <f>0.0039*(Online_RAW!M1240)</f>
        <v>65.539500000000004</v>
      </c>
      <c r="M1240" s="10">
        <f>Online_RAW!$N$2-Online_RAW!N1240</f>
        <v>106.22328421053044</v>
      </c>
      <c r="N1240" s="5">
        <f>Online_RAW!C1240*60</f>
        <v>165.68781818181839</v>
      </c>
      <c r="O1240" s="5">
        <f>MAX(0, Online_RAW!D1240*60)</f>
        <v>14.344363636363619</v>
      </c>
      <c r="P1240" s="5">
        <f>_xlfn.IFNA(VLOOKUP(A1240,Sampling!$D$7:$E$14,2,FALSE),0)</f>
        <v>0</v>
      </c>
      <c r="Q1240">
        <f>_xlfn.IFNA(VLOOKUP(A1240,Refill!$D$6:$G$8,2,FALSE),0)</f>
        <v>0</v>
      </c>
    </row>
    <row r="1241" spans="1:17" x14ac:dyDescent="0.25">
      <c r="A1241" s="5">
        <f>ROUND((Online_RAW!B1241-General!$B$10)*24,3)</f>
        <v>20.65</v>
      </c>
      <c r="B1241" s="5">
        <f>General!$B$12+Online_ANA!K1241/1000+Online_ANA!L1241/1000+Online_ANA!M1241/1000/General!$B$22-SUM($P$2:P1241)/1000/General!$B$24+SUM($Q$2:Q1241)/1000/General!$B$24</f>
        <v>1.2436082333944958</v>
      </c>
      <c r="C1241" s="5">
        <f>Online_RAW!K1241</f>
        <v>24.684999999999999</v>
      </c>
      <c r="D1241" s="5">
        <f>Online_RAW!J1241</f>
        <v>1.635</v>
      </c>
      <c r="E1241" s="5">
        <f>(1-F1241/100-G1241/100)/(1-C1241/100-D1241/100-General!$B$17/100)</f>
        <v>0.99421438486427693</v>
      </c>
      <c r="F1241" s="5">
        <f>N1241*General!$B$14/(N1241+O1241)+O1241*100/(N1241+O1241)</f>
        <v>27.139674895735837</v>
      </c>
      <c r="G1241" s="5">
        <f>N1241*General!$B$15/(N1241+O1241)</f>
        <v>3.6798143992052605E-2</v>
      </c>
      <c r="H1241" s="5">
        <f>(N1241+O1241)*(1/General!$B$20)*((F1241/100)-E1241*(C1241/100))*1000/B1241</f>
        <v>167.82199804031083</v>
      </c>
      <c r="I1241" s="5">
        <f>(N1241+O1241)*(1/General!$B$20)*((D1241/100)*E1241-(G1241/100))*1000/B1241</f>
        <v>102.64741416696425</v>
      </c>
      <c r="J1241" s="5">
        <f t="shared" si="19"/>
        <v>0.61164457202033995</v>
      </c>
      <c r="K1241" s="5">
        <f>MAX(Online_RAW!$L$2-Online_RAW!L1241,0)</f>
        <v>0</v>
      </c>
      <c r="L1241" s="5">
        <f>0.0039*(Online_RAW!M1241)</f>
        <v>65.810159999999996</v>
      </c>
      <c r="M1241" s="10">
        <f>Online_RAW!$N$2-Online_RAW!N1241</f>
        <v>106.59990000000016</v>
      </c>
      <c r="N1241" s="5">
        <f>Online_RAW!C1241*60</f>
        <v>165.67745454545459</v>
      </c>
      <c r="O1241" s="5">
        <f>MAX(0, Online_RAW!D1241*60)</f>
        <v>14.41581818181816</v>
      </c>
      <c r="P1241" s="5">
        <f>_xlfn.IFNA(VLOOKUP(A1241,Sampling!$D$7:$E$14,2,FALSE),0)</f>
        <v>0</v>
      </c>
      <c r="Q1241">
        <f>_xlfn.IFNA(VLOOKUP(A1241,Refill!$D$6:$G$8,2,FALSE),0)</f>
        <v>0</v>
      </c>
    </row>
    <row r="1242" spans="1:17" x14ac:dyDescent="0.25">
      <c r="A1242" s="5">
        <f>ROUND((Online_RAW!B1242-General!$B$10)*24,3)</f>
        <v>20.667000000000002</v>
      </c>
      <c r="B1242" s="5">
        <f>General!$B$12+Online_ANA!K1242/1000+Online_ANA!L1242/1000+Online_ANA!M1242/1000/General!$B$22-SUM($P$2:P1242)/1000/General!$B$24+SUM($Q$2:Q1242)/1000/General!$B$24</f>
        <v>1.2440067349235508</v>
      </c>
      <c r="C1242" s="5">
        <f>Online_RAW!K1242</f>
        <v>24.72</v>
      </c>
      <c r="D1242" s="5">
        <f>Online_RAW!J1242</f>
        <v>1.64333333333333</v>
      </c>
      <c r="E1242" s="5">
        <f>(1-F1242/100-G1242/100)/(1-C1242/100-D1242/100-General!$B$17/100)</f>
        <v>0.99440369630296255</v>
      </c>
      <c r="F1242" s="5">
        <f>N1242*General!$B$14/(N1242+O1242)+O1242*100/(N1242+O1242)</f>
        <v>27.168913936568885</v>
      </c>
      <c r="G1242" s="5">
        <f>N1242*General!$B$15/(N1242+O1242)</f>
        <v>3.6783376799712685E-2</v>
      </c>
      <c r="H1242" s="5">
        <f>(N1242+O1242)*(1/General!$B$20)*((F1242/100)-E1242*(C1242/100))*1000/B1242</f>
        <v>166.99435322577773</v>
      </c>
      <c r="I1242" s="5">
        <f>(N1242+O1242)*(1/General!$B$20)*((D1242/100)*E1242-(G1242/100))*1000/B1242</f>
        <v>103.10117745306042</v>
      </c>
      <c r="J1242" s="5">
        <f t="shared" si="19"/>
        <v>0.61739319600625531</v>
      </c>
      <c r="K1242" s="5">
        <f>MAX(Online_RAW!$L$2-Online_RAW!L1242,0)</f>
        <v>0</v>
      </c>
      <c r="L1242" s="5">
        <f>0.0039*(Online_RAW!M1242)</f>
        <v>65.810159999999996</v>
      </c>
      <c r="M1242" s="10">
        <f>Online_RAW!$N$2-Online_RAW!N1242</f>
        <v>107.03426666667019</v>
      </c>
      <c r="N1242" s="5">
        <f>Online_RAW!C1242*60</f>
        <v>165.49936363636382</v>
      </c>
      <c r="O1242" s="5">
        <f>MAX(0, Online_RAW!D1242*60)</f>
        <v>14.472545454545461</v>
      </c>
      <c r="P1242" s="5">
        <f>_xlfn.IFNA(VLOOKUP(A1242,Sampling!$D$7:$E$14,2,FALSE),0)</f>
        <v>0</v>
      </c>
      <c r="Q1242">
        <f>_xlfn.IFNA(VLOOKUP(A1242,Refill!$D$6:$G$8,2,FALSE),0)</f>
        <v>0</v>
      </c>
    </row>
    <row r="1243" spans="1:17" x14ac:dyDescent="0.25">
      <c r="A1243" s="5">
        <f>ROUND((Online_RAW!B1243-General!$B$10)*24,3)</f>
        <v>20.683</v>
      </c>
      <c r="B1243" s="5">
        <f>General!$B$12+Online_ANA!K1243/1000+Online_ANA!L1243/1000+Online_ANA!M1243/1000/General!$B$22-SUM($P$2:P1243)/1000/General!$B$24+SUM($Q$2:Q1243)/1000/General!$B$24</f>
        <v>1.2445101045871561</v>
      </c>
      <c r="C1243" s="5">
        <f>Online_RAW!K1243</f>
        <v>24.745000000000001</v>
      </c>
      <c r="D1243" s="5">
        <f>Online_RAW!J1243</f>
        <v>1.65</v>
      </c>
      <c r="E1243" s="5">
        <f>(1-F1243/100-G1243/100)/(1-C1243/100-D1243/100-General!$B$17/100)</f>
        <v>0.99433002878734145</v>
      </c>
      <c r="F1243" s="5">
        <f>N1243*General!$B$14/(N1243+O1243)+O1243*100/(N1243+O1243)</f>
        <v>27.205812444681918</v>
      </c>
      <c r="G1243" s="5">
        <f>N1243*General!$B$15/(N1243+O1243)</f>
        <v>3.6764741189554591E-2</v>
      </c>
      <c r="H1243" s="5">
        <f>(N1243+O1243)*(1/General!$B$20)*((F1243/100)-E1243*(C1243/100))*1000/B1243</f>
        <v>167.91407190706741</v>
      </c>
      <c r="I1243" s="5">
        <f>(N1243+O1243)*(1/General!$B$20)*((D1243/100)*E1243-(G1243/100))*1000/B1243</f>
        <v>103.53786655778114</v>
      </c>
      <c r="J1243" s="5">
        <f t="shared" si="19"/>
        <v>0.61661220755270896</v>
      </c>
      <c r="K1243" s="5">
        <f>MAX(Online_RAW!$L$2-Online_RAW!L1243,0)</f>
        <v>0</v>
      </c>
      <c r="L1243" s="5">
        <f>0.0039*(Online_RAW!M1243)</f>
        <v>65.96459999999999</v>
      </c>
      <c r="M1243" s="10">
        <f>Online_RAW!$N$2-Online_RAW!N1243</f>
        <v>107.41460000000006</v>
      </c>
      <c r="N1243" s="5">
        <f>Online_RAW!C1243*60</f>
        <v>165.5071304347824</v>
      </c>
      <c r="O1243" s="5">
        <f>MAX(0, Online_RAW!D1243*60)</f>
        <v>14.56445454545454</v>
      </c>
      <c r="P1243" s="5">
        <f>_xlfn.IFNA(VLOOKUP(A1243,Sampling!$D$7:$E$14,2,FALSE),0)</f>
        <v>0</v>
      </c>
      <c r="Q1243">
        <f>_xlfn.IFNA(VLOOKUP(A1243,Refill!$D$6:$G$8,2,FALSE),0)</f>
        <v>0</v>
      </c>
    </row>
    <row r="1244" spans="1:17" x14ac:dyDescent="0.25">
      <c r="A1244" s="5">
        <f>ROUND((Online_RAW!B1244-General!$B$10)*24,3)</f>
        <v>20.7</v>
      </c>
      <c r="B1244" s="5">
        <f>General!$B$12+Online_ANA!K1244/1000+Online_ANA!L1244/1000+Online_ANA!M1244/1000/General!$B$22-SUM($P$2:P1244)/1000/General!$B$24+SUM($Q$2:Q1244)/1000/General!$B$24</f>
        <v>1.244904855657496</v>
      </c>
      <c r="C1244" s="5">
        <f>Online_RAW!K1244</f>
        <v>24.77</v>
      </c>
      <c r="D1244" s="5">
        <f>Online_RAW!J1244</f>
        <v>1.655</v>
      </c>
      <c r="E1244" s="5">
        <f>(1-F1244/100-G1244/100)/(1-C1244/100-D1244/100-General!$B$17/100)</f>
        <v>0.99484856774615038</v>
      </c>
      <c r="F1244" s="5">
        <f>N1244*General!$B$14/(N1244+O1244)+O1244*100/(N1244+O1244)</f>
        <v>27.197711117890712</v>
      </c>
      <c r="G1244" s="5">
        <f>N1244*General!$B$15/(N1244+O1244)</f>
        <v>3.6768832768742064E-2</v>
      </c>
      <c r="H1244" s="5">
        <f>(N1244+O1244)*(1/General!$B$20)*((F1244/100)-E1244*(C1244/100))*1000/B1244</f>
        <v>164.72725471326763</v>
      </c>
      <c r="I1244" s="5">
        <f>(N1244+O1244)*(1/General!$B$20)*((D1244/100)*E1244-(G1244/100))*1000/B1244</f>
        <v>103.76907625772196</v>
      </c>
      <c r="J1244" s="5">
        <f t="shared" si="19"/>
        <v>0.62994479230742673</v>
      </c>
      <c r="K1244" s="5">
        <f>MAX(Online_RAW!$L$2-Online_RAW!L1244,0)</f>
        <v>0</v>
      </c>
      <c r="L1244" s="5">
        <f>0.0039*(Online_RAW!M1244)</f>
        <v>66.011399999999995</v>
      </c>
      <c r="M1244" s="10">
        <f>Online_RAW!$N$2-Online_RAW!N1244</f>
        <v>107.79386666667051</v>
      </c>
      <c r="N1244" s="5">
        <f>Online_RAW!C1244*60</f>
        <v>165.34721739130441</v>
      </c>
      <c r="O1244" s="5">
        <f>MAX(0, Online_RAW!D1244*60)</f>
        <v>14.530363636363621</v>
      </c>
      <c r="P1244" s="5">
        <f>_xlfn.IFNA(VLOOKUP(A1244,Sampling!$D$7:$E$14,2,FALSE),0)</f>
        <v>0</v>
      </c>
      <c r="Q1244">
        <f>_xlfn.IFNA(VLOOKUP(A1244,Refill!$D$6:$G$8,2,FALSE),0)</f>
        <v>0</v>
      </c>
    </row>
    <row r="1245" spans="1:17" x14ac:dyDescent="0.25">
      <c r="A1245" s="5">
        <f>ROUND((Online_RAW!B1245-General!$B$10)*24,3)</f>
        <v>20.716999999999999</v>
      </c>
      <c r="B1245" s="5">
        <f>General!$B$12+Online_ANA!K1245/1000+Online_ANA!L1245/1000+Online_ANA!M1245/1000/General!$B$22-SUM($P$2:P1245)/1000/General!$B$24+SUM($Q$2:Q1245)/1000/General!$B$24</f>
        <v>1.2454966467184219</v>
      </c>
      <c r="C1245" s="5">
        <f>Online_RAW!K1245</f>
        <v>24.77</v>
      </c>
      <c r="D1245" s="5">
        <f>Online_RAW!J1245</f>
        <v>1.66</v>
      </c>
      <c r="E1245" s="5">
        <f>(1-F1245/100-G1245/100)/(1-C1245/100-D1245/100-General!$B$17/100)</f>
        <v>0.99416805696683086</v>
      </c>
      <c r="F1245" s="5">
        <f>N1245*General!$B$14/(N1245+O1245)+O1245*100/(N1245+O1245)</f>
        <v>27.252483749929951</v>
      </c>
      <c r="G1245" s="5">
        <f>N1245*General!$B$15/(N1245+O1245)</f>
        <v>3.6741169823267701E-2</v>
      </c>
      <c r="H1245" s="5">
        <f>(N1245+O1245)*(1/General!$B$20)*((F1245/100)-E1245*(C1245/100))*1000/B1245</f>
        <v>169.41826902582648</v>
      </c>
      <c r="I1245" s="5">
        <f>(N1245+O1245)*(1/General!$B$20)*((D1245/100)*E1245-(G1245/100))*1000/B1245</f>
        <v>104.06383729881074</v>
      </c>
      <c r="J1245" s="5">
        <f t="shared" si="19"/>
        <v>0.61424212333881789</v>
      </c>
      <c r="K1245" s="5">
        <f>MAX(Online_RAW!$L$2-Online_RAW!L1245,0)</f>
        <v>0</v>
      </c>
      <c r="L1245" s="5">
        <f>0.0039*(Online_RAW!M1245)</f>
        <v>66.305199999999871</v>
      </c>
      <c r="M1245" s="10">
        <f>Online_RAW!$N$2-Online_RAW!N1245</f>
        <v>108.11867692307987</v>
      </c>
      <c r="N1245" s="5">
        <f>Online_RAW!C1245*60</f>
        <v>165.37309090909082</v>
      </c>
      <c r="O1245" s="5">
        <f>MAX(0, Online_RAW!D1245*60)</f>
        <v>14.668090909090919</v>
      </c>
      <c r="P1245" s="5">
        <f>_xlfn.IFNA(VLOOKUP(A1245,Sampling!$D$7:$E$14,2,FALSE),0)</f>
        <v>0</v>
      </c>
      <c r="Q1245">
        <f>_xlfn.IFNA(VLOOKUP(A1245,Refill!$D$6:$G$8,2,FALSE),0)</f>
        <v>0</v>
      </c>
    </row>
    <row r="1246" spans="1:17" x14ac:dyDescent="0.25">
      <c r="A1246" s="5">
        <f>ROUND((Online_RAW!B1246-General!$B$10)*24,3)</f>
        <v>20.733000000000001</v>
      </c>
      <c r="B1246" s="5">
        <f>General!$B$12+Online_ANA!K1246/1000+Online_ANA!L1246/1000+Online_ANA!M1246/1000/General!$B$22-SUM($P$2:P1246)/1000/General!$B$24+SUM($Q$2:Q1246)/1000/General!$B$24</f>
        <v>1.2459376745942115</v>
      </c>
      <c r="C1246" s="5">
        <f>Online_RAW!K1246</f>
        <v>24.79</v>
      </c>
      <c r="D1246" s="5">
        <f>Online_RAW!J1246</f>
        <v>1.66</v>
      </c>
      <c r="E1246" s="5">
        <f>(1-F1246/100-G1246/100)/(1-C1246/100-D1246/100-General!$B$17/100)</f>
        <v>0.99423509620590922</v>
      </c>
      <c r="F1246" s="5">
        <f>N1246*General!$B$14/(N1246+O1246)+O1246*100/(N1246+O1246)</f>
        <v>27.267472952702551</v>
      </c>
      <c r="G1246" s="5">
        <f>N1246*General!$B$15/(N1246+O1246)</f>
        <v>3.673359951883709E-2</v>
      </c>
      <c r="H1246" s="5">
        <f>(N1246+O1246)*(1/General!$B$20)*((F1246/100)-E1246*(C1246/100))*1000/B1246</f>
        <v>168.89576631616873</v>
      </c>
      <c r="I1246" s="5">
        <f>(N1246+O1246)*(1/General!$B$20)*((D1246/100)*E1246-(G1246/100))*1000/B1246</f>
        <v>104.010114001354</v>
      </c>
      <c r="J1246" s="5">
        <f t="shared" si="19"/>
        <v>0.6158242818629901</v>
      </c>
      <c r="K1246" s="5">
        <f>MAX(Online_RAW!$L$2-Online_RAW!L1246,0)</f>
        <v>0</v>
      </c>
      <c r="L1246" s="5">
        <f>0.0039*(Online_RAW!M1246)</f>
        <v>66.389699999999991</v>
      </c>
      <c r="M1246" s="10">
        <f>Online_RAW!$N$2-Online_RAW!N1246</f>
        <v>108.50729230769048</v>
      </c>
      <c r="N1246" s="5">
        <f>Online_RAW!C1246*60</f>
        <v>165.29999999999998</v>
      </c>
      <c r="O1246" s="5">
        <f>MAX(0, Online_RAW!D1246*60)</f>
        <v>14.6986956521739</v>
      </c>
      <c r="P1246" s="5">
        <f>_xlfn.IFNA(VLOOKUP(A1246,Sampling!$D$7:$E$14,2,FALSE),0)</f>
        <v>0</v>
      </c>
      <c r="Q1246">
        <f>_xlfn.IFNA(VLOOKUP(A1246,Refill!$D$6:$G$8,2,FALSE),0)</f>
        <v>0</v>
      </c>
    </row>
    <row r="1247" spans="1:17" x14ac:dyDescent="0.25">
      <c r="A1247" s="5">
        <f>ROUND((Online_RAW!B1247-General!$B$10)*24,3)</f>
        <v>20.75</v>
      </c>
      <c r="B1247" s="5">
        <f>General!$B$12+Online_ANA!K1247/1000+Online_ANA!L1247/1000+Online_ANA!M1247/1000/General!$B$22-SUM($P$2:P1247)/1000/General!$B$24+SUM($Q$2:Q1247)/1000/General!$B$24</f>
        <v>1.2463427371801101</v>
      </c>
      <c r="C1247" s="5">
        <f>Online_RAW!K1247</f>
        <v>24.824999999999999</v>
      </c>
      <c r="D1247" s="5">
        <f>Online_RAW!J1247</f>
        <v>1.66</v>
      </c>
      <c r="E1247" s="5">
        <f>(1-F1247/100-G1247/100)/(1-C1247/100-D1247/100-General!$B$17/100)</f>
        <v>0.99434800788716027</v>
      </c>
      <c r="F1247" s="5">
        <f>N1247*General!$B$14/(N1247+O1247)+O1247*100/(N1247+O1247)</f>
        <v>27.294032748876987</v>
      </c>
      <c r="G1247" s="5">
        <f>N1247*General!$B$15/(N1247+O1247)</f>
        <v>3.672018548036516E-2</v>
      </c>
      <c r="H1247" s="5">
        <f>(N1247+O1247)*(1/General!$B$20)*((F1247/100)-E1247*(C1247/100))*1000/B1247</f>
        <v>168.15501863618576</v>
      </c>
      <c r="I1247" s="5">
        <f>(N1247+O1247)*(1/General!$B$20)*((D1247/100)*E1247-(G1247/100))*1000/B1247</f>
        <v>104.00507650661778</v>
      </c>
      <c r="J1247" s="5">
        <f t="shared" si="19"/>
        <v>0.61850712128693275</v>
      </c>
      <c r="K1247" s="5">
        <f>MAX(Online_RAW!$L$2-Online_RAW!L1247,0)</f>
        <v>0</v>
      </c>
      <c r="L1247" s="5">
        <f>0.0039*(Online_RAW!M1247)</f>
        <v>66.389699999999991</v>
      </c>
      <c r="M1247" s="10">
        <f>Online_RAW!$N$2-Online_RAW!N1247</f>
        <v>108.9488105263199</v>
      </c>
      <c r="N1247" s="5">
        <f>Online_RAW!C1247*60</f>
        <v>165.26478260869561</v>
      </c>
      <c r="O1247" s="5">
        <f>MAX(0, Online_RAW!D1247*60)</f>
        <v>14.761304347826101</v>
      </c>
      <c r="P1247" s="5">
        <f>_xlfn.IFNA(VLOOKUP(A1247,Sampling!$D$7:$E$14,2,FALSE),0)</f>
        <v>0</v>
      </c>
      <c r="Q1247">
        <f>_xlfn.IFNA(VLOOKUP(A1247,Refill!$D$6:$G$8,2,FALSE),0)</f>
        <v>0</v>
      </c>
    </row>
    <row r="1248" spans="1:17" x14ac:dyDescent="0.25">
      <c r="A1248" s="5">
        <f>ROUND((Online_RAW!B1248-General!$B$10)*24,3)</f>
        <v>20.766999999999999</v>
      </c>
      <c r="B1248" s="5">
        <f>General!$B$12+Online_ANA!K1248/1000+Online_ANA!L1248/1000+Online_ANA!M1248/1000/General!$B$22-SUM($P$2:P1248)/1000/General!$B$24+SUM($Q$2:Q1248)/1000/General!$B$24</f>
        <v>1.2467873006475965</v>
      </c>
      <c r="C1248" s="5">
        <f>Online_RAW!K1248</f>
        <v>24.86</v>
      </c>
      <c r="D1248" s="5">
        <f>Online_RAW!J1248</f>
        <v>1.67</v>
      </c>
      <c r="E1248" s="5">
        <f>(1-F1248/100-G1248/100)/(1-C1248/100-D1248/100-General!$B$17/100)</f>
        <v>0.99416881070570717</v>
      </c>
      <c r="F1248" s="5">
        <f>N1248*General!$B$14/(N1248+O1248)+O1248*100/(N1248+O1248)</f>
        <v>27.351895712630359</v>
      </c>
      <c r="G1248" s="5">
        <f>N1248*General!$B$15/(N1248+O1248)</f>
        <v>3.6690961761297797E-2</v>
      </c>
      <c r="H1248" s="5">
        <f>(N1248+O1248)*(1/General!$B$20)*((F1248/100)-E1248*(C1248/100))*1000/B1248</f>
        <v>169.94147362569186</v>
      </c>
      <c r="I1248" s="5">
        <f>(N1248+O1248)*(1/General!$B$20)*((D1248/100)*E1248-(G1248/100))*1000/B1248</f>
        <v>104.63662711055458</v>
      </c>
      <c r="J1248" s="5">
        <f t="shared" si="19"/>
        <v>0.6157215474135771</v>
      </c>
      <c r="K1248" s="5">
        <f>MAX(Online_RAW!$L$2-Online_RAW!L1248,0)</f>
        <v>0</v>
      </c>
      <c r="L1248" s="5">
        <f>0.0039*(Online_RAW!M1248)</f>
        <v>66.467699999999994</v>
      </c>
      <c r="M1248" s="10">
        <f>Online_RAW!$N$2-Online_RAW!N1248</f>
        <v>109.34836470588016</v>
      </c>
      <c r="N1248" s="5">
        <f>Online_RAW!C1248*60</f>
        <v>165.20504347826099</v>
      </c>
      <c r="O1248" s="5">
        <f>MAX(0, Online_RAW!D1248*60)</f>
        <v>14.899304347826101</v>
      </c>
      <c r="P1248" s="5">
        <f>_xlfn.IFNA(VLOOKUP(A1248,Sampling!$D$7:$E$14,2,FALSE),0)</f>
        <v>0</v>
      </c>
      <c r="Q1248">
        <f>_xlfn.IFNA(VLOOKUP(A1248,Refill!$D$6:$G$8,2,FALSE),0)</f>
        <v>0</v>
      </c>
    </row>
    <row r="1249" spans="1:17" x14ac:dyDescent="0.25">
      <c r="A1249" s="5">
        <f>ROUND((Online_RAW!B1249-General!$B$10)*24,3)</f>
        <v>20.783000000000001</v>
      </c>
      <c r="B1249" s="5">
        <f>General!$B$12+Online_ANA!K1249/1000+Online_ANA!L1249/1000+Online_ANA!M1249/1000/General!$B$22-SUM($P$2:P1249)/1000/General!$B$24+SUM($Q$2:Q1249)/1000/General!$B$24</f>
        <v>1.2474196473728079</v>
      </c>
      <c r="C1249" s="5">
        <f>Online_RAW!K1249</f>
        <v>24.885000000000002</v>
      </c>
      <c r="D1249" s="5">
        <f>Online_RAW!J1249</f>
        <v>1.675</v>
      </c>
      <c r="E1249" s="5">
        <f>(1-F1249/100-G1249/100)/(1-C1249/100-D1249/100-General!$B$17/100)</f>
        <v>0.99495370518676607</v>
      </c>
      <c r="F1249" s="5">
        <f>N1249*General!$B$14/(N1249+O1249)+O1249*100/(N1249+O1249)</f>
        <v>27.324403859292467</v>
      </c>
      <c r="G1249" s="5">
        <f>N1249*General!$B$15/(N1249+O1249)</f>
        <v>3.6704846535710878E-2</v>
      </c>
      <c r="H1249" s="5">
        <f>(N1249+O1249)*(1/General!$B$20)*((F1249/100)-E1249*(C1249/100))*1000/B1249</f>
        <v>165.15978439236551</v>
      </c>
      <c r="I1249" s="5">
        <f>(N1249+O1249)*(1/General!$B$20)*((D1249/100)*E1249-(G1249/100))*1000/B1249</f>
        <v>104.94598747435721</v>
      </c>
      <c r="J1249" s="5">
        <f t="shared" si="19"/>
        <v>0.63542095226426276</v>
      </c>
      <c r="K1249" s="5">
        <f>MAX(Online_RAW!$L$2-Online_RAW!L1249,0)</f>
        <v>0</v>
      </c>
      <c r="L1249" s="5">
        <f>0.0039*(Online_RAW!M1249)</f>
        <v>66.762800000000126</v>
      </c>
      <c r="M1249" s="10">
        <f>Online_RAW!$N$2-Online_RAW!N1249</f>
        <v>109.71596363636036</v>
      </c>
      <c r="N1249" s="5">
        <f>Online_RAW!C1249*60</f>
        <v>165.2020909090908</v>
      </c>
      <c r="O1249" s="5">
        <f>MAX(0, Online_RAW!D1249*60)</f>
        <v>14.830909090909079</v>
      </c>
      <c r="P1249" s="5">
        <f>_xlfn.IFNA(VLOOKUP(A1249,Sampling!$D$7:$E$14,2,FALSE),0)</f>
        <v>0</v>
      </c>
      <c r="Q1249">
        <f>_xlfn.IFNA(VLOOKUP(A1249,Refill!$D$6:$G$8,2,FALSE),0)</f>
        <v>0</v>
      </c>
    </row>
    <row r="1250" spans="1:17" x14ac:dyDescent="0.25">
      <c r="A1250" s="5">
        <f>ROUND((Online_RAW!B1250-General!$B$10)*24,3)</f>
        <v>20.8</v>
      </c>
      <c r="B1250" s="5">
        <f>General!$B$12+Online_ANA!K1250/1000+Online_ANA!L1250/1000+Online_ANA!M1250/1000/General!$B$22-SUM($P$2:P1250)/1000/General!$B$24+SUM($Q$2:Q1250)/1000/General!$B$24</f>
        <v>1.247850335186184</v>
      </c>
      <c r="C1250" s="5">
        <f>Online_RAW!K1250</f>
        <v>24.876666666666701</v>
      </c>
      <c r="D1250" s="5">
        <f>Online_RAW!J1250</f>
        <v>1.67</v>
      </c>
      <c r="E1250" s="5">
        <f>(1-F1250/100-G1250/100)/(1-C1250/100-D1250/100-General!$B$17/100)</f>
        <v>0.99394049181828326</v>
      </c>
      <c r="F1250" s="5">
        <f>N1250*General!$B$14/(N1250+O1250)+O1250*100/(N1250+O1250)</f>
        <v>27.385153981432239</v>
      </c>
      <c r="G1250" s="5">
        <f>N1250*General!$B$15/(N1250+O1250)</f>
        <v>3.6674164655842299E-2</v>
      </c>
      <c r="H1250" s="5">
        <f>(N1250+O1250)*(1/General!$B$20)*((F1250/100)-E1250*(C1250/100))*1000/B1250</f>
        <v>171.18378096214968</v>
      </c>
      <c r="I1250" s="5">
        <f>(N1250+O1250)*(1/General!$B$20)*((D1250/100)*E1250-(G1250/100))*1000/B1250</f>
        <v>104.49147345680529</v>
      </c>
      <c r="J1250" s="5">
        <f t="shared" si="19"/>
        <v>0.61040521987249086</v>
      </c>
      <c r="K1250" s="5">
        <f>MAX(Online_RAW!$L$2-Online_RAW!L1250,0)</f>
        <v>0</v>
      </c>
      <c r="L1250" s="5">
        <f>0.0039*(Online_RAW!M1250)</f>
        <v>66.818699999999993</v>
      </c>
      <c r="M1250" s="10">
        <f>Online_RAW!$N$2-Online_RAW!N1250</f>
        <v>110.1244823529405</v>
      </c>
      <c r="N1250" s="5">
        <f>Online_RAW!C1250*60</f>
        <v>165.078</v>
      </c>
      <c r="O1250" s="5">
        <f>MAX(0, Online_RAW!D1250*60)</f>
        <v>14.9702727272727</v>
      </c>
      <c r="P1250" s="5">
        <f>_xlfn.IFNA(VLOOKUP(A1250,Sampling!$D$7:$E$14,2,FALSE),0)</f>
        <v>0</v>
      </c>
      <c r="Q1250">
        <f>_xlfn.IFNA(VLOOKUP(A1250,Refill!$D$6:$G$8,2,FALSE),0)</f>
        <v>0</v>
      </c>
    </row>
    <row r="1251" spans="1:17" x14ac:dyDescent="0.25">
      <c r="A1251" s="5">
        <f>ROUND((Online_RAW!B1251-General!$B$10)*24,3)</f>
        <v>20.817</v>
      </c>
      <c r="B1251" s="5">
        <f>General!$B$12+Online_ANA!K1251/1000+Online_ANA!L1251/1000+Online_ANA!M1251/1000/General!$B$22-SUM($P$2:P1251)/1000/General!$B$24+SUM($Q$2:Q1251)/1000/General!$B$24</f>
        <v>1.2482074549148079</v>
      </c>
      <c r="C1251" s="5">
        <f>Online_RAW!K1251</f>
        <v>24.905000000000001</v>
      </c>
      <c r="D1251" s="5">
        <f>Online_RAW!J1251</f>
        <v>1.67</v>
      </c>
      <c r="E1251" s="5">
        <f>(1-F1251/100-G1251/100)/(1-C1251/100-D1251/100-General!$B$17/100)</f>
        <v>0.99482550117553925</v>
      </c>
      <c r="F1251" s="5">
        <f>N1251*General!$B$14/(N1251+O1251)+O1251*100/(N1251+O1251)</f>
        <v>27.348698341445594</v>
      </c>
      <c r="G1251" s="5">
        <f>N1251*General!$B$15/(N1251+O1251)</f>
        <v>3.6692576595229502E-2</v>
      </c>
      <c r="H1251" s="5">
        <f>(N1251+O1251)*(1/General!$B$20)*((F1251/100)-E1251*(C1251/100))*1000/B1251</f>
        <v>165.44082352344563</v>
      </c>
      <c r="I1251" s="5">
        <f>(N1251+O1251)*(1/General!$B$20)*((D1251/100)*E1251-(G1251/100))*1000/B1251</f>
        <v>104.48157393922399</v>
      </c>
      <c r="J1251" s="5">
        <f t="shared" si="19"/>
        <v>0.63153441643995001</v>
      </c>
      <c r="K1251" s="5">
        <f>MAX(Online_RAW!$L$2-Online_RAW!L1251,0)</f>
        <v>0</v>
      </c>
      <c r="L1251" s="5">
        <f>0.0039*(Online_RAW!M1251)</f>
        <v>66.818699999999993</v>
      </c>
      <c r="M1251" s="10">
        <f>Online_RAW!$N$2-Online_RAW!N1251</f>
        <v>110.51374285714064</v>
      </c>
      <c r="N1251" s="5">
        <f>Online_RAW!C1251*60</f>
        <v>165.04408695652199</v>
      </c>
      <c r="O1251" s="5">
        <f>MAX(0, Online_RAW!D1251*60)</f>
        <v>14.876869565217421</v>
      </c>
      <c r="P1251" s="5">
        <f>_xlfn.IFNA(VLOOKUP(A1251,Sampling!$D$7:$E$14,2,FALSE),0)</f>
        <v>0</v>
      </c>
      <c r="Q1251">
        <f>_xlfn.IFNA(VLOOKUP(A1251,Refill!$D$6:$G$8,2,FALSE),0)</f>
        <v>0</v>
      </c>
    </row>
    <row r="1252" spans="1:17" x14ac:dyDescent="0.25">
      <c r="A1252" s="5">
        <f>ROUND((Online_RAW!B1252-General!$B$10)*24,3)</f>
        <v>20.832999999999998</v>
      </c>
      <c r="B1252" s="5">
        <f>General!$B$12+Online_ANA!K1252/1000+Online_ANA!L1252/1000+Online_ANA!M1252/1000/General!$B$22-SUM($P$2:P1252)/1000/General!$B$24+SUM($Q$2:Q1252)/1000/General!$B$24</f>
        <v>1.2488539438073392</v>
      </c>
      <c r="C1252" s="5">
        <f>Online_RAW!K1252</f>
        <v>24.934999999999999</v>
      </c>
      <c r="D1252" s="5">
        <f>Online_RAW!J1252</f>
        <v>1.68</v>
      </c>
      <c r="E1252" s="5">
        <f>(1-F1252/100-G1252/100)/(1-C1252/100-D1252/100-General!$B$17/100)</f>
        <v>0.99451347463019701</v>
      </c>
      <c r="F1252" s="5">
        <f>N1252*General!$B$14/(N1252+O1252)+O1252*100/(N1252+O1252)</f>
        <v>27.411286027979294</v>
      </c>
      <c r="G1252" s="5">
        <f>N1252*General!$B$15/(N1252+O1252)</f>
        <v>3.6660966652535716E-2</v>
      </c>
      <c r="H1252" s="5">
        <f>(N1252+O1252)*(1/General!$B$20)*((F1252/100)-E1252*(C1252/100))*1000/B1252</f>
        <v>167.98644691174704</v>
      </c>
      <c r="I1252" s="5">
        <f>(N1252+O1252)*(1/General!$B$20)*((D1252/100)*E1252-(G1252/100))*1000/B1252</f>
        <v>105.05188365390663</v>
      </c>
      <c r="J1252" s="5">
        <f t="shared" si="19"/>
        <v>0.62535928097280635</v>
      </c>
      <c r="K1252" s="5">
        <f>MAX(Online_RAW!$L$2-Online_RAW!L1252,0)</f>
        <v>0</v>
      </c>
      <c r="L1252" s="5">
        <f>0.0039*(Online_RAW!M1252)</f>
        <v>67.075125</v>
      </c>
      <c r="M1252" s="10">
        <f>Online_RAW!$N$2-Online_RAW!N1252</f>
        <v>110.93891249999979</v>
      </c>
      <c r="N1252" s="5">
        <f>Online_RAW!C1252*60</f>
        <v>164.928</v>
      </c>
      <c r="O1252" s="5">
        <f>MAX(0, Online_RAW!D1252*60)</f>
        <v>15.021428571428579</v>
      </c>
      <c r="P1252" s="5">
        <f>_xlfn.IFNA(VLOOKUP(A1252,Sampling!$D$7:$E$14,2,FALSE),0)</f>
        <v>0</v>
      </c>
      <c r="Q1252">
        <f>_xlfn.IFNA(VLOOKUP(A1252,Refill!$D$6:$G$8,2,FALSE),0)</f>
        <v>0</v>
      </c>
    </row>
    <row r="1253" spans="1:17" x14ac:dyDescent="0.25">
      <c r="A1253" s="5">
        <f>ROUND((Online_RAW!B1253-General!$B$10)*24,3)</f>
        <v>20.85</v>
      </c>
      <c r="B1253" s="5">
        <f>General!$B$12+Online_ANA!K1253/1000+Online_ANA!L1253/1000+Online_ANA!M1253/1000/General!$B$22-SUM($P$2:P1253)/1000/General!$B$24+SUM($Q$2:Q1253)/1000/General!$B$24</f>
        <v>1.2492109506880735</v>
      </c>
      <c r="C1253" s="5">
        <f>Online_RAW!K1253</f>
        <v>24.954999999999998</v>
      </c>
      <c r="D1253" s="5">
        <f>Online_RAW!J1253</f>
        <v>1.68</v>
      </c>
      <c r="E1253" s="5">
        <f>(1-F1253/100-G1253/100)/(1-C1253/100-D1253/100-General!$B$17/100)</f>
        <v>0.99392691536194067</v>
      </c>
      <c r="F1253" s="5">
        <f>N1253*General!$B$14/(N1253+O1253)+O1253*100/(N1253+O1253)</f>
        <v>27.473987085705012</v>
      </c>
      <c r="G1253" s="5">
        <f>N1253*General!$B$15/(N1253+O1253)</f>
        <v>3.6629299451664134E-2</v>
      </c>
      <c r="H1253" s="5">
        <f>(N1253+O1253)*(1/General!$B$20)*((F1253/100)-E1253*(C1253/100))*1000/B1253</f>
        <v>171.70066428746293</v>
      </c>
      <c r="I1253" s="5">
        <f>(N1253+O1253)*(1/General!$B$20)*((D1253/100)*E1253-(G1253/100))*1000/B1253</f>
        <v>105.00345271840062</v>
      </c>
      <c r="J1253" s="5">
        <f t="shared" si="19"/>
        <v>0.61154948441319257</v>
      </c>
      <c r="K1253" s="5">
        <f>MAX(Online_RAW!$L$2-Online_RAW!L1253,0)</f>
        <v>0</v>
      </c>
      <c r="L1253" s="5">
        <f>0.0039*(Online_RAW!M1253)</f>
        <v>67.075125</v>
      </c>
      <c r="M1253" s="10">
        <f>Online_RAW!$N$2-Online_RAW!N1253</f>
        <v>111.32805000000008</v>
      </c>
      <c r="N1253" s="5">
        <f>Online_RAW!C1253*60</f>
        <v>164.85286956521762</v>
      </c>
      <c r="O1253" s="5">
        <f>MAX(0, Online_RAW!D1253*60)</f>
        <v>15.170086956521761</v>
      </c>
      <c r="P1253" s="5">
        <f>_xlfn.IFNA(VLOOKUP(A1253,Sampling!$D$7:$E$14,2,FALSE),0)</f>
        <v>0</v>
      </c>
      <c r="Q1253">
        <f>_xlfn.IFNA(VLOOKUP(A1253,Refill!$D$6:$G$8,2,FALSE),0)</f>
        <v>0</v>
      </c>
    </row>
    <row r="1254" spans="1:17" x14ac:dyDescent="0.25">
      <c r="A1254" s="5">
        <f>ROUND((Online_RAW!B1254-General!$B$10)*24,3)</f>
        <v>20.867000000000001</v>
      </c>
      <c r="B1254" s="5">
        <f>General!$B$12+Online_ANA!K1254/1000+Online_ANA!L1254/1000+Online_ANA!M1254/1000/General!$B$22-SUM($P$2:P1254)/1000/General!$B$24+SUM($Q$2:Q1254)/1000/General!$B$24</f>
        <v>1.2497233329441193</v>
      </c>
      <c r="C1254" s="5">
        <f>Online_RAW!K1254</f>
        <v>24.98</v>
      </c>
      <c r="D1254" s="5">
        <f>Online_RAW!J1254</f>
        <v>1.68</v>
      </c>
      <c r="E1254" s="5">
        <f>(1-F1254/100-G1254/100)/(1-C1254/100-D1254/100-General!$B$17/100)</f>
        <v>0.99327277935972214</v>
      </c>
      <c r="F1254" s="5">
        <f>N1254*General!$B$14/(N1254+O1254)+O1254*100/(N1254+O1254)</f>
        <v>27.546563207982636</v>
      </c>
      <c r="G1254" s="5">
        <f>N1254*General!$B$15/(N1254+O1254)</f>
        <v>3.6592644844453216E-2</v>
      </c>
      <c r="H1254" s="5">
        <f>(N1254+O1254)*(1/General!$B$20)*((F1254/100)-E1254*(C1254/100))*1000/B1254</f>
        <v>175.81803680992974</v>
      </c>
      <c r="I1254" s="5">
        <f>(N1254+O1254)*(1/General!$B$20)*((D1254/100)*E1254-(G1254/100))*1000/B1254</f>
        <v>104.93404648298119</v>
      </c>
      <c r="J1254" s="5">
        <f t="shared" si="19"/>
        <v>0.59683322818819462</v>
      </c>
      <c r="K1254" s="5">
        <f>MAX(Online_RAW!$L$2-Online_RAW!L1254,0)</f>
        <v>0</v>
      </c>
      <c r="L1254" s="5">
        <f>0.0039*(Online_RAW!M1254)</f>
        <v>67.243799999999993</v>
      </c>
      <c r="M1254" s="10">
        <f>Online_RAW!$N$2-Online_RAW!N1254</f>
        <v>111.70269090909005</v>
      </c>
      <c r="N1254" s="5">
        <f>Online_RAW!C1254*60</f>
        <v>164.75371428571441</v>
      </c>
      <c r="O1254" s="5">
        <f>MAX(0, Online_RAW!D1254*60)</f>
        <v>15.341181818181839</v>
      </c>
      <c r="P1254" s="5">
        <f>_xlfn.IFNA(VLOOKUP(A1254,Sampling!$D$7:$E$14,2,FALSE),0)</f>
        <v>0</v>
      </c>
      <c r="Q1254">
        <f>_xlfn.IFNA(VLOOKUP(A1254,Refill!$D$6:$G$8,2,FALSE),0)</f>
        <v>0</v>
      </c>
    </row>
    <row r="1255" spans="1:17" x14ac:dyDescent="0.25">
      <c r="A1255" s="5">
        <f>ROUND((Online_RAW!B1255-General!$B$10)*24,3)</f>
        <v>20.882999999999999</v>
      </c>
      <c r="B1255" s="5">
        <f>General!$B$12+Online_ANA!K1255/1000+Online_ANA!L1255/1000+Online_ANA!M1255/1000/General!$B$22-SUM($P$2:P1255)/1000/General!$B$24+SUM($Q$2:Q1255)/1000/General!$B$24</f>
        <v>1.2500793207771193</v>
      </c>
      <c r="C1255" s="5">
        <f>Online_RAW!K1255</f>
        <v>25.02</v>
      </c>
      <c r="D1255" s="5">
        <f>Online_RAW!J1255</f>
        <v>1.68</v>
      </c>
      <c r="E1255" s="5">
        <f>(1-F1255/100-G1255/100)/(1-C1255/100-D1255/100-General!$B$17/100)</f>
        <v>0.99419949933585727</v>
      </c>
      <c r="F1255" s="5">
        <f>N1255*General!$B$14/(N1255+O1255)+O1255*100/(N1255+O1255)</f>
        <v>27.518752483691031</v>
      </c>
      <c r="G1255" s="5">
        <f>N1255*General!$B$15/(N1255+O1255)</f>
        <v>3.6606690664802509E-2</v>
      </c>
      <c r="H1255" s="5">
        <f>(N1255+O1255)*(1/General!$B$20)*((F1255/100)-E1255*(C1255/100))*1000/B1255</f>
        <v>169.72327058579634</v>
      </c>
      <c r="I1255" s="5">
        <f>(N1255+O1255)*(1/General!$B$20)*((D1255/100)*E1255-(G1255/100))*1000/B1255</f>
        <v>104.87164888762935</v>
      </c>
      <c r="J1255" s="5">
        <f t="shared" si="19"/>
        <v>0.61789787885695946</v>
      </c>
      <c r="K1255" s="5">
        <f>MAX(Online_RAW!$L$2-Online_RAW!L1255,0)</f>
        <v>0</v>
      </c>
      <c r="L1255" s="5">
        <f>0.0039*(Online_RAW!M1255)</f>
        <v>67.243799999999993</v>
      </c>
      <c r="M1255" s="10">
        <f>Online_RAW!$N$2-Online_RAW!N1255</f>
        <v>112.09071764706005</v>
      </c>
      <c r="N1255" s="5">
        <f>Online_RAW!C1255*60</f>
        <v>164.61026086956539</v>
      </c>
      <c r="O1255" s="5">
        <f>MAX(0, Online_RAW!D1255*60)</f>
        <v>15.258782608695661</v>
      </c>
      <c r="P1255" s="5">
        <f>_xlfn.IFNA(VLOOKUP(A1255,Sampling!$D$7:$E$14,2,FALSE),0)</f>
        <v>0</v>
      </c>
      <c r="Q1255">
        <f>_xlfn.IFNA(VLOOKUP(A1255,Refill!$D$6:$G$8,2,FALSE),0)</f>
        <v>0</v>
      </c>
    </row>
    <row r="1256" spans="1:17" x14ac:dyDescent="0.25">
      <c r="A1256" s="5">
        <f>ROUND((Online_RAW!B1256-General!$B$10)*24,3)</f>
        <v>20.9</v>
      </c>
      <c r="B1256" s="5">
        <f>General!$B$12+Online_ANA!K1256/1000+Online_ANA!L1256/1000+Online_ANA!M1256/1000/General!$B$22-SUM($P$2:P1256)/1000/General!$B$24+SUM($Q$2:Q1256)/1000/General!$B$24</f>
        <v>1.2507239812061564</v>
      </c>
      <c r="C1256" s="5">
        <f>Online_RAW!K1256</f>
        <v>25.045999999999999</v>
      </c>
      <c r="D1256" s="5">
        <f>Online_RAW!J1256</f>
        <v>1.69</v>
      </c>
      <c r="E1256" s="5">
        <f>(1-F1256/100-G1256/100)/(1-C1256/100-D1256/100-General!$B$17/100)</f>
        <v>0.99415991560760231</v>
      </c>
      <c r="F1256" s="5">
        <f>N1256*General!$B$14/(N1256+O1256)+O1256*100/(N1256+O1256)</f>
        <v>27.557446142611248</v>
      </c>
      <c r="G1256" s="5">
        <f>N1256*General!$B$15/(N1256+O1256)</f>
        <v>3.6587148412822609E-2</v>
      </c>
      <c r="H1256" s="5">
        <f>(N1256+O1256)*(1/General!$B$20)*((F1256/100)-E1256*(C1256/100))*1000/B1256</f>
        <v>170.6862571232644</v>
      </c>
      <c r="I1256" s="5">
        <f>(N1256+O1256)*(1/General!$B$20)*((D1256/100)*E1256-(G1256/100))*1000/B1256</f>
        <v>105.55308659097868</v>
      </c>
      <c r="J1256" s="5">
        <f t="shared" si="19"/>
        <v>0.61840413147469431</v>
      </c>
      <c r="K1256" s="5">
        <f>MAX(Online_RAW!$L$2-Online_RAW!L1256,0)</f>
        <v>0</v>
      </c>
      <c r="L1256" s="5">
        <f>0.0039*(Online_RAW!M1256)</f>
        <v>67.529474999999991</v>
      </c>
      <c r="M1256" s="10">
        <f>Online_RAW!$N$2-Online_RAW!N1256</f>
        <v>112.48201176471048</v>
      </c>
      <c r="N1256" s="5">
        <f>Online_RAW!C1256*60</f>
        <v>164.6793913043478</v>
      </c>
      <c r="O1256" s="5">
        <f>MAX(0, Online_RAW!D1256*60)</f>
        <v>15.361304347826101</v>
      </c>
      <c r="P1256" s="5">
        <f>_xlfn.IFNA(VLOOKUP(A1256,Sampling!$D$7:$E$14,2,FALSE),0)</f>
        <v>0</v>
      </c>
      <c r="Q1256">
        <f>_xlfn.IFNA(VLOOKUP(A1256,Refill!$D$6:$G$8,2,FALSE),0)</f>
        <v>0</v>
      </c>
    </row>
    <row r="1257" spans="1:17" x14ac:dyDescent="0.25">
      <c r="A1257" s="5">
        <f>ROUND((Online_RAW!B1257-General!$B$10)*24,3)</f>
        <v>20.917000000000002</v>
      </c>
      <c r="B1257" s="5">
        <f>General!$B$12+Online_ANA!K1257/1000+Online_ANA!L1257/1000+Online_ANA!M1257/1000/General!$B$22-SUM($P$2:P1257)/1000/General!$B$24+SUM($Q$2:Q1257)/1000/General!$B$24</f>
        <v>1.2512481192660552</v>
      </c>
      <c r="C1257" s="5">
        <f>Online_RAW!K1257</f>
        <v>25.065000000000001</v>
      </c>
      <c r="D1257" s="5">
        <f>Online_RAW!J1257</f>
        <v>1.6950000000000001</v>
      </c>
      <c r="E1257" s="5">
        <f>(1-F1257/100-G1257/100)/(1-C1257/100-D1257/100-General!$B$17/100)</f>
        <v>0.99318592750234735</v>
      </c>
      <c r="F1257" s="5">
        <f>N1257*General!$B$14/(N1257+O1257)+O1257*100/(N1257+O1257)</f>
        <v>27.652267321738186</v>
      </c>
      <c r="G1257" s="5">
        <f>N1257*General!$B$15/(N1257+O1257)</f>
        <v>3.6539258928415065E-2</v>
      </c>
      <c r="H1257" s="5">
        <f>(N1257+O1257)*(1/General!$B$20)*((F1257/100)-E1257*(C1257/100))*1000/B1257</f>
        <v>177.12118686845912</v>
      </c>
      <c r="I1257" s="5">
        <f>(N1257+O1257)*(1/General!$B$20)*((D1257/100)*E1257-(G1257/100))*1000/B1257</f>
        <v>105.76368696986354</v>
      </c>
      <c r="J1257" s="5">
        <f t="shared" si="19"/>
        <v>0.59712611935245241</v>
      </c>
      <c r="K1257" s="5">
        <f>MAX(Online_RAW!$L$2-Online_RAW!L1257,0)</f>
        <v>0</v>
      </c>
      <c r="L1257" s="5">
        <f>0.0039*(Online_RAW!M1257)</f>
        <v>67.664999999999992</v>
      </c>
      <c r="M1257" s="10">
        <f>Online_RAW!$N$2-Online_RAW!N1257</f>
        <v>112.90560000000005</v>
      </c>
      <c r="N1257" s="5">
        <f>Online_RAW!C1257*60</f>
        <v>164.52391304347799</v>
      </c>
      <c r="O1257" s="5">
        <f>MAX(0, Online_RAW!D1257*60)</f>
        <v>15.58254545454546</v>
      </c>
      <c r="P1257" s="5">
        <f>_xlfn.IFNA(VLOOKUP(A1257,Sampling!$D$7:$E$14,2,FALSE),0)</f>
        <v>0</v>
      </c>
      <c r="Q1257">
        <f>_xlfn.IFNA(VLOOKUP(A1257,Refill!$D$6:$G$8,2,FALSE),0)</f>
        <v>0</v>
      </c>
    </row>
    <row r="1258" spans="1:17" x14ac:dyDescent="0.25">
      <c r="A1258" s="5">
        <f>ROUND((Online_RAW!B1258-General!$B$10)*24,3)</f>
        <v>20.933</v>
      </c>
      <c r="B1258" s="5">
        <f>General!$B$12+Online_ANA!K1258/1000+Online_ANA!L1258/1000+Online_ANA!M1258/1000/General!$B$22-SUM($P$2:P1258)/1000/General!$B$24+SUM($Q$2:Q1258)/1000/General!$B$24</f>
        <v>1.2516202185644869</v>
      </c>
      <c r="C1258" s="5">
        <f>Online_RAW!K1258</f>
        <v>25.1</v>
      </c>
      <c r="D1258" s="5">
        <f>Online_RAW!J1258</f>
        <v>1.7</v>
      </c>
      <c r="E1258" s="5">
        <f>(1-F1258/100-G1258/100)/(1-C1258/100-D1258/100-General!$B$17/100)</f>
        <v>0.99415804154745613</v>
      </c>
      <c r="F1258" s="5">
        <f>N1258*General!$B$14/(N1258+O1258)+O1258*100/(N1258+O1258)</f>
        <v>27.621240967129776</v>
      </c>
      <c r="G1258" s="5">
        <f>N1258*General!$B$15/(N1258+O1258)</f>
        <v>3.6554928804479914E-2</v>
      </c>
      <c r="H1258" s="5">
        <f>(N1258+O1258)*(1/General!$B$20)*((F1258/100)-E1258*(C1258/100))*1000/B1258</f>
        <v>171.03179458610876</v>
      </c>
      <c r="I1258" s="5">
        <f>(N1258+O1258)*(1/General!$B$20)*((D1258/100)*E1258-(G1258/100))*1000/B1258</f>
        <v>106.0032855608336</v>
      </c>
      <c r="J1258" s="5">
        <f t="shared" si="19"/>
        <v>0.61978701572627493</v>
      </c>
      <c r="K1258" s="5">
        <f>MAX(Online_RAW!$L$2-Online_RAW!L1258,0)</f>
        <v>0</v>
      </c>
      <c r="L1258" s="5">
        <f>0.0039*(Online_RAW!M1258)</f>
        <v>67.664999999999992</v>
      </c>
      <c r="M1258" s="10">
        <f>Online_RAW!$N$2-Online_RAW!N1258</f>
        <v>113.3111882352905</v>
      </c>
      <c r="N1258" s="5">
        <f>Online_RAW!C1258*60</f>
        <v>164.3574545454546</v>
      </c>
      <c r="O1258" s="5">
        <f>MAX(0, Online_RAW!D1258*60)</f>
        <v>15.48965217391302</v>
      </c>
      <c r="P1258" s="5">
        <f>_xlfn.IFNA(VLOOKUP(A1258,Sampling!$D$7:$E$14,2,FALSE),0)</f>
        <v>0</v>
      </c>
      <c r="Q1258">
        <f>_xlfn.IFNA(VLOOKUP(A1258,Refill!$D$6:$G$8,2,FALSE),0)</f>
        <v>0</v>
      </c>
    </row>
    <row r="1259" spans="1:17" x14ac:dyDescent="0.25">
      <c r="A1259" s="5">
        <f>ROUND((Online_RAW!B1259-General!$B$10)*24,3)</f>
        <v>20.95</v>
      </c>
      <c r="B1259" s="5">
        <f>General!$B$12+Online_ANA!K1259/1000+Online_ANA!L1259/1000+Online_ANA!M1259/1000/General!$B$22-SUM($P$2:P1259)/1000/General!$B$24+SUM($Q$2:Q1259)/1000/General!$B$24</f>
        <v>1.2519895893789732</v>
      </c>
      <c r="C1259" s="5">
        <f>Online_RAW!K1259</f>
        <v>25.145</v>
      </c>
      <c r="D1259" s="5">
        <f>Online_RAW!J1259</f>
        <v>1.71</v>
      </c>
      <c r="E1259" s="5">
        <f>(1-F1259/100-G1259/100)/(1-C1259/100-D1259/100-General!$B$17/100)</f>
        <v>0.99442496537680436</v>
      </c>
      <c r="F1259" s="5">
        <f>N1259*General!$B$14/(N1259+O1259)+O1259*100/(N1259+O1259)</f>
        <v>27.656528833959861</v>
      </c>
      <c r="G1259" s="5">
        <f>N1259*General!$B$15/(N1259+O1259)</f>
        <v>3.6537106649515226E-2</v>
      </c>
      <c r="H1259" s="5">
        <f>(N1259+O1259)*(1/General!$B$20)*((F1259/100)-E1259*(C1259/100))*1000/B1259</f>
        <v>170.09083952911752</v>
      </c>
      <c r="I1259" s="5">
        <f>(N1259+O1259)*(1/General!$B$20)*((D1259/100)*E1259-(G1259/100))*1000/B1259</f>
        <v>106.73069498585313</v>
      </c>
      <c r="J1259" s="5">
        <f t="shared" si="19"/>
        <v>0.62749231693681018</v>
      </c>
      <c r="K1259" s="5">
        <f>MAX(Online_RAW!$L$2-Online_RAW!L1259,0)</f>
        <v>0</v>
      </c>
      <c r="L1259" s="5">
        <f>0.0039*(Online_RAW!M1259)</f>
        <v>67.66695</v>
      </c>
      <c r="M1259" s="10">
        <f>Online_RAW!$N$2-Online_RAW!N1259</f>
        <v>113.71167692308063</v>
      </c>
      <c r="N1259" s="5">
        <f>Online_RAW!C1259*60</f>
        <v>164.41772727272701</v>
      </c>
      <c r="O1259" s="5">
        <f>MAX(0, Online_RAW!D1259*60)</f>
        <v>15.58309090909092</v>
      </c>
      <c r="P1259" s="5">
        <f>_xlfn.IFNA(VLOOKUP(A1259,Sampling!$D$7:$E$14,2,FALSE),0)</f>
        <v>0</v>
      </c>
      <c r="Q1259">
        <f>_xlfn.IFNA(VLOOKUP(A1259,Refill!$D$6:$G$8,2,FALSE),0)</f>
        <v>0</v>
      </c>
    </row>
    <row r="1260" spans="1:17" x14ac:dyDescent="0.25">
      <c r="A1260" s="5">
        <f>ROUND((Online_RAW!B1260-General!$B$10)*24,3)</f>
        <v>20.966999999999999</v>
      </c>
      <c r="B1260" s="5">
        <f>General!$B$12+Online_ANA!K1260/1000+Online_ANA!L1260/1000+Online_ANA!M1260/1000/General!$B$22-SUM($P$2:P1260)/1000/General!$B$24+SUM($Q$2:Q1260)/1000/General!$B$24</f>
        <v>1.2526598860091744</v>
      </c>
      <c r="C1260" s="5">
        <f>Online_RAW!K1260</f>
        <v>25.15</v>
      </c>
      <c r="D1260" s="5">
        <f>Online_RAW!J1260</f>
        <v>1.71</v>
      </c>
      <c r="E1260" s="5">
        <f>(1-F1260/100-G1260/100)/(1-C1260/100-D1260/100-General!$B$17/100)</f>
        <v>0.99419556113083629</v>
      </c>
      <c r="F1260" s="5">
        <f>N1260*General!$B$14/(N1260+O1260)+O1260*100/(N1260+O1260)</f>
        <v>27.678191264505756</v>
      </c>
      <c r="G1260" s="5">
        <f>N1260*General!$B$15/(N1260+O1260)</f>
        <v>3.6526166028027399E-2</v>
      </c>
      <c r="H1260" s="5">
        <f>(N1260+O1260)*(1/General!$B$20)*((F1260/100)-E1260*(C1260/100))*1000/B1260</f>
        <v>171.43815211675741</v>
      </c>
      <c r="I1260" s="5">
        <f>(N1260+O1260)*(1/General!$B$20)*((D1260/100)*E1260-(G1260/100))*1000/B1260</f>
        <v>106.64816646801066</v>
      </c>
      <c r="J1260" s="5">
        <f t="shared" si="19"/>
        <v>0.62207953802125837</v>
      </c>
      <c r="K1260" s="5">
        <f>MAX(Online_RAW!$L$2-Online_RAW!L1260,0)</f>
        <v>0</v>
      </c>
      <c r="L1260" s="5">
        <f>0.0039*(Online_RAW!M1260)</f>
        <v>67.960425000000001</v>
      </c>
      <c r="M1260" s="10">
        <f>Online_RAW!$N$2-Online_RAW!N1260</f>
        <v>114.12241249999988</v>
      </c>
      <c r="N1260" s="5">
        <f>Online_RAW!C1260*60</f>
        <v>164.36700000000002</v>
      </c>
      <c r="O1260" s="5">
        <f>MAX(0, Online_RAW!D1260*60)</f>
        <v>15.632181818181841</v>
      </c>
      <c r="P1260" s="5">
        <f>_xlfn.IFNA(VLOOKUP(A1260,Sampling!$D$7:$E$14,2,FALSE),0)</f>
        <v>0</v>
      </c>
      <c r="Q1260">
        <f>_xlfn.IFNA(VLOOKUP(A1260,Refill!$D$6:$G$8,2,FALSE),0)</f>
        <v>0</v>
      </c>
    </row>
    <row r="1261" spans="1:17" x14ac:dyDescent="0.25">
      <c r="A1261" s="5">
        <f>ROUND((Online_RAW!B1261-General!$B$10)*24,3)</f>
        <v>20.983000000000001</v>
      </c>
      <c r="B1261" s="5">
        <f>General!$B$12+Online_ANA!K1261/1000+Online_ANA!L1261/1000+Online_ANA!M1261/1000/General!$B$22-SUM($P$2:P1261)/1000/General!$B$24+SUM($Q$2:Q1261)/1000/General!$B$24</f>
        <v>1.2531342848623854</v>
      </c>
      <c r="C1261" s="5">
        <f>Online_RAW!K1261</f>
        <v>25.155000000000001</v>
      </c>
      <c r="D1261" s="5">
        <f>Online_RAW!J1261</f>
        <v>1.7150000000000001</v>
      </c>
      <c r="E1261" s="5">
        <f>(1-F1261/100-G1261/100)/(1-C1261/100-D1261/100-General!$B$17/100)</f>
        <v>0.99348351971564186</v>
      </c>
      <c r="F1261" s="5">
        <f>N1261*General!$B$14/(N1261+O1261)+O1261*100/(N1261+O1261)</f>
        <v>27.73992789408306</v>
      </c>
      <c r="G1261" s="5">
        <f>N1261*General!$B$15/(N1261+O1261)</f>
        <v>3.6494985912079267E-2</v>
      </c>
      <c r="H1261" s="5">
        <f>(N1261+O1261)*(1/General!$B$20)*((F1261/100)-E1261*(C1261/100))*1000/B1261</f>
        <v>176.19706644893341</v>
      </c>
      <c r="I1261" s="5">
        <f>(N1261+O1261)*(1/General!$B$20)*((D1261/100)*E1261-(G1261/100))*1000/B1261</f>
        <v>106.87324789142286</v>
      </c>
      <c r="J1261" s="5">
        <f t="shared" si="19"/>
        <v>0.60655520574400468</v>
      </c>
      <c r="K1261" s="5">
        <f>MAX(Online_RAW!$L$2-Online_RAW!L1261,0)</f>
        <v>0</v>
      </c>
      <c r="L1261" s="5">
        <f>0.0039*(Online_RAW!M1261)</f>
        <v>68.086199999999991</v>
      </c>
      <c r="M1261" s="10">
        <f>Online_RAW!$N$2-Online_RAW!N1261</f>
        <v>114.50241249999999</v>
      </c>
      <c r="N1261" s="5">
        <f>Online_RAW!C1261*60</f>
        <v>164.262272727273</v>
      </c>
      <c r="O1261" s="5">
        <f>MAX(0, Online_RAW!D1261*60)</f>
        <v>15.77590909090908</v>
      </c>
      <c r="P1261" s="5">
        <f>_xlfn.IFNA(VLOOKUP(A1261,Sampling!$D$7:$E$14,2,FALSE),0)</f>
        <v>0</v>
      </c>
      <c r="Q1261">
        <f>_xlfn.IFNA(VLOOKUP(A1261,Refill!$D$6:$G$8,2,FALSE),0)</f>
        <v>0</v>
      </c>
    </row>
    <row r="1262" spans="1:17" x14ac:dyDescent="0.25">
      <c r="A1262" s="5">
        <f>ROUND((Online_RAW!B1262-General!$B$10)*24,3)</f>
        <v>21</v>
      </c>
      <c r="B1262" s="5">
        <f>General!$B$12+Online_ANA!K1262/1000+Online_ANA!L1262/1000+Online_ANA!M1262/1000/General!$B$22-SUM($P$2:P1262)/1000/General!$B$24+SUM($Q$2:Q1262)/1000/General!$B$24</f>
        <v>1.2535336049803394</v>
      </c>
      <c r="C1262" s="5">
        <f>Online_RAW!K1262</f>
        <v>25.18</v>
      </c>
      <c r="D1262" s="5">
        <f>Online_RAW!J1262</f>
        <v>1.71</v>
      </c>
      <c r="E1262" s="5">
        <f>(1-F1262/100-G1262/100)/(1-C1262/100-D1262/100-General!$B$17/100)</f>
        <v>0.99373236396799025</v>
      </c>
      <c r="F1262" s="5">
        <f>N1262*General!$B$14/(N1262+O1262)+O1262*100/(N1262+O1262)</f>
        <v>27.741713135819236</v>
      </c>
      <c r="G1262" s="5">
        <f>N1262*General!$B$15/(N1262+O1262)</f>
        <v>3.6494084274838773E-2</v>
      </c>
      <c r="H1262" s="5">
        <f>(N1262+O1262)*(1/General!$B$20)*((F1262/100)-E1262*(C1262/100))*1000/B1262</f>
        <v>174.20846259194758</v>
      </c>
      <c r="I1262" s="5">
        <f>(N1262+O1262)*(1/General!$B$20)*((D1262/100)*E1262-(G1262/100))*1000/B1262</f>
        <v>106.5152987997282</v>
      </c>
      <c r="J1262" s="5">
        <f t="shared" si="19"/>
        <v>0.61142436604369443</v>
      </c>
      <c r="K1262" s="5">
        <f>MAX(Online_RAW!$L$2-Online_RAW!L1262,0)</f>
        <v>0</v>
      </c>
      <c r="L1262" s="5">
        <f>0.0039*(Online_RAW!M1262)</f>
        <v>68.086199999999991</v>
      </c>
      <c r="M1262" s="10">
        <f>Online_RAW!$N$2-Online_RAW!N1262</f>
        <v>114.93767142856996</v>
      </c>
      <c r="N1262" s="5">
        <f>Online_RAW!C1262*60</f>
        <v>164.2074545454546</v>
      </c>
      <c r="O1262" s="5">
        <f>MAX(0, Online_RAW!D1262*60)</f>
        <v>15.77509090909092</v>
      </c>
      <c r="P1262" s="5">
        <f>_xlfn.IFNA(VLOOKUP(A1262,Sampling!$D$7:$E$14,2,FALSE),0)</f>
        <v>0</v>
      </c>
      <c r="Q1262">
        <f>_xlfn.IFNA(VLOOKUP(A1262,Refill!$D$6:$G$8,2,FALSE),0)</f>
        <v>0</v>
      </c>
    </row>
    <row r="1263" spans="1:17" x14ac:dyDescent="0.25">
      <c r="A1263" s="5">
        <f>ROUND((Online_RAW!B1263-General!$B$10)*24,3)</f>
        <v>21.016999999999999</v>
      </c>
      <c r="B1263" s="5">
        <f>General!$B$12+Online_ANA!K1263/1000+Online_ANA!L1263/1000+Online_ANA!M1263/1000/General!$B$22-SUM($P$2:P1263)/1000/General!$B$24+SUM($Q$2:Q1263)/1000/General!$B$24</f>
        <v>1.2540011654198993</v>
      </c>
      <c r="C1263" s="5">
        <f>Online_RAW!K1263</f>
        <v>25.21</v>
      </c>
      <c r="D1263" s="5">
        <f>Online_RAW!J1263</f>
        <v>1.72</v>
      </c>
      <c r="E1263" s="5">
        <f>(1-F1263/100-G1263/100)/(1-C1263/100-D1263/100-General!$B$17/100)</f>
        <v>0.99361994222990879</v>
      </c>
      <c r="F1263" s="5">
        <f>N1263*General!$B$14/(N1263+O1263)+O1263*100/(N1263+O1263)</f>
        <v>27.789652654636473</v>
      </c>
      <c r="G1263" s="5">
        <f>N1263*General!$B$15/(N1263+O1263)</f>
        <v>3.6469872396648242E-2</v>
      </c>
      <c r="H1263" s="5">
        <f>(N1263+O1263)*(1/General!$B$20)*((F1263/100)-E1263*(C1263/100))*1000/B1263</f>
        <v>175.56994453259372</v>
      </c>
      <c r="I1263" s="5">
        <f>(N1263+O1263)*(1/General!$B$20)*((D1263/100)*E1263-(G1263/100))*1000/B1263</f>
        <v>107.15245093325989</v>
      </c>
      <c r="J1263" s="5">
        <f t="shared" si="19"/>
        <v>0.61031203956077773</v>
      </c>
      <c r="K1263" s="5">
        <f>MAX(Online_RAW!$L$2-Online_RAW!L1263,0)</f>
        <v>0</v>
      </c>
      <c r="L1263" s="5">
        <f>0.0039*(Online_RAW!M1263)</f>
        <v>68.164199999999994</v>
      </c>
      <c r="M1263" s="10">
        <f>Online_RAW!$N$2-Online_RAW!N1263</f>
        <v>115.36229230769004</v>
      </c>
      <c r="N1263" s="5">
        <f>Online_RAW!C1263*60</f>
        <v>164.1772173913044</v>
      </c>
      <c r="O1263" s="5">
        <f>MAX(0, Online_RAW!D1263*60)</f>
        <v>15.89165217391302</v>
      </c>
      <c r="P1263" s="5">
        <f>_xlfn.IFNA(VLOOKUP(A1263,Sampling!$D$7:$E$14,2,FALSE),0)</f>
        <v>0</v>
      </c>
      <c r="Q1263">
        <f>_xlfn.IFNA(VLOOKUP(A1263,Refill!$D$6:$G$8,2,FALSE),0)</f>
        <v>0</v>
      </c>
    </row>
    <row r="1264" spans="1:17" x14ac:dyDescent="0.25">
      <c r="A1264" s="5">
        <f>ROUND((Online_RAW!B1264-General!$B$10)*24,3)</f>
        <v>21.033000000000001</v>
      </c>
      <c r="B1264" s="5">
        <f>General!$B$12+Online_ANA!K1264/1000+Online_ANA!L1264/1000+Online_ANA!M1264/1000/General!$B$22-SUM($P$2:P1264)/1000/General!$B$24+SUM($Q$2:Q1264)/1000/General!$B$24</f>
        <v>1.2545989064220182</v>
      </c>
      <c r="C1264" s="5">
        <f>Online_RAW!K1264</f>
        <v>25.23</v>
      </c>
      <c r="D1264" s="5">
        <f>Online_RAW!J1264</f>
        <v>1.73</v>
      </c>
      <c r="E1264" s="5">
        <f>(1-F1264/100-G1264/100)/(1-C1264/100-D1264/100-General!$B$17/100)</f>
        <v>0.9935721224471491</v>
      </c>
      <c r="F1264" s="5">
        <f>N1264*General!$B$14/(N1264+O1264)+O1264*100/(N1264+O1264)</f>
        <v>27.822950135493492</v>
      </c>
      <c r="G1264" s="5">
        <f>N1264*General!$B$15/(N1264+O1264)</f>
        <v>3.6453055487124505E-2</v>
      </c>
      <c r="H1264" s="5">
        <f>(N1264+O1264)*(1/General!$B$20)*((F1264/100)-E1264*(C1264/100))*1000/B1264</f>
        <v>176.37363826076441</v>
      </c>
      <c r="I1264" s="5">
        <f>(N1264+O1264)*(1/General!$B$20)*((D1264/100)*E1264-(G1264/100))*1000/B1264</f>
        <v>107.7031600050944</v>
      </c>
      <c r="J1264" s="5">
        <f t="shared" si="19"/>
        <v>0.61065338940197933</v>
      </c>
      <c r="K1264" s="5">
        <f>MAX(Online_RAW!$L$2-Online_RAW!L1264,0)</f>
        <v>0</v>
      </c>
      <c r="L1264" s="5">
        <f>0.0039*(Online_RAW!M1264)</f>
        <v>68.411199999999866</v>
      </c>
      <c r="M1264" s="10">
        <f>Online_RAW!$N$2-Online_RAW!N1264</f>
        <v>115.74459999999999</v>
      </c>
      <c r="N1264" s="5">
        <f>Online_RAW!C1264*60</f>
        <v>164.05539130434781</v>
      </c>
      <c r="O1264" s="5">
        <f>MAX(0, Online_RAW!D1264*60)</f>
        <v>15.962869565217359</v>
      </c>
      <c r="P1264" s="5">
        <f>_xlfn.IFNA(VLOOKUP(A1264,Sampling!$D$7:$E$14,2,FALSE),0)</f>
        <v>0</v>
      </c>
      <c r="Q1264">
        <f>_xlfn.IFNA(VLOOKUP(A1264,Refill!$D$6:$G$8,2,FALSE),0)</f>
        <v>0</v>
      </c>
    </row>
    <row r="1265" spans="1:17" x14ac:dyDescent="0.25">
      <c r="A1265" s="5">
        <f>ROUND((Online_RAW!B1265-General!$B$10)*24,3)</f>
        <v>21.05</v>
      </c>
      <c r="B1265" s="5">
        <f>General!$B$12+Online_ANA!K1265/1000+Online_ANA!L1265/1000+Online_ANA!M1265/1000/General!$B$22-SUM($P$2:P1265)/1000/General!$B$24+SUM($Q$2:Q1265)/1000/General!$B$24</f>
        <v>1.2551286937090465</v>
      </c>
      <c r="C1265" s="5">
        <f>Online_RAW!K1265</f>
        <v>25.25</v>
      </c>
      <c r="D1265" s="5">
        <f>Online_RAW!J1265</f>
        <v>1.7350000000000001</v>
      </c>
      <c r="E1265" s="5">
        <f>(1-F1265/100-G1265/100)/(1-C1265/100-D1265/100-General!$B$17/100)</f>
        <v>0.99234460694916182</v>
      </c>
      <c r="F1265" s="5">
        <f>N1265*General!$B$14/(N1265+O1265)+O1265*100/(N1265+O1265)</f>
        <v>27.936942918239154</v>
      </c>
      <c r="G1265" s="5">
        <f>N1265*General!$B$15/(N1265+O1265)</f>
        <v>3.639548337462669E-2</v>
      </c>
      <c r="H1265" s="5">
        <f>(N1265+O1265)*(1/General!$B$20)*((F1265/100)-E1265*(C1265/100))*1000/B1265</f>
        <v>184.37485090546437</v>
      </c>
      <c r="I1265" s="5">
        <f>(N1265+O1265)*(1/General!$B$20)*((D1265/100)*E1265-(G1265/100))*1000/B1265</f>
        <v>107.88368197740174</v>
      </c>
      <c r="J1265" s="5">
        <f t="shared" si="19"/>
        <v>0.58513230761996704</v>
      </c>
      <c r="K1265" s="5">
        <f>MAX(Online_RAW!$L$2-Online_RAW!L1265,0)</f>
        <v>0</v>
      </c>
      <c r="L1265" s="5">
        <f>0.0039*(Online_RAW!M1265)</f>
        <v>68.519099999999995</v>
      </c>
      <c r="M1265" s="10">
        <f>Online_RAW!$N$2-Online_RAW!N1265</f>
        <v>116.20445714286052</v>
      </c>
      <c r="N1265" s="5">
        <f>Online_RAW!C1265*60</f>
        <v>163.85809090909081</v>
      </c>
      <c r="O1265" s="5">
        <f>MAX(0, Online_RAW!D1265*60)</f>
        <v>16.22809090909092</v>
      </c>
      <c r="P1265" s="5">
        <f>_xlfn.IFNA(VLOOKUP(A1265,Sampling!$D$7:$E$14,2,FALSE),0)</f>
        <v>0</v>
      </c>
      <c r="Q1265">
        <f>_xlfn.IFNA(VLOOKUP(A1265,Refill!$D$6:$G$8,2,FALSE),0)</f>
        <v>0</v>
      </c>
    </row>
    <row r="1266" spans="1:17" x14ac:dyDescent="0.25">
      <c r="A1266" s="5">
        <f>ROUND((Online_RAW!B1266-General!$B$10)*24,3)</f>
        <v>21.067</v>
      </c>
      <c r="B1266" s="5">
        <f>General!$B$12+Online_ANA!K1266/1000+Online_ANA!L1266/1000+Online_ANA!M1266/1000/General!$B$22-SUM($P$2:P1266)/1000/General!$B$24+SUM($Q$2:Q1266)/1000/General!$B$24</f>
        <v>1.2554896810397522</v>
      </c>
      <c r="C1266" s="5">
        <f>Online_RAW!K1266</f>
        <v>25.315000000000001</v>
      </c>
      <c r="D1266" s="5">
        <f>Online_RAW!J1266</f>
        <v>1.7350000000000001</v>
      </c>
      <c r="E1266" s="5">
        <f>(1-F1266/100-G1266/100)/(1-C1266/100-D1266/100-General!$B$17/100)</f>
        <v>0.99447354749145334</v>
      </c>
      <c r="F1266" s="5">
        <f>N1266*General!$B$14/(N1266+O1266)+O1266*100/(N1266+O1266)</f>
        <v>27.847014863117217</v>
      </c>
      <c r="G1266" s="5">
        <f>N1266*General!$B$15/(N1266+O1266)</f>
        <v>3.6440901584284237E-2</v>
      </c>
      <c r="H1266" s="5">
        <f>(N1266+O1266)*(1/General!$B$20)*((F1266/100)-E1266*(C1266/100))*1000/B1266</f>
        <v>170.8596509831988</v>
      </c>
      <c r="I1266" s="5">
        <f>(N1266+O1266)*(1/General!$B$20)*((D1266/100)*E1266-(G1266/100))*1000/B1266</f>
        <v>108.00370819335566</v>
      </c>
      <c r="J1266" s="5">
        <f t="shared" si="19"/>
        <v>0.63211944758084537</v>
      </c>
      <c r="K1266" s="5">
        <f>MAX(Online_RAW!$L$2-Online_RAW!L1266,0)</f>
        <v>0</v>
      </c>
      <c r="L1266" s="5">
        <f>0.0039*(Online_RAW!M1266)</f>
        <v>68.519099999999995</v>
      </c>
      <c r="M1266" s="10">
        <f>Online_RAW!$N$2-Online_RAW!N1266</f>
        <v>116.59793333332982</v>
      </c>
      <c r="N1266" s="5">
        <f>Online_RAW!C1266*60</f>
        <v>163.93745454545461</v>
      </c>
      <c r="O1266" s="5">
        <f>MAX(0, Online_RAW!D1266*60)</f>
        <v>16.0113913043478</v>
      </c>
      <c r="P1266" s="5">
        <f>_xlfn.IFNA(VLOOKUP(A1266,Sampling!$D$7:$E$14,2,FALSE),0)</f>
        <v>0</v>
      </c>
      <c r="Q1266">
        <f>_xlfn.IFNA(VLOOKUP(A1266,Refill!$D$6:$G$8,2,FALSE),0)</f>
        <v>0</v>
      </c>
    </row>
    <row r="1267" spans="1:17" x14ac:dyDescent="0.25">
      <c r="A1267" s="5">
        <f>ROUND((Online_RAW!B1267-General!$B$10)*24,3)</f>
        <v>21.082999999999998</v>
      </c>
      <c r="B1267" s="5">
        <f>General!$B$12+Online_ANA!K1267/1000+Online_ANA!L1267/1000+Online_ANA!M1267/1000/General!$B$22-SUM($P$2:P1267)/1000/General!$B$24+SUM($Q$2:Q1267)/1000/General!$B$24</f>
        <v>1.2561527257929272</v>
      </c>
      <c r="C1267" s="5">
        <f>Online_RAW!K1267</f>
        <v>25.315000000000001</v>
      </c>
      <c r="D1267" s="5">
        <f>Online_RAW!J1267</f>
        <v>1.74</v>
      </c>
      <c r="E1267" s="5">
        <f>(1-F1267/100-G1267/100)/(1-C1267/100-D1267/100-General!$B$17/100)</f>
        <v>0.9936097885067211</v>
      </c>
      <c r="F1267" s="5">
        <f>N1267*General!$B$14/(N1267+O1267)+O1267*100/(N1267+O1267)</f>
        <v>27.914654549585386</v>
      </c>
      <c r="G1267" s="5">
        <f>N1267*General!$B$15/(N1267+O1267)</f>
        <v>3.6406740126472027E-2</v>
      </c>
      <c r="H1267" s="5">
        <f>(N1267+O1267)*(1/General!$B$20)*((F1267/100)-E1267*(C1267/100))*1000/B1267</f>
        <v>176.60037488305048</v>
      </c>
      <c r="I1267" s="5">
        <f>(N1267+O1267)*(1/General!$B$20)*((D1267/100)*E1267-(G1267/100))*1000/B1267</f>
        <v>108.2382601657679</v>
      </c>
      <c r="J1267" s="5">
        <f t="shared" si="19"/>
        <v>0.6128993793894616</v>
      </c>
      <c r="K1267" s="5">
        <f>MAX(Online_RAW!$L$2-Online_RAW!L1267,0)</f>
        <v>0</v>
      </c>
      <c r="L1267" s="5">
        <f>0.0039*(Online_RAW!M1267)</f>
        <v>68.778059999999996</v>
      </c>
      <c r="M1267" s="10">
        <f>Online_RAW!$N$2-Online_RAW!N1267</f>
        <v>117.0383857142906</v>
      </c>
      <c r="N1267" s="5">
        <f>Online_RAW!C1267*60</f>
        <v>163.8861818181816</v>
      </c>
      <c r="O1267" s="5">
        <f>MAX(0, Online_RAW!D1267*60)</f>
        <v>16.175181818181841</v>
      </c>
      <c r="P1267" s="5">
        <f>_xlfn.IFNA(VLOOKUP(A1267,Sampling!$D$7:$E$14,2,FALSE),0)</f>
        <v>0</v>
      </c>
      <c r="Q1267">
        <f>_xlfn.IFNA(VLOOKUP(A1267,Refill!$D$6:$G$8,2,FALSE),0)</f>
        <v>0</v>
      </c>
    </row>
    <row r="1268" spans="1:17" x14ac:dyDescent="0.25">
      <c r="A1268" s="5">
        <f>ROUND((Online_RAW!B1268-General!$B$10)*24,3)</f>
        <v>21.1</v>
      </c>
      <c r="B1268" s="5">
        <f>General!$B$12+Online_ANA!K1268/1000+Online_ANA!L1268/1000+Online_ANA!M1268/1000/General!$B$22-SUM($P$2:P1268)/1000/General!$B$24+SUM($Q$2:Q1268)/1000/General!$B$24</f>
        <v>1.2564872201976056</v>
      </c>
      <c r="C1268" s="5">
        <f>Online_RAW!K1268</f>
        <v>25.34</v>
      </c>
      <c r="D1268" s="5">
        <f>Online_RAW!J1268</f>
        <v>1.74</v>
      </c>
      <c r="E1268" s="5">
        <f>(1-F1268/100-G1268/100)/(1-C1268/100-D1268/100-General!$B$17/100)</f>
        <v>0.99376710237632848</v>
      </c>
      <c r="F1268" s="5">
        <f>N1268*General!$B$14/(N1268+O1268)+O1268*100/(N1268+O1268)</f>
        <v>27.928098325213242</v>
      </c>
      <c r="G1268" s="5">
        <f>N1268*General!$B$15/(N1268+O1268)</f>
        <v>3.6399950340801394E-2</v>
      </c>
      <c r="H1268" s="5">
        <f>(N1268+O1268)*(1/General!$B$20)*((F1268/100)-E1268*(C1268/100))*1000/B1268</f>
        <v>175.64351293131426</v>
      </c>
      <c r="I1268" s="5">
        <f>(N1268+O1268)*(1/General!$B$20)*((D1268/100)*E1268-(G1268/100))*1000/B1268</f>
        <v>108.27278782464742</v>
      </c>
      <c r="J1268" s="5">
        <f t="shared" si="19"/>
        <v>0.61643488004585578</v>
      </c>
      <c r="K1268" s="5">
        <f>MAX(Online_RAW!$L$2-Online_RAW!L1268,0)</f>
        <v>0</v>
      </c>
      <c r="L1268" s="5">
        <f>0.0039*(Online_RAW!M1268)</f>
        <v>68.778059999999996</v>
      </c>
      <c r="M1268" s="10">
        <f>Online_RAW!$N$2-Online_RAW!N1268</f>
        <v>117.40298461538987</v>
      </c>
      <c r="N1268" s="5">
        <f>Online_RAW!C1268*60</f>
        <v>163.92436363636381</v>
      </c>
      <c r="O1268" s="5">
        <f>MAX(0, Online_RAW!D1268*60)</f>
        <v>16.212545454545459</v>
      </c>
      <c r="P1268" s="5">
        <f>_xlfn.IFNA(VLOOKUP(A1268,Sampling!$D$7:$E$14,2,FALSE),0)</f>
        <v>0</v>
      </c>
      <c r="Q1268">
        <f>_xlfn.IFNA(VLOOKUP(A1268,Refill!$D$6:$G$8,2,FALSE),0)</f>
        <v>0</v>
      </c>
    </row>
    <row r="1269" spans="1:17" x14ac:dyDescent="0.25">
      <c r="A1269" s="5">
        <f>ROUND((Online_RAW!B1269-General!$B$10)*24,3)</f>
        <v>21.117000000000001</v>
      </c>
      <c r="B1269" s="5">
        <f>General!$B$12+Online_ANA!K1269/1000+Online_ANA!L1269/1000+Online_ANA!M1269/1000/General!$B$22-SUM($P$2:P1269)/1000/General!$B$24+SUM($Q$2:Q1269)/1000/General!$B$24</f>
        <v>1.25702614641123</v>
      </c>
      <c r="C1269" s="5">
        <f>Online_RAW!K1269</f>
        <v>25.335000000000001</v>
      </c>
      <c r="D1269" s="5">
        <f>Online_RAW!J1269</f>
        <v>1.7450000000000001</v>
      </c>
      <c r="E1269" s="5">
        <f>(1-F1269/100-G1269/100)/(1-C1269/100-D1269/100-General!$B$17/100)</f>
        <v>0.99353561467611096</v>
      </c>
      <c r="F1269" s="5">
        <f>N1269*General!$B$14/(N1269+O1269)+O1269*100/(N1269+O1269)</f>
        <v>27.944886724355342</v>
      </c>
      <c r="G1269" s="5">
        <f>N1269*General!$B$15/(N1269+O1269)</f>
        <v>3.6391471351335684E-2</v>
      </c>
      <c r="H1269" s="5">
        <f>(N1269+O1269)*(1/General!$B$20)*((F1269/100)-E1269*(C1269/100))*1000/B1269</f>
        <v>177.17632961538061</v>
      </c>
      <c r="I1269" s="5">
        <f>(N1269+O1269)*(1/General!$B$20)*((D1269/100)*E1269-(G1269/100))*1000/B1269</f>
        <v>108.42214530370386</v>
      </c>
      <c r="J1269" s="5">
        <f t="shared" si="19"/>
        <v>0.61194486610637955</v>
      </c>
      <c r="K1269" s="5">
        <f>MAX(Online_RAW!$L$2-Online_RAW!L1269,0)</f>
        <v>0</v>
      </c>
      <c r="L1269" s="5">
        <f>0.0039*(Online_RAW!M1269)</f>
        <v>68.948099999999997</v>
      </c>
      <c r="M1269" s="10">
        <f>Online_RAW!$N$2-Online_RAW!N1269</f>
        <v>117.8050705882406</v>
      </c>
      <c r="N1269" s="5">
        <f>Online_RAW!C1269*60</f>
        <v>163.74026086956539</v>
      </c>
      <c r="O1269" s="5">
        <f>MAX(0, Online_RAW!D1269*60)</f>
        <v>16.236260869565221</v>
      </c>
      <c r="P1269" s="5">
        <f>_xlfn.IFNA(VLOOKUP(A1269,Sampling!$D$7:$E$14,2,FALSE),0)</f>
        <v>0</v>
      </c>
      <c r="Q1269">
        <f>_xlfn.IFNA(VLOOKUP(A1269,Refill!$D$6:$G$8,2,FALSE),0)</f>
        <v>0</v>
      </c>
    </row>
    <row r="1270" spans="1:17" x14ac:dyDescent="0.25">
      <c r="A1270" s="5">
        <f>ROUND((Online_RAW!B1270-General!$B$10)*24,3)</f>
        <v>21.132999999999999</v>
      </c>
      <c r="B1270" s="5">
        <f>General!$B$12+Online_ANA!K1270/1000+Online_ANA!L1270/1000+Online_ANA!M1270/1000/General!$B$22-SUM($P$2:P1270)/1000/General!$B$24+SUM($Q$2:Q1270)/1000/General!$B$24</f>
        <v>1.2574039786167983</v>
      </c>
      <c r="C1270" s="5">
        <f>Online_RAW!K1270</f>
        <v>25.37</v>
      </c>
      <c r="D1270" s="5">
        <f>Online_RAW!J1270</f>
        <v>1.75</v>
      </c>
      <c r="E1270" s="5">
        <f>(1-F1270/100-G1270/100)/(1-C1270/100-D1270/100-General!$B$17/100)</f>
        <v>0.99383752792035296</v>
      </c>
      <c r="F1270" s="5">
        <f>N1270*General!$B$14/(N1270+O1270)+O1270*100/(N1270+O1270)</f>
        <v>27.96276437635759</v>
      </c>
      <c r="G1270" s="5">
        <f>N1270*General!$B$15/(N1270+O1270)</f>
        <v>3.6382442234162829E-2</v>
      </c>
      <c r="H1270" s="5">
        <f>(N1270+O1270)*(1/General!$B$20)*((F1270/100)-E1270*(C1270/100))*1000/B1270</f>
        <v>175.51769739892023</v>
      </c>
      <c r="I1270" s="5">
        <f>(N1270+O1270)*(1/General!$B$20)*((D1270/100)*E1270-(G1270/100))*1000/B1270</f>
        <v>108.71801087811023</v>
      </c>
      <c r="J1270" s="5">
        <f t="shared" si="19"/>
        <v>0.61941338388808564</v>
      </c>
      <c r="K1270" s="5">
        <f>MAX(Online_RAW!$L$2-Online_RAW!L1270,0)</f>
        <v>0</v>
      </c>
      <c r="L1270" s="5">
        <f>0.0039*(Online_RAW!M1270)</f>
        <v>68.948099999999997</v>
      </c>
      <c r="M1270" s="10">
        <f>Online_RAW!$N$2-Online_RAW!N1270</f>
        <v>118.21690769231009</v>
      </c>
      <c r="N1270" s="5">
        <f>Online_RAW!C1270*60</f>
        <v>163.66485714285722</v>
      </c>
      <c r="O1270" s="5">
        <f>MAX(0, Online_RAW!D1270*60)</f>
        <v>16.273428571428539</v>
      </c>
      <c r="P1270" s="5">
        <f>_xlfn.IFNA(VLOOKUP(A1270,Sampling!$D$7:$E$14,2,FALSE),0)</f>
        <v>0</v>
      </c>
      <c r="Q1270">
        <f>_xlfn.IFNA(VLOOKUP(A1270,Refill!$D$6:$G$8,2,FALSE),0)</f>
        <v>0</v>
      </c>
    </row>
    <row r="1271" spans="1:17" x14ac:dyDescent="0.25">
      <c r="A1271" s="5">
        <f>ROUND((Online_RAW!B1271-General!$B$10)*24,3)</f>
        <v>21.15</v>
      </c>
      <c r="B1271" s="5">
        <f>General!$B$12+Online_ANA!K1271/1000+Online_ANA!L1271/1000+Online_ANA!M1271/1000/General!$B$22-SUM($P$2:P1271)/1000/General!$B$24+SUM($Q$2:Q1271)/1000/General!$B$24</f>
        <v>1.2580409807756423</v>
      </c>
      <c r="C1271" s="5">
        <f>Online_RAW!K1271</f>
        <v>25.4033333333333</v>
      </c>
      <c r="D1271" s="5">
        <f>Online_RAW!J1271</f>
        <v>1.76</v>
      </c>
      <c r="E1271" s="5">
        <f>(1-F1271/100-G1271/100)/(1-C1271/100-D1271/100-General!$B$17/100)</f>
        <v>0.99421704054073901</v>
      </c>
      <c r="F1271" s="5">
        <f>N1271*General!$B$14/(N1271+O1271)+O1271*100/(N1271+O1271)</f>
        <v>27.978360323939974</v>
      </c>
      <c r="G1271" s="5">
        <f>N1271*General!$B$15/(N1271+O1271)</f>
        <v>3.6374565492959615E-2</v>
      </c>
      <c r="H1271" s="5">
        <f>(N1271+O1271)*(1/General!$B$20)*((F1271/100)-E1271*(C1271/100))*1000/B1271</f>
        <v>173.73289645047186</v>
      </c>
      <c r="I1271" s="5">
        <f>(N1271+O1271)*(1/General!$B$20)*((D1271/100)*E1271-(G1271/100))*1000/B1271</f>
        <v>109.36424091766781</v>
      </c>
      <c r="J1271" s="5">
        <f t="shared" si="19"/>
        <v>0.62949644628094714</v>
      </c>
      <c r="K1271" s="5">
        <f>MAX(Online_RAW!$L$2-Online_RAW!L1271,0)</f>
        <v>0</v>
      </c>
      <c r="L1271" s="5">
        <f>0.0039*(Online_RAW!M1271)</f>
        <v>69.184049999999999</v>
      </c>
      <c r="M1271" s="10">
        <f>Online_RAW!$N$2-Online_RAW!N1271</f>
        <v>118.65405454544998</v>
      </c>
      <c r="N1271" s="5">
        <f>Online_RAW!C1271*60</f>
        <v>163.66527272727299</v>
      </c>
      <c r="O1271" s="5">
        <f>MAX(0, Online_RAW!D1271*60)</f>
        <v>16.31243478260868</v>
      </c>
      <c r="P1271" s="5">
        <f>_xlfn.IFNA(VLOOKUP(A1271,Sampling!$D$7:$E$14,2,FALSE),0)</f>
        <v>0</v>
      </c>
      <c r="Q1271">
        <f>_xlfn.IFNA(VLOOKUP(A1271,Refill!$D$6:$G$8,2,FALSE),0)</f>
        <v>0</v>
      </c>
    </row>
    <row r="1272" spans="1:17" x14ac:dyDescent="0.25">
      <c r="A1272" s="5">
        <f>ROUND((Online_RAW!B1272-General!$B$10)*24,3)</f>
        <v>21.167000000000002</v>
      </c>
      <c r="B1272" s="5">
        <f>General!$B$12+Online_ANA!K1272/1000+Online_ANA!L1272/1000+Online_ANA!M1272/1000/General!$B$22-SUM($P$2:P1272)/1000/General!$B$24+SUM($Q$2:Q1272)/1000/General!$B$24</f>
        <v>1.2586197911314954</v>
      </c>
      <c r="C1272" s="5">
        <f>Online_RAW!K1272</f>
        <v>25.406666666666698</v>
      </c>
      <c r="D1272" s="5">
        <f>Online_RAW!J1272</f>
        <v>1.7649999999999999</v>
      </c>
      <c r="E1272" s="5">
        <f>(1-F1272/100-G1272/100)/(1-C1272/100-D1272/100-General!$B$17/100)</f>
        <v>0.99255898284270794</v>
      </c>
      <c r="F1272" s="5">
        <f>N1272*General!$B$14/(N1272+O1272)+O1272*100/(N1272+O1272)</f>
        <v>28.106746457332513</v>
      </c>
      <c r="G1272" s="5">
        <f>N1272*General!$B$15/(N1272+O1272)</f>
        <v>3.6309724011448226E-2</v>
      </c>
      <c r="H1272" s="5">
        <f>(N1272+O1272)*(1/General!$B$20)*((F1272/100)-E1272*(C1272/100))*1000/B1272</f>
        <v>184.43512408968897</v>
      </c>
      <c r="I1272" s="5">
        <f>(N1272+O1272)*(1/General!$B$20)*((D1272/100)*E1272-(G1272/100))*1000/B1272</f>
        <v>109.51698646823175</v>
      </c>
      <c r="J1272" s="5">
        <f t="shared" si="19"/>
        <v>0.59379679987080292</v>
      </c>
      <c r="K1272" s="5">
        <f>MAX(Online_RAW!$L$2-Online_RAW!L1272,0)</f>
        <v>0</v>
      </c>
      <c r="L1272" s="5">
        <f>0.0039*(Online_RAW!M1272)</f>
        <v>69.377099999999999</v>
      </c>
      <c r="M1272" s="10">
        <f>Online_RAW!$N$2-Online_RAW!N1272</f>
        <v>119.07453333332978</v>
      </c>
      <c r="N1272" s="5">
        <f>Online_RAW!C1272*60</f>
        <v>163.47571428571439</v>
      </c>
      <c r="O1272" s="5">
        <f>MAX(0, Online_RAW!D1272*60)</f>
        <v>16.614571428571441</v>
      </c>
      <c r="P1272" s="5">
        <f>_xlfn.IFNA(VLOOKUP(A1272,Sampling!$D$7:$E$14,2,FALSE),0)</f>
        <v>0</v>
      </c>
      <c r="Q1272">
        <f>_xlfn.IFNA(VLOOKUP(A1272,Refill!$D$6:$G$8,2,FALSE),0)</f>
        <v>0</v>
      </c>
    </row>
    <row r="1273" spans="1:17" x14ac:dyDescent="0.25">
      <c r="A1273" s="5">
        <f>ROUND((Online_RAW!B1273-General!$B$10)*24,3)</f>
        <v>21.183</v>
      </c>
      <c r="B1273" s="5">
        <f>General!$B$12+Online_ANA!K1273/1000+Online_ANA!L1273/1000+Online_ANA!M1273/1000/General!$B$22-SUM($P$2:P1273)/1000/General!$B$24+SUM($Q$2:Q1273)/1000/General!$B$24</f>
        <v>1.2589388316513768</v>
      </c>
      <c r="C1273" s="5">
        <f>Online_RAW!K1273</f>
        <v>25.4542857142857</v>
      </c>
      <c r="D1273" s="5">
        <f>Online_RAW!J1273</f>
        <v>1.7649999999999999</v>
      </c>
      <c r="E1273" s="5">
        <f>(1-F1273/100-G1273/100)/(1-C1273/100-D1273/100-General!$B$17/100)</f>
        <v>0.99326538694454169</v>
      </c>
      <c r="F1273" s="5">
        <f>N1273*General!$B$14/(N1273+O1273)+O1273*100/(N1273+O1273)</f>
        <v>28.102902289817571</v>
      </c>
      <c r="G1273" s="5">
        <f>N1273*General!$B$15/(N1273+O1273)</f>
        <v>3.6311665510193145E-2</v>
      </c>
      <c r="H1273" s="5">
        <f>(N1273+O1273)*(1/General!$B$20)*((F1273/100)-E1273*(C1273/100))*1000/B1273</f>
        <v>179.97138582150671</v>
      </c>
      <c r="I1273" s="5">
        <f>(N1273+O1273)*(1/General!$B$20)*((D1273/100)*E1273-(G1273/100))*1000/B1273</f>
        <v>109.56406359733023</v>
      </c>
      <c r="J1273" s="5">
        <f t="shared" ref="J1273:J1336" si="20">I1273/H1273</f>
        <v>0.60878601949531275</v>
      </c>
      <c r="K1273" s="5">
        <f>MAX(Online_RAW!$L$2-Online_RAW!L1273,0)</f>
        <v>0</v>
      </c>
      <c r="L1273" s="5">
        <f>0.0039*(Online_RAW!M1273)</f>
        <v>69.377099999999999</v>
      </c>
      <c r="M1273" s="10">
        <f>Online_RAW!$N$2-Online_RAW!N1273</f>
        <v>119.42228750000049</v>
      </c>
      <c r="N1273" s="5">
        <f>Online_RAW!C1273*60</f>
        <v>163.4775652173912</v>
      </c>
      <c r="O1273" s="5">
        <f>MAX(0, Online_RAW!D1273*60)</f>
        <v>16.605130434782581</v>
      </c>
      <c r="P1273" s="5">
        <f>_xlfn.IFNA(VLOOKUP(A1273,Sampling!$D$7:$E$14,2,FALSE),0)</f>
        <v>0</v>
      </c>
      <c r="Q1273">
        <f>_xlfn.IFNA(VLOOKUP(A1273,Refill!$D$6:$G$8,2,FALSE),0)</f>
        <v>0</v>
      </c>
    </row>
    <row r="1274" spans="1:17" x14ac:dyDescent="0.25">
      <c r="A1274" s="5">
        <f>ROUND((Online_RAW!B1274-General!$B$10)*24,3)</f>
        <v>21.2</v>
      </c>
      <c r="B1274" s="5">
        <f>General!$B$12+Online_ANA!K1274/1000+Online_ANA!L1274/1000+Online_ANA!M1274/1000/General!$B$22-SUM($P$2:P1274)/1000/General!$B$24+SUM($Q$2:Q1274)/1000/General!$B$24</f>
        <v>1.2594002806529914</v>
      </c>
      <c r="C1274" s="5">
        <f>Online_RAW!K1274</f>
        <v>25.504999999999999</v>
      </c>
      <c r="D1274" s="5">
        <f>Online_RAW!J1274</f>
        <v>1.77</v>
      </c>
      <c r="E1274" s="5">
        <f>(1-F1274/100-G1274/100)/(1-C1274/100-D1274/100-General!$B$17/100)</f>
        <v>0.99425894100281598</v>
      </c>
      <c r="F1274" s="5">
        <f>N1274*General!$B$14/(N1274+O1274)+O1274*100/(N1274+O1274)</f>
        <v>28.086406714587639</v>
      </c>
      <c r="G1274" s="5">
        <f>N1274*General!$B$15/(N1274+O1274)</f>
        <v>3.631999660879412E-2</v>
      </c>
      <c r="H1274" s="5">
        <f>(N1274+O1274)*(1/General!$B$20)*((F1274/100)-E1274*(C1274/100))*1000/B1274</f>
        <v>174.08324185889308</v>
      </c>
      <c r="I1274" s="5">
        <f>(N1274+O1274)*(1/General!$B$20)*((D1274/100)*E1274-(G1274/100))*1000/B1274</f>
        <v>109.99050214217596</v>
      </c>
      <c r="J1274" s="5">
        <f t="shared" si="20"/>
        <v>0.6318270556526695</v>
      </c>
      <c r="K1274" s="5">
        <f>MAX(Online_RAW!$L$2-Online_RAW!L1274,0)</f>
        <v>0</v>
      </c>
      <c r="L1274" s="5">
        <f>0.0039*(Online_RAW!M1274)</f>
        <v>69.425849999999997</v>
      </c>
      <c r="M1274" s="10">
        <f>Online_RAW!$N$2-Online_RAW!N1274</f>
        <v>119.8721294117604</v>
      </c>
      <c r="N1274" s="5">
        <f>Online_RAW!C1274*60</f>
        <v>163.571727272727</v>
      </c>
      <c r="O1274" s="5">
        <f>MAX(0, Online_RAW!D1274*60)</f>
        <v>16.57336363636362</v>
      </c>
      <c r="P1274" s="5">
        <f>_xlfn.IFNA(VLOOKUP(A1274,Sampling!$D$7:$E$14,2,FALSE),0)</f>
        <v>0</v>
      </c>
      <c r="Q1274">
        <f>_xlfn.IFNA(VLOOKUP(A1274,Refill!$D$6:$G$8,2,FALSE),0)</f>
        <v>0</v>
      </c>
    </row>
    <row r="1275" spans="1:17" x14ac:dyDescent="0.25">
      <c r="A1275" s="5">
        <f>ROUND((Online_RAW!B1275-General!$B$10)*24,3)</f>
        <v>21.216999999999999</v>
      </c>
      <c r="B1275" s="5">
        <f>General!$B$12+Online_ANA!K1275/1000+Online_ANA!L1275/1000+Online_ANA!M1275/1000/General!$B$22-SUM($P$2:P1275)/1000/General!$B$24+SUM($Q$2:Q1275)/1000/General!$B$24</f>
        <v>1.2600550160820274</v>
      </c>
      <c r="C1275" s="5">
        <f>Online_RAW!K1275</f>
        <v>25.484999999999999</v>
      </c>
      <c r="D1275" s="5">
        <f>Online_RAW!J1275</f>
        <v>1.77</v>
      </c>
      <c r="E1275" s="5">
        <f>(1-F1275/100-G1275/100)/(1-C1275/100-D1275/100-General!$B$17/100)</f>
        <v>0.99530393701851771</v>
      </c>
      <c r="F1275" s="5">
        <f>N1275*General!$B$14/(N1275+O1275)+O1275*100/(N1275+O1275)</f>
        <v>27.990907230280136</v>
      </c>
      <c r="G1275" s="5">
        <f>N1275*General!$B$15/(N1275+O1275)</f>
        <v>3.6368228671575693E-2</v>
      </c>
      <c r="H1275" s="5">
        <f>(N1275+O1275)*(1/General!$B$20)*((F1275/100)-E1275*(C1275/100))*1000/B1275</f>
        <v>167.23505340474259</v>
      </c>
      <c r="I1275" s="5">
        <f>(N1275+O1275)*(1/General!$B$20)*((D1275/100)*E1275-(G1275/100))*1000/B1275</f>
        <v>109.89314209725624</v>
      </c>
      <c r="J1275" s="5">
        <f t="shared" si="20"/>
        <v>0.65711787008727562</v>
      </c>
      <c r="K1275" s="5">
        <f>MAX(Online_RAW!$L$2-Online_RAW!L1275,0)</f>
        <v>0</v>
      </c>
      <c r="L1275" s="5">
        <f>0.0039*(Online_RAW!M1275)</f>
        <v>69.721599999999867</v>
      </c>
      <c r="M1275" s="10">
        <f>Online_RAW!$N$2-Online_RAW!N1275</f>
        <v>120.26342352940992</v>
      </c>
      <c r="N1275" s="5">
        <f>Online_RAW!C1275*60</f>
        <v>163.55809090909079</v>
      </c>
      <c r="O1275" s="5">
        <f>MAX(0, Online_RAW!D1275*60)</f>
        <v>16.33309090909092</v>
      </c>
      <c r="P1275" s="5">
        <f>_xlfn.IFNA(VLOOKUP(A1275,Sampling!$D$7:$E$14,2,FALSE),0)</f>
        <v>0</v>
      </c>
      <c r="Q1275">
        <f>_xlfn.IFNA(VLOOKUP(A1275,Refill!$D$6:$G$8,2,FALSE),0)</f>
        <v>0</v>
      </c>
    </row>
    <row r="1276" spans="1:17" x14ac:dyDescent="0.25">
      <c r="A1276" s="5">
        <f>ROUND((Online_RAW!B1276-General!$B$10)*24,3)</f>
        <v>21.233000000000001</v>
      </c>
      <c r="B1276" s="5">
        <f>General!$B$12+Online_ANA!K1276/1000+Online_ANA!L1276/1000+Online_ANA!M1276/1000/General!$B$22-SUM($P$2:P1276)/1000/General!$B$24+SUM($Q$2:Q1276)/1000/General!$B$24</f>
        <v>1.2605408247706424</v>
      </c>
      <c r="C1276" s="5">
        <f>Online_RAW!K1276</f>
        <v>25.465</v>
      </c>
      <c r="D1276" s="5">
        <f>Online_RAW!J1276</f>
        <v>1.77</v>
      </c>
      <c r="E1276" s="5">
        <f>(1-F1276/100-G1276/100)/(1-C1276/100-D1276/100-General!$B$17/100)</f>
        <v>0.99410237803461643</v>
      </c>
      <c r="F1276" s="5">
        <f>N1276*General!$B$14/(N1276+O1276)+O1276*100/(N1276+O1276)</f>
        <v>28.057946543912976</v>
      </c>
      <c r="G1276" s="5">
        <f>N1276*General!$B$15/(N1276+O1276)</f>
        <v>3.6334370432367182E-2</v>
      </c>
      <c r="H1276" s="5">
        <f>(N1276+O1276)*(1/General!$B$20)*((F1276/100)-E1276*(C1276/100))*1000/B1276</f>
        <v>174.6362781083289</v>
      </c>
      <c r="I1276" s="5">
        <f>(N1276+O1276)*(1/General!$B$20)*((D1276/100)*E1276-(G1276/100))*1000/B1276</f>
        <v>109.70605756764517</v>
      </c>
      <c r="J1276" s="5">
        <f t="shared" si="20"/>
        <v>0.62819740981649441</v>
      </c>
      <c r="K1276" s="5">
        <f>MAX(Online_RAW!$L$2-Online_RAW!L1276,0)</f>
        <v>0</v>
      </c>
      <c r="L1276" s="5">
        <f>0.0039*(Online_RAW!M1276)</f>
        <v>69.806100000000001</v>
      </c>
      <c r="M1276" s="10">
        <f>Online_RAW!$N$2-Online_RAW!N1276</f>
        <v>120.70085000000017</v>
      </c>
      <c r="N1276" s="5">
        <f>Online_RAW!C1276*60</f>
        <v>163.38872727272698</v>
      </c>
      <c r="O1276" s="5">
        <f>MAX(0, Online_RAW!D1276*60)</f>
        <v>16.483636363636379</v>
      </c>
      <c r="P1276" s="5">
        <f>_xlfn.IFNA(VLOOKUP(A1276,Sampling!$D$7:$E$14,2,FALSE),0)</f>
        <v>0</v>
      </c>
      <c r="Q1276">
        <f>_xlfn.IFNA(VLOOKUP(A1276,Refill!$D$6:$G$8,2,FALSE),0)</f>
        <v>0</v>
      </c>
    </row>
    <row r="1277" spans="1:17" x14ac:dyDescent="0.25">
      <c r="A1277" s="5">
        <f>ROUND((Online_RAW!B1277-General!$B$10)*24,3)</f>
        <v>21.25</v>
      </c>
      <c r="B1277" s="5">
        <f>General!$B$12+Online_ANA!K1277/1000+Online_ANA!L1277/1000+Online_ANA!M1277/1000/General!$B$22-SUM($P$2:P1277)/1000/General!$B$24+SUM($Q$2:Q1277)/1000/General!$B$24</f>
        <v>1.2609350908256887</v>
      </c>
      <c r="C1277" s="5">
        <f>Online_RAW!K1277</f>
        <v>25.49</v>
      </c>
      <c r="D1277" s="5">
        <f>Online_RAW!J1277</f>
        <v>1.77</v>
      </c>
      <c r="E1277" s="5">
        <f>(1-F1277/100-G1277/100)/(1-C1277/100-D1277/100-General!$B$17/100)</f>
        <v>0.99355440960014496</v>
      </c>
      <c r="F1277" s="5">
        <f>N1277*General!$B$14/(N1277+O1277)+O1277*100/(N1277+O1277)</f>
        <v>28.122453804985611</v>
      </c>
      <c r="G1277" s="5">
        <f>N1277*General!$B$15/(N1277+O1277)</f>
        <v>3.6301791007583024E-2</v>
      </c>
      <c r="H1277" s="5">
        <f>(N1277+O1277)*(1/General!$B$20)*((F1277/100)-E1277*(C1277/100))*1000/B1277</f>
        <v>178.17902284696612</v>
      </c>
      <c r="I1277" s="5">
        <f>(N1277+O1277)*(1/General!$B$20)*((D1277/100)*E1277-(G1277/100))*1000/B1277</f>
        <v>109.7258080675542</v>
      </c>
      <c r="J1277" s="5">
        <f t="shared" si="20"/>
        <v>0.6158177675146147</v>
      </c>
      <c r="K1277" s="5">
        <f>MAX(Online_RAW!$L$2-Online_RAW!L1277,0)</f>
        <v>0</v>
      </c>
      <c r="L1277" s="5">
        <f>0.0039*(Online_RAW!M1277)</f>
        <v>69.806100000000001</v>
      </c>
      <c r="M1277" s="10">
        <f>Online_RAW!$N$2-Online_RAW!N1277</f>
        <v>121.13060000000041</v>
      </c>
      <c r="N1277" s="5">
        <f>Online_RAW!C1277*60</f>
        <v>163.4115652173912</v>
      </c>
      <c r="O1277" s="5">
        <f>MAX(0, Online_RAW!D1277*60)</f>
        <v>16.647391304347799</v>
      </c>
      <c r="P1277" s="5">
        <f>_xlfn.IFNA(VLOOKUP(A1277,Sampling!$D$7:$E$14,2,FALSE),0)</f>
        <v>0</v>
      </c>
      <c r="Q1277">
        <f>_xlfn.IFNA(VLOOKUP(A1277,Refill!$D$6:$G$8,2,FALSE),0)</f>
        <v>0</v>
      </c>
    </row>
    <row r="1278" spans="1:17" x14ac:dyDescent="0.25">
      <c r="A1278" s="5">
        <f>ROUND((Online_RAW!B1278-General!$B$10)*24,3)</f>
        <v>21.266999999999999</v>
      </c>
      <c r="B1278" s="5">
        <f>General!$B$12+Online_ANA!K1278/1000+Online_ANA!L1278/1000+Online_ANA!M1278/1000/General!$B$22-SUM($P$2:P1278)/1000/General!$B$24+SUM($Q$2:Q1278)/1000/General!$B$24</f>
        <v>1.2615979235124495</v>
      </c>
      <c r="C1278" s="5">
        <f>Online_RAW!K1278</f>
        <v>25.52</v>
      </c>
      <c r="D1278" s="5">
        <f>Online_RAW!J1278</f>
        <v>1.77</v>
      </c>
      <c r="E1278" s="5">
        <f>(1-F1278/100-G1278/100)/(1-C1278/100-D1278/100-General!$B$17/100)</f>
        <v>0.99363219820572668</v>
      </c>
      <c r="F1278" s="5">
        <f>N1278*General!$B$14/(N1278+O1278)+O1278*100/(N1278+O1278)</f>
        <v>28.146650306748484</v>
      </c>
      <c r="G1278" s="5">
        <f>N1278*General!$B$15/(N1278+O1278)</f>
        <v>3.6289570552147231E-2</v>
      </c>
      <c r="H1278" s="5">
        <f>(N1278+O1278)*(1/General!$B$20)*((F1278/100)-E1278*(C1278/100))*1000/B1278</f>
        <v>177.583971460096</v>
      </c>
      <c r="I1278" s="5">
        <f>(N1278+O1278)*(1/General!$B$20)*((D1278/100)*E1278-(G1278/100))*1000/B1278</f>
        <v>109.66671140478577</v>
      </c>
      <c r="J1278" s="5">
        <f t="shared" si="20"/>
        <v>0.61754847863298534</v>
      </c>
      <c r="K1278" s="5">
        <f>MAX(Online_RAW!$L$2-Online_RAW!L1278,0)</f>
        <v>0</v>
      </c>
      <c r="L1278" s="5">
        <f>0.0039*(Online_RAW!M1278)</f>
        <v>70.064279999999997</v>
      </c>
      <c r="M1278" s="10">
        <f>Online_RAW!$N$2-Online_RAW!N1278</f>
        <v>121.57167142856997</v>
      </c>
      <c r="N1278" s="5">
        <f>Online_RAW!C1278*60</f>
        <v>163.34018181818161</v>
      </c>
      <c r="O1278" s="5">
        <f>MAX(0, Online_RAW!D1278*60)</f>
        <v>16.700727272727299</v>
      </c>
      <c r="P1278" s="5">
        <f>_xlfn.IFNA(VLOOKUP(A1278,Sampling!$D$7:$E$14,2,FALSE),0)</f>
        <v>0</v>
      </c>
      <c r="Q1278">
        <f>_xlfn.IFNA(VLOOKUP(A1278,Refill!$D$6:$G$8,2,FALSE),0)</f>
        <v>0</v>
      </c>
    </row>
    <row r="1279" spans="1:17" x14ac:dyDescent="0.25">
      <c r="A1279" s="5">
        <f>ROUND((Online_RAW!B1279-General!$B$10)*24,3)</f>
        <v>21.283000000000001</v>
      </c>
      <c r="B1279" s="5">
        <f>General!$B$12+Online_ANA!K1279/1000+Online_ANA!L1279/1000+Online_ANA!M1279/1000/General!$B$22-SUM($P$2:P1279)/1000/General!$B$24+SUM($Q$2:Q1279)/1000/General!$B$24</f>
        <v>1.2621468342272388</v>
      </c>
      <c r="C1279" s="5">
        <f>Online_RAW!K1279</f>
        <v>25.55</v>
      </c>
      <c r="D1279" s="5">
        <f>Online_RAW!J1279</f>
        <v>1.77</v>
      </c>
      <c r="E1279" s="5">
        <f>(1-F1279/100-G1279/100)/(1-C1279/100-D1279/100-General!$B$17/100)</f>
        <v>0.99341723415671657</v>
      </c>
      <c r="F1279" s="5">
        <f>N1279*General!$B$14/(N1279+O1279)+O1279*100/(N1279+O1279)</f>
        <v>28.192012756814595</v>
      </c>
      <c r="G1279" s="5">
        <f>N1279*General!$B$15/(N1279+O1279)</f>
        <v>3.6266660223831015E-2</v>
      </c>
      <c r="H1279" s="5">
        <f>(N1279+O1279)*(1/General!$B$20)*((F1279/100)-E1279*(C1279/100))*1000/B1279</f>
        <v>178.7607619465513</v>
      </c>
      <c r="I1279" s="5">
        <f>(N1279+O1279)*(1/General!$B$20)*((D1279/100)*E1279-(G1279/100))*1000/B1279</f>
        <v>109.54394600486965</v>
      </c>
      <c r="J1279" s="5">
        <f t="shared" si="20"/>
        <v>0.61279636991938324</v>
      </c>
      <c r="K1279" s="5">
        <f>MAX(Online_RAW!$L$2-Online_RAW!L1279,0)</f>
        <v>0</v>
      </c>
      <c r="L1279" s="5">
        <f>0.0039*(Online_RAW!M1279)</f>
        <v>70.2273</v>
      </c>
      <c r="M1279" s="10">
        <f>Online_RAW!$N$2-Online_RAW!N1279</f>
        <v>121.99229230769015</v>
      </c>
      <c r="N1279" s="5">
        <f>Online_RAW!C1279*60</f>
        <v>163.159142857143</v>
      </c>
      <c r="O1279" s="5">
        <f>MAX(0, Online_RAW!D1279*60)</f>
        <v>16.795826086956538</v>
      </c>
      <c r="P1279" s="5">
        <f>_xlfn.IFNA(VLOOKUP(A1279,Sampling!$D$7:$E$14,2,FALSE),0)</f>
        <v>0</v>
      </c>
      <c r="Q1279">
        <f>_xlfn.IFNA(VLOOKUP(A1279,Refill!$D$6:$G$8,2,FALSE),0)</f>
        <v>0</v>
      </c>
    </row>
    <row r="1280" spans="1:17" x14ac:dyDescent="0.25">
      <c r="A1280" s="5">
        <f>ROUND((Online_RAW!B1280-General!$B$10)*24,3)</f>
        <v>21.3</v>
      </c>
      <c r="B1280" s="5">
        <f>General!$B$12+Online_ANA!K1280/1000+Online_ANA!L1280/1000+Online_ANA!M1280/1000/General!$B$22-SUM($P$2:P1280)/1000/General!$B$24+SUM($Q$2:Q1280)/1000/General!$B$24</f>
        <v>1.26249598179623</v>
      </c>
      <c r="C1280" s="5">
        <f>Online_RAW!K1280</f>
        <v>25.59</v>
      </c>
      <c r="D1280" s="5">
        <f>Online_RAW!J1280</f>
        <v>1.78</v>
      </c>
      <c r="E1280" s="5">
        <f>(1-F1280/100-G1280/100)/(1-C1280/100-D1280/100-General!$B$17/100)</f>
        <v>0.9939411287702401</v>
      </c>
      <c r="F1280" s="5">
        <f>N1280*General!$B$14/(N1280+O1280)+O1280*100/(N1280+O1280)</f>
        <v>28.203865824309251</v>
      </c>
      <c r="G1280" s="5">
        <f>N1280*General!$B$15/(N1280+O1280)</f>
        <v>3.626067382610644E-2</v>
      </c>
      <c r="H1280" s="5">
        <f>(N1280+O1280)*(1/General!$B$20)*((F1280/100)-E1280*(C1280/100))*1000/B1280</f>
        <v>176.03273897594298</v>
      </c>
      <c r="I1280" s="5">
        <f>(N1280+O1280)*(1/General!$B$20)*((D1280/100)*E1280-(G1280/100))*1000/B1280</f>
        <v>110.17204448085933</v>
      </c>
      <c r="J1280" s="5">
        <f t="shared" si="20"/>
        <v>0.6258611047114121</v>
      </c>
      <c r="K1280" s="5">
        <f>MAX(Online_RAW!$L$2-Online_RAW!L1280,0)</f>
        <v>0</v>
      </c>
      <c r="L1280" s="5">
        <f>0.0039*(Online_RAW!M1280)</f>
        <v>70.2273</v>
      </c>
      <c r="M1280" s="10">
        <f>Online_RAW!$N$2-Online_RAW!N1280</f>
        <v>122.37286315789061</v>
      </c>
      <c r="N1280" s="5">
        <f>Online_RAW!C1280*60</f>
        <v>163.08330000000001</v>
      </c>
      <c r="O1280" s="5">
        <f>MAX(0, Online_RAW!D1280*60)</f>
        <v>16.817714285714278</v>
      </c>
      <c r="P1280" s="5">
        <f>_xlfn.IFNA(VLOOKUP(A1280,Sampling!$D$7:$E$14,2,FALSE),0)</f>
        <v>0</v>
      </c>
      <c r="Q1280">
        <f>_xlfn.IFNA(VLOOKUP(A1280,Refill!$D$6:$G$8,2,FALSE),0)</f>
        <v>0</v>
      </c>
    </row>
    <row r="1281" spans="1:17" x14ac:dyDescent="0.25">
      <c r="A1281" s="5">
        <f>ROUND((Online_RAW!B1281-General!$B$10)*24,3)</f>
        <v>21.317</v>
      </c>
      <c r="B1281" s="5">
        <f>General!$B$12+Online_ANA!K1281/1000+Online_ANA!L1281/1000+Online_ANA!M1281/1000/General!$B$22-SUM($P$2:P1281)/1000/General!$B$24+SUM($Q$2:Q1281)/1000/General!$B$24</f>
        <v>1.2629590181957162</v>
      </c>
      <c r="C1281" s="5">
        <f>Online_RAW!K1281</f>
        <v>25.625</v>
      </c>
      <c r="D1281" s="5">
        <f>Online_RAW!J1281</f>
        <v>1.7849999999999999</v>
      </c>
      <c r="E1281" s="5">
        <f>(1-F1281/100-G1281/100)/(1-C1281/100-D1281/100-General!$B$17/100)</f>
        <v>0.99404672543261441</v>
      </c>
      <c r="F1281" s="5">
        <f>N1281*General!$B$14/(N1281+O1281)+O1281*100/(N1281+O1281)</f>
        <v>28.236020138154281</v>
      </c>
      <c r="G1281" s="5">
        <f>N1281*General!$B$15/(N1281+O1281)</f>
        <v>3.6244434273659448E-2</v>
      </c>
      <c r="H1281" s="5">
        <f>(N1281+O1281)*(1/General!$B$20)*((F1281/100)-E1281*(C1281/100))*1000/B1281</f>
        <v>175.68343272306944</v>
      </c>
      <c r="I1281" s="5">
        <f>(N1281+O1281)*(1/General!$B$20)*((D1281/100)*E1281-(G1281/100))*1000/B1281</f>
        <v>110.49481460784918</v>
      </c>
      <c r="J1281" s="5">
        <f t="shared" si="20"/>
        <v>0.62894271187211281</v>
      </c>
      <c r="K1281" s="5">
        <f>MAX(Online_RAW!$L$2-Online_RAW!L1281,0)</f>
        <v>0</v>
      </c>
      <c r="L1281" s="5">
        <f>0.0039*(Online_RAW!M1281)</f>
        <v>70.283850000000001</v>
      </c>
      <c r="M1281" s="10">
        <f>Online_RAW!$N$2-Online_RAW!N1281</f>
        <v>122.81593333333058</v>
      </c>
      <c r="N1281" s="5">
        <f>Online_RAW!C1281*60</f>
        <v>163.06090909090921</v>
      </c>
      <c r="O1281" s="5">
        <f>MAX(0, Online_RAW!D1281*60)</f>
        <v>16.896000000000001</v>
      </c>
      <c r="P1281" s="5">
        <f>_xlfn.IFNA(VLOOKUP(A1281,Sampling!$D$7:$E$14,2,FALSE),0)</f>
        <v>0</v>
      </c>
      <c r="Q1281">
        <f>_xlfn.IFNA(VLOOKUP(A1281,Refill!$D$6:$G$8,2,FALSE),0)</f>
        <v>0</v>
      </c>
    </row>
    <row r="1282" spans="1:17" x14ac:dyDescent="0.25">
      <c r="A1282" s="5">
        <f>ROUND((Online_RAW!B1282-General!$B$10)*24,3)</f>
        <v>21.332999999999998</v>
      </c>
      <c r="B1282" s="5">
        <f>General!$B$12+Online_ANA!K1282/1000+Online_ANA!L1282/1000+Online_ANA!M1282/1000/General!$B$22-SUM($P$2:P1282)/1000/General!$B$24+SUM($Q$2:Q1282)/1000/General!$B$24</f>
        <v>1.2636108481234407</v>
      </c>
      <c r="C1282" s="5">
        <f>Online_RAW!K1282</f>
        <v>25.65</v>
      </c>
      <c r="D1282" s="5">
        <f>Online_RAW!J1282</f>
        <v>1.796</v>
      </c>
      <c r="E1282" s="5">
        <f>(1-F1282/100-G1282/100)/(1-C1282/100-D1282/100-General!$B$17/100)</f>
        <v>0.99307196892341643</v>
      </c>
      <c r="F1282" s="5">
        <f>N1282*General!$B$14/(N1282+O1282)+O1282*100/(N1282+O1282)</f>
        <v>28.34216014045656</v>
      </c>
      <c r="G1282" s="5">
        <f>N1282*General!$B$15/(N1282+O1282)</f>
        <v>3.6190828211890631E-2</v>
      </c>
      <c r="H1282" s="5">
        <f>(N1282+O1282)*(1/General!$B$20)*((F1282/100)-E1282*(C1282/100))*1000/B1282</f>
        <v>182.42679876980327</v>
      </c>
      <c r="I1282" s="5">
        <f>(N1282+O1282)*(1/General!$B$20)*((D1282/100)*E1282-(G1282/100))*1000/B1282</f>
        <v>111.07371236153067</v>
      </c>
      <c r="J1282" s="5">
        <f t="shared" si="20"/>
        <v>0.60886729970901876</v>
      </c>
      <c r="K1282" s="5">
        <f>MAX(Online_RAW!$L$2-Online_RAW!L1282,0)</f>
        <v>0</v>
      </c>
      <c r="L1282" s="5">
        <f>0.0039*(Online_RAW!M1282)</f>
        <v>70.573100000000125</v>
      </c>
      <c r="M1282" s="10">
        <f>Online_RAW!$N$2-Online_RAW!N1282</f>
        <v>123.21114545455021</v>
      </c>
      <c r="N1282" s="5">
        <f>Online_RAW!C1282*60</f>
        <v>162.89154545454542</v>
      </c>
      <c r="O1282" s="5">
        <f>MAX(0, Online_RAW!D1282*60)</f>
        <v>17.144727272727302</v>
      </c>
      <c r="P1282" s="5">
        <f>_xlfn.IFNA(VLOOKUP(A1282,Sampling!$D$7:$E$14,2,FALSE),0)</f>
        <v>0</v>
      </c>
      <c r="Q1282">
        <f>_xlfn.IFNA(VLOOKUP(A1282,Refill!$D$6:$G$8,2,FALSE),0)</f>
        <v>0</v>
      </c>
    </row>
    <row r="1283" spans="1:17" x14ac:dyDescent="0.25">
      <c r="A1283" s="5">
        <f>ROUND((Online_RAW!B1283-General!$B$10)*24,3)</f>
        <v>21.35</v>
      </c>
      <c r="B1283" s="5">
        <f>General!$B$12+Online_ANA!K1283/1000+Online_ANA!L1283/1000+Online_ANA!M1283/1000/General!$B$22-SUM($P$2:P1283)/1000/General!$B$24+SUM($Q$2:Q1283)/1000/General!$B$24</f>
        <v>1.2640811623853212</v>
      </c>
      <c r="C1283" s="5">
        <f>Online_RAW!K1283</f>
        <v>25.69</v>
      </c>
      <c r="D1283" s="5">
        <f>Online_RAW!J1283</f>
        <v>1.7949999999999999</v>
      </c>
      <c r="E1283" s="5">
        <f>(1-F1283/100-G1283/100)/(1-C1283/100-D1283/100-General!$B$17/100)</f>
        <v>0.9926143147488482</v>
      </c>
      <c r="F1283" s="5">
        <f>N1283*General!$B$14/(N1283+O1283)+O1283*100/(N1283+O1283)</f>
        <v>28.413914956078351</v>
      </c>
      <c r="G1283" s="5">
        <f>N1283*General!$B$15/(N1283+O1283)</f>
        <v>3.6154588406021038E-2</v>
      </c>
      <c r="H1283" s="5">
        <f>(N1283+O1283)*(1/General!$B$20)*((F1283/100)-E1283*(C1283/100))*1000/B1283</f>
        <v>185.14701028055856</v>
      </c>
      <c r="I1283" s="5">
        <f>(N1283+O1283)*(1/General!$B$20)*((D1283/100)*E1283-(G1283/100))*1000/B1283</f>
        <v>110.9227474234593</v>
      </c>
      <c r="J1283" s="5">
        <f t="shared" si="20"/>
        <v>0.59910633855429196</v>
      </c>
      <c r="K1283" s="5">
        <f>MAX(Online_RAW!$L$2-Online_RAW!L1283,0)</f>
        <v>0</v>
      </c>
      <c r="L1283" s="5">
        <f>0.0039*(Online_RAW!M1283)</f>
        <v>70.656300000000002</v>
      </c>
      <c r="M1283" s="10">
        <f>Online_RAW!$N$2-Online_RAW!N1283</f>
        <v>123.63310000000001</v>
      </c>
      <c r="N1283" s="5">
        <f>Online_RAW!C1283*60</f>
        <v>162.7333636363638</v>
      </c>
      <c r="O1283" s="5">
        <f>MAX(0, Online_RAW!D1283*60)</f>
        <v>17.30836363636362</v>
      </c>
      <c r="P1283" s="5">
        <f>_xlfn.IFNA(VLOOKUP(A1283,Sampling!$D$7:$E$14,2,FALSE),0)</f>
        <v>0</v>
      </c>
      <c r="Q1283">
        <f>_xlfn.IFNA(VLOOKUP(A1283,Refill!$D$6:$G$8,2,FALSE),0)</f>
        <v>0</v>
      </c>
    </row>
    <row r="1284" spans="1:17" x14ac:dyDescent="0.25">
      <c r="A1284" s="5">
        <f>ROUND((Online_RAW!B1284-General!$B$10)*24,3)</f>
        <v>21.367000000000001</v>
      </c>
      <c r="B1284" s="5">
        <f>General!$B$12+Online_ANA!K1284/1000+Online_ANA!L1284/1000+Online_ANA!M1284/1000/General!$B$22-SUM($P$2:P1284)/1000/General!$B$24+SUM($Q$2:Q1284)/1000/General!$B$24</f>
        <v>1.2644867587155966</v>
      </c>
      <c r="C1284" s="5">
        <f>Online_RAW!K1284</f>
        <v>25.74</v>
      </c>
      <c r="D1284" s="5">
        <f>Online_RAW!J1284</f>
        <v>1.7949999999999999</v>
      </c>
      <c r="E1284" s="5">
        <f>(1-F1284/100-G1284/100)/(1-C1284/100-D1284/100-General!$B$17/100)</f>
        <v>0.99301206744254389</v>
      </c>
      <c r="F1284" s="5">
        <f>N1284*General!$B$14/(N1284+O1284)+O1284*100/(N1284+O1284)</f>
        <v>28.43490522854577</v>
      </c>
      <c r="G1284" s="5">
        <f>N1284*General!$B$15/(N1284+O1284)</f>
        <v>3.6143987258310216E-2</v>
      </c>
      <c r="H1284" s="5">
        <f>(N1284+O1284)*(1/General!$B$20)*((F1284/100)-E1284*(C1284/100))*1000/B1284</f>
        <v>182.64083723414325</v>
      </c>
      <c r="I1284" s="5">
        <f>(N1284+O1284)*(1/General!$B$20)*((D1284/100)*E1284-(G1284/100))*1000/B1284</f>
        <v>110.94713561908262</v>
      </c>
      <c r="J1284" s="5">
        <f t="shared" si="20"/>
        <v>0.60746072619482017</v>
      </c>
      <c r="K1284" s="5">
        <f>MAX(Online_RAW!$L$2-Online_RAW!L1284,0)</f>
        <v>0</v>
      </c>
      <c r="L1284" s="5">
        <f>0.0039*(Online_RAW!M1284)</f>
        <v>70.656300000000002</v>
      </c>
      <c r="M1284" s="10">
        <f>Online_RAW!$N$2-Online_RAW!N1284</f>
        <v>124.07520000000022</v>
      </c>
      <c r="N1284" s="5">
        <f>Online_RAW!C1284*60</f>
        <v>162.70609090909079</v>
      </c>
      <c r="O1284" s="5">
        <f>MAX(0, Online_RAW!D1284*60)</f>
        <v>17.358260869565221</v>
      </c>
      <c r="P1284" s="5">
        <f>_xlfn.IFNA(VLOOKUP(A1284,Sampling!$D$7:$E$14,2,FALSE),0)</f>
        <v>0</v>
      </c>
      <c r="Q1284">
        <f>_xlfn.IFNA(VLOOKUP(A1284,Refill!$D$6:$G$8,2,FALSE),0)</f>
        <v>0</v>
      </c>
    </row>
    <row r="1285" spans="1:17" x14ac:dyDescent="0.25">
      <c r="A1285" s="5">
        <f>ROUND((Online_RAW!B1285-General!$B$10)*24,3)</f>
        <v>21.382999999999999</v>
      </c>
      <c r="B1285" s="5">
        <f>General!$B$12+Online_ANA!K1285/1000+Online_ANA!L1285/1000+Online_ANA!M1285/1000/General!$B$22-SUM($P$2:P1285)/1000/General!$B$24+SUM($Q$2:Q1285)/1000/General!$B$24</f>
        <v>1.2651508919724777</v>
      </c>
      <c r="C1285" s="5">
        <f>Online_RAW!K1285</f>
        <v>25.78</v>
      </c>
      <c r="D1285" s="5">
        <f>Online_RAW!J1285</f>
        <v>1.80666666666667</v>
      </c>
      <c r="E1285" s="5">
        <f>(1-F1285/100-G1285/100)/(1-C1285/100-D1285/100-General!$B$17/100)</f>
        <v>0.99393128375202899</v>
      </c>
      <c r="F1285" s="5">
        <f>N1285*General!$B$14/(N1285+O1285)+O1285*100/(N1285+O1285)</f>
        <v>28.420037563910807</v>
      </c>
      <c r="G1285" s="5">
        <f>N1285*General!$B$15/(N1285+O1285)</f>
        <v>3.6151496179843028E-2</v>
      </c>
      <c r="H1285" s="5">
        <f>(N1285+O1285)*(1/General!$B$20)*((F1285/100)-E1285*(C1285/100))*1000/B1285</f>
        <v>177.51662941646563</v>
      </c>
      <c r="I1285" s="5">
        <f>(N1285+O1285)*(1/General!$B$20)*((D1285/100)*E1285-(G1285/100))*1000/B1285</f>
        <v>111.69346964355937</v>
      </c>
      <c r="J1285" s="5">
        <f t="shared" si="20"/>
        <v>0.62920003613587761</v>
      </c>
      <c r="K1285" s="5">
        <f>MAX(Online_RAW!$L$2-Online_RAW!L1285,0)</f>
        <v>0</v>
      </c>
      <c r="L1285" s="5">
        <f>0.0039*(Online_RAW!M1285)</f>
        <v>70.920524999999998</v>
      </c>
      <c r="M1285" s="10">
        <f>Online_RAW!$N$2-Online_RAW!N1285</f>
        <v>124.51110000000062</v>
      </c>
      <c r="N1285" s="5">
        <f>Online_RAW!C1285*60</f>
        <v>162.68739130434781</v>
      </c>
      <c r="O1285" s="5">
        <f>MAX(0, Online_RAW!D1285*60)</f>
        <v>17.318869565217359</v>
      </c>
      <c r="P1285" s="5">
        <f>_xlfn.IFNA(VLOOKUP(A1285,Sampling!$D$7:$E$14,2,FALSE),0)</f>
        <v>0</v>
      </c>
      <c r="Q1285">
        <f>_xlfn.IFNA(VLOOKUP(A1285,Refill!$D$6:$G$8,2,FALSE),0)</f>
        <v>0</v>
      </c>
    </row>
    <row r="1286" spans="1:17" x14ac:dyDescent="0.25">
      <c r="A1286" s="5">
        <f>ROUND((Online_RAW!B1286-General!$B$10)*24,3)</f>
        <v>21.4</v>
      </c>
      <c r="B1286" s="5">
        <f>General!$B$12+Online_ANA!K1286/1000+Online_ANA!L1286/1000+Online_ANA!M1286/1000/General!$B$22-SUM($P$2:P1286)/1000/General!$B$24+SUM($Q$2:Q1286)/1000/General!$B$24</f>
        <v>1.2654930173547436</v>
      </c>
      <c r="C1286" s="5">
        <f>Online_RAW!K1286</f>
        <v>25.805</v>
      </c>
      <c r="D1286" s="5">
        <f>Online_RAW!J1286</f>
        <v>1.8149999999999999</v>
      </c>
      <c r="E1286" s="5">
        <f>(1-F1286/100-G1286/100)/(1-C1286/100-D1286/100-General!$B$17/100)</f>
        <v>0.99504426198340301</v>
      </c>
      <c r="F1286" s="5">
        <f>N1286*General!$B$14/(N1286+O1286)+O1286*100/(N1286+O1286)</f>
        <v>28.373069097987596</v>
      </c>
      <c r="G1286" s="5">
        <f>N1286*General!$B$15/(N1286+O1286)</f>
        <v>3.6175217627278988E-2</v>
      </c>
      <c r="H1286" s="5">
        <f>(N1286+O1286)*(1/General!$B$20)*((F1286/100)-E1286*(C1286/100))*1000/B1286</f>
        <v>170.98241851686933</v>
      </c>
      <c r="I1286" s="5">
        <f>(N1286+O1286)*(1/General!$B$20)*((D1286/100)*E1286-(G1286/100))*1000/B1286</f>
        <v>112.24600555851424</v>
      </c>
      <c r="J1286" s="5">
        <f t="shared" si="20"/>
        <v>0.65647688535555437</v>
      </c>
      <c r="K1286" s="5">
        <f>MAX(Online_RAW!$L$2-Online_RAW!L1286,0)</f>
        <v>0</v>
      </c>
      <c r="L1286" s="5">
        <f>0.0039*(Online_RAW!M1286)</f>
        <v>70.920524999999998</v>
      </c>
      <c r="M1286" s="10">
        <f>Online_RAW!$N$2-Online_RAW!N1286</f>
        <v>124.8840166666705</v>
      </c>
      <c r="N1286" s="5">
        <f>Online_RAW!C1286*60</f>
        <v>162.69327272727301</v>
      </c>
      <c r="O1286" s="5">
        <f>MAX(0, Online_RAW!D1286*60)</f>
        <v>17.201454545454538</v>
      </c>
      <c r="P1286" s="5">
        <f>_xlfn.IFNA(VLOOKUP(A1286,Sampling!$D$7:$E$14,2,FALSE),0)</f>
        <v>0</v>
      </c>
      <c r="Q1286">
        <f>_xlfn.IFNA(VLOOKUP(A1286,Refill!$D$6:$G$8,2,FALSE),0)</f>
        <v>0</v>
      </c>
    </row>
    <row r="1287" spans="1:17" x14ac:dyDescent="0.25">
      <c r="A1287" s="5">
        <f>ROUND((Online_RAW!B1287-General!$B$10)*24,3)</f>
        <v>21.417000000000002</v>
      </c>
      <c r="B1287" s="5">
        <f>General!$B$12+Online_ANA!K1287/1000+Online_ANA!L1287/1000+Online_ANA!M1287/1000/General!$B$22-SUM($P$2:P1287)/1000/General!$B$24+SUM($Q$2:Q1287)/1000/General!$B$24</f>
        <v>1.266032446306129</v>
      </c>
      <c r="C1287" s="5">
        <f>Online_RAW!K1287</f>
        <v>25.82</v>
      </c>
      <c r="D1287" s="5">
        <f>Online_RAW!J1287</f>
        <v>1.8149999999999999</v>
      </c>
      <c r="E1287" s="5">
        <f>(1-F1287/100-G1287/100)/(1-C1287/100-D1287/100-General!$B$17/100)</f>
        <v>0.99451939436795944</v>
      </c>
      <c r="F1287" s="5">
        <f>N1287*General!$B$14/(N1287+O1287)+O1287*100/(N1287+O1287)</f>
        <v>28.425776320538532</v>
      </c>
      <c r="G1287" s="5">
        <f>N1287*General!$B$15/(N1287+O1287)</f>
        <v>3.6148597817909828E-2</v>
      </c>
      <c r="H1287" s="5">
        <f>(N1287+O1287)*(1/General!$B$20)*((F1287/100)-E1287*(C1287/100))*1000/B1287</f>
        <v>174.23774195954567</v>
      </c>
      <c r="I1287" s="5">
        <f>(N1287+O1287)*(1/General!$B$20)*((D1287/100)*E1287-(G1287/100))*1000/B1287</f>
        <v>112.18704795719212</v>
      </c>
      <c r="J1287" s="5">
        <f t="shared" si="20"/>
        <v>0.64387340363512968</v>
      </c>
      <c r="K1287" s="5">
        <f>MAX(Online_RAW!$L$2-Online_RAW!L1287,0)</f>
        <v>0</v>
      </c>
      <c r="L1287" s="5">
        <f>0.0039*(Online_RAW!M1287)</f>
        <v>71.085300000000004</v>
      </c>
      <c r="M1287" s="10">
        <f>Online_RAW!$N$2-Online_RAW!N1287</f>
        <v>125.29238947368049</v>
      </c>
      <c r="N1287" s="5">
        <f>Online_RAW!C1287*60</f>
        <v>162.64252173913019</v>
      </c>
      <c r="O1287" s="5">
        <f>MAX(0, Online_RAW!D1287*60)</f>
        <v>17.328521739130441</v>
      </c>
      <c r="P1287" s="5">
        <f>_xlfn.IFNA(VLOOKUP(A1287,Sampling!$D$7:$E$14,2,FALSE),0)</f>
        <v>0</v>
      </c>
      <c r="Q1287">
        <f>_xlfn.IFNA(VLOOKUP(A1287,Refill!$D$6:$G$8,2,FALSE),0)</f>
        <v>0</v>
      </c>
    </row>
    <row r="1288" spans="1:17" x14ac:dyDescent="0.25">
      <c r="A1288" s="5">
        <f>ROUND((Online_RAW!B1288-General!$B$10)*24,3)</f>
        <v>21.433</v>
      </c>
      <c r="B1288" s="5">
        <f>General!$B$12+Online_ANA!K1288/1000+Online_ANA!L1288/1000+Online_ANA!M1288/1000/General!$B$22-SUM($P$2:P1288)/1000/General!$B$24+SUM($Q$2:Q1288)/1000/General!$B$24</f>
        <v>1.2664392342507618</v>
      </c>
      <c r="C1288" s="5">
        <f>Online_RAW!K1288</f>
        <v>25.8266666666667</v>
      </c>
      <c r="D1288" s="5">
        <f>Online_RAW!J1288</f>
        <v>1.81666666666667</v>
      </c>
      <c r="E1288" s="5">
        <f>(1-F1288/100-G1288/100)/(1-C1288/100-D1288/100-General!$B$17/100)</f>
        <v>0.9943472449503219</v>
      </c>
      <c r="F1288" s="5">
        <f>N1288*General!$B$14/(N1288+O1288)+O1288*100/(N1288+O1288)</f>
        <v>28.446456096789824</v>
      </c>
      <c r="G1288" s="5">
        <f>N1288*General!$B$15/(N1288+O1288)</f>
        <v>3.6138153486469787E-2</v>
      </c>
      <c r="H1288" s="5">
        <f>(N1288+O1288)*(1/General!$B$20)*((F1288/100)-E1288*(C1288/100))*1000/B1288</f>
        <v>175.25402850733551</v>
      </c>
      <c r="I1288" s="5">
        <f>(N1288+O1288)*(1/General!$B$20)*((D1288/100)*E1288-(G1288/100))*1000/B1288</f>
        <v>112.17267491464231</v>
      </c>
      <c r="J1288" s="5">
        <f t="shared" si="20"/>
        <v>0.64005761162829511</v>
      </c>
      <c r="K1288" s="5">
        <f>MAX(Online_RAW!$L$2-Online_RAW!L1288,0)</f>
        <v>0</v>
      </c>
      <c r="L1288" s="5">
        <f>0.0039*(Online_RAW!M1288)</f>
        <v>71.104799999999997</v>
      </c>
      <c r="M1288" s="10">
        <f>Online_RAW!$N$2-Online_RAW!N1288</f>
        <v>125.71453333333011</v>
      </c>
      <c r="N1288" s="5">
        <f>Online_RAW!C1288*60</f>
        <v>162.50243478260879</v>
      </c>
      <c r="O1288" s="5">
        <f>MAX(0, Online_RAW!D1288*60)</f>
        <v>17.365565217391321</v>
      </c>
      <c r="P1288" s="5">
        <f>_xlfn.IFNA(VLOOKUP(A1288,Sampling!$D$7:$E$14,2,FALSE),0)</f>
        <v>0</v>
      </c>
      <c r="Q1288">
        <f>_xlfn.IFNA(VLOOKUP(A1288,Refill!$D$6:$G$8,2,FALSE),0)</f>
        <v>0</v>
      </c>
    </row>
    <row r="1289" spans="1:17" x14ac:dyDescent="0.25">
      <c r="A1289" s="5">
        <f>ROUND((Online_RAW!B1289-General!$B$10)*24,3)</f>
        <v>21.45</v>
      </c>
      <c r="B1289" s="5">
        <f>General!$B$12+Online_ANA!K1289/1000+Online_ANA!L1289/1000+Online_ANA!M1289/1000/General!$B$22-SUM($P$2:P1289)/1000/General!$B$24+SUM($Q$2:Q1289)/1000/General!$B$24</f>
        <v>1.2672549834862388</v>
      </c>
      <c r="C1289" s="5">
        <f>Online_RAW!K1289</f>
        <v>25.844999999999999</v>
      </c>
      <c r="D1289" s="5">
        <f>Online_RAW!J1289</f>
        <v>1.83</v>
      </c>
      <c r="E1289" s="5">
        <f>(1-F1289/100-G1289/100)/(1-C1289/100-D1289/100-General!$B$17/100)</f>
        <v>0.99512253663751038</v>
      </c>
      <c r="F1289" s="5">
        <f>N1289*General!$B$14/(N1289+O1289)+O1289*100/(N1289+O1289)</f>
        <v>28.42219399743437</v>
      </c>
      <c r="G1289" s="5">
        <f>N1289*General!$B$15/(N1289+O1289)</f>
        <v>3.6150407072002851E-2</v>
      </c>
      <c r="H1289" s="5">
        <f>(N1289+O1289)*(1/General!$B$20)*((F1289/100)-E1289*(C1289/100))*1000/B1289</f>
        <v>171.27023997891686</v>
      </c>
      <c r="I1289" s="5">
        <f>(N1289+O1289)*(1/General!$B$20)*((D1289/100)*E1289-(G1289/100))*1000/B1289</f>
        <v>113.08761789821244</v>
      </c>
      <c r="J1289" s="5">
        <f t="shared" si="20"/>
        <v>0.66028761279328729</v>
      </c>
      <c r="K1289" s="5">
        <f>MAX(Online_RAW!$L$2-Online_RAW!L1289,0)</f>
        <v>0</v>
      </c>
      <c r="L1289" s="5">
        <f>0.0039*(Online_RAW!M1289)</f>
        <v>71.494799999999998</v>
      </c>
      <c r="M1289" s="10">
        <f>Online_RAW!$N$2-Online_RAW!N1289</f>
        <v>126.17860000000019</v>
      </c>
      <c r="N1289" s="5">
        <f>Online_RAW!C1289*60</f>
        <v>162.64171428571439</v>
      </c>
      <c r="O1289" s="5">
        <f>MAX(0, Online_RAW!D1289*60)</f>
        <v>17.319428571428581</v>
      </c>
      <c r="P1289" s="5">
        <f>_xlfn.IFNA(VLOOKUP(A1289,Sampling!$D$7:$E$14,2,FALSE),0)</f>
        <v>0</v>
      </c>
      <c r="Q1289">
        <f>_xlfn.IFNA(VLOOKUP(A1289,Refill!$D$6:$G$8,2,FALSE),0)</f>
        <v>0</v>
      </c>
    </row>
    <row r="1290" spans="1:17" x14ac:dyDescent="0.25">
      <c r="A1290" s="5">
        <f>ROUND((Online_RAW!B1290-General!$B$10)*24,3)</f>
        <v>21.466999999999999</v>
      </c>
      <c r="B1290" s="5">
        <f>General!$B$12+Online_ANA!K1290/1000+Online_ANA!L1290/1000+Online_ANA!M1290/1000/General!$B$22-SUM($P$2:P1290)/1000/General!$B$24+SUM($Q$2:Q1290)/1000/General!$B$24</f>
        <v>1.2676501362738168</v>
      </c>
      <c r="C1290" s="5">
        <f>Online_RAW!K1290</f>
        <v>25.844999999999999</v>
      </c>
      <c r="D1290" s="5">
        <f>Online_RAW!J1290</f>
        <v>1.8233333333333299</v>
      </c>
      <c r="E1290" s="5">
        <f>(1-F1290/100-G1290/100)/(1-C1290/100-D1290/100-General!$B$17/100)</f>
        <v>0.9945611140839552</v>
      </c>
      <c r="F1290" s="5">
        <f>N1290*General!$B$14/(N1290+O1290)+O1290*100/(N1290+O1290)</f>
        <v>28.455942597720352</v>
      </c>
      <c r="G1290" s="5">
        <f>N1290*General!$B$15/(N1290+O1290)</f>
        <v>3.6133362324383661E-2</v>
      </c>
      <c r="H1290" s="5">
        <f>(N1290+O1290)*(1/General!$B$20)*((F1290/100)-E1290*(C1290/100))*1000/B1290</f>
        <v>174.26942366378339</v>
      </c>
      <c r="I1290" s="5">
        <f>(N1290+O1290)*(1/General!$B$20)*((D1290/100)*E1290-(G1290/100))*1000/B1290</f>
        <v>112.56583770775981</v>
      </c>
      <c r="J1290" s="5">
        <f t="shared" si="20"/>
        <v>0.64592993619426997</v>
      </c>
      <c r="K1290" s="5">
        <f>MAX(Online_RAW!$L$2-Online_RAW!L1290,0)</f>
        <v>0</v>
      </c>
      <c r="L1290" s="5">
        <f>0.0039*(Online_RAW!M1290)</f>
        <v>71.514299999999992</v>
      </c>
      <c r="M1290" s="10">
        <f>Online_RAW!$N$2-Online_RAW!N1290</f>
        <v>126.58806153846035</v>
      </c>
      <c r="N1290" s="5">
        <f>Online_RAW!C1290*60</f>
        <v>162.56129999999999</v>
      </c>
      <c r="O1290" s="5">
        <f>MAX(0, Online_RAW!D1290*60)</f>
        <v>17.395714285714259</v>
      </c>
      <c r="P1290" s="5">
        <f>_xlfn.IFNA(VLOOKUP(A1290,Sampling!$D$7:$E$14,2,FALSE),0)</f>
        <v>0</v>
      </c>
      <c r="Q1290">
        <f>_xlfn.IFNA(VLOOKUP(A1290,Refill!$D$6:$G$8,2,FALSE),0)</f>
        <v>0</v>
      </c>
    </row>
    <row r="1291" spans="1:17" x14ac:dyDescent="0.25">
      <c r="A1291" s="5">
        <f>ROUND((Online_RAW!B1291-General!$B$10)*24,3)</f>
        <v>21.483000000000001</v>
      </c>
      <c r="B1291" s="5">
        <f>General!$B$12+Online_ANA!K1291/1000+Online_ANA!L1291/1000+Online_ANA!M1291/1000/General!$B$22-SUM($P$2:P1291)/1000/General!$B$24+SUM($Q$2:Q1291)/1000/General!$B$24</f>
        <v>1.2680461004587156</v>
      </c>
      <c r="C1291" s="5">
        <f>Online_RAW!K1291</f>
        <v>25.844999999999999</v>
      </c>
      <c r="D1291" s="5">
        <f>Online_RAW!J1291</f>
        <v>1.82</v>
      </c>
      <c r="E1291" s="5">
        <f>(1-F1291/100-G1291/100)/(1-C1291/100-D1291/100-General!$B$17/100)</f>
        <v>0.99401731634988721</v>
      </c>
      <c r="F1291" s="5">
        <f>N1291*General!$B$14/(N1291+O1291)+O1291*100/(N1291+O1291)</f>
        <v>28.491745788423628</v>
      </c>
      <c r="G1291" s="5">
        <f>N1291*General!$B$15/(N1291+O1291)</f>
        <v>3.6115279904836553E-2</v>
      </c>
      <c r="H1291" s="5">
        <f>(N1291+O1291)*(1/General!$B$20)*((F1291/100)-E1291*(C1291/100))*1000/B1291</f>
        <v>177.4607060620425</v>
      </c>
      <c r="I1291" s="5">
        <f>(N1291+O1291)*(1/General!$B$20)*((D1291/100)*E1291-(G1291/100))*1000/B1291</f>
        <v>112.31553158213181</v>
      </c>
      <c r="J1291" s="5">
        <f t="shared" si="20"/>
        <v>0.63290366681435883</v>
      </c>
      <c r="K1291" s="5">
        <f>MAX(Online_RAW!$L$2-Online_RAW!L1291,0)</f>
        <v>0</v>
      </c>
      <c r="L1291" s="5">
        <f>0.0039*(Online_RAW!M1291)</f>
        <v>71.514299999999992</v>
      </c>
      <c r="M1291" s="10">
        <f>Online_RAW!$N$2-Online_RAW!N1291</f>
        <v>127.01966249999987</v>
      </c>
      <c r="N1291" s="5">
        <f>Online_RAW!C1291*60</f>
        <v>162.56139130434781</v>
      </c>
      <c r="O1291" s="5">
        <f>MAX(0, Online_RAW!D1291*60)</f>
        <v>17.485826086956539</v>
      </c>
      <c r="P1291" s="5">
        <f>_xlfn.IFNA(VLOOKUP(A1291,Sampling!$D$7:$E$14,2,FALSE),0)</f>
        <v>0</v>
      </c>
      <c r="Q1291">
        <f>_xlfn.IFNA(VLOOKUP(A1291,Refill!$D$6:$G$8,2,FALSE),0)</f>
        <v>0</v>
      </c>
    </row>
    <row r="1292" spans="1:17" x14ac:dyDescent="0.25">
      <c r="A1292" s="5">
        <f>ROUND((Online_RAW!B1292-General!$B$10)*24,3)</f>
        <v>21.5</v>
      </c>
      <c r="B1292" s="5">
        <f>General!$B$12+Online_ANA!K1292/1000+Online_ANA!L1292/1000+Online_ANA!M1292/1000/General!$B$22-SUM($P$2:P1292)/1000/General!$B$24+SUM($Q$2:Q1292)/1000/General!$B$24</f>
        <v>1.2687058415647343</v>
      </c>
      <c r="C1292" s="5">
        <f>Online_RAW!K1292</f>
        <v>25.84</v>
      </c>
      <c r="D1292" s="5">
        <f>Online_RAW!J1292</f>
        <v>1.8333333333333299</v>
      </c>
      <c r="E1292" s="5">
        <f>(1-F1292/100-G1292/100)/(1-C1292/100-D1292/100-General!$B$17/100)</f>
        <v>0.9928802566217958</v>
      </c>
      <c r="F1292" s="5">
        <f>N1292*General!$B$14/(N1292+O1292)+O1292*100/(N1292+O1292)</f>
        <v>28.581822502285718</v>
      </c>
      <c r="G1292" s="5">
        <f>N1292*General!$B$15/(N1292+O1292)</f>
        <v>3.6069786615007218E-2</v>
      </c>
      <c r="H1292" s="5">
        <f>(N1292+O1292)*(1/General!$B$20)*((F1292/100)-E1292*(C1292/100))*1000/B1292</f>
        <v>185.24123297020211</v>
      </c>
      <c r="I1292" s="5">
        <f>(N1292+O1292)*(1/General!$B$20)*((D1292/100)*E1292-(G1292/100))*1000/B1292</f>
        <v>112.96389465894974</v>
      </c>
      <c r="J1292" s="5">
        <f t="shared" si="20"/>
        <v>0.60982046409246859</v>
      </c>
      <c r="K1292" s="5">
        <f>MAX(Online_RAW!$L$2-Online_RAW!L1292,0)</f>
        <v>0</v>
      </c>
      <c r="L1292" s="5">
        <f>0.0039*(Online_RAW!M1292)</f>
        <v>71.757075</v>
      </c>
      <c r="M1292" s="10">
        <f>Online_RAW!$N$2-Online_RAW!N1292</f>
        <v>127.47415555556017</v>
      </c>
      <c r="N1292" s="5">
        <f>Online_RAW!C1292*60</f>
        <v>162.35191304347799</v>
      </c>
      <c r="O1292" s="5">
        <f>MAX(0, Online_RAW!D1292*60)</f>
        <v>17.69008695652176</v>
      </c>
      <c r="P1292" s="5">
        <f>_xlfn.IFNA(VLOOKUP(A1292,Sampling!$D$7:$E$14,2,FALSE),0)</f>
        <v>0</v>
      </c>
      <c r="Q1292">
        <f>_xlfn.IFNA(VLOOKUP(A1292,Refill!$D$6:$G$8,2,FALSE),0)</f>
        <v>0</v>
      </c>
    </row>
    <row r="1293" spans="1:17" x14ac:dyDescent="0.25">
      <c r="A1293" s="5">
        <f>ROUND((Online_RAW!B1293-General!$B$10)*24,3)</f>
        <v>21.516999999999999</v>
      </c>
      <c r="B1293" s="5">
        <f>General!$B$12+Online_ANA!K1293/1000+Online_ANA!L1293/1000+Online_ANA!M1293/1000/General!$B$22-SUM($P$2:P1293)/1000/General!$B$24+SUM($Q$2:Q1293)/1000/General!$B$24</f>
        <v>1.2692605764525962</v>
      </c>
      <c r="C1293" s="5">
        <f>Online_RAW!K1293</f>
        <v>25.885000000000002</v>
      </c>
      <c r="D1293" s="5">
        <f>Online_RAW!J1293</f>
        <v>1.83666666666667</v>
      </c>
      <c r="E1293" s="5">
        <f>(1-F1293/100-G1293/100)/(1-C1293/100-D1293/100-General!$B$17/100)</f>
        <v>0.99313546529245533</v>
      </c>
      <c r="F1293" s="5">
        <f>N1293*General!$B$14/(N1293+O1293)+O1293*100/(N1293+O1293)</f>
        <v>28.611491068274521</v>
      </c>
      <c r="G1293" s="5">
        <f>N1293*General!$B$15/(N1293+O1293)</f>
        <v>3.6054802490770442E-2</v>
      </c>
      <c r="H1293" s="5">
        <f>(N1293+O1293)*(1/General!$B$20)*((F1293/100)-E1293*(C1293/100))*1000/B1293</f>
        <v>183.7468036755437</v>
      </c>
      <c r="I1293" s="5">
        <f>(N1293+O1293)*(1/General!$B$20)*((D1293/100)*E1293-(G1293/100))*1000/B1293</f>
        <v>113.12662140229286</v>
      </c>
      <c r="J1293" s="5">
        <f t="shared" si="20"/>
        <v>0.61566579194514592</v>
      </c>
      <c r="K1293" s="5">
        <f>MAX(Online_RAW!$L$2-Online_RAW!L1293,0)</f>
        <v>0</v>
      </c>
      <c r="L1293" s="5">
        <f>0.0039*(Online_RAW!M1293)</f>
        <v>71.93549999999999</v>
      </c>
      <c r="M1293" s="10">
        <f>Online_RAW!$N$2-Online_RAW!N1293</f>
        <v>127.88433333332978</v>
      </c>
      <c r="N1293" s="5">
        <f>Online_RAW!C1293*60</f>
        <v>162.2443636363638</v>
      </c>
      <c r="O1293" s="5">
        <f>MAX(0, Online_RAW!D1293*60)</f>
        <v>17.753142857142837</v>
      </c>
      <c r="P1293" s="5">
        <f>_xlfn.IFNA(VLOOKUP(A1293,Sampling!$D$7:$E$14,2,FALSE),0)</f>
        <v>0</v>
      </c>
      <c r="Q1293">
        <f>_xlfn.IFNA(VLOOKUP(A1293,Refill!$D$6:$G$8,2,FALSE),0)</f>
        <v>0</v>
      </c>
    </row>
    <row r="1294" spans="1:17" x14ac:dyDescent="0.25">
      <c r="A1294" s="5">
        <f>ROUND((Online_RAW!B1294-General!$B$10)*24,3)</f>
        <v>21.533000000000001</v>
      </c>
      <c r="B1294" s="5">
        <f>General!$B$12+Online_ANA!K1294/1000+Online_ANA!L1294/1000+Online_ANA!M1294/1000/General!$B$22-SUM($P$2:P1294)/1000/General!$B$24+SUM($Q$2:Q1294)/1000/General!$B$24</f>
        <v>1.2696689633027527</v>
      </c>
      <c r="C1294" s="5">
        <f>Online_RAW!K1294</f>
        <v>25.954999999999998</v>
      </c>
      <c r="D1294" s="5">
        <f>Online_RAW!J1294</f>
        <v>1.835</v>
      </c>
      <c r="E1294" s="5">
        <f>(1-F1294/100-G1294/100)/(1-C1294/100-D1294/100-General!$B$17/100)</f>
        <v>0.99344750898018386</v>
      </c>
      <c r="F1294" s="5">
        <f>N1294*General!$B$14/(N1294+O1294)+O1294*100/(N1294+O1294)</f>
        <v>28.656980643815061</v>
      </c>
      <c r="G1294" s="5">
        <f>N1294*General!$B$15/(N1294+O1294)</f>
        <v>3.6031827957669162E-2</v>
      </c>
      <c r="H1294" s="5">
        <f>(N1294+O1294)*(1/General!$B$20)*((F1294/100)-E1294*(C1294/100))*1000/B1294</f>
        <v>181.68349507220631</v>
      </c>
      <c r="I1294" s="5">
        <f>(N1294+O1294)*(1/General!$B$20)*((D1294/100)*E1294-(G1294/100))*1000/B1294</f>
        <v>113.04059233658359</v>
      </c>
      <c r="J1294" s="5">
        <f t="shared" si="20"/>
        <v>0.62218415762894674</v>
      </c>
      <c r="K1294" s="5">
        <f>MAX(Online_RAW!$L$2-Online_RAW!L1294,0)</f>
        <v>0</v>
      </c>
      <c r="L1294" s="5">
        <f>0.0039*(Online_RAW!M1294)</f>
        <v>71.93549999999999</v>
      </c>
      <c r="M1294" s="10">
        <f>Online_RAW!$N$2-Online_RAW!N1294</f>
        <v>128.32947500000046</v>
      </c>
      <c r="N1294" s="5">
        <f>Online_RAW!C1294*60</f>
        <v>162.16591304347799</v>
      </c>
      <c r="O1294" s="5">
        <f>MAX(0, Online_RAW!D1294*60)</f>
        <v>17.8592727272727</v>
      </c>
      <c r="P1294" s="5">
        <f>_xlfn.IFNA(VLOOKUP(A1294,Sampling!$D$7:$E$14,2,FALSE),0)</f>
        <v>0</v>
      </c>
      <c r="Q1294">
        <f>_xlfn.IFNA(VLOOKUP(A1294,Refill!$D$6:$G$8,2,FALSE),0)</f>
        <v>0</v>
      </c>
    </row>
    <row r="1295" spans="1:17" x14ac:dyDescent="0.25">
      <c r="A1295" s="5">
        <f>ROUND((Online_RAW!B1295-General!$B$10)*24,3)</f>
        <v>21.55</v>
      </c>
      <c r="B1295" s="5">
        <f>General!$B$12+Online_ANA!K1295/1000+Online_ANA!L1295/1000+Online_ANA!M1295/1000/General!$B$22-SUM($P$2:P1295)/1000/General!$B$24+SUM($Q$2:Q1295)/1000/General!$B$24</f>
        <v>1.2702471110960922</v>
      </c>
      <c r="C1295" s="5">
        <f>Online_RAW!K1295</f>
        <v>25.995000000000001</v>
      </c>
      <c r="D1295" s="5">
        <f>Online_RAW!J1295</f>
        <v>1.85</v>
      </c>
      <c r="E1295" s="5">
        <f>(1-F1295/100-G1295/100)/(1-C1295/100-D1295/100-General!$B$17/100)</f>
        <v>0.99540861485919885</v>
      </c>
      <c r="F1295" s="5">
        <f>N1295*General!$B$14/(N1295+O1295)+O1295*100/(N1295+O1295)</f>
        <v>28.570921753451024</v>
      </c>
      <c r="G1295" s="5">
        <f>N1295*General!$B$15/(N1295+O1295)</f>
        <v>3.6075292043711599E-2</v>
      </c>
      <c r="H1295" s="5">
        <f>(N1295+O1295)*(1/General!$B$20)*((F1295/100)-E1295*(C1295/100))*1000/B1295</f>
        <v>170.34849295175599</v>
      </c>
      <c r="I1295" s="5">
        <f>(N1295+O1295)*(1/General!$B$20)*((D1295/100)*E1295-(G1295/100))*1000/B1295</f>
        <v>114.10798944073841</v>
      </c>
      <c r="J1295" s="5">
        <f t="shared" si="20"/>
        <v>0.66985030195162731</v>
      </c>
      <c r="K1295" s="5">
        <f>MAX(Online_RAW!$L$2-Online_RAW!L1295,0)</f>
        <v>0</v>
      </c>
      <c r="L1295" s="5">
        <f>0.0039*(Online_RAW!M1295)</f>
        <v>72.123480000000001</v>
      </c>
      <c r="M1295" s="10">
        <f>Online_RAW!$N$2-Online_RAW!N1295</f>
        <v>128.75475789474058</v>
      </c>
      <c r="N1295" s="5">
        <f>Online_RAW!C1295*60</f>
        <v>162.29034782608682</v>
      </c>
      <c r="O1295" s="5">
        <f>MAX(0, Online_RAW!D1295*60)</f>
        <v>17.65591304347824</v>
      </c>
      <c r="P1295" s="5">
        <f>_xlfn.IFNA(VLOOKUP(A1295,Sampling!$D$7:$E$14,2,FALSE),0)</f>
        <v>0</v>
      </c>
      <c r="Q1295">
        <f>_xlfn.IFNA(VLOOKUP(A1295,Refill!$D$6:$G$8,2,FALSE),0)</f>
        <v>0</v>
      </c>
    </row>
    <row r="1296" spans="1:17" x14ac:dyDescent="0.25">
      <c r="A1296" s="5">
        <f>ROUND((Online_RAW!B1296-General!$B$10)*24,3)</f>
        <v>21.567</v>
      </c>
      <c r="B1296" s="5">
        <f>General!$B$12+Online_ANA!K1296/1000+Online_ANA!L1296/1000+Online_ANA!M1296/1000/General!$B$22-SUM($P$2:P1296)/1000/General!$B$24+SUM($Q$2:Q1296)/1000/General!$B$24</f>
        <v>1.2706861099694218</v>
      </c>
      <c r="C1296" s="5">
        <f>Online_RAW!K1296</f>
        <v>25.99</v>
      </c>
      <c r="D1296" s="5">
        <f>Online_RAW!J1296</f>
        <v>1.86</v>
      </c>
      <c r="E1296" s="5">
        <f>(1-F1296/100-G1296/100)/(1-C1296/100-D1296/100-General!$B$17/100)</f>
        <v>0.99452916448564221</v>
      </c>
      <c r="F1296" s="5">
        <f>N1296*General!$B$14/(N1296+O1296)+O1296*100/(N1296+O1296)</f>
        <v>28.639004995041354</v>
      </c>
      <c r="G1296" s="5">
        <f>N1296*General!$B$15/(N1296+O1296)</f>
        <v>3.6040906568160933E-2</v>
      </c>
      <c r="H1296" s="5">
        <f>(N1296+O1296)*(1/General!$B$20)*((F1296/100)-E1296*(C1296/100))*1000/B1296</f>
        <v>176.25649900965246</v>
      </c>
      <c r="I1296" s="5">
        <f>(N1296+O1296)*(1/General!$B$20)*((D1296/100)*E1296-(G1296/100))*1000/B1296</f>
        <v>114.53568948611333</v>
      </c>
      <c r="J1296" s="5">
        <f t="shared" si="20"/>
        <v>0.64982392212295637</v>
      </c>
      <c r="K1296" s="5">
        <f>MAX(Online_RAW!$L$2-Online_RAW!L1296,0)</f>
        <v>0</v>
      </c>
      <c r="L1296" s="5">
        <f>0.0039*(Online_RAW!M1296)</f>
        <v>72.123480000000001</v>
      </c>
      <c r="M1296" s="10">
        <f>Online_RAW!$N$2-Online_RAW!N1296</f>
        <v>129.23326666666981</v>
      </c>
      <c r="N1296" s="5">
        <f>Online_RAW!C1296*60</f>
        <v>162.04990909090921</v>
      </c>
      <c r="O1296" s="5">
        <f>MAX(0, Online_RAW!D1296*60)</f>
        <v>17.801181818181842</v>
      </c>
      <c r="P1296" s="5">
        <f>_xlfn.IFNA(VLOOKUP(A1296,Sampling!$D$7:$E$14,2,FALSE),0)</f>
        <v>0</v>
      </c>
      <c r="Q1296">
        <f>_xlfn.IFNA(VLOOKUP(A1296,Refill!$D$6:$G$8,2,FALSE),0)</f>
        <v>0</v>
      </c>
    </row>
    <row r="1297" spans="1:17" x14ac:dyDescent="0.25">
      <c r="A1297" s="5">
        <f>ROUND((Online_RAW!B1297-General!$B$10)*24,3)</f>
        <v>21.582999999999998</v>
      </c>
      <c r="B1297" s="5">
        <f>General!$B$12+Online_ANA!K1297/1000+Online_ANA!L1297/1000+Online_ANA!M1297/1000/General!$B$22-SUM($P$2:P1297)/1000/General!$B$24+SUM($Q$2:Q1297)/1000/General!$B$24</f>
        <v>1.2713170363914403</v>
      </c>
      <c r="C1297" s="5">
        <f>Online_RAW!K1297</f>
        <v>26</v>
      </c>
      <c r="D1297" s="5">
        <f>Online_RAW!J1297</f>
        <v>1.85666666666667</v>
      </c>
      <c r="E1297" s="5">
        <f>(1-F1297/100-G1297/100)/(1-C1297/100-D1297/100-General!$B$17/100)</f>
        <v>0.99518888350699097</v>
      </c>
      <c r="F1297" s="5">
        <f>N1297*General!$B$14/(N1297+O1297)+O1297*100/(N1297+O1297)</f>
        <v>28.59830576038452</v>
      </c>
      <c r="G1297" s="5">
        <f>N1297*General!$B$15/(N1297+O1297)</f>
        <v>3.6061461737179536E-2</v>
      </c>
      <c r="H1297" s="5">
        <f>(N1297+O1297)*(1/General!$B$20)*((F1297/100)-E1297*(C1297/100))*1000/B1297</f>
        <v>171.97407439191551</v>
      </c>
      <c r="I1297" s="5">
        <f>(N1297+O1297)*(1/General!$B$20)*((D1297/100)*E1297-(G1297/100))*1000/B1297</f>
        <v>114.40159677003184</v>
      </c>
      <c r="J1297" s="5">
        <f t="shared" si="20"/>
        <v>0.66522583229213683</v>
      </c>
      <c r="K1297" s="5">
        <f>MAX(Online_RAW!$L$2-Online_RAW!L1297,0)</f>
        <v>0</v>
      </c>
      <c r="L1297" s="5">
        <f>0.0039*(Online_RAW!M1297)</f>
        <v>72.356700000000004</v>
      </c>
      <c r="M1297" s="10">
        <f>Online_RAW!$N$2-Online_RAW!N1297</f>
        <v>129.6667666666699</v>
      </c>
      <c r="N1297" s="5">
        <f>Online_RAW!C1297*60</f>
        <v>162.2217</v>
      </c>
      <c r="O1297" s="5">
        <f>MAX(0, Online_RAW!D1297*60)</f>
        <v>17.71742857142856</v>
      </c>
      <c r="P1297" s="5">
        <f>_xlfn.IFNA(VLOOKUP(A1297,Sampling!$D$7:$E$14,2,FALSE),0)</f>
        <v>0</v>
      </c>
      <c r="Q1297">
        <f>_xlfn.IFNA(VLOOKUP(A1297,Refill!$D$6:$G$8,2,FALSE),0)</f>
        <v>0</v>
      </c>
    </row>
    <row r="1298" spans="1:17" x14ac:dyDescent="0.25">
      <c r="A1298" s="5">
        <f>ROUND((Online_RAW!B1298-General!$B$10)*24,3)</f>
        <v>21.6</v>
      </c>
      <c r="B1298" s="5">
        <f>General!$B$12+Online_ANA!K1298/1000+Online_ANA!L1298/1000+Online_ANA!M1298/1000/General!$B$22-SUM($P$2:P1298)/1000/General!$B$24+SUM($Q$2:Q1298)/1000/General!$B$24</f>
        <v>1.2717145286167986</v>
      </c>
      <c r="C1298" s="5">
        <f>Online_RAW!K1298</f>
        <v>26</v>
      </c>
      <c r="D1298" s="5">
        <f>Online_RAW!J1298</f>
        <v>1.86666666666667</v>
      </c>
      <c r="E1298" s="5">
        <f>(1-F1298/100-G1298/100)/(1-C1298/100-D1298/100-General!$B$17/100)</f>
        <v>0.99489570408289574</v>
      </c>
      <c r="F1298" s="5">
        <f>N1298*General!$B$14/(N1298+O1298)+O1298*100/(N1298+O1298)</f>
        <v>28.629294452717453</v>
      </c>
      <c r="G1298" s="5">
        <f>N1298*General!$B$15/(N1298+O1298)</f>
        <v>3.6045810882465931E-2</v>
      </c>
      <c r="H1298" s="5">
        <f>(N1298+O1298)*(1/General!$B$20)*((F1298/100)-E1298*(C1298/100))*1000/B1298</f>
        <v>174.38738584259897</v>
      </c>
      <c r="I1298" s="5">
        <f>(N1298+O1298)*(1/General!$B$20)*((D1298/100)*E1298-(G1298/100))*1000/B1298</f>
        <v>114.98005519316813</v>
      </c>
      <c r="J1298" s="5">
        <f t="shared" si="20"/>
        <v>0.65933699640952503</v>
      </c>
      <c r="K1298" s="5">
        <f>MAX(Online_RAW!$L$2-Online_RAW!L1298,0)</f>
        <v>0</v>
      </c>
      <c r="L1298" s="5">
        <f>0.0039*(Online_RAW!M1298)</f>
        <v>72.358649999999997</v>
      </c>
      <c r="M1298" s="10">
        <f>Online_RAW!$N$2-Online_RAW!N1298</f>
        <v>130.0979076923104</v>
      </c>
      <c r="N1298" s="5">
        <f>Online_RAW!C1298*60</f>
        <v>162.178857142857</v>
      </c>
      <c r="O1298" s="5">
        <f>MAX(0, Online_RAW!D1298*60)</f>
        <v>17.79085714285716</v>
      </c>
      <c r="P1298" s="5">
        <f>_xlfn.IFNA(VLOOKUP(A1298,Sampling!$D$7:$E$14,2,FALSE),0)</f>
        <v>0</v>
      </c>
      <c r="Q1298">
        <f>_xlfn.IFNA(VLOOKUP(A1298,Refill!$D$6:$G$8,2,FALSE),0)</f>
        <v>0</v>
      </c>
    </row>
    <row r="1299" spans="1:17" x14ac:dyDescent="0.25">
      <c r="A1299" s="5">
        <f>ROUND((Online_RAW!B1299-General!$B$10)*24,3)</f>
        <v>21.617000000000001</v>
      </c>
      <c r="B1299" s="5">
        <f>General!$B$12+Online_ANA!K1299/1000+Online_ANA!L1299/1000+Online_ANA!M1299/1000/General!$B$22-SUM($P$2:P1299)/1000/General!$B$24+SUM($Q$2:Q1299)/1000/General!$B$24</f>
        <v>1.2724502856269089</v>
      </c>
      <c r="C1299" s="5">
        <f>Online_RAW!K1299</f>
        <v>25.99</v>
      </c>
      <c r="D1299" s="5">
        <f>Online_RAW!J1299</f>
        <v>1.865</v>
      </c>
      <c r="E1299" s="5">
        <f>(1-F1299/100-G1299/100)/(1-C1299/100-D1299/100-General!$B$17/100)</f>
        <v>0.99357888703797281</v>
      </c>
      <c r="F1299" s="5">
        <f>N1299*General!$B$14/(N1299+O1299)+O1299*100/(N1299+O1299)</f>
        <v>28.712161177150836</v>
      </c>
      <c r="G1299" s="5">
        <f>N1299*General!$B$15/(N1299+O1299)</f>
        <v>3.6003959001438969E-2</v>
      </c>
      <c r="H1299" s="5">
        <f>(N1299+O1299)*(1/General!$B$20)*((F1299/100)-E1299*(C1299/100))*1000/B1299</f>
        <v>182.3529111231575</v>
      </c>
      <c r="I1299" s="5">
        <f>(N1299+O1299)*(1/General!$B$20)*((D1299/100)*E1299-(G1299/100))*1000/B1299</f>
        <v>114.68803854756412</v>
      </c>
      <c r="J1299" s="5">
        <f t="shared" si="20"/>
        <v>0.62893450859200228</v>
      </c>
      <c r="K1299" s="5">
        <f>MAX(Online_RAW!$L$2-Online_RAW!L1299,0)</f>
        <v>0</v>
      </c>
      <c r="L1299" s="5">
        <f>0.0039*(Online_RAW!M1299)</f>
        <v>72.649199999999993</v>
      </c>
      <c r="M1299" s="10">
        <f>Online_RAW!$N$2-Online_RAW!N1299</f>
        <v>130.58318333333045</v>
      </c>
      <c r="N1299" s="5">
        <f>Online_RAW!C1299*60</f>
        <v>162.03495652173902</v>
      </c>
      <c r="O1299" s="5">
        <f>MAX(0, Online_RAW!D1299*60)</f>
        <v>17.984086956521761</v>
      </c>
      <c r="P1299" s="5">
        <f>_xlfn.IFNA(VLOOKUP(A1299,Sampling!$D$7:$E$14,2,FALSE),0)</f>
        <v>0</v>
      </c>
      <c r="Q1299">
        <f>_xlfn.IFNA(VLOOKUP(A1299,Refill!$D$6:$G$8,2,FALSE),0)</f>
        <v>0</v>
      </c>
    </row>
    <row r="1300" spans="1:17" x14ac:dyDescent="0.25">
      <c r="A1300" s="5">
        <f>ROUND((Online_RAW!B1300-General!$B$10)*24,3)</f>
        <v>21.632999999999999</v>
      </c>
      <c r="B1300" s="5">
        <f>General!$B$12+Online_ANA!K1300/1000+Online_ANA!L1300/1000+Online_ANA!M1300/1000/General!$B$22-SUM($P$2:P1300)/1000/General!$B$24+SUM($Q$2:Q1300)/1000/General!$B$24</f>
        <v>1.272924591851055</v>
      </c>
      <c r="C1300" s="5">
        <f>Online_RAW!K1300</f>
        <v>26.01</v>
      </c>
      <c r="D1300" s="5">
        <f>Online_RAW!J1300</f>
        <v>1.87</v>
      </c>
      <c r="E1300" s="5">
        <f>(1-F1300/100-G1300/100)/(1-C1300/100-D1300/100-General!$B$17/100)</f>
        <v>0.99331052863266256</v>
      </c>
      <c r="F1300" s="5">
        <f>N1300*General!$B$14/(N1300+O1300)+O1300*100/(N1300+O1300)</f>
        <v>28.756260813443657</v>
      </c>
      <c r="G1300" s="5">
        <f>N1300*General!$B$15/(N1300+O1300)</f>
        <v>3.5981686457856737E-2</v>
      </c>
      <c r="H1300" s="5">
        <f>(N1300+O1300)*(1/General!$B$20)*((F1300/100)-E1300*(C1300/100))*1000/B1300</f>
        <v>184.25074238678781</v>
      </c>
      <c r="I1300" s="5">
        <f>(N1300+O1300)*(1/General!$B$20)*((D1300/100)*E1300-(G1300/100))*1000/B1300</f>
        <v>114.92643792948068</v>
      </c>
      <c r="J1300" s="5">
        <f t="shared" si="20"/>
        <v>0.62375020279821569</v>
      </c>
      <c r="K1300" s="5">
        <f>MAX(Online_RAW!$L$2-Online_RAW!L1300,0)</f>
        <v>0</v>
      </c>
      <c r="L1300" s="5">
        <f>0.0039*(Online_RAW!M1300)</f>
        <v>72.777900000000002</v>
      </c>
      <c r="M1300" s="10">
        <f>Online_RAW!$N$2-Online_RAW!N1300</f>
        <v>130.95989411765004</v>
      </c>
      <c r="N1300" s="5">
        <f>Online_RAW!C1300*60</f>
        <v>161.93181818181839</v>
      </c>
      <c r="O1300" s="5">
        <f>MAX(0, Online_RAW!D1300*60)</f>
        <v>18.084</v>
      </c>
      <c r="P1300" s="5">
        <f>_xlfn.IFNA(VLOOKUP(A1300,Sampling!$D$7:$E$14,2,FALSE),0)</f>
        <v>0</v>
      </c>
      <c r="Q1300">
        <f>_xlfn.IFNA(VLOOKUP(A1300,Refill!$D$6:$G$8,2,FALSE),0)</f>
        <v>0</v>
      </c>
    </row>
    <row r="1301" spans="1:17" x14ac:dyDescent="0.25">
      <c r="A1301" s="5">
        <f>ROUND((Online_RAW!B1301-General!$B$10)*24,3)</f>
        <v>21.65</v>
      </c>
      <c r="B1301" s="5">
        <f>General!$B$12+Online_ANA!K1301/1000+Online_ANA!L1301/1000+Online_ANA!M1301/1000/General!$B$22-SUM($P$2:P1301)/1000/General!$B$24+SUM($Q$2:Q1301)/1000/General!$B$24</f>
        <v>1.2733288012412296</v>
      </c>
      <c r="C1301" s="5">
        <f>Online_RAW!K1301</f>
        <v>26.045000000000002</v>
      </c>
      <c r="D1301" s="5">
        <f>Online_RAW!J1301</f>
        <v>1.865</v>
      </c>
      <c r="E1301" s="5">
        <f>(1-F1301/100-G1301/100)/(1-C1301/100-D1301/100-General!$B$17/100)</f>
        <v>0.99327566332993822</v>
      </c>
      <c r="F1301" s="5">
        <f>N1301*General!$B$14/(N1301+O1301)+O1301*100/(N1301+O1301)</f>
        <v>28.788574803224613</v>
      </c>
      <c r="G1301" s="5">
        <f>N1301*General!$B$15/(N1301+O1301)</f>
        <v>3.5965366260997673E-2</v>
      </c>
      <c r="H1301" s="5">
        <f>(N1301+O1301)*(1/General!$B$20)*((F1301/100)-E1301*(C1301/100))*1000/B1301</f>
        <v>184.0512364687676</v>
      </c>
      <c r="I1301" s="5">
        <f>(N1301+O1301)*(1/General!$B$20)*((D1301/100)*E1301-(G1301/100))*1000/B1301</f>
        <v>114.54646147565757</v>
      </c>
      <c r="J1301" s="5">
        <f t="shared" si="20"/>
        <v>0.6223618144238624</v>
      </c>
      <c r="K1301" s="5">
        <f>MAX(Online_RAW!$L$2-Online_RAW!L1301,0)</f>
        <v>0</v>
      </c>
      <c r="L1301" s="5">
        <f>0.0039*(Online_RAW!M1301)</f>
        <v>72.777900000000002</v>
      </c>
      <c r="M1301" s="10">
        <f>Online_RAW!$N$2-Online_RAW!N1301</f>
        <v>131.40048235294034</v>
      </c>
      <c r="N1301" s="5">
        <f>Online_RAW!C1301*60</f>
        <v>161.82</v>
      </c>
      <c r="O1301" s="5">
        <f>MAX(0, Online_RAW!D1301*60)</f>
        <v>18.153142857142861</v>
      </c>
      <c r="P1301" s="5">
        <f>_xlfn.IFNA(VLOOKUP(A1301,Sampling!$D$7:$E$14,2,FALSE),0)</f>
        <v>0</v>
      </c>
      <c r="Q1301">
        <f>_xlfn.IFNA(VLOOKUP(A1301,Refill!$D$6:$G$8,2,FALSE),0)</f>
        <v>0</v>
      </c>
    </row>
    <row r="1302" spans="1:17" x14ac:dyDescent="0.25">
      <c r="A1302" s="5">
        <f>ROUND((Online_RAW!B1302-General!$B$10)*24,3)</f>
        <v>21.667000000000002</v>
      </c>
      <c r="B1302" s="5">
        <f>General!$B$12+Online_ANA!K1302/1000+Online_ANA!L1302/1000+Online_ANA!M1302/1000/General!$B$22-SUM($P$2:P1302)/1000/General!$B$24+SUM($Q$2:Q1302)/1000/General!$B$24</f>
        <v>1.2739657092398442</v>
      </c>
      <c r="C1302" s="5">
        <f>Online_RAW!K1302</f>
        <v>26.073333333333299</v>
      </c>
      <c r="D1302" s="5">
        <f>Online_RAW!J1302</f>
        <v>1.885</v>
      </c>
      <c r="E1302" s="5">
        <f>(1-F1302/100-G1302/100)/(1-C1302/100-D1302/100-General!$B$17/100)</f>
        <v>0.99463512773090546</v>
      </c>
      <c r="F1302" s="5">
        <f>N1302*General!$B$14/(N1302+O1302)+O1302*100/(N1302+O1302)</f>
        <v>28.739208342965696</v>
      </c>
      <c r="G1302" s="5">
        <f>N1302*General!$B$15/(N1302+O1302)</f>
        <v>3.5990298816683995E-2</v>
      </c>
      <c r="H1302" s="5">
        <f>(N1302+O1302)*(1/General!$B$20)*((F1302/100)-E1302*(C1302/100))*1000/B1302</f>
        <v>176.80529361821021</v>
      </c>
      <c r="I1302" s="5">
        <f>(N1302+O1302)*(1/General!$B$20)*((D1302/100)*E1302-(G1302/100))*1000/B1302</f>
        <v>115.87850553190506</v>
      </c>
      <c r="J1302" s="5">
        <f t="shared" si="20"/>
        <v>0.65540178781145986</v>
      </c>
      <c r="K1302" s="5">
        <f>MAX(Online_RAW!$L$2-Online_RAW!L1302,0)</f>
        <v>0</v>
      </c>
      <c r="L1302" s="5">
        <f>0.0039*(Online_RAW!M1302)</f>
        <v>73.006050000000002</v>
      </c>
      <c r="M1302" s="10">
        <f>Online_RAW!$N$2-Online_RAW!N1302</f>
        <v>131.84602857143</v>
      </c>
      <c r="N1302" s="5">
        <f>Online_RAW!C1302*60</f>
        <v>161.90045454545461</v>
      </c>
      <c r="O1302" s="5">
        <f>MAX(0, Online_RAW!D1302*60)</f>
        <v>18.037428571428602</v>
      </c>
      <c r="P1302" s="5">
        <f>_xlfn.IFNA(VLOOKUP(A1302,Sampling!$D$7:$E$14,2,FALSE),0)</f>
        <v>0</v>
      </c>
      <c r="Q1302">
        <f>_xlfn.IFNA(VLOOKUP(A1302,Refill!$D$6:$G$8,2,FALSE),0)</f>
        <v>0</v>
      </c>
    </row>
    <row r="1303" spans="1:17" x14ac:dyDescent="0.25">
      <c r="A1303" s="5">
        <f>ROUND((Online_RAW!B1303-General!$B$10)*24,3)</f>
        <v>21.683</v>
      </c>
      <c r="B1303" s="5">
        <f>General!$B$12+Online_ANA!K1303/1000+Online_ANA!L1303/1000+Online_ANA!M1303/1000/General!$B$22-SUM($P$2:P1303)/1000/General!$B$24+SUM($Q$2:Q1303)/1000/General!$B$24</f>
        <v>1.2743867380733951</v>
      </c>
      <c r="C1303" s="5">
        <f>Online_RAW!K1303</f>
        <v>26.0625</v>
      </c>
      <c r="D1303" s="5">
        <f>Online_RAW!J1303</f>
        <v>1.9</v>
      </c>
      <c r="E1303" s="5">
        <f>(1-F1303/100-G1303/100)/(1-C1303/100-D1303/100-General!$B$17/100)</f>
        <v>1.0086943640884094</v>
      </c>
      <c r="F1303" s="5">
        <f>N1303*General!$B$14/(N1303+O1303)+O1303*100/(N1303+O1303)</f>
        <v>27.736137138699842</v>
      </c>
      <c r="G1303" s="5">
        <f>N1303*General!$B$15/(N1303+O1303)</f>
        <v>3.6496900435000083E-2</v>
      </c>
      <c r="H1303" s="5">
        <f>(N1303+O1303)*(1/General!$B$20)*((F1303/100)-E1303*(C1303/100))*1000/B1303</f>
        <v>91.155135614115139</v>
      </c>
      <c r="I1303" s="5">
        <f>(N1303+O1303)*(1/General!$B$20)*((D1303/100)*E1303-(G1303/100))*1000/B1303</f>
        <v>118.43049501956247</v>
      </c>
      <c r="J1303" s="5">
        <f t="shared" si="20"/>
        <v>1.2992191193802998</v>
      </c>
      <c r="K1303" s="5">
        <f>MAX(Online_RAW!$L$2-Online_RAW!L1303,0)</f>
        <v>0</v>
      </c>
      <c r="L1303" s="5">
        <f>0.0039*(Online_RAW!M1303)</f>
        <v>73.006050000000002</v>
      </c>
      <c r="M1303" s="10">
        <f>Online_RAW!$N$2-Online_RAW!N1303</f>
        <v>132.30495000000064</v>
      </c>
      <c r="N1303" s="5">
        <f>Online_RAW!C1303*60</f>
        <v>164.1788181818184</v>
      </c>
      <c r="O1303" s="5">
        <f>MAX(0, Online_RAW!D1303*60)</f>
        <v>15.758454545454539</v>
      </c>
      <c r="P1303" s="5">
        <f>_xlfn.IFNA(VLOOKUP(A1303,Sampling!$D$7:$E$14,2,FALSE),0)</f>
        <v>0</v>
      </c>
      <c r="Q1303">
        <f>_xlfn.IFNA(VLOOKUP(A1303,Refill!$D$6:$G$8,2,FALSE),0)</f>
        <v>0</v>
      </c>
    </row>
    <row r="1304" spans="1:17" x14ac:dyDescent="0.25">
      <c r="A1304" s="5">
        <f>ROUND((Online_RAW!B1304-General!$B$10)*24,3)</f>
        <v>21.7</v>
      </c>
      <c r="B1304" s="5">
        <f>General!$B$12+Online_ANA!K1304/1000+Online_ANA!L1304/1000+Online_ANA!M1304/1000/General!$B$22-SUM($P$2:P1304)/1000/General!$B$24+SUM($Q$2:Q1304)/1000/General!$B$24</f>
        <v>1.2749781481651377</v>
      </c>
      <c r="C1304" s="5">
        <f>Online_RAW!K1304</f>
        <v>25.743846153846199</v>
      </c>
      <c r="D1304" s="5">
        <f>Online_RAW!J1304</f>
        <v>1.915</v>
      </c>
      <c r="E1304" s="5">
        <f>(1-F1304/100-G1304/100)/(1-C1304/100-D1304/100-General!$B$17/100)</f>
        <v>1.0195419994359534</v>
      </c>
      <c r="F1304" s="5">
        <f>N1304*General!$B$14/(N1304+O1304)+O1304*100/(N1304+O1304)</f>
        <v>26.649257517176846</v>
      </c>
      <c r="G1304" s="5">
        <f>N1304*General!$B$15/(N1304+O1304)</f>
        <v>3.7045829536779373E-2</v>
      </c>
      <c r="H1304" s="5">
        <f>(N1304+O1304)*(1/General!$B$20)*((F1304/100)-E1304*(C1304/100))*1000/B1304</f>
        <v>25.352938285647603</v>
      </c>
      <c r="I1304" s="5">
        <f>(N1304+O1304)*(1/General!$B$20)*((D1304/100)*E1304-(G1304/100))*1000/B1304</f>
        <v>120.69948658796648</v>
      </c>
      <c r="J1304" s="5">
        <f t="shared" si="20"/>
        <v>4.7607691553564395</v>
      </c>
      <c r="K1304" s="5">
        <f>MAX(Online_RAW!$L$2-Online_RAW!L1304,0)</f>
        <v>0</v>
      </c>
      <c r="L1304" s="5">
        <f>0.0039*(Online_RAW!M1304)</f>
        <v>73.199100000000001</v>
      </c>
      <c r="M1304" s="10">
        <f>Online_RAW!$N$2-Online_RAW!N1304</f>
        <v>132.73916250000002</v>
      </c>
      <c r="N1304" s="5">
        <f>Online_RAW!C1304*60</f>
        <v>166.7833043478258</v>
      </c>
      <c r="O1304" s="5">
        <f>MAX(0, Online_RAW!D1304*60)</f>
        <v>13.29991304347824</v>
      </c>
      <c r="P1304" s="5">
        <f>_xlfn.IFNA(VLOOKUP(A1304,Sampling!$D$7:$E$14,2,FALSE),0)</f>
        <v>0</v>
      </c>
      <c r="Q1304">
        <f>_xlfn.IFNA(VLOOKUP(A1304,Refill!$D$6:$G$8,2,FALSE),0)</f>
        <v>0</v>
      </c>
    </row>
    <row r="1305" spans="1:17" x14ac:dyDescent="0.25">
      <c r="A1305" s="5">
        <f>ROUND((Online_RAW!B1305-General!$B$10)*24,3)</f>
        <v>21.716999999999999</v>
      </c>
      <c r="B1305" s="5">
        <f>General!$B$12+Online_ANA!K1305/1000+Online_ANA!L1305/1000+Online_ANA!M1305/1000/General!$B$22-SUM($P$2:P1305)/1000/General!$B$24+SUM($Q$2:Q1305)/1000/General!$B$24</f>
        <v>1.2753987330275234</v>
      </c>
      <c r="C1305" s="5">
        <f>Online_RAW!K1305</f>
        <v>24.748461538461498</v>
      </c>
      <c r="D1305" s="5">
        <f>Online_RAW!J1305</f>
        <v>1.91</v>
      </c>
      <c r="E1305" s="5">
        <f>(1-F1305/100-G1305/100)/(1-C1305/100-D1305/100-General!$B$17/100)</f>
        <v>1.0117222976109399</v>
      </c>
      <c r="F1305" s="5">
        <f>N1305*General!$B$14/(N1305+O1305)+O1305*100/(N1305+O1305)</f>
        <v>26.199221532630116</v>
      </c>
      <c r="G1305" s="5">
        <f>N1305*General!$B$15/(N1305+O1305)</f>
        <v>3.7273120438065604E-2</v>
      </c>
      <c r="H1305" s="5">
        <f>(N1305+O1305)*(1/General!$B$20)*((F1305/100)-E1305*(C1305/100))*1000/B1305</f>
        <v>73.080905122705659</v>
      </c>
      <c r="I1305" s="5">
        <f>(N1305+O1305)*(1/General!$B$20)*((D1305/100)*E1305-(G1305/100))*1000/B1305</f>
        <v>119.32683243415332</v>
      </c>
      <c r="J1305" s="5">
        <f t="shared" si="20"/>
        <v>1.6328045230665789</v>
      </c>
      <c r="K1305" s="5">
        <f>MAX(Online_RAW!$L$2-Online_RAW!L1305,0)</f>
        <v>0</v>
      </c>
      <c r="L1305" s="5">
        <f>0.0039*(Online_RAW!M1305)</f>
        <v>73.199100000000001</v>
      </c>
      <c r="M1305" s="10">
        <f>Online_RAW!$N$2-Online_RAW!N1305</f>
        <v>133.19760000000042</v>
      </c>
      <c r="N1305" s="5">
        <f>Online_RAW!C1305*60</f>
        <v>167.7271304347824</v>
      </c>
      <c r="O1305" s="5">
        <f>MAX(0, Online_RAW!D1305*60)</f>
        <v>12.270818181818161</v>
      </c>
      <c r="P1305" s="5">
        <f>_xlfn.IFNA(VLOOKUP(A1305,Sampling!$D$7:$E$14,2,FALSE),0)</f>
        <v>0</v>
      </c>
      <c r="Q1305">
        <f>_xlfn.IFNA(VLOOKUP(A1305,Refill!$D$6:$G$8,2,FALSE),0)</f>
        <v>0</v>
      </c>
    </row>
    <row r="1306" spans="1:17" x14ac:dyDescent="0.25">
      <c r="A1306" s="5">
        <f>ROUND((Online_RAW!B1306-General!$B$10)*24,3)</f>
        <v>21.733000000000001</v>
      </c>
      <c r="B1306" s="5">
        <f>General!$B$12+Online_ANA!K1306/1000+Online_ANA!L1306/1000+Online_ANA!M1306/1000/General!$B$22-SUM($P$2:P1306)/1000/General!$B$24+SUM($Q$2:Q1306)/1000/General!$B$24</f>
        <v>1.2761119848623856</v>
      </c>
      <c r="C1306" s="5">
        <f>Online_RAW!K1306</f>
        <v>23.9591666666667</v>
      </c>
      <c r="D1306" s="5">
        <f>Online_RAW!J1306</f>
        <v>1.915</v>
      </c>
      <c r="E1306" s="5">
        <f>(1-F1306/100-G1306/100)/(1-C1306/100-D1306/100-General!$B$17/100)</f>
        <v>1.0015941711575378</v>
      </c>
      <c r="F1306" s="5">
        <f>N1306*General!$B$14/(N1306+O1306)+O1306*100/(N1306+O1306)</f>
        <v>26.152082566430806</v>
      </c>
      <c r="G1306" s="5">
        <f>N1306*General!$B$15/(N1306+O1306)</f>
        <v>3.7296927996752119E-2</v>
      </c>
      <c r="H1306" s="5">
        <f>(N1306+O1306)*(1/General!$B$20)*((F1306/100)-E1306*(C1306/100))*1000/B1306</f>
        <v>135.62392249690589</v>
      </c>
      <c r="I1306" s="5">
        <f>(N1306+O1306)*(1/General!$B$20)*((D1306/100)*E1306-(G1306/100))*1000/B1306</f>
        <v>118.37983065231887</v>
      </c>
      <c r="J1306" s="5">
        <f t="shared" si="20"/>
        <v>0.8728536122011924</v>
      </c>
      <c r="K1306" s="5">
        <f>MAX(Online_RAW!$L$2-Online_RAW!L1306,0)</f>
        <v>0</v>
      </c>
      <c r="L1306" s="5">
        <f>0.0039*(Online_RAW!M1306)</f>
        <v>73.47014999999999</v>
      </c>
      <c r="M1306" s="10">
        <f>Online_RAW!$N$2-Online_RAW!N1306</f>
        <v>133.67960000000039</v>
      </c>
      <c r="N1306" s="5">
        <f>Online_RAW!C1306*60</f>
        <v>167.86745454545462</v>
      </c>
      <c r="O1306" s="5">
        <f>MAX(0, Online_RAW!D1306*60)</f>
        <v>12.166090909090919</v>
      </c>
      <c r="P1306" s="5">
        <f>_xlfn.IFNA(VLOOKUP(A1306,Sampling!$D$7:$E$14,2,FALSE),0)</f>
        <v>0</v>
      </c>
      <c r="Q1306">
        <f>_xlfn.IFNA(VLOOKUP(A1306,Refill!$D$6:$G$8,2,FALSE),0)</f>
        <v>0</v>
      </c>
    </row>
    <row r="1307" spans="1:17" x14ac:dyDescent="0.25">
      <c r="A1307" s="5">
        <f>ROUND((Online_RAW!B1307-General!$B$10)*24,3)</f>
        <v>21.75</v>
      </c>
      <c r="B1307" s="5">
        <f>General!$B$12+Online_ANA!K1307/1000+Online_ANA!L1307/1000+Online_ANA!M1307/1000/General!$B$22-SUM($P$2:P1307)/1000/General!$B$24+SUM($Q$2:Q1307)/1000/General!$B$24</f>
        <v>1.2766313739341566</v>
      </c>
      <c r="C1307" s="5">
        <f>Online_RAW!K1307</f>
        <v>23.629230769230801</v>
      </c>
      <c r="D1307" s="5">
        <f>Online_RAW!J1307</f>
        <v>1.90333333333333</v>
      </c>
      <c r="E1307" s="5">
        <f>(1-F1307/100-G1307/100)/(1-C1307/100-D1307/100-General!$B$17/100)</f>
        <v>0.99785957448939311</v>
      </c>
      <c r="F1307" s="5">
        <f>N1307*General!$B$14/(N1307+O1307)+O1307*100/(N1307+O1307)</f>
        <v>26.086392159137038</v>
      </c>
      <c r="G1307" s="5">
        <f>N1307*General!$B$15/(N1307+O1307)</f>
        <v>3.733010497013281E-2</v>
      </c>
      <c r="H1307" s="5">
        <f>(N1307+O1307)*(1/General!$B$20)*((F1307/100)-E1307*(C1307/100))*1000/B1307</f>
        <v>157.68613689079183</v>
      </c>
      <c r="I1307" s="5">
        <f>(N1307+O1307)*(1/General!$B$20)*((D1307/100)*E1307-(G1307/100))*1000/B1307</f>
        <v>117.07779534534502</v>
      </c>
      <c r="J1307" s="5">
        <f t="shared" si="20"/>
        <v>0.74247361026054692</v>
      </c>
      <c r="K1307" s="5">
        <f>MAX(Online_RAW!$L$2-Online_RAW!L1307,0)</f>
        <v>0</v>
      </c>
      <c r="L1307" s="5">
        <f>0.0039*(Online_RAW!M1307)</f>
        <v>73.6203</v>
      </c>
      <c r="M1307" s="10">
        <f>Online_RAW!$N$2-Online_RAW!N1307</f>
        <v>134.08207058823064</v>
      </c>
      <c r="N1307" s="5">
        <f>Online_RAW!C1307*60</f>
        <v>167.91730434782579</v>
      </c>
      <c r="O1307" s="5">
        <f>MAX(0, Online_RAW!D1307*60)</f>
        <v>12.00965217391302</v>
      </c>
      <c r="P1307" s="5">
        <f>_xlfn.IFNA(VLOOKUP(A1307,Sampling!$D$7:$E$14,2,FALSE),0)</f>
        <v>0</v>
      </c>
      <c r="Q1307">
        <f>_xlfn.IFNA(VLOOKUP(A1307,Refill!$D$6:$G$8,2,FALSE),0)</f>
        <v>0</v>
      </c>
    </row>
    <row r="1308" spans="1:17" x14ac:dyDescent="0.25">
      <c r="A1308" s="5">
        <f>ROUND((Online_RAW!B1308-General!$B$10)*24,3)</f>
        <v>21.766999999999999</v>
      </c>
      <c r="B1308" s="5">
        <f>General!$B$12+Online_ANA!K1308/1000+Online_ANA!L1308/1000+Online_ANA!M1308/1000/General!$B$22-SUM($P$2:P1308)/1000/General!$B$24+SUM($Q$2:Q1308)/1000/General!$B$24</f>
        <v>1.2770740003058079</v>
      </c>
      <c r="C1308" s="5">
        <f>Online_RAW!K1308</f>
        <v>23.515000000000001</v>
      </c>
      <c r="D1308" s="5">
        <f>Online_RAW!J1308</f>
        <v>1.89333333333333</v>
      </c>
      <c r="E1308" s="5">
        <f>(1-F1308/100-G1308/100)/(1-C1308/100-D1308/100-General!$B$17/100)</f>
        <v>0.99632437521352135</v>
      </c>
      <c r="F1308" s="5">
        <f>N1308*General!$B$14/(N1308+O1308)+O1308*100/(N1308+O1308)</f>
        <v>26.076270988646904</v>
      </c>
      <c r="G1308" s="5">
        <f>N1308*General!$B$15/(N1308+O1308)</f>
        <v>3.7335216672400549E-2</v>
      </c>
      <c r="H1308" s="5">
        <f>(N1308+O1308)*(1/General!$B$20)*((F1308/100)-E1308*(C1308/100))*1000/B1308</f>
        <v>166.45183602804747</v>
      </c>
      <c r="I1308" s="5">
        <f>(N1308+O1308)*(1/General!$B$20)*((D1308/100)*E1308-(G1308/100))*1000/B1308</f>
        <v>116.24260345468731</v>
      </c>
      <c r="J1308" s="5">
        <f t="shared" si="20"/>
        <v>0.69835579005028336</v>
      </c>
      <c r="K1308" s="5">
        <f>MAX(Online_RAW!$L$2-Online_RAW!L1308,0)</f>
        <v>0</v>
      </c>
      <c r="L1308" s="5">
        <f>0.0039*(Online_RAW!M1308)</f>
        <v>73.6203</v>
      </c>
      <c r="M1308" s="10">
        <f>Online_RAW!$N$2-Online_RAW!N1308</f>
        <v>134.56453333333047</v>
      </c>
      <c r="N1308" s="5">
        <f>Online_RAW!C1308*60</f>
        <v>167.96290909090919</v>
      </c>
      <c r="O1308" s="5">
        <f>MAX(0, Online_RAW!D1308*60)</f>
        <v>11.988272727272701</v>
      </c>
      <c r="P1308" s="5">
        <f>_xlfn.IFNA(VLOOKUP(A1308,Sampling!$D$7:$E$14,2,FALSE),0)</f>
        <v>0</v>
      </c>
      <c r="Q1308">
        <f>_xlfn.IFNA(VLOOKUP(A1308,Refill!$D$6:$G$8,2,FALSE),0)</f>
        <v>0</v>
      </c>
    </row>
    <row r="1309" spans="1:17" x14ac:dyDescent="0.25">
      <c r="A1309" s="5">
        <f>ROUND((Online_RAW!B1309-General!$B$10)*24,3)</f>
        <v>21.783000000000001</v>
      </c>
      <c r="B1309" s="5">
        <f>General!$B$12+Online_ANA!K1309/1000+Online_ANA!L1309/1000+Online_ANA!M1309/1000/General!$B$22-SUM($P$2:P1309)/1000/General!$B$24+SUM($Q$2:Q1309)/1000/General!$B$24</f>
        <v>1.2777224202599453</v>
      </c>
      <c r="C1309" s="5">
        <f>Online_RAW!K1309</f>
        <v>23.48</v>
      </c>
      <c r="D1309" s="5">
        <f>Online_RAW!J1309</f>
        <v>1.9</v>
      </c>
      <c r="E1309" s="5">
        <f>(1-F1309/100-G1309/100)/(1-C1309/100-D1309/100-General!$B$17/100)</f>
        <v>0.99574767509138573</v>
      </c>
      <c r="F1309" s="5">
        <f>N1309*General!$B$14/(N1309+O1309)+O1309*100/(N1309+O1309)</f>
        <v>26.090832981965011</v>
      </c>
      <c r="G1309" s="5">
        <f>N1309*General!$B$15/(N1309+O1309)</f>
        <v>3.7327862130320709E-2</v>
      </c>
      <c r="H1309" s="5">
        <f>(N1309+O1309)*(1/General!$B$20)*((F1309/100)-E1309*(C1309/100))*1000/B1309</f>
        <v>170.40979317775026</v>
      </c>
      <c r="I1309" s="5">
        <f>(N1309+O1309)*(1/General!$B$20)*((D1309/100)*E1309-(G1309/100))*1000/B1309</f>
        <v>116.59105654577237</v>
      </c>
      <c r="J1309" s="5">
        <f t="shared" si="20"/>
        <v>0.68418049439306061</v>
      </c>
      <c r="K1309" s="5">
        <f>MAX(Online_RAW!$L$2-Online_RAW!L1309,0)</f>
        <v>0</v>
      </c>
      <c r="L1309" s="5">
        <f>0.0039*(Online_RAW!M1309)</f>
        <v>73.874775</v>
      </c>
      <c r="M1309" s="10">
        <f>Online_RAW!$N$2-Online_RAW!N1309</f>
        <v>134.99393333334046</v>
      </c>
      <c r="N1309" s="5">
        <f>Online_RAW!C1309*60</f>
        <v>168.01408695652202</v>
      </c>
      <c r="O1309" s="5">
        <f>MAX(0, Online_RAW!D1309*60)</f>
        <v>12.0273913043478</v>
      </c>
      <c r="P1309" s="5">
        <f>_xlfn.IFNA(VLOOKUP(A1309,Sampling!$D$7:$E$14,2,FALSE),0)</f>
        <v>0</v>
      </c>
      <c r="Q1309">
        <f>_xlfn.IFNA(VLOOKUP(A1309,Refill!$D$6:$G$8,2,FALSE),0)</f>
        <v>0</v>
      </c>
    </row>
    <row r="1310" spans="1:17" x14ac:dyDescent="0.25">
      <c r="A1310" s="5">
        <f>ROUND((Online_RAW!B1310-General!$B$10)*24,3)</f>
        <v>21.8</v>
      </c>
      <c r="B1310" s="5">
        <f>General!$B$12+Online_ANA!K1310/1000+Online_ANA!L1310/1000+Online_ANA!M1310/1000/General!$B$22-SUM($P$2:P1310)/1000/General!$B$24+SUM($Q$2:Q1310)/1000/General!$B$24</f>
        <v>1.2782994235910916</v>
      </c>
      <c r="C1310" s="5">
        <f>Online_RAW!K1310</f>
        <v>23.45</v>
      </c>
      <c r="D1310" s="5">
        <f>Online_RAW!J1310</f>
        <v>1.9</v>
      </c>
      <c r="E1310" s="5">
        <f>(1-F1310/100-G1310/100)/(1-C1310/100-D1310/100-General!$B$17/100)</f>
        <v>0.99542508308132771</v>
      </c>
      <c r="F1310" s="5">
        <f>N1310*General!$B$14/(N1310+O1310)+O1310*100/(N1310+O1310)</f>
        <v>26.084899465456317</v>
      </c>
      <c r="G1310" s="5">
        <f>N1310*General!$B$15/(N1310+O1310)</f>
        <v>3.7330858855830144E-2</v>
      </c>
      <c r="H1310" s="5">
        <f>(N1310+O1310)*(1/General!$B$20)*((F1310/100)-E1310*(C1310/100))*1000/B1310</f>
        <v>172.33847412738933</v>
      </c>
      <c r="I1310" s="5">
        <f>(N1310+O1310)*(1/General!$B$20)*((D1310/100)*E1310-(G1310/100))*1000/B1310</f>
        <v>116.51729097156283</v>
      </c>
      <c r="J1310" s="5">
        <f t="shared" si="20"/>
        <v>0.67609564005676093</v>
      </c>
      <c r="K1310" s="5">
        <f>MAX(Online_RAW!$L$2-Online_RAW!L1310,0)</f>
        <v>0</v>
      </c>
      <c r="L1310" s="5">
        <f>0.0039*(Online_RAW!M1310)</f>
        <v>74.045400000000001</v>
      </c>
      <c r="M1310" s="10">
        <f>Online_RAW!$N$2-Online_RAW!N1310</f>
        <v>135.43688571428993</v>
      </c>
      <c r="N1310" s="5">
        <f>Online_RAW!C1310*60</f>
        <v>168.0529090909092</v>
      </c>
      <c r="O1310" s="5">
        <f>MAX(0, Online_RAW!D1310*60)</f>
        <v>12.015714285714299</v>
      </c>
      <c r="P1310" s="5">
        <f>_xlfn.IFNA(VLOOKUP(A1310,Sampling!$D$7:$E$14,2,FALSE),0)</f>
        <v>0</v>
      </c>
      <c r="Q1310">
        <f>_xlfn.IFNA(VLOOKUP(A1310,Refill!$D$6:$G$8,2,FALSE),0)</f>
        <v>0</v>
      </c>
    </row>
    <row r="1311" spans="1:17" x14ac:dyDescent="0.25">
      <c r="A1311" s="5">
        <f>ROUND((Online_RAW!B1311-General!$B$10)*24,3)</f>
        <v>21.817</v>
      </c>
      <c r="B1311" s="5">
        <f>General!$B$12+Online_ANA!K1311/1000+Online_ANA!L1311/1000+Online_ANA!M1311/1000/General!$B$22-SUM($P$2:P1311)/1000/General!$B$24+SUM($Q$2:Q1311)/1000/General!$B$24</f>
        <v>1.2786979819134958</v>
      </c>
      <c r="C1311" s="5">
        <f>Online_RAW!K1311</f>
        <v>23.445</v>
      </c>
      <c r="D1311" s="5">
        <f>Online_RAW!J1311</f>
        <v>1.905</v>
      </c>
      <c r="E1311" s="5">
        <f>(1-F1311/100-G1311/100)/(1-C1311/100-D1311/100-General!$B$17/100)</f>
        <v>0.99501893507585126</v>
      </c>
      <c r="F1311" s="5">
        <f>N1311*General!$B$14/(N1311+O1311)+O1311*100/(N1311+O1311)</f>
        <v>26.115057908484275</v>
      </c>
      <c r="G1311" s="5">
        <f>N1311*General!$B$15/(N1311+O1311)</f>
        <v>3.7315627318947338E-2</v>
      </c>
      <c r="H1311" s="5">
        <f>(N1311+O1311)*(1/General!$B$20)*((F1311/100)-E1311*(C1311/100))*1000/B1311</f>
        <v>175.04086797711977</v>
      </c>
      <c r="I1311" s="5">
        <f>(N1311+O1311)*(1/General!$B$20)*((D1311/100)*E1311-(G1311/100))*1000/B1311</f>
        <v>116.71293039647061</v>
      </c>
      <c r="J1311" s="5">
        <f t="shared" si="20"/>
        <v>0.66677531793161915</v>
      </c>
      <c r="K1311" s="5">
        <f>MAX(Online_RAW!$L$2-Online_RAW!L1311,0)</f>
        <v>0</v>
      </c>
      <c r="L1311" s="5">
        <f>0.0039*(Online_RAW!M1311)</f>
        <v>74.045400000000001</v>
      </c>
      <c r="M1311" s="10">
        <f>Online_RAW!$N$2-Online_RAW!N1311</f>
        <v>135.87131428571047</v>
      </c>
      <c r="N1311" s="5">
        <f>Online_RAW!C1311*60</f>
        <v>167.93672727272701</v>
      </c>
      <c r="O1311" s="5">
        <f>MAX(0, Online_RAW!D1311*60)</f>
        <v>12.080857142857139</v>
      </c>
      <c r="P1311" s="5">
        <f>_xlfn.IFNA(VLOOKUP(A1311,Sampling!$D$7:$E$14,2,FALSE),0)</f>
        <v>0</v>
      </c>
      <c r="Q1311">
        <f>_xlfn.IFNA(VLOOKUP(A1311,Refill!$D$6:$G$8,2,FALSE),0)</f>
        <v>0</v>
      </c>
    </row>
    <row r="1312" spans="1:17" x14ac:dyDescent="0.25">
      <c r="A1312" s="5">
        <f>ROUND((Online_RAW!B1312-General!$B$10)*24,3)</f>
        <v>21.832999999999998</v>
      </c>
      <c r="B1312" s="5">
        <f>General!$B$12+Online_ANA!K1312/1000+Online_ANA!L1312/1000+Online_ANA!M1312/1000/General!$B$22-SUM($P$2:P1312)/1000/General!$B$24+SUM($Q$2:Q1312)/1000/General!$B$24</f>
        <v>1.2792986939857254</v>
      </c>
      <c r="C1312" s="5">
        <f>Online_RAW!K1312</f>
        <v>23.45</v>
      </c>
      <c r="D1312" s="5">
        <f>Online_RAW!J1312</f>
        <v>1.91</v>
      </c>
      <c r="E1312" s="5">
        <f>(1-F1312/100-G1312/100)/(1-C1312/100-D1312/100-General!$B$17/100)</f>
        <v>0.99467978762008147</v>
      </c>
      <c r="F1312" s="5">
        <f>N1312*General!$B$14/(N1312+O1312)+O1312*100/(N1312+O1312)</f>
        <v>26.150193062465654</v>
      </c>
      <c r="G1312" s="5">
        <f>N1312*General!$B$15/(N1312+O1312)</f>
        <v>3.7297882291684015E-2</v>
      </c>
      <c r="H1312" s="5">
        <f>(N1312+O1312)*(1/General!$B$20)*((F1312/100)-E1312*(C1312/100))*1000/B1312</f>
        <v>177.51331709411326</v>
      </c>
      <c r="I1312" s="5">
        <f>(N1312+O1312)*(1/General!$B$20)*((D1312/100)*E1312-(G1312/100))*1000/B1312</f>
        <v>117.0376486085985</v>
      </c>
      <c r="J1312" s="5">
        <f t="shared" si="20"/>
        <v>0.65931756853232582</v>
      </c>
      <c r="K1312" s="5">
        <f>MAX(Online_RAW!$L$2-Online_RAW!L1312,0)</f>
        <v>0</v>
      </c>
      <c r="L1312" s="5">
        <f>0.0039*(Online_RAW!M1312)</f>
        <v>74.224800000000002</v>
      </c>
      <c r="M1312" s="10">
        <f>Online_RAW!$N$2-Online_RAW!N1312</f>
        <v>136.33054444444042</v>
      </c>
      <c r="N1312" s="5">
        <f>Online_RAW!C1312*60</f>
        <v>168.01009090909079</v>
      </c>
      <c r="O1312" s="5">
        <f>MAX(0, Online_RAW!D1312*60)</f>
        <v>12.171818181818161</v>
      </c>
      <c r="P1312" s="5">
        <f>_xlfn.IFNA(VLOOKUP(A1312,Sampling!$D$7:$E$14,2,FALSE),0)</f>
        <v>0</v>
      </c>
      <c r="Q1312">
        <f>_xlfn.IFNA(VLOOKUP(A1312,Refill!$D$6:$G$8,2,FALSE),0)</f>
        <v>0</v>
      </c>
    </row>
    <row r="1313" spans="1:17" x14ac:dyDescent="0.25">
      <c r="A1313" s="5">
        <f>ROUND((Online_RAW!B1313-General!$B$10)*24,3)</f>
        <v>21.85</v>
      </c>
      <c r="B1313" s="5">
        <f>General!$B$12+Online_ANA!K1313/1000+Online_ANA!L1313/1000+Online_ANA!M1313/1000/General!$B$22-SUM($P$2:P1313)/1000/General!$B$24+SUM($Q$2:Q1313)/1000/General!$B$24</f>
        <v>1.2797254269113121</v>
      </c>
      <c r="C1313" s="5">
        <f>Online_RAW!K1313</f>
        <v>23.44</v>
      </c>
      <c r="D1313" s="5">
        <f>Online_RAW!J1313</f>
        <v>1.92</v>
      </c>
      <c r="E1313" s="5">
        <f>(1-F1313/100-G1313/100)/(1-C1313/100-D1313/100-General!$B$17/100)</f>
        <v>0.99543818524242567</v>
      </c>
      <c r="F1313" s="5">
        <f>N1313*General!$B$14/(N1313+O1313)+O1313*100/(N1313+O1313)</f>
        <v>26.09388597883023</v>
      </c>
      <c r="G1313" s="5">
        <f>N1313*General!$B$15/(N1313+O1313)</f>
        <v>3.7326320212712011E-2</v>
      </c>
      <c r="H1313" s="5">
        <f>(N1313+O1313)*(1/General!$B$20)*((F1313/100)-E1313*(C1313/100))*1000/B1313</f>
        <v>173.28405153868474</v>
      </c>
      <c r="I1313" s="5">
        <f>(N1313+O1313)*(1/General!$B$20)*((D1313/100)*E1313-(G1313/100))*1000/B1313</f>
        <v>117.61729505347158</v>
      </c>
      <c r="J1313" s="5">
        <f t="shared" si="20"/>
        <v>0.67875429971242418</v>
      </c>
      <c r="K1313" s="5">
        <f>MAX(Online_RAW!$L$2-Online_RAW!L1313,0)</f>
        <v>0</v>
      </c>
      <c r="L1313" s="5">
        <f>0.0039*(Online_RAW!M1313)</f>
        <v>74.224800000000002</v>
      </c>
      <c r="M1313" s="10">
        <f>Online_RAW!$N$2-Online_RAW!N1313</f>
        <v>136.79568333333009</v>
      </c>
      <c r="N1313" s="5">
        <f>Online_RAW!C1313*60</f>
        <v>168.00130434782579</v>
      </c>
      <c r="O1313" s="5">
        <f>MAX(0, Online_RAW!D1313*60)</f>
        <v>12.03391304347824</v>
      </c>
      <c r="P1313" s="5">
        <f>_xlfn.IFNA(VLOOKUP(A1313,Sampling!$D$7:$E$14,2,FALSE),0)</f>
        <v>0</v>
      </c>
      <c r="Q1313">
        <f>_xlfn.IFNA(VLOOKUP(A1313,Refill!$D$6:$G$8,2,FALSE),0)</f>
        <v>0</v>
      </c>
    </row>
    <row r="1314" spans="1:17" x14ac:dyDescent="0.25">
      <c r="A1314" s="5">
        <f>ROUND((Online_RAW!B1314-General!$B$10)*24,3)</f>
        <v>21.867000000000001</v>
      </c>
      <c r="B1314" s="5">
        <f>General!$B$12+Online_ANA!K1314/1000+Online_ANA!L1314/1000+Online_ANA!M1314/1000/General!$B$22-SUM($P$2:P1314)/1000/General!$B$24+SUM($Q$2:Q1314)/1000/General!$B$24</f>
        <v>1.280381896723459</v>
      </c>
      <c r="C1314" s="5">
        <f>Online_RAW!K1314</f>
        <v>23.434999999999999</v>
      </c>
      <c r="D1314" s="5">
        <f>Online_RAW!J1314</f>
        <v>1.91</v>
      </c>
      <c r="E1314" s="5">
        <f>(1-F1314/100-G1314/100)/(1-C1314/100-D1314/100-General!$B$17/100)</f>
        <v>0.99477045878427528</v>
      </c>
      <c r="F1314" s="5">
        <f>N1314*General!$B$14/(N1314+O1314)+O1314*100/(N1314+O1314)</f>
        <v>26.128532102725078</v>
      </c>
      <c r="G1314" s="5">
        <f>N1314*General!$B$15/(N1314+O1314)</f>
        <v>3.7308822170340872E-2</v>
      </c>
      <c r="H1314" s="5">
        <f>(N1314+O1314)*(1/General!$B$20)*((F1314/100)-E1314*(C1314/100))*1000/B1314</f>
        <v>176.64219861010039</v>
      </c>
      <c r="I1314" s="5">
        <f>(N1314+O1314)*(1/General!$B$20)*((D1314/100)*E1314-(G1314/100))*1000/B1314</f>
        <v>116.8401330698925</v>
      </c>
      <c r="J1314" s="5">
        <f t="shared" si="20"/>
        <v>0.66145085369884882</v>
      </c>
      <c r="K1314" s="5">
        <f>MAX(Online_RAW!$L$2-Online_RAW!L1314,0)</f>
        <v>0</v>
      </c>
      <c r="L1314" s="5">
        <f>0.0039*(Online_RAW!M1314)</f>
        <v>74.474400000000003</v>
      </c>
      <c r="M1314" s="10">
        <f>Online_RAW!$N$2-Online_RAW!N1314</f>
        <v>137.23917142857044</v>
      </c>
      <c r="N1314" s="5">
        <f>Online_RAW!C1314*60</f>
        <v>167.90318181818159</v>
      </c>
      <c r="O1314" s="5">
        <f>MAX(0, Online_RAW!D1314*60)</f>
        <v>12.1112727272727</v>
      </c>
      <c r="P1314" s="5">
        <f>_xlfn.IFNA(VLOOKUP(A1314,Sampling!$D$7:$E$14,2,FALSE),0)</f>
        <v>0</v>
      </c>
      <c r="Q1314">
        <f>_xlfn.IFNA(VLOOKUP(A1314,Refill!$D$6:$G$8,2,FALSE),0)</f>
        <v>0</v>
      </c>
    </row>
    <row r="1315" spans="1:17" x14ac:dyDescent="0.25">
      <c r="A1315" s="5">
        <f>ROUND((Online_RAW!B1315-General!$B$10)*24,3)</f>
        <v>21.882999999999999</v>
      </c>
      <c r="B1315" s="5">
        <f>General!$B$12+Online_ANA!K1315/1000+Online_ANA!L1315/1000+Online_ANA!M1315/1000/General!$B$22-SUM($P$2:P1315)/1000/General!$B$24+SUM($Q$2:Q1315)/1000/General!$B$24</f>
        <v>1.2808066782874588</v>
      </c>
      <c r="C1315" s="5">
        <f>Online_RAW!K1315</f>
        <v>23.445</v>
      </c>
      <c r="D1315" s="5">
        <f>Online_RAW!J1315</f>
        <v>1.92</v>
      </c>
      <c r="E1315" s="5">
        <f>(1-F1315/100-G1315/100)/(1-C1315/100-D1315/100-General!$B$17/100)</f>
        <v>0.99516899670058723</v>
      </c>
      <c r="F1315" s="5">
        <f>N1315*General!$B$14/(N1315+O1315)+O1315*100/(N1315+O1315)</f>
        <v>26.118850188952113</v>
      </c>
      <c r="G1315" s="5">
        <f>N1315*General!$B$15/(N1315+O1315)</f>
        <v>3.7313712025781764E-2</v>
      </c>
      <c r="H1315" s="5">
        <f>(N1315+O1315)*(1/General!$B$20)*((F1315/100)-E1315*(C1315/100))*1000/B1315</f>
        <v>174.67098297361798</v>
      </c>
      <c r="I1315" s="5">
        <f>(N1315+O1315)*(1/General!$B$20)*((D1315/100)*E1315-(G1315/100))*1000/B1315</f>
        <v>117.40840505962967</v>
      </c>
      <c r="J1315" s="5">
        <f t="shared" si="20"/>
        <v>0.67216891472674001</v>
      </c>
      <c r="K1315" s="5">
        <f>MAX(Online_RAW!$L$2-Online_RAW!L1315,0)</f>
        <v>0</v>
      </c>
      <c r="L1315" s="5">
        <f>0.0039*(Online_RAW!M1315)</f>
        <v>74.474400000000003</v>
      </c>
      <c r="M1315" s="10">
        <f>Online_RAW!$N$2-Online_RAW!N1315</f>
        <v>137.70218333333014</v>
      </c>
      <c r="N1315" s="5">
        <f>Online_RAW!C1315*60</f>
        <v>167.8330909090908</v>
      </c>
      <c r="O1315" s="5">
        <f>MAX(0, Online_RAW!D1315*60)</f>
        <v>12.082636363636379</v>
      </c>
      <c r="P1315" s="5">
        <f>_xlfn.IFNA(VLOOKUP(A1315,Sampling!$D$7:$E$14,2,FALSE),0)</f>
        <v>0</v>
      </c>
      <c r="Q1315">
        <f>_xlfn.IFNA(VLOOKUP(A1315,Refill!$D$6:$G$8,2,FALSE),0)</f>
        <v>0</v>
      </c>
    </row>
    <row r="1316" spans="1:17" x14ac:dyDescent="0.25">
      <c r="A1316" s="5">
        <f>ROUND((Online_RAW!B1316-General!$B$10)*24,3)</f>
        <v>21.9</v>
      </c>
      <c r="B1316" s="5">
        <f>General!$B$12+Online_ANA!K1316/1000+Online_ANA!L1316/1000+Online_ANA!M1316/1000/General!$B$22-SUM($P$2:P1316)/1000/General!$B$24+SUM($Q$2:Q1316)/1000/General!$B$24</f>
        <v>1.2815192174311929</v>
      </c>
      <c r="C1316" s="5">
        <f>Online_RAW!K1316</f>
        <v>23.45</v>
      </c>
      <c r="D1316" s="5">
        <f>Online_RAW!J1316</f>
        <v>1.93</v>
      </c>
      <c r="E1316" s="5">
        <f>(1-F1316/100-G1316/100)/(1-C1316/100-D1316/100-General!$B$17/100)</f>
        <v>0.99418955523927677</v>
      </c>
      <c r="F1316" s="5">
        <f>N1316*General!$B$14/(N1316+O1316)+O1316*100/(N1316+O1316)</f>
        <v>26.206484108514779</v>
      </c>
      <c r="G1316" s="5">
        <f>N1316*General!$B$15/(N1316+O1316)</f>
        <v>3.7269452470447079E-2</v>
      </c>
      <c r="H1316" s="5">
        <f>(N1316+O1316)*(1/General!$B$20)*((F1316/100)-E1316*(C1316/100))*1000/B1316</f>
        <v>181.30573224500688</v>
      </c>
      <c r="I1316" s="5">
        <f>(N1316+O1316)*(1/General!$B$20)*((D1316/100)*E1316-(G1316/100))*1000/B1316</f>
        <v>117.92619457369983</v>
      </c>
      <c r="J1316" s="5">
        <f t="shared" si="20"/>
        <v>0.65042728166112629</v>
      </c>
      <c r="K1316" s="5">
        <f>MAX(Online_RAW!$L$2-Online_RAW!L1316,0)</f>
        <v>0</v>
      </c>
      <c r="L1316" s="5">
        <f>0.0039*(Online_RAW!M1316)</f>
        <v>74.722049999999996</v>
      </c>
      <c r="M1316" s="10">
        <f>Online_RAW!$N$2-Online_RAW!N1316</f>
        <v>138.20891250000022</v>
      </c>
      <c r="N1316" s="5">
        <f>Online_RAW!C1316*60</f>
        <v>167.74121739130439</v>
      </c>
      <c r="O1316" s="5">
        <f>MAX(0, Online_RAW!D1316*60)</f>
        <v>12.289565217391319</v>
      </c>
      <c r="P1316" s="5">
        <f>_xlfn.IFNA(VLOOKUP(A1316,Sampling!$D$7:$E$14,2,FALSE),0)</f>
        <v>0</v>
      </c>
      <c r="Q1316">
        <f>_xlfn.IFNA(VLOOKUP(A1316,Refill!$D$6:$G$8,2,FALSE),0)</f>
        <v>0</v>
      </c>
    </row>
    <row r="1317" spans="1:17" x14ac:dyDescent="0.25">
      <c r="A1317" s="5">
        <f>ROUND((Online_RAW!B1317-General!$B$10)*24,3)</f>
        <v>21.917000000000002</v>
      </c>
      <c r="B1317" s="5">
        <f>General!$B$12+Online_ANA!K1317/1000+Online_ANA!L1317/1000+Online_ANA!M1317/1000/General!$B$22-SUM($P$2:P1317)/1000/General!$B$24+SUM($Q$2:Q1317)/1000/General!$B$24</f>
        <v>1.2821169168195687</v>
      </c>
      <c r="C1317" s="5">
        <f>Online_RAW!K1317</f>
        <v>23.47</v>
      </c>
      <c r="D1317" s="5">
        <f>Online_RAW!J1317</f>
        <v>1.9350000000000001</v>
      </c>
      <c r="E1317" s="5">
        <f>(1-F1317/100-G1317/100)/(1-C1317/100-D1317/100-General!$B$17/100)</f>
        <v>0.994276627237488</v>
      </c>
      <c r="F1317" s="5">
        <f>N1317*General!$B$14/(N1317+O1317)+O1317*100/(N1317+O1317)</f>
        <v>26.224890683322954</v>
      </c>
      <c r="G1317" s="5">
        <f>N1317*General!$B$15/(N1317+O1317)</f>
        <v>3.7260156220543961E-2</v>
      </c>
      <c r="H1317" s="5">
        <f>(N1317+O1317)*(1/General!$B$20)*((F1317/100)-E1317*(C1317/100))*1000/B1317</f>
        <v>180.86131335373602</v>
      </c>
      <c r="I1317" s="5">
        <f>(N1317+O1317)*(1/General!$B$20)*((D1317/100)*E1317-(G1317/100))*1000/B1317</f>
        <v>118.1027885119711</v>
      </c>
      <c r="J1317" s="5">
        <f t="shared" si="20"/>
        <v>0.65300194011629664</v>
      </c>
      <c r="K1317" s="5">
        <f>MAX(Online_RAW!$L$2-Online_RAW!L1317,0)</f>
        <v>0</v>
      </c>
      <c r="L1317" s="5">
        <f>0.0039*(Online_RAW!M1317)</f>
        <v>74.903399999999991</v>
      </c>
      <c r="M1317" s="10">
        <f>Online_RAW!$N$2-Online_RAW!N1317</f>
        <v>138.66273333332992</v>
      </c>
      <c r="N1317" s="5">
        <f>Online_RAW!C1317*60</f>
        <v>167.570285714286</v>
      </c>
      <c r="O1317" s="5">
        <f>MAX(0, Online_RAW!D1317*60)</f>
        <v>12.32191304347824</v>
      </c>
      <c r="P1317" s="5">
        <f>_xlfn.IFNA(VLOOKUP(A1317,Sampling!$D$7:$E$14,2,FALSE),0)</f>
        <v>0</v>
      </c>
      <c r="Q1317">
        <f>_xlfn.IFNA(VLOOKUP(A1317,Refill!$D$6:$G$8,2,FALSE),0)</f>
        <v>0</v>
      </c>
    </row>
    <row r="1318" spans="1:17" x14ac:dyDescent="0.25">
      <c r="A1318" s="5">
        <f>ROUND((Online_RAW!B1318-General!$B$10)*24,3)</f>
        <v>21.933</v>
      </c>
      <c r="B1318" s="5">
        <f>General!$B$12+Online_ANA!K1318/1000+Online_ANA!L1318/1000+Online_ANA!M1318/1000/General!$B$22-SUM($P$2:P1318)/1000/General!$B$24+SUM($Q$2:Q1318)/1000/General!$B$24</f>
        <v>1.282718853516817</v>
      </c>
      <c r="C1318" s="5">
        <f>Online_RAW!K1318</f>
        <v>23.5</v>
      </c>
      <c r="D1318" s="5">
        <f>Online_RAW!J1318</f>
        <v>1.93</v>
      </c>
      <c r="E1318" s="5">
        <f>(1-F1318/100-G1318/100)/(1-C1318/100-D1318/100-General!$B$17/100)</f>
        <v>0.99446336011964365</v>
      </c>
      <c r="F1318" s="5">
        <f>N1318*General!$B$14/(N1318+O1318)+O1318*100/(N1318+O1318)</f>
        <v>26.235909290816512</v>
      </c>
      <c r="G1318" s="5">
        <f>N1318*General!$B$15/(N1318+O1318)</f>
        <v>3.7254591267264388E-2</v>
      </c>
      <c r="H1318" s="5">
        <f>(N1318+O1318)*(1/General!$B$20)*((F1318/100)-E1318*(C1318/100))*1000/B1318</f>
        <v>179.3860001107175</v>
      </c>
      <c r="I1318" s="5">
        <f>(N1318+O1318)*(1/General!$B$20)*((D1318/100)*E1318-(G1318/100))*1000/B1318</f>
        <v>117.79929023353635</v>
      </c>
      <c r="J1318" s="5">
        <f t="shared" si="20"/>
        <v>0.65668051108130132</v>
      </c>
      <c r="K1318" s="5">
        <f>MAX(Online_RAW!$L$2-Online_RAW!L1318,0)</f>
        <v>0</v>
      </c>
      <c r="L1318" s="5">
        <f>0.0039*(Online_RAW!M1318)</f>
        <v>75.141300000000001</v>
      </c>
      <c r="M1318" s="10">
        <f>Online_RAW!$N$2-Online_RAW!N1318</f>
        <v>139.05953333333036</v>
      </c>
      <c r="N1318" s="5">
        <f>Online_RAW!C1318*60</f>
        <v>167.60228571428578</v>
      </c>
      <c r="O1318" s="5">
        <f>MAX(0, Online_RAW!D1318*60)</f>
        <v>12.351142857142861</v>
      </c>
      <c r="P1318" s="5">
        <f>_xlfn.IFNA(VLOOKUP(A1318,Sampling!$D$7:$E$14,2,FALSE),0)</f>
        <v>0</v>
      </c>
      <c r="Q1318">
        <f>_xlfn.IFNA(VLOOKUP(A1318,Refill!$D$6:$G$8,2,FALSE),0)</f>
        <v>0</v>
      </c>
    </row>
    <row r="1319" spans="1:17" x14ac:dyDescent="0.25">
      <c r="A1319" s="5">
        <f>ROUND((Online_RAW!B1319-General!$B$10)*24,3)</f>
        <v>21.95</v>
      </c>
      <c r="B1319" s="5">
        <f>General!$B$12+Online_ANA!K1319/1000+Online_ANA!L1319/1000+Online_ANA!M1319/1000/General!$B$22-SUM($P$2:P1319)/1000/General!$B$24+SUM($Q$2:Q1319)/1000/General!$B$24</f>
        <v>1.2831644624392853</v>
      </c>
      <c r="C1319" s="5">
        <f>Online_RAW!K1319</f>
        <v>23.5</v>
      </c>
      <c r="D1319" s="5">
        <f>Online_RAW!J1319</f>
        <v>1.94</v>
      </c>
      <c r="E1319" s="5">
        <f>(1-F1319/100-G1319/100)/(1-C1319/100-D1319/100-General!$B$17/100)</f>
        <v>0.99374047418398082</v>
      </c>
      <c r="F1319" s="5">
        <f>N1319*General!$B$14/(N1319+O1319)+O1319*100/(N1319+O1319)</f>
        <v>26.299471614780863</v>
      </c>
      <c r="G1319" s="5">
        <f>N1319*General!$B$15/(N1319+O1319)</f>
        <v>3.7222489083444006E-2</v>
      </c>
      <c r="H1319" s="5">
        <f>(N1319+O1319)*(1/General!$B$20)*((F1319/100)-E1319*(C1319/100))*1000/B1319</f>
        <v>184.443822212404</v>
      </c>
      <c r="I1319" s="5">
        <f>(N1319+O1319)*(1/General!$B$20)*((D1319/100)*E1319-(G1319/100))*1000/B1319</f>
        <v>118.3463183486337</v>
      </c>
      <c r="J1319" s="5">
        <f t="shared" si="20"/>
        <v>0.64163883034448854</v>
      </c>
      <c r="K1319" s="5">
        <f>MAX(Online_RAW!$L$2-Online_RAW!L1319,0)</f>
        <v>0</v>
      </c>
      <c r="L1319" s="5">
        <f>0.0039*(Online_RAW!M1319)</f>
        <v>75.141300000000001</v>
      </c>
      <c r="M1319" s="10">
        <f>Online_RAW!$N$2-Online_RAW!N1319</f>
        <v>139.54524705882068</v>
      </c>
      <c r="N1319" s="5">
        <f>Online_RAW!C1319*60</f>
        <v>167.53069565217422</v>
      </c>
      <c r="O1319" s="5">
        <f>MAX(0, Online_RAW!D1319*60)</f>
        <v>12.501000000000001</v>
      </c>
      <c r="P1319" s="5">
        <f>_xlfn.IFNA(VLOOKUP(A1319,Sampling!$D$7:$E$14,2,FALSE),0)</f>
        <v>0</v>
      </c>
      <c r="Q1319">
        <f>_xlfn.IFNA(VLOOKUP(A1319,Refill!$D$6:$G$8,2,FALSE),0)</f>
        <v>0</v>
      </c>
    </row>
    <row r="1320" spans="1:17" x14ac:dyDescent="0.25">
      <c r="A1320" s="5">
        <f>ROUND((Online_RAW!B1320-General!$B$10)*24,3)</f>
        <v>21.966999999999999</v>
      </c>
      <c r="B1320" s="5">
        <f>General!$B$12+Online_ANA!K1320/1000+Online_ANA!L1320/1000+Online_ANA!M1320/1000/General!$B$22-SUM($P$2:P1320)/1000/General!$B$24+SUM($Q$2:Q1320)/1000/General!$B$24</f>
        <v>1.2838012360856239</v>
      </c>
      <c r="C1320" s="5">
        <f>Online_RAW!K1320</f>
        <v>23.524999999999999</v>
      </c>
      <c r="D1320" s="5">
        <f>Online_RAW!J1320</f>
        <v>1.94</v>
      </c>
      <c r="E1320" s="5">
        <f>(1-F1320/100-G1320/100)/(1-C1320/100-D1320/100-General!$B$17/100)</f>
        <v>0.99354888716219769</v>
      </c>
      <c r="F1320" s="5">
        <f>N1320*General!$B$14/(N1320+O1320)+O1320*100/(N1320+O1320)</f>
        <v>26.338531894487474</v>
      </c>
      <c r="G1320" s="5">
        <f>N1320*General!$B$15/(N1320+O1320)</f>
        <v>3.7202761669450767E-2</v>
      </c>
      <c r="H1320" s="5">
        <f>(N1320+O1320)*(1/General!$B$20)*((F1320/100)-E1320*(C1320/100))*1000/B1320</f>
        <v>185.42164757855809</v>
      </c>
      <c r="I1320" s="5">
        <f>(N1320+O1320)*(1/General!$B$20)*((D1320/100)*E1320-(G1320/100))*1000/B1320</f>
        <v>118.20048172581576</v>
      </c>
      <c r="J1320" s="5">
        <f t="shared" si="20"/>
        <v>0.63746861959975543</v>
      </c>
      <c r="K1320" s="5">
        <f>MAX(Online_RAW!$L$2-Online_RAW!L1320,0)</f>
        <v>0</v>
      </c>
      <c r="L1320" s="5">
        <f>0.0039*(Online_RAW!M1320)</f>
        <v>75.32459999999999</v>
      </c>
      <c r="M1320" s="10">
        <f>Online_RAW!$N$2-Online_RAW!N1320</f>
        <v>140.03953333332993</v>
      </c>
      <c r="N1320" s="5">
        <f>Online_RAW!C1320*60</f>
        <v>167.34971428571401</v>
      </c>
      <c r="O1320" s="5">
        <f>MAX(0, Online_RAW!D1320*60)</f>
        <v>12.58285714285716</v>
      </c>
      <c r="P1320" s="5">
        <f>_xlfn.IFNA(VLOOKUP(A1320,Sampling!$D$7:$E$14,2,FALSE),0)</f>
        <v>0</v>
      </c>
      <c r="Q1320">
        <f>_xlfn.IFNA(VLOOKUP(A1320,Refill!$D$6:$G$8,2,FALSE),0)</f>
        <v>0</v>
      </c>
    </row>
    <row r="1321" spans="1:17" x14ac:dyDescent="0.25">
      <c r="A1321" s="5">
        <f>ROUND((Online_RAW!B1321-General!$B$10)*24,3)</f>
        <v>21.983000000000001</v>
      </c>
      <c r="B1321" s="5">
        <f>General!$B$12+Online_ANA!K1321/1000+Online_ANA!L1321/1000+Online_ANA!M1321/1000/General!$B$22-SUM($P$2:P1321)/1000/General!$B$24+SUM($Q$2:Q1321)/1000/General!$B$24</f>
        <v>1.2844684674639546</v>
      </c>
      <c r="C1321" s="5">
        <f>Online_RAW!K1321</f>
        <v>23.565000000000001</v>
      </c>
      <c r="D1321" s="5">
        <f>Online_RAW!J1321</f>
        <v>1.95333333333333</v>
      </c>
      <c r="E1321" s="5">
        <f>(1-F1321/100-G1321/100)/(1-C1321/100-D1321/100-General!$B$17/100)</f>
        <v>0.99418360063313627</v>
      </c>
      <c r="F1321" s="5">
        <f>N1321*General!$B$14/(N1321+O1321)+O1321*100/(N1321+O1321)</f>
        <v>26.344524313408833</v>
      </c>
      <c r="G1321" s="5">
        <f>N1321*General!$B$15/(N1321+O1321)</f>
        <v>3.7199735195248065E-2</v>
      </c>
      <c r="H1321" s="5">
        <f>(N1321+O1321)*(1/General!$B$20)*((F1321/100)-E1321*(C1321/100))*1000/B1321</f>
        <v>182.37968375560595</v>
      </c>
      <c r="I1321" s="5">
        <f>(N1321+O1321)*(1/General!$B$20)*((D1321/100)*E1321-(G1321/100))*1000/B1321</f>
        <v>119.10896747709046</v>
      </c>
      <c r="J1321" s="5">
        <f t="shared" si="20"/>
        <v>0.65308243234317653</v>
      </c>
      <c r="K1321" s="5">
        <f>MAX(Online_RAW!$L$2-Online_RAW!L1321,0)</f>
        <v>0</v>
      </c>
      <c r="L1321" s="5">
        <f>0.0039*(Online_RAW!M1321)</f>
        <v>75.573224999999994</v>
      </c>
      <c r="M1321" s="10">
        <f>Online_RAW!$N$2-Online_RAW!N1321</f>
        <v>140.49581428571037</v>
      </c>
      <c r="N1321" s="5">
        <f>Online_RAW!C1321*60</f>
        <v>167.42645454545459</v>
      </c>
      <c r="O1321" s="5">
        <f>MAX(0, Online_RAW!D1321*60)</f>
        <v>12.603272727272699</v>
      </c>
      <c r="P1321" s="5">
        <f>_xlfn.IFNA(VLOOKUP(A1321,Sampling!$D$7:$E$14,2,FALSE),0)</f>
        <v>0</v>
      </c>
      <c r="Q1321">
        <f>_xlfn.IFNA(VLOOKUP(A1321,Refill!$D$6:$G$8,2,FALSE),0)</f>
        <v>0</v>
      </c>
    </row>
    <row r="1322" spans="1:17" x14ac:dyDescent="0.25">
      <c r="A1322" s="5">
        <f>ROUND((Online_RAW!B1322-General!$B$10)*24,3)</f>
        <v>22</v>
      </c>
      <c r="B1322" s="5">
        <f>General!$B$12+Online_ANA!K1322/1000+Online_ANA!L1322/1000+Online_ANA!M1322/1000/General!$B$22-SUM($P$2:P1322)/1000/General!$B$24+SUM($Q$2:Q1322)/1000/General!$B$24</f>
        <v>1.2850693654434227</v>
      </c>
      <c r="C1322" s="5">
        <f>Online_RAW!K1322</f>
        <v>23.585000000000001</v>
      </c>
      <c r="D1322" s="5">
        <f>Online_RAW!J1322</f>
        <v>1.9550000000000001</v>
      </c>
      <c r="E1322" s="5">
        <f>(1-F1322/100-G1322/100)/(1-C1322/100-D1322/100-General!$B$17/100)</f>
        <v>0.99404739903046435</v>
      </c>
      <c r="F1322" s="5">
        <f>N1322*General!$B$14/(N1322+O1322)+O1322*100/(N1322+O1322)</f>
        <v>26.376163575463679</v>
      </c>
      <c r="G1322" s="5">
        <f>N1322*General!$B$15/(N1322+O1322)</f>
        <v>3.7183755769967838E-2</v>
      </c>
      <c r="H1322" s="5">
        <f>(N1322+O1322)*(1/General!$B$20)*((F1322/100)-E1322*(C1322/100))*1000/B1322</f>
        <v>183.22716073109342</v>
      </c>
      <c r="I1322" s="5">
        <f>(N1322+O1322)*(1/General!$B$20)*((D1322/100)*E1322-(G1322/100))*1000/B1322</f>
        <v>119.13938836531516</v>
      </c>
      <c r="J1322" s="5">
        <f t="shared" si="20"/>
        <v>0.65022777130823783</v>
      </c>
      <c r="K1322" s="5">
        <f>MAX(Online_RAW!$L$2-Online_RAW!L1322,0)</f>
        <v>0</v>
      </c>
      <c r="L1322" s="5">
        <f>0.0039*(Online_RAW!M1322)</f>
        <v>75.757499999999993</v>
      </c>
      <c r="M1322" s="10">
        <f>Online_RAW!$N$2-Online_RAW!N1322</f>
        <v>140.94993333333059</v>
      </c>
      <c r="N1322" s="5">
        <f>Online_RAW!C1322*60</f>
        <v>167.352</v>
      </c>
      <c r="O1322" s="5">
        <f>MAX(0, Online_RAW!D1322*60)</f>
        <v>12.674999999999999</v>
      </c>
      <c r="P1322" s="5">
        <f>_xlfn.IFNA(VLOOKUP(A1322,Sampling!$D$7:$E$14,2,FALSE),0)</f>
        <v>0</v>
      </c>
      <c r="Q1322">
        <f>_xlfn.IFNA(VLOOKUP(A1322,Refill!$D$6:$G$8,2,FALSE),0)</f>
        <v>0</v>
      </c>
    </row>
    <row r="1323" spans="1:17" x14ac:dyDescent="0.25">
      <c r="A1323" s="5">
        <f>ROUND((Online_RAW!B1323-General!$B$10)*24,3)</f>
        <v>22.016999999999999</v>
      </c>
      <c r="B1323" s="5">
        <f>General!$B$12+Online_ANA!K1323/1000+Online_ANA!L1323/1000+Online_ANA!M1323/1000/General!$B$22-SUM($P$2:P1323)/1000/General!$B$24+SUM($Q$2:Q1323)/1000/General!$B$24</f>
        <v>1.2855306804281375</v>
      </c>
      <c r="C1323" s="5">
        <f>Online_RAW!K1323</f>
        <v>23.6</v>
      </c>
      <c r="D1323" s="5">
        <f>Online_RAW!J1323</f>
        <v>1.9550000000000001</v>
      </c>
      <c r="E1323" s="5">
        <f>(1-F1323/100-G1323/100)/(1-C1323/100-D1323/100-General!$B$17/100)</f>
        <v>0.99400119177529833</v>
      </c>
      <c r="F1323" s="5">
        <f>N1323*General!$B$14/(N1323+O1323)+O1323*100/(N1323+O1323)</f>
        <v>26.394503454601313</v>
      </c>
      <c r="G1323" s="5">
        <f>N1323*General!$B$15/(N1323+O1323)</f>
        <v>3.717449320474682E-2</v>
      </c>
      <c r="H1323" s="5">
        <f>(N1323+O1323)*(1/General!$B$20)*((F1323/100)-E1323*(C1323/100))*1000/B1323</f>
        <v>183.49550848825314</v>
      </c>
      <c r="I1323" s="5">
        <f>(N1323+O1323)*(1/General!$B$20)*((D1323/100)*E1323-(G1323/100))*1000/B1323</f>
        <v>119.12514245024788</v>
      </c>
      <c r="J1323" s="5">
        <f t="shared" si="20"/>
        <v>0.64919922799022589</v>
      </c>
      <c r="K1323" s="5">
        <f>MAX(Online_RAW!$L$2-Online_RAW!L1323,0)</f>
        <v>0</v>
      </c>
      <c r="L1323" s="5">
        <f>0.0039*(Online_RAW!M1323)</f>
        <v>75.757499999999993</v>
      </c>
      <c r="M1323" s="10">
        <f>Online_RAW!$N$2-Online_RAW!N1323</f>
        <v>141.45276666666996</v>
      </c>
      <c r="N1323" s="5">
        <f>Online_RAW!C1323*60</f>
        <v>167.35747826086981</v>
      </c>
      <c r="O1323" s="5">
        <f>MAX(0, Online_RAW!D1323*60)</f>
        <v>12.7202727272727</v>
      </c>
      <c r="P1323" s="5">
        <f>_xlfn.IFNA(VLOOKUP(A1323,Sampling!$D$7:$E$14,2,FALSE),0)</f>
        <v>0</v>
      </c>
      <c r="Q1323">
        <f>_xlfn.IFNA(VLOOKUP(A1323,Refill!$D$6:$G$8,2,FALSE),0)</f>
        <v>0</v>
      </c>
    </row>
    <row r="1324" spans="1:17" x14ac:dyDescent="0.25">
      <c r="A1324" s="5">
        <f>ROUND((Online_RAW!B1324-General!$B$10)*24,3)</f>
        <v>22.033000000000001</v>
      </c>
      <c r="B1324" s="5">
        <f>General!$B$12+Online_ANA!K1324/1000+Online_ANA!L1324/1000+Online_ANA!M1324/1000/General!$B$22-SUM($P$2:P1324)/1000/General!$B$24+SUM($Q$2:Q1324)/1000/General!$B$24</f>
        <v>1.2861673991689175</v>
      </c>
      <c r="C1324" s="5">
        <f>Online_RAW!K1324</f>
        <v>23.625</v>
      </c>
      <c r="D1324" s="5">
        <f>Online_RAW!J1324</f>
        <v>1.96</v>
      </c>
      <c r="E1324" s="5">
        <f>(1-F1324/100-G1324/100)/(1-C1324/100-D1324/100-General!$B$17/100)</f>
        <v>0.99419761975575682</v>
      </c>
      <c r="F1324" s="5">
        <f>N1324*General!$B$14/(N1324+O1324)+O1324*100/(N1324+O1324)</f>
        <v>26.409799020097992</v>
      </c>
      <c r="G1324" s="5">
        <f>N1324*General!$B$15/(N1324+O1324)</f>
        <v>3.716676817166769E-2</v>
      </c>
      <c r="H1324" s="5">
        <f>(N1324+O1324)*(1/General!$B$20)*((F1324/100)-E1324*(C1324/100))*1000/B1324</f>
        <v>182.4573995993581</v>
      </c>
      <c r="I1324" s="5">
        <f>(N1324+O1324)*(1/General!$B$20)*((D1324/100)*E1324-(G1324/100))*1000/B1324</f>
        <v>119.36153920316235</v>
      </c>
      <c r="J1324" s="5">
        <f t="shared" si="20"/>
        <v>0.6541885364214205</v>
      </c>
      <c r="K1324" s="5">
        <f>MAX(Online_RAW!$L$2-Online_RAW!L1324,0)</f>
        <v>0</v>
      </c>
      <c r="L1324" s="5">
        <f>0.0039*(Online_RAW!M1324)</f>
        <v>75.971219999999988</v>
      </c>
      <c r="M1324" s="10">
        <f>Online_RAW!$N$2-Online_RAW!N1324</f>
        <v>141.91383529411996</v>
      </c>
      <c r="N1324" s="5">
        <f>Online_RAW!C1324*60</f>
        <v>167.2671818181816</v>
      </c>
      <c r="O1324" s="5">
        <f>MAX(0, Online_RAW!D1324*60)</f>
        <v>12.750818181818159</v>
      </c>
      <c r="P1324" s="5">
        <f>_xlfn.IFNA(VLOOKUP(A1324,Sampling!$D$7:$E$14,2,FALSE),0)</f>
        <v>0</v>
      </c>
      <c r="Q1324">
        <f>_xlfn.IFNA(VLOOKUP(A1324,Refill!$D$6:$G$8,2,FALSE),0)</f>
        <v>0</v>
      </c>
    </row>
    <row r="1325" spans="1:17" x14ac:dyDescent="0.25">
      <c r="A1325" s="5">
        <f>ROUND((Online_RAW!B1325-General!$B$10)*24,3)</f>
        <v>22.05</v>
      </c>
      <c r="B1325" s="5">
        <f>General!$B$12+Online_ANA!K1325/1000+Online_ANA!L1325/1000+Online_ANA!M1325/1000/General!$B$22-SUM($P$2:P1325)/1000/General!$B$24+SUM($Q$2:Q1325)/1000/General!$B$24</f>
        <v>1.2868393422018352</v>
      </c>
      <c r="C1325" s="5">
        <f>Online_RAW!K1325</f>
        <v>23.65</v>
      </c>
      <c r="D1325" s="5">
        <f>Online_RAW!J1325</f>
        <v>1.96</v>
      </c>
      <c r="E1325" s="5">
        <f>(1-F1325/100-G1325/100)/(1-C1325/100-D1325/100-General!$B$17/100)</f>
        <v>0.99369106666384088</v>
      </c>
      <c r="F1325" s="5">
        <f>N1325*General!$B$14/(N1325+O1325)+O1325*100/(N1325+O1325)</f>
        <v>26.47214875323743</v>
      </c>
      <c r="G1325" s="5">
        <f>N1325*General!$B$15/(N1325+O1325)</f>
        <v>3.7135278407455841E-2</v>
      </c>
      <c r="H1325" s="5">
        <f>(N1325+O1325)*(1/General!$B$20)*((F1325/100)-E1325*(C1325/100))*1000/B1325</f>
        <v>185.49979859056157</v>
      </c>
      <c r="I1325" s="5">
        <f>(N1325+O1325)*(1/General!$B$20)*((D1325/100)*E1325-(G1325/100))*1000/B1325</f>
        <v>119.27124692383912</v>
      </c>
      <c r="J1325" s="5">
        <f t="shared" si="20"/>
        <v>0.64297237964714304</v>
      </c>
      <c r="K1325" s="5">
        <f>MAX(Online_RAW!$L$2-Online_RAW!L1325,0)</f>
        <v>0</v>
      </c>
      <c r="L1325" s="5">
        <f>0.0039*(Online_RAW!M1325)</f>
        <v>76.178699999999992</v>
      </c>
      <c r="M1325" s="10">
        <f>Online_RAW!$N$2-Online_RAW!N1325</f>
        <v>142.42010000000028</v>
      </c>
      <c r="N1325" s="5">
        <f>Online_RAW!C1325*60</f>
        <v>167.17036363636382</v>
      </c>
      <c r="O1325" s="5">
        <f>MAX(0, Online_RAW!D1325*60)</f>
        <v>12.895999999999979</v>
      </c>
      <c r="P1325" s="5">
        <f>_xlfn.IFNA(VLOOKUP(A1325,Sampling!$D$7:$E$14,2,FALSE),0)</f>
        <v>0</v>
      </c>
      <c r="Q1325">
        <f>_xlfn.IFNA(VLOOKUP(A1325,Refill!$D$6:$G$8,2,FALSE),0)</f>
        <v>0</v>
      </c>
    </row>
    <row r="1326" spans="1:17" x14ac:dyDescent="0.25">
      <c r="A1326" s="5">
        <f>ROUND((Online_RAW!B1326-General!$B$10)*24,3)</f>
        <v>22.067</v>
      </c>
      <c r="B1326" s="5">
        <f>General!$B$12+Online_ANA!K1326/1000+Online_ANA!L1326/1000+Online_ANA!M1326/1000/General!$B$22-SUM($P$2:P1326)/1000/General!$B$24+SUM($Q$2:Q1326)/1000/General!$B$24</f>
        <v>1.2872211901703767</v>
      </c>
      <c r="C1326" s="5">
        <f>Online_RAW!K1326</f>
        <v>23.67</v>
      </c>
      <c r="D1326" s="5">
        <f>Online_RAW!J1326</f>
        <v>1.962</v>
      </c>
      <c r="E1326" s="5">
        <f>(1-F1326/100-G1326/100)/(1-C1326/100-D1326/100-General!$B$17/100)</f>
        <v>0.9949909575466851</v>
      </c>
      <c r="F1326" s="5">
        <f>N1326*General!$B$14/(N1326+O1326)+O1326*100/(N1326+O1326)</f>
        <v>26.397864607068975</v>
      </c>
      <c r="G1326" s="5">
        <f>N1326*General!$B$15/(N1326+O1326)</f>
        <v>3.7172795652995472E-2</v>
      </c>
      <c r="H1326" s="5">
        <f>(N1326+O1326)*(1/General!$B$20)*((F1326/100)-E1326*(C1326/100))*1000/B1326</f>
        <v>177.51686033154414</v>
      </c>
      <c r="I1326" s="5">
        <f>(N1326+O1326)*(1/General!$B$20)*((D1326/100)*E1326-(G1326/100))*1000/B1326</f>
        <v>119.42849618963342</v>
      </c>
      <c r="J1326" s="5">
        <f t="shared" si="20"/>
        <v>0.67277269306464516</v>
      </c>
      <c r="K1326" s="5">
        <f>MAX(Online_RAW!$L$2-Online_RAW!L1326,0)</f>
        <v>0</v>
      </c>
      <c r="L1326" s="5">
        <f>0.0039*(Online_RAW!M1326)</f>
        <v>76.178699999999992</v>
      </c>
      <c r="M1326" s="10">
        <f>Online_RAW!$N$2-Online_RAW!N1326</f>
        <v>142.83631428571061</v>
      </c>
      <c r="N1326" s="5">
        <f>Online_RAW!C1326*60</f>
        <v>167.2157142857142</v>
      </c>
      <c r="O1326" s="5">
        <f>MAX(0, Online_RAW!D1326*60)</f>
        <v>12.717714285714299</v>
      </c>
      <c r="P1326" s="5">
        <f>_xlfn.IFNA(VLOOKUP(A1326,Sampling!$D$7:$E$14,2,FALSE),0)</f>
        <v>0</v>
      </c>
      <c r="Q1326">
        <f>_xlfn.IFNA(VLOOKUP(A1326,Refill!$D$6:$G$8,2,FALSE),0)</f>
        <v>0</v>
      </c>
    </row>
    <row r="1327" spans="1:17" x14ac:dyDescent="0.25">
      <c r="A1327" s="5">
        <f>ROUND((Online_RAW!B1327-General!$B$10)*24,3)</f>
        <v>22.082999999999998</v>
      </c>
      <c r="B1327" s="5">
        <f>General!$B$12+Online_ANA!K1327/1000+Online_ANA!L1327/1000+Online_ANA!M1327/1000/General!$B$22-SUM($P$2:P1327)/1000/General!$B$24+SUM($Q$2:Q1327)/1000/General!$B$24</f>
        <v>1.2878576966972479</v>
      </c>
      <c r="C1327" s="5">
        <f>Online_RAW!K1327</f>
        <v>23.655000000000001</v>
      </c>
      <c r="D1327" s="5">
        <f>Online_RAW!J1327</f>
        <v>1.98</v>
      </c>
      <c r="E1327" s="5">
        <f>(1-F1327/100-G1327/100)/(1-C1327/100-D1327/100-General!$B$17/100)</f>
        <v>0.99404878641852334</v>
      </c>
      <c r="F1327" s="5">
        <f>N1327*General!$B$14/(N1327+O1327)+O1327*100/(N1327+O1327)</f>
        <v>26.470543172033626</v>
      </c>
      <c r="G1327" s="5">
        <f>N1327*General!$B$15/(N1327+O1327)</f>
        <v>3.713608930705372E-2</v>
      </c>
      <c r="H1327" s="5">
        <f>(N1327+O1327)*(1/General!$B$20)*((F1327/100)-E1327*(C1327/100))*1000/B1327</f>
        <v>184.37534957819224</v>
      </c>
      <c r="I1327" s="5">
        <f>(N1327+O1327)*(1/General!$B$20)*((D1327/100)*E1327-(G1327/100))*1000/B1327</f>
        <v>120.43477991276433</v>
      </c>
      <c r="J1327" s="5">
        <f t="shared" si="20"/>
        <v>0.65320434748078304</v>
      </c>
      <c r="K1327" s="5">
        <f>MAX(Online_RAW!$L$2-Online_RAW!L1327,0)</f>
        <v>0</v>
      </c>
      <c r="L1327" s="5">
        <f>0.0039*(Online_RAW!M1327)</f>
        <v>76.398660000000007</v>
      </c>
      <c r="M1327" s="10">
        <f>Online_RAW!$N$2-Online_RAW!N1327</f>
        <v>143.29035000000022</v>
      </c>
      <c r="N1327" s="5">
        <f>Online_RAW!C1327*60</f>
        <v>167.1379090909092</v>
      </c>
      <c r="O1327" s="5">
        <f>MAX(0, Online_RAW!D1327*60)</f>
        <v>12.88956521739132</v>
      </c>
      <c r="P1327" s="5">
        <f>_xlfn.IFNA(VLOOKUP(A1327,Sampling!$D$7:$E$14,2,FALSE),0)</f>
        <v>0</v>
      </c>
      <c r="Q1327">
        <f>_xlfn.IFNA(VLOOKUP(A1327,Refill!$D$6:$G$8,2,FALSE),0)</f>
        <v>0</v>
      </c>
    </row>
    <row r="1328" spans="1:17" x14ac:dyDescent="0.25">
      <c r="A1328" s="5">
        <f>ROUND((Online_RAW!B1328-General!$B$10)*24,3)</f>
        <v>22.1</v>
      </c>
      <c r="B1328" s="5">
        <f>General!$B$12+Online_ANA!K1328/1000+Online_ANA!L1328/1000+Online_ANA!M1328/1000/General!$B$22-SUM($P$2:P1328)/1000/General!$B$24+SUM($Q$2:Q1328)/1000/General!$B$24</f>
        <v>1.2885263133027527</v>
      </c>
      <c r="C1328" s="5">
        <f>Online_RAW!K1328</f>
        <v>23.66</v>
      </c>
      <c r="D1328" s="5">
        <f>Online_RAW!J1328</f>
        <v>1.9850000000000001</v>
      </c>
      <c r="E1328" s="5">
        <f>(1-F1328/100-G1328/100)/(1-C1328/100-D1328/100-General!$B$17/100)</f>
        <v>0.99364205428325536</v>
      </c>
      <c r="F1328" s="5">
        <f>N1328*General!$B$14/(N1328+O1328)+O1328*100/(N1328+O1328)</f>
        <v>26.51057045374829</v>
      </c>
      <c r="G1328" s="5">
        <f>N1328*General!$B$15/(N1328+O1328)</f>
        <v>3.7115873508207942E-2</v>
      </c>
      <c r="H1328" s="5">
        <f>(N1328+O1328)*(1/General!$B$20)*((F1328/100)-E1328*(C1328/100))*1000/B1328</f>
        <v>187.02051733062228</v>
      </c>
      <c r="I1328" s="5">
        <f>(N1328+O1328)*(1/General!$B$20)*((D1328/100)*E1328-(G1328/100))*1000/B1328</f>
        <v>120.60448745114914</v>
      </c>
      <c r="J1328" s="5">
        <f t="shared" si="20"/>
        <v>0.64487302875940478</v>
      </c>
      <c r="K1328" s="5">
        <f>MAX(Online_RAW!$L$2-Online_RAW!L1328,0)</f>
        <v>0</v>
      </c>
      <c r="L1328" s="5">
        <f>0.0039*(Online_RAW!M1328)</f>
        <v>76.611599999999996</v>
      </c>
      <c r="M1328" s="10">
        <f>Online_RAW!$N$2-Online_RAW!N1328</f>
        <v>143.78703750000022</v>
      </c>
      <c r="N1328" s="5">
        <f>Online_RAW!C1328*60</f>
        <v>167.00739130434778</v>
      </c>
      <c r="O1328" s="5">
        <f>MAX(0, Online_RAW!D1328*60)</f>
        <v>12.97747826086956</v>
      </c>
      <c r="P1328" s="5">
        <f>_xlfn.IFNA(VLOOKUP(A1328,Sampling!$D$7:$E$14,2,FALSE),0)</f>
        <v>0</v>
      </c>
      <c r="Q1328">
        <f>_xlfn.IFNA(VLOOKUP(A1328,Refill!$D$6:$G$8,2,FALSE),0)</f>
        <v>0</v>
      </c>
    </row>
    <row r="1329" spans="1:17" x14ac:dyDescent="0.25">
      <c r="A1329" s="5">
        <f>ROUND((Online_RAW!B1329-General!$B$10)*24,3)</f>
        <v>22.117000000000001</v>
      </c>
      <c r="B1329" s="5">
        <f>General!$B$12+Online_ANA!K1329/1000+Online_ANA!L1329/1000+Online_ANA!M1329/1000/General!$B$22-SUM($P$2:P1329)/1000/General!$B$24+SUM($Q$2:Q1329)/1000/General!$B$24</f>
        <v>1.2889639583378354</v>
      </c>
      <c r="C1329" s="5">
        <f>Online_RAW!K1329</f>
        <v>23.69</v>
      </c>
      <c r="D1329" s="5">
        <f>Online_RAW!J1329</f>
        <v>1.9850000000000001</v>
      </c>
      <c r="E1329" s="5">
        <f>(1-F1329/100-G1329/100)/(1-C1329/100-D1329/100-General!$B$17/100)</f>
        <v>0.99332608035275927</v>
      </c>
      <c r="F1329" s="5">
        <f>N1329*General!$B$14/(N1329+O1329)+O1329*100/(N1329+O1329)</f>
        <v>26.563754618961262</v>
      </c>
      <c r="G1329" s="5">
        <f>N1329*General!$B$15/(N1329+O1329)</f>
        <v>3.7089012818706434E-2</v>
      </c>
      <c r="H1329" s="5">
        <f>(N1329+O1329)*(1/General!$B$20)*((F1329/100)-E1329*(C1329/100))*1000/B1329</f>
        <v>188.91003678128254</v>
      </c>
      <c r="I1329" s="5">
        <f>(N1329+O1329)*(1/General!$B$20)*((D1329/100)*E1329-(G1329/100))*1000/B1329</f>
        <v>120.54558391651015</v>
      </c>
      <c r="J1329" s="5">
        <f t="shared" si="20"/>
        <v>0.6381110605365885</v>
      </c>
      <c r="K1329" s="5">
        <f>MAX(Online_RAW!$L$2-Online_RAW!L1329,0)</f>
        <v>0</v>
      </c>
      <c r="L1329" s="5">
        <f>0.0039*(Online_RAW!M1329)</f>
        <v>76.611599999999996</v>
      </c>
      <c r="M1329" s="10">
        <f>Online_RAW!$N$2-Online_RAW!N1329</f>
        <v>144.26407058824043</v>
      </c>
      <c r="N1329" s="5">
        <f>Online_RAW!C1329*60</f>
        <v>166.91345454545458</v>
      </c>
      <c r="O1329" s="5">
        <f>MAX(0, Online_RAW!D1329*60)</f>
        <v>13.100454545454539</v>
      </c>
      <c r="P1329" s="5">
        <f>_xlfn.IFNA(VLOOKUP(A1329,Sampling!$D$7:$E$14,2,FALSE),0)</f>
        <v>0</v>
      </c>
      <c r="Q1329">
        <f>_xlfn.IFNA(VLOOKUP(A1329,Refill!$D$6:$G$8,2,FALSE),0)</f>
        <v>0</v>
      </c>
    </row>
    <row r="1330" spans="1:17" x14ac:dyDescent="0.25">
      <c r="A1330" s="5">
        <f>ROUND((Online_RAW!B1330-General!$B$10)*24,3)</f>
        <v>22.132999999999999</v>
      </c>
      <c r="B1330" s="5">
        <f>General!$B$12+Online_ANA!K1330/1000+Online_ANA!L1330/1000+Online_ANA!M1330/1000/General!$B$22-SUM($P$2:P1330)/1000/General!$B$24+SUM($Q$2:Q1330)/1000/General!$B$24</f>
        <v>1.2895686738401011</v>
      </c>
      <c r="C1330" s="5">
        <f>Online_RAW!K1330</f>
        <v>23.745000000000001</v>
      </c>
      <c r="D1330" s="5">
        <f>Online_RAW!J1330</f>
        <v>1.98</v>
      </c>
      <c r="E1330" s="5">
        <f>(1-F1330/100-G1330/100)/(1-C1330/100-D1330/100-General!$B$17/100)</f>
        <v>0.99330003581810378</v>
      </c>
      <c r="F1330" s="5">
        <f>N1330*General!$B$14/(N1330+O1330)+O1330*100/(N1330+O1330)</f>
        <v>26.615370179985796</v>
      </c>
      <c r="G1330" s="5">
        <f>N1330*General!$B$15/(N1330+O1330)</f>
        <v>3.7062944353542529E-2</v>
      </c>
      <c r="H1330" s="5">
        <f>(N1330+O1330)*(1/General!$B$20)*((F1330/100)-E1330*(C1330/100))*1000/B1330</f>
        <v>188.82425338774999</v>
      </c>
      <c r="I1330" s="5">
        <f>(N1330+O1330)*(1/General!$B$20)*((D1330/100)*E1330-(G1330/100))*1000/B1330</f>
        <v>120.27510183049036</v>
      </c>
      <c r="J1330" s="5">
        <f t="shared" si="20"/>
        <v>0.63696850204674627</v>
      </c>
      <c r="K1330" s="5">
        <f>MAX(Online_RAW!$L$2-Online_RAW!L1330,0)</f>
        <v>0</v>
      </c>
      <c r="L1330" s="5">
        <f>0.0039*(Online_RAW!M1330)</f>
        <v>76.791780000000003</v>
      </c>
      <c r="M1330" s="10">
        <f>Online_RAW!$N$2-Online_RAW!N1330</f>
        <v>144.72681428571013</v>
      </c>
      <c r="N1330" s="5">
        <f>Online_RAW!C1330*60</f>
        <v>166.93069565217419</v>
      </c>
      <c r="O1330" s="5">
        <f>MAX(0, Online_RAW!D1330*60)</f>
        <v>13.22843478260868</v>
      </c>
      <c r="P1330" s="5">
        <f>_xlfn.IFNA(VLOOKUP(A1330,Sampling!$D$7:$E$14,2,FALSE),0)</f>
        <v>0</v>
      </c>
      <c r="Q1330">
        <f>_xlfn.IFNA(VLOOKUP(A1330,Refill!$D$6:$G$8,2,FALSE),0)</f>
        <v>0</v>
      </c>
    </row>
    <row r="1331" spans="1:17" x14ac:dyDescent="0.25">
      <c r="A1331" s="5">
        <f>ROUND((Online_RAW!B1331-General!$B$10)*24,3)</f>
        <v>22.15</v>
      </c>
      <c r="B1331" s="5">
        <f>General!$B$12+Online_ANA!K1331/1000+Online_ANA!L1331/1000+Online_ANA!M1331/1000/General!$B$22-SUM($P$2:P1331)/1000/General!$B$24+SUM($Q$2:Q1331)/1000/General!$B$24</f>
        <v>1.2902421243119266</v>
      </c>
      <c r="C1331" s="5">
        <f>Online_RAW!K1331</f>
        <v>23.79</v>
      </c>
      <c r="D1331" s="5">
        <f>Online_RAW!J1331</f>
        <v>1.9850000000000001</v>
      </c>
      <c r="E1331" s="5">
        <f>(1-F1331/100-G1331/100)/(1-C1331/100-D1331/100-General!$B$17/100)</f>
        <v>0.99358703793646275</v>
      </c>
      <c r="F1331" s="5">
        <f>N1331*General!$B$14/(N1331+O1331)+O1331*100/(N1331+O1331)</f>
        <v>26.643871027517839</v>
      </c>
      <c r="G1331" s="5">
        <f>N1331*General!$B$15/(N1331+O1331)</f>
        <v>3.7048549986102103E-2</v>
      </c>
      <c r="H1331" s="5">
        <f>(N1331+O1331)*(1/General!$B$20)*((F1331/100)-E1331*(C1331/100))*1000/B1331</f>
        <v>187.32979453555433</v>
      </c>
      <c r="I1331" s="5">
        <f>(N1331+O1331)*(1/General!$B$20)*((D1331/100)*E1331-(G1331/100))*1000/B1331</f>
        <v>120.58289622642587</v>
      </c>
      <c r="J1331" s="5">
        <f t="shared" si="20"/>
        <v>0.6436931003174714</v>
      </c>
      <c r="K1331" s="5">
        <f>MAX(Online_RAW!$L$2-Online_RAW!L1331,0)</f>
        <v>0</v>
      </c>
      <c r="L1331" s="5">
        <f>0.0039*(Online_RAW!M1331)</f>
        <v>77.036699999999996</v>
      </c>
      <c r="M1331" s="10">
        <f>Online_RAW!$N$2-Online_RAW!N1331</f>
        <v>145.1939124999999</v>
      </c>
      <c r="N1331" s="5">
        <f>Online_RAW!C1331*60</f>
        <v>166.9001739130434</v>
      </c>
      <c r="O1331" s="5">
        <f>MAX(0, Online_RAW!D1331*60)</f>
        <v>13.295999999999999</v>
      </c>
      <c r="P1331" s="5">
        <f>_xlfn.IFNA(VLOOKUP(A1331,Sampling!$D$7:$E$14,2,FALSE),0)</f>
        <v>0</v>
      </c>
      <c r="Q1331">
        <f>_xlfn.IFNA(VLOOKUP(A1331,Refill!$D$6:$G$8,2,FALSE),0)</f>
        <v>0</v>
      </c>
    </row>
    <row r="1332" spans="1:17" x14ac:dyDescent="0.25">
      <c r="A1332" s="5">
        <f>ROUND((Online_RAW!B1332-General!$B$10)*24,3)</f>
        <v>22.167000000000002</v>
      </c>
      <c r="B1332" s="5">
        <f>General!$B$12+Online_ANA!K1332/1000+Online_ANA!L1332/1000+Online_ANA!M1332/1000/General!$B$22-SUM($P$2:P1332)/1000/General!$B$24+SUM($Q$2:Q1332)/1000/General!$B$24</f>
        <v>1.2906922351681931</v>
      </c>
      <c r="C1332" s="5">
        <f>Online_RAW!K1332</f>
        <v>23.81</v>
      </c>
      <c r="D1332" s="5">
        <f>Online_RAW!J1332</f>
        <v>1.9850000000000001</v>
      </c>
      <c r="E1332" s="5">
        <f>(1-F1332/100-G1332/100)/(1-C1332/100-D1332/100-General!$B$17/100)</f>
        <v>0.99355199324594601</v>
      </c>
      <c r="F1332" s="5">
        <f>N1332*General!$B$14/(N1332+O1332)+O1332*100/(N1332+O1332)</f>
        <v>26.666339443653275</v>
      </c>
      <c r="G1332" s="5">
        <f>N1332*General!$B$15/(N1332+O1332)</f>
        <v>3.7037202301185214E-2</v>
      </c>
      <c r="H1332" s="5">
        <f>(N1332+O1332)*(1/General!$B$20)*((F1332/100)-E1332*(C1332/100))*1000/B1332</f>
        <v>187.34274671219757</v>
      </c>
      <c r="I1332" s="5">
        <f>(N1332+O1332)*(1/General!$B$20)*((D1332/100)*E1332-(G1332/100))*1000/B1332</f>
        <v>120.45014225786548</v>
      </c>
      <c r="J1332" s="5">
        <f t="shared" si="20"/>
        <v>0.64293998231436833</v>
      </c>
      <c r="K1332" s="5">
        <f>MAX(Online_RAW!$L$2-Online_RAW!L1332,0)</f>
        <v>0</v>
      </c>
      <c r="L1332" s="5">
        <f>0.0039*(Online_RAW!M1332)</f>
        <v>77.036699999999996</v>
      </c>
      <c r="M1332" s="10">
        <f>Online_RAW!$N$2-Online_RAW!N1332</f>
        <v>145.68453333333036</v>
      </c>
      <c r="N1332" s="5">
        <f>Online_RAW!C1332*60</f>
        <v>166.7285217391302</v>
      </c>
      <c r="O1332" s="5">
        <f>MAX(0, Online_RAW!D1332*60)</f>
        <v>13.337478260869561</v>
      </c>
      <c r="P1332" s="5">
        <f>_xlfn.IFNA(VLOOKUP(A1332,Sampling!$D$7:$E$14,2,FALSE),0)</f>
        <v>0</v>
      </c>
      <c r="Q1332">
        <f>_xlfn.IFNA(VLOOKUP(A1332,Refill!$D$6:$G$8,2,FALSE),0)</f>
        <v>0</v>
      </c>
    </row>
    <row r="1333" spans="1:17" x14ac:dyDescent="0.25">
      <c r="A1333" s="5">
        <f>ROUND((Online_RAW!B1333-General!$B$10)*24,3)</f>
        <v>22.183</v>
      </c>
      <c r="B1333" s="5">
        <f>General!$B$12+Online_ANA!K1333/1000+Online_ANA!L1333/1000+Online_ANA!M1333/1000/General!$B$22-SUM($P$2:P1333)/1000/General!$B$24+SUM($Q$2:Q1333)/1000/General!$B$24</f>
        <v>1.2913631032110096</v>
      </c>
      <c r="C1333" s="5">
        <f>Online_RAW!K1333</f>
        <v>23.83</v>
      </c>
      <c r="D1333" s="5">
        <f>Online_RAW!J1333</f>
        <v>1.9850000000000001</v>
      </c>
      <c r="E1333" s="5">
        <f>(1-F1333/100-G1333/100)/(1-C1333/100-D1333/100-General!$B$17/100)</f>
        <v>0.99444771887132388</v>
      </c>
      <c r="F1333" s="5">
        <f>N1333*General!$B$14/(N1333+O1333)+O1333*100/(N1333+O1333)</f>
        <v>26.62012531111646</v>
      </c>
      <c r="G1333" s="5">
        <f>N1333*General!$B$15/(N1333+O1333)</f>
        <v>3.7060542772163405E-2</v>
      </c>
      <c r="H1333" s="5">
        <f>(N1333+O1333)*(1/General!$B$20)*((F1333/100)-E1333*(C1333/100))*1000/B1333</f>
        <v>181.55217411985225</v>
      </c>
      <c r="I1333" s="5">
        <f>(N1333+O1333)*(1/General!$B$20)*((D1333/100)*E1333-(G1333/100))*1000/B1333</f>
        <v>120.3282761430055</v>
      </c>
      <c r="J1333" s="5">
        <f t="shared" si="20"/>
        <v>0.66277518694747439</v>
      </c>
      <c r="K1333" s="5">
        <f>MAX(Online_RAW!$L$2-Online_RAW!L1333,0)</f>
        <v>0</v>
      </c>
      <c r="L1333" s="5">
        <f>0.0039*(Online_RAW!M1333)</f>
        <v>77.249250000000004</v>
      </c>
      <c r="M1333" s="10">
        <f>Online_RAW!$N$2-Online_RAW!N1333</f>
        <v>146.1841000000004</v>
      </c>
      <c r="N1333" s="5">
        <f>Online_RAW!C1333*60</f>
        <v>166.6003636363638</v>
      </c>
      <c r="O1333" s="5">
        <f>MAX(0, Online_RAW!D1333*60)</f>
        <v>13.21390909090908</v>
      </c>
      <c r="P1333" s="5">
        <f>_xlfn.IFNA(VLOOKUP(A1333,Sampling!$D$7:$E$14,2,FALSE),0)</f>
        <v>0</v>
      </c>
      <c r="Q1333">
        <f>_xlfn.IFNA(VLOOKUP(A1333,Refill!$D$6:$G$8,2,FALSE),0)</f>
        <v>0</v>
      </c>
    </row>
    <row r="1334" spans="1:17" x14ac:dyDescent="0.25">
      <c r="A1334" s="5">
        <f>ROUND((Online_RAW!B1334-General!$B$10)*24,3)</f>
        <v>22.2</v>
      </c>
      <c r="B1334" s="5">
        <f>General!$B$12+Online_ANA!K1334/1000+Online_ANA!L1334/1000+Online_ANA!M1334/1000/General!$B$22-SUM($P$2:P1334)/1000/General!$B$24+SUM($Q$2:Q1334)/1000/General!$B$24</f>
        <v>1.2917820184835416</v>
      </c>
      <c r="C1334" s="5">
        <f>Online_RAW!K1334</f>
        <v>23.83</v>
      </c>
      <c r="D1334" s="5">
        <f>Online_RAW!J1334</f>
        <v>2</v>
      </c>
      <c r="E1334" s="5">
        <f>(1-F1334/100-G1334/100)/(1-C1334/100-D1334/100-General!$B$17/100)</f>
        <v>0.99361159719088521</v>
      </c>
      <c r="F1334" s="5">
        <f>N1334*General!$B$14/(N1334+O1334)+O1334*100/(N1334+O1334)</f>
        <v>26.696734079815567</v>
      </c>
      <c r="G1334" s="5">
        <f>N1334*General!$B$15/(N1334+O1334)</f>
        <v>3.7021851474840627E-2</v>
      </c>
      <c r="H1334" s="5">
        <f>(N1334+O1334)*(1/General!$B$20)*((F1334/100)-E1334*(C1334/100))*1000/B1334</f>
        <v>187.84984168778112</v>
      </c>
      <c r="I1334" s="5">
        <f>(N1334+O1334)*(1/General!$B$20)*((D1334/100)*E1334-(G1334/100))*1000/B1334</f>
        <v>121.34769396601554</v>
      </c>
      <c r="J1334" s="5">
        <f t="shared" si="20"/>
        <v>0.64598241273848633</v>
      </c>
      <c r="K1334" s="5">
        <f>MAX(Online_RAW!$L$2-Online_RAW!L1334,0)</f>
        <v>0</v>
      </c>
      <c r="L1334" s="5">
        <f>0.0039*(Online_RAW!M1334)</f>
        <v>77.249250000000004</v>
      </c>
      <c r="M1334" s="10">
        <f>Online_RAW!$N$2-Online_RAW!N1334</f>
        <v>146.64071764706023</v>
      </c>
      <c r="N1334" s="5">
        <f>Online_RAW!C1334*60</f>
        <v>166.7473043478264</v>
      </c>
      <c r="O1334" s="5">
        <f>MAX(0, Online_RAW!D1334*60)</f>
        <v>13.41365217391302</v>
      </c>
      <c r="P1334" s="5">
        <f>_xlfn.IFNA(VLOOKUP(A1334,Sampling!$D$7:$E$14,2,FALSE),0)</f>
        <v>0</v>
      </c>
      <c r="Q1334">
        <f>_xlfn.IFNA(VLOOKUP(A1334,Refill!$D$6:$G$8,2,FALSE),0)</f>
        <v>0</v>
      </c>
    </row>
    <row r="1335" spans="1:17" x14ac:dyDescent="0.25">
      <c r="A1335" s="5">
        <f>ROUND((Online_RAW!B1335-General!$B$10)*24,3)</f>
        <v>22.216999999999999</v>
      </c>
      <c r="B1335" s="5">
        <f>General!$B$12+Online_ANA!K1335/1000+Online_ANA!L1335/1000+Online_ANA!M1335/1000/General!$B$22-SUM($P$2:P1335)/1000/General!$B$24+SUM($Q$2:Q1335)/1000/General!$B$24</f>
        <v>1.2924077614678904</v>
      </c>
      <c r="C1335" s="5">
        <f>Online_RAW!K1335</f>
        <v>23.855</v>
      </c>
      <c r="D1335" s="5">
        <f>Online_RAW!J1335</f>
        <v>1.99</v>
      </c>
      <c r="E1335" s="5">
        <f>(1-F1335/100-G1335/100)/(1-C1335/100-D1335/100-General!$B$17/100)</f>
        <v>0.99347713107177693</v>
      </c>
      <c r="F1335" s="5">
        <f>N1335*General!$B$14/(N1335+O1335)+O1335*100/(N1335+O1335)</f>
        <v>26.721563946717346</v>
      </c>
      <c r="G1335" s="5">
        <f>N1335*General!$B$15/(N1335+O1335)</f>
        <v>3.7009311138021535E-2</v>
      </c>
      <c r="H1335" s="5">
        <f>(N1335+O1335)*(1/General!$B$20)*((F1335/100)-E1335*(C1335/100))*1000/B1335</f>
        <v>187.88670488610146</v>
      </c>
      <c r="I1335" s="5">
        <f>(N1335+O1335)*(1/General!$B$20)*((D1335/100)*E1335-(G1335/100))*1000/B1335</f>
        <v>120.60952353641679</v>
      </c>
      <c r="J1335" s="5">
        <f t="shared" si="20"/>
        <v>0.64192686549871281</v>
      </c>
      <c r="K1335" s="5">
        <f>MAX(Online_RAW!$L$2-Online_RAW!L1335,0)</f>
        <v>0</v>
      </c>
      <c r="L1335" s="5">
        <f>0.0039*(Online_RAW!M1335)</f>
        <v>77.453999999999994</v>
      </c>
      <c r="M1335" s="10">
        <f>Online_RAW!$N$2-Online_RAW!N1335</f>
        <v>147.09960000000046</v>
      </c>
      <c r="N1335" s="5">
        <f>Online_RAW!C1335*60</f>
        <v>166.62782608695659</v>
      </c>
      <c r="O1335" s="5">
        <f>MAX(0, Online_RAW!D1335*60)</f>
        <v>13.465043478260881</v>
      </c>
      <c r="P1335" s="5">
        <f>_xlfn.IFNA(VLOOKUP(A1335,Sampling!$D$7:$E$14,2,FALSE),0)</f>
        <v>0</v>
      </c>
      <c r="Q1335">
        <f>_xlfn.IFNA(VLOOKUP(A1335,Refill!$D$6:$G$8,2,FALSE),0)</f>
        <v>0</v>
      </c>
    </row>
    <row r="1336" spans="1:17" x14ac:dyDescent="0.25">
      <c r="A1336" s="5">
        <f>ROUND((Online_RAW!B1336-General!$B$10)*24,3)</f>
        <v>22.233000000000001</v>
      </c>
      <c r="B1336" s="5">
        <f>General!$B$12+Online_ANA!K1336/1000+Online_ANA!L1336/1000+Online_ANA!M1336/1000/General!$B$22-SUM($P$2:P1336)/1000/General!$B$24+SUM($Q$2:Q1336)/1000/General!$B$24</f>
        <v>1.2930636981651376</v>
      </c>
      <c r="C1336" s="5">
        <f>Online_RAW!K1336</f>
        <v>23.89</v>
      </c>
      <c r="D1336" s="5">
        <f>Online_RAW!J1336</f>
        <v>1.9950000000000001</v>
      </c>
      <c r="E1336" s="5">
        <f>(1-F1336/100-G1336/100)/(1-C1336/100-D1336/100-General!$B$17/100)</f>
        <v>0.99377035044586315</v>
      </c>
      <c r="F1336" s="5">
        <f>N1336*General!$B$14/(N1336+O1336)+O1336*100/(N1336+O1336)</f>
        <v>26.739707115033781</v>
      </c>
      <c r="G1336" s="5">
        <f>N1336*General!$B$15/(N1336+O1336)</f>
        <v>3.7000147921700109E-2</v>
      </c>
      <c r="H1336" s="5">
        <f>(N1336+O1336)*(1/General!$B$20)*((F1336/100)-E1336*(C1336/100))*1000/B1336</f>
        <v>186.10639918447703</v>
      </c>
      <c r="I1336" s="5">
        <f>(N1336+O1336)*(1/General!$B$20)*((D1336/100)*E1336-(G1336/100))*1000/B1336</f>
        <v>120.75347851409556</v>
      </c>
      <c r="J1336" s="5">
        <f t="shared" si="20"/>
        <v>0.64884108791121842</v>
      </c>
      <c r="K1336" s="5">
        <f>MAX(Online_RAW!$L$2-Online_RAW!L1336,0)</f>
        <v>0</v>
      </c>
      <c r="L1336" s="5">
        <f>0.0039*(Online_RAW!M1336)</f>
        <v>77.665899999999866</v>
      </c>
      <c r="M1336" s="10">
        <f>Online_RAW!$N$2-Online_RAW!N1336</f>
        <v>147.58359999999993</v>
      </c>
      <c r="N1336" s="5">
        <f>Online_RAW!C1336*60</f>
        <v>166.39304347826101</v>
      </c>
      <c r="O1336" s="5">
        <f>MAX(0, Online_RAW!D1336*60)</f>
        <v>13.490608695652201</v>
      </c>
      <c r="P1336" s="5">
        <f>_xlfn.IFNA(VLOOKUP(A1336,Sampling!$D$7:$E$14,2,FALSE),0)</f>
        <v>0</v>
      </c>
      <c r="Q1336">
        <f>_xlfn.IFNA(VLOOKUP(A1336,Refill!$D$6:$G$8,2,FALSE),0)</f>
        <v>0</v>
      </c>
    </row>
    <row r="1337" spans="1:17" x14ac:dyDescent="0.25">
      <c r="A1337" s="5">
        <f>ROUND((Online_RAW!B1337-General!$B$10)*24,3)</f>
        <v>22.25</v>
      </c>
      <c r="B1337" s="5">
        <f>General!$B$12+Online_ANA!K1337/1000+Online_ANA!L1337/1000+Online_ANA!M1337/1000/General!$B$22-SUM($P$2:P1337)/1000/General!$B$24+SUM($Q$2:Q1337)/1000/General!$B$24</f>
        <v>1.2934831800863491</v>
      </c>
      <c r="C1337" s="5">
        <f>Online_RAW!K1337</f>
        <v>23.9057142857143</v>
      </c>
      <c r="D1337" s="5">
        <f>Online_RAW!J1337</f>
        <v>2.0099999999999998</v>
      </c>
      <c r="E1337" s="5">
        <f>(1-F1337/100-G1337/100)/(1-C1337/100-D1337/100-General!$B$17/100)</f>
        <v>0.99286676091415815</v>
      </c>
      <c r="F1337" s="5">
        <f>N1337*General!$B$14/(N1337+O1337)+O1337*100/(N1337+O1337)</f>
        <v>26.836829922230173</v>
      </c>
      <c r="G1337" s="5">
        <f>N1337*General!$B$15/(N1337+O1337)</f>
        <v>3.6951095998873647E-2</v>
      </c>
      <c r="H1337" s="5">
        <f>(N1337+O1337)*(1/General!$B$20)*((F1337/100)-E1337*(C1337/100))*1000/B1337</f>
        <v>192.72514604831443</v>
      </c>
      <c r="I1337" s="5">
        <f>(N1337+O1337)*(1/General!$B$20)*((D1337/100)*E1337-(G1337/100))*1000/B1337</f>
        <v>121.70747821115</v>
      </c>
      <c r="J1337" s="5">
        <f t="shared" ref="J1337:J1400" si="21">I1337/H1337</f>
        <v>0.63150803466320404</v>
      </c>
      <c r="K1337" s="5">
        <f>MAX(Online_RAW!$L$2-Online_RAW!L1337,0)</f>
        <v>0</v>
      </c>
      <c r="L1337" s="5">
        <f>0.0039*(Online_RAW!M1337)</f>
        <v>77.665899999999866</v>
      </c>
      <c r="M1337" s="10">
        <f>Online_RAW!$N$2-Online_RAW!N1337</f>
        <v>148.04083529412037</v>
      </c>
      <c r="N1337" s="5">
        <f>Online_RAW!C1337*60</f>
        <v>166.415727272727</v>
      </c>
      <c r="O1337" s="5">
        <f>MAX(0, Online_RAW!D1337*60)</f>
        <v>13.7312727272727</v>
      </c>
      <c r="P1337" s="5">
        <f>_xlfn.IFNA(VLOOKUP(A1337,Sampling!$D$7:$E$14,2,FALSE),0)</f>
        <v>0</v>
      </c>
      <c r="Q1337">
        <f>_xlfn.IFNA(VLOOKUP(A1337,Refill!$D$6:$G$8,2,FALSE),0)</f>
        <v>0</v>
      </c>
    </row>
    <row r="1338" spans="1:17" x14ac:dyDescent="0.25">
      <c r="A1338" s="5">
        <f>ROUND((Online_RAW!B1338-General!$B$10)*24,3)</f>
        <v>22.266999999999999</v>
      </c>
      <c r="B1338" s="5">
        <f>General!$B$12+Online_ANA!K1338/1000+Online_ANA!L1338/1000+Online_ANA!M1338/1000/General!$B$22-SUM($P$2:P1338)/1000/General!$B$24+SUM($Q$2:Q1338)/1000/General!$B$24</f>
        <v>1.2941610415465321</v>
      </c>
      <c r="C1338" s="5">
        <f>Online_RAW!K1338</f>
        <v>23.93</v>
      </c>
      <c r="D1338" s="5">
        <f>Online_RAW!J1338</f>
        <v>2.0099999999999998</v>
      </c>
      <c r="E1338" s="5">
        <f>(1-F1338/100-G1338/100)/(1-C1338/100-D1338/100-General!$B$17/100)</f>
        <v>0.99326198073874516</v>
      </c>
      <c r="F1338" s="5">
        <f>N1338*General!$B$14/(N1338+O1338)+O1338*100/(N1338+O1338)</f>
        <v>26.831840909375078</v>
      </c>
      <c r="G1338" s="5">
        <f>N1338*General!$B$15/(N1338+O1338)</f>
        <v>3.6953615702335824E-2</v>
      </c>
      <c r="H1338" s="5">
        <f>(N1338+O1338)*(1/General!$B$20)*((F1338/100)-E1338*(C1338/100))*1000/B1338</f>
        <v>190.01912472580833</v>
      </c>
      <c r="I1338" s="5">
        <f>(N1338+O1338)*(1/General!$B$20)*((D1338/100)*E1338-(G1338/100))*1000/B1338</f>
        <v>121.55831075806624</v>
      </c>
      <c r="J1338" s="5">
        <f t="shared" si="21"/>
        <v>0.63971619137532132</v>
      </c>
      <c r="K1338" s="5">
        <f>MAX(Online_RAW!$L$2-Online_RAW!L1338,0)</f>
        <v>0</v>
      </c>
      <c r="L1338" s="5">
        <f>0.0039*(Online_RAW!M1338)</f>
        <v>77.886899999999997</v>
      </c>
      <c r="M1338" s="10">
        <f>Online_RAW!$N$2-Online_RAW!N1338</f>
        <v>148.53881428572004</v>
      </c>
      <c r="N1338" s="5">
        <f>Online_RAW!C1338*60</f>
        <v>166.24300000000019</v>
      </c>
      <c r="O1338" s="5">
        <f>MAX(0, Online_RAW!D1338*60)</f>
        <v>13.704749999999999</v>
      </c>
      <c r="P1338" s="5">
        <f>_xlfn.IFNA(VLOOKUP(A1338,Sampling!$D$7:$E$14,2,FALSE),0)</f>
        <v>0</v>
      </c>
      <c r="Q1338">
        <f>_xlfn.IFNA(VLOOKUP(A1338,Refill!$D$6:$G$8,2,FALSE),0)</f>
        <v>0</v>
      </c>
    </row>
    <row r="1339" spans="1:17" x14ac:dyDescent="0.25">
      <c r="A1339" s="5">
        <f>ROUND((Online_RAW!B1339-General!$B$10)*24,3)</f>
        <v>22.283000000000001</v>
      </c>
      <c r="B1339" s="5">
        <f>General!$B$12+Online_ANA!K1339/1000+Online_ANA!L1339/1000+Online_ANA!M1339/1000/General!$B$22-SUM($P$2:P1339)/1000/General!$B$24+SUM($Q$2:Q1339)/1000/General!$B$24</f>
        <v>1.2947742223961103</v>
      </c>
      <c r="C1339" s="5">
        <f>Online_RAW!K1339</f>
        <v>23.97</v>
      </c>
      <c r="D1339" s="5">
        <f>Online_RAW!J1339</f>
        <v>2.02</v>
      </c>
      <c r="E1339" s="5">
        <f>(1-F1339/100-G1339/100)/(1-C1339/100-D1339/100-General!$B$17/100)</f>
        <v>0.99351796954973604</v>
      </c>
      <c r="F1339" s="5">
        <f>N1339*General!$B$14/(N1339+O1339)+O1339*100/(N1339+O1339)</f>
        <v>26.862684618530825</v>
      </c>
      <c r="G1339" s="5">
        <f>N1339*General!$B$15/(N1339+O1339)</f>
        <v>3.6938038071449082E-2</v>
      </c>
      <c r="H1339" s="5">
        <f>(N1339+O1339)*(1/General!$B$20)*((F1339/100)-E1339*(C1339/100))*1000/B1339</f>
        <v>189.07132461529721</v>
      </c>
      <c r="I1339" s="5">
        <f>(N1339+O1339)*(1/General!$B$20)*((D1339/100)*E1339-(G1339/100))*1000/B1339</f>
        <v>122.19728098499498</v>
      </c>
      <c r="J1339" s="5">
        <f t="shared" si="21"/>
        <v>0.64630255927824787</v>
      </c>
      <c r="K1339" s="5">
        <f>MAX(Online_RAW!$L$2-Online_RAW!L1339,0)</f>
        <v>0</v>
      </c>
      <c r="L1339" s="5">
        <f>0.0039*(Online_RAW!M1339)</f>
        <v>78.089699999999993</v>
      </c>
      <c r="M1339" s="10">
        <f>Online_RAW!$N$2-Online_RAW!N1339</f>
        <v>148.98612941175998</v>
      </c>
      <c r="N1339" s="5">
        <f>Online_RAW!C1339*60</f>
        <v>166.23771428571422</v>
      </c>
      <c r="O1339" s="5">
        <f>MAX(0, Online_RAW!D1339*60)</f>
        <v>13.780200000000001</v>
      </c>
      <c r="P1339" s="5">
        <f>_xlfn.IFNA(VLOOKUP(A1339,Sampling!$D$7:$E$14,2,FALSE),0)</f>
        <v>0</v>
      </c>
      <c r="Q1339">
        <f>_xlfn.IFNA(VLOOKUP(A1339,Refill!$D$6:$G$8,2,FALSE),0)</f>
        <v>0</v>
      </c>
    </row>
    <row r="1340" spans="1:17" x14ac:dyDescent="0.25">
      <c r="A1340" s="5">
        <f>ROUND((Online_RAW!B1340-General!$B$10)*24,3)</f>
        <v>22.3</v>
      </c>
      <c r="B1340" s="5">
        <f>General!$B$12+Online_ANA!K1340/1000+Online_ANA!L1340/1000+Online_ANA!M1340/1000/General!$B$22-SUM($P$2:P1340)/1000/General!$B$24+SUM($Q$2:Q1340)/1000/General!$B$24</f>
        <v>1.2953045059280186</v>
      </c>
      <c r="C1340" s="5">
        <f>Online_RAW!K1340</f>
        <v>24.015000000000001</v>
      </c>
      <c r="D1340" s="5">
        <f>Online_RAW!J1340</f>
        <v>2.0150000000000001</v>
      </c>
      <c r="E1340" s="5">
        <f>(1-F1340/100-G1340/100)/(1-C1340/100-D1340/100-General!$B$17/100)</f>
        <v>0.9931515098880711</v>
      </c>
      <c r="F1340" s="5">
        <f>N1340*General!$B$14/(N1340+O1340)+O1340*100/(N1340+O1340)</f>
        <v>26.929407492630748</v>
      </c>
      <c r="G1340" s="5">
        <f>N1340*General!$B$15/(N1340+O1340)</f>
        <v>3.6904339650186496E-2</v>
      </c>
      <c r="H1340" s="5">
        <f>(N1340+O1340)*(1/General!$B$20)*((F1340/100)-E1340*(C1340/100))*1000/B1340</f>
        <v>190.87665005853111</v>
      </c>
      <c r="I1340" s="5">
        <f>(N1340+O1340)*(1/General!$B$20)*((D1340/100)*E1340-(G1340/100))*1000/B1340</f>
        <v>121.77771266367127</v>
      </c>
      <c r="J1340" s="5">
        <f t="shared" si="21"/>
        <v>0.63799166962710685</v>
      </c>
      <c r="K1340" s="5">
        <f>MAX(Online_RAW!$L$2-Online_RAW!L1340,0)</f>
        <v>0</v>
      </c>
      <c r="L1340" s="5">
        <f>0.0039*(Online_RAW!M1340)</f>
        <v>78.089699999999993</v>
      </c>
      <c r="M1340" s="10">
        <f>Online_RAW!$N$2-Online_RAW!N1340</f>
        <v>149.5641384615401</v>
      </c>
      <c r="N1340" s="5">
        <f>Online_RAW!C1340*60</f>
        <v>166.06173913043457</v>
      </c>
      <c r="O1340" s="5">
        <f>MAX(0, Online_RAW!D1340*60)</f>
        <v>13.92981818181816</v>
      </c>
      <c r="P1340" s="5">
        <f>_xlfn.IFNA(VLOOKUP(A1340,Sampling!$D$7:$E$14,2,FALSE),0)</f>
        <v>0</v>
      </c>
      <c r="Q1340">
        <f>_xlfn.IFNA(VLOOKUP(A1340,Refill!$D$6:$G$8,2,FALSE),0)</f>
        <v>0</v>
      </c>
    </row>
    <row r="1341" spans="1:17" x14ac:dyDescent="0.25">
      <c r="A1341" s="5">
        <f>ROUND((Online_RAW!B1341-General!$B$10)*24,3)</f>
        <v>22.317</v>
      </c>
      <c r="B1341" s="5">
        <f>General!$B$12+Online_ANA!K1341/1000+Online_ANA!L1341/1000+Online_ANA!M1341/1000/General!$B$22-SUM($P$2:P1341)/1000/General!$B$24+SUM($Q$2:Q1341)/1000/General!$B$24</f>
        <v>1.2958649095674952</v>
      </c>
      <c r="C1341" s="5">
        <f>Online_RAW!K1341</f>
        <v>24.05</v>
      </c>
      <c r="D1341" s="5">
        <f>Online_RAW!J1341</f>
        <v>2.0249999999999999</v>
      </c>
      <c r="E1341" s="5">
        <f>(1-F1341/100-G1341/100)/(1-C1341/100-D1341/100-General!$B$17/100)</f>
        <v>0.99317541089069861</v>
      </c>
      <c r="F1341" s="5">
        <f>N1341*General!$B$14/(N1341+O1341)+O1341*100/(N1341+O1341)</f>
        <v>26.972364466177662</v>
      </c>
      <c r="G1341" s="5">
        <f>N1341*General!$B$15/(N1341+O1341)</f>
        <v>3.6882644209001177E-2</v>
      </c>
      <c r="H1341" s="5">
        <f>(N1341+O1341)*(1/General!$B$20)*((F1341/100)-E1341*(C1341/100))*1000/B1341</f>
        <v>191.32736993971352</v>
      </c>
      <c r="I1341" s="5">
        <f>(N1341+O1341)*(1/General!$B$20)*((D1341/100)*E1341-(G1341/100))*1000/B1341</f>
        <v>122.38382309965611</v>
      </c>
      <c r="J1341" s="5">
        <f t="shared" si="21"/>
        <v>0.63965664263413413</v>
      </c>
      <c r="K1341" s="5">
        <f>MAX(Online_RAW!$L$2-Online_RAW!L1341,0)</f>
        <v>0</v>
      </c>
      <c r="L1341" s="5">
        <f>0.0039*(Online_RAW!M1341)</f>
        <v>78.311999999999998</v>
      </c>
      <c r="M1341" s="10">
        <f>Online_RAW!$N$2-Online_RAW!N1341</f>
        <v>149.93267142856985</v>
      </c>
      <c r="N1341" s="5">
        <f>Online_RAW!C1341*60</f>
        <v>166.017</v>
      </c>
      <c r="O1341" s="5">
        <f>MAX(0, Online_RAW!D1341*60)</f>
        <v>14.031913043478241</v>
      </c>
      <c r="P1341" s="5">
        <f>_xlfn.IFNA(VLOOKUP(A1341,Sampling!$D$7:$E$14,2,FALSE),0)</f>
        <v>0</v>
      </c>
      <c r="Q1341">
        <f>_xlfn.IFNA(VLOOKUP(A1341,Refill!$D$6:$G$8,2,FALSE),0)</f>
        <v>0</v>
      </c>
    </row>
    <row r="1342" spans="1:17" x14ac:dyDescent="0.25">
      <c r="A1342" s="5">
        <f>ROUND((Online_RAW!B1342-General!$B$10)*24,3)</f>
        <v>22.332999999999998</v>
      </c>
      <c r="B1342" s="5">
        <f>General!$B$12+Online_ANA!K1342/1000+Online_ANA!L1342/1000+Online_ANA!M1342/1000/General!$B$22-SUM($P$2:P1342)/1000/General!$B$24+SUM($Q$2:Q1342)/1000/General!$B$24</f>
        <v>1.2965826080733949</v>
      </c>
      <c r="C1342" s="5">
        <f>Online_RAW!K1342</f>
        <v>24.09</v>
      </c>
      <c r="D1342" s="5">
        <f>Online_RAW!J1342</f>
        <v>2.0249999999999999</v>
      </c>
      <c r="E1342" s="5">
        <f>(1-F1342/100-G1342/100)/(1-C1342/100-D1342/100-General!$B$17/100)</f>
        <v>0.99362661558088405</v>
      </c>
      <c r="F1342" s="5">
        <f>N1342*General!$B$14/(N1342+O1342)+O1342*100/(N1342+O1342)</f>
        <v>26.97895278431098</v>
      </c>
      <c r="G1342" s="5">
        <f>N1342*General!$B$15/(N1342+O1342)</f>
        <v>3.687931677560051E-2</v>
      </c>
      <c r="H1342" s="5">
        <f>(N1342+O1342)*(1/General!$B$20)*((F1342/100)-E1342*(C1342/100))*1000/B1342</f>
        <v>188.41348394626777</v>
      </c>
      <c r="I1342" s="5">
        <f>(N1342+O1342)*(1/General!$B$20)*((D1342/100)*E1342-(G1342/100))*1000/B1342</f>
        <v>122.31999193231839</v>
      </c>
      <c r="J1342" s="5">
        <f t="shared" si="21"/>
        <v>0.64921039285703086</v>
      </c>
      <c r="K1342" s="5">
        <f>MAX(Online_RAW!$L$2-Online_RAW!L1342,0)</f>
        <v>0</v>
      </c>
      <c r="L1342" s="5">
        <f>0.0039*(Online_RAW!M1342)</f>
        <v>78.556919999999991</v>
      </c>
      <c r="M1342" s="10">
        <f>Online_RAW!$N$2-Online_RAW!N1342</f>
        <v>150.44800000000032</v>
      </c>
      <c r="N1342" s="5">
        <f>Online_RAW!C1342*60</f>
        <v>165.93026086956542</v>
      </c>
      <c r="O1342" s="5">
        <f>MAX(0, Online_RAW!D1342*60)</f>
        <v>14.04081818181816</v>
      </c>
      <c r="P1342" s="5">
        <f>_xlfn.IFNA(VLOOKUP(A1342,Sampling!$D$7:$E$14,2,FALSE),0)</f>
        <v>0</v>
      </c>
      <c r="Q1342">
        <f>_xlfn.IFNA(VLOOKUP(A1342,Refill!$D$6:$G$8,2,FALSE),0)</f>
        <v>0</v>
      </c>
    </row>
    <row r="1343" spans="1:17" x14ac:dyDescent="0.25">
      <c r="A1343" s="5">
        <f>ROUND((Online_RAW!B1343-General!$B$10)*24,3)</f>
        <v>22.35</v>
      </c>
      <c r="B1343" s="5">
        <f>General!$B$12+Online_ANA!K1343/1000+Online_ANA!L1343/1000+Online_ANA!M1343/1000/General!$B$22-SUM($P$2:P1343)/1000/General!$B$24+SUM($Q$2:Q1343)/1000/General!$B$24</f>
        <v>1.2970084388583123</v>
      </c>
      <c r="C1343" s="5">
        <f>Online_RAW!K1343</f>
        <v>24.09</v>
      </c>
      <c r="D1343" s="5">
        <f>Online_RAW!J1343</f>
        <v>2.0350000000000001</v>
      </c>
      <c r="E1343" s="5">
        <f>(1-F1343/100-G1343/100)/(1-C1343/100-D1343/100-General!$B$17/100)</f>
        <v>0.99335755568509265</v>
      </c>
      <c r="F1343" s="5">
        <f>N1343*General!$B$14/(N1343+O1343)+O1343*100/(N1343+O1343)</f>
        <v>27.008664436005844</v>
      </c>
      <c r="G1343" s="5">
        <f>N1343*General!$B$15/(N1343+O1343)</f>
        <v>3.6864310890906145E-2</v>
      </c>
      <c r="H1343" s="5">
        <f>(N1343+O1343)*(1/General!$B$20)*((F1343/100)-E1343*(C1343/100))*1000/B1343</f>
        <v>190.67861796262795</v>
      </c>
      <c r="I1343" s="5">
        <f>(N1343+O1343)*(1/General!$B$20)*((D1343/100)*E1343-(G1343/100))*1000/B1343</f>
        <v>122.91766745639592</v>
      </c>
      <c r="J1343" s="5">
        <f t="shared" si="21"/>
        <v>0.64463267444327277</v>
      </c>
      <c r="K1343" s="5">
        <f>MAX(Online_RAW!$L$2-Online_RAW!L1343,0)</f>
        <v>0</v>
      </c>
      <c r="L1343" s="5">
        <f>0.0039*(Online_RAW!M1343)</f>
        <v>78.556919999999991</v>
      </c>
      <c r="M1343" s="10">
        <f>Online_RAW!$N$2-Online_RAW!N1343</f>
        <v>150.91215555556028</v>
      </c>
      <c r="N1343" s="5">
        <f>Online_RAW!C1343*60</f>
        <v>165.93790909090922</v>
      </c>
      <c r="O1343" s="5">
        <f>MAX(0, Online_RAW!D1343*60)</f>
        <v>14.114727272727301</v>
      </c>
      <c r="P1343" s="5">
        <f>_xlfn.IFNA(VLOOKUP(A1343,Sampling!$D$7:$E$14,2,FALSE),0)</f>
        <v>0</v>
      </c>
      <c r="Q1343">
        <f>_xlfn.IFNA(VLOOKUP(A1343,Refill!$D$6:$G$8,2,FALSE),0)</f>
        <v>0</v>
      </c>
    </row>
    <row r="1344" spans="1:17" x14ac:dyDescent="0.25">
      <c r="A1344" s="5">
        <f>ROUND((Online_RAW!B1344-General!$B$10)*24,3)</f>
        <v>22.367000000000001</v>
      </c>
      <c r="B1344" s="5">
        <f>General!$B$12+Online_ANA!K1344/1000+Online_ANA!L1344/1000+Online_ANA!M1344/1000/General!$B$22-SUM($P$2:P1344)/1000/General!$B$24+SUM($Q$2:Q1344)/1000/General!$B$24</f>
        <v>1.2976302924488354</v>
      </c>
      <c r="C1344" s="5">
        <f>Online_RAW!K1344</f>
        <v>24.13</v>
      </c>
      <c r="D1344" s="5">
        <f>Online_RAW!J1344</f>
        <v>2.04</v>
      </c>
      <c r="E1344" s="5">
        <f>(1-F1344/100-G1344/100)/(1-C1344/100-D1344/100-General!$B$17/100)</f>
        <v>0.99341043846581434</v>
      </c>
      <c r="F1344" s="5">
        <f>N1344*General!$B$14/(N1344+O1344)+O1344*100/(N1344+O1344)</f>
        <v>27.049504698678703</v>
      </c>
      <c r="G1344" s="5">
        <f>N1344*General!$B$15/(N1344+O1344)</f>
        <v>3.6843684495616813E-2</v>
      </c>
      <c r="H1344" s="5">
        <f>(N1344+O1344)*(1/General!$B$20)*((F1344/100)-E1344*(C1344/100))*1000/B1344</f>
        <v>190.67901429857031</v>
      </c>
      <c r="I1344" s="5">
        <f>(N1344+O1344)*(1/General!$B$20)*((D1344/100)*E1344-(G1344/100))*1000/B1344</f>
        <v>123.24031073941376</v>
      </c>
      <c r="J1344" s="5">
        <f t="shared" si="21"/>
        <v>0.6463234100132319</v>
      </c>
      <c r="K1344" s="5">
        <f>MAX(Online_RAW!$L$2-Online_RAW!L1344,0)</f>
        <v>0</v>
      </c>
      <c r="L1344" s="5">
        <f>0.0039*(Online_RAW!M1344)</f>
        <v>78.733199999999997</v>
      </c>
      <c r="M1344" s="10">
        <f>Online_RAW!$N$2-Online_RAW!N1344</f>
        <v>151.3978307692305</v>
      </c>
      <c r="N1344" s="5">
        <f>Online_RAW!C1344*60</f>
        <v>165.9340909090908</v>
      </c>
      <c r="O1344" s="5">
        <f>MAX(0, Online_RAW!D1344*60)</f>
        <v>14.215199999999999</v>
      </c>
      <c r="P1344" s="5">
        <f>_xlfn.IFNA(VLOOKUP(A1344,Sampling!$D$7:$E$14,2,FALSE),0)</f>
        <v>0</v>
      </c>
      <c r="Q1344">
        <f>_xlfn.IFNA(VLOOKUP(A1344,Refill!$D$6:$G$8,2,FALSE),0)</f>
        <v>0</v>
      </c>
    </row>
    <row r="1345" spans="1:17" x14ac:dyDescent="0.25">
      <c r="A1345" s="5">
        <f>ROUND((Online_RAW!B1345-General!$B$10)*24,3)</f>
        <v>22.382999999999999</v>
      </c>
      <c r="B1345" s="5">
        <f>General!$B$12+Online_ANA!K1345/1000+Online_ANA!L1345/1000+Online_ANA!M1345/1000/General!$B$22-SUM($P$2:P1345)/1000/General!$B$24+SUM($Q$2:Q1345)/1000/General!$B$24</f>
        <v>1.2982338618610734</v>
      </c>
      <c r="C1345" s="5">
        <f>Online_RAW!K1345</f>
        <v>24.16</v>
      </c>
      <c r="D1345" s="5">
        <f>Online_RAW!J1345</f>
        <v>2.0350000000000001</v>
      </c>
      <c r="E1345" s="5">
        <f>(1-F1345/100-G1345/100)/(1-C1345/100-D1345/100-General!$B$17/100)</f>
        <v>0.99398694636433871</v>
      </c>
      <c r="F1345" s="5">
        <f>N1345*General!$B$14/(N1345+O1345)+O1345*100/(N1345+O1345)</f>
        <v>27.032031419834475</v>
      </c>
      <c r="G1345" s="5">
        <f>N1345*General!$B$15/(N1345+O1345)</f>
        <v>3.6852509383921983E-2</v>
      </c>
      <c r="H1345" s="5">
        <f>(N1345+O1345)*(1/General!$B$20)*((F1345/100)-E1345*(C1345/100))*1000/B1345</f>
        <v>186.64912994376971</v>
      </c>
      <c r="I1345" s="5">
        <f>(N1345+O1345)*(1/General!$B$20)*((D1345/100)*E1345-(G1345/100))*1000/B1345</f>
        <v>122.847483425505</v>
      </c>
      <c r="J1345" s="5">
        <f t="shared" si="21"/>
        <v>0.65817335158494594</v>
      </c>
      <c r="K1345" s="5">
        <f>MAX(Online_RAW!$L$2-Online_RAW!L1345,0)</f>
        <v>0</v>
      </c>
      <c r="L1345" s="5">
        <f>0.0039*(Online_RAW!M1345)</f>
        <v>78.92819999999999</v>
      </c>
      <c r="M1345" s="10">
        <f>Online_RAW!$N$2-Online_RAW!N1345</f>
        <v>151.8431714285698</v>
      </c>
      <c r="N1345" s="5">
        <f>Online_RAW!C1345*60</f>
        <v>165.83869565217421</v>
      </c>
      <c r="O1345" s="5">
        <f>MAX(0, Online_RAW!D1345*60)</f>
        <v>14.163913043478241</v>
      </c>
      <c r="P1345" s="5">
        <f>_xlfn.IFNA(VLOOKUP(A1345,Sampling!$D$7:$E$14,2,FALSE),0)</f>
        <v>0</v>
      </c>
      <c r="Q1345">
        <f>_xlfn.IFNA(VLOOKUP(A1345,Refill!$D$6:$G$8,2,FALSE),0)</f>
        <v>0</v>
      </c>
    </row>
    <row r="1346" spans="1:17" x14ac:dyDescent="0.25">
      <c r="A1346" s="5">
        <f>ROUND((Online_RAW!B1346-General!$B$10)*24,3)</f>
        <v>22.4</v>
      </c>
      <c r="B1346" s="5">
        <f>General!$B$12+Online_ANA!K1346/1000+Online_ANA!L1346/1000+Online_ANA!M1346/1000/General!$B$22-SUM($P$2:P1346)/1000/General!$B$24+SUM($Q$2:Q1346)/1000/General!$B$24</f>
        <v>1.2989550584097898</v>
      </c>
      <c r="C1346" s="5">
        <f>Online_RAW!K1346</f>
        <v>24.184999999999999</v>
      </c>
      <c r="D1346" s="5">
        <f>Online_RAW!J1346</f>
        <v>2.0533333333333301</v>
      </c>
      <c r="E1346" s="5">
        <f>(1-F1346/100-G1346/100)/(1-C1346/100-D1346/100-General!$B$17/100)</f>
        <v>0.99369159536200524</v>
      </c>
      <c r="F1346" s="5">
        <f>N1346*General!$B$14/(N1346+O1346)+O1346*100/(N1346+O1346)</f>
        <v>27.096794682305692</v>
      </c>
      <c r="G1346" s="5">
        <f>N1346*General!$B$15/(N1346+O1346)</f>
        <v>3.6819800665502174E-2</v>
      </c>
      <c r="H1346" s="5">
        <f>(N1346+O1346)*(1/General!$B$20)*((F1346/100)-E1346*(C1346/100))*1000/B1346</f>
        <v>189.48349027292753</v>
      </c>
      <c r="I1346" s="5">
        <f>(N1346+O1346)*(1/General!$B$20)*((D1346/100)*E1346-(G1346/100))*1000/B1346</f>
        <v>123.88921885079269</v>
      </c>
      <c r="J1346" s="5">
        <f t="shared" si="21"/>
        <v>0.65382592790720495</v>
      </c>
      <c r="K1346" s="5">
        <f>MAX(Online_RAW!$L$2-Online_RAW!L1346,0)</f>
        <v>0</v>
      </c>
      <c r="L1346" s="5">
        <f>0.0039*(Online_RAW!M1346)</f>
        <v>79.158299999999997</v>
      </c>
      <c r="M1346" s="10">
        <f>Online_RAW!$N$2-Online_RAW!N1346</f>
        <v>152.37846666667065</v>
      </c>
      <c r="N1346" s="5">
        <f>Online_RAW!C1346*60</f>
        <v>165.71660869565221</v>
      </c>
      <c r="O1346" s="5">
        <f>MAX(0, Online_RAW!D1346*60)</f>
        <v>14.3132727272727</v>
      </c>
      <c r="P1346" s="5">
        <f>_xlfn.IFNA(VLOOKUP(A1346,Sampling!$D$7:$E$14,2,FALSE),0)</f>
        <v>0</v>
      </c>
      <c r="Q1346">
        <f>_xlfn.IFNA(VLOOKUP(A1346,Refill!$D$6:$G$8,2,FALSE),0)</f>
        <v>0</v>
      </c>
    </row>
    <row r="1347" spans="1:17" x14ac:dyDescent="0.25">
      <c r="A1347" s="5">
        <f>ROUND((Online_RAW!B1347-General!$B$10)*24,3)</f>
        <v>22.417000000000002</v>
      </c>
      <c r="B1347" s="5">
        <f>General!$B$12+Online_ANA!K1347/1000+Online_ANA!L1347/1000+Online_ANA!M1347/1000/General!$B$22-SUM($P$2:P1347)/1000/General!$B$24+SUM($Q$2:Q1347)/1000/General!$B$24</f>
        <v>1.299347247652459</v>
      </c>
      <c r="C1347" s="5">
        <f>Online_RAW!K1347</f>
        <v>24.21</v>
      </c>
      <c r="D1347" s="5">
        <f>Online_RAW!J1347</f>
        <v>2.06</v>
      </c>
      <c r="E1347" s="5">
        <f>(1-F1347/100-G1347/100)/(1-C1347/100-D1347/100-General!$B$17/100)</f>
        <v>0.99420569990547625</v>
      </c>
      <c r="F1347" s="5">
        <f>N1347*General!$B$14/(N1347+O1347)+O1347*100/(N1347+O1347)</f>
        <v>27.090575963149419</v>
      </c>
      <c r="G1347" s="5">
        <f>N1347*General!$B$15/(N1347+O1347)</f>
        <v>3.6822941432752825E-2</v>
      </c>
      <c r="H1347" s="5">
        <f>(N1347+O1347)*(1/General!$B$20)*((F1347/100)-E1347*(C1347/100))*1000/B1347</f>
        <v>186.51898422301812</v>
      </c>
      <c r="I1347" s="5">
        <f>(N1347+O1347)*(1/General!$B$20)*((D1347/100)*E1347-(G1347/100))*1000/B1347</f>
        <v>124.18155484167795</v>
      </c>
      <c r="J1347" s="5">
        <f t="shared" si="21"/>
        <v>0.66578506932675452</v>
      </c>
      <c r="K1347" s="5">
        <f>MAX(Online_RAW!$L$2-Online_RAW!L1347,0)</f>
        <v>0</v>
      </c>
      <c r="L1347" s="5">
        <f>0.0039*(Online_RAW!M1347)</f>
        <v>79.158299999999997</v>
      </c>
      <c r="M1347" s="10">
        <f>Online_RAW!$N$2-Online_RAW!N1347</f>
        <v>152.80595294118029</v>
      </c>
      <c r="N1347" s="5">
        <f>Online_RAW!C1347*60</f>
        <v>165.53739130434781</v>
      </c>
      <c r="O1347" s="5">
        <f>MAX(0, Online_RAW!D1347*60)</f>
        <v>14.28245454545454</v>
      </c>
      <c r="P1347" s="5">
        <f>_xlfn.IFNA(VLOOKUP(A1347,Sampling!$D$7:$E$14,2,FALSE),0)</f>
        <v>0</v>
      </c>
      <c r="Q1347">
        <f>_xlfn.IFNA(VLOOKUP(A1347,Refill!$D$6:$G$8,2,FALSE),0)</f>
        <v>0</v>
      </c>
    </row>
    <row r="1348" spans="1:17" x14ac:dyDescent="0.25">
      <c r="A1348" s="5">
        <f>ROUND((Online_RAW!B1348-General!$B$10)*24,3)</f>
        <v>22.433</v>
      </c>
      <c r="B1348" s="5">
        <f>General!$B$12+Online_ANA!K1348/1000+Online_ANA!L1348/1000+Online_ANA!M1348/1000/General!$B$22-SUM($P$2:P1348)/1000/General!$B$24+SUM($Q$2:Q1348)/1000/General!$B$24</f>
        <v>1.3000687781933673</v>
      </c>
      <c r="C1348" s="5">
        <f>Online_RAW!K1348</f>
        <v>24.24</v>
      </c>
      <c r="D1348" s="5">
        <f>Online_RAW!J1348</f>
        <v>2.0550000000000002</v>
      </c>
      <c r="E1348" s="5">
        <f>(1-F1348/100-G1348/100)/(1-C1348/100-D1348/100-General!$B$17/100)</f>
        <v>0.99372206374133887</v>
      </c>
      <c r="F1348" s="5">
        <f>N1348*General!$B$14/(N1348+O1348)+O1348*100/(N1348+O1348)</f>
        <v>27.150898709510372</v>
      </c>
      <c r="G1348" s="5">
        <f>N1348*General!$B$15/(N1348+O1348)</f>
        <v>3.6792475399237183E-2</v>
      </c>
      <c r="H1348" s="5">
        <f>(N1348+O1348)*(1/General!$B$20)*((F1348/100)-E1348*(C1348/100))*1000/B1348</f>
        <v>189.33835573121505</v>
      </c>
      <c r="I1348" s="5">
        <f>(N1348+O1348)*(1/General!$B$20)*((D1348/100)*E1348-(G1348/100))*1000/B1348</f>
        <v>123.9542944166577</v>
      </c>
      <c r="J1348" s="5">
        <f t="shared" si="21"/>
        <v>0.65467080844740921</v>
      </c>
      <c r="K1348" s="5">
        <f>MAX(Online_RAW!$L$2-Online_RAW!L1348,0)</f>
        <v>0</v>
      </c>
      <c r="L1348" s="5">
        <f>0.0039*(Online_RAW!M1348)</f>
        <v>79.361099999999993</v>
      </c>
      <c r="M1348" s="10">
        <f>Online_RAW!$N$2-Online_RAW!N1348</f>
        <v>153.37136923077014</v>
      </c>
      <c r="N1348" s="5">
        <f>Online_RAW!C1348*60</f>
        <v>165.678272727273</v>
      </c>
      <c r="O1348" s="5">
        <f>MAX(0, Online_RAW!D1348*60)</f>
        <v>14.443636363636381</v>
      </c>
      <c r="P1348" s="5">
        <f>_xlfn.IFNA(VLOOKUP(A1348,Sampling!$D$7:$E$14,2,FALSE),0)</f>
        <v>0</v>
      </c>
      <c r="Q1348">
        <f>_xlfn.IFNA(VLOOKUP(A1348,Refill!$D$6:$G$8,2,FALSE),0)</f>
        <v>0</v>
      </c>
    </row>
    <row r="1349" spans="1:17" x14ac:dyDescent="0.25">
      <c r="A1349" s="5">
        <f>ROUND((Online_RAW!B1349-General!$B$10)*24,3)</f>
        <v>22.45</v>
      </c>
      <c r="B1349" s="5">
        <f>General!$B$12+Online_ANA!K1349/1000+Online_ANA!L1349/1000+Online_ANA!M1349/1000/General!$B$22-SUM($P$2:P1349)/1000/General!$B$24+SUM($Q$2:Q1349)/1000/General!$B$24</f>
        <v>1.300493814517</v>
      </c>
      <c r="C1349" s="5">
        <f>Online_RAW!K1349</f>
        <v>24.27</v>
      </c>
      <c r="D1349" s="5">
        <f>Online_RAW!J1349</f>
        <v>2.0699999999999998</v>
      </c>
      <c r="E1349" s="5">
        <f>(1-F1349/100-G1349/100)/(1-C1349/100-D1349/100-General!$B$17/100)</f>
        <v>0.99350628438761923</v>
      </c>
      <c r="F1349" s="5">
        <f>N1349*General!$B$14/(N1349+O1349)+O1349*100/(N1349+O1349)</f>
        <v>27.211447723817486</v>
      </c>
      <c r="G1349" s="5">
        <f>N1349*General!$B$15/(N1349+O1349)</f>
        <v>3.6761895088981075E-2</v>
      </c>
      <c r="H1349" s="5">
        <f>(N1349+O1349)*(1/General!$B$20)*((F1349/100)-E1349*(C1349/100))*1000/B1349</f>
        <v>191.41052831868632</v>
      </c>
      <c r="I1349" s="5">
        <f>(N1349+O1349)*(1/General!$B$20)*((D1349/100)*E1349-(G1349/100))*1000/B1349</f>
        <v>124.75120312124186</v>
      </c>
      <c r="J1349" s="5">
        <f t="shared" si="21"/>
        <v>0.65174681986948524</v>
      </c>
      <c r="K1349" s="5">
        <f>MAX(Online_RAW!$L$2-Online_RAW!L1349,0)</f>
        <v>0</v>
      </c>
      <c r="L1349" s="5">
        <f>0.0039*(Online_RAW!M1349)</f>
        <v>79.361099999999993</v>
      </c>
      <c r="M1349" s="10">
        <f>Online_RAW!$N$2-Online_RAW!N1349</f>
        <v>153.83465882352994</v>
      </c>
      <c r="N1349" s="5">
        <f>Online_RAW!C1349*60</f>
        <v>165.46371428571419</v>
      </c>
      <c r="O1349" s="5">
        <f>MAX(0, Online_RAW!D1349*60)</f>
        <v>14.57457142857144</v>
      </c>
      <c r="P1349" s="5">
        <f>_xlfn.IFNA(VLOOKUP(A1349,Sampling!$D$7:$E$14,2,FALSE),0)</f>
        <v>0</v>
      </c>
      <c r="Q1349">
        <f>_xlfn.IFNA(VLOOKUP(A1349,Refill!$D$6:$G$8,2,FALSE),0)</f>
        <v>0</v>
      </c>
    </row>
    <row r="1350" spans="1:17" x14ac:dyDescent="0.25">
      <c r="A1350" s="5">
        <f>ROUND((Online_RAW!B1350-General!$B$10)*24,3)</f>
        <v>22.466999999999999</v>
      </c>
      <c r="B1350" s="5">
        <f>General!$B$12+Online_ANA!K1350/1000+Online_ANA!L1350/1000+Online_ANA!M1350/1000/General!$B$22-SUM($P$2:P1350)/1000/General!$B$24+SUM($Q$2:Q1350)/1000/General!$B$24</f>
        <v>1.3011609067458167</v>
      </c>
      <c r="C1350" s="5">
        <f>Online_RAW!K1350</f>
        <v>24.302</v>
      </c>
      <c r="D1350" s="5">
        <f>Online_RAW!J1350</f>
        <v>2.06</v>
      </c>
      <c r="E1350" s="5">
        <f>(1-F1350/100-G1350/100)/(1-C1350/100-D1350/100-General!$B$17/100)</f>
        <v>0.99344279644817046</v>
      </c>
      <c r="F1350" s="5">
        <f>N1350*General!$B$14/(N1350+O1350)+O1350*100/(N1350+O1350)</f>
        <v>27.237965909239044</v>
      </c>
      <c r="G1350" s="5">
        <f>N1350*General!$B$15/(N1350+O1350)</f>
        <v>3.674850206604089E-2</v>
      </c>
      <c r="H1350" s="5">
        <f>(N1350+O1350)*(1/General!$B$20)*((F1350/100)-E1350*(C1350/100))*1000/B1350</f>
        <v>191.16629652072751</v>
      </c>
      <c r="I1350" s="5">
        <f>(N1350+O1350)*(1/General!$B$20)*((D1350/100)*E1350-(G1350/100))*1000/B1350</f>
        <v>124.12137278609408</v>
      </c>
      <c r="J1350" s="5">
        <f t="shared" si="21"/>
        <v>0.64928481141881633</v>
      </c>
      <c r="K1350" s="5">
        <f>MAX(Online_RAW!$L$2-Online_RAW!L1350,0)</f>
        <v>0</v>
      </c>
      <c r="L1350" s="5">
        <f>0.0039*(Online_RAW!M1350)</f>
        <v>79.583399999999997</v>
      </c>
      <c r="M1350" s="10">
        <f>Online_RAW!$N$2-Online_RAW!N1350</f>
        <v>154.31948235294021</v>
      </c>
      <c r="N1350" s="5">
        <f>Online_RAW!C1350*60</f>
        <v>165.47634782608679</v>
      </c>
      <c r="O1350" s="5">
        <f>MAX(0, Online_RAW!D1350*60)</f>
        <v>14.6413043478261</v>
      </c>
      <c r="P1350" s="5">
        <f>_xlfn.IFNA(VLOOKUP(A1350,Sampling!$D$7:$E$14,2,FALSE),0)</f>
        <v>0</v>
      </c>
      <c r="Q1350">
        <f>_xlfn.IFNA(VLOOKUP(A1350,Refill!$D$6:$G$8,2,FALSE),0)</f>
        <v>0</v>
      </c>
    </row>
    <row r="1351" spans="1:17" x14ac:dyDescent="0.25">
      <c r="A1351" s="5">
        <f>ROUND((Online_RAW!B1351-General!$B$10)*24,3)</f>
        <v>22.483000000000001</v>
      </c>
      <c r="B1351" s="5">
        <f>General!$B$12+Online_ANA!K1351/1000+Online_ANA!L1351/1000+Online_ANA!M1351/1000/General!$B$22-SUM($P$2:P1351)/1000/General!$B$24+SUM($Q$2:Q1351)/1000/General!$B$24</f>
        <v>1.3017843440163119</v>
      </c>
      <c r="C1351" s="5">
        <f>Online_RAW!K1351</f>
        <v>24.33</v>
      </c>
      <c r="D1351" s="5">
        <f>Online_RAW!J1351</f>
        <v>2.0750000000000002</v>
      </c>
      <c r="E1351" s="5">
        <f>(1-F1351/100-G1351/100)/(1-C1351/100-D1351/100-General!$B$17/100)</f>
        <v>0.99430879806915351</v>
      </c>
      <c r="F1351" s="5">
        <f>N1351*General!$B$14/(N1351+O1351)+O1351*100/(N1351+O1351)</f>
        <v>27.217314842598277</v>
      </c>
      <c r="G1351" s="5">
        <f>N1351*General!$B$15/(N1351+O1351)</f>
        <v>3.6758931897677642E-2</v>
      </c>
      <c r="H1351" s="5">
        <f>(N1351+O1351)*(1/General!$B$20)*((F1351/100)-E1351*(C1351/100))*1000/B1351</f>
        <v>186.62204381266528</v>
      </c>
      <c r="I1351" s="5">
        <f>(N1351+O1351)*(1/General!$B$20)*((D1351/100)*E1351-(G1351/100))*1000/B1351</f>
        <v>124.98483878202924</v>
      </c>
      <c r="J1351" s="5">
        <f t="shared" si="21"/>
        <v>0.66972173398492718</v>
      </c>
      <c r="K1351" s="5">
        <f>MAX(Online_RAW!$L$2-Online_RAW!L1351,0)</f>
        <v>0</v>
      </c>
      <c r="L1351" s="5">
        <f>0.0039*(Online_RAW!M1351)</f>
        <v>79.783079999999998</v>
      </c>
      <c r="M1351" s="10">
        <f>Online_RAW!$N$2-Online_RAW!N1351</f>
        <v>154.78137777778011</v>
      </c>
      <c r="N1351" s="5">
        <f>Online_RAW!C1351*60</f>
        <v>165.3813913043478</v>
      </c>
      <c r="O1351" s="5">
        <f>MAX(0, Online_RAW!D1351*60)</f>
        <v>14.581826086956539</v>
      </c>
      <c r="P1351" s="5">
        <f>_xlfn.IFNA(VLOOKUP(A1351,Sampling!$D$7:$E$14,2,FALSE),0)</f>
        <v>0</v>
      </c>
      <c r="Q1351">
        <f>_xlfn.IFNA(VLOOKUP(A1351,Refill!$D$6:$G$8,2,FALSE),0)</f>
        <v>0</v>
      </c>
    </row>
    <row r="1352" spans="1:17" x14ac:dyDescent="0.25">
      <c r="A1352" s="5">
        <f>ROUND((Online_RAW!B1352-General!$B$10)*24,3)</f>
        <v>22.5</v>
      </c>
      <c r="B1352" s="5">
        <f>General!$B$12+Online_ANA!K1352/1000+Online_ANA!L1352/1000+Online_ANA!M1352/1000/General!$B$22-SUM($P$2:P1352)/1000/General!$B$24+SUM($Q$2:Q1352)/1000/General!$B$24</f>
        <v>1.3025234745157979</v>
      </c>
      <c r="C1352" s="5">
        <f>Online_RAW!K1352</f>
        <v>24.355</v>
      </c>
      <c r="D1352" s="5">
        <f>Online_RAW!J1352</f>
        <v>2.0750000000000002</v>
      </c>
      <c r="E1352" s="5">
        <f>(1-F1352/100-G1352/100)/(1-C1352/100-D1352/100-General!$B$17/100)</f>
        <v>0.99411337992017945</v>
      </c>
      <c r="F1352" s="5">
        <f>N1352*General!$B$14/(N1352+O1352)+O1352*100/(N1352+O1352)</f>
        <v>27.256484702597774</v>
      </c>
      <c r="G1352" s="5">
        <f>N1352*General!$B$15/(N1352+O1352)</f>
        <v>3.6739149140102137E-2</v>
      </c>
      <c r="H1352" s="5">
        <f>(N1352+O1352)*(1/General!$B$20)*((F1352/100)-E1352*(C1352/100))*1000/B1352</f>
        <v>187.70783432655386</v>
      </c>
      <c r="I1352" s="5">
        <f>(N1352+O1352)*(1/General!$B$20)*((D1352/100)*E1352-(G1352/100))*1000/B1352</f>
        <v>124.90083644238177</v>
      </c>
      <c r="J1352" s="5">
        <f t="shared" si="21"/>
        <v>0.66540023164452877</v>
      </c>
      <c r="K1352" s="5">
        <f>MAX(Online_RAW!$L$2-Online_RAW!L1352,0)</f>
        <v>0</v>
      </c>
      <c r="L1352" s="5">
        <f>0.0039*(Online_RAW!M1352)</f>
        <v>80.008499999999998</v>
      </c>
      <c r="M1352" s="10">
        <f>Online_RAW!$N$2-Online_RAW!N1352</f>
        <v>155.34132222221979</v>
      </c>
      <c r="N1352" s="5">
        <f>Online_RAW!C1352*60</f>
        <v>165.30654545454541</v>
      </c>
      <c r="O1352" s="5">
        <f>MAX(0, Online_RAW!D1352*60)</f>
        <v>14.67208695652176</v>
      </c>
      <c r="P1352" s="5">
        <f>_xlfn.IFNA(VLOOKUP(A1352,Sampling!$D$7:$E$14,2,FALSE),0)</f>
        <v>0</v>
      </c>
      <c r="Q1352">
        <f>_xlfn.IFNA(VLOOKUP(A1352,Refill!$D$6:$G$8,2,FALSE),0)</f>
        <v>0</v>
      </c>
    </row>
    <row r="1353" spans="1:17" x14ac:dyDescent="0.25">
      <c r="A1353" s="5">
        <f>ROUND((Online_RAW!B1353-General!$B$10)*24,3)</f>
        <v>22.516999999999999</v>
      </c>
      <c r="B1353" s="5">
        <f>General!$B$12+Online_ANA!K1353/1000+Online_ANA!L1353/1000+Online_ANA!M1353/1000/General!$B$22-SUM($P$2:P1353)/1000/General!$B$24+SUM($Q$2:Q1353)/1000/General!$B$24</f>
        <v>1.3030096980572023</v>
      </c>
      <c r="C1353" s="5">
        <f>Online_RAW!K1353</f>
        <v>24.38</v>
      </c>
      <c r="D1353" s="5">
        <f>Online_RAW!J1353</f>
        <v>2.08</v>
      </c>
      <c r="E1353" s="5">
        <f>(1-F1353/100-G1353/100)/(1-C1353/100-D1353/100-General!$B$17/100)</f>
        <v>0.99438466880888299</v>
      </c>
      <c r="F1353" s="5">
        <f>N1353*General!$B$14/(N1353+O1353)+O1353*100/(N1353+O1353)</f>
        <v>27.266479951841092</v>
      </c>
      <c r="G1353" s="5">
        <f>N1353*General!$B$15/(N1353+O1353)</f>
        <v>3.6734101034423691E-2</v>
      </c>
      <c r="H1353" s="5">
        <f>(N1353+O1353)*(1/General!$B$20)*((F1353/100)-E1353*(C1353/100))*1000/B1353</f>
        <v>186.23169301839496</v>
      </c>
      <c r="I1353" s="5">
        <f>(N1353+O1353)*(1/General!$B$20)*((D1353/100)*E1353-(G1353/100))*1000/B1353</f>
        <v>125.13990505480714</v>
      </c>
      <c r="J1353" s="5">
        <f t="shared" si="21"/>
        <v>0.67195815613643428</v>
      </c>
      <c r="K1353" s="5">
        <f>MAX(Online_RAW!$L$2-Online_RAW!L1353,0)</f>
        <v>0</v>
      </c>
      <c r="L1353" s="5">
        <f>0.0039*(Online_RAW!M1353)</f>
        <v>80.008499999999998</v>
      </c>
      <c r="M1353" s="10">
        <f>Online_RAW!$N$2-Online_RAW!N1353</f>
        <v>155.8713058823505</v>
      </c>
      <c r="N1353" s="5">
        <f>Online_RAW!C1353*60</f>
        <v>165.21027272727301</v>
      </c>
      <c r="O1353" s="5">
        <f>MAX(0, Online_RAW!D1353*60)</f>
        <v>14.688260869565221</v>
      </c>
      <c r="P1353" s="5">
        <f>_xlfn.IFNA(VLOOKUP(A1353,Sampling!$D$7:$E$14,2,FALSE),0)</f>
        <v>0</v>
      </c>
      <c r="Q1353">
        <f>_xlfn.IFNA(VLOOKUP(A1353,Refill!$D$6:$G$8,2,FALSE),0)</f>
        <v>0</v>
      </c>
    </row>
    <row r="1354" spans="1:17" x14ac:dyDescent="0.25">
      <c r="A1354" s="5">
        <f>ROUND((Online_RAW!B1354-General!$B$10)*24,3)</f>
        <v>22.533000000000001</v>
      </c>
      <c r="B1354" s="5">
        <f>General!$B$12+Online_ANA!K1354/1000+Online_ANA!L1354/1000+Online_ANA!M1354/1000/General!$B$22-SUM($P$2:P1354)/1000/General!$B$24+SUM($Q$2:Q1354)/1000/General!$B$24</f>
        <v>1.3037012372477066</v>
      </c>
      <c r="C1354" s="5">
        <f>Online_RAW!K1354</f>
        <v>24.41</v>
      </c>
      <c r="D1354" s="5">
        <f>Online_RAW!J1354</f>
        <v>2.09</v>
      </c>
      <c r="E1354" s="5">
        <f>(1-F1354/100-G1354/100)/(1-C1354/100-D1354/100-General!$B$17/100)</f>
        <v>0.9937682869313097</v>
      </c>
      <c r="F1354" s="5">
        <f>N1354*General!$B$14/(N1354+O1354)+O1354*100/(N1354+O1354)</f>
        <v>27.351335559265429</v>
      </c>
      <c r="G1354" s="5">
        <f>N1354*General!$B$15/(N1354+O1354)</f>
        <v>3.6691244667037666E-2</v>
      </c>
      <c r="H1354" s="5">
        <f>(N1354+O1354)*(1/General!$B$20)*((F1354/100)-E1354*(C1354/100))*1000/B1354</f>
        <v>190.56739905901085</v>
      </c>
      <c r="I1354" s="5">
        <f>(N1354+O1354)*(1/General!$B$20)*((D1354/100)*E1354-(G1354/100))*1000/B1354</f>
        <v>125.68863087564451</v>
      </c>
      <c r="J1354" s="5">
        <f t="shared" si="21"/>
        <v>0.65954949008210961</v>
      </c>
      <c r="K1354" s="5">
        <f>MAX(Online_RAW!$L$2-Online_RAW!L1354,0)</f>
        <v>0</v>
      </c>
      <c r="L1354" s="5">
        <f>0.0039*(Online_RAW!M1354)</f>
        <v>80.237039999999993</v>
      </c>
      <c r="M1354" s="10">
        <f>Online_RAW!$N$2-Online_RAW!N1354</f>
        <v>156.37597499999993</v>
      </c>
      <c r="N1354" s="5">
        <f>Online_RAW!C1354*60</f>
        <v>165.122086956522</v>
      </c>
      <c r="O1354" s="5">
        <f>MAX(0, Online_RAW!D1354*60)</f>
        <v>14.890434782608679</v>
      </c>
      <c r="P1354" s="5">
        <f>_xlfn.IFNA(VLOOKUP(A1354,Sampling!$D$7:$E$14,2,FALSE),0)</f>
        <v>0</v>
      </c>
      <c r="Q1354">
        <f>_xlfn.IFNA(VLOOKUP(A1354,Refill!$D$6:$G$8,2,FALSE),0)</f>
        <v>0</v>
      </c>
    </row>
    <row r="1355" spans="1:17" x14ac:dyDescent="0.25">
      <c r="A1355" s="5">
        <f>ROUND((Online_RAW!B1355-General!$B$10)*24,3)</f>
        <v>22.55</v>
      </c>
      <c r="B1355" s="5">
        <f>General!$B$12+Online_ANA!K1355/1000+Online_ANA!L1355/1000+Online_ANA!M1355/1000/General!$B$22-SUM($P$2:P1355)/1000/General!$B$24+SUM($Q$2:Q1355)/1000/General!$B$24</f>
        <v>1.3041485231804313</v>
      </c>
      <c r="C1355" s="5">
        <f>Online_RAW!K1355</f>
        <v>24.44</v>
      </c>
      <c r="D1355" s="5">
        <f>Online_RAW!J1355</f>
        <v>2.0950000000000002</v>
      </c>
      <c r="E1355" s="5">
        <f>(1-F1355/100-G1355/100)/(1-C1355/100-D1355/100-General!$B$17/100)</f>
        <v>0.99348757829480927</v>
      </c>
      <c r="F1355" s="5">
        <f>N1355*General!$B$14/(N1355+O1355)+O1355*100/(N1355+O1355)</f>
        <v>27.406646183479509</v>
      </c>
      <c r="G1355" s="5">
        <f>N1355*General!$B$15/(N1355+O1355)</f>
        <v>3.6663310008343684E-2</v>
      </c>
      <c r="H1355" s="5">
        <f>(N1355+O1355)*(1/General!$B$20)*((F1355/100)-E1355*(C1355/100))*1000/B1355</f>
        <v>192.59186847327737</v>
      </c>
      <c r="I1355" s="5">
        <f>(N1355+O1355)*(1/General!$B$20)*((D1355/100)*E1355-(G1355/100))*1000/B1355</f>
        <v>125.98056387808879</v>
      </c>
      <c r="J1355" s="5">
        <f t="shared" si="21"/>
        <v>0.65413231034501818</v>
      </c>
      <c r="K1355" s="5">
        <f>MAX(Online_RAW!$L$2-Online_RAW!L1355,0)</f>
        <v>0</v>
      </c>
      <c r="L1355" s="5">
        <f>0.0039*(Online_RAW!M1355)</f>
        <v>80.237039999999993</v>
      </c>
      <c r="M1355" s="10">
        <f>Online_RAW!$N$2-Online_RAW!N1355</f>
        <v>156.86351666666997</v>
      </c>
      <c r="N1355" s="5">
        <f>Online_RAW!C1355*60</f>
        <v>165.07963636363621</v>
      </c>
      <c r="O1355" s="5">
        <f>MAX(0, Online_RAW!D1355*60)</f>
        <v>15.023727272727299</v>
      </c>
      <c r="P1355" s="5">
        <f>_xlfn.IFNA(VLOOKUP(A1355,Sampling!$D$7:$E$14,2,FALSE),0)</f>
        <v>0</v>
      </c>
      <c r="Q1355">
        <f>_xlfn.IFNA(VLOOKUP(A1355,Refill!$D$6:$G$8,2,FALSE),0)</f>
        <v>0</v>
      </c>
    </row>
    <row r="1356" spans="1:17" x14ac:dyDescent="0.25">
      <c r="A1356" s="5">
        <f>ROUND((Online_RAW!B1356-General!$B$10)*24,3)</f>
        <v>22.567</v>
      </c>
      <c r="B1356" s="5">
        <f>General!$B$12+Online_ANA!K1356/1000+Online_ANA!L1356/1000+Online_ANA!M1356/1000/General!$B$22-SUM($P$2:P1356)/1000/General!$B$24+SUM($Q$2:Q1356)/1000/General!$B$24</f>
        <v>1.3047909046890918</v>
      </c>
      <c r="C1356" s="5">
        <f>Online_RAW!K1356</f>
        <v>24.475000000000001</v>
      </c>
      <c r="D1356" s="5">
        <f>Online_RAW!J1356</f>
        <v>2.0933333333333302</v>
      </c>
      <c r="E1356" s="5">
        <f>(1-F1356/100-G1356/100)/(1-C1356/100-D1356/100-General!$B$17/100)</f>
        <v>0.99311730404242737</v>
      </c>
      <c r="F1356" s="5">
        <f>N1356*General!$B$14/(N1356+O1356)+O1356*100/(N1356+O1356)</f>
        <v>27.466822468808058</v>
      </c>
      <c r="G1356" s="5">
        <f>N1356*General!$B$15/(N1356+O1356)</f>
        <v>3.6632917945046438E-2</v>
      </c>
      <c r="H1356" s="5">
        <f>(N1356+O1356)*(1/General!$B$20)*((F1356/100)-E1356*(C1356/100))*1000/B1356</f>
        <v>194.70449191175666</v>
      </c>
      <c r="I1356" s="5">
        <f>(N1356+O1356)*(1/General!$B$20)*((D1356/100)*E1356-(G1356/100))*1000/B1356</f>
        <v>125.82555877965389</v>
      </c>
      <c r="J1356" s="5">
        <f t="shared" si="21"/>
        <v>0.64623860263419164</v>
      </c>
      <c r="K1356" s="5">
        <f>MAX(Online_RAW!$L$2-Online_RAW!L1356,0)</f>
        <v>0</v>
      </c>
      <c r="L1356" s="5">
        <f>0.0039*(Online_RAW!M1356)</f>
        <v>80.4375</v>
      </c>
      <c r="M1356" s="10">
        <f>Online_RAW!$N$2-Online_RAW!N1356</f>
        <v>157.34521111111007</v>
      </c>
      <c r="N1356" s="5">
        <f>Online_RAW!C1356*60</f>
        <v>165.01472727272701</v>
      </c>
      <c r="O1356" s="5">
        <f>MAX(0, Online_RAW!D1356*60)</f>
        <v>15.167181818181838</v>
      </c>
      <c r="P1356" s="5">
        <f>_xlfn.IFNA(VLOOKUP(A1356,Sampling!$D$7:$E$14,2,FALSE),0)</f>
        <v>0</v>
      </c>
      <c r="Q1356">
        <f>_xlfn.IFNA(VLOOKUP(A1356,Refill!$D$6:$G$8,2,FALSE),0)</f>
        <v>0</v>
      </c>
    </row>
    <row r="1357" spans="1:17" x14ac:dyDescent="0.25">
      <c r="A1357" s="5">
        <f>ROUND((Online_RAW!B1357-General!$B$10)*24,3)</f>
        <v>22.582999999999998</v>
      </c>
      <c r="B1357" s="5">
        <f>General!$B$12+Online_ANA!K1357/1000+Online_ANA!L1357/1000+Online_ANA!M1357/1000/General!$B$22-SUM($P$2:P1357)/1000/General!$B$24+SUM($Q$2:Q1357)/1000/General!$B$24</f>
        <v>1.3054422691743126</v>
      </c>
      <c r="C1357" s="5">
        <f>Online_RAW!K1357</f>
        <v>24.51</v>
      </c>
      <c r="D1357" s="5">
        <f>Online_RAW!J1357</f>
        <v>2.1</v>
      </c>
      <c r="E1357" s="5">
        <f>(1-F1357/100-G1357/100)/(1-C1357/100-D1357/100-General!$B$17/100)</f>
        <v>0.9936707199062178</v>
      </c>
      <c r="F1357" s="5">
        <f>N1357*General!$B$14/(N1357+O1357)+O1357*100/(N1357+O1357)</f>
        <v>27.467827132425992</v>
      </c>
      <c r="G1357" s="5">
        <f>N1357*General!$B$15/(N1357+O1357)</f>
        <v>3.6632410539178796E-2</v>
      </c>
      <c r="H1357" s="5">
        <f>(N1357+O1357)*(1/General!$B$20)*((F1357/100)-E1357*(C1357/100))*1000/B1357</f>
        <v>191.51297111805027</v>
      </c>
      <c r="I1357" s="5">
        <f>(N1357+O1357)*(1/General!$B$20)*((D1357/100)*E1357-(G1357/100))*1000/B1357</f>
        <v>126.12318957378497</v>
      </c>
      <c r="J1357" s="5">
        <f t="shared" si="21"/>
        <v>0.65856212682347004</v>
      </c>
      <c r="K1357" s="5">
        <f>MAX(Online_RAW!$L$2-Online_RAW!L1357,0)</f>
        <v>0</v>
      </c>
      <c r="L1357" s="5">
        <f>0.0039*(Online_RAW!M1357)</f>
        <v>80.626260000000002</v>
      </c>
      <c r="M1357" s="10">
        <f>Online_RAW!$N$2-Online_RAW!N1357</f>
        <v>157.84945000000062</v>
      </c>
      <c r="N1357" s="5">
        <f>Online_RAW!C1357*60</f>
        <v>164.85704347826098</v>
      </c>
      <c r="O1357" s="5">
        <f>MAX(0, Online_RAW!D1357*60)</f>
        <v>15.155181818181839</v>
      </c>
      <c r="P1357" s="5">
        <f>_xlfn.IFNA(VLOOKUP(A1357,Sampling!$D$7:$E$14,2,FALSE),0)</f>
        <v>0</v>
      </c>
      <c r="Q1357">
        <f>_xlfn.IFNA(VLOOKUP(A1357,Refill!$D$6:$G$8,2,FALSE),0)</f>
        <v>0</v>
      </c>
    </row>
    <row r="1358" spans="1:17" x14ac:dyDescent="0.25">
      <c r="A1358" s="5">
        <f>ROUND((Online_RAW!B1358-General!$B$10)*24,3)</f>
        <v>22.6</v>
      </c>
      <c r="B1358" s="5">
        <f>General!$B$12+Online_ANA!K1358/1000+Online_ANA!L1358/1000+Online_ANA!M1358/1000/General!$B$22-SUM($P$2:P1358)/1000/General!$B$24+SUM($Q$2:Q1358)/1000/General!$B$24</f>
        <v>1.3061271871559641</v>
      </c>
      <c r="C1358" s="5">
        <f>Online_RAW!K1358</f>
        <v>24.54</v>
      </c>
      <c r="D1358" s="5">
        <f>Online_RAW!J1358</f>
        <v>2.11</v>
      </c>
      <c r="E1358" s="5">
        <f>(1-F1358/100-G1358/100)/(1-C1358/100-D1358/100-General!$B$17/100)</f>
        <v>0.9935515774327498</v>
      </c>
      <c r="F1358" s="5">
        <f>N1358*General!$B$14/(N1358+O1358)+O1358*100/(N1358+O1358)</f>
        <v>27.516285983786673</v>
      </c>
      <c r="G1358" s="5">
        <f>N1358*General!$B$15/(N1358+O1358)</f>
        <v>3.6607936371824919E-2</v>
      </c>
      <c r="H1358" s="5">
        <f>(N1358+O1358)*(1/General!$B$20)*((F1358/100)-E1358*(C1358/100))*1000/B1358</f>
        <v>192.91993231840519</v>
      </c>
      <c r="I1358" s="5">
        <f>(N1358+O1358)*(1/General!$B$20)*((D1358/100)*E1358-(G1358/100))*1000/B1358</f>
        <v>126.77298357131104</v>
      </c>
      <c r="J1358" s="5">
        <f t="shared" si="21"/>
        <v>0.65712745203579204</v>
      </c>
      <c r="K1358" s="5">
        <f>MAX(Online_RAW!$L$2-Online_RAW!L1358,0)</f>
        <v>0</v>
      </c>
      <c r="L1358" s="5">
        <f>0.0039*(Online_RAW!M1358)</f>
        <v>80.8626</v>
      </c>
      <c r="M1358" s="10">
        <f>Online_RAW!$N$2-Online_RAW!N1358</f>
        <v>158.33840000000055</v>
      </c>
      <c r="N1358" s="5">
        <f>Online_RAW!C1358*60</f>
        <v>164.90154545454538</v>
      </c>
      <c r="O1358" s="5">
        <f>MAX(0, Online_RAW!D1358*60)</f>
        <v>15.27965217391302</v>
      </c>
      <c r="P1358" s="5">
        <f>_xlfn.IFNA(VLOOKUP(A1358,Sampling!$D$7:$E$14,2,FALSE),0)</f>
        <v>0</v>
      </c>
      <c r="Q1358">
        <f>_xlfn.IFNA(VLOOKUP(A1358,Refill!$D$6:$G$8,2,FALSE),0)</f>
        <v>0</v>
      </c>
    </row>
    <row r="1359" spans="1:17" x14ac:dyDescent="0.25">
      <c r="A1359" s="5">
        <f>ROUND((Online_RAW!B1359-General!$B$10)*24,3)</f>
        <v>22.617000000000001</v>
      </c>
      <c r="B1359" s="5">
        <f>General!$B$12+Online_ANA!K1359/1000+Online_ANA!L1359/1000+Online_ANA!M1359/1000/General!$B$22-SUM($P$2:P1359)/1000/General!$B$24+SUM($Q$2:Q1359)/1000/General!$B$24</f>
        <v>1.3065845380733947</v>
      </c>
      <c r="C1359" s="5">
        <f>Online_RAW!K1359</f>
        <v>24.54</v>
      </c>
      <c r="D1359" s="5">
        <f>Online_RAW!J1359</f>
        <v>2.11</v>
      </c>
      <c r="E1359" s="5">
        <f>(1-F1359/100-G1359/100)/(1-C1359/100-D1359/100-General!$B$17/100)</f>
        <v>0.99328643874687605</v>
      </c>
      <c r="F1359" s="5">
        <f>N1359*General!$B$14/(N1359+O1359)+O1359*100/(N1359+O1359)</f>
        <v>27.535628952101586</v>
      </c>
      <c r="G1359" s="5">
        <f>N1359*General!$B$15/(N1359+O1359)</f>
        <v>3.659816719590829E-2</v>
      </c>
      <c r="H1359" s="5">
        <f>(N1359+O1359)*(1/General!$B$20)*((F1359/100)-E1359*(C1359/100))*1000/B1359</f>
        <v>194.24190726276461</v>
      </c>
      <c r="I1359" s="5">
        <f>(N1359+O1359)*(1/General!$B$20)*((D1359/100)*E1359-(G1359/100))*1000/B1359</f>
        <v>126.5638951136884</v>
      </c>
      <c r="J1359" s="5">
        <f t="shared" si="21"/>
        <v>0.65157872931342553</v>
      </c>
      <c r="K1359" s="5">
        <f>MAX(Online_RAW!$L$2-Online_RAW!L1359,0)</f>
        <v>0</v>
      </c>
      <c r="L1359" s="5">
        <f>0.0039*(Online_RAW!M1359)</f>
        <v>80.8626</v>
      </c>
      <c r="M1359" s="10">
        <f>Online_RAW!$N$2-Online_RAW!N1359</f>
        <v>158.83691249999993</v>
      </c>
      <c r="N1359" s="5">
        <f>Online_RAW!C1359*60</f>
        <v>164.68721739130439</v>
      </c>
      <c r="O1359" s="5">
        <f>MAX(0, Online_RAW!D1359*60)</f>
        <v>15.30782608695654</v>
      </c>
      <c r="P1359" s="5">
        <f>_xlfn.IFNA(VLOOKUP(A1359,Sampling!$D$7:$E$14,2,FALSE),0)</f>
        <v>0</v>
      </c>
      <c r="Q1359">
        <f>_xlfn.IFNA(VLOOKUP(A1359,Refill!$D$6:$G$8,2,FALSE),0)</f>
        <v>0</v>
      </c>
    </row>
    <row r="1360" spans="1:17" x14ac:dyDescent="0.25">
      <c r="A1360" s="5">
        <f>ROUND((Online_RAW!B1360-General!$B$10)*24,3)</f>
        <v>22.632999999999999</v>
      </c>
      <c r="B1360" s="5">
        <f>General!$B$12+Online_ANA!K1360/1000+Online_ANA!L1360/1000+Online_ANA!M1360/1000/General!$B$22-SUM($P$2:P1360)/1000/General!$B$24+SUM($Q$2:Q1360)/1000/General!$B$24</f>
        <v>1.3072728966360829</v>
      </c>
      <c r="C1360" s="5">
        <f>Online_RAW!K1360</f>
        <v>24.546666666666699</v>
      </c>
      <c r="D1360" s="5">
        <f>Online_RAW!J1360</f>
        <v>2.1150000000000002</v>
      </c>
      <c r="E1360" s="5">
        <f>(1-F1360/100-G1360/100)/(1-C1360/100-D1360/100-General!$B$17/100)</f>
        <v>0.99352735327190611</v>
      </c>
      <c r="F1360" s="5">
        <f>N1360*General!$B$14/(N1360+O1360)+O1360*100/(N1360+O1360)</f>
        <v>27.529650246458999</v>
      </c>
      <c r="G1360" s="5">
        <f>N1360*General!$B$15/(N1360+O1360)</f>
        <v>3.660118674421263E-2</v>
      </c>
      <c r="H1360" s="5">
        <f>(N1360+O1360)*(1/General!$B$20)*((F1360/100)-E1360*(C1360/100))*1000/B1360</f>
        <v>192.96685132663342</v>
      </c>
      <c r="I1360" s="5">
        <f>(N1360+O1360)*(1/General!$B$20)*((D1360/100)*E1360-(G1360/100))*1000/B1360</f>
        <v>126.8101479539019</v>
      </c>
      <c r="J1360" s="5">
        <f t="shared" si="21"/>
        <v>0.65716026914514658</v>
      </c>
      <c r="K1360" s="5">
        <f>MAX(Online_RAW!$L$2-Online_RAW!L1360,0)</f>
        <v>0</v>
      </c>
      <c r="L1360" s="5">
        <f>0.0039*(Online_RAW!M1360)</f>
        <v>81.083600000000132</v>
      </c>
      <c r="M1360" s="10">
        <f>Online_RAW!$N$2-Online_RAW!N1360</f>
        <v>159.34633333333022</v>
      </c>
      <c r="N1360" s="5">
        <f>Online_RAW!C1360*60</f>
        <v>164.67054545454539</v>
      </c>
      <c r="O1360" s="5">
        <f>MAX(0, Online_RAW!D1360*60)</f>
        <v>15.291428571428581</v>
      </c>
      <c r="P1360" s="5">
        <f>_xlfn.IFNA(VLOOKUP(A1360,Sampling!$D$7:$E$14,2,FALSE),0)</f>
        <v>0</v>
      </c>
      <c r="Q1360">
        <f>_xlfn.IFNA(VLOOKUP(A1360,Refill!$D$6:$G$8,2,FALSE),0)</f>
        <v>0</v>
      </c>
    </row>
    <row r="1361" spans="1:17" x14ac:dyDescent="0.25">
      <c r="A1361" s="5">
        <f>ROUND((Online_RAW!B1361-General!$B$10)*24,3)</f>
        <v>22.65</v>
      </c>
      <c r="B1361" s="5">
        <f>General!$B$12+Online_ANA!K1361/1000+Online_ANA!L1361/1000+Online_ANA!M1361/1000/General!$B$22-SUM($P$2:P1361)/1000/General!$B$24+SUM($Q$2:Q1361)/1000/General!$B$24</f>
        <v>1.3077523783679363</v>
      </c>
      <c r="C1361" s="5">
        <f>Online_RAW!K1361</f>
        <v>24.574999999999999</v>
      </c>
      <c r="D1361" s="5">
        <f>Online_RAW!J1361</f>
        <v>2.1150000000000002</v>
      </c>
      <c r="E1361" s="5">
        <f>(1-F1361/100-G1361/100)/(1-C1361/100-D1361/100-General!$B$17/100)</f>
        <v>0.99305959703748292</v>
      </c>
      <c r="F1361" s="5">
        <f>N1361*General!$B$14/(N1361+O1361)+O1361*100/(N1361+O1361)</f>
        <v>27.591920452755193</v>
      </c>
      <c r="G1361" s="5">
        <f>N1361*General!$B$15/(N1361+O1361)</f>
        <v>3.6569737145073132E-2</v>
      </c>
      <c r="H1361" s="5">
        <f>(N1361+O1361)*(1/General!$B$20)*((F1361/100)-E1361*(C1361/100))*1000/B1361</f>
        <v>195.77835980673981</v>
      </c>
      <c r="I1361" s="5">
        <f>(N1361+O1361)*(1/General!$B$20)*((D1361/100)*E1361-(G1361/100))*1000/B1361</f>
        <v>126.75773281320622</v>
      </c>
      <c r="J1361" s="5">
        <f t="shared" si="21"/>
        <v>0.64745528023798726</v>
      </c>
      <c r="K1361" s="5">
        <f>MAX(Online_RAW!$L$2-Online_RAW!L1361,0)</f>
        <v>0</v>
      </c>
      <c r="L1361" s="5">
        <f>0.0039*(Online_RAW!M1361)</f>
        <v>81.083600000000132</v>
      </c>
      <c r="M1361" s="10">
        <f>Online_RAW!$N$2-Online_RAW!N1361</f>
        <v>159.86896842105034</v>
      </c>
      <c r="N1361" s="5">
        <f>Online_RAW!C1361*60</f>
        <v>164.59772727272701</v>
      </c>
      <c r="O1361" s="5">
        <f>MAX(0, Online_RAW!D1361*60)</f>
        <v>15.43936363636362</v>
      </c>
      <c r="P1361" s="5">
        <f>_xlfn.IFNA(VLOOKUP(A1361,Sampling!$D$7:$E$14,2,FALSE),0)</f>
        <v>0</v>
      </c>
      <c r="Q1361">
        <f>_xlfn.IFNA(VLOOKUP(A1361,Refill!$D$6:$G$8,2,FALSE),0)</f>
        <v>0</v>
      </c>
    </row>
    <row r="1362" spans="1:17" x14ac:dyDescent="0.25">
      <c r="A1362" s="5">
        <f>ROUND((Online_RAW!B1362-General!$B$10)*24,3)</f>
        <v>22.667000000000002</v>
      </c>
      <c r="B1362" s="5">
        <f>General!$B$12+Online_ANA!K1362/1000+Online_ANA!L1362/1000+Online_ANA!M1362/1000/General!$B$22-SUM($P$2:P1362)/1000/General!$B$24+SUM($Q$2:Q1362)/1000/General!$B$24</f>
        <v>1.3084139722149453</v>
      </c>
      <c r="C1362" s="5">
        <f>Online_RAW!K1362</f>
        <v>24.614999999999998</v>
      </c>
      <c r="D1362" s="5">
        <f>Online_RAW!J1362</f>
        <v>2.12</v>
      </c>
      <c r="E1362" s="5">
        <f>(1-F1362/100-G1362/100)/(1-C1362/100-D1362/100-General!$B$17/100)</f>
        <v>0.9931538186158595</v>
      </c>
      <c r="F1362" s="5">
        <f>N1362*General!$B$14/(N1362+O1362)+O1362*100/(N1362+O1362)</f>
        <v>27.629764872977844</v>
      </c>
      <c r="G1362" s="5">
        <f>N1362*General!$B$15/(N1362+O1362)</f>
        <v>3.655062380152635E-2</v>
      </c>
      <c r="H1362" s="5">
        <f>(N1362+O1362)*(1/General!$B$20)*((F1362/100)-E1362*(C1362/100))*1000/B1362</f>
        <v>195.38620192044391</v>
      </c>
      <c r="I1362" s="5">
        <f>(N1362+O1362)*(1/General!$B$20)*((D1362/100)*E1362-(G1362/100))*1000/B1362</f>
        <v>126.98882383686598</v>
      </c>
      <c r="J1362" s="5">
        <f t="shared" si="21"/>
        <v>0.64993752162996887</v>
      </c>
      <c r="K1362" s="5">
        <f>MAX(Online_RAW!$L$2-Online_RAW!L1362,0)</f>
        <v>0</v>
      </c>
      <c r="L1362" s="5">
        <f>0.0039*(Online_RAW!M1362)</f>
        <v>81.291600000000003</v>
      </c>
      <c r="M1362" s="10">
        <f>Online_RAW!$N$2-Online_RAW!N1362</f>
        <v>160.36338571429042</v>
      </c>
      <c r="N1362" s="5">
        <f>Online_RAW!C1362*60</f>
        <v>164.48181818181843</v>
      </c>
      <c r="O1362" s="5">
        <f>MAX(0, Online_RAW!D1362*60)</f>
        <v>15.522571428571441</v>
      </c>
      <c r="P1362" s="5">
        <f>_xlfn.IFNA(VLOOKUP(A1362,Sampling!$D$7:$E$14,2,FALSE),0)</f>
        <v>0</v>
      </c>
      <c r="Q1362">
        <f>_xlfn.IFNA(VLOOKUP(A1362,Refill!$D$6:$G$8,2,FALSE),0)</f>
        <v>0</v>
      </c>
    </row>
    <row r="1363" spans="1:17" x14ac:dyDescent="0.25">
      <c r="A1363" s="5">
        <f>ROUND((Online_RAW!B1363-General!$B$10)*24,3)</f>
        <v>22.683</v>
      </c>
      <c r="B1363" s="5">
        <f>General!$B$12+Online_ANA!K1363/1000+Online_ANA!L1363/1000+Online_ANA!M1363/1000/General!$B$22-SUM($P$2:P1363)/1000/General!$B$24+SUM($Q$2:Q1363)/1000/General!$B$24</f>
        <v>1.309097525229358</v>
      </c>
      <c r="C1363" s="5">
        <f>Online_RAW!K1363</f>
        <v>24.65</v>
      </c>
      <c r="D1363" s="5">
        <f>Online_RAW!J1363</f>
        <v>2.125</v>
      </c>
      <c r="E1363" s="5">
        <f>(1-F1363/100-G1363/100)/(1-C1363/100-D1363/100-General!$B$17/100)</f>
        <v>0.99298642473519827</v>
      </c>
      <c r="F1363" s="5">
        <f>N1363*General!$B$14/(N1363+O1363)+O1363*100/(N1363+O1363)</f>
        <v>27.681702243584631</v>
      </c>
      <c r="G1363" s="5">
        <f>N1363*General!$B$15/(N1363+O1363)</f>
        <v>3.6524392806270387E-2</v>
      </c>
      <c r="H1363" s="5">
        <f>(N1363+O1363)*(1/General!$B$20)*((F1363/100)-E1363*(C1363/100))*1000/B1363</f>
        <v>196.6150468512449</v>
      </c>
      <c r="I1363" s="5">
        <f>(N1363+O1363)*(1/General!$B$20)*((D1363/100)*E1363-(G1363/100))*1000/B1363</f>
        <v>127.22245479415473</v>
      </c>
      <c r="J1363" s="5">
        <f t="shared" si="21"/>
        <v>0.64706367509302964</v>
      </c>
      <c r="K1363" s="5">
        <f>MAX(Online_RAW!$L$2-Online_RAW!L1363,0)</f>
        <v>0</v>
      </c>
      <c r="L1363" s="5">
        <f>0.0039*(Online_RAW!M1363)</f>
        <v>81.470999999999989</v>
      </c>
      <c r="M1363" s="10">
        <f>Online_RAW!$N$2-Online_RAW!N1363</f>
        <v>160.91291249999995</v>
      </c>
      <c r="N1363" s="5">
        <f>Online_RAW!C1363*60</f>
        <v>164.38382608695662</v>
      </c>
      <c r="O1363" s="5">
        <f>MAX(0, Online_RAW!D1363*60)</f>
        <v>15.642521739130441</v>
      </c>
      <c r="P1363" s="5">
        <f>_xlfn.IFNA(VLOOKUP(A1363,Sampling!$D$7:$E$14,2,FALSE),0)</f>
        <v>0</v>
      </c>
      <c r="Q1363">
        <f>_xlfn.IFNA(VLOOKUP(A1363,Refill!$D$6:$G$8,2,FALSE),0)</f>
        <v>0</v>
      </c>
    </row>
    <row r="1364" spans="1:17" x14ac:dyDescent="0.25">
      <c r="A1364" s="5">
        <f>ROUND((Online_RAW!B1364-General!$B$10)*24,3)</f>
        <v>22.7</v>
      </c>
      <c r="B1364" s="5">
        <f>General!$B$12+Online_ANA!K1364/1000+Online_ANA!L1364/1000+Online_ANA!M1364/1000/General!$B$22-SUM($P$2:P1364)/1000/General!$B$24+SUM($Q$2:Q1364)/1000/General!$B$24</f>
        <v>1.309533072315165</v>
      </c>
      <c r="C1364" s="5">
        <f>Online_RAW!K1364</f>
        <v>24.684999999999999</v>
      </c>
      <c r="D1364" s="5">
        <f>Online_RAW!J1364</f>
        <v>2.14</v>
      </c>
      <c r="E1364" s="5">
        <f>(1-F1364/100-G1364/100)/(1-C1364/100-D1364/100-General!$B$17/100)</f>
        <v>0.99316321455642864</v>
      </c>
      <c r="F1364" s="5">
        <f>N1364*General!$B$14/(N1364+O1364)+O1364*100/(N1364+O1364)</f>
        <v>27.71851005505237</v>
      </c>
      <c r="G1364" s="5">
        <f>N1364*General!$B$15/(N1364+O1364)</f>
        <v>3.6505803002498803E-2</v>
      </c>
      <c r="H1364" s="5">
        <f>(N1364+O1364)*(1/General!$B$20)*((F1364/100)-E1364*(C1364/100))*1000/B1364</f>
        <v>196.35448327087363</v>
      </c>
      <c r="I1364" s="5">
        <f>(N1364+O1364)*(1/General!$B$20)*((D1364/100)*E1364-(G1364/100))*1000/B1364</f>
        <v>128.08318058681294</v>
      </c>
      <c r="J1364" s="5">
        <f t="shared" si="21"/>
        <v>0.65230586260727486</v>
      </c>
      <c r="K1364" s="5">
        <f>MAX(Online_RAW!$L$2-Online_RAW!L1364,0)</f>
        <v>0</v>
      </c>
      <c r="L1364" s="5">
        <f>0.0039*(Online_RAW!M1364)</f>
        <v>81.470999999999989</v>
      </c>
      <c r="M1364" s="10">
        <f>Online_RAW!$N$2-Online_RAW!N1364</f>
        <v>161.38765882352982</v>
      </c>
      <c r="N1364" s="5">
        <f>Online_RAW!C1364*60</f>
        <v>164.2554545454546</v>
      </c>
      <c r="O1364" s="5">
        <f>MAX(0, Online_RAW!D1364*60)</f>
        <v>15.72190909090908</v>
      </c>
      <c r="P1364" s="5">
        <f>_xlfn.IFNA(VLOOKUP(A1364,Sampling!$D$7:$E$14,2,FALSE),0)</f>
        <v>0</v>
      </c>
      <c r="Q1364">
        <f>_xlfn.IFNA(VLOOKUP(A1364,Refill!$D$6:$G$8,2,FALSE),0)</f>
        <v>0</v>
      </c>
    </row>
    <row r="1365" spans="1:17" x14ac:dyDescent="0.25">
      <c r="A1365" s="5">
        <f>ROUND((Online_RAW!B1365-General!$B$10)*24,3)</f>
        <v>22.716999999999999</v>
      </c>
      <c r="B1365" s="5">
        <f>General!$B$12+Online_ANA!K1365/1000+Online_ANA!L1365/1000+Online_ANA!M1365/1000/General!$B$22-SUM($P$2:P1365)/1000/General!$B$24+SUM($Q$2:Q1365)/1000/General!$B$24</f>
        <v>1.3102831580140273</v>
      </c>
      <c r="C1365" s="5">
        <f>Online_RAW!K1365</f>
        <v>24.72</v>
      </c>
      <c r="D1365" s="5">
        <f>Online_RAW!J1365</f>
        <v>2.1349999999999998</v>
      </c>
      <c r="E1365" s="5">
        <f>(1-F1365/100-G1365/100)/(1-C1365/100-D1365/100-General!$B$17/100)</f>
        <v>0.99317872643889193</v>
      </c>
      <c r="F1365" s="5">
        <f>N1365*General!$B$14/(N1365+O1365)+O1365*100/(N1365+O1365)</f>
        <v>27.747191532313067</v>
      </c>
      <c r="G1365" s="5">
        <f>N1365*General!$B$15/(N1365+O1365)</f>
        <v>3.6491317407922691E-2</v>
      </c>
      <c r="H1365" s="5">
        <f>(N1365+O1365)*(1/General!$B$20)*((F1365/100)-E1365*(C1365/100))*1000/B1365</f>
        <v>195.8190247260643</v>
      </c>
      <c r="I1365" s="5">
        <f>(N1365+O1365)*(1/General!$B$20)*((D1365/100)*E1365-(G1365/100))*1000/B1365</f>
        <v>127.69084928616277</v>
      </c>
      <c r="J1365" s="5">
        <f t="shared" si="21"/>
        <v>0.65208602414802352</v>
      </c>
      <c r="K1365" s="5">
        <f>MAX(Online_RAW!$L$2-Online_RAW!L1365,0)</f>
        <v>0</v>
      </c>
      <c r="L1365" s="5">
        <f>0.0039*(Online_RAW!M1365)</f>
        <v>81.72059999999999</v>
      </c>
      <c r="M1365" s="10">
        <f>Online_RAW!$N$2-Online_RAW!N1365</f>
        <v>161.93318823528989</v>
      </c>
      <c r="N1365" s="5">
        <f>Online_RAW!C1365*60</f>
        <v>164.16763636363618</v>
      </c>
      <c r="O1365" s="5">
        <f>MAX(0, Online_RAW!D1365*60)</f>
        <v>15.784909090909078</v>
      </c>
      <c r="P1365" s="5">
        <f>_xlfn.IFNA(VLOOKUP(A1365,Sampling!$D$7:$E$14,2,FALSE),0)</f>
        <v>0</v>
      </c>
      <c r="Q1365">
        <f>_xlfn.IFNA(VLOOKUP(A1365,Refill!$D$6:$G$8,2,FALSE),0)</f>
        <v>0</v>
      </c>
    </row>
    <row r="1366" spans="1:17" x14ac:dyDescent="0.25">
      <c r="A1366" s="5">
        <f>ROUND((Online_RAW!B1366-General!$B$10)*24,3)</f>
        <v>22.733000000000001</v>
      </c>
      <c r="B1366" s="5">
        <f>General!$B$12+Online_ANA!K1366/1000+Online_ANA!L1366/1000+Online_ANA!M1366/1000/General!$B$22-SUM($P$2:P1366)/1000/General!$B$24+SUM($Q$2:Q1366)/1000/General!$B$24</f>
        <v>1.3110165616972482</v>
      </c>
      <c r="C1366" s="5">
        <f>Online_RAW!K1366</f>
        <v>24.754999999999999</v>
      </c>
      <c r="D1366" s="5">
        <f>Online_RAW!J1366</f>
        <v>2.1349999999999998</v>
      </c>
      <c r="E1366" s="5">
        <f>(1-F1366/100-G1366/100)/(1-C1366/100-D1366/100-General!$B$17/100)</f>
        <v>0.99294543907402499</v>
      </c>
      <c r="F1366" s="5">
        <f>N1366*General!$B$14/(N1366+O1366)+O1366*100/(N1366+O1366)</f>
        <v>27.798933617701948</v>
      </c>
      <c r="G1366" s="5">
        <f>N1366*General!$B$15/(N1366+O1366)</f>
        <v>3.6465185041564672E-2</v>
      </c>
      <c r="H1366" s="5">
        <f>(N1366+O1366)*(1/General!$B$20)*((F1366/100)-E1366*(C1366/100))*1000/B1366</f>
        <v>197.20758592097499</v>
      </c>
      <c r="I1366" s="5">
        <f>(N1366+O1366)*(1/General!$B$20)*((D1366/100)*E1366-(G1366/100))*1000/B1366</f>
        <v>127.65819540260578</v>
      </c>
      <c r="J1366" s="5">
        <f t="shared" si="21"/>
        <v>0.64732903050575841</v>
      </c>
      <c r="K1366" s="5">
        <f>MAX(Online_RAW!$L$2-Online_RAW!L1366,0)</f>
        <v>0</v>
      </c>
      <c r="L1366" s="5">
        <f>0.0039*(Online_RAW!M1366)</f>
        <v>81.95752499999999</v>
      </c>
      <c r="M1366" s="10">
        <f>Online_RAW!$N$2-Online_RAW!N1366</f>
        <v>162.47435000000041</v>
      </c>
      <c r="N1366" s="5">
        <f>Online_RAW!C1366*60</f>
        <v>164.1370909090908</v>
      </c>
      <c r="O1366" s="5">
        <f>MAX(0, Online_RAW!D1366*60)</f>
        <v>15.910909090909081</v>
      </c>
      <c r="P1366" s="5">
        <f>_xlfn.IFNA(VLOOKUP(A1366,Sampling!$D$7:$E$14,2,FALSE),0)</f>
        <v>0</v>
      </c>
      <c r="Q1366">
        <f>_xlfn.IFNA(VLOOKUP(A1366,Refill!$D$6:$G$8,2,FALSE),0)</f>
        <v>0</v>
      </c>
    </row>
    <row r="1367" spans="1:17" x14ac:dyDescent="0.25">
      <c r="A1367" s="5">
        <f>ROUND((Online_RAW!B1367-General!$B$10)*24,3)</f>
        <v>22.75</v>
      </c>
      <c r="B1367" s="5">
        <f>General!$B$12+Online_ANA!K1367/1000+Online_ANA!L1367/1000+Online_ANA!M1367/1000/General!$B$22-SUM($P$2:P1367)/1000/General!$B$24+SUM($Q$2:Q1367)/1000/General!$B$24</f>
        <v>1.3116501839096704</v>
      </c>
      <c r="C1367" s="5">
        <f>Online_RAW!K1367</f>
        <v>24.785</v>
      </c>
      <c r="D1367" s="5">
        <f>Online_RAW!J1367</f>
        <v>2.14333333333333</v>
      </c>
      <c r="E1367" s="5">
        <f>(1-F1367/100-G1367/100)/(1-C1367/100-D1367/100-General!$B$17/100)</f>
        <v>0.99267162916800689</v>
      </c>
      <c r="F1367" s="5">
        <f>N1367*General!$B$14/(N1367+O1367)+O1367*100/(N1367+O1367)</f>
        <v>27.856915080509353</v>
      </c>
      <c r="G1367" s="5">
        <f>N1367*General!$B$15/(N1367+O1367)</f>
        <v>3.6435901474490225E-2</v>
      </c>
      <c r="H1367" s="5">
        <f>(N1367+O1367)*(1/General!$B$20)*((F1367/100)-E1367*(C1367/100))*1000/B1367</f>
        <v>199.29075960636212</v>
      </c>
      <c r="I1367" s="5">
        <f>(N1367+O1367)*(1/General!$B$20)*((D1367/100)*E1367-(G1367/100))*1000/B1367</f>
        <v>128.09241024834125</v>
      </c>
      <c r="J1367" s="5">
        <f t="shared" si="21"/>
        <v>0.64274134185322285</v>
      </c>
      <c r="K1367" s="5">
        <f>MAX(Online_RAW!$L$2-Online_RAW!L1367,0)</f>
        <v>0</v>
      </c>
      <c r="L1367" s="5">
        <f>0.0039*(Online_RAW!M1367)</f>
        <v>82.141799999999989</v>
      </c>
      <c r="M1367" s="10">
        <f>Online_RAW!$N$2-Online_RAW!N1367</f>
        <v>162.96413846154064</v>
      </c>
      <c r="N1367" s="5">
        <f>Online_RAW!C1367*60</f>
        <v>164.0350909090908</v>
      </c>
      <c r="O1367" s="5">
        <f>MAX(0, Online_RAW!D1367*60)</f>
        <v>16.04563636363638</v>
      </c>
      <c r="P1367" s="5">
        <f>_xlfn.IFNA(VLOOKUP(A1367,Sampling!$D$7:$E$14,2,FALSE),0)</f>
        <v>0</v>
      </c>
      <c r="Q1367">
        <f>_xlfn.IFNA(VLOOKUP(A1367,Refill!$D$6:$G$8,2,FALSE),0)</f>
        <v>0</v>
      </c>
    </row>
    <row r="1368" spans="1:17" x14ac:dyDescent="0.25">
      <c r="A1368" s="5">
        <f>ROUND((Online_RAW!B1368-General!$B$10)*24,3)</f>
        <v>22.766999999999999</v>
      </c>
      <c r="B1368" s="5">
        <f>General!$B$12+Online_ANA!K1368/1000+Online_ANA!L1368/1000+Online_ANA!M1368/1000/General!$B$22-SUM($P$2:P1368)/1000/General!$B$24+SUM($Q$2:Q1368)/1000/General!$B$24</f>
        <v>1.3121275568807342</v>
      </c>
      <c r="C1368" s="5">
        <f>Online_RAW!K1368</f>
        <v>24.815000000000001</v>
      </c>
      <c r="D1368" s="5">
        <f>Online_RAW!J1368</f>
        <v>2.15</v>
      </c>
      <c r="E1368" s="5">
        <f>(1-F1368/100-G1368/100)/(1-C1368/100-D1368/100-General!$B$17/100)</f>
        <v>0.99266320035678512</v>
      </c>
      <c r="F1368" s="5">
        <f>N1368*General!$B$14/(N1368+O1368)+O1368*100/(N1368+O1368)</f>
        <v>27.893943692710614</v>
      </c>
      <c r="G1368" s="5">
        <f>N1368*General!$B$15/(N1368+O1368)</f>
        <v>3.6417200155196665E-2</v>
      </c>
      <c r="H1368" s="5">
        <f>(N1368+O1368)*(1/General!$B$20)*((F1368/100)-E1368*(C1368/100))*1000/B1368</f>
        <v>199.52732049737656</v>
      </c>
      <c r="I1368" s="5">
        <f>(N1368+O1368)*(1/General!$B$20)*((D1368/100)*E1368-(G1368/100))*1000/B1368</f>
        <v>128.35612590564998</v>
      </c>
      <c r="J1368" s="5">
        <f t="shared" si="21"/>
        <v>0.64330100552489322</v>
      </c>
      <c r="K1368" s="5">
        <f>MAX(Online_RAW!$L$2-Online_RAW!L1368,0)</f>
        <v>0</v>
      </c>
      <c r="L1368" s="5">
        <f>0.0039*(Online_RAW!M1368)</f>
        <v>82.141799999999989</v>
      </c>
      <c r="M1368" s="10">
        <f>Online_RAW!$N$2-Online_RAW!N1368</f>
        <v>163.4844750000002</v>
      </c>
      <c r="N1368" s="5">
        <f>Online_RAW!C1368*60</f>
        <v>163.82972727272701</v>
      </c>
      <c r="O1368" s="5">
        <f>MAX(0, Online_RAW!D1368*60)</f>
        <v>16.11790909090908</v>
      </c>
      <c r="P1368" s="5">
        <f>_xlfn.IFNA(VLOOKUP(A1368,Sampling!$D$7:$E$14,2,FALSE),0)</f>
        <v>0</v>
      </c>
      <c r="Q1368">
        <f>_xlfn.IFNA(VLOOKUP(A1368,Refill!$D$6:$G$8,2,FALSE),0)</f>
        <v>0</v>
      </c>
    </row>
    <row r="1369" spans="1:17" x14ac:dyDescent="0.25">
      <c r="A1369" s="5">
        <f>ROUND((Online_RAW!B1369-General!$B$10)*24,3)</f>
        <v>22.783000000000001</v>
      </c>
      <c r="B1369" s="5">
        <f>General!$B$12+Online_ANA!K1369/1000+Online_ANA!L1369/1000+Online_ANA!M1369/1000/General!$B$22-SUM($P$2:P1369)/1000/General!$B$24+SUM($Q$2:Q1369)/1000/General!$B$24</f>
        <v>1.3128057417479453</v>
      </c>
      <c r="C1369" s="5">
        <f>Online_RAW!K1369</f>
        <v>24.85</v>
      </c>
      <c r="D1369" s="5">
        <f>Online_RAW!J1369</f>
        <v>2.1566666666666698</v>
      </c>
      <c r="E1369" s="5">
        <f>(1-F1369/100-G1369/100)/(1-C1369/100-D1369/100-General!$B$17/100)</f>
        <v>0.99266092379896409</v>
      </c>
      <c r="F1369" s="5">
        <f>N1369*General!$B$14/(N1369+O1369)+O1369*100/(N1369+O1369)</f>
        <v>27.935490831290295</v>
      </c>
      <c r="G1369" s="5">
        <f>N1369*General!$B$15/(N1369+O1369)</f>
        <v>3.6396216751873593E-2</v>
      </c>
      <c r="H1369" s="5">
        <f>(N1369+O1369)*(1/General!$B$20)*((F1369/100)-E1369*(C1369/100))*1000/B1369</f>
        <v>199.89043843045027</v>
      </c>
      <c r="I1369" s="5">
        <f>(N1369+O1369)*(1/General!$B$20)*((D1369/100)*E1369-(G1369/100))*1000/B1369</f>
        <v>128.72554233775099</v>
      </c>
      <c r="J1369" s="5">
        <f t="shared" si="21"/>
        <v>0.64398048925456564</v>
      </c>
      <c r="K1369" s="5">
        <f>MAX(Online_RAW!$L$2-Online_RAW!L1369,0)</f>
        <v>0</v>
      </c>
      <c r="L1369" s="5">
        <f>0.0039*(Online_RAW!M1369)</f>
        <v>82.353960000000001</v>
      </c>
      <c r="M1369" s="10">
        <f>Online_RAW!$N$2-Online_RAW!N1369</f>
        <v>163.99244210526012</v>
      </c>
      <c r="N1369" s="5">
        <f>Online_RAW!C1369*60</f>
        <v>163.7735454545454</v>
      </c>
      <c r="O1369" s="5">
        <f>MAX(0, Online_RAW!D1369*60)</f>
        <v>16.216090909090923</v>
      </c>
      <c r="P1369" s="5">
        <f>_xlfn.IFNA(VLOOKUP(A1369,Sampling!$D$7:$E$14,2,FALSE),0)</f>
        <v>0</v>
      </c>
      <c r="Q1369">
        <f>_xlfn.IFNA(VLOOKUP(A1369,Refill!$D$6:$G$8,2,FALSE),0)</f>
        <v>0</v>
      </c>
    </row>
    <row r="1370" spans="1:17" x14ac:dyDescent="0.25">
      <c r="A1370" s="5">
        <f>ROUND((Online_RAW!B1370-General!$B$10)*24,3)</f>
        <v>22.8</v>
      </c>
      <c r="B1370" s="5">
        <f>General!$B$12+Online_ANA!K1370/1000+Online_ANA!L1370/1000+Online_ANA!M1370/1000/General!$B$22-SUM($P$2:P1370)/1000/General!$B$24+SUM($Q$2:Q1370)/1000/General!$B$24</f>
        <v>1.3134532958060279</v>
      </c>
      <c r="C1370" s="5">
        <f>Online_RAW!K1370</f>
        <v>24.885000000000002</v>
      </c>
      <c r="D1370" s="5">
        <f>Online_RAW!J1370</f>
        <v>2.1549999999999998</v>
      </c>
      <c r="E1370" s="5">
        <f>(1-F1370/100-G1370/100)/(1-C1370/100-D1370/100-General!$B$17/100)</f>
        <v>0.9919490347811406</v>
      </c>
      <c r="F1370" s="5">
        <f>N1370*General!$B$14/(N1370+O1370)+O1370*100/(N1370+O1370)</f>
        <v>28.020253732134584</v>
      </c>
      <c r="G1370" s="5">
        <f>N1370*General!$B$15/(N1370+O1370)</f>
        <v>3.6353407205992637E-2</v>
      </c>
      <c r="H1370" s="5">
        <f>(N1370+O1370)*(1/General!$B$20)*((F1370/100)-E1370*(C1370/100))*1000/B1370</f>
        <v>203.98964932293649</v>
      </c>
      <c r="I1370" s="5">
        <f>(N1370+O1370)*(1/General!$B$20)*((D1370/100)*E1370-(G1370/100))*1000/B1370</f>
        <v>128.50537610598926</v>
      </c>
      <c r="J1370" s="5">
        <f t="shared" si="21"/>
        <v>0.62996027755580919</v>
      </c>
      <c r="K1370" s="5">
        <f>MAX(Online_RAW!$L$2-Online_RAW!L1370,0)</f>
        <v>0</v>
      </c>
      <c r="L1370" s="5">
        <f>0.0039*(Online_RAW!M1370)</f>
        <v>82.56689999999999</v>
      </c>
      <c r="M1370" s="10">
        <f>Online_RAW!$N$2-Online_RAW!N1370</f>
        <v>164.46617142857031</v>
      </c>
      <c r="N1370" s="5">
        <f>Online_RAW!C1370*60</f>
        <v>163.626272727273</v>
      </c>
      <c r="O1370" s="5">
        <f>MAX(0, Online_RAW!D1370*60)</f>
        <v>16.413272727272698</v>
      </c>
      <c r="P1370" s="5">
        <f>_xlfn.IFNA(VLOOKUP(A1370,Sampling!$D$7:$E$14,2,FALSE),0)</f>
        <v>0</v>
      </c>
      <c r="Q1370">
        <f>_xlfn.IFNA(VLOOKUP(A1370,Refill!$D$6:$G$8,2,FALSE),0)</f>
        <v>0</v>
      </c>
    </row>
    <row r="1371" spans="1:17" x14ac:dyDescent="0.25">
      <c r="A1371" s="5">
        <f>ROUND((Online_RAW!B1371-General!$B$10)*24,3)</f>
        <v>22.817</v>
      </c>
      <c r="B1371" s="5">
        <f>General!$B$12+Online_ANA!K1371/1000+Online_ANA!L1371/1000+Online_ANA!M1371/1000/General!$B$22-SUM($P$2:P1371)/1000/General!$B$24+SUM($Q$2:Q1371)/1000/General!$B$24</f>
        <v>1.3139138380733948</v>
      </c>
      <c r="C1371" s="5">
        <f>Online_RAW!K1371</f>
        <v>24.92</v>
      </c>
      <c r="D1371" s="5">
        <f>Online_RAW!J1371</f>
        <v>2.17</v>
      </c>
      <c r="E1371" s="5">
        <f>(1-F1371/100-G1371/100)/(1-C1371/100-D1371/100-General!$B$17/100)</f>
        <v>0.99210997500254128</v>
      </c>
      <c r="F1371" s="5">
        <f>N1371*General!$B$14/(N1371+O1371)+O1371*100/(N1371+O1371)</f>
        <v>28.058205837657184</v>
      </c>
      <c r="G1371" s="5">
        <f>N1371*General!$B$15/(N1371+O1371)</f>
        <v>3.6334239475930723E-2</v>
      </c>
      <c r="H1371" s="5">
        <f>(N1371+O1371)*(1/General!$B$20)*((F1371/100)-E1371*(C1371/100))*1000/B1371</f>
        <v>204.03465057928085</v>
      </c>
      <c r="I1371" s="5">
        <f>(N1371+O1371)*(1/General!$B$20)*((D1371/100)*E1371-(G1371/100))*1000/B1371</f>
        <v>129.49655967697808</v>
      </c>
      <c r="J1371" s="5">
        <f t="shared" si="21"/>
        <v>0.6346792532999691</v>
      </c>
      <c r="K1371" s="5">
        <f>MAX(Online_RAW!$L$2-Online_RAW!L1371,0)</f>
        <v>0</v>
      </c>
      <c r="L1371" s="5">
        <f>0.0039*(Online_RAW!M1371)</f>
        <v>82.56689999999999</v>
      </c>
      <c r="M1371" s="10">
        <f>Online_RAW!$N$2-Online_RAW!N1371</f>
        <v>164.96816250000029</v>
      </c>
      <c r="N1371" s="5">
        <f>Online_RAW!C1371*60</f>
        <v>163.6715454545454</v>
      </c>
      <c r="O1371" s="5">
        <f>MAX(0, Online_RAW!D1371*60)</f>
        <v>16.512818181818158</v>
      </c>
      <c r="P1371" s="5">
        <f>_xlfn.IFNA(VLOOKUP(A1371,Sampling!$D$7:$E$14,2,FALSE),0)</f>
        <v>0</v>
      </c>
      <c r="Q1371">
        <f>_xlfn.IFNA(VLOOKUP(A1371,Refill!$D$6:$G$8,2,FALSE),0)</f>
        <v>0</v>
      </c>
    </row>
    <row r="1372" spans="1:17" x14ac:dyDescent="0.25">
      <c r="A1372" s="5">
        <f>ROUND((Online_RAW!B1372-General!$B$10)*24,3)</f>
        <v>22.832999999999998</v>
      </c>
      <c r="B1372" s="5">
        <f>General!$B$12+Online_ANA!K1372/1000+Online_ANA!L1372/1000+Online_ANA!M1372/1000/General!$B$22-SUM($P$2:P1372)/1000/General!$B$24+SUM($Q$2:Q1372)/1000/General!$B$24</f>
        <v>1.3146787166972476</v>
      </c>
      <c r="C1372" s="5">
        <f>Online_RAW!K1372</f>
        <v>24.945</v>
      </c>
      <c r="D1372" s="5">
        <f>Online_RAW!J1372</f>
        <v>2.1800000000000002</v>
      </c>
      <c r="E1372" s="5">
        <f>(1-F1372/100-G1372/100)/(1-C1372/100-D1372/100-General!$B$17/100)</f>
        <v>0.99304372557037013</v>
      </c>
      <c r="F1372" s="5">
        <f>N1372*General!$B$14/(N1372+O1372)+O1372*100/(N1372+O1372)</f>
        <v>28.025270006581636</v>
      </c>
      <c r="G1372" s="5">
        <f>N1372*General!$B$15/(N1372+O1372)</f>
        <v>3.6350873734049681E-2</v>
      </c>
      <c r="H1372" s="5">
        <f>(N1372+O1372)*(1/General!$B$20)*((F1372/100)-E1372*(C1372/100))*1000/B1372</f>
        <v>198.69934510499118</v>
      </c>
      <c r="I1372" s="5">
        <f>(N1372+O1372)*(1/General!$B$20)*((D1372/100)*E1372-(G1372/100))*1000/B1372</f>
        <v>129.98008801457632</v>
      </c>
      <c r="J1372" s="5">
        <f t="shared" si="21"/>
        <v>0.65415458690060535</v>
      </c>
      <c r="K1372" s="5">
        <f>MAX(Online_RAW!$L$2-Online_RAW!L1372,0)</f>
        <v>0</v>
      </c>
      <c r="L1372" s="5">
        <f>0.0039*(Online_RAW!M1372)</f>
        <v>82.782179999999997</v>
      </c>
      <c r="M1372" s="10">
        <f>Online_RAW!$N$2-Online_RAW!N1372</f>
        <v>165.56722499999978</v>
      </c>
      <c r="N1372" s="5">
        <f>Online_RAW!C1372*60</f>
        <v>163.53104347826098</v>
      </c>
      <c r="O1372" s="5">
        <f>MAX(0, Online_RAW!D1372*60)</f>
        <v>16.416260869565221</v>
      </c>
      <c r="P1372" s="5">
        <f>_xlfn.IFNA(VLOOKUP(A1372,Sampling!$D$7:$E$14,2,FALSE),0)</f>
        <v>0</v>
      </c>
      <c r="Q1372">
        <f>_xlfn.IFNA(VLOOKUP(A1372,Refill!$D$6:$G$8,2,FALSE),0)</f>
        <v>0</v>
      </c>
    </row>
    <row r="1373" spans="1:17" x14ac:dyDescent="0.25">
      <c r="A1373" s="5">
        <f>ROUND((Online_RAW!B1373-General!$B$10)*24,3)</f>
        <v>22.85</v>
      </c>
      <c r="B1373" s="5">
        <f>General!$B$12+Online_ANA!K1373/1000+Online_ANA!L1373/1000+Online_ANA!M1373/1000/General!$B$22-SUM($P$2:P1373)/1000/General!$B$24+SUM($Q$2:Q1373)/1000/General!$B$24</f>
        <v>1.3153775981651379</v>
      </c>
      <c r="C1373" s="5">
        <f>Online_RAW!K1373</f>
        <v>24.945</v>
      </c>
      <c r="D1373" s="5">
        <f>Online_RAW!J1373</f>
        <v>2.1800000000000002</v>
      </c>
      <c r="E1373" s="5">
        <f>(1-F1373/100-G1373/100)/(1-C1373/100-D1373/100-General!$B$17/100)</f>
        <v>0.99239214362900285</v>
      </c>
      <c r="F1373" s="5">
        <f>N1373*General!$B$14/(N1373+O1373)+O1373*100/(N1373+O1373)</f>
        <v>28.072495957555311</v>
      </c>
      <c r="G1373" s="5">
        <f>N1373*General!$B$15/(N1373+O1373)</f>
        <v>3.6327022243658934E-2</v>
      </c>
      <c r="H1373" s="5">
        <f>(N1373+O1373)*(1/General!$B$20)*((F1373/100)-E1373*(C1373/100))*1000/B1373</f>
        <v>202.48028460143982</v>
      </c>
      <c r="I1373" s="5">
        <f>(N1373+O1373)*(1/General!$B$20)*((D1373/100)*E1373-(G1373/100))*1000/B1373</f>
        <v>129.83352050213082</v>
      </c>
      <c r="J1373" s="5">
        <f t="shared" si="21"/>
        <v>0.64121561641269831</v>
      </c>
      <c r="K1373" s="5">
        <f>MAX(Online_RAW!$L$2-Online_RAW!L1373,0)</f>
        <v>0</v>
      </c>
      <c r="L1373" s="5">
        <f>0.0039*(Online_RAW!M1373)</f>
        <v>82.999799999999993</v>
      </c>
      <c r="M1373" s="10">
        <f>Online_RAW!$N$2-Online_RAW!N1373</f>
        <v>166.09180000000015</v>
      </c>
      <c r="N1373" s="5">
        <f>Online_RAW!C1373*60</f>
        <v>163.4334782608698</v>
      </c>
      <c r="O1373" s="5">
        <f>MAX(0, Online_RAW!D1373*60)</f>
        <v>16.524545454545461</v>
      </c>
      <c r="P1373" s="5">
        <f>_xlfn.IFNA(VLOOKUP(A1373,Sampling!$D$7:$E$14,2,FALSE),0)</f>
        <v>0</v>
      </c>
      <c r="Q1373">
        <f>_xlfn.IFNA(VLOOKUP(A1373,Refill!$D$6:$G$8,2,FALSE),0)</f>
        <v>0</v>
      </c>
    </row>
    <row r="1374" spans="1:17" x14ac:dyDescent="0.25">
      <c r="A1374" s="5">
        <f>ROUND((Online_RAW!B1374-General!$B$10)*24,3)</f>
        <v>22.867000000000001</v>
      </c>
      <c r="B1374" s="5">
        <f>General!$B$12+Online_ANA!K1374/1000+Online_ANA!L1374/1000+Online_ANA!M1374/1000/General!$B$22-SUM($P$2:P1374)/1000/General!$B$24+SUM($Q$2:Q1374)/1000/General!$B$24</f>
        <v>1.3161064967215328</v>
      </c>
      <c r="C1374" s="5">
        <f>Online_RAW!K1374</f>
        <v>24.98</v>
      </c>
      <c r="D1374" s="5">
        <f>Online_RAW!J1374</f>
        <v>2.1800000000000002</v>
      </c>
      <c r="E1374" s="5">
        <f>(1-F1374/100-G1374/100)/(1-C1374/100-D1374/100-General!$B$17/100)</f>
        <v>0.99184625310491858</v>
      </c>
      <c r="F1374" s="5">
        <f>N1374*General!$B$14/(N1374+O1374)+O1374*100/(N1374+O1374)</f>
        <v>28.146793669823115</v>
      </c>
      <c r="G1374" s="5">
        <f>N1374*General!$B$15/(N1374+O1374)</f>
        <v>3.6289498146553988E-2</v>
      </c>
      <c r="H1374" s="5">
        <f>(N1374+O1374)*(1/General!$B$20)*((F1374/100)-E1374*(C1374/100))*1000/B1374</f>
        <v>205.71567666001968</v>
      </c>
      <c r="I1374" s="5">
        <f>(N1374+O1374)*(1/General!$B$20)*((D1374/100)*E1374-(G1374/100))*1000/B1374</f>
        <v>129.75569341663225</v>
      </c>
      <c r="J1374" s="5">
        <f t="shared" si="21"/>
        <v>0.63075257813761909</v>
      </c>
      <c r="K1374" s="5">
        <f>MAX(Online_RAW!$L$2-Online_RAW!L1374,0)</f>
        <v>0</v>
      </c>
      <c r="L1374" s="5">
        <f>0.0039*(Online_RAW!M1374)</f>
        <v>83.275724999999994</v>
      </c>
      <c r="M1374" s="10">
        <f>Online_RAW!$N$2-Online_RAW!N1374</f>
        <v>166.58554117647054</v>
      </c>
      <c r="N1374" s="5">
        <f>Online_RAW!C1374*60</f>
        <v>163.34571428571419</v>
      </c>
      <c r="O1374" s="5">
        <f>MAX(0, Online_RAW!D1374*60)</f>
        <v>16.701652173913018</v>
      </c>
      <c r="P1374" s="5">
        <f>_xlfn.IFNA(VLOOKUP(A1374,Sampling!$D$7:$E$14,2,FALSE),0)</f>
        <v>0</v>
      </c>
      <c r="Q1374">
        <f>_xlfn.IFNA(VLOOKUP(A1374,Refill!$D$6:$G$8,2,FALSE),0)</f>
        <v>0</v>
      </c>
    </row>
    <row r="1375" spans="1:17" x14ac:dyDescent="0.25">
      <c r="A1375" s="5">
        <f>ROUND((Online_RAW!B1375-General!$B$10)*24,3)</f>
        <v>22.882999999999999</v>
      </c>
      <c r="B1375" s="5">
        <f>General!$B$12+Online_ANA!K1375/1000+Online_ANA!L1375/1000+Online_ANA!M1375/1000/General!$B$22-SUM($P$2:P1375)/1000/General!$B$24+SUM($Q$2:Q1375)/1000/General!$B$24</f>
        <v>1.3165777865218531</v>
      </c>
      <c r="C1375" s="5">
        <f>Online_RAW!K1375</f>
        <v>25.024999999999999</v>
      </c>
      <c r="D1375" s="5">
        <f>Online_RAW!J1375</f>
        <v>2.1933333333333298</v>
      </c>
      <c r="E1375" s="5">
        <f>(1-F1375/100-G1375/100)/(1-C1375/100-D1375/100-General!$B$17/100)</f>
        <v>0.99267668666105779</v>
      </c>
      <c r="F1375" s="5">
        <f>N1375*General!$B$14/(N1375+O1375)+O1375*100/(N1375+O1375)</f>
        <v>28.144569228405665</v>
      </c>
      <c r="G1375" s="5">
        <f>N1375*General!$B$15/(N1375+O1375)</f>
        <v>3.6290621601815329E-2</v>
      </c>
      <c r="H1375" s="5">
        <f>(N1375+O1375)*(1/General!$B$20)*((F1375/100)-E1375*(C1375/100))*1000/B1375</f>
        <v>201.36426751942363</v>
      </c>
      <c r="I1375" s="5">
        <f>(N1375+O1375)*(1/General!$B$20)*((D1375/100)*E1375-(G1375/100))*1000/B1375</f>
        <v>130.52934821538597</v>
      </c>
      <c r="J1375" s="5">
        <f t="shared" si="21"/>
        <v>0.64822497965183956</v>
      </c>
      <c r="K1375" s="5">
        <f>MAX(Online_RAW!$L$2-Online_RAW!L1375,0)</f>
        <v>0</v>
      </c>
      <c r="L1375" s="5">
        <f>0.0039*(Online_RAW!M1375)</f>
        <v>83.275724999999994</v>
      </c>
      <c r="M1375" s="10">
        <f>Online_RAW!$N$2-Online_RAW!N1375</f>
        <v>167.09924705881986</v>
      </c>
      <c r="N1375" s="5">
        <f>Online_RAW!C1375*60</f>
        <v>163.22843478260882</v>
      </c>
      <c r="O1375" s="5">
        <f>MAX(0, Online_RAW!D1375*60)</f>
        <v>16.684090909090919</v>
      </c>
      <c r="P1375" s="5">
        <f>_xlfn.IFNA(VLOOKUP(A1375,Sampling!$D$7:$E$14,2,FALSE),0)</f>
        <v>0</v>
      </c>
      <c r="Q1375">
        <f>_xlfn.IFNA(VLOOKUP(A1375,Refill!$D$6:$G$8,2,FALSE),0)</f>
        <v>0</v>
      </c>
    </row>
    <row r="1376" spans="1:17" x14ac:dyDescent="0.25">
      <c r="A1376" s="5">
        <f>ROUND((Online_RAW!B1376-General!$B$10)*24,3)</f>
        <v>22.9</v>
      </c>
      <c r="B1376" s="5">
        <f>General!$B$12+Online_ANA!K1376/1000+Online_ANA!L1376/1000+Online_ANA!M1376/1000/General!$B$22-SUM($P$2:P1376)/1000/General!$B$24+SUM($Q$2:Q1376)/1000/General!$B$24</f>
        <v>1.3172310861074679</v>
      </c>
      <c r="C1376" s="5">
        <f>Online_RAW!K1376</f>
        <v>25.045000000000002</v>
      </c>
      <c r="D1376" s="5">
        <f>Online_RAW!J1376</f>
        <v>2.1960000000000002</v>
      </c>
      <c r="E1376" s="5">
        <f>(1-F1376/100-G1376/100)/(1-C1376/100-D1376/100-General!$B$17/100)</f>
        <v>0.99278689876867177</v>
      </c>
      <c r="F1376" s="5">
        <f>N1376*General!$B$14/(N1376+O1376)+O1376*100/(N1376+O1376)</f>
        <v>28.15910600697066</v>
      </c>
      <c r="G1376" s="5">
        <f>N1376*General!$B$15/(N1376+O1376)</f>
        <v>3.6283279794459264E-2</v>
      </c>
      <c r="H1376" s="5">
        <f>(N1376+O1376)*(1/General!$B$20)*((F1376/100)-E1376*(C1376/100))*1000/B1376</f>
        <v>200.66713043393216</v>
      </c>
      <c r="I1376" s="5">
        <f>(N1376+O1376)*(1/General!$B$20)*((D1376/100)*E1376-(G1376/100))*1000/B1376</f>
        <v>130.57273972281038</v>
      </c>
      <c r="J1376" s="5">
        <f t="shared" si="21"/>
        <v>0.65069321238836508</v>
      </c>
      <c r="K1376" s="5">
        <f>MAX(Online_RAW!$L$2-Online_RAW!L1376,0)</f>
        <v>0</v>
      </c>
      <c r="L1376" s="5">
        <f>0.0039*(Online_RAW!M1376)</f>
        <v>83.424899999999994</v>
      </c>
      <c r="M1376" s="10">
        <f>Online_RAW!$N$2-Online_RAW!N1376</f>
        <v>167.64874285713995</v>
      </c>
      <c r="N1376" s="5">
        <f>Online_RAW!C1376*60</f>
        <v>163.11000000000001</v>
      </c>
      <c r="O1376" s="5">
        <f>MAX(0, Online_RAW!D1376*60)</f>
        <v>16.708363636363618</v>
      </c>
      <c r="P1376" s="5">
        <f>_xlfn.IFNA(VLOOKUP(A1376,Sampling!$D$7:$E$14,2,FALSE),0)</f>
        <v>0</v>
      </c>
      <c r="Q1376">
        <f>_xlfn.IFNA(VLOOKUP(A1376,Refill!$D$6:$G$8,2,FALSE),0)</f>
        <v>0</v>
      </c>
    </row>
    <row r="1377" spans="1:17" x14ac:dyDescent="0.25">
      <c r="A1377" s="5">
        <f>ROUND((Online_RAW!B1377-General!$B$10)*24,3)</f>
        <v>22.917000000000002</v>
      </c>
      <c r="B1377" s="5">
        <f>General!$B$12+Online_ANA!K1377/1000+Online_ANA!L1377/1000+Online_ANA!M1377/1000/General!$B$22-SUM($P$2:P1377)/1000/General!$B$24+SUM($Q$2:Q1377)/1000/General!$B$24</f>
        <v>1.3179444684403672</v>
      </c>
      <c r="C1377" s="5">
        <f>Online_RAW!K1377</f>
        <v>25.074999999999999</v>
      </c>
      <c r="D1377" s="5">
        <f>Online_RAW!J1377</f>
        <v>2.1960000000000002</v>
      </c>
      <c r="E1377" s="5">
        <f>(1-F1377/100-G1377/100)/(1-C1377/100-D1377/100-General!$B$17/100)</f>
        <v>0.99099606285487818</v>
      </c>
      <c r="F1377" s="5">
        <f>N1377*General!$B$14/(N1377+O1377)+O1377*100/(N1377+O1377)</f>
        <v>28.318440910357197</v>
      </c>
      <c r="G1377" s="5">
        <f>N1377*General!$B$15/(N1377+O1377)</f>
        <v>3.6202807621031723E-2</v>
      </c>
      <c r="H1377" s="5">
        <f>(N1377+O1377)*(1/General!$B$20)*((F1377/100)-E1377*(C1377/100))*1000/B1377</f>
        <v>211.54764334201349</v>
      </c>
      <c r="I1377" s="5">
        <f>(N1377+O1377)*(1/General!$B$20)*((D1377/100)*E1377-(G1377/100))*1000/B1377</f>
        <v>130.49557240261319</v>
      </c>
      <c r="J1377" s="5">
        <f t="shared" si="21"/>
        <v>0.61686138564842474</v>
      </c>
      <c r="K1377" s="5">
        <f>MAX(Online_RAW!$L$2-Online_RAW!L1377,0)</f>
        <v>0</v>
      </c>
      <c r="L1377" s="5">
        <f>0.0039*(Online_RAW!M1377)</f>
        <v>83.637839999999997</v>
      </c>
      <c r="M1377" s="10">
        <f>Online_RAW!$N$2-Online_RAW!N1377</f>
        <v>168.19422500000019</v>
      </c>
      <c r="N1377" s="5">
        <f>Online_RAW!C1377*60</f>
        <v>163.03309090909079</v>
      </c>
      <c r="O1377" s="5">
        <f>MAX(0, Online_RAW!D1377*60)</f>
        <v>17.099999999999998</v>
      </c>
      <c r="P1377" s="5">
        <f>_xlfn.IFNA(VLOOKUP(A1377,Sampling!$D$7:$E$14,2,FALSE),0)</f>
        <v>0</v>
      </c>
      <c r="Q1377">
        <f>_xlfn.IFNA(VLOOKUP(A1377,Refill!$D$6:$G$8,2,FALSE),0)</f>
        <v>0</v>
      </c>
    </row>
    <row r="1378" spans="1:17" x14ac:dyDescent="0.25">
      <c r="A1378" s="5">
        <f>ROUND((Online_RAW!B1378-General!$B$10)*24,3)</f>
        <v>22.933</v>
      </c>
      <c r="B1378" s="5">
        <f>General!$B$12+Online_ANA!K1378/1000+Online_ANA!L1378/1000+Online_ANA!M1378/1000/General!$B$22-SUM($P$2:P1378)/1000/General!$B$24+SUM($Q$2:Q1378)/1000/General!$B$24</f>
        <v>1.3184101432351565</v>
      </c>
      <c r="C1378" s="5">
        <f>Online_RAW!K1378</f>
        <v>25.13</v>
      </c>
      <c r="D1378" s="5">
        <f>Online_RAW!J1378</f>
        <v>2.21</v>
      </c>
      <c r="E1378" s="5">
        <f>(1-F1378/100-G1378/100)/(1-C1378/100-D1378/100-General!$B$17/100)</f>
        <v>0.99136510005468714</v>
      </c>
      <c r="F1378" s="5">
        <f>N1378*General!$B$14/(N1378+O1378)+O1378*100/(N1378+O1378)</f>
        <v>28.360186158772471</v>
      </c>
      <c r="G1378" s="5">
        <f>N1378*General!$B$15/(N1378+O1378)</f>
        <v>3.6181724162236126E-2</v>
      </c>
      <c r="H1378" s="5">
        <f>(N1378+O1378)*(1/General!$B$20)*((F1378/100)-E1378*(C1378/100))*1000/B1378</f>
        <v>209.98273743941971</v>
      </c>
      <c r="I1378" s="5">
        <f>(N1378+O1378)*(1/General!$B$20)*((D1378/100)*E1378-(G1378/100))*1000/B1378</f>
        <v>131.25425067604908</v>
      </c>
      <c r="J1378" s="5">
        <f t="shared" si="21"/>
        <v>0.62507162387058657</v>
      </c>
      <c r="K1378" s="5">
        <f>MAX(Online_RAW!$L$2-Online_RAW!L1378,0)</f>
        <v>0</v>
      </c>
      <c r="L1378" s="5">
        <f>0.0039*(Online_RAW!M1378)</f>
        <v>83.637839999999997</v>
      </c>
      <c r="M1378" s="10">
        <f>Online_RAW!$N$2-Online_RAW!N1378</f>
        <v>168.70181052632051</v>
      </c>
      <c r="N1378" s="5">
        <f>Online_RAW!C1378*60</f>
        <v>162.82408695652202</v>
      </c>
      <c r="O1378" s="5">
        <f>MAX(0, Online_RAW!D1378*60)</f>
        <v>17.182909090909082</v>
      </c>
      <c r="P1378" s="5">
        <f>_xlfn.IFNA(VLOOKUP(A1378,Sampling!$D$7:$E$14,2,FALSE),0)</f>
        <v>0</v>
      </c>
      <c r="Q1378">
        <f>_xlfn.IFNA(VLOOKUP(A1378,Refill!$D$6:$G$8,2,FALSE),0)</f>
        <v>0</v>
      </c>
    </row>
    <row r="1379" spans="1:17" x14ac:dyDescent="0.25">
      <c r="A1379" s="5">
        <f>ROUND((Online_RAW!B1379-General!$B$10)*24,3)</f>
        <v>22.95</v>
      </c>
      <c r="B1379" s="5">
        <f>General!$B$12+Online_ANA!K1379/1000+Online_ANA!L1379/1000+Online_ANA!M1379/1000/General!$B$22-SUM($P$2:P1379)/1000/General!$B$24+SUM($Q$2:Q1379)/1000/General!$B$24</f>
        <v>1.3191127583078532</v>
      </c>
      <c r="C1379" s="5">
        <f>Online_RAW!K1379</f>
        <v>25.175000000000001</v>
      </c>
      <c r="D1379" s="5">
        <f>Online_RAW!J1379</f>
        <v>2.2066666666666701</v>
      </c>
      <c r="E1379" s="5">
        <f>(1-F1379/100-G1379/100)/(1-C1379/100-D1379/100-General!$B$17/100)</f>
        <v>0.99229171469911082</v>
      </c>
      <c r="F1379" s="5">
        <f>N1379*General!$B$14/(N1379+O1379)+O1379*100/(N1379+O1379)</f>
        <v>28.334591839426036</v>
      </c>
      <c r="G1379" s="5">
        <f>N1379*General!$B$15/(N1379+O1379)</f>
        <v>3.6194650586148472E-2</v>
      </c>
      <c r="H1379" s="5">
        <f>(N1379+O1379)*(1/General!$B$20)*((F1379/100)-E1379*(C1379/100))*1000/B1379</f>
        <v>204.07981574947385</v>
      </c>
      <c r="I1379" s="5">
        <f>(N1379+O1379)*(1/General!$B$20)*((D1379/100)*E1379-(G1379/100))*1000/B1379</f>
        <v>131.04482641664904</v>
      </c>
      <c r="J1379" s="5">
        <f t="shared" si="21"/>
        <v>0.64212536617299887</v>
      </c>
      <c r="K1379" s="5">
        <f>MAX(Online_RAW!$L$2-Online_RAW!L1379,0)</f>
        <v>0</v>
      </c>
      <c r="L1379" s="5">
        <f>0.0039*(Online_RAW!M1379)</f>
        <v>83.853899999999996</v>
      </c>
      <c r="M1379" s="10">
        <f>Online_RAW!$N$2-Online_RAW!N1379</f>
        <v>169.23215555555998</v>
      </c>
      <c r="N1379" s="5">
        <f>Online_RAW!C1379*60</f>
        <v>162.80520000000001</v>
      </c>
      <c r="O1379" s="5">
        <f>MAX(0, Online_RAW!D1379*60)</f>
        <v>17.116636363636381</v>
      </c>
      <c r="P1379" s="5">
        <f>_xlfn.IFNA(VLOOKUP(A1379,Sampling!$D$7:$E$14,2,FALSE),0)</f>
        <v>0</v>
      </c>
      <c r="Q1379">
        <f>_xlfn.IFNA(VLOOKUP(A1379,Refill!$D$6:$G$8,2,FALSE),0)</f>
        <v>0</v>
      </c>
    </row>
    <row r="1380" spans="1:17" x14ac:dyDescent="0.25">
      <c r="A1380" s="5">
        <f>ROUND((Online_RAW!B1380-General!$B$10)*24,3)</f>
        <v>22.966999999999999</v>
      </c>
      <c r="B1380" s="5">
        <f>General!$B$12+Online_ANA!K1380/1000+Online_ANA!L1380/1000+Online_ANA!M1380/1000/General!$B$22-SUM($P$2:P1380)/1000/General!$B$24+SUM($Q$2:Q1380)/1000/General!$B$24</f>
        <v>1.3199256601834868</v>
      </c>
      <c r="C1380" s="5">
        <f>Online_RAW!K1380</f>
        <v>25.2</v>
      </c>
      <c r="D1380" s="5">
        <f>Online_RAW!J1380</f>
        <v>2.2050000000000001</v>
      </c>
      <c r="E1380" s="5">
        <f>(1-F1380/100-G1380/100)/(1-C1380/100-D1380/100-General!$B$17/100)</f>
        <v>0.99199302023103075</v>
      </c>
      <c r="F1380" s="5">
        <f>N1380*General!$B$14/(N1380+O1380)+O1380*100/(N1380+O1380)</f>
        <v>28.37932238606578</v>
      </c>
      <c r="G1380" s="5">
        <f>N1380*General!$B$15/(N1380+O1380)</f>
        <v>3.6172059400976876E-2</v>
      </c>
      <c r="H1380" s="5">
        <f>(N1380+O1380)*(1/General!$B$20)*((F1380/100)-E1380*(C1380/100))*1000/B1380</f>
        <v>205.75967553738892</v>
      </c>
      <c r="I1380" s="5">
        <f>(N1380+O1380)*(1/General!$B$20)*((D1380/100)*E1380-(G1380/100))*1000/B1380</f>
        <v>130.91147603303514</v>
      </c>
      <c r="J1380" s="5">
        <f t="shared" si="21"/>
        <v>0.63623484869486491</v>
      </c>
      <c r="K1380" s="5">
        <f>MAX(Online_RAW!$L$2-Online_RAW!L1380,0)</f>
        <v>0</v>
      </c>
      <c r="L1380" s="5">
        <f>0.0039*(Online_RAW!M1380)</f>
        <v>84.121439999999993</v>
      </c>
      <c r="M1380" s="10">
        <f>Online_RAW!$N$2-Online_RAW!N1380</f>
        <v>169.82660000000033</v>
      </c>
      <c r="N1380" s="5">
        <f>Online_RAW!C1380*60</f>
        <v>162.8113043478258</v>
      </c>
      <c r="O1380" s="5">
        <f>MAX(0, Online_RAW!D1380*60)</f>
        <v>17.229652173913021</v>
      </c>
      <c r="P1380" s="5">
        <f>_xlfn.IFNA(VLOOKUP(A1380,Sampling!$D$7:$E$14,2,FALSE),0)</f>
        <v>0</v>
      </c>
      <c r="Q1380">
        <f>_xlfn.IFNA(VLOOKUP(A1380,Refill!$D$6:$G$8,2,FALSE),0)</f>
        <v>0</v>
      </c>
    </row>
    <row r="1381" spans="1:17" x14ac:dyDescent="0.25">
      <c r="A1381" s="5">
        <f>ROUND((Online_RAW!B1381-General!$B$10)*24,3)</f>
        <v>22.983000000000001</v>
      </c>
      <c r="B1381" s="5">
        <f>General!$B$12+Online_ANA!K1381/1000+Online_ANA!L1381/1000+Online_ANA!M1381/1000/General!$B$22-SUM($P$2:P1381)/1000/General!$B$24+SUM($Q$2:Q1381)/1000/General!$B$24</f>
        <v>1.3203879435677897</v>
      </c>
      <c r="C1381" s="5">
        <f>Online_RAW!K1381</f>
        <v>25.22</v>
      </c>
      <c r="D1381" s="5">
        <f>Online_RAW!J1381</f>
        <v>2.2250000000000001</v>
      </c>
      <c r="E1381" s="5">
        <f>(1-F1381/100-G1381/100)/(1-C1381/100-D1381/100-General!$B$17/100)</f>
        <v>0.99190874665604845</v>
      </c>
      <c r="F1381" s="5">
        <f>N1381*General!$B$14/(N1381+O1381)+O1381*100/(N1381+O1381)</f>
        <v>28.425103233220181</v>
      </c>
      <c r="G1381" s="5">
        <f>N1381*General!$B$15/(N1381+O1381)</f>
        <v>3.6148937760999915E-2</v>
      </c>
      <c r="H1381" s="5">
        <f>(N1381+O1381)*(1/General!$B$20)*((F1381/100)-E1381*(C1381/100))*1000/B1381</f>
        <v>207.33374323009636</v>
      </c>
      <c r="I1381" s="5">
        <f>(N1381+O1381)*(1/General!$B$20)*((D1381/100)*E1381-(G1381/100))*1000/B1381</f>
        <v>132.02355823118492</v>
      </c>
      <c r="J1381" s="5">
        <f t="shared" si="21"/>
        <v>0.63676831457514782</v>
      </c>
      <c r="K1381" s="5">
        <f>MAX(Online_RAW!$L$2-Online_RAW!L1381,0)</f>
        <v>0</v>
      </c>
      <c r="L1381" s="5">
        <f>0.0039*(Online_RAW!M1381)</f>
        <v>84.121439999999993</v>
      </c>
      <c r="M1381" s="10">
        <f>Online_RAW!$N$2-Online_RAW!N1381</f>
        <v>170.33048888889061</v>
      </c>
      <c r="N1381" s="5">
        <f>Online_RAW!C1381*60</f>
        <v>162.6591428571426</v>
      </c>
      <c r="O1381" s="5">
        <f>MAX(0, Online_RAW!D1381*60)</f>
        <v>17.328600000000002</v>
      </c>
      <c r="P1381" s="5">
        <f>_xlfn.IFNA(VLOOKUP(A1381,Sampling!$D$7:$E$14,2,FALSE),0)</f>
        <v>0</v>
      </c>
      <c r="Q1381">
        <f>_xlfn.IFNA(VLOOKUP(A1381,Refill!$D$6:$G$8,2,FALSE),0)</f>
        <v>0</v>
      </c>
    </row>
    <row r="1382" spans="1:17" x14ac:dyDescent="0.25">
      <c r="A1382" s="5">
        <f>ROUND((Online_RAW!B1382-General!$B$10)*24,3)</f>
        <v>23</v>
      </c>
      <c r="B1382" s="5">
        <f>General!$B$12+Online_ANA!K1382/1000+Online_ANA!L1382/1000+Online_ANA!M1382/1000/General!$B$22-SUM($P$2:P1382)/1000/General!$B$24+SUM($Q$2:Q1382)/1000/General!$B$24</f>
        <v>1.3209839073394498</v>
      </c>
      <c r="C1382" s="5">
        <f>Online_RAW!K1382</f>
        <v>25.25</v>
      </c>
      <c r="D1382" s="5">
        <f>Online_RAW!J1382</f>
        <v>2.2250000000000001</v>
      </c>
      <c r="E1382" s="5">
        <f>(1-F1382/100-G1382/100)/(1-C1382/100-D1382/100-General!$B$17/100)</f>
        <v>0.9916584316113215</v>
      </c>
      <c r="F1382" s="5">
        <f>N1382*General!$B$14/(N1382+O1382)+O1382*100/(N1382+O1382)</f>
        <v>28.472930439999278</v>
      </c>
      <c r="G1382" s="5">
        <f>N1382*General!$B$15/(N1382+O1382)</f>
        <v>3.6124782606060973E-2</v>
      </c>
      <c r="H1382" s="5">
        <f>(N1382+O1382)*(1/General!$B$20)*((F1382/100)-E1382*(C1382/100))*1000/B1382</f>
        <v>208.76618652450446</v>
      </c>
      <c r="I1382" s="5">
        <f>(N1382+O1382)*(1/General!$B$20)*((D1382/100)*E1382-(G1382/100))*1000/B1382</f>
        <v>131.95898365729312</v>
      </c>
      <c r="J1382" s="5">
        <f t="shared" si="21"/>
        <v>0.63208983147184183</v>
      </c>
      <c r="K1382" s="5">
        <f>MAX(Online_RAW!$L$2-Online_RAW!L1382,0)</f>
        <v>0</v>
      </c>
      <c r="L1382" s="5">
        <f>0.0039*(Online_RAW!M1382)</f>
        <v>84.275099999999995</v>
      </c>
      <c r="M1382" s="10">
        <f>Online_RAW!$N$2-Online_RAW!N1382</f>
        <v>170.8126000000002</v>
      </c>
      <c r="N1382" s="5">
        <f>Online_RAW!C1382*60</f>
        <v>162.58418181818161</v>
      </c>
      <c r="O1382" s="5">
        <f>MAX(0, Online_RAW!D1382*60)</f>
        <v>17.440909090909081</v>
      </c>
      <c r="P1382" s="5">
        <f>_xlfn.IFNA(VLOOKUP(A1382,Sampling!$D$7:$E$14,2,FALSE),0)</f>
        <v>0</v>
      </c>
      <c r="Q1382">
        <f>_xlfn.IFNA(VLOOKUP(A1382,Refill!$D$6:$G$8,2,FALSE),0)</f>
        <v>0</v>
      </c>
    </row>
    <row r="1383" spans="1:17" x14ac:dyDescent="0.25">
      <c r="A1383" s="5">
        <f>ROUND((Online_RAW!B1383-General!$B$10)*24,3)</f>
        <v>23.016999999999999</v>
      </c>
      <c r="B1383" s="5">
        <f>General!$B$12+Online_ANA!K1383/1000+Online_ANA!L1383/1000+Online_ANA!M1383/1000/General!$B$22-SUM($P$2:P1383)/1000/General!$B$24+SUM($Q$2:Q1383)/1000/General!$B$24</f>
        <v>1.3217711436544315</v>
      </c>
      <c r="C1383" s="5">
        <f>Online_RAW!K1383</f>
        <v>25.285</v>
      </c>
      <c r="D1383" s="5">
        <f>Online_RAW!J1383</f>
        <v>2.2349999999999999</v>
      </c>
      <c r="E1383" s="5">
        <f>(1-F1383/100-G1383/100)/(1-C1383/100-D1383/100-General!$B$17/100)</f>
        <v>0.99160258033267967</v>
      </c>
      <c r="F1383" s="5">
        <f>N1383*General!$B$14/(N1383+O1383)+O1383*100/(N1383+O1383)</f>
        <v>28.521603586076111</v>
      </c>
      <c r="G1383" s="5">
        <f>N1383*General!$B$15/(N1383+O1383)</f>
        <v>3.6100200209052469E-2</v>
      </c>
      <c r="H1383" s="5">
        <f>(N1383+O1383)*(1/General!$B$20)*((F1383/100)-E1383*(C1383/100))*1000/B1383</f>
        <v>209.47993173760176</v>
      </c>
      <c r="I1383" s="5">
        <f>(N1383+O1383)*(1/General!$B$20)*((D1383/100)*E1383-(G1383/100))*1000/B1383</f>
        <v>132.41599615909183</v>
      </c>
      <c r="J1383" s="5">
        <f t="shared" si="21"/>
        <v>0.63211781224446084</v>
      </c>
      <c r="K1383" s="5">
        <f>MAX(Online_RAW!$L$2-Online_RAW!L1383,0)</f>
        <v>0</v>
      </c>
      <c r="L1383" s="5">
        <f>0.0039*(Online_RAW!M1383)</f>
        <v>84.535424999999989</v>
      </c>
      <c r="M1383" s="10">
        <f>Online_RAW!$N$2-Online_RAW!N1383</f>
        <v>171.38693333333049</v>
      </c>
      <c r="N1383" s="5">
        <f>Online_RAW!C1383*60</f>
        <v>162.39886956521761</v>
      </c>
      <c r="O1383" s="5">
        <f>MAX(0, Online_RAW!D1383*60)</f>
        <v>17.543478260869559</v>
      </c>
      <c r="P1383" s="5">
        <f>_xlfn.IFNA(VLOOKUP(A1383,Sampling!$D$7:$E$14,2,FALSE),0)</f>
        <v>0</v>
      </c>
      <c r="Q1383">
        <f>_xlfn.IFNA(VLOOKUP(A1383,Refill!$D$6:$G$8,2,FALSE),0)</f>
        <v>0</v>
      </c>
    </row>
    <row r="1384" spans="1:17" x14ac:dyDescent="0.25">
      <c r="A1384" s="5">
        <f>ROUND((Online_RAW!B1384-General!$B$10)*24,3)</f>
        <v>23.033000000000001</v>
      </c>
      <c r="B1384" s="5">
        <f>General!$B$12+Online_ANA!K1384/1000+Online_ANA!L1384/1000+Online_ANA!M1384/1000/General!$B$22-SUM($P$2:P1384)/1000/General!$B$24+SUM($Q$2:Q1384)/1000/General!$B$24</f>
        <v>1.3224146448230645</v>
      </c>
      <c r="C1384" s="5">
        <f>Online_RAW!K1384</f>
        <v>25.305</v>
      </c>
      <c r="D1384" s="5">
        <f>Online_RAW!J1384</f>
        <v>2.25</v>
      </c>
      <c r="E1384" s="5">
        <f>(1-F1384/100-G1384/100)/(1-C1384/100-D1384/100-General!$B$17/100)</f>
        <v>0.99098771169740296</v>
      </c>
      <c r="F1384" s="5">
        <f>N1384*General!$B$14/(N1384+O1384)+O1384*100/(N1384+O1384)</f>
        <v>28.600627696908749</v>
      </c>
      <c r="G1384" s="5">
        <f>N1384*General!$B$15/(N1384+O1384)</f>
        <v>3.6060289041965281E-2</v>
      </c>
      <c r="H1384" s="5">
        <f>(N1384+O1384)*(1/General!$B$20)*((F1384/100)-E1384*(C1384/100))*1000/B1384</f>
        <v>214.02857815178973</v>
      </c>
      <c r="I1384" s="5">
        <f>(N1384+O1384)*(1/General!$B$20)*((D1384/100)*E1384-(G1384/100))*1000/B1384</f>
        <v>133.24305427194966</v>
      </c>
      <c r="J1384" s="5">
        <f t="shared" si="21"/>
        <v>0.62254795795285467</v>
      </c>
      <c r="K1384" s="5">
        <f>MAX(Online_RAW!$L$2-Online_RAW!L1384,0)</f>
        <v>0</v>
      </c>
      <c r="L1384" s="5">
        <f>0.0039*(Online_RAW!M1384)</f>
        <v>84.707999999999998</v>
      </c>
      <c r="M1384" s="10">
        <f>Online_RAW!$N$2-Online_RAW!N1384</f>
        <v>171.90024285714026</v>
      </c>
      <c r="N1384" s="5">
        <f>Online_RAW!C1384*60</f>
        <v>162.30469565217419</v>
      </c>
      <c r="O1384" s="5">
        <f>MAX(0, Online_RAW!D1384*60)</f>
        <v>17.732347826086983</v>
      </c>
      <c r="P1384" s="5">
        <f>_xlfn.IFNA(VLOOKUP(A1384,Sampling!$D$7:$E$14,2,FALSE),0)</f>
        <v>0</v>
      </c>
      <c r="Q1384">
        <f>_xlfn.IFNA(VLOOKUP(A1384,Refill!$D$6:$G$8,2,FALSE),0)</f>
        <v>0</v>
      </c>
    </row>
    <row r="1385" spans="1:17" x14ac:dyDescent="0.25">
      <c r="A1385" s="5">
        <f>ROUND((Online_RAW!B1385-General!$B$10)*24,3)</f>
        <v>23.05</v>
      </c>
      <c r="B1385" s="5">
        <f>General!$B$12+Online_ANA!K1385/1000+Online_ANA!L1385/1000+Online_ANA!M1385/1000/General!$B$22-SUM($P$2:P1385)/1000/General!$B$24+SUM($Q$2:Q1385)/1000/General!$B$24</f>
        <v>1.3229186858890374</v>
      </c>
      <c r="C1385" s="5">
        <f>Online_RAW!K1385</f>
        <v>25.36</v>
      </c>
      <c r="D1385" s="5">
        <f>Online_RAW!J1385</f>
        <v>2.2450000000000001</v>
      </c>
      <c r="E1385" s="5">
        <f>(1-F1385/100-G1385/100)/(1-C1385/100-D1385/100-General!$B$17/100)</f>
        <v>0.9914250648968056</v>
      </c>
      <c r="F1385" s="5">
        <f>N1385*General!$B$14/(N1385+O1385)+O1385*100/(N1385+O1385)</f>
        <v>28.618713271116388</v>
      </c>
      <c r="G1385" s="5">
        <f>N1385*General!$B$15/(N1385+O1385)</f>
        <v>3.6051154913577584E-2</v>
      </c>
      <c r="H1385" s="5">
        <f>(N1385+O1385)*(1/General!$B$20)*((F1385/100)-E1385*(C1385/100))*1000/B1385</f>
        <v>211.06362290372286</v>
      </c>
      <c r="I1385" s="5">
        <f>(N1385+O1385)*(1/General!$B$20)*((D1385/100)*E1385-(G1385/100))*1000/B1385</f>
        <v>132.95239743314153</v>
      </c>
      <c r="J1385" s="5">
        <f t="shared" si="21"/>
        <v>0.62991621011730692</v>
      </c>
      <c r="K1385" s="5">
        <f>MAX(Online_RAW!$L$2-Online_RAW!L1385,0)</f>
        <v>0</v>
      </c>
      <c r="L1385" s="5">
        <f>0.0039*(Online_RAW!M1385)</f>
        <v>84.707999999999998</v>
      </c>
      <c r="M1385" s="10">
        <f>Online_RAW!$N$2-Online_RAW!N1385</f>
        <v>172.44964761905067</v>
      </c>
      <c r="N1385" s="5">
        <f>Online_RAW!C1385*60</f>
        <v>162.26454545454541</v>
      </c>
      <c r="O1385" s="5">
        <f>MAX(0, Online_RAW!D1385*60)</f>
        <v>17.773565217391319</v>
      </c>
      <c r="P1385" s="5">
        <f>_xlfn.IFNA(VLOOKUP(A1385,Sampling!$D$7:$E$14,2,FALSE),0)</f>
        <v>0</v>
      </c>
      <c r="Q1385">
        <f>_xlfn.IFNA(VLOOKUP(A1385,Refill!$D$6:$G$8,2,FALSE),0)</f>
        <v>0</v>
      </c>
    </row>
    <row r="1386" spans="1:17" x14ac:dyDescent="0.25">
      <c r="A1386" s="5">
        <f>ROUND((Online_RAW!B1386-General!$B$10)*24,3)</f>
        <v>23.067</v>
      </c>
      <c r="B1386" s="5">
        <f>General!$B$12+Online_ANA!K1386/1000+Online_ANA!L1386/1000+Online_ANA!M1386/1000/General!$B$22-SUM($P$2:P1386)/1000/General!$B$24+SUM($Q$2:Q1386)/1000/General!$B$24</f>
        <v>1.323678302079514</v>
      </c>
      <c r="C1386" s="5">
        <f>Online_RAW!K1386</f>
        <v>25.414999999999999</v>
      </c>
      <c r="D1386" s="5">
        <f>Online_RAW!J1386</f>
        <v>2.2450000000000001</v>
      </c>
      <c r="E1386" s="5">
        <f>(1-F1386/100-G1386/100)/(1-C1386/100-D1386/100-General!$B$17/100)</f>
        <v>0.99242477372235127</v>
      </c>
      <c r="F1386" s="5">
        <f>N1386*General!$B$14/(N1386+O1386)+O1386*100/(N1386+O1386)</f>
        <v>28.601346508472211</v>
      </c>
      <c r="G1386" s="5">
        <f>N1386*General!$B$15/(N1386+O1386)</f>
        <v>3.605992600582212E-2</v>
      </c>
      <c r="H1386" s="5">
        <f>(N1386+O1386)*(1/General!$B$20)*((F1386/100)-E1386*(C1386/100))*1000/B1386</f>
        <v>204.93036322145556</v>
      </c>
      <c r="I1386" s="5">
        <f>(N1386+O1386)*(1/General!$B$20)*((D1386/100)*E1386-(G1386/100))*1000/B1386</f>
        <v>132.9419746516092</v>
      </c>
      <c r="J1386" s="5">
        <f t="shared" si="21"/>
        <v>0.64871780131452284</v>
      </c>
      <c r="K1386" s="5">
        <f>MAX(Online_RAW!$L$2-Online_RAW!L1386,0)</f>
        <v>0</v>
      </c>
      <c r="L1386" s="5">
        <f>0.0039*(Online_RAW!M1386)</f>
        <v>84.952139999999986</v>
      </c>
      <c r="M1386" s="10">
        <f>Online_RAW!$N$2-Online_RAW!N1386</f>
        <v>173.0115166666701</v>
      </c>
      <c r="N1386" s="5">
        <f>Online_RAW!C1386*60</f>
        <v>162.2188695652176</v>
      </c>
      <c r="O1386" s="5">
        <f>MAX(0, Online_RAW!D1386*60)</f>
        <v>17.724782608695659</v>
      </c>
      <c r="P1386" s="5">
        <f>_xlfn.IFNA(VLOOKUP(A1386,Sampling!$D$7:$E$14,2,FALSE),0)</f>
        <v>0</v>
      </c>
      <c r="Q1386">
        <f>_xlfn.IFNA(VLOOKUP(A1386,Refill!$D$6:$G$8,2,FALSE),0)</f>
        <v>0</v>
      </c>
    </row>
    <row r="1387" spans="1:17" x14ac:dyDescent="0.25">
      <c r="A1387" s="5">
        <f>ROUND((Online_RAW!B1387-General!$B$10)*24,3)</f>
        <v>23.082999999999998</v>
      </c>
      <c r="B1387" s="5">
        <f>General!$B$12+Online_ANA!K1387/1000+Online_ANA!L1387/1000+Online_ANA!M1387/1000/General!$B$22-SUM($P$2:P1387)/1000/General!$B$24+SUM($Q$2:Q1387)/1000/General!$B$24</f>
        <v>1.3243253477064221</v>
      </c>
      <c r="C1387" s="5">
        <f>Online_RAW!K1387</f>
        <v>25.44</v>
      </c>
      <c r="D1387" s="5">
        <f>Online_RAW!J1387</f>
        <v>2.2549999999999999</v>
      </c>
      <c r="E1387" s="5">
        <f>(1-F1387/100-G1387/100)/(1-C1387/100-D1387/100-General!$B$17/100)</f>
        <v>0.99174587389648605</v>
      </c>
      <c r="F1387" s="5">
        <f>N1387*General!$B$14/(N1387+O1387)+O1387*100/(N1387+O1387)</f>
        <v>28.684917680391912</v>
      </c>
      <c r="G1387" s="5">
        <f>N1387*General!$B$15/(N1387+O1387)</f>
        <v>3.6017718343236409E-2</v>
      </c>
      <c r="H1387" s="5">
        <f>(N1387+O1387)*(1/General!$B$20)*((F1387/100)-E1387*(C1387/100))*1000/B1387</f>
        <v>209.61363606266616</v>
      </c>
      <c r="I1387" s="5">
        <f>(N1387+O1387)*(1/General!$B$20)*((D1387/100)*E1387-(G1387/100))*1000/B1387</f>
        <v>133.49938951774416</v>
      </c>
      <c r="J1387" s="5">
        <f t="shared" si="21"/>
        <v>0.63688313425293164</v>
      </c>
      <c r="K1387" s="5">
        <f>MAX(Online_RAW!$L$2-Online_RAW!L1387,0)</f>
        <v>0</v>
      </c>
      <c r="L1387" s="5">
        <f>0.0039*(Online_RAW!M1387)</f>
        <v>85.133099999999999</v>
      </c>
      <c r="M1387" s="10">
        <f>Online_RAW!$N$2-Online_RAW!N1387</f>
        <v>173.51954999999998</v>
      </c>
      <c r="N1387" s="5">
        <f>Online_RAW!C1387*60</f>
        <v>162.16382608695662</v>
      </c>
      <c r="O1387" s="5">
        <f>MAX(0, Online_RAW!D1387*60)</f>
        <v>17.929565217391321</v>
      </c>
      <c r="P1387" s="5">
        <f>_xlfn.IFNA(VLOOKUP(A1387,Sampling!$D$7:$E$14,2,FALSE),0)</f>
        <v>0</v>
      </c>
      <c r="Q1387">
        <f>_xlfn.IFNA(VLOOKUP(A1387,Refill!$D$6:$G$8,2,FALSE),0)</f>
        <v>0</v>
      </c>
    </row>
    <row r="1388" spans="1:17" x14ac:dyDescent="0.25">
      <c r="A1388" s="5">
        <f>ROUND((Online_RAW!B1388-General!$B$10)*24,3)</f>
        <v>23.1</v>
      </c>
      <c r="B1388" s="5">
        <f>General!$B$12+Online_ANA!K1388/1000+Online_ANA!L1388/1000+Online_ANA!M1388/1000/General!$B$22-SUM($P$2:P1388)/1000/General!$B$24+SUM($Q$2:Q1388)/1000/General!$B$24</f>
        <v>1.3251571649082574</v>
      </c>
      <c r="C1388" s="5">
        <f>Online_RAW!K1388</f>
        <v>25.46</v>
      </c>
      <c r="D1388" s="5">
        <f>Online_RAW!J1388</f>
        <v>2.2450000000000001</v>
      </c>
      <c r="E1388" s="5">
        <f>(1-F1388/100-G1388/100)/(1-C1388/100-D1388/100-General!$B$17/100)</f>
        <v>0.99173912599657588</v>
      </c>
      <c r="F1388" s="5">
        <f>N1388*General!$B$14/(N1388+O1388)+O1388*100/(N1388+O1388)</f>
        <v>28.695325315171722</v>
      </c>
      <c r="G1388" s="5">
        <f>N1388*General!$B$15/(N1388+O1388)</f>
        <v>3.6012461962034489E-2</v>
      </c>
      <c r="H1388" s="5">
        <f>(N1388+O1388)*(1/General!$B$20)*((F1388/100)-E1388*(C1388/100))*1000/B1388</f>
        <v>208.84279119068069</v>
      </c>
      <c r="I1388" s="5">
        <f>(N1388+O1388)*(1/General!$B$20)*((D1388/100)*E1388-(G1388/100))*1000/B1388</f>
        <v>132.76402750853154</v>
      </c>
      <c r="J1388" s="5">
        <f t="shared" si="21"/>
        <v>0.63571276150639744</v>
      </c>
      <c r="K1388" s="5">
        <f>MAX(Online_RAW!$L$2-Online_RAW!L1388,0)</f>
        <v>0</v>
      </c>
      <c r="L1388" s="5">
        <f>0.0039*(Online_RAW!M1388)</f>
        <v>85.399275000000003</v>
      </c>
      <c r="M1388" s="10">
        <f>Online_RAW!$N$2-Online_RAW!N1388</f>
        <v>174.13610000000062</v>
      </c>
      <c r="N1388" s="5">
        <f>Online_RAW!C1388*60</f>
        <v>162.07956521739121</v>
      </c>
      <c r="O1388" s="5">
        <f>MAX(0, Online_RAW!D1388*60)</f>
        <v>17.946521739130439</v>
      </c>
      <c r="P1388" s="5">
        <f>_xlfn.IFNA(VLOOKUP(A1388,Sampling!$D$7:$E$14,2,FALSE),0)</f>
        <v>0</v>
      </c>
      <c r="Q1388">
        <f>_xlfn.IFNA(VLOOKUP(A1388,Refill!$D$6:$G$8,2,FALSE),0)</f>
        <v>0</v>
      </c>
    </row>
    <row r="1389" spans="1:17" x14ac:dyDescent="0.25">
      <c r="A1389" s="5">
        <f>ROUND((Online_RAW!B1389-General!$B$10)*24,3)</f>
        <v>23.117000000000001</v>
      </c>
      <c r="B1389" s="5">
        <f>General!$B$12+Online_ANA!K1389/1000+Online_ANA!L1389/1000+Online_ANA!M1389/1000/General!$B$22-SUM($P$2:P1389)/1000/General!$B$24+SUM($Q$2:Q1389)/1000/General!$B$24</f>
        <v>1.3256066252428529</v>
      </c>
      <c r="C1389" s="5">
        <f>Online_RAW!K1389</f>
        <v>25.49</v>
      </c>
      <c r="D1389" s="5">
        <f>Online_RAW!J1389</f>
        <v>2.2599999999999998</v>
      </c>
      <c r="E1389" s="5">
        <f>(1-F1389/100-G1389/100)/(1-C1389/100-D1389/100-General!$B$17/100)</f>
        <v>0.99166151714833817</v>
      </c>
      <c r="F1389" s="5">
        <f>N1389*General!$B$14/(N1389+O1389)+O1389*100/(N1389+O1389)</f>
        <v>28.745552601691514</v>
      </c>
      <c r="G1389" s="5">
        <f>N1389*General!$B$15/(N1389+O1389)</f>
        <v>3.5987094645610347E-2</v>
      </c>
      <c r="H1389" s="5">
        <f>(N1389+O1389)*(1/General!$B$20)*((F1389/100)-E1389*(C1389/100))*1000/B1389</f>
        <v>210.24738592681535</v>
      </c>
      <c r="I1389" s="5">
        <f>(N1389+O1389)*(1/General!$B$20)*((D1389/100)*E1389-(G1389/100))*1000/B1389</f>
        <v>133.6843582594426</v>
      </c>
      <c r="J1389" s="5">
        <f t="shared" si="21"/>
        <v>0.63584314102234096</v>
      </c>
      <c r="K1389" s="5">
        <f>MAX(Online_RAW!$L$2-Online_RAW!L1389,0)</f>
        <v>0</v>
      </c>
      <c r="L1389" s="5">
        <f>0.0039*(Online_RAW!M1389)</f>
        <v>85.399275000000003</v>
      </c>
      <c r="M1389" s="10">
        <f>Online_RAW!$N$2-Online_RAW!N1389</f>
        <v>174.6260117647098</v>
      </c>
      <c r="N1389" s="5">
        <f>Online_RAW!C1389*60</f>
        <v>162.054</v>
      </c>
      <c r="O1389" s="5">
        <f>MAX(0, Online_RAW!D1389*60)</f>
        <v>18.070571428571398</v>
      </c>
      <c r="P1389" s="5">
        <f>_xlfn.IFNA(VLOOKUP(A1389,Sampling!$D$7:$E$14,2,FALSE),0)</f>
        <v>0</v>
      </c>
      <c r="Q1389">
        <f>_xlfn.IFNA(VLOOKUP(A1389,Refill!$D$6:$G$8,2,FALSE),0)</f>
        <v>0</v>
      </c>
    </row>
    <row r="1390" spans="1:17" x14ac:dyDescent="0.25">
      <c r="A1390" s="5">
        <f>ROUND((Online_RAW!B1390-General!$B$10)*24,3)</f>
        <v>23.132999999999999</v>
      </c>
      <c r="B1390" s="5">
        <f>General!$B$12+Online_ANA!K1390/1000+Online_ANA!L1390/1000+Online_ANA!M1390/1000/General!$B$22-SUM($P$2:P1390)/1000/General!$B$24+SUM($Q$2:Q1390)/1000/General!$B$24</f>
        <v>1.3262351156837064</v>
      </c>
      <c r="C1390" s="5">
        <f>Online_RAW!K1390</f>
        <v>25.51</v>
      </c>
      <c r="D1390" s="5">
        <f>Online_RAW!J1390</f>
        <v>2.2533333333333299</v>
      </c>
      <c r="E1390" s="5">
        <f>(1-F1390/100-G1390/100)/(1-C1390/100-D1390/100-General!$B$17/100)</f>
        <v>0.99121049674560202</v>
      </c>
      <c r="F1390" s="5">
        <f>N1390*General!$B$14/(N1390+O1390)+O1390*100/(N1390+O1390)</f>
        <v>28.791182858271071</v>
      </c>
      <c r="G1390" s="5">
        <f>N1390*General!$B$15/(N1390+O1390)</f>
        <v>3.5964049061479257E-2</v>
      </c>
      <c r="H1390" s="5">
        <f>(N1390+O1390)*(1/General!$B$20)*((F1390/100)-E1390*(C1390/100))*1000/B1390</f>
        <v>212.22369221524244</v>
      </c>
      <c r="I1390" s="5">
        <f>(N1390+O1390)*(1/General!$B$20)*((D1390/100)*E1390-(G1390/100))*1000/B1390</f>
        <v>133.04463148871091</v>
      </c>
      <c r="J1390" s="5">
        <f t="shared" si="21"/>
        <v>0.62690753374403552</v>
      </c>
      <c r="K1390" s="5">
        <f>MAX(Online_RAW!$L$2-Online_RAW!L1390,0)</f>
        <v>0</v>
      </c>
      <c r="L1390" s="5">
        <f>0.0039*(Online_RAW!M1390)</f>
        <v>85.558199999999999</v>
      </c>
      <c r="M1390" s="10">
        <f>Online_RAW!$N$2-Online_RAW!N1390</f>
        <v>175.13783809524011</v>
      </c>
      <c r="N1390" s="5">
        <f>Online_RAW!C1390*60</f>
        <v>161.8096363636362</v>
      </c>
      <c r="O1390" s="5">
        <f>MAX(0, Online_RAW!D1390*60)</f>
        <v>18.15857142857142</v>
      </c>
      <c r="P1390" s="5">
        <f>_xlfn.IFNA(VLOOKUP(A1390,Sampling!$D$7:$E$14,2,FALSE),0)</f>
        <v>0</v>
      </c>
      <c r="Q1390">
        <f>_xlfn.IFNA(VLOOKUP(A1390,Refill!$D$6:$G$8,2,FALSE),0)</f>
        <v>0</v>
      </c>
    </row>
    <row r="1391" spans="1:17" x14ac:dyDescent="0.25">
      <c r="A1391" s="5">
        <f>ROUND((Online_RAW!B1391-General!$B$10)*24,3)</f>
        <v>23.15</v>
      </c>
      <c r="B1391" s="5">
        <f>General!$B$12+Online_ANA!K1391/1000+Online_ANA!L1391/1000+Online_ANA!M1391/1000/General!$B$22-SUM($P$2:P1391)/1000/General!$B$24+SUM($Q$2:Q1391)/1000/General!$B$24</f>
        <v>1.3270122279816519</v>
      </c>
      <c r="C1391" s="5">
        <f>Online_RAW!K1391</f>
        <v>25.55</v>
      </c>
      <c r="D1391" s="5">
        <f>Online_RAW!J1391</f>
        <v>2.2559999999999998</v>
      </c>
      <c r="E1391" s="5">
        <f>(1-F1391/100-G1391/100)/(1-C1391/100-D1391/100-General!$B$17/100)</f>
        <v>0.99203216114172876</v>
      </c>
      <c r="F1391" s="5">
        <f>N1391*General!$B$14/(N1391+O1391)+O1391*100/(N1391+O1391)</f>
        <v>28.774502370092975</v>
      </c>
      <c r="G1391" s="5">
        <f>N1391*General!$B$15/(N1391+O1391)</f>
        <v>3.5972473550458094E-2</v>
      </c>
      <c r="H1391" s="5">
        <f>(N1391+O1391)*(1/General!$B$20)*((F1391/100)-E1391*(C1391/100))*1000/B1391</f>
        <v>207.38828771803119</v>
      </c>
      <c r="I1391" s="5">
        <f>(N1391+O1391)*(1/General!$B$20)*((D1391/100)*E1391-(G1391/100))*1000/B1391</f>
        <v>133.21734725220605</v>
      </c>
      <c r="J1391" s="5">
        <f t="shared" si="21"/>
        <v>0.64235713944140727</v>
      </c>
      <c r="K1391" s="5">
        <f>MAX(Online_RAW!$L$2-Online_RAW!L1391,0)</f>
        <v>0</v>
      </c>
      <c r="L1391" s="5">
        <f>0.0039*(Online_RAW!M1391)</f>
        <v>85.813649999999996</v>
      </c>
      <c r="M1391" s="10">
        <f>Online_RAW!$N$2-Online_RAW!N1391</f>
        <v>175.70645000000059</v>
      </c>
      <c r="N1391" s="5">
        <f>Online_RAW!C1391*60</f>
        <v>161.82208695652201</v>
      </c>
      <c r="O1391" s="5">
        <f>MAX(0, Online_RAW!D1391*60)</f>
        <v>18.117818181818159</v>
      </c>
      <c r="P1391" s="5">
        <f>_xlfn.IFNA(VLOOKUP(A1391,Sampling!$D$7:$E$14,2,FALSE),0)</f>
        <v>0</v>
      </c>
      <c r="Q1391">
        <f>_xlfn.IFNA(VLOOKUP(A1391,Refill!$D$6:$G$8,2,FALSE),0)</f>
        <v>0</v>
      </c>
    </row>
    <row r="1392" spans="1:17" x14ac:dyDescent="0.25">
      <c r="A1392" s="5">
        <f>ROUND((Online_RAW!B1392-General!$B$10)*24,3)</f>
        <v>23.167000000000002</v>
      </c>
      <c r="B1392" s="5">
        <f>General!$B$12+Online_ANA!K1392/1000+Online_ANA!L1392/1000+Online_ANA!M1392/1000/General!$B$22-SUM($P$2:P1392)/1000/General!$B$24+SUM($Q$2:Q1392)/1000/General!$B$24</f>
        <v>1.3276469547837522</v>
      </c>
      <c r="C1392" s="5">
        <f>Online_RAW!K1392</f>
        <v>25.59</v>
      </c>
      <c r="D1392" s="5">
        <f>Online_RAW!J1392</f>
        <v>2.27</v>
      </c>
      <c r="E1392" s="5">
        <f>(1-F1392/100-G1392/100)/(1-C1392/100-D1392/100-General!$B$17/100)</f>
        <v>0.9922563760214127</v>
      </c>
      <c r="F1392" s="5">
        <f>N1392*General!$B$14/(N1392+O1392)+O1392*100/(N1392+O1392)</f>
        <v>28.812013206294726</v>
      </c>
      <c r="G1392" s="5">
        <f>N1392*General!$B$15/(N1392+O1392)</f>
        <v>3.5953528683689534E-2</v>
      </c>
      <c r="H1392" s="5">
        <f>(N1392+O1392)*(1/General!$B$20)*((F1392/100)-E1392*(C1392/100))*1000/B1392</f>
        <v>206.87222480727476</v>
      </c>
      <c r="I1392" s="5">
        <f>(N1392+O1392)*(1/General!$B$20)*((D1392/100)*E1392-(G1392/100))*1000/B1392</f>
        <v>134.06509540735098</v>
      </c>
      <c r="J1392" s="5">
        <f t="shared" si="21"/>
        <v>0.6480574931325267</v>
      </c>
      <c r="K1392" s="5">
        <f>MAX(Online_RAW!$L$2-Online_RAW!L1392,0)</f>
        <v>0</v>
      </c>
      <c r="L1392" s="5">
        <f>0.0039*(Online_RAW!M1392)</f>
        <v>85.975499999999997</v>
      </c>
      <c r="M1392" s="10">
        <f>Online_RAW!$N$2-Online_RAW!N1392</f>
        <v>176.22188571428978</v>
      </c>
      <c r="N1392" s="5">
        <f>Online_RAW!C1392*60</f>
        <v>161.78478260869559</v>
      </c>
      <c r="O1392" s="5">
        <f>MAX(0, Online_RAW!D1392*60)</f>
        <v>18.208434782608681</v>
      </c>
      <c r="P1392" s="5">
        <f>_xlfn.IFNA(VLOOKUP(A1392,Sampling!$D$7:$E$14,2,FALSE),0)</f>
        <v>0</v>
      </c>
      <c r="Q1392">
        <f>_xlfn.IFNA(VLOOKUP(A1392,Refill!$D$6:$G$8,2,FALSE),0)</f>
        <v>0</v>
      </c>
    </row>
    <row r="1393" spans="1:17" x14ac:dyDescent="0.25">
      <c r="A1393" s="5">
        <f>ROUND((Online_RAW!B1393-General!$B$10)*24,3)</f>
        <v>23.183</v>
      </c>
      <c r="B1393" s="5">
        <f>General!$B$12+Online_ANA!K1393/1000+Online_ANA!L1393/1000+Online_ANA!M1393/1000/General!$B$22-SUM($P$2:P1393)/1000/General!$B$24+SUM($Q$2:Q1393)/1000/General!$B$24</f>
        <v>1.3281857490170368</v>
      </c>
      <c r="C1393" s="5">
        <f>Online_RAW!K1393</f>
        <v>25.62</v>
      </c>
      <c r="D1393" s="5">
        <f>Online_RAW!J1393</f>
        <v>2.27</v>
      </c>
      <c r="E1393" s="5">
        <f>(1-F1393/100-G1393/100)/(1-C1393/100-D1393/100-General!$B$17/100)</f>
        <v>0.99115981950682952</v>
      </c>
      <c r="F1393" s="5">
        <f>N1393*General!$B$14/(N1393+O1393)+O1393*100/(N1393+O1393)</f>
        <v>28.920433874186205</v>
      </c>
      <c r="G1393" s="5">
        <f>N1393*General!$B$15/(N1393+O1393)</f>
        <v>3.5898770770613028E-2</v>
      </c>
      <c r="H1393" s="5">
        <f>(N1393+O1393)*(1/General!$B$20)*((F1393/100)-E1393*(C1393/100))*1000/B1393</f>
        <v>213.25265653054029</v>
      </c>
      <c r="I1393" s="5">
        <f>(N1393+O1393)*(1/General!$B$20)*((D1393/100)*E1393-(G1393/100))*1000/B1393</f>
        <v>133.86998577507092</v>
      </c>
      <c r="J1393" s="5">
        <f t="shared" si="21"/>
        <v>0.62775295723408331</v>
      </c>
      <c r="K1393" s="5">
        <f>MAX(Online_RAW!$L$2-Online_RAW!L1393,0)</f>
        <v>0</v>
      </c>
      <c r="L1393" s="5">
        <f>0.0039*(Online_RAW!M1393)</f>
        <v>85.975499999999997</v>
      </c>
      <c r="M1393" s="10">
        <f>Online_RAW!$N$2-Online_RAW!N1393</f>
        <v>176.80917142857015</v>
      </c>
      <c r="N1393" s="5">
        <f>Online_RAW!C1393*60</f>
        <v>161.54618181818159</v>
      </c>
      <c r="O1393" s="5">
        <f>MAX(0, Online_RAW!D1393*60)</f>
        <v>18.455727272727302</v>
      </c>
      <c r="P1393" s="5">
        <f>_xlfn.IFNA(VLOOKUP(A1393,Sampling!$D$7:$E$14,2,FALSE),0)</f>
        <v>0</v>
      </c>
      <c r="Q1393">
        <f>_xlfn.IFNA(VLOOKUP(A1393,Refill!$D$6:$G$8,2,FALSE),0)</f>
        <v>0</v>
      </c>
    </row>
    <row r="1394" spans="1:17" x14ac:dyDescent="0.25">
      <c r="A1394" s="5">
        <f>ROUND((Online_RAW!B1394-General!$B$10)*24,3)</f>
        <v>23.2</v>
      </c>
      <c r="B1394" s="5">
        <f>General!$B$12+Online_ANA!K1394/1000+Online_ANA!L1394/1000+Online_ANA!M1394/1000/General!$B$22-SUM($P$2:P1394)/1000/General!$B$24+SUM($Q$2:Q1394)/1000/General!$B$24</f>
        <v>1.3289358924639545</v>
      </c>
      <c r="C1394" s="5">
        <f>Online_RAW!K1394</f>
        <v>25.66</v>
      </c>
      <c r="D1394" s="5">
        <f>Online_RAW!J1394</f>
        <v>2.2799999999999998</v>
      </c>
      <c r="E1394" s="5">
        <f>(1-F1394/100-G1394/100)/(1-C1394/100-D1394/100-General!$B$17/100)</f>
        <v>0.99147329255422856</v>
      </c>
      <c r="F1394" s="5">
        <f>N1394*General!$B$14/(N1394+O1394)+O1394*100/(N1394+O1394)</f>
        <v>28.947552330932531</v>
      </c>
      <c r="G1394" s="5">
        <f>N1394*General!$B$15/(N1394+O1394)</f>
        <v>3.5885074580337101E-2</v>
      </c>
      <c r="H1394" s="5">
        <f>(N1394+O1394)*(1/General!$B$20)*((F1394/100)-E1394*(C1394/100))*1000/B1394</f>
        <v>212.14506736089763</v>
      </c>
      <c r="I1394" s="5">
        <f>(N1394+O1394)*(1/General!$B$20)*((D1394/100)*E1394-(G1394/100))*1000/B1394</f>
        <v>134.5997802806379</v>
      </c>
      <c r="J1394" s="5">
        <f t="shared" si="21"/>
        <v>0.63447046851039446</v>
      </c>
      <c r="K1394" s="5">
        <f>MAX(Online_RAW!$L$2-Online_RAW!L1394,0)</f>
        <v>0</v>
      </c>
      <c r="L1394" s="5">
        <f>0.0039*(Online_RAW!M1394)</f>
        <v>86.190650000000133</v>
      </c>
      <c r="M1394" s="10">
        <f>Online_RAW!$N$2-Online_RAW!N1394</f>
        <v>177.3923142857102</v>
      </c>
      <c r="N1394" s="5">
        <f>Online_RAW!C1394*60</f>
        <v>161.67959999999999</v>
      </c>
      <c r="O1394" s="5">
        <f>MAX(0, Online_RAW!D1394*60)</f>
        <v>18.539727272727301</v>
      </c>
      <c r="P1394" s="5">
        <f>_xlfn.IFNA(VLOOKUP(A1394,Sampling!$D$7:$E$14,2,FALSE),0)</f>
        <v>0</v>
      </c>
      <c r="Q1394">
        <f>_xlfn.IFNA(VLOOKUP(A1394,Refill!$D$6:$G$8,2,FALSE),0)</f>
        <v>0</v>
      </c>
    </row>
    <row r="1395" spans="1:17" x14ac:dyDescent="0.25">
      <c r="A1395" s="5">
        <f>ROUND((Online_RAW!B1395-General!$B$10)*24,3)</f>
        <v>23.216999999999999</v>
      </c>
      <c r="B1395" s="5">
        <f>General!$B$12+Online_ANA!K1395/1000+Online_ANA!L1395/1000+Online_ANA!M1395/1000/General!$B$22-SUM($P$2:P1395)/1000/General!$B$24+SUM($Q$2:Q1395)/1000/General!$B$24</f>
        <v>1.3294135755861378</v>
      </c>
      <c r="C1395" s="5">
        <f>Online_RAW!K1395</f>
        <v>25.695</v>
      </c>
      <c r="D1395" s="5">
        <f>Online_RAW!J1395</f>
        <v>2.29</v>
      </c>
      <c r="E1395" s="5">
        <f>(1-F1395/100-G1395/100)/(1-C1395/100-D1395/100-General!$B$17/100)</f>
        <v>0.99139858208377363</v>
      </c>
      <c r="F1395" s="5">
        <f>N1395*General!$B$14/(N1395+O1395)+O1395*100/(N1395+O1395)</f>
        <v>28.997541824200233</v>
      </c>
      <c r="G1395" s="5">
        <f>N1395*General!$B$15/(N1395+O1395)</f>
        <v>3.585982736151503E-2</v>
      </c>
      <c r="H1395" s="5">
        <f>(N1395+O1395)*(1/General!$B$20)*((F1395/100)-E1395*(C1395/100))*1000/B1395</f>
        <v>212.88497149151431</v>
      </c>
      <c r="I1395" s="5">
        <f>(N1395+O1395)*(1/General!$B$20)*((D1395/100)*E1395-(G1395/100))*1000/B1395</f>
        <v>134.99981800985981</v>
      </c>
      <c r="J1395" s="5">
        <f t="shared" si="21"/>
        <v>0.63414442580903818</v>
      </c>
      <c r="K1395" s="5">
        <f>MAX(Online_RAW!$L$2-Online_RAW!L1395,0)</f>
        <v>0</v>
      </c>
      <c r="L1395" s="5">
        <f>0.0039*(Online_RAW!M1395)</f>
        <v>86.190650000000133</v>
      </c>
      <c r="M1395" s="10">
        <f>Online_RAW!$N$2-Online_RAW!N1395</f>
        <v>177.91298888889014</v>
      </c>
      <c r="N1395" s="5">
        <f>Online_RAW!C1395*60</f>
        <v>161.39556521739121</v>
      </c>
      <c r="O1395" s="5">
        <f>MAX(0, Online_RAW!D1395*60)</f>
        <v>18.63381818181816</v>
      </c>
      <c r="P1395" s="5">
        <f>_xlfn.IFNA(VLOOKUP(A1395,Sampling!$D$7:$E$14,2,FALSE),0)</f>
        <v>0</v>
      </c>
      <c r="Q1395">
        <f>_xlfn.IFNA(VLOOKUP(A1395,Refill!$D$6:$G$8,2,FALSE),0)</f>
        <v>0</v>
      </c>
    </row>
    <row r="1396" spans="1:17" x14ac:dyDescent="0.25">
      <c r="A1396" s="5">
        <f>ROUND((Online_RAW!B1396-General!$B$10)*24,3)</f>
        <v>23.233000000000001</v>
      </c>
      <c r="B1396" s="5">
        <f>General!$B$12+Online_ANA!K1396/1000+Online_ANA!L1396/1000+Online_ANA!M1396/1000/General!$B$22-SUM($P$2:P1396)/1000/General!$B$24+SUM($Q$2:Q1396)/1000/General!$B$24</f>
        <v>1.3301230951070371</v>
      </c>
      <c r="C1396" s="5">
        <f>Online_RAW!K1396</f>
        <v>25.73</v>
      </c>
      <c r="D1396" s="5">
        <f>Online_RAW!J1396</f>
        <v>2.2866666666666702</v>
      </c>
      <c r="E1396" s="5">
        <f>(1-F1396/100-G1396/100)/(1-C1396/100-D1396/100-General!$B$17/100)</f>
        <v>0.99214206670207883</v>
      </c>
      <c r="F1396" s="5">
        <f>N1396*General!$B$14/(N1396+O1396)+O1396*100/(N1396+O1396)</f>
        <v>28.975728294666354</v>
      </c>
      <c r="G1396" s="5">
        <f>N1396*General!$B$15/(N1396+O1396)</f>
        <v>3.5870844295623053E-2</v>
      </c>
      <c r="H1396" s="5">
        <f>(N1396+O1396)*(1/General!$B$20)*((F1396/100)-E1396*(C1396/100))*1000/B1396</f>
        <v>208.12900734909823</v>
      </c>
      <c r="I1396" s="5">
        <f>(N1396+O1396)*(1/General!$B$20)*((D1396/100)*E1396-(G1396/100))*1000/B1396</f>
        <v>134.78186675946904</v>
      </c>
      <c r="J1396" s="5">
        <f t="shared" si="21"/>
        <v>0.64758809200198209</v>
      </c>
      <c r="K1396" s="5">
        <f>MAX(Online_RAW!$L$2-Online_RAW!L1396,0)</f>
        <v>0</v>
      </c>
      <c r="L1396" s="5">
        <f>0.0039*(Online_RAW!M1396)</f>
        <v>86.412300000000002</v>
      </c>
      <c r="M1396" s="10">
        <f>Online_RAW!$N$2-Online_RAW!N1396</f>
        <v>178.44476666667015</v>
      </c>
      <c r="N1396" s="5">
        <f>Online_RAW!C1396*60</f>
        <v>161.38721739130438</v>
      </c>
      <c r="O1396" s="5">
        <f>MAX(0, Online_RAW!D1396*60)</f>
        <v>18.577565217391321</v>
      </c>
      <c r="P1396" s="5">
        <f>_xlfn.IFNA(VLOOKUP(A1396,Sampling!$D$7:$E$14,2,FALSE),0)</f>
        <v>0</v>
      </c>
      <c r="Q1396">
        <f>_xlfn.IFNA(VLOOKUP(A1396,Refill!$D$6:$G$8,2,FALSE),0)</f>
        <v>0</v>
      </c>
    </row>
    <row r="1397" spans="1:17" x14ac:dyDescent="0.25">
      <c r="A1397" s="5">
        <f>ROUND((Online_RAW!B1397-General!$B$10)*24,3)</f>
        <v>23.25</v>
      </c>
      <c r="B1397" s="5">
        <f>General!$B$12+Online_ANA!K1397/1000+Online_ANA!L1397/1000+Online_ANA!M1397/1000/General!$B$22-SUM($P$2:P1397)/1000/General!$B$24+SUM($Q$2:Q1397)/1000/General!$B$24</f>
        <v>1.3308892571253852</v>
      </c>
      <c r="C1397" s="5">
        <f>Online_RAW!K1397</f>
        <v>25.765000000000001</v>
      </c>
      <c r="D1397" s="5">
        <f>Online_RAW!J1397</f>
        <v>2.2866666666666702</v>
      </c>
      <c r="E1397" s="5">
        <f>(1-F1397/100-G1397/100)/(1-C1397/100-D1397/100-General!$B$17/100)</f>
        <v>0.99236587667531528</v>
      </c>
      <c r="F1397" s="5">
        <f>N1397*General!$B$14/(N1397+O1397)+O1397*100/(N1397+O1397)</f>
        <v>28.994456812144179</v>
      </c>
      <c r="G1397" s="5">
        <f>N1397*General!$B$15/(N1397+O1397)</f>
        <v>3.5861385448412032E-2</v>
      </c>
      <c r="H1397" s="5">
        <f>(N1397+O1397)*(1/General!$B$20)*((F1397/100)-E1397*(C1397/100))*1000/B1397</f>
        <v>206.69692417866997</v>
      </c>
      <c r="I1397" s="5">
        <f>(N1397+O1397)*(1/General!$B$20)*((D1397/100)*E1397-(G1397/100))*1000/B1397</f>
        <v>134.73615672809251</v>
      </c>
      <c r="J1397" s="5">
        <f t="shared" si="21"/>
        <v>0.6518537093064134</v>
      </c>
      <c r="K1397" s="5">
        <f>MAX(Online_RAW!$L$2-Online_RAW!L1397,0)</f>
        <v>0</v>
      </c>
      <c r="L1397" s="5">
        <f>0.0039*(Online_RAW!M1397)</f>
        <v>86.672039999999996</v>
      </c>
      <c r="M1397" s="10">
        <f>Online_RAW!$N$2-Online_RAW!N1397</f>
        <v>178.99676666666983</v>
      </c>
      <c r="N1397" s="5">
        <f>Online_RAW!C1397*60</f>
        <v>161.3451818181816</v>
      </c>
      <c r="O1397" s="5">
        <f>MAX(0, Online_RAW!D1397*60)</f>
        <v>18.620181818181841</v>
      </c>
      <c r="P1397" s="5">
        <f>_xlfn.IFNA(VLOOKUP(A1397,Sampling!$D$7:$E$14,2,FALSE),0)</f>
        <v>0</v>
      </c>
      <c r="Q1397">
        <f>_xlfn.IFNA(VLOOKUP(A1397,Refill!$D$6:$G$8,2,FALSE),0)</f>
        <v>0</v>
      </c>
    </row>
    <row r="1398" spans="1:17" x14ac:dyDescent="0.25">
      <c r="A1398" s="5">
        <f>ROUND((Online_RAW!B1398-General!$B$10)*24,3)</f>
        <v>23.266999999999999</v>
      </c>
      <c r="B1398" s="5">
        <f>General!$B$12+Online_ANA!K1398/1000+Online_ANA!L1398/1000+Online_ANA!M1398/1000/General!$B$22-SUM($P$2:P1398)/1000/General!$B$24+SUM($Q$2:Q1398)/1000/General!$B$24</f>
        <v>1.3315599688073394</v>
      </c>
      <c r="C1398" s="5">
        <f>Online_RAW!K1398</f>
        <v>25.795000000000002</v>
      </c>
      <c r="D1398" s="5">
        <f>Online_RAW!J1398</f>
        <v>2.2999999999999998</v>
      </c>
      <c r="E1398" s="5">
        <f>(1-F1398/100-G1398/100)/(1-C1398/100-D1398/100-General!$B$17/100)</f>
        <v>0.99248108881190533</v>
      </c>
      <c r="F1398" s="5">
        <f>N1398*General!$B$14/(N1398+O1398)+O1398*100/(N1398+O1398)</f>
        <v>29.029242424681726</v>
      </c>
      <c r="G1398" s="5">
        <f>N1398*General!$B$15/(N1398+O1398)</f>
        <v>3.5843816957231454E-2</v>
      </c>
      <c r="H1398" s="5">
        <f>(N1398+O1398)*(1/General!$B$20)*((F1398/100)-E1398*(C1398/100))*1000/B1398</f>
        <v>206.69763842990878</v>
      </c>
      <c r="I1398" s="5">
        <f>(N1398+O1398)*(1/General!$B$20)*((D1398/100)*E1398-(G1398/100))*1000/B1398</f>
        <v>135.47114959141629</v>
      </c>
      <c r="J1398" s="5">
        <f t="shared" si="21"/>
        <v>0.65540734098592324</v>
      </c>
      <c r="K1398" s="5">
        <f>MAX(Online_RAW!$L$2-Online_RAW!L1398,0)</f>
        <v>0</v>
      </c>
      <c r="L1398" s="5">
        <f>0.0039*(Online_RAW!M1398)</f>
        <v>86.837400000000002</v>
      </c>
      <c r="M1398" s="10">
        <f>Online_RAW!$N$2-Online_RAW!N1398</f>
        <v>179.54759999999987</v>
      </c>
      <c r="N1398" s="5">
        <f>Online_RAW!C1398*60</f>
        <v>161.25182608695661</v>
      </c>
      <c r="O1398" s="5">
        <f>MAX(0, Online_RAW!D1398*60)</f>
        <v>18.697565217391318</v>
      </c>
      <c r="P1398" s="5">
        <f>_xlfn.IFNA(VLOOKUP(A1398,Sampling!$D$7:$E$14,2,FALSE),0)</f>
        <v>0</v>
      </c>
      <c r="Q1398">
        <f>_xlfn.IFNA(VLOOKUP(A1398,Refill!$D$6:$G$8,2,FALSE),0)</f>
        <v>0</v>
      </c>
    </row>
    <row r="1399" spans="1:17" x14ac:dyDescent="0.25">
      <c r="A1399" s="5">
        <f>ROUND((Online_RAW!B1399-General!$B$10)*24,3)</f>
        <v>23.283000000000001</v>
      </c>
      <c r="B1399" s="5">
        <f>General!$B$12+Online_ANA!K1399/1000+Online_ANA!L1399/1000+Online_ANA!M1399/1000/General!$B$22-SUM($P$2:P1399)/1000/General!$B$24+SUM($Q$2:Q1399)/1000/General!$B$24</f>
        <v>1.3323031040017526</v>
      </c>
      <c r="C1399" s="5">
        <f>Online_RAW!K1399</f>
        <v>25.83</v>
      </c>
      <c r="D1399" s="5">
        <f>Online_RAW!J1399</f>
        <v>2.2949999999999999</v>
      </c>
      <c r="E1399" s="5">
        <f>(1-F1399/100-G1399/100)/(1-C1399/100-D1399/100-General!$B$17/100)</f>
        <v>0.99212574455259306</v>
      </c>
      <c r="F1399" s="5">
        <f>N1399*General!$B$14/(N1399+O1399)+O1399*100/(N1399+O1399)</f>
        <v>29.084431344448365</v>
      </c>
      <c r="G1399" s="5">
        <f>N1399*General!$B$15/(N1399+O1399)</f>
        <v>3.5815943765430125E-2</v>
      </c>
      <c r="H1399" s="5">
        <f>(N1399+O1399)*(1/General!$B$20)*((F1399/100)-E1399*(C1399/100))*1000/B1399</f>
        <v>208.24463929900679</v>
      </c>
      <c r="I1399" s="5">
        <f>(N1399+O1399)*(1/General!$B$20)*((D1399/100)*E1399-(G1399/100))*1000/B1399</f>
        <v>134.96921166711326</v>
      </c>
      <c r="J1399" s="5">
        <f t="shared" si="21"/>
        <v>0.64812814448163791</v>
      </c>
      <c r="K1399" s="5">
        <f>MAX(Online_RAW!$L$2-Online_RAW!L1399,0)</f>
        <v>0</v>
      </c>
      <c r="L1399" s="5">
        <f>0.0039*(Online_RAW!M1399)</f>
        <v>87.08153999999999</v>
      </c>
      <c r="M1399" s="10">
        <f>Online_RAW!$N$2-Online_RAW!N1399</f>
        <v>180.09150476191007</v>
      </c>
      <c r="N1399" s="5">
        <f>Online_RAW!C1399*60</f>
        <v>161.0311304347824</v>
      </c>
      <c r="O1399" s="5">
        <f>MAX(0, Online_RAW!D1399*60)</f>
        <v>18.81182608695654</v>
      </c>
      <c r="P1399" s="5">
        <f>_xlfn.IFNA(VLOOKUP(A1399,Sampling!$D$7:$E$14,2,FALSE),0)</f>
        <v>0</v>
      </c>
      <c r="Q1399">
        <f>_xlfn.IFNA(VLOOKUP(A1399,Refill!$D$6:$G$8,2,FALSE),0)</f>
        <v>0</v>
      </c>
    </row>
    <row r="1400" spans="1:17" x14ac:dyDescent="0.25">
      <c r="A1400" s="5">
        <f>ROUND((Online_RAW!B1400-General!$B$10)*24,3)</f>
        <v>23.3</v>
      </c>
      <c r="B1400" s="5">
        <f>General!$B$12+Online_ANA!K1400/1000+Online_ANA!L1400/1000+Online_ANA!M1400/1000/General!$B$22-SUM($P$2:P1400)/1000/General!$B$24+SUM($Q$2:Q1400)/1000/General!$B$24</f>
        <v>1.3328393279714588</v>
      </c>
      <c r="C1400" s="5">
        <f>Online_RAW!K1400</f>
        <v>25.855</v>
      </c>
      <c r="D1400" s="5">
        <f>Online_RAW!J1400</f>
        <v>2.3149999999999999</v>
      </c>
      <c r="E1400" s="5">
        <f>(1-F1400/100-G1400/100)/(1-C1400/100-D1400/100-General!$B$17/100)</f>
        <v>0.99138087798591878</v>
      </c>
      <c r="F1400" s="5">
        <f>N1400*General!$B$14/(N1400+O1400)+O1400*100/(N1400+O1400)</f>
        <v>29.182307903009118</v>
      </c>
      <c r="G1400" s="5">
        <f>N1400*General!$B$15/(N1400+O1400)</f>
        <v>3.5766511160096402E-2</v>
      </c>
      <c r="H1400" s="5">
        <f>(N1400+O1400)*(1/General!$B$20)*((F1400/100)-E1400*(C1400/100))*1000/B1400</f>
        <v>213.90679399349943</v>
      </c>
      <c r="I1400" s="5">
        <f>(N1400+O1400)*(1/General!$B$20)*((D1400/100)*E1400-(G1400/100))*1000/B1400</f>
        <v>136.12795714105411</v>
      </c>
      <c r="J1400" s="5">
        <f t="shared" si="21"/>
        <v>0.63638912350390797</v>
      </c>
      <c r="K1400" s="5">
        <f>MAX(Online_RAW!$L$2-Online_RAW!L1400,0)</f>
        <v>0</v>
      </c>
      <c r="L1400" s="5">
        <f>0.0039*(Online_RAW!M1400)</f>
        <v>87.08153999999999</v>
      </c>
      <c r="M1400" s="10">
        <f>Online_RAW!$N$2-Online_RAW!N1400</f>
        <v>180.67598888889006</v>
      </c>
      <c r="N1400" s="5">
        <f>Online_RAW!C1400*60</f>
        <v>160.95000000000002</v>
      </c>
      <c r="O1400" s="5">
        <f>MAX(0, Online_RAW!D1400*60)</f>
        <v>19.050782608695659</v>
      </c>
      <c r="P1400" s="5">
        <f>_xlfn.IFNA(VLOOKUP(A1400,Sampling!$D$7:$E$14,2,FALSE),0)</f>
        <v>0</v>
      </c>
      <c r="Q1400">
        <f>_xlfn.IFNA(VLOOKUP(A1400,Refill!$D$6:$G$8,2,FALSE),0)</f>
        <v>0</v>
      </c>
    </row>
    <row r="1401" spans="1:17" x14ac:dyDescent="0.25">
      <c r="A1401" s="5">
        <f>ROUND((Online_RAW!B1401-General!$B$10)*24,3)</f>
        <v>23.317</v>
      </c>
      <c r="B1401" s="5">
        <f>General!$B$12+Online_ANA!K1401/1000+Online_ANA!L1401/1000+Online_ANA!M1401/1000/General!$B$22-SUM($P$2:P1401)/1000/General!$B$24+SUM($Q$2:Q1401)/1000/General!$B$24</f>
        <v>1.3336656721680367</v>
      </c>
      <c r="C1401" s="5">
        <f>Online_RAW!K1401</f>
        <v>25.89</v>
      </c>
      <c r="D1401" s="5">
        <f>Online_RAW!J1401</f>
        <v>2.3066666666666702</v>
      </c>
      <c r="E1401" s="5">
        <f>(1-F1401/100-G1401/100)/(1-C1401/100-D1401/100-General!$B$17/100)</f>
        <v>0.99109337970477318</v>
      </c>
      <c r="F1401" s="5">
        <f>N1401*General!$B$14/(N1401+O1401)+O1401*100/(N1401+O1401)</f>
        <v>29.229287390054857</v>
      </c>
      <c r="G1401" s="5">
        <f>N1401*General!$B$15/(N1401+O1401)</f>
        <v>3.5742784146436946E-2</v>
      </c>
      <c r="H1401" s="5">
        <f>(N1401+O1401)*(1/General!$B$20)*((F1401/100)-E1401*(C1401/100))*1000/B1401</f>
        <v>214.85574134971105</v>
      </c>
      <c r="I1401" s="5">
        <f>(N1401+O1401)*(1/General!$B$20)*((D1401/100)*E1401-(G1401/100))*1000/B1401</f>
        <v>135.44066934554141</v>
      </c>
      <c r="J1401" s="5">
        <f t="shared" ref="J1401:J1464" si="22">I1401/H1401</f>
        <v>0.63037956767974246</v>
      </c>
      <c r="K1401" s="5">
        <f>MAX(Online_RAW!$L$2-Online_RAW!L1401,0)</f>
        <v>0</v>
      </c>
      <c r="L1401" s="5">
        <f>0.0039*(Online_RAW!M1401)</f>
        <v>87.466859999999997</v>
      </c>
      <c r="M1401" s="10">
        <f>Online_RAW!$N$2-Online_RAW!N1401</f>
        <v>181.15670526315989</v>
      </c>
      <c r="N1401" s="5">
        <f>Online_RAW!C1401*60</f>
        <v>160.7637391304346</v>
      </c>
      <c r="O1401" s="5">
        <f>MAX(0, Online_RAW!D1401*60)</f>
        <v>19.148086956521759</v>
      </c>
      <c r="P1401" s="5">
        <f>_xlfn.IFNA(VLOOKUP(A1401,Sampling!$D$7:$E$14,2,FALSE),0)</f>
        <v>0</v>
      </c>
      <c r="Q1401">
        <f>_xlfn.IFNA(VLOOKUP(A1401,Refill!$D$6:$G$8,2,FALSE),0)</f>
        <v>0</v>
      </c>
    </row>
    <row r="1402" spans="1:17" x14ac:dyDescent="0.25">
      <c r="A1402" s="5">
        <f>ROUND((Online_RAW!B1402-General!$B$10)*24,3)</f>
        <v>23.332999999999998</v>
      </c>
      <c r="B1402" s="5">
        <f>General!$B$12+Online_ANA!K1402/1000+Online_ANA!L1402/1000+Online_ANA!M1402/1000/General!$B$22-SUM($P$2:P1402)/1000/General!$B$24+SUM($Q$2:Q1402)/1000/General!$B$24</f>
        <v>1.3341919396716604</v>
      </c>
      <c r="C1402" s="5">
        <f>Online_RAW!K1402</f>
        <v>25.945</v>
      </c>
      <c r="D1402" s="5">
        <f>Online_RAW!J1402</f>
        <v>2.3066666666666702</v>
      </c>
      <c r="E1402" s="5">
        <f>(1-F1402/100-G1402/100)/(1-C1402/100-D1402/100-General!$B$17/100)</f>
        <v>0.99136038605305954</v>
      </c>
      <c r="F1402" s="5">
        <f>N1402*General!$B$14/(N1402+O1402)+O1402*100/(N1402+O1402)</f>
        <v>29.264773719441237</v>
      </c>
      <c r="G1402" s="5">
        <f>N1402*General!$B$15/(N1402+O1402)</f>
        <v>3.5724861757857961E-2</v>
      </c>
      <c r="H1402" s="5">
        <f>(N1402+O1402)*(1/General!$B$20)*((F1402/100)-E1402*(C1402/100))*1000/B1402</f>
        <v>213.22112227174881</v>
      </c>
      <c r="I1402" s="5">
        <f>(N1402+O1402)*(1/General!$B$20)*((D1402/100)*E1402-(G1402/100))*1000/B1402</f>
        <v>135.43262455897772</v>
      </c>
      <c r="J1402" s="5">
        <f t="shared" si="22"/>
        <v>0.63517452265526397</v>
      </c>
      <c r="K1402" s="5">
        <f>MAX(Online_RAW!$L$2-Online_RAW!L1402,0)</f>
        <v>0</v>
      </c>
      <c r="L1402" s="5">
        <f>0.0039*(Online_RAW!M1402)</f>
        <v>87.466859999999997</v>
      </c>
      <c r="M1402" s="10">
        <f>Online_RAW!$N$2-Online_RAW!N1402</f>
        <v>181.73033684210986</v>
      </c>
      <c r="N1402" s="5">
        <f>Online_RAW!C1402*60</f>
        <v>160.69172727272698</v>
      </c>
      <c r="O1402" s="5">
        <f>MAX(0, Online_RAW!D1402*60)</f>
        <v>19.229727272727303</v>
      </c>
      <c r="P1402" s="5">
        <f>_xlfn.IFNA(VLOOKUP(A1402,Sampling!$D$7:$E$14,2,FALSE),0)</f>
        <v>0</v>
      </c>
      <c r="Q1402">
        <f>_xlfn.IFNA(VLOOKUP(A1402,Refill!$D$6:$G$8,2,FALSE),0)</f>
        <v>0</v>
      </c>
    </row>
    <row r="1403" spans="1:17" x14ac:dyDescent="0.25">
      <c r="A1403" s="5">
        <f>ROUND((Online_RAW!B1403-General!$B$10)*24,3)</f>
        <v>23.35</v>
      </c>
      <c r="B1403" s="5">
        <f>General!$B$12+Online_ANA!K1403/1000+Online_ANA!L1403/1000+Online_ANA!M1403/1000/General!$B$22-SUM($P$2:P1403)/1000/General!$B$24+SUM($Q$2:Q1403)/1000/General!$B$24</f>
        <v>1.3350068516819544</v>
      </c>
      <c r="C1403" s="5">
        <f>Online_RAW!K1403</f>
        <v>26.01</v>
      </c>
      <c r="D1403" s="5">
        <f>Online_RAW!J1403</f>
        <v>2.3050000000000002</v>
      </c>
      <c r="E1403" s="5">
        <f>(1-F1403/100-G1403/100)/(1-C1403/100-D1403/100-General!$B$17/100)</f>
        <v>0.98996672662820406</v>
      </c>
      <c r="F1403" s="5">
        <f>N1403*General!$B$14/(N1403+O1403)+O1403*100/(N1403+O1403)</f>
        <v>29.426943231176487</v>
      </c>
      <c r="G1403" s="5">
        <f>N1403*General!$B$15/(N1403+O1403)</f>
        <v>3.5642957964052278E-2</v>
      </c>
      <c r="H1403" s="5">
        <f>(N1403+O1403)*(1/General!$B$20)*((F1403/100)-E1403*(C1403/100))*1000/B1403</f>
        <v>221.3414158073501</v>
      </c>
      <c r="I1403" s="5">
        <f>(N1403+O1403)*(1/General!$B$20)*((D1403/100)*E1403-(G1403/100))*1000/B1403</f>
        <v>135.18111775249801</v>
      </c>
      <c r="J1403" s="5">
        <f t="shared" si="22"/>
        <v>0.61073575977374339</v>
      </c>
      <c r="K1403" s="5">
        <f>MAX(Online_RAW!$L$2-Online_RAW!L1403,0)</f>
        <v>0</v>
      </c>
      <c r="L1403" s="5">
        <f>0.0039*(Online_RAW!M1403)</f>
        <v>87.691499999999991</v>
      </c>
      <c r="M1403" s="10">
        <f>Online_RAW!$N$2-Online_RAW!N1403</f>
        <v>182.37373333333016</v>
      </c>
      <c r="N1403" s="5">
        <f>Online_RAW!C1403*60</f>
        <v>160.464272727273</v>
      </c>
      <c r="O1403" s="5">
        <f>MAX(0, Online_RAW!D1403*60)</f>
        <v>19.615363636363618</v>
      </c>
      <c r="P1403" s="5">
        <f>_xlfn.IFNA(VLOOKUP(A1403,Sampling!$D$7:$E$14,2,FALSE),0)</f>
        <v>0</v>
      </c>
      <c r="Q1403">
        <f>_xlfn.IFNA(VLOOKUP(A1403,Refill!$D$6:$G$8,2,FALSE),0)</f>
        <v>0</v>
      </c>
    </row>
    <row r="1404" spans="1:17" x14ac:dyDescent="0.25">
      <c r="A1404" s="5">
        <f>ROUND((Online_RAW!B1404-General!$B$10)*24,3)</f>
        <v>23.367000000000001</v>
      </c>
      <c r="B1404" s="5">
        <f>General!$B$12+Online_ANA!K1404/1000+Online_ANA!L1404/1000+Online_ANA!M1404/1000/General!$B$22-SUM($P$2:P1404)/1000/General!$B$24+SUM($Q$2:Q1404)/1000/General!$B$24</f>
        <v>1.3157219044144679</v>
      </c>
      <c r="C1404" s="5">
        <f>Online_RAW!K1404</f>
        <v>26.09</v>
      </c>
      <c r="D1404" s="5">
        <f>Online_RAW!J1404</f>
        <v>2.3149999999999999</v>
      </c>
      <c r="E1404" s="5">
        <f>(1-F1404/100-G1404/100)/(1-C1404/100-D1404/100-General!$B$17/100)</f>
        <v>0.99040519843754171</v>
      </c>
      <c r="F1404" s="5">
        <f>N1404*General!$B$14/(N1404+O1404)+O1404*100/(N1404+O1404)</f>
        <v>29.48486682510292</v>
      </c>
      <c r="G1404" s="5">
        <f>N1404*General!$B$15/(N1404+O1404)</f>
        <v>3.5613703623685398E-2</v>
      </c>
      <c r="H1404" s="5">
        <f>(N1404+O1404)*(1/General!$B$20)*((F1404/100)-E1404*(C1404/100))*1000/B1404</f>
        <v>222.37905476464493</v>
      </c>
      <c r="I1404" s="5">
        <f>(N1404+O1404)*(1/General!$B$20)*((D1404/100)*E1404-(G1404/100))*1000/B1404</f>
        <v>137.70134845094466</v>
      </c>
      <c r="J1404" s="5">
        <f t="shared" si="22"/>
        <v>0.61921905638406916</v>
      </c>
      <c r="K1404" s="5">
        <f>MAX(Online_RAW!$L$2-Online_RAW!L1404,0)</f>
        <v>0</v>
      </c>
      <c r="L1404" s="5">
        <f>0.0039*(Online_RAW!M1404)</f>
        <v>87.930959999999999</v>
      </c>
      <c r="M1404" s="10">
        <f>Online_RAW!$N$2-Online_RAW!N1404</f>
        <v>182.89212941176993</v>
      </c>
      <c r="N1404" s="5">
        <f>Online_RAW!C1404*60</f>
        <v>160.18200000000002</v>
      </c>
      <c r="O1404" s="5">
        <f>MAX(0, Online_RAW!D1404*60)</f>
        <v>19.728521739130443</v>
      </c>
      <c r="P1404" s="5">
        <f>_xlfn.IFNA(VLOOKUP(A1404,Sampling!$D$7:$E$14,2,FALSE),0)</f>
        <v>20</v>
      </c>
      <c r="Q1404">
        <f>_xlfn.IFNA(VLOOKUP(A1404,Refill!$D$6:$G$8,2,FALSE),0)</f>
        <v>0</v>
      </c>
    </row>
    <row r="1405" spans="1:17" x14ac:dyDescent="0.25">
      <c r="A1405" s="5">
        <f>ROUND((Online_RAW!B1405-General!$B$10)*24,3)</f>
        <v>23.382999999999999</v>
      </c>
      <c r="B1405" s="5">
        <f>General!$B$12+Online_ANA!K1405/1000+Online_ANA!L1405/1000+Online_ANA!M1405/1000/General!$B$22-SUM($P$2:P1405)/1000/General!$B$24+SUM($Q$2:Q1405)/1000/General!$B$24</f>
        <v>1.3163934683486243</v>
      </c>
      <c r="C1405" s="5">
        <f>Online_RAW!K1405</f>
        <v>26.18</v>
      </c>
      <c r="D1405" s="5">
        <f>Online_RAW!J1405</f>
        <v>2.3149999999999999</v>
      </c>
      <c r="E1405" s="5">
        <f>(1-F1405/100-G1405/100)/(1-C1405/100-D1405/100-General!$B$17/100)</f>
        <v>0.99084288871953208</v>
      </c>
      <c r="F1405" s="5">
        <f>N1405*General!$B$14/(N1405+O1405)+O1405*100/(N1405+O1405)</f>
        <v>29.542924956855515</v>
      </c>
      <c r="G1405" s="5">
        <f>N1405*General!$B$15/(N1405+O1405)</f>
        <v>3.5584381334921457E-2</v>
      </c>
      <c r="H1405" s="5">
        <f>(N1405+O1405)*(1/General!$B$20)*((F1405/100)-E1405*(C1405/100))*1000/B1405</f>
        <v>219.8203433085624</v>
      </c>
      <c r="I1405" s="5">
        <f>(N1405+O1405)*(1/General!$B$20)*((D1405/100)*E1405-(G1405/100))*1000/B1405</f>
        <v>137.78771052271239</v>
      </c>
      <c r="J1405" s="5">
        <f t="shared" si="22"/>
        <v>0.62681964939568591</v>
      </c>
      <c r="K1405" s="5">
        <f>MAX(Online_RAW!$L$2-Online_RAW!L1405,0)</f>
        <v>0</v>
      </c>
      <c r="L1405" s="5">
        <f>0.0039*(Online_RAW!M1405)</f>
        <v>88.11269999999999</v>
      </c>
      <c r="M1405" s="10">
        <f>Online_RAW!$N$2-Online_RAW!N1405</f>
        <v>183.42603750000035</v>
      </c>
      <c r="N1405" s="5">
        <f>Online_RAW!C1405*60</f>
        <v>160.1582608695654</v>
      </c>
      <c r="O1405" s="5">
        <f>MAX(0, Online_RAW!D1405*60)</f>
        <v>19.873826086956541</v>
      </c>
      <c r="P1405" s="5">
        <f>_xlfn.IFNA(VLOOKUP(A1405,Sampling!$D$7:$E$14,2,FALSE),0)</f>
        <v>0</v>
      </c>
      <c r="Q1405">
        <f>_xlfn.IFNA(VLOOKUP(A1405,Refill!$D$6:$G$8,2,FALSE),0)</f>
        <v>0</v>
      </c>
    </row>
    <row r="1406" spans="1:17" x14ac:dyDescent="0.25">
      <c r="A1406" s="5">
        <f>ROUND((Online_RAW!B1406-General!$B$10)*24,3)</f>
        <v>23.4</v>
      </c>
      <c r="B1406" s="5">
        <f>General!$B$12+Online_ANA!K1406/1000+Online_ANA!L1406/1000+Online_ANA!M1406/1000/General!$B$22-SUM($P$2:P1406)/1000/General!$B$24+SUM($Q$2:Q1406)/1000/General!$B$24</f>
        <v>1.3171835665407436</v>
      </c>
      <c r="C1406" s="5">
        <f>Online_RAW!K1406</f>
        <v>26.254999999999999</v>
      </c>
      <c r="D1406" s="5">
        <f>Online_RAW!J1406</f>
        <v>2.3233333333333301</v>
      </c>
      <c r="E1406" s="5">
        <f>(1-F1406/100-G1406/100)/(1-C1406/100-D1406/100-General!$B$17/100)</f>
        <v>0.99128156408651136</v>
      </c>
      <c r="F1406" s="5">
        <f>N1406*General!$B$14/(N1406+O1406)+O1406*100/(N1406+O1406)</f>
        <v>29.594380070634923</v>
      </c>
      <c r="G1406" s="5">
        <f>N1406*General!$B$15/(N1406+O1406)</f>
        <v>3.5558393903719732E-2</v>
      </c>
      <c r="H1406" s="5">
        <f>(N1406+O1406)*(1/General!$B$20)*((F1406/100)-E1406*(C1406/100))*1000/B1406</f>
        <v>217.67966199861502</v>
      </c>
      <c r="I1406" s="5">
        <f>(N1406+O1406)*(1/General!$B$20)*((D1406/100)*E1406-(G1406/100))*1000/B1406</f>
        <v>138.32783085782697</v>
      </c>
      <c r="J1406" s="5">
        <f t="shared" si="22"/>
        <v>0.63546511230207203</v>
      </c>
      <c r="K1406" s="5">
        <f>MAX(Online_RAW!$L$2-Online_RAW!L1406,0)</f>
        <v>0</v>
      </c>
      <c r="L1406" s="5">
        <f>0.0039*(Online_RAW!M1406)</f>
        <v>88.389600000000002</v>
      </c>
      <c r="M1406" s="10">
        <f>Online_RAW!$N$2-Online_RAW!N1406</f>
        <v>183.98542352941058</v>
      </c>
      <c r="N1406" s="5">
        <f>Online_RAW!C1406*60</f>
        <v>160.10556521739119</v>
      </c>
      <c r="O1406" s="5">
        <f>MAX(0, Online_RAW!D1406*60)</f>
        <v>19.998818181818159</v>
      </c>
      <c r="P1406" s="5">
        <f>_xlfn.IFNA(VLOOKUP(A1406,Sampling!$D$7:$E$14,2,FALSE),0)</f>
        <v>0</v>
      </c>
      <c r="Q1406">
        <f>_xlfn.IFNA(VLOOKUP(A1406,Refill!$D$6:$G$8,2,FALSE),0)</f>
        <v>0</v>
      </c>
    </row>
    <row r="1407" spans="1:17" x14ac:dyDescent="0.25">
      <c r="A1407" s="5">
        <f>ROUND((Online_RAW!B1407-General!$B$10)*24,3)</f>
        <v>23.417000000000002</v>
      </c>
      <c r="B1407" s="5">
        <f>General!$B$12+Online_ANA!K1407/1000+Online_ANA!L1407/1000+Online_ANA!M1407/1000/General!$B$22-SUM($P$2:P1407)/1000/General!$B$24+SUM($Q$2:Q1407)/1000/General!$B$24</f>
        <v>1.3176796241429265</v>
      </c>
      <c r="C1407" s="5">
        <f>Online_RAW!K1407</f>
        <v>26.27</v>
      </c>
      <c r="D1407" s="5">
        <f>Online_RAW!J1407</f>
        <v>2.33</v>
      </c>
      <c r="E1407" s="5">
        <f>(1-F1407/100-G1407/100)/(1-C1407/100-D1407/100-General!$B$17/100)</f>
        <v>0.99145850811115588</v>
      </c>
      <c r="F1407" s="5">
        <f>N1407*General!$B$14/(N1407+O1407)+O1407*100/(N1407+O1407)</f>
        <v>29.603305104408349</v>
      </c>
      <c r="G1407" s="5">
        <f>N1407*General!$B$15/(N1407+O1407)</f>
        <v>3.5553886310904871E-2</v>
      </c>
      <c r="H1407" s="5">
        <f>(N1407+O1407)*(1/General!$B$20)*((F1407/100)-E1407*(C1407/100))*1000/B1407</f>
        <v>216.70033569969902</v>
      </c>
      <c r="I1407" s="5">
        <f>(N1407+O1407)*(1/General!$B$20)*((D1407/100)*E1407-(G1407/100))*1000/B1407</f>
        <v>138.54341717338272</v>
      </c>
      <c r="J1407" s="5">
        <f t="shared" si="22"/>
        <v>0.63933180687534641</v>
      </c>
      <c r="K1407" s="5">
        <f>MAX(Online_RAW!$L$2-Online_RAW!L1407,0)</f>
        <v>0</v>
      </c>
      <c r="L1407" s="5">
        <f>0.0039*(Online_RAW!M1407)</f>
        <v>88.389600000000002</v>
      </c>
      <c r="M1407" s="10">
        <f>Online_RAW!$N$2-Online_RAW!N1407</f>
        <v>184.52612631578995</v>
      </c>
      <c r="N1407" s="5">
        <f>Online_RAW!C1407*60</f>
        <v>159.89973913043463</v>
      </c>
      <c r="O1407" s="5">
        <f>MAX(0, Online_RAW!D1407*60)</f>
        <v>19.99591304347824</v>
      </c>
      <c r="P1407" s="5">
        <f>_xlfn.IFNA(VLOOKUP(A1407,Sampling!$D$7:$E$14,2,FALSE),0)</f>
        <v>0</v>
      </c>
      <c r="Q1407">
        <f>_xlfn.IFNA(VLOOKUP(A1407,Refill!$D$6:$G$8,2,FALSE),0)</f>
        <v>0</v>
      </c>
    </row>
    <row r="1408" spans="1:17" x14ac:dyDescent="0.25">
      <c r="A1408" s="5">
        <f>ROUND((Online_RAW!B1408-General!$B$10)*24,3)</f>
        <v>23.433</v>
      </c>
      <c r="B1408" s="5">
        <f>General!$B$12+Online_ANA!K1408/1000+Online_ANA!L1408/1000+Online_ANA!M1408/1000/General!$B$22-SUM($P$2:P1408)/1000/General!$B$24+SUM($Q$2:Q1408)/1000/General!$B$24</f>
        <v>1.3183646348623852</v>
      </c>
      <c r="C1408" s="5">
        <f>Online_RAW!K1408</f>
        <v>26.305</v>
      </c>
      <c r="D1408" s="5">
        <f>Online_RAW!J1408</f>
        <v>2.34</v>
      </c>
      <c r="E1408" s="5">
        <f>(1-F1408/100-G1408/100)/(1-C1408/100-D1408/100-General!$B$17/100)</f>
        <v>0.99055212239987089</v>
      </c>
      <c r="F1408" s="5">
        <f>N1408*General!$B$14/(N1408+O1408)+O1408*100/(N1408+O1408)</f>
        <v>29.712258730660984</v>
      </c>
      <c r="G1408" s="5">
        <f>N1408*General!$B$15/(N1408+O1408)</f>
        <v>3.5498859226938892E-2</v>
      </c>
      <c r="H1408" s="5">
        <f>(N1408+O1408)*(1/General!$B$20)*((F1408/100)-E1408*(C1408/100))*1000/B1408</f>
        <v>222.86317923291648</v>
      </c>
      <c r="I1408" s="5">
        <f>(N1408+O1408)*(1/General!$B$20)*((D1408/100)*E1408-(G1408/100))*1000/B1408</f>
        <v>139.13875217684816</v>
      </c>
      <c r="J1408" s="5">
        <f t="shared" si="22"/>
        <v>0.62432364402121754</v>
      </c>
      <c r="K1408" s="5">
        <f>MAX(Online_RAW!$L$2-Online_RAW!L1408,0)</f>
        <v>0</v>
      </c>
      <c r="L1408" s="5">
        <f>0.0039*(Online_RAW!M1408)</f>
        <v>88.53779999999999</v>
      </c>
      <c r="M1408" s="10">
        <f>Online_RAW!$N$2-Online_RAW!N1408</f>
        <v>185.11124999999993</v>
      </c>
      <c r="N1408" s="5">
        <f>Online_RAW!C1408*60</f>
        <v>159.87</v>
      </c>
      <c r="O1408" s="5">
        <f>MAX(0, Online_RAW!D1408*60)</f>
        <v>20.271000000000001</v>
      </c>
      <c r="P1408" s="5">
        <f>_xlfn.IFNA(VLOOKUP(A1408,Sampling!$D$7:$E$14,2,FALSE),0)</f>
        <v>0</v>
      </c>
      <c r="Q1408">
        <f>_xlfn.IFNA(VLOOKUP(A1408,Refill!$D$6:$G$8,2,FALSE),0)</f>
        <v>0</v>
      </c>
    </row>
    <row r="1409" spans="1:17" x14ac:dyDescent="0.25">
      <c r="A1409" s="5">
        <f>ROUND((Online_RAW!B1409-General!$B$10)*24,3)</f>
        <v>23.45</v>
      </c>
      <c r="B1409" s="5">
        <f>General!$B$12+Online_ANA!K1409/1000+Online_ANA!L1409/1000+Online_ANA!M1409/1000/General!$B$22-SUM($P$2:P1409)/1000/General!$B$24+SUM($Q$2:Q1409)/1000/General!$B$24</f>
        <v>1.3191302009174311</v>
      </c>
      <c r="C1409" s="5">
        <f>Online_RAW!K1409</f>
        <v>26.37</v>
      </c>
      <c r="D1409" s="5">
        <f>Online_RAW!J1409</f>
        <v>2.3450000000000002</v>
      </c>
      <c r="E1409" s="5">
        <f>(1-F1409/100-G1409/100)/(1-C1409/100-D1409/100-General!$B$17/100)</f>
        <v>0.99151226614560428</v>
      </c>
      <c r="F1409" s="5">
        <f>N1409*General!$B$14/(N1409+O1409)+O1409*100/(N1409+O1409)</f>
        <v>29.71356964120347</v>
      </c>
      <c r="G1409" s="5">
        <f>N1409*General!$B$15/(N1409+O1409)</f>
        <v>3.5498197150907337E-2</v>
      </c>
      <c r="H1409" s="5">
        <f>(N1409+O1409)*(1/General!$B$20)*((F1409/100)-E1409*(C1409/100))*1000/B1409</f>
        <v>217.10875845917724</v>
      </c>
      <c r="I1409" s="5">
        <f>(N1409+O1409)*(1/General!$B$20)*((D1409/100)*E1409-(G1409/100))*1000/B1409</f>
        <v>139.34322539815312</v>
      </c>
      <c r="J1409" s="5">
        <f t="shared" si="22"/>
        <v>0.64181300831469545</v>
      </c>
      <c r="K1409" s="5">
        <f>MAX(Online_RAW!$L$2-Online_RAW!L1409,0)</f>
        <v>0</v>
      </c>
      <c r="L1409" s="5">
        <f>0.0039*(Online_RAW!M1409)</f>
        <v>88.799099999999996</v>
      </c>
      <c r="M1409" s="10">
        <f>Online_RAW!$N$2-Online_RAW!N1409</f>
        <v>185.66089999999986</v>
      </c>
      <c r="N1409" s="5">
        <f>Online_RAW!C1409*60</f>
        <v>159.6908181818184</v>
      </c>
      <c r="O1409" s="5">
        <f>MAX(0, Online_RAW!D1409*60)</f>
        <v>20.251636363636379</v>
      </c>
      <c r="P1409" s="5">
        <f>_xlfn.IFNA(VLOOKUP(A1409,Sampling!$D$7:$E$14,2,FALSE),0)</f>
        <v>0</v>
      </c>
      <c r="Q1409">
        <f>_xlfn.IFNA(VLOOKUP(A1409,Refill!$D$6:$G$8,2,FALSE),0)</f>
        <v>0</v>
      </c>
    </row>
    <row r="1410" spans="1:17" x14ac:dyDescent="0.25">
      <c r="A1410" s="5">
        <f>ROUND((Online_RAW!B1410-General!$B$10)*24,3)</f>
        <v>23.466999999999999</v>
      </c>
      <c r="B1410" s="5">
        <f>General!$B$12+Online_ANA!K1410/1000+Online_ANA!L1410/1000+Online_ANA!M1410/1000/General!$B$22-SUM($P$2:P1410)/1000/General!$B$24+SUM($Q$2:Q1410)/1000/General!$B$24</f>
        <v>1.3196545031868625</v>
      </c>
      <c r="C1410" s="5">
        <f>Online_RAW!K1410</f>
        <v>26.42</v>
      </c>
      <c r="D1410" s="5">
        <f>Online_RAW!J1410</f>
        <v>2.36</v>
      </c>
      <c r="E1410" s="5">
        <f>(1-F1410/100-G1410/100)/(1-C1410/100-D1410/100-General!$B$17/100)</f>
        <v>0.99064370819067171</v>
      </c>
      <c r="F1410" s="5">
        <f>N1410*General!$B$14/(N1410+O1410)+O1410*100/(N1410+O1410)</f>
        <v>29.839564451449888</v>
      </c>
      <c r="G1410" s="5">
        <f>N1410*General!$B$15/(N1410+O1410)</f>
        <v>3.5434563408358641E-2</v>
      </c>
      <c r="H1410" s="5">
        <f>(N1410+O1410)*(1/General!$B$20)*((F1410/100)-E1410*(C1410/100))*1000/B1410</f>
        <v>223.22159319595653</v>
      </c>
      <c r="I1410" s="5">
        <f>(N1410+O1410)*(1/General!$B$20)*((D1410/100)*E1410-(G1410/100))*1000/B1410</f>
        <v>140.16859654535313</v>
      </c>
      <c r="J1410" s="5">
        <f t="shared" si="22"/>
        <v>0.62793475549789313</v>
      </c>
      <c r="K1410" s="5">
        <f>MAX(Online_RAW!$L$2-Online_RAW!L1410,0)</f>
        <v>0</v>
      </c>
      <c r="L1410" s="5">
        <f>0.0039*(Online_RAW!M1410)</f>
        <v>88.799099999999996</v>
      </c>
      <c r="M1410" s="10">
        <f>Online_RAW!$N$2-Online_RAW!N1410</f>
        <v>186.23238947368009</v>
      </c>
      <c r="N1410" s="5">
        <f>Online_RAW!C1410*60</f>
        <v>159.5146956521742</v>
      </c>
      <c r="O1410" s="5">
        <f>MAX(0, Online_RAW!D1410*60)</f>
        <v>20.552086956521762</v>
      </c>
      <c r="P1410" s="5">
        <f>_xlfn.IFNA(VLOOKUP(A1410,Sampling!$D$7:$E$14,2,FALSE),0)</f>
        <v>0</v>
      </c>
      <c r="Q1410">
        <f>_xlfn.IFNA(VLOOKUP(A1410,Refill!$D$6:$G$8,2,FALSE),0)</f>
        <v>0</v>
      </c>
    </row>
    <row r="1411" spans="1:17" x14ac:dyDescent="0.25">
      <c r="A1411" s="5">
        <f>ROUND((Online_RAW!B1411-General!$B$10)*24,3)</f>
        <v>23.483000000000001</v>
      </c>
      <c r="B1411" s="5">
        <f>General!$B$12+Online_ANA!K1411/1000+Online_ANA!L1411/1000+Online_ANA!M1411/1000/General!$B$22-SUM($P$2:P1411)/1000/General!$B$24+SUM($Q$2:Q1411)/1000/General!$B$24</f>
        <v>1.3203422357798171</v>
      </c>
      <c r="C1411" s="5">
        <f>Online_RAW!K1411</f>
        <v>26.465</v>
      </c>
      <c r="D1411" s="5">
        <f>Online_RAW!J1411</f>
        <v>2.355</v>
      </c>
      <c r="E1411" s="5">
        <f>(1-F1411/100-G1411/100)/(1-C1411/100-D1411/100-General!$B$17/100)</f>
        <v>0.99076935391749854</v>
      </c>
      <c r="F1411" s="5">
        <f>N1411*General!$B$14/(N1411+O1411)+O1411*100/(N1411+O1411)</f>
        <v>29.870316634286954</v>
      </c>
      <c r="G1411" s="5">
        <f>N1411*General!$B$15/(N1411+O1411)</f>
        <v>3.5419032002885376E-2</v>
      </c>
      <c r="H1411" s="5">
        <f>(N1411+O1411)*(1/General!$B$20)*((F1411/100)-E1411*(C1411/100))*1000/B1411</f>
        <v>221.93831254157999</v>
      </c>
      <c r="I1411" s="5">
        <f>(N1411+O1411)*(1/General!$B$20)*((D1411/100)*E1411-(G1411/100))*1000/B1411</f>
        <v>139.73546652725264</v>
      </c>
      <c r="J1411" s="5">
        <f t="shared" si="22"/>
        <v>0.62961399015356256</v>
      </c>
      <c r="K1411" s="5">
        <f>MAX(Online_RAW!$L$2-Online_RAW!L1411,0)</f>
        <v>0</v>
      </c>
      <c r="L1411" s="5">
        <f>0.0039*(Online_RAW!M1411)</f>
        <v>88.966799999999992</v>
      </c>
      <c r="M1411" s="10">
        <f>Online_RAW!$N$2-Online_RAW!N1411</f>
        <v>186.79922500000066</v>
      </c>
      <c r="N1411" s="5">
        <f>Online_RAW!C1411*60</f>
        <v>159.35618181818162</v>
      </c>
      <c r="O1411" s="5">
        <f>MAX(0, Online_RAW!D1411*60)</f>
        <v>20.610545454545459</v>
      </c>
      <c r="P1411" s="5">
        <f>_xlfn.IFNA(VLOOKUP(A1411,Sampling!$D$7:$E$14,2,FALSE),0)</f>
        <v>0</v>
      </c>
      <c r="Q1411">
        <f>_xlfn.IFNA(VLOOKUP(A1411,Refill!$D$6:$G$8,2,FALSE),0)</f>
        <v>0</v>
      </c>
    </row>
    <row r="1412" spans="1:17" x14ac:dyDescent="0.25">
      <c r="A1412" s="5">
        <f>ROUND((Online_RAW!B1412-General!$B$10)*24,3)</f>
        <v>23.5</v>
      </c>
      <c r="B1412" s="5">
        <f>General!$B$12+Online_ANA!K1412/1000+Online_ANA!L1412/1000+Online_ANA!M1412/1000/General!$B$22-SUM($P$2:P1412)/1000/General!$B$24+SUM($Q$2:Q1412)/1000/General!$B$24</f>
        <v>1.3211040165677248</v>
      </c>
      <c r="C1412" s="5">
        <f>Online_RAW!K1412</f>
        <v>26.524999999999999</v>
      </c>
      <c r="D1412" s="5">
        <f>Online_RAW!J1412</f>
        <v>2.3650000000000002</v>
      </c>
      <c r="E1412" s="5">
        <f>(1-F1412/100-G1412/100)/(1-C1412/100-D1412/100-General!$B$17/100)</f>
        <v>0.99126748532538356</v>
      </c>
      <c r="F1412" s="5">
        <f>N1412*General!$B$14/(N1412+O1412)+O1412*100/(N1412+O1412)</f>
        <v>29.904481157084369</v>
      </c>
      <c r="G1412" s="5">
        <f>N1412*General!$B$15/(N1412+O1412)</f>
        <v>3.5401777193391736E-2</v>
      </c>
      <c r="H1412" s="5">
        <f>(N1412+O1412)*(1/General!$B$20)*((F1412/100)-E1412*(C1412/100))*1000/B1412</f>
        <v>219.55857573980475</v>
      </c>
      <c r="I1412" s="5">
        <f>(N1412+O1412)*(1/General!$B$20)*((D1412/100)*E1412-(G1412/100))*1000/B1412</f>
        <v>140.38583739224973</v>
      </c>
      <c r="J1412" s="5">
        <f t="shared" si="22"/>
        <v>0.6394003828783198</v>
      </c>
      <c r="K1412" s="5">
        <f>MAX(Online_RAW!$L$2-Online_RAW!L1412,0)</f>
        <v>0</v>
      </c>
      <c r="L1412" s="5">
        <f>0.0039*(Online_RAW!M1412)</f>
        <v>89.235900000000001</v>
      </c>
      <c r="M1412" s="10">
        <f>Online_RAW!$N$2-Online_RAW!N1412</f>
        <v>187.33624705881994</v>
      </c>
      <c r="N1412" s="5">
        <f>Online_RAW!C1412*60</f>
        <v>159.34227272727301</v>
      </c>
      <c r="O1412" s="5">
        <f>MAX(0, Online_RAW!D1412*60)</f>
        <v>20.696454545454543</v>
      </c>
      <c r="P1412" s="5">
        <f>_xlfn.IFNA(VLOOKUP(A1412,Sampling!$D$7:$E$14,2,FALSE),0)</f>
        <v>0</v>
      </c>
      <c r="Q1412">
        <f>_xlfn.IFNA(VLOOKUP(A1412,Refill!$D$6:$G$8,2,FALSE),0)</f>
        <v>0</v>
      </c>
    </row>
    <row r="1413" spans="1:17" x14ac:dyDescent="0.25">
      <c r="A1413" s="5">
        <f>ROUND((Online_RAW!B1413-General!$B$10)*24,3)</f>
        <v>23.516999999999999</v>
      </c>
      <c r="B1413" s="5">
        <f>General!$B$12+Online_ANA!K1413/1000+Online_ANA!L1413/1000+Online_ANA!M1413/1000/General!$B$22-SUM($P$2:P1413)/1000/General!$B$24+SUM($Q$2:Q1413)/1000/General!$B$24</f>
        <v>1.3218008410429725</v>
      </c>
      <c r="C1413" s="5">
        <f>Online_RAW!K1413</f>
        <v>26.574999999999999</v>
      </c>
      <c r="D1413" s="5">
        <f>Online_RAW!J1413</f>
        <v>2.375</v>
      </c>
      <c r="E1413" s="5">
        <f>(1-F1413/100-G1413/100)/(1-C1413/100-D1413/100-General!$B$17/100)</f>
        <v>0.99119103683552257</v>
      </c>
      <c r="F1413" s="5">
        <f>N1413*General!$B$14/(N1413+O1413)+O1413*100/(N1413+O1413)</f>
        <v>29.96938857425884</v>
      </c>
      <c r="G1413" s="5">
        <f>N1413*General!$B$15/(N1413+O1413)</f>
        <v>3.5368995669566243E-2</v>
      </c>
      <c r="H1413" s="5">
        <f>(N1413+O1413)*(1/General!$B$20)*((F1413/100)-E1413*(C1413/100))*1000/B1413</f>
        <v>220.52177425874169</v>
      </c>
      <c r="I1413" s="5">
        <f>(N1413+O1413)*(1/General!$B$20)*((D1413/100)*E1413-(G1413/100))*1000/B1413</f>
        <v>140.91989666893062</v>
      </c>
      <c r="J1413" s="5">
        <f t="shared" si="22"/>
        <v>0.63902939808377868</v>
      </c>
      <c r="K1413" s="5">
        <f>MAX(Online_RAW!$L$2-Online_RAW!L1413,0)</f>
        <v>0</v>
      </c>
      <c r="L1413" s="5">
        <f>0.0039*(Online_RAW!M1413)</f>
        <v>89.395799999999994</v>
      </c>
      <c r="M1413" s="10">
        <f>Online_RAW!$N$2-Online_RAW!N1413</f>
        <v>187.92149473684003</v>
      </c>
      <c r="N1413" s="5">
        <f>Online_RAW!C1413*60</f>
        <v>159.21136363636381</v>
      </c>
      <c r="O1413" s="5">
        <f>MAX(0, Online_RAW!D1413*60)</f>
        <v>20.84618181818184</v>
      </c>
      <c r="P1413" s="5">
        <f>_xlfn.IFNA(VLOOKUP(A1413,Sampling!$D$7:$E$14,2,FALSE),0)</f>
        <v>0</v>
      </c>
      <c r="Q1413">
        <f>_xlfn.IFNA(VLOOKUP(A1413,Refill!$D$6:$G$8,2,FALSE),0)</f>
        <v>0</v>
      </c>
    </row>
    <row r="1414" spans="1:17" x14ac:dyDescent="0.25">
      <c r="A1414" s="5">
        <f>ROUND((Online_RAW!B1414-General!$B$10)*24,3)</f>
        <v>23.533000000000001</v>
      </c>
      <c r="B1414" s="5">
        <f>General!$B$12+Online_ANA!K1414/1000+Online_ANA!L1414/1000+Online_ANA!M1414/1000/General!$B$22-SUM($P$2:P1414)/1000/General!$B$24+SUM($Q$2:Q1414)/1000/General!$B$24</f>
        <v>1.3225114029399543</v>
      </c>
      <c r="C1414" s="5">
        <f>Online_RAW!K1414</f>
        <v>26.62</v>
      </c>
      <c r="D1414" s="5">
        <f>Online_RAW!J1414</f>
        <v>2.3650000000000002</v>
      </c>
      <c r="E1414" s="5">
        <f>(1-F1414/100-G1414/100)/(1-C1414/100-D1414/100-General!$B$17/100)</f>
        <v>0.99225452761403754</v>
      </c>
      <c r="F1414" s="5">
        <f>N1414*General!$B$14/(N1414+O1414)+O1414*100/(N1414+O1414)</f>
        <v>29.928996227015634</v>
      </c>
      <c r="G1414" s="5">
        <f>N1414*General!$B$15/(N1414+O1414)</f>
        <v>3.53893958449416E-2</v>
      </c>
      <c r="H1414" s="5">
        <f>(N1414+O1414)*(1/General!$B$20)*((F1414/100)-E1414*(C1414/100))*1000/B1414</f>
        <v>213.47155687876707</v>
      </c>
      <c r="I1414" s="5">
        <f>(N1414+O1414)*(1/General!$B$20)*((D1414/100)*E1414-(G1414/100))*1000/B1414</f>
        <v>140.36126829369135</v>
      </c>
      <c r="J1414" s="5">
        <f t="shared" si="22"/>
        <v>0.65751742455040096</v>
      </c>
      <c r="K1414" s="5">
        <f>MAX(Online_RAW!$L$2-Online_RAW!L1414,0)</f>
        <v>0</v>
      </c>
      <c r="L1414" s="5">
        <f>0.0039*(Online_RAW!M1414)</f>
        <v>89.587874999999997</v>
      </c>
      <c r="M1414" s="10">
        <f>Online_RAW!$N$2-Online_RAW!N1414</f>
        <v>188.48664545454994</v>
      </c>
      <c r="N1414" s="5">
        <f>Online_RAW!C1414*60</f>
        <v>159.26645454545459</v>
      </c>
      <c r="O1414" s="5">
        <f>MAX(0, Online_RAW!D1414*60)</f>
        <v>20.749565217391321</v>
      </c>
      <c r="P1414" s="5">
        <f>_xlfn.IFNA(VLOOKUP(A1414,Sampling!$D$7:$E$14,2,FALSE),0)</f>
        <v>0</v>
      </c>
      <c r="Q1414">
        <f>_xlfn.IFNA(VLOOKUP(A1414,Refill!$D$6:$G$8,2,FALSE),0)</f>
        <v>0</v>
      </c>
    </row>
    <row r="1415" spans="1:17" x14ac:dyDescent="0.25">
      <c r="A1415" s="5">
        <f>ROUND((Online_RAW!B1415-General!$B$10)*24,3)</f>
        <v>23.55</v>
      </c>
      <c r="B1415" s="5">
        <f>General!$B$12+Online_ANA!K1415/1000+Online_ANA!L1415/1000+Online_ANA!M1415/1000/General!$B$22-SUM($P$2:P1415)/1000/General!$B$24+SUM($Q$2:Q1415)/1000/General!$B$24</f>
        <v>1.3232898518858351</v>
      </c>
      <c r="C1415" s="5">
        <f>Online_RAW!K1415</f>
        <v>26.625</v>
      </c>
      <c r="D1415" s="5">
        <f>Online_RAW!J1415</f>
        <v>2.38</v>
      </c>
      <c r="E1415" s="5">
        <f>(1-F1415/100-G1415/100)/(1-C1415/100-D1415/100-General!$B$17/100)</f>
        <v>0.99150333204228469</v>
      </c>
      <c r="F1415" s="5">
        <f>N1415*General!$B$14/(N1415+O1415)+O1415*100/(N1415+O1415)</f>
        <v>30.001884222758115</v>
      </c>
      <c r="G1415" s="5">
        <f>N1415*General!$B$15/(N1415+O1415)</f>
        <v>3.5352583725879745E-2</v>
      </c>
      <c r="H1415" s="5">
        <f>(N1415+O1415)*(1/General!$B$20)*((F1415/100)-E1415*(C1415/100))*1000/B1415</f>
        <v>218.75326602855699</v>
      </c>
      <c r="I1415" s="5">
        <f>(N1415+O1415)*(1/General!$B$20)*((D1415/100)*E1415-(G1415/100))*1000/B1415</f>
        <v>141.12139719029264</v>
      </c>
      <c r="J1415" s="5">
        <f t="shared" si="22"/>
        <v>0.64511675529393031</v>
      </c>
      <c r="K1415" s="5">
        <f>MAX(Online_RAW!$L$2-Online_RAW!L1415,0)</f>
        <v>0</v>
      </c>
      <c r="L1415" s="5">
        <f>0.0039*(Online_RAW!M1415)</f>
        <v>89.828699999999998</v>
      </c>
      <c r="M1415" s="10">
        <f>Online_RAW!$N$2-Online_RAW!N1415</f>
        <v>189.07265555556023</v>
      </c>
      <c r="N1415" s="5">
        <f>Online_RAW!C1415*60</f>
        <v>159.15225000000001</v>
      </c>
      <c r="O1415" s="5">
        <f>MAX(0, Online_RAW!D1415*60)</f>
        <v>20.922000000000001</v>
      </c>
      <c r="P1415" s="5">
        <f>_xlfn.IFNA(VLOOKUP(A1415,Sampling!$D$7:$E$14,2,FALSE),0)</f>
        <v>0</v>
      </c>
      <c r="Q1415">
        <f>_xlfn.IFNA(VLOOKUP(A1415,Refill!$D$6:$G$8,2,FALSE),0)</f>
        <v>0</v>
      </c>
    </row>
    <row r="1416" spans="1:17" x14ac:dyDescent="0.25">
      <c r="A1416" s="5">
        <f>ROUND((Online_RAW!B1416-General!$B$10)*24,3)</f>
        <v>23.567</v>
      </c>
      <c r="B1416" s="5">
        <f>General!$B$12+Online_ANA!K1416/1000+Online_ANA!L1416/1000+Online_ANA!M1416/1000/General!$B$22-SUM($P$2:P1416)/1000/General!$B$24+SUM($Q$2:Q1416)/1000/General!$B$24</f>
        <v>1.323843069266055</v>
      </c>
      <c r="C1416" s="5">
        <f>Online_RAW!K1416</f>
        <v>26.645</v>
      </c>
      <c r="D1416" s="5">
        <f>Online_RAW!J1416</f>
        <v>2.38</v>
      </c>
      <c r="E1416" s="5">
        <f>(1-F1416/100-G1416/100)/(1-C1416/100-D1416/100-General!$B$17/100)</f>
        <v>0.99131938558233967</v>
      </c>
      <c r="F1416" s="5">
        <f>N1416*General!$B$14/(N1416+O1416)+O1416*100/(N1416+O1416)</f>
        <v>30.034706874272036</v>
      </c>
      <c r="G1416" s="5">
        <f>N1416*General!$B$15/(N1416+O1416)</f>
        <v>3.5336006629155536E-2</v>
      </c>
      <c r="H1416" s="5">
        <f>(N1416+O1416)*(1/General!$B$20)*((F1416/100)-E1416*(C1416/100))*1000/B1416</f>
        <v>219.74757636759492</v>
      </c>
      <c r="I1416" s="5">
        <f>(N1416+O1416)*(1/General!$B$20)*((D1416/100)*E1416-(G1416/100))*1000/B1416</f>
        <v>141.0367343260173</v>
      </c>
      <c r="J1416" s="5">
        <f t="shared" si="22"/>
        <v>0.64181246800233327</v>
      </c>
      <c r="K1416" s="5">
        <f>MAX(Online_RAW!$L$2-Online_RAW!L1416,0)</f>
        <v>0</v>
      </c>
      <c r="L1416" s="5">
        <f>0.0039*(Online_RAW!M1416)</f>
        <v>89.828699999999998</v>
      </c>
      <c r="M1416" s="10">
        <f>Online_RAW!$N$2-Online_RAW!N1416</f>
        <v>189.67566249999982</v>
      </c>
      <c r="N1416" s="5">
        <f>Online_RAW!C1416*60</f>
        <v>159.07747826086981</v>
      </c>
      <c r="O1416" s="5">
        <f>MAX(0, Online_RAW!D1416*60)</f>
        <v>20.996608695652203</v>
      </c>
      <c r="P1416" s="5">
        <f>_xlfn.IFNA(VLOOKUP(A1416,Sampling!$D$7:$E$14,2,FALSE),0)</f>
        <v>0</v>
      </c>
      <c r="Q1416">
        <f>_xlfn.IFNA(VLOOKUP(A1416,Refill!$D$6:$G$8,2,FALSE),0)</f>
        <v>0</v>
      </c>
    </row>
    <row r="1417" spans="1:17" x14ac:dyDescent="0.25">
      <c r="A1417" s="5">
        <f>ROUND((Online_RAW!B1417-General!$B$10)*24,3)</f>
        <v>23.582999999999998</v>
      </c>
      <c r="B1417" s="5">
        <f>General!$B$12+Online_ANA!K1417/1000+Online_ANA!L1417/1000+Online_ANA!M1417/1000/General!$B$22-SUM($P$2:P1417)/1000/General!$B$24+SUM($Q$2:Q1417)/1000/General!$B$24</f>
        <v>1.3246030631716885</v>
      </c>
      <c r="C1417" s="5">
        <f>Online_RAW!K1417</f>
        <v>26.675000000000001</v>
      </c>
      <c r="D1417" s="5">
        <f>Online_RAW!J1417</f>
        <v>2.39</v>
      </c>
      <c r="E1417" s="5">
        <f>(1-F1417/100-G1417/100)/(1-C1417/100-D1417/100-General!$B$17/100)</f>
        <v>0.99124888883137063</v>
      </c>
      <c r="F1417" s="5">
        <f>N1417*General!$B$14/(N1417+O1417)+O1417*100/(N1417+O1417)</f>
        <v>30.079352381559467</v>
      </c>
      <c r="G1417" s="5">
        <f>N1417*General!$B$15/(N1417+O1417)</f>
        <v>3.5313458393151781E-2</v>
      </c>
      <c r="H1417" s="5">
        <f>(N1417+O1417)*(1/General!$B$20)*((F1417/100)-E1417*(C1417/100))*1000/B1417</f>
        <v>220.63930870192584</v>
      </c>
      <c r="I1417" s="5">
        <f>(N1417+O1417)*(1/General!$B$20)*((D1417/100)*E1417-(G1417/100))*1000/B1417</f>
        <v>141.54801400129878</v>
      </c>
      <c r="J1417" s="5">
        <f t="shared" si="22"/>
        <v>0.64153579357214185</v>
      </c>
      <c r="K1417" s="5">
        <f>MAX(Online_RAW!$L$2-Online_RAW!L1417,0)</f>
        <v>0</v>
      </c>
      <c r="L1417" s="5">
        <f>0.0039*(Online_RAW!M1417)</f>
        <v>90.074399999999997</v>
      </c>
      <c r="M1417" s="10">
        <f>Online_RAW!$N$2-Online_RAW!N1417</f>
        <v>190.2362428571405</v>
      </c>
      <c r="N1417" s="5">
        <f>Online_RAW!C1417*60</f>
        <v>158.97573913043462</v>
      </c>
      <c r="O1417" s="5">
        <f>MAX(0, Online_RAW!D1417*60)</f>
        <v>21.098086956521762</v>
      </c>
      <c r="P1417" s="5">
        <f>_xlfn.IFNA(VLOOKUP(A1417,Sampling!$D$7:$E$14,2,FALSE),0)</f>
        <v>0</v>
      </c>
      <c r="Q1417">
        <f>_xlfn.IFNA(VLOOKUP(A1417,Refill!$D$6:$G$8,2,FALSE),0)</f>
        <v>0</v>
      </c>
    </row>
    <row r="1418" spans="1:17" x14ac:dyDescent="0.25">
      <c r="A1418" s="5">
        <f>ROUND((Online_RAW!B1418-General!$B$10)*24,3)</f>
        <v>23.6</v>
      </c>
      <c r="B1418" s="5">
        <f>General!$B$12+Online_ANA!K1418/1000+Online_ANA!L1418/1000+Online_ANA!M1418/1000/General!$B$22-SUM($P$2:P1418)/1000/General!$B$24+SUM($Q$2:Q1418)/1000/General!$B$24</f>
        <v>1.3251271420998996</v>
      </c>
      <c r="C1418" s="5">
        <f>Online_RAW!K1418</f>
        <v>26.69</v>
      </c>
      <c r="D1418" s="5">
        <f>Online_RAW!J1418</f>
        <v>2.39</v>
      </c>
      <c r="E1418" s="5">
        <f>(1-F1418/100-G1418/100)/(1-C1418/100-D1418/100-General!$B$17/100)</f>
        <v>0.99094181009717841</v>
      </c>
      <c r="F1418" s="5">
        <f>N1418*General!$B$14/(N1418+O1418)+O1418*100/(N1418+O1418)</f>
        <v>30.115884718790063</v>
      </c>
      <c r="G1418" s="5">
        <f>N1418*General!$B$15/(N1418+O1418)</f>
        <v>3.5295007717782795E-2</v>
      </c>
      <c r="H1418" s="5">
        <f>(N1418+O1418)*(1/General!$B$20)*((F1418/100)-E1418*(C1418/100))*1000/B1418</f>
        <v>222.25993500683276</v>
      </c>
      <c r="I1418" s="5">
        <f>(N1418+O1418)*(1/General!$B$20)*((D1418/100)*E1418-(G1418/100))*1000/B1418</f>
        <v>141.38349264684607</v>
      </c>
      <c r="J1418" s="5">
        <f t="shared" si="22"/>
        <v>0.63611776293599487</v>
      </c>
      <c r="K1418" s="5">
        <f>MAX(Online_RAW!$L$2-Online_RAW!L1418,0)</f>
        <v>0</v>
      </c>
      <c r="L1418" s="5">
        <f>0.0039*(Online_RAW!M1418)</f>
        <v>90.074399999999997</v>
      </c>
      <c r="M1418" s="10">
        <f>Online_RAW!$N$2-Online_RAW!N1418</f>
        <v>190.80748888889048</v>
      </c>
      <c r="N1418" s="5">
        <f>Online_RAW!C1418*60</f>
        <v>158.8194782608698</v>
      </c>
      <c r="O1418" s="5">
        <f>MAX(0, Online_RAW!D1418*60)</f>
        <v>21.1713913043478</v>
      </c>
      <c r="P1418" s="5">
        <f>_xlfn.IFNA(VLOOKUP(A1418,Sampling!$D$7:$E$14,2,FALSE),0)</f>
        <v>0</v>
      </c>
      <c r="Q1418">
        <f>_xlfn.IFNA(VLOOKUP(A1418,Refill!$D$6:$G$8,2,FALSE),0)</f>
        <v>0</v>
      </c>
    </row>
    <row r="1419" spans="1:17" x14ac:dyDescent="0.25">
      <c r="A1419" s="5">
        <f>ROUND((Online_RAW!B1419-General!$B$10)*24,3)</f>
        <v>23.617000000000001</v>
      </c>
      <c r="B1419" s="5">
        <f>General!$B$12+Online_ANA!K1419/1000+Online_ANA!L1419/1000+Online_ANA!M1419/1000/General!$B$22-SUM($P$2:P1419)/1000/General!$B$24+SUM($Q$2:Q1419)/1000/General!$B$24</f>
        <v>1.3259536046636058</v>
      </c>
      <c r="C1419" s="5">
        <f>Online_RAW!K1419</f>
        <v>26.73</v>
      </c>
      <c r="D1419" s="5">
        <f>Online_RAW!J1419</f>
        <v>2.3849999999999998</v>
      </c>
      <c r="E1419" s="5">
        <f>(1-F1419/100-G1419/100)/(1-C1419/100-D1419/100-General!$B$17/100)</f>
        <v>0.99120579920612617</v>
      </c>
      <c r="F1419" s="5">
        <f>N1419*General!$B$14/(N1419+O1419)+O1419*100/(N1419+O1419)</f>
        <v>30.131977167711909</v>
      </c>
      <c r="G1419" s="5">
        <f>N1419*General!$B$15/(N1419+O1419)</f>
        <v>3.5286880218327321E-2</v>
      </c>
      <c r="H1419" s="5">
        <f>(N1419+O1419)*(1/General!$B$20)*((F1419/100)-E1419*(C1419/100))*1000/B1419</f>
        <v>220.37705710404353</v>
      </c>
      <c r="I1419" s="5">
        <f>(N1419+O1419)*(1/General!$B$20)*((D1419/100)*E1419-(G1419/100))*1000/B1419</f>
        <v>141.1036909895607</v>
      </c>
      <c r="J1419" s="5">
        <f t="shared" si="22"/>
        <v>0.64028303510262141</v>
      </c>
      <c r="K1419" s="5">
        <f>MAX(Online_RAW!$L$2-Online_RAW!L1419,0)</f>
        <v>0</v>
      </c>
      <c r="L1419" s="5">
        <f>0.0039*(Online_RAW!M1419)</f>
        <v>90.414675000000003</v>
      </c>
      <c r="M1419" s="10">
        <f>Online_RAW!$N$2-Online_RAW!N1419</f>
        <v>191.33743333333041</v>
      </c>
      <c r="N1419" s="5">
        <f>Online_RAW!C1419*60</f>
        <v>158.86145454545459</v>
      </c>
      <c r="O1419" s="5">
        <f>MAX(0, Online_RAW!D1419*60)</f>
        <v>21.218454545454541</v>
      </c>
      <c r="P1419" s="5">
        <f>_xlfn.IFNA(VLOOKUP(A1419,Sampling!$D$7:$E$14,2,FALSE),0)</f>
        <v>0</v>
      </c>
      <c r="Q1419">
        <f>_xlfn.IFNA(VLOOKUP(A1419,Refill!$D$6:$G$8,2,FALSE),0)</f>
        <v>0</v>
      </c>
    </row>
    <row r="1420" spans="1:17" x14ac:dyDescent="0.25">
      <c r="A1420" s="5">
        <f>ROUND((Online_RAW!B1420-General!$B$10)*24,3)</f>
        <v>23.632999999999999</v>
      </c>
      <c r="B1420" s="5">
        <f>General!$B$12+Online_ANA!K1420/1000+Online_ANA!L1420/1000+Online_ANA!M1420/1000/General!$B$22-SUM($P$2:P1420)/1000/General!$B$24+SUM($Q$2:Q1420)/1000/General!$B$24</f>
        <v>1.3267185696228352</v>
      </c>
      <c r="C1420" s="5">
        <f>Online_RAW!K1420</f>
        <v>26.774999999999999</v>
      </c>
      <c r="D1420" s="5">
        <f>Online_RAW!J1420</f>
        <v>2.4</v>
      </c>
      <c r="E1420" s="5">
        <f>(1-F1420/100-G1420/100)/(1-C1420/100-D1420/100-General!$B$17/100)</f>
        <v>0.99085560382882798</v>
      </c>
      <c r="F1420" s="5">
        <f>N1420*General!$B$14/(N1420+O1420)+O1420*100/(N1420+O1420)</f>
        <v>30.216143084454245</v>
      </c>
      <c r="G1420" s="5">
        <f>N1420*General!$B$15/(N1420+O1420)</f>
        <v>3.5244372179568557E-2</v>
      </c>
      <c r="H1420" s="5">
        <f>(N1420+O1420)*(1/General!$B$20)*((F1420/100)-E1420*(C1420/100))*1000/B1420</f>
        <v>223.13196841971879</v>
      </c>
      <c r="I1420" s="5">
        <f>(N1420+O1420)*(1/General!$B$20)*((D1420/100)*E1420-(G1420/100))*1000/B1420</f>
        <v>141.82252543186422</v>
      </c>
      <c r="J1420" s="5">
        <f t="shared" si="22"/>
        <v>0.63559931118920288</v>
      </c>
      <c r="K1420" s="5">
        <f>MAX(Online_RAW!$L$2-Online_RAW!L1420,0)</f>
        <v>0</v>
      </c>
      <c r="L1420" s="5">
        <f>0.0039*(Online_RAW!M1420)</f>
        <v>90.6828</v>
      </c>
      <c r="M1420" s="10">
        <f>Online_RAW!$N$2-Online_RAW!N1420</f>
        <v>191.87898888889049</v>
      </c>
      <c r="N1420" s="5">
        <f>Online_RAW!C1420*60</f>
        <v>158.61208695652201</v>
      </c>
      <c r="O1420" s="5">
        <f>MAX(0, Online_RAW!D1420*60)</f>
        <v>21.402000000000001</v>
      </c>
      <c r="P1420" s="5">
        <f>_xlfn.IFNA(VLOOKUP(A1420,Sampling!$D$7:$E$14,2,FALSE),0)</f>
        <v>0</v>
      </c>
      <c r="Q1420">
        <f>_xlfn.IFNA(VLOOKUP(A1420,Refill!$D$6:$G$8,2,FALSE),0)</f>
        <v>0</v>
      </c>
    </row>
    <row r="1421" spans="1:17" x14ac:dyDescent="0.25">
      <c r="A1421" s="5">
        <f>ROUND((Online_RAW!B1421-General!$B$10)*24,3)</f>
        <v>23.65</v>
      </c>
      <c r="B1421" s="5">
        <f>General!$B$12+Online_ANA!K1421/1000+Online_ANA!L1421/1000+Online_ANA!M1421/1000/General!$B$22-SUM($P$2:P1421)/1000/General!$B$24+SUM($Q$2:Q1421)/1000/General!$B$24</f>
        <v>1.3272616188073394</v>
      </c>
      <c r="C1421" s="5">
        <f>Online_RAW!K1421</f>
        <v>26.815000000000001</v>
      </c>
      <c r="D1421" s="5">
        <f>Online_RAW!J1421</f>
        <v>2.4</v>
      </c>
      <c r="E1421" s="5">
        <f>(1-F1421/100-G1421/100)/(1-C1421/100-D1421/100-General!$B$17/100)</f>
        <v>0.99127059665134432</v>
      </c>
      <c r="F1421" s="5">
        <f>N1421*General!$B$14/(N1421+O1421)+O1421*100/(N1421+O1421)</f>
        <v>30.226586880512102</v>
      </c>
      <c r="G1421" s="5">
        <f>N1421*General!$B$15/(N1421+O1421)</f>
        <v>3.5239097535094903E-2</v>
      </c>
      <c r="H1421" s="5">
        <f>(N1421+O1421)*(1/General!$B$20)*((F1421/100)-E1421*(C1421/100))*1000/B1421</f>
        <v>220.53385043011625</v>
      </c>
      <c r="I1421" s="5">
        <f>(N1421+O1421)*(1/General!$B$20)*((D1421/100)*E1421-(G1421/100))*1000/B1421</f>
        <v>141.7819245227212</v>
      </c>
      <c r="J1421" s="5">
        <f t="shared" si="22"/>
        <v>0.64290322889750517</v>
      </c>
      <c r="K1421" s="5">
        <f>MAX(Online_RAW!$L$2-Online_RAW!L1421,0)</f>
        <v>0</v>
      </c>
      <c r="L1421" s="5">
        <f>0.0039*(Online_RAW!M1421)</f>
        <v>90.6828</v>
      </c>
      <c r="M1421" s="10">
        <f>Online_RAW!$N$2-Online_RAW!N1421</f>
        <v>192.47091249999994</v>
      </c>
      <c r="N1421" s="5">
        <f>Online_RAW!C1421*60</f>
        <v>158.540086956522</v>
      </c>
      <c r="O1421" s="5">
        <f>MAX(0, Online_RAW!D1421*60)</f>
        <v>21.41921739130434</v>
      </c>
      <c r="P1421" s="5">
        <f>_xlfn.IFNA(VLOOKUP(A1421,Sampling!$D$7:$E$14,2,FALSE),0)</f>
        <v>0</v>
      </c>
      <c r="Q1421">
        <f>_xlfn.IFNA(VLOOKUP(A1421,Refill!$D$6:$G$8,2,FALSE),0)</f>
        <v>0</v>
      </c>
    </row>
    <row r="1422" spans="1:17" x14ac:dyDescent="0.25">
      <c r="A1422" s="5">
        <f>ROUND((Online_RAW!B1422-General!$B$10)*24,3)</f>
        <v>23.667000000000002</v>
      </c>
      <c r="B1422" s="5">
        <f>General!$B$12+Online_ANA!K1422/1000+Online_ANA!L1422/1000+Online_ANA!M1422/1000/General!$B$22-SUM($P$2:P1422)/1000/General!$B$24+SUM($Q$2:Q1422)/1000/General!$B$24</f>
        <v>1.3280835902752293</v>
      </c>
      <c r="C1422" s="5">
        <f>Online_RAW!K1422</f>
        <v>26.87</v>
      </c>
      <c r="D1422" s="5">
        <f>Online_RAW!J1422</f>
        <v>2.41</v>
      </c>
      <c r="E1422" s="5">
        <f>(1-F1422/100-G1422/100)/(1-C1422/100-D1422/100-General!$B$17/100)</f>
        <v>0.99190062812396473</v>
      </c>
      <c r="F1422" s="5">
        <f>N1422*General!$B$14/(N1422+O1422)+O1422*100/(N1422+O1422)</f>
        <v>30.246746434915657</v>
      </c>
      <c r="G1422" s="5">
        <f>N1422*General!$B$15/(N1422+O1422)</f>
        <v>3.5228915941961793E-2</v>
      </c>
      <c r="H1422" s="5">
        <f>(N1422+O1422)*(1/General!$B$20)*((F1422/100)-E1422*(C1422/100))*1000/B1422</f>
        <v>217.39811286972221</v>
      </c>
      <c r="I1422" s="5">
        <f>(N1422+O1422)*(1/General!$B$20)*((D1422/100)*E1422-(G1422/100))*1000/B1422</f>
        <v>142.45231253635308</v>
      </c>
      <c r="J1422" s="5">
        <f t="shared" si="22"/>
        <v>0.65526011544414331</v>
      </c>
      <c r="K1422" s="5">
        <f>MAX(Online_RAW!$L$2-Online_RAW!L1422,0)</f>
        <v>0</v>
      </c>
      <c r="L1422" s="5">
        <f>0.0039*(Online_RAW!M1422)</f>
        <v>90.922260000000009</v>
      </c>
      <c r="M1422" s="10">
        <f>Online_RAW!$N$2-Online_RAW!N1422</f>
        <v>193.10584999999992</v>
      </c>
      <c r="N1422" s="5">
        <f>Online_RAW!C1422*60</f>
        <v>158.56826086956539</v>
      </c>
      <c r="O1422" s="5">
        <f>MAX(0, Online_RAW!D1422*60)</f>
        <v>21.475043478260883</v>
      </c>
      <c r="P1422" s="5">
        <f>_xlfn.IFNA(VLOOKUP(A1422,Sampling!$D$7:$E$14,2,FALSE),0)</f>
        <v>0</v>
      </c>
      <c r="Q1422">
        <f>_xlfn.IFNA(VLOOKUP(A1422,Refill!$D$6:$G$8,2,FALSE),0)</f>
        <v>0</v>
      </c>
    </row>
    <row r="1423" spans="1:17" x14ac:dyDescent="0.25">
      <c r="A1423" s="5">
        <f>ROUND((Online_RAW!B1423-General!$B$10)*24,3)</f>
        <v>23.683</v>
      </c>
      <c r="B1423" s="5">
        <f>General!$B$12+Online_ANA!K1423/1000+Online_ANA!L1423/1000+Online_ANA!M1423/1000/General!$B$22-SUM($P$2:P1423)/1000/General!$B$24+SUM($Q$2:Q1423)/1000/General!$B$24</f>
        <v>1.3286186361467889</v>
      </c>
      <c r="C1423" s="5">
        <f>Online_RAW!K1423</f>
        <v>26.87</v>
      </c>
      <c r="D1423" s="5">
        <f>Online_RAW!J1423</f>
        <v>2.4266666666666699</v>
      </c>
      <c r="E1423" s="5">
        <f>(1-F1423/100-G1423/100)/(1-C1423/100-D1423/100-General!$B$17/100)</f>
        <v>0.99136473567706862</v>
      </c>
      <c r="F1423" s="5">
        <f>N1423*General!$B$14/(N1423+O1423)+O1423*100/(N1423+O1423)</f>
        <v>30.300962999918777</v>
      </c>
      <c r="G1423" s="5">
        <f>N1423*General!$B$15/(N1423+O1423)</f>
        <v>3.5201533838424857E-2</v>
      </c>
      <c r="H1423" s="5">
        <f>(N1423+O1423)*(1/General!$B$20)*((F1423/100)-E1423*(C1423/100))*1000/B1423</f>
        <v>221.24912988753138</v>
      </c>
      <c r="I1423" s="5">
        <f>(N1423+O1423)*(1/General!$B$20)*((D1423/100)*E1423-(G1423/100))*1000/B1423</f>
        <v>143.18165192197571</v>
      </c>
      <c r="J1423" s="5">
        <f t="shared" si="22"/>
        <v>0.64715125431119169</v>
      </c>
      <c r="K1423" s="5">
        <f>MAX(Online_RAW!$L$2-Online_RAW!L1423,0)</f>
        <v>0</v>
      </c>
      <c r="L1423" s="5">
        <f>0.0039*(Online_RAW!M1423)</f>
        <v>90.922260000000009</v>
      </c>
      <c r="M1423" s="10">
        <f>Online_RAW!$N$2-Online_RAW!N1423</f>
        <v>193.68904999999995</v>
      </c>
      <c r="N1423" s="5">
        <f>Online_RAW!C1423*60</f>
        <v>158.2948695652176</v>
      </c>
      <c r="O1423" s="5">
        <f>MAX(0, Online_RAW!D1423*60)</f>
        <v>21.577826086956538</v>
      </c>
      <c r="P1423" s="5">
        <f>_xlfn.IFNA(VLOOKUP(A1423,Sampling!$D$7:$E$14,2,FALSE),0)</f>
        <v>0</v>
      </c>
      <c r="Q1423">
        <f>_xlfn.IFNA(VLOOKUP(A1423,Refill!$D$6:$G$8,2,FALSE),0)</f>
        <v>0</v>
      </c>
    </row>
    <row r="1424" spans="1:17" x14ac:dyDescent="0.25">
      <c r="A1424" s="5">
        <f>ROUND((Online_RAW!B1424-General!$B$10)*24,3)</f>
        <v>23.7</v>
      </c>
      <c r="B1424" s="5">
        <f>General!$B$12+Online_ANA!K1424/1000+Online_ANA!L1424/1000+Online_ANA!M1424/1000/General!$B$22-SUM($P$2:P1424)/1000/General!$B$24+SUM($Q$2:Q1424)/1000/General!$B$24</f>
        <v>1.3293333830005412</v>
      </c>
      <c r="C1424" s="5">
        <f>Online_RAW!K1424</f>
        <v>26.91</v>
      </c>
      <c r="D1424" s="5">
        <f>Online_RAW!J1424</f>
        <v>2.415</v>
      </c>
      <c r="E1424" s="5">
        <f>(1-F1424/100-G1424/100)/(1-C1424/100-D1424/100-General!$B$17/100)</f>
        <v>0.99023002448221187</v>
      </c>
      <c r="F1424" s="5">
        <f>N1424*General!$B$14/(N1424+O1424)+O1424*100/(N1424+O1424)</f>
        <v>30.40881086894138</v>
      </c>
      <c r="G1424" s="5">
        <f>N1424*General!$B$15/(N1424+O1424)</f>
        <v>3.5147065217706372E-2</v>
      </c>
      <c r="H1424" s="5">
        <f>(N1424+O1424)*(1/General!$B$20)*((F1424/100)-E1424*(C1424/100))*1000/B1424</f>
        <v>227.23979929089961</v>
      </c>
      <c r="I1424" s="5">
        <f>(N1424+O1424)*(1/General!$B$20)*((D1424/100)*E1424-(G1424/100))*1000/B1424</f>
        <v>142.33796410299769</v>
      </c>
      <c r="J1424" s="5">
        <f t="shared" si="22"/>
        <v>0.62637779362225465</v>
      </c>
      <c r="K1424" s="5">
        <f>MAX(Online_RAW!$L$2-Online_RAW!L1424,0)</f>
        <v>0</v>
      </c>
      <c r="L1424" s="5">
        <f>0.0039*(Online_RAW!M1424)</f>
        <v>91.107900000000001</v>
      </c>
      <c r="M1424" s="10">
        <f>Online_RAW!$N$2-Online_RAW!N1424</f>
        <v>194.26577647059003</v>
      </c>
      <c r="N1424" s="5">
        <f>Online_RAW!C1424*60</f>
        <v>158.154</v>
      </c>
      <c r="O1424" s="5">
        <f>MAX(0, Online_RAW!D1424*60)</f>
        <v>21.83713043478264</v>
      </c>
      <c r="P1424" s="5">
        <f>_xlfn.IFNA(VLOOKUP(A1424,Sampling!$D$7:$E$14,2,FALSE),0)</f>
        <v>0</v>
      </c>
      <c r="Q1424">
        <f>_xlfn.IFNA(VLOOKUP(A1424,Refill!$D$6:$G$8,2,FALSE),0)</f>
        <v>0</v>
      </c>
    </row>
    <row r="1425" spans="1:17" x14ac:dyDescent="0.25">
      <c r="A1425" s="5">
        <f>ROUND((Online_RAW!B1425-General!$B$10)*24,3)</f>
        <v>23.716999999999999</v>
      </c>
      <c r="B1425" s="5">
        <f>General!$B$12+Online_ANA!K1425/1000+Online_ANA!L1425/1000+Online_ANA!M1425/1000/General!$B$22-SUM($P$2:P1425)/1000/General!$B$24+SUM($Q$2:Q1425)/1000/General!$B$24</f>
        <v>1.3301152658256883</v>
      </c>
      <c r="C1425" s="5">
        <f>Online_RAW!K1425</f>
        <v>26.954999999999998</v>
      </c>
      <c r="D1425" s="5">
        <f>Online_RAW!J1425</f>
        <v>2.4249999999999998</v>
      </c>
      <c r="E1425" s="5">
        <f>(1-F1425/100-G1425/100)/(1-C1425/100-D1425/100-General!$B$17/100)</f>
        <v>0.99027187939410277</v>
      </c>
      <c r="F1425" s="5">
        <f>N1425*General!$B$14/(N1425+O1425)+O1425*100/(N1425+O1425)</f>
        <v>30.460361872568996</v>
      </c>
      <c r="G1425" s="5">
        <f>N1425*General!$B$15/(N1425+O1425)</f>
        <v>3.5121029357288391E-2</v>
      </c>
      <c r="H1425" s="5">
        <f>(N1425+O1425)*(1/General!$B$20)*((F1425/100)-E1425*(C1425/100))*1000/B1425</f>
        <v>227.82476789319952</v>
      </c>
      <c r="I1425" s="5">
        <f>(N1425+O1425)*(1/General!$B$20)*((D1425/100)*E1425-(G1425/100))*1000/B1425</f>
        <v>143.08882531063836</v>
      </c>
      <c r="J1425" s="5">
        <f t="shared" si="22"/>
        <v>0.62806527417473779</v>
      </c>
      <c r="K1425" s="5">
        <f>MAX(Online_RAW!$L$2-Online_RAW!L1425,0)</f>
        <v>0</v>
      </c>
      <c r="L1425" s="5">
        <f>0.0039*(Online_RAW!M1425)</f>
        <v>91.366275000000002</v>
      </c>
      <c r="M1425" s="10">
        <f>Online_RAW!$N$2-Online_RAW!N1425</f>
        <v>194.83640000000014</v>
      </c>
      <c r="N1425" s="5">
        <f>Online_RAW!C1425*60</f>
        <v>158.29017391304342</v>
      </c>
      <c r="O1425" s="5">
        <f>MAX(0, Online_RAW!D1425*60)</f>
        <v>21.989478260869561</v>
      </c>
      <c r="P1425" s="5">
        <f>_xlfn.IFNA(VLOOKUP(A1425,Sampling!$D$7:$E$14,2,FALSE),0)</f>
        <v>0</v>
      </c>
      <c r="Q1425">
        <f>_xlfn.IFNA(VLOOKUP(A1425,Refill!$D$6:$G$8,2,FALSE),0)</f>
        <v>0</v>
      </c>
    </row>
    <row r="1426" spans="1:17" x14ac:dyDescent="0.25">
      <c r="A1426" s="5">
        <f>ROUND((Online_RAW!B1426-General!$B$10)*24,3)</f>
        <v>23.733000000000001</v>
      </c>
      <c r="B1426" s="5">
        <f>General!$B$12+Online_ANA!K1426/1000+Online_ANA!L1426/1000+Online_ANA!M1426/1000/General!$B$22-SUM($P$2:P1426)/1000/General!$B$24+SUM($Q$2:Q1426)/1000/General!$B$24</f>
        <v>1.3308351982730739</v>
      </c>
      <c r="C1426" s="5">
        <f>Online_RAW!K1426</f>
        <v>26.995000000000001</v>
      </c>
      <c r="D1426" s="5">
        <f>Online_RAW!J1426</f>
        <v>2.4350000000000001</v>
      </c>
      <c r="E1426" s="5">
        <f>(1-F1426/100-G1426/100)/(1-C1426/100-D1426/100-General!$B$17/100)</f>
        <v>0.99095204022985683</v>
      </c>
      <c r="F1426" s="5">
        <f>N1426*General!$B$14/(N1426+O1426)+O1426*100/(N1426+O1426)</f>
        <v>30.462171730790974</v>
      </c>
      <c r="G1426" s="5">
        <f>N1426*General!$B$15/(N1426+O1426)</f>
        <v>3.5120115287479305E-2</v>
      </c>
      <c r="H1426" s="5">
        <f>(N1426+O1426)*(1/General!$B$20)*((F1426/100)-E1426*(C1426/100))*1000/B1426</f>
        <v>223.87946680178644</v>
      </c>
      <c r="I1426" s="5">
        <f>(N1426+O1426)*(1/General!$B$20)*((D1426/100)*E1426-(G1426/100))*1000/B1426</f>
        <v>143.43597972340547</v>
      </c>
      <c r="J1426" s="5">
        <f t="shared" si="22"/>
        <v>0.640683943786581</v>
      </c>
      <c r="K1426" s="5">
        <f>MAX(Online_RAW!$L$2-Online_RAW!L1426,0)</f>
        <v>0</v>
      </c>
      <c r="L1426" s="5">
        <f>0.0039*(Online_RAW!M1426)</f>
        <v>91.54079999999999</v>
      </c>
      <c r="M1426" s="10">
        <f>Online_RAW!$N$2-Online_RAW!N1426</f>
        <v>195.4308941176505</v>
      </c>
      <c r="N1426" s="5">
        <f>Online_RAW!C1426*60</f>
        <v>157.98417391304341</v>
      </c>
      <c r="O1426" s="5">
        <f>MAX(0, Online_RAW!D1426*60)</f>
        <v>21.951652173913022</v>
      </c>
      <c r="P1426" s="5">
        <f>_xlfn.IFNA(VLOOKUP(A1426,Sampling!$D$7:$E$14,2,FALSE),0)</f>
        <v>0</v>
      </c>
      <c r="Q1426">
        <f>_xlfn.IFNA(VLOOKUP(A1426,Refill!$D$6:$G$8,2,FALSE),0)</f>
        <v>0</v>
      </c>
    </row>
    <row r="1427" spans="1:17" x14ac:dyDescent="0.25">
      <c r="A1427" s="5">
        <f>ROUND((Online_RAW!B1427-General!$B$10)*24,3)</f>
        <v>23.75</v>
      </c>
      <c r="B1427" s="5">
        <f>General!$B$12+Online_ANA!K1427/1000+Online_ANA!L1427/1000+Online_ANA!M1427/1000/General!$B$22-SUM($P$2:P1427)/1000/General!$B$24+SUM($Q$2:Q1427)/1000/General!$B$24</f>
        <v>1.3315923123088715</v>
      </c>
      <c r="C1427" s="5">
        <f>Online_RAW!K1427</f>
        <v>27.04</v>
      </c>
      <c r="D1427" s="5">
        <f>Online_RAW!J1427</f>
        <v>2.44</v>
      </c>
      <c r="E1427" s="5">
        <f>(1-F1427/100-G1427/100)/(1-C1427/100-D1427/100-General!$B$17/100)</f>
        <v>0.99086693971842588</v>
      </c>
      <c r="F1427" s="5">
        <f>N1427*General!$B$14/(N1427+O1427)+O1427*100/(N1427+O1427)</f>
        <v>30.517711849096713</v>
      </c>
      <c r="G1427" s="5">
        <f>N1427*General!$B$15/(N1427+O1427)</f>
        <v>3.509206472267843E-2</v>
      </c>
      <c r="H1427" s="5">
        <f>(N1427+O1427)*(1/General!$B$20)*((F1427/100)-E1427*(C1427/100))*1000/B1427</f>
        <v>224.84354250034275</v>
      </c>
      <c r="I1427" s="5">
        <f>(N1427+O1427)*(1/General!$B$20)*((D1427/100)*E1427-(G1427/100))*1000/B1427</f>
        <v>143.82951642896936</v>
      </c>
      <c r="J1427" s="5">
        <f t="shared" si="22"/>
        <v>0.63968711233390263</v>
      </c>
      <c r="K1427" s="5">
        <f>MAX(Online_RAW!$L$2-Online_RAW!L1427,0)</f>
        <v>0</v>
      </c>
      <c r="L1427" s="5">
        <f>0.0039*(Online_RAW!M1427)</f>
        <v>91.810874999999996</v>
      </c>
      <c r="M1427" s="10">
        <f>Online_RAW!$N$2-Online_RAW!N1427</f>
        <v>195.96176666666997</v>
      </c>
      <c r="N1427" s="5">
        <f>Online_RAW!C1427*60</f>
        <v>158.06372727272702</v>
      </c>
      <c r="O1427" s="5">
        <f>MAX(0, Online_RAW!D1427*60)</f>
        <v>22.106608695652199</v>
      </c>
      <c r="P1427" s="5">
        <f>_xlfn.IFNA(VLOOKUP(A1427,Sampling!$D$7:$E$14,2,FALSE),0)</f>
        <v>0</v>
      </c>
      <c r="Q1427">
        <f>_xlfn.IFNA(VLOOKUP(A1427,Refill!$D$6:$G$8,2,FALSE),0)</f>
        <v>0</v>
      </c>
    </row>
    <row r="1428" spans="1:17" x14ac:dyDescent="0.25">
      <c r="A1428" s="5">
        <f>ROUND((Online_RAW!B1428-General!$B$10)*24,3)</f>
        <v>23.766999999999999</v>
      </c>
      <c r="B1428" s="5">
        <f>General!$B$12+Online_ANA!K1428/1000+Online_ANA!L1428/1000+Online_ANA!M1428/1000/General!$B$22-SUM($P$2:P1428)/1000/General!$B$24+SUM($Q$2:Q1428)/1000/General!$B$24</f>
        <v>1.3321799706749635</v>
      </c>
      <c r="C1428" s="5">
        <f>Online_RAW!K1428</f>
        <v>27.073333333333299</v>
      </c>
      <c r="D1428" s="5">
        <f>Online_RAW!J1428</f>
        <v>2.44</v>
      </c>
      <c r="E1428" s="5">
        <f>(1-F1428/100-G1428/100)/(1-C1428/100-D1428/100-General!$B$17/100)</f>
        <v>0.9912559901012955</v>
      </c>
      <c r="F1428" s="5">
        <f>N1428*General!$B$14/(N1428+O1428)+O1428*100/(N1428+O1428)</f>
        <v>30.523489139364756</v>
      </c>
      <c r="G1428" s="5">
        <f>N1428*General!$B$15/(N1428+O1428)</f>
        <v>3.5089146899310732E-2</v>
      </c>
      <c r="H1428" s="5">
        <f>(N1428+O1428)*(1/General!$B$20)*((F1428/100)-E1428*(C1428/100))*1000/B1428</f>
        <v>222.30342508599747</v>
      </c>
      <c r="I1428" s="5">
        <f>(N1428+O1428)*(1/General!$B$20)*((D1428/100)*E1428-(G1428/100))*1000/B1428</f>
        <v>143.71941286023721</v>
      </c>
      <c r="J1428" s="5">
        <f t="shared" si="22"/>
        <v>0.64650111803108634</v>
      </c>
      <c r="K1428" s="5">
        <f>MAX(Online_RAW!$L$2-Online_RAW!L1428,0)</f>
        <v>0</v>
      </c>
      <c r="L1428" s="5">
        <f>0.0039*(Online_RAW!M1428)</f>
        <v>91.810874999999996</v>
      </c>
      <c r="M1428" s="10">
        <f>Online_RAW!$N$2-Online_RAW!N1428</f>
        <v>196.60231428571024</v>
      </c>
      <c r="N1428" s="5">
        <f>Online_RAW!C1428*60</f>
        <v>157.9361739130434</v>
      </c>
      <c r="O1428" s="5">
        <f>MAX(0, Online_RAW!D1428*60)</f>
        <v>22.103739130434782</v>
      </c>
      <c r="P1428" s="5">
        <f>_xlfn.IFNA(VLOOKUP(A1428,Sampling!$D$7:$E$14,2,FALSE),0)</f>
        <v>0</v>
      </c>
      <c r="Q1428">
        <f>_xlfn.IFNA(VLOOKUP(A1428,Refill!$D$6:$G$8,2,FALSE),0)</f>
        <v>0</v>
      </c>
    </row>
    <row r="1429" spans="1:17" x14ac:dyDescent="0.25">
      <c r="A1429" s="5">
        <f>ROUND((Online_RAW!B1429-General!$B$10)*24,3)</f>
        <v>23.783000000000001</v>
      </c>
      <c r="B1429" s="5">
        <f>General!$B$12+Online_ANA!K1429/1000+Online_ANA!L1429/1000+Online_ANA!M1429/1000/General!$B$22-SUM($P$2:P1429)/1000/General!$B$24+SUM($Q$2:Q1429)/1000/General!$B$24</f>
        <v>1.3328817682279082</v>
      </c>
      <c r="C1429" s="5">
        <f>Online_RAW!K1429</f>
        <v>27.094999999999999</v>
      </c>
      <c r="D1429" s="5">
        <f>Online_RAW!J1429</f>
        <v>2.4366666666666701</v>
      </c>
      <c r="E1429" s="5">
        <f>(1-F1429/100-G1429/100)/(1-C1429/100-D1429/100-General!$B$17/100)</f>
        <v>0.99098424676264663</v>
      </c>
      <c r="F1429" s="5">
        <f>N1429*General!$B$14/(N1429+O1429)+O1429*100/(N1429+O1429)</f>
        <v>30.560712684537002</v>
      </c>
      <c r="G1429" s="5">
        <f>N1429*General!$B$15/(N1429+O1429)</f>
        <v>3.5070347129021719E-2</v>
      </c>
      <c r="H1429" s="5">
        <f>(N1429+O1429)*(1/General!$B$20)*((F1429/100)-E1429*(C1429/100))*1000/B1429</f>
        <v>223.27839891795307</v>
      </c>
      <c r="I1429" s="5">
        <f>(N1429+O1429)*(1/General!$B$20)*((D1429/100)*E1429-(G1429/100))*1000/B1429</f>
        <v>143.21301891617554</v>
      </c>
      <c r="J1429" s="5">
        <f t="shared" si="22"/>
        <v>0.64141009434952667</v>
      </c>
      <c r="K1429" s="5">
        <f>MAX(Online_RAW!$L$2-Online_RAW!L1429,0)</f>
        <v>0</v>
      </c>
      <c r="L1429" s="5">
        <f>0.0039*(Online_RAW!M1429)</f>
        <v>91.961999999999989</v>
      </c>
      <c r="M1429" s="10">
        <f>Online_RAW!$N$2-Online_RAW!N1429</f>
        <v>197.2025473684198</v>
      </c>
      <c r="N1429" s="5">
        <f>Online_RAW!C1429*60</f>
        <v>157.6393043478258</v>
      </c>
      <c r="O1429" s="5">
        <f>MAX(0, Online_RAW!D1429*60)</f>
        <v>22.158521739130439</v>
      </c>
      <c r="P1429" s="5">
        <f>_xlfn.IFNA(VLOOKUP(A1429,Sampling!$D$7:$E$14,2,FALSE),0)</f>
        <v>0</v>
      </c>
      <c r="Q1429">
        <f>_xlfn.IFNA(VLOOKUP(A1429,Refill!$D$6:$G$8,2,FALSE),0)</f>
        <v>0</v>
      </c>
    </row>
    <row r="1430" spans="1:17" x14ac:dyDescent="0.25">
      <c r="A1430" s="5">
        <f>ROUND((Online_RAW!B1430-General!$B$10)*24,3)</f>
        <v>23.8</v>
      </c>
      <c r="B1430" s="5">
        <f>General!$B$12+Online_ANA!K1430/1000+Online_ANA!L1430/1000+Online_ANA!M1430/1000/General!$B$22-SUM($P$2:P1430)/1000/General!$B$24+SUM($Q$2:Q1430)/1000/General!$B$24</f>
        <v>1.3337146983824224</v>
      </c>
      <c r="C1430" s="5">
        <f>Online_RAW!K1430</f>
        <v>27.135000000000002</v>
      </c>
      <c r="D1430" s="5">
        <f>Online_RAW!J1430</f>
        <v>2.4550000000000001</v>
      </c>
      <c r="E1430" s="5">
        <f>(1-F1430/100-G1430/100)/(1-C1430/100-D1430/100-General!$B$17/100)</f>
        <v>0.99033926007107143</v>
      </c>
      <c r="F1430" s="5">
        <f>N1430*General!$B$14/(N1430+O1430)+O1430*100/(N1430+O1430)</f>
        <v>30.663706548208133</v>
      </c>
      <c r="G1430" s="5">
        <f>N1430*General!$B$15/(N1430+O1430)</f>
        <v>3.5018330026157507E-2</v>
      </c>
      <c r="H1430" s="5">
        <f>(N1430+O1430)*(1/General!$B$20)*((F1430/100)-E1430*(C1430/100))*1000/B1430</f>
        <v>228.13147463885571</v>
      </c>
      <c r="I1430" s="5">
        <f>(N1430+O1430)*(1/General!$B$20)*((D1430/100)*E1430-(G1430/100))*1000/B1430</f>
        <v>144.20598585634855</v>
      </c>
      <c r="J1430" s="5">
        <f t="shared" si="22"/>
        <v>0.63211788765506516</v>
      </c>
      <c r="K1430" s="5">
        <f>MAX(Online_RAW!$L$2-Online_RAW!L1430,0)</f>
        <v>0</v>
      </c>
      <c r="L1430" s="5">
        <f>0.0039*(Online_RAW!M1430)</f>
        <v>92.240849999999995</v>
      </c>
      <c r="M1430" s="10">
        <f>Online_RAW!$N$2-Online_RAW!N1430</f>
        <v>197.80649473684025</v>
      </c>
      <c r="N1430" s="5">
        <f>Online_RAW!C1430*60</f>
        <v>157.4948181818184</v>
      </c>
      <c r="O1430" s="5">
        <f>MAX(0, Online_RAW!D1430*60)</f>
        <v>22.405043478260879</v>
      </c>
      <c r="P1430" s="5">
        <f>_xlfn.IFNA(VLOOKUP(A1430,Sampling!$D$7:$E$14,2,FALSE),0)</f>
        <v>0</v>
      </c>
      <c r="Q1430">
        <f>_xlfn.IFNA(VLOOKUP(A1430,Refill!$D$6:$G$8,2,FALSE),0)</f>
        <v>0</v>
      </c>
    </row>
    <row r="1431" spans="1:17" x14ac:dyDescent="0.25">
      <c r="A1431" s="5">
        <f>ROUND((Online_RAW!B1431-General!$B$10)*24,3)</f>
        <v>23.817</v>
      </c>
      <c r="B1431" s="5">
        <f>General!$B$12+Online_ANA!K1431/1000+Online_ANA!L1431/1000+Online_ANA!M1431/1000/General!$B$22-SUM($P$2:P1431)/1000/General!$B$24+SUM($Q$2:Q1431)/1000/General!$B$24</f>
        <v>1.3343665272332206</v>
      </c>
      <c r="C1431" s="5">
        <f>Online_RAW!K1431</f>
        <v>27.18</v>
      </c>
      <c r="D1431" s="5">
        <f>Online_RAW!J1431</f>
        <v>2.4550000000000001</v>
      </c>
      <c r="E1431" s="5">
        <f>(1-F1431/100-G1431/100)/(1-C1431/100-D1431/100-General!$B$17/100)</f>
        <v>0.99004728475988324</v>
      </c>
      <c r="F1431" s="5">
        <f>N1431*General!$B$14/(N1431+O1431)+O1431*100/(N1431+O1431)</f>
        <v>30.728723158883973</v>
      </c>
      <c r="G1431" s="5">
        <f>N1431*General!$B$15/(N1431+O1431)</f>
        <v>3.4985493354099E-2</v>
      </c>
      <c r="H1431" s="5">
        <f>(N1431+O1431)*(1/General!$B$20)*((F1431/100)-E1431*(C1431/100))*1000/B1431</f>
        <v>229.83882238752273</v>
      </c>
      <c r="I1431" s="5">
        <f>(N1431+O1431)*(1/General!$B$20)*((D1431/100)*E1431-(G1431/100))*1000/B1431</f>
        <v>144.1642096677239</v>
      </c>
      <c r="J1431" s="5">
        <f t="shared" si="22"/>
        <v>0.627240464296558</v>
      </c>
      <c r="K1431" s="5">
        <f>MAX(Online_RAW!$L$2-Online_RAW!L1431,0)</f>
        <v>0</v>
      </c>
      <c r="L1431" s="5">
        <f>0.0039*(Online_RAW!M1431)</f>
        <v>92.394899999999993</v>
      </c>
      <c r="M1431" s="10">
        <f>Online_RAW!$N$2-Online_RAW!N1431</f>
        <v>198.34907368421045</v>
      </c>
      <c r="N1431" s="5">
        <f>Online_RAW!C1431*60</f>
        <v>157.4233636363638</v>
      </c>
      <c r="O1431" s="5">
        <f>MAX(0, Online_RAW!D1431*60)</f>
        <v>22.56365217391302</v>
      </c>
      <c r="P1431" s="5">
        <f>_xlfn.IFNA(VLOOKUP(A1431,Sampling!$D$7:$E$14,2,FALSE),0)</f>
        <v>0</v>
      </c>
      <c r="Q1431">
        <f>_xlfn.IFNA(VLOOKUP(A1431,Refill!$D$6:$G$8,2,FALSE),0)</f>
        <v>0</v>
      </c>
    </row>
    <row r="1432" spans="1:17" x14ac:dyDescent="0.25">
      <c r="A1432" s="5">
        <f>ROUND((Online_RAW!B1432-General!$B$10)*24,3)</f>
        <v>23.832999999999998</v>
      </c>
      <c r="B1432" s="5">
        <f>General!$B$12+Online_ANA!K1432/1000+Online_ANA!L1432/1000+Online_ANA!M1432/1000/General!$B$22-SUM($P$2:P1432)/1000/General!$B$24+SUM($Q$2:Q1432)/1000/General!$B$24</f>
        <v>1.3351624570846057</v>
      </c>
      <c r="C1432" s="5">
        <f>Online_RAW!K1432</f>
        <v>27.225000000000001</v>
      </c>
      <c r="D1432" s="5">
        <f>Online_RAW!J1432</f>
        <v>2.4649999999999999</v>
      </c>
      <c r="E1432" s="5">
        <f>(1-F1432/100-G1432/100)/(1-C1432/100-D1432/100-General!$B$17/100)</f>
        <v>0.98963125988149969</v>
      </c>
      <c r="F1432" s="5">
        <f>N1432*General!$B$14/(N1432+O1432)+O1432*100/(N1432+O1432)</f>
        <v>30.812288662780158</v>
      </c>
      <c r="G1432" s="5">
        <f>N1432*General!$B$15/(N1432+O1432)</f>
        <v>3.4943288554151429E-2</v>
      </c>
      <c r="H1432" s="5">
        <f>(N1432+O1432)*(1/General!$B$20)*((F1432/100)-E1432*(C1432/100))*1000/B1432</f>
        <v>232.88955179536481</v>
      </c>
      <c r="I1432" s="5">
        <f>(N1432+O1432)*(1/General!$B$20)*((D1432/100)*E1432-(G1432/100))*1000/B1432</f>
        <v>144.71409113290812</v>
      </c>
      <c r="J1432" s="5">
        <f t="shared" si="22"/>
        <v>0.62138507295537837</v>
      </c>
      <c r="K1432" s="5">
        <f>MAX(Online_RAW!$L$2-Online_RAW!L1432,0)</f>
        <v>0</v>
      </c>
      <c r="L1432" s="5">
        <f>0.0039*(Online_RAW!M1432)</f>
        <v>92.648399999999995</v>
      </c>
      <c r="M1432" s="10">
        <f>Online_RAW!$N$2-Online_RAW!N1432</f>
        <v>198.94032222221995</v>
      </c>
      <c r="N1432" s="5">
        <f>Online_RAW!C1432*60</f>
        <v>157.34165217391319</v>
      </c>
      <c r="O1432" s="5">
        <f>MAX(0, Online_RAW!D1432*60)</f>
        <v>22.769217391304341</v>
      </c>
      <c r="P1432" s="5">
        <f>_xlfn.IFNA(VLOOKUP(A1432,Sampling!$D$7:$E$14,2,FALSE),0)</f>
        <v>0</v>
      </c>
      <c r="Q1432">
        <f>_xlfn.IFNA(VLOOKUP(A1432,Refill!$D$6:$G$8,2,FALSE),0)</f>
        <v>0</v>
      </c>
    </row>
    <row r="1433" spans="1:17" x14ac:dyDescent="0.25">
      <c r="A1433" s="5">
        <f>ROUND((Online_RAW!B1433-General!$B$10)*24,3)</f>
        <v>23.85</v>
      </c>
      <c r="B1433" s="5">
        <f>General!$B$12+Online_ANA!K1433/1000+Online_ANA!L1433/1000+Online_ANA!M1433/1000/General!$B$22-SUM($P$2:P1433)/1000/General!$B$24+SUM($Q$2:Q1433)/1000/General!$B$24</f>
        <v>1.3367170970808993</v>
      </c>
      <c r="C1433" s="5">
        <f>Online_RAW!K1433</f>
        <v>27.26</v>
      </c>
      <c r="D1433" s="5">
        <f>Online_RAW!J1433</f>
        <v>2.4649999999999999</v>
      </c>
      <c r="E1433" s="5">
        <f>(1-F1433/100-G1433/100)/(1-C1433/100-D1433/100-General!$B$17/100)</f>
        <v>0.98027758535125031</v>
      </c>
      <c r="F1433" s="5">
        <f>N1433*General!$B$14/(N1433+O1433)+O1433*100/(N1433+O1433)</f>
        <v>31.50055558102607</v>
      </c>
      <c r="G1433" s="5">
        <f>N1433*General!$B$15/(N1433+O1433)</f>
        <v>3.459567899948178E-2</v>
      </c>
      <c r="H1433" s="5">
        <f>(N1433+O1433)*(1/General!$B$20)*((F1433/100)-E1433*(C1433/100))*1000/B1433</f>
        <v>286.97788135594612</v>
      </c>
      <c r="I1433" s="5">
        <f>(N1433+O1433)*(1/General!$B$20)*((D1433/100)*E1433-(G1433/100))*1000/B1433</f>
        <v>143.05015852991681</v>
      </c>
      <c r="J1433" s="5">
        <f t="shared" si="22"/>
        <v>0.49847102450550179</v>
      </c>
      <c r="K1433" s="5">
        <f>MAX(Online_RAW!$L$2-Online_RAW!L1433,0)</f>
        <v>0</v>
      </c>
      <c r="L1433" s="5">
        <f>0.0039*(Online_RAW!M1433)</f>
        <v>93.030599999999993</v>
      </c>
      <c r="M1433" s="10">
        <f>Online_RAW!$N$2-Online_RAW!N1433</f>
        <v>200.21828181818</v>
      </c>
      <c r="N1433" s="5">
        <f>Online_RAW!C1433*60</f>
        <v>155.6344999999998</v>
      </c>
      <c r="O1433" s="5">
        <f>MAX(0, Online_RAW!D1433*60)</f>
        <v>24.31225000000002</v>
      </c>
      <c r="P1433" s="5">
        <f>_xlfn.IFNA(VLOOKUP(A1433,Sampling!$D$7:$E$14,2,FALSE),0)</f>
        <v>0</v>
      </c>
      <c r="Q1433">
        <f>_xlfn.IFNA(VLOOKUP(A1433,Refill!$D$6:$G$8,2,FALSE),0)</f>
        <v>0</v>
      </c>
    </row>
    <row r="1434" spans="1:17" x14ac:dyDescent="0.25">
      <c r="A1434" s="5">
        <f>ROUND((Online_RAW!B1434-General!$B$10)*24,3)</f>
        <v>23.867000000000001</v>
      </c>
      <c r="B1434" s="5">
        <f>General!$B$12+Online_ANA!K1434/1000+Online_ANA!L1434/1000+Online_ANA!M1434/1000/General!$B$22-SUM($P$2:P1434)/1000/General!$B$24+SUM($Q$2:Q1434)/1000/General!$B$24</f>
        <v>1.3393622160999175</v>
      </c>
      <c r="C1434" s="5">
        <f>Online_RAW!K1434</f>
        <v>27.129166666666698</v>
      </c>
      <c r="D1434" s="5">
        <f>Online_RAW!J1434</f>
        <v>2.5727272727272701</v>
      </c>
      <c r="E1434" s="5">
        <f>(1-F1434/100-G1434/100)/(1-C1434/100-D1434/100-General!$B$17/100)</f>
        <v>0.91996980061535227</v>
      </c>
      <c r="F1434" s="5">
        <f>N1434*General!$B$14/(N1434+O1434)+O1434*100/(N1434+O1434)</f>
        <v>35.693451184865722</v>
      </c>
      <c r="G1434" s="5">
        <f>N1434*General!$B$15/(N1434+O1434)</f>
        <v>3.247805495713852E-2</v>
      </c>
      <c r="H1434" s="5">
        <f>(N1434+O1434)*(1/General!$B$20)*((F1434/100)-E1434*(C1434/100))*1000/B1434</f>
        <v>643.91755375722573</v>
      </c>
      <c r="I1434" s="5">
        <f>(N1434+O1434)*(1/General!$B$20)*((D1434/100)*E1434-(G1434/100))*1000/B1434</f>
        <v>140.01582553704523</v>
      </c>
      <c r="J1434" s="5">
        <f t="shared" si="22"/>
        <v>0.21744371576774094</v>
      </c>
      <c r="K1434" s="5">
        <f>MAX(Online_RAW!$L$2-Online_RAW!L1434,0)</f>
        <v>0</v>
      </c>
      <c r="L1434" s="5">
        <f>0.0039*(Online_RAW!M1434)</f>
        <v>93.725287499999993</v>
      </c>
      <c r="M1434" s="10">
        <f>Online_RAW!$N$2-Online_RAW!N1434</f>
        <v>202.34425217390981</v>
      </c>
      <c r="N1434" s="5">
        <f>Online_RAW!C1434*60</f>
        <v>146.2035652173912</v>
      </c>
      <c r="O1434" s="5">
        <f>MAX(0, Online_RAW!D1434*60)</f>
        <v>33.860869565217421</v>
      </c>
      <c r="P1434" s="5">
        <f>_xlfn.IFNA(VLOOKUP(A1434,Sampling!$D$7:$E$14,2,FALSE),0)</f>
        <v>0</v>
      </c>
      <c r="Q1434">
        <f>_xlfn.IFNA(VLOOKUP(A1434,Refill!$D$6:$G$8,2,FALSE),0)</f>
        <v>0</v>
      </c>
    </row>
    <row r="1435" spans="1:17" x14ac:dyDescent="0.25">
      <c r="A1435" s="5">
        <f>ROUND((Online_RAW!B1435-General!$B$10)*24,3)</f>
        <v>23.882999999999999</v>
      </c>
      <c r="B1435" s="5">
        <f>General!$B$12+Online_ANA!K1435/1000+Online_ANA!L1435/1000+Online_ANA!M1435/1000/General!$B$22-SUM($P$2:P1435)/1000/General!$B$24+SUM($Q$2:Q1435)/1000/General!$B$24</f>
        <v>1.3418832407005972</v>
      </c>
      <c r="C1435" s="5">
        <f>Online_RAW!K1435</f>
        <v>28.406666666666698</v>
      </c>
      <c r="D1435" s="5">
        <f>Online_RAW!J1435</f>
        <v>2.9907692307692302</v>
      </c>
      <c r="E1435" s="5">
        <f>(1-F1435/100-G1435/100)/(1-C1435/100-D1435/100-General!$B$17/100)</f>
        <v>0.88201890585306431</v>
      </c>
      <c r="F1435" s="5">
        <f>N1435*General!$B$14/(N1435+O1435)+O1435*100/(N1435+O1435)</f>
        <v>39.84250169244072</v>
      </c>
      <c r="G1435" s="5">
        <f>N1435*General!$B$15/(N1435+O1435)</f>
        <v>3.0382574902807713E-2</v>
      </c>
      <c r="H1435" s="5">
        <f>(N1435+O1435)*(1/General!$B$20)*((F1435/100)-E1435*(C1435/100))*1000/B1435</f>
        <v>885.35402914150905</v>
      </c>
      <c r="I1435" s="5">
        <f>(N1435+O1435)*(1/General!$B$20)*((D1435/100)*E1435-(G1435/100))*1000/B1435</f>
        <v>156.11989617496351</v>
      </c>
      <c r="J1435" s="5">
        <f t="shared" si="22"/>
        <v>0.17633612208931435</v>
      </c>
      <c r="K1435" s="5">
        <f>MAX(Online_RAW!$L$2-Online_RAW!L1435,0)</f>
        <v>0</v>
      </c>
      <c r="L1435" s="5">
        <f>0.0039*(Online_RAW!M1435)</f>
        <v>94.234400000000122</v>
      </c>
      <c r="M1435" s="10">
        <f>Online_RAW!$N$2-Online_RAW!N1435</f>
        <v>204.53723636365066</v>
      </c>
      <c r="N1435" s="5">
        <f>Online_RAW!C1435*60</f>
        <v>136.78145454545461</v>
      </c>
      <c r="O1435" s="5">
        <f>MAX(0, Online_RAW!D1435*60)</f>
        <v>43.29736363636362</v>
      </c>
      <c r="P1435" s="5">
        <f>_xlfn.IFNA(VLOOKUP(A1435,Sampling!$D$7:$E$14,2,FALSE),0)</f>
        <v>0</v>
      </c>
      <c r="Q1435">
        <f>_xlfn.IFNA(VLOOKUP(A1435,Refill!$D$6:$G$8,2,FALSE),0)</f>
        <v>0</v>
      </c>
    </row>
    <row r="1436" spans="1:17" x14ac:dyDescent="0.25">
      <c r="A1436" s="5">
        <f>ROUND((Online_RAW!B1436-General!$B$10)*24,3)</f>
        <v>23.9</v>
      </c>
      <c r="B1436" s="5">
        <f>General!$B$12+Online_ANA!K1436/1000+Online_ANA!L1436/1000+Online_ANA!M1436/1000/General!$B$22-SUM($P$2:P1436)/1000/General!$B$24+SUM($Q$2:Q1436)/1000/General!$B$24</f>
        <v>1.3431913155963306</v>
      </c>
      <c r="C1436" s="5">
        <f>Online_RAW!K1436</f>
        <v>31.434166666666702</v>
      </c>
      <c r="D1436" s="5">
        <f>Online_RAW!J1436</f>
        <v>3.5915384615384598</v>
      </c>
      <c r="E1436" s="5">
        <f>(1-F1436/100-G1436/100)/(1-C1436/100-D1436/100-General!$B$17/100)</f>
        <v>0.86823753077281374</v>
      </c>
      <c r="F1436" s="5">
        <f>N1436*General!$B$14/(N1436+O1436)+O1436*100/(N1436+O1436)</f>
        <v>43.934242318390169</v>
      </c>
      <c r="G1436" s="5">
        <f>N1436*General!$B$15/(N1436+O1436)</f>
        <v>2.8316039233136279E-2</v>
      </c>
      <c r="H1436" s="5">
        <f>(N1436+O1436)*(1/General!$B$20)*((F1436/100)-E1436*(C1436/100))*1000/B1436</f>
        <v>994.88462306115628</v>
      </c>
      <c r="I1436" s="5">
        <f>(N1436+O1436)*(1/General!$B$20)*((D1436/100)*E1436-(G1436/100))*1000/B1436</f>
        <v>184.72544886738658</v>
      </c>
      <c r="J1436" s="5">
        <f t="shared" si="22"/>
        <v>0.18567524774782992</v>
      </c>
      <c r="K1436" s="5">
        <f>MAX(Online_RAW!$L$2-Online_RAW!L1436,0)</f>
        <v>0</v>
      </c>
      <c r="L1436" s="5">
        <f>0.0039*(Online_RAW!M1436)</f>
        <v>94.512599999999992</v>
      </c>
      <c r="M1436" s="10">
        <f>Online_RAW!$N$2-Online_RAW!N1436</f>
        <v>205.65980000000036</v>
      </c>
      <c r="N1436" s="5">
        <f>Online_RAW!C1436*60</f>
        <v>127.4086956521742</v>
      </c>
      <c r="O1436" s="5">
        <f>MAX(0, Online_RAW!D1436*60)</f>
        <v>52.57226086956522</v>
      </c>
      <c r="P1436" s="5">
        <f>_xlfn.IFNA(VLOOKUP(A1436,Sampling!$D$7:$E$14,2,FALSE),0)</f>
        <v>0</v>
      </c>
      <c r="Q1436">
        <f>_xlfn.IFNA(VLOOKUP(A1436,Refill!$D$6:$G$8,2,FALSE),0)</f>
        <v>0</v>
      </c>
    </row>
    <row r="1437" spans="1:17" x14ac:dyDescent="0.25">
      <c r="A1437" s="5">
        <f>ROUND((Online_RAW!B1437-General!$B$10)*24,3)</f>
        <v>23.917000000000002</v>
      </c>
      <c r="B1437" s="5">
        <f>General!$B$12+Online_ANA!K1437/1000+Online_ANA!L1437/1000+Online_ANA!M1437/1000/General!$B$22-SUM($P$2:P1437)/1000/General!$B$24+SUM($Q$2:Q1437)/1000/General!$B$24</f>
        <v>1.34407380784645</v>
      </c>
      <c r="C1437" s="5">
        <f>Online_RAW!K1437</f>
        <v>34.901666666666699</v>
      </c>
      <c r="D1437" s="5">
        <f>Online_RAW!J1437</f>
        <v>4.1616666666666697</v>
      </c>
      <c r="E1437" s="5">
        <f>(1-F1437/100-G1437/100)/(1-C1437/100-D1437/100-General!$B$17/100)</f>
        <v>0.85554807151454881</v>
      </c>
      <c r="F1437" s="5">
        <f>N1437*General!$B$14/(N1437+O1437)+O1437*100/(N1437+O1437)</f>
        <v>48.209784743842015</v>
      </c>
      <c r="G1437" s="5">
        <f>N1437*General!$B$15/(N1437+O1437)</f>
        <v>2.6156674371796959E-2</v>
      </c>
      <c r="H1437" s="5">
        <f>(N1437+O1437)*(1/General!$B$20)*((F1437/100)-E1437*(C1437/100))*1000/B1437</f>
        <v>1098.3398826849748</v>
      </c>
      <c r="I1437" s="5">
        <f>(N1437+O1437)*(1/General!$B$20)*((D1437/100)*E1437-(G1437/100))*1000/B1437</f>
        <v>211.55169388843765</v>
      </c>
      <c r="J1437" s="5">
        <f t="shared" si="22"/>
        <v>0.19261040887569661</v>
      </c>
      <c r="K1437" s="5">
        <f>MAX(Online_RAW!$L$2-Online_RAW!L1437,0)</f>
        <v>0</v>
      </c>
      <c r="L1437" s="5">
        <f>0.0039*(Online_RAW!M1437)</f>
        <v>94.787549999999996</v>
      </c>
      <c r="M1437" s="10">
        <f>Online_RAW!$N$2-Online_RAW!N1437</f>
        <v>206.32202105263059</v>
      </c>
      <c r="N1437" s="5">
        <f>Online_RAW!C1437*60</f>
        <v>117.91581818181839</v>
      </c>
      <c r="O1437" s="5">
        <f>MAX(0, Online_RAW!D1437*60)</f>
        <v>62.406521739130191</v>
      </c>
      <c r="P1437" s="5">
        <f>_xlfn.IFNA(VLOOKUP(A1437,Sampling!$D$7:$E$14,2,FALSE),0)</f>
        <v>0</v>
      </c>
      <c r="Q1437">
        <f>_xlfn.IFNA(VLOOKUP(A1437,Refill!$D$6:$G$8,2,FALSE),0)</f>
        <v>0</v>
      </c>
    </row>
    <row r="1438" spans="1:17" x14ac:dyDescent="0.25">
      <c r="A1438" s="5">
        <f>ROUND((Online_RAW!B1438-General!$B$10)*24,3)</f>
        <v>23.933</v>
      </c>
      <c r="B1438" s="5">
        <f>General!$B$12+Online_ANA!K1438/1000+Online_ANA!L1438/1000+Online_ANA!M1438/1000/General!$B$22-SUM($P$2:P1438)/1000/General!$B$24+SUM($Q$2:Q1438)/1000/General!$B$24</f>
        <v>1.3449614301441655</v>
      </c>
      <c r="C1438" s="5">
        <f>Online_RAW!K1438</f>
        <v>38.413846153846201</v>
      </c>
      <c r="D1438" s="5">
        <f>Online_RAW!J1438</f>
        <v>4.5650000000000004</v>
      </c>
      <c r="E1438" s="5">
        <f>(1-F1438/100-G1438/100)/(1-C1438/100-D1438/100-General!$B$17/100)</f>
        <v>0.84145641164019425</v>
      </c>
      <c r="F1438" s="5">
        <f>N1438*General!$B$14/(N1438+O1438)+O1438*100/(N1438+O1438)</f>
        <v>52.359215211188449</v>
      </c>
      <c r="G1438" s="5">
        <f>N1438*General!$B$15/(N1438+O1438)</f>
        <v>2.4061002418591697E-2</v>
      </c>
      <c r="H1438" s="5">
        <f>(N1438+O1438)*(1/General!$B$20)*((F1438/100)-E1438*(C1438/100))*1000/B1438</f>
        <v>1196.4406805611209</v>
      </c>
      <c r="I1438" s="5">
        <f>(N1438+O1438)*(1/General!$B$20)*((D1438/100)*E1438-(G1438/100))*1000/B1438</f>
        <v>227.94574420548679</v>
      </c>
      <c r="J1438" s="5">
        <f t="shared" si="22"/>
        <v>0.19051988778798637</v>
      </c>
      <c r="K1438" s="5">
        <f>MAX(Online_RAW!$L$2-Online_RAW!L1438,0)</f>
        <v>0</v>
      </c>
      <c r="L1438" s="5">
        <f>0.0039*(Online_RAW!M1438)</f>
        <v>95.092400000000126</v>
      </c>
      <c r="M1438" s="10">
        <f>Online_RAW!$N$2-Online_RAW!N1438</f>
        <v>206.95724285714005</v>
      </c>
      <c r="N1438" s="5">
        <f>Online_RAW!C1438*60</f>
        <v>108.28565217391319</v>
      </c>
      <c r="O1438" s="5">
        <f>MAX(0, Online_RAW!D1438*60)</f>
        <v>71.732869565217612</v>
      </c>
      <c r="P1438" s="5">
        <f>_xlfn.IFNA(VLOOKUP(A1438,Sampling!$D$7:$E$14,2,FALSE),0)</f>
        <v>0</v>
      </c>
      <c r="Q1438">
        <f>_xlfn.IFNA(VLOOKUP(A1438,Refill!$D$6:$G$8,2,FALSE),0)</f>
        <v>0</v>
      </c>
    </row>
    <row r="1439" spans="1:17" x14ac:dyDescent="0.25">
      <c r="A1439" s="5">
        <f>ROUND((Online_RAW!B1439-General!$B$10)*24,3)</f>
        <v>23.95</v>
      </c>
      <c r="B1439" s="5">
        <f>General!$B$12+Online_ANA!K1439/1000+Online_ANA!L1439/1000+Online_ANA!M1439/1000/General!$B$22-SUM($P$2:P1439)/1000/General!$B$24+SUM($Q$2:Q1439)/1000/General!$B$24</f>
        <v>1.3457923070738811</v>
      </c>
      <c r="C1439" s="5">
        <f>Online_RAW!K1439</f>
        <v>41.935000000000002</v>
      </c>
      <c r="D1439" s="5">
        <f>Online_RAW!J1439</f>
        <v>4.8709090909090902</v>
      </c>
      <c r="E1439" s="5">
        <f>(1-F1439/100-G1439/100)/(1-C1439/100-D1439/100-General!$B$17/100)</f>
        <v>0.82574135501759194</v>
      </c>
      <c r="F1439" s="5">
        <f>N1439*General!$B$14/(N1439+O1439)+O1439*100/(N1439+O1439)</f>
        <v>56.410716436579349</v>
      </c>
      <c r="G1439" s="5">
        <f>N1439*General!$B$15/(N1439+O1439)</f>
        <v>2.2014789678495281E-2</v>
      </c>
      <c r="H1439" s="5">
        <f>(N1439+O1439)*(1/General!$B$20)*((F1439/100)-E1439*(C1439/100))*1000/B1439</f>
        <v>1301.2803934640156</v>
      </c>
      <c r="I1439" s="5">
        <f>(N1439+O1439)*(1/General!$B$20)*((D1439/100)*E1439-(G1439/100))*1000/B1439</f>
        <v>238.95636403245521</v>
      </c>
      <c r="J1439" s="5">
        <f t="shared" si="22"/>
        <v>0.18363172551639856</v>
      </c>
      <c r="K1439" s="5">
        <f>MAX(Online_RAW!$L$2-Online_RAW!L1439,0)</f>
        <v>0</v>
      </c>
      <c r="L1439" s="5">
        <f>0.0039*(Online_RAW!M1439)</f>
        <v>95.376449999999991</v>
      </c>
      <c r="M1439" s="10">
        <f>Online_RAW!$N$2-Online_RAW!N1439</f>
        <v>207.55328421053036</v>
      </c>
      <c r="N1439" s="5">
        <f>Online_RAW!C1439*60</f>
        <v>99.174521739130199</v>
      </c>
      <c r="O1439" s="5">
        <f>MAX(0, Online_RAW!D1439*60)</f>
        <v>81.021652173913196</v>
      </c>
      <c r="P1439" s="5">
        <f>_xlfn.IFNA(VLOOKUP(A1439,Sampling!$D$7:$E$14,2,FALSE),0)</f>
        <v>0</v>
      </c>
      <c r="Q1439">
        <f>_xlfn.IFNA(VLOOKUP(A1439,Refill!$D$6:$G$8,2,FALSE),0)</f>
        <v>0</v>
      </c>
    </row>
    <row r="1440" spans="1:17" x14ac:dyDescent="0.25">
      <c r="A1440" s="5">
        <f>ROUND((Online_RAW!B1440-General!$B$10)*24,3)</f>
        <v>23.966999999999999</v>
      </c>
      <c r="B1440" s="5">
        <f>General!$B$12+Online_ANA!K1440/1000+Online_ANA!L1440/1000+Online_ANA!M1440/1000/General!$B$22-SUM($P$2:P1440)/1000/General!$B$24+SUM($Q$2:Q1440)/1000/General!$B$24</f>
        <v>1.3466314955099816</v>
      </c>
      <c r="C1440" s="5">
        <f>Online_RAW!K1440</f>
        <v>45.562142857142902</v>
      </c>
      <c r="D1440" s="5">
        <f>Online_RAW!J1440</f>
        <v>5.1449999999999996</v>
      </c>
      <c r="E1440" s="5">
        <f>(1-F1440/100-G1440/100)/(1-C1440/100-D1440/100-General!$B$17/100)</f>
        <v>0.80932383089985482</v>
      </c>
      <c r="F1440" s="5">
        <f>N1440*General!$B$14/(N1440+O1440)+O1440*100/(N1440+O1440)</f>
        <v>60.436322561934311</v>
      </c>
      <c r="G1440" s="5">
        <f>N1440*General!$B$15/(N1440+O1440)</f>
        <v>1.9981655271750345E-2</v>
      </c>
      <c r="H1440" s="5">
        <f>(N1440+O1440)*(1/General!$B$20)*((F1440/100)-E1440*(C1440/100))*1000/B1440</f>
        <v>1406.3726461644717</v>
      </c>
      <c r="I1440" s="5">
        <f>(N1440+O1440)*(1/General!$B$20)*((D1440/100)*E1440-(G1440/100))*1000/B1440</f>
        <v>247.34930100762239</v>
      </c>
      <c r="J1440" s="5">
        <f t="shared" si="22"/>
        <v>0.17587749710733178</v>
      </c>
      <c r="K1440" s="5">
        <f>MAX(Online_RAW!$L$2-Online_RAW!L1440,0)</f>
        <v>0</v>
      </c>
      <c r="L1440" s="5">
        <f>0.0039*(Online_RAW!M1440)</f>
        <v>95.610060000000004</v>
      </c>
      <c r="M1440" s="10">
        <f>Online_RAW!$N$2-Online_RAW!N1440</f>
        <v>208.21336470587994</v>
      </c>
      <c r="N1440" s="5">
        <f>Online_RAW!C1440*60</f>
        <v>89.997750000000011</v>
      </c>
      <c r="O1440" s="5">
        <f>MAX(0, Online_RAW!D1440*60)</f>
        <v>90.163000000000196</v>
      </c>
      <c r="P1440" s="5">
        <f>_xlfn.IFNA(VLOOKUP(A1440,Sampling!$D$7:$E$14,2,FALSE),0)</f>
        <v>0</v>
      </c>
      <c r="Q1440">
        <f>_xlfn.IFNA(VLOOKUP(A1440,Refill!$D$6:$G$8,2,FALSE),0)</f>
        <v>0</v>
      </c>
    </row>
    <row r="1441" spans="1:17" x14ac:dyDescent="0.25">
      <c r="A1441" s="5">
        <f>ROUND((Online_RAW!B1441-General!$B$10)*24,3)</f>
        <v>23.983000000000001</v>
      </c>
      <c r="B1441" s="5">
        <f>General!$B$12+Online_ANA!K1441/1000+Online_ANA!L1441/1000+Online_ANA!M1441/1000/General!$B$22-SUM($P$2:P1441)/1000/General!$B$24+SUM($Q$2:Q1441)/1000/General!$B$24</f>
        <v>1.3472247582134222</v>
      </c>
      <c r="C1441" s="5">
        <f>Online_RAW!K1441</f>
        <v>48.949230769230802</v>
      </c>
      <c r="D1441" s="5">
        <f>Online_RAW!J1441</f>
        <v>5.4824999999999999</v>
      </c>
      <c r="E1441" s="5">
        <f>(1-F1441/100-G1441/100)/(1-C1441/100-D1441/100-General!$B$17/100)</f>
        <v>0.9350504624736885</v>
      </c>
      <c r="F1441" s="5">
        <f>N1441*General!$B$14/(N1441+O1441)+O1441*100/(N1441+O1441)</f>
        <v>57.774631980616078</v>
      </c>
      <c r="G1441" s="5">
        <f>N1441*General!$B$15/(N1441+O1441)</f>
        <v>2.13259434441333E-2</v>
      </c>
      <c r="H1441" s="5">
        <f>(N1441+O1441)*(1/General!$B$20)*((F1441/100)-E1441*(C1441/100))*1000/B1441</f>
        <v>714.78755636225833</v>
      </c>
      <c r="I1441" s="5">
        <f>(N1441+O1441)*(1/General!$B$20)*((D1441/100)*E1441-(G1441/100))*1000/B1441</f>
        <v>303.97048419163332</v>
      </c>
      <c r="J1441" s="5">
        <f t="shared" si="22"/>
        <v>0.42525989923302382</v>
      </c>
      <c r="K1441" s="5">
        <f>MAX(Online_RAW!$L$2-Online_RAW!L1441,0)</f>
        <v>0</v>
      </c>
      <c r="L1441" s="5">
        <f>0.0039*(Online_RAW!M1441)</f>
        <v>95.610060000000004</v>
      </c>
      <c r="M1441" s="10">
        <f>Online_RAW!$N$2-Online_RAW!N1441</f>
        <v>208.86002105263015</v>
      </c>
      <c r="N1441" s="5">
        <f>Online_RAW!C1441*60</f>
        <v>95.85965217391319</v>
      </c>
      <c r="O1441" s="5">
        <f>MAX(0, Online_RAW!D1441*60)</f>
        <v>83.939478260869791</v>
      </c>
      <c r="P1441" s="5">
        <f>_xlfn.IFNA(VLOOKUP(A1441,Sampling!$D$7:$E$14,2,FALSE),0)</f>
        <v>0</v>
      </c>
      <c r="Q1441">
        <f>_xlfn.IFNA(VLOOKUP(A1441,Refill!$D$6:$G$8,2,FALSE),0)</f>
        <v>0</v>
      </c>
    </row>
    <row r="1442" spans="1:17" x14ac:dyDescent="0.25">
      <c r="A1442" s="5">
        <f>ROUND((Online_RAW!B1442-General!$B$10)*24,3)</f>
        <v>24</v>
      </c>
      <c r="B1442" s="5">
        <f>General!$B$12+Online_ANA!K1442/1000+Online_ANA!L1442/1000+Online_ANA!M1442/1000/General!$B$22-SUM($P$2:P1442)/1000/General!$B$24+SUM($Q$2:Q1442)/1000/General!$B$24</f>
        <v>1.3480275507001473</v>
      </c>
      <c r="C1442" s="5">
        <f>Online_RAW!K1442</f>
        <v>51.601538461538503</v>
      </c>
      <c r="D1442" s="5">
        <f>Online_RAW!J1442</f>
        <v>5.4736363636363601</v>
      </c>
      <c r="E1442" s="5">
        <f>(1-F1442/100-G1442/100)/(1-C1442/100-D1442/100-General!$B$17/100)</f>
        <v>1.2358180306338933</v>
      </c>
      <c r="F1442" s="5">
        <f>N1442*General!$B$14/(N1442+O1442)+O1442*100/(N1442+O1442)</f>
        <v>47.460921154400303</v>
      </c>
      <c r="G1442" s="5">
        <f>N1442*General!$B$15/(N1442+O1442)</f>
        <v>2.6534888305858428E-2</v>
      </c>
      <c r="H1442" s="5">
        <f>(N1442+O1442)*(1/General!$B$20)*((F1442/100)-E1442*(C1442/100))*1000/B1442</f>
        <v>-970.70037041263686</v>
      </c>
      <c r="I1442" s="5">
        <f>(N1442+O1442)*(1/General!$B$20)*((D1442/100)*E1442-(G1442/100))*1000/B1442</f>
        <v>401.0294768916379</v>
      </c>
      <c r="J1442" s="5">
        <f t="shared" si="22"/>
        <v>-0.41313415459104391</v>
      </c>
      <c r="K1442" s="5">
        <f>MAX(Online_RAW!$L$2-Online_RAW!L1442,0)</f>
        <v>0</v>
      </c>
      <c r="L1442" s="5">
        <f>0.0039*(Online_RAW!M1442)</f>
        <v>95.842500000000001</v>
      </c>
      <c r="M1442" s="10">
        <f>Online_RAW!$N$2-Online_RAW!N1442</f>
        <v>209.48170526316062</v>
      </c>
      <c r="N1442" s="5">
        <f>Online_RAW!C1442*60</f>
        <v>119.2966363636362</v>
      </c>
      <c r="O1442" s="5">
        <f>MAX(0, Online_RAW!D1442*60)</f>
        <v>60.536999999999999</v>
      </c>
      <c r="P1442" s="5">
        <f>_xlfn.IFNA(VLOOKUP(A1442,Sampling!$D$7:$E$14,2,FALSE),0)</f>
        <v>0</v>
      </c>
      <c r="Q1442">
        <f>_xlfn.IFNA(VLOOKUP(A1442,Refill!$D$6:$G$8,2,FALSE),0)</f>
        <v>0</v>
      </c>
    </row>
    <row r="1443" spans="1:17" x14ac:dyDescent="0.25">
      <c r="A1443" s="5">
        <f>ROUND((Online_RAW!B1443-General!$B$10)*24,3)</f>
        <v>24.016999999999999</v>
      </c>
      <c r="B1443" s="5">
        <f>General!$B$12+Online_ANA!K1443/1000+Online_ANA!L1443/1000+Online_ANA!M1443/1000/General!$B$22-SUM($P$2:P1443)/1000/General!$B$24+SUM($Q$2:Q1443)/1000/General!$B$24</f>
        <v>1.3486120026557251</v>
      </c>
      <c r="C1443" s="5">
        <f>Online_RAW!K1443</f>
        <v>47.8066666666667</v>
      </c>
      <c r="D1443" s="5">
        <f>Online_RAW!J1443</f>
        <v>4.85636363636364</v>
      </c>
      <c r="E1443" s="5">
        <f>(1-F1443/100-G1443/100)/(1-C1443/100-D1443/100-General!$B$17/100)</f>
        <v>1.2760097626818196</v>
      </c>
      <c r="F1443" s="5">
        <f>N1443*General!$B$14/(N1443+O1443)+O1443*100/(N1443+O1443)</f>
        <v>40.119441433399203</v>
      </c>
      <c r="G1443" s="5">
        <f>N1443*General!$B$15/(N1443+O1443)</f>
        <v>3.0242706346768081E-2</v>
      </c>
      <c r="H1443" s="5">
        <f>(N1443+O1443)*(1/General!$B$20)*((F1443/100)-E1443*(C1443/100))*1000/B1443</f>
        <v>-1243.5917731275806</v>
      </c>
      <c r="I1443" s="5">
        <f>(N1443+O1443)*(1/General!$B$20)*((D1443/100)*E1443-(G1443/100))*1000/B1443</f>
        <v>367.23098782038954</v>
      </c>
      <c r="J1443" s="5">
        <f t="shared" si="22"/>
        <v>-0.29529866291799212</v>
      </c>
      <c r="K1443" s="5">
        <f>MAX(Online_RAW!$L$2-Online_RAW!L1443,0)</f>
        <v>0</v>
      </c>
      <c r="L1443" s="5">
        <f>0.0039*(Online_RAW!M1443)</f>
        <v>95.842500000000001</v>
      </c>
      <c r="M1443" s="10">
        <f>Online_RAW!$N$2-Online_RAW!N1443</f>
        <v>210.11875789474016</v>
      </c>
      <c r="N1443" s="5">
        <f>Online_RAW!C1443*60</f>
        <v>136.10243478260878</v>
      </c>
      <c r="O1443" s="5">
        <f>MAX(0, Online_RAW!D1443*60)</f>
        <v>43.911130434782578</v>
      </c>
      <c r="P1443" s="5">
        <f>_xlfn.IFNA(VLOOKUP(A1443,Sampling!$D$7:$E$14,2,FALSE),0)</f>
        <v>0</v>
      </c>
      <c r="Q1443">
        <f>_xlfn.IFNA(VLOOKUP(A1443,Refill!$D$6:$G$8,2,FALSE),0)</f>
        <v>0</v>
      </c>
    </row>
    <row r="1444" spans="1:17" x14ac:dyDescent="0.25">
      <c r="A1444" s="5">
        <f>ROUND((Online_RAW!B1444-General!$B$10)*24,3)</f>
        <v>24.033000000000001</v>
      </c>
      <c r="B1444" s="5">
        <f>General!$B$12+Online_ANA!K1444/1000+Online_ANA!L1444/1000+Online_ANA!M1444/1000/General!$B$22-SUM($P$2:P1444)/1000/General!$B$24+SUM($Q$2:Q1444)/1000/General!$B$24</f>
        <v>1.3492693501529089</v>
      </c>
      <c r="C1444" s="5">
        <f>Online_RAW!K1444</f>
        <v>40.427692307692297</v>
      </c>
      <c r="D1444" s="5">
        <f>Online_RAW!J1444</f>
        <v>4.10769230769231</v>
      </c>
      <c r="E1444" s="5">
        <f>(1-F1444/100-G1444/100)/(1-C1444/100-D1444/100-General!$B$17/100)</f>
        <v>1.1487933046977896</v>
      </c>
      <c r="F1444" s="5">
        <f>N1444*General!$B$14/(N1444+O1444)+O1444*100/(N1444+O1444)</f>
        <v>36.747749643598908</v>
      </c>
      <c r="G1444" s="5">
        <f>N1444*General!$B$15/(N1444+O1444)</f>
        <v>3.1945580988081354E-2</v>
      </c>
      <c r="H1444" s="5">
        <f>(N1444+O1444)*(1/General!$B$20)*((F1444/100)-E1444*(C1444/100))*1000/B1444</f>
        <v>-577.83574125576126</v>
      </c>
      <c r="I1444" s="5">
        <f>(N1444+O1444)*(1/General!$B$20)*((D1444/100)*E1444-(G1444/100))*1000/B1444</f>
        <v>279.33948894479539</v>
      </c>
      <c r="J1444" s="5">
        <f t="shared" si="22"/>
        <v>-0.48342369466058061</v>
      </c>
      <c r="K1444" s="5">
        <f>MAX(Online_RAW!$L$2-Online_RAW!L1444,0)</f>
        <v>0</v>
      </c>
      <c r="L1444" s="5">
        <f>0.0039*(Online_RAW!M1444)</f>
        <v>95.842500000000001</v>
      </c>
      <c r="M1444" s="10">
        <f>Online_RAW!$N$2-Online_RAW!N1444</f>
        <v>210.83526666667058</v>
      </c>
      <c r="N1444" s="5">
        <f>Online_RAW!C1444*60</f>
        <v>143.94991304347801</v>
      </c>
      <c r="O1444" s="5">
        <f>MAX(0, Online_RAW!D1444*60)</f>
        <v>36.293999999999997</v>
      </c>
      <c r="P1444" s="5">
        <f>_xlfn.IFNA(VLOOKUP(A1444,Sampling!$D$7:$E$14,2,FALSE),0)</f>
        <v>0</v>
      </c>
      <c r="Q1444">
        <f>_xlfn.IFNA(VLOOKUP(A1444,Refill!$D$6:$G$8,2,FALSE),0)</f>
        <v>0</v>
      </c>
    </row>
    <row r="1445" spans="1:17" x14ac:dyDescent="0.25">
      <c r="A1445" s="5">
        <f>ROUND((Online_RAW!B1445-General!$B$10)*24,3)</f>
        <v>24.05</v>
      </c>
      <c r="B1445" s="5">
        <f>General!$B$12+Online_ANA!K1445/1000+Online_ANA!L1445/1000+Online_ANA!M1445/1000/General!$B$22-SUM($P$2:P1445)/1000/General!$B$24+SUM($Q$2:Q1445)/1000/General!$B$24</f>
        <v>1.3501280389908255</v>
      </c>
      <c r="C1445" s="5">
        <f>Online_RAW!K1445</f>
        <v>35.25</v>
      </c>
      <c r="D1445" s="5">
        <f>Online_RAW!J1445</f>
        <v>3.5284615384615399</v>
      </c>
      <c r="E1445" s="5">
        <f>(1-F1445/100-G1445/100)/(1-C1445/100-D1445/100-General!$B$17/100)</f>
        <v>1.0698174208153257</v>
      </c>
      <c r="F1445" s="5">
        <f>N1445*General!$B$14/(N1445+O1445)+O1445*100/(N1445+O1445)</f>
        <v>34.934171863991054</v>
      </c>
      <c r="G1445" s="5">
        <f>N1445*General!$B$15/(N1445+O1445)</f>
        <v>3.2861529361620685E-2</v>
      </c>
      <c r="H1445" s="5">
        <f>(N1445+O1445)*(1/General!$B$20)*((F1445/100)-E1445*(C1445/100))*1000/B1445</f>
        <v>-165.11915313895247</v>
      </c>
      <c r="I1445" s="5">
        <f>(N1445+O1445)*(1/General!$B$20)*((D1445/100)*E1445-(G1445/100))*1000/B1445</f>
        <v>222.50316229001282</v>
      </c>
      <c r="J1445" s="5">
        <f t="shared" si="22"/>
        <v>-1.3475309075911386</v>
      </c>
      <c r="K1445" s="5">
        <f>MAX(Online_RAW!$L$2-Online_RAW!L1445,0)</f>
        <v>0</v>
      </c>
      <c r="L1445" s="5">
        <f>0.0039*(Online_RAW!M1445)</f>
        <v>96.086249999999993</v>
      </c>
      <c r="M1445" s="10">
        <f>Online_RAW!$N$2-Online_RAW!N1445</f>
        <v>211.50554999999986</v>
      </c>
      <c r="N1445" s="5">
        <f>Online_RAW!C1445*60</f>
        <v>147.8293043478258</v>
      </c>
      <c r="O1445" s="5">
        <f>MAX(0, Online_RAW!D1445*60)</f>
        <v>32.11278260869566</v>
      </c>
      <c r="P1445" s="5">
        <f>_xlfn.IFNA(VLOOKUP(A1445,Sampling!$D$7:$E$14,2,FALSE),0)</f>
        <v>0</v>
      </c>
      <c r="Q1445">
        <f>_xlfn.IFNA(VLOOKUP(A1445,Refill!$D$6:$G$8,2,FALSE),0)</f>
        <v>0</v>
      </c>
    </row>
    <row r="1446" spans="1:17" x14ac:dyDescent="0.25">
      <c r="A1446" s="5">
        <f>ROUND((Online_RAW!B1446-General!$B$10)*24,3)</f>
        <v>24.067</v>
      </c>
      <c r="B1446" s="5">
        <f>General!$B$12+Online_ANA!K1446/1000+Online_ANA!L1446/1000+Online_ANA!M1446/1000/General!$B$22-SUM($P$2:P1446)/1000/General!$B$24+SUM($Q$2:Q1446)/1000/General!$B$24</f>
        <v>1.35064652529489</v>
      </c>
      <c r="C1446" s="5">
        <f>Online_RAW!K1446</f>
        <v>32.335000000000001</v>
      </c>
      <c r="D1446" s="5">
        <f>Online_RAW!J1446</f>
        <v>3.1560000000000001</v>
      </c>
      <c r="E1446" s="5">
        <f>(1-F1446/100-G1446/100)/(1-C1446/100-D1446/100-General!$B$17/100)</f>
        <v>1.0294828752165255</v>
      </c>
      <c r="F1446" s="5">
        <f>N1446*General!$B$14/(N1446+O1446)+O1446*100/(N1446+O1446)</f>
        <v>34.00120579932053</v>
      </c>
      <c r="G1446" s="5">
        <f>N1446*General!$B$15/(N1446+O1446)</f>
        <v>3.3332724343777514E-2</v>
      </c>
      <c r="H1446" s="5">
        <f>(N1446+O1446)*(1/General!$B$20)*((F1446/100)-E1446*(C1446/100))*1000/B1446</f>
        <v>42.365897171535053</v>
      </c>
      <c r="I1446" s="5">
        <f>(N1446+O1446)*(1/General!$B$20)*((D1446/100)*E1446-(G1446/100))*1000/B1446</f>
        <v>191.10822088673746</v>
      </c>
      <c r="J1446" s="5">
        <f t="shared" si="22"/>
        <v>4.5108975295143736</v>
      </c>
      <c r="K1446" s="5">
        <f>MAX(Online_RAW!$L$2-Online_RAW!L1446,0)</f>
        <v>0</v>
      </c>
      <c r="L1446" s="5">
        <f>0.0039*(Online_RAW!M1446)</f>
        <v>96.267600000000002</v>
      </c>
      <c r="M1446" s="10">
        <f>Online_RAW!$N$2-Online_RAW!N1446</f>
        <v>211.87302857143004</v>
      </c>
      <c r="N1446" s="5">
        <f>Online_RAW!C1446*60</f>
        <v>149.92486956521759</v>
      </c>
      <c r="O1446" s="5">
        <f>MAX(0, Online_RAW!D1446*60)</f>
        <v>29.98826086956522</v>
      </c>
      <c r="P1446" s="5">
        <f>_xlfn.IFNA(VLOOKUP(A1446,Sampling!$D$7:$E$14,2,FALSE),0)</f>
        <v>0</v>
      </c>
      <c r="Q1446">
        <f>_xlfn.IFNA(VLOOKUP(A1446,Refill!$D$6:$G$8,2,FALSE),0)</f>
        <v>0</v>
      </c>
    </row>
    <row r="1447" spans="1:17" x14ac:dyDescent="0.25">
      <c r="A1447" s="5">
        <f>ROUND((Online_RAW!B1447-General!$B$10)*24,3)</f>
        <v>24.082999999999998</v>
      </c>
      <c r="B1447" s="5">
        <f>General!$B$12+Online_ANA!K1447/1000+Online_ANA!L1447/1000+Online_ANA!M1447/1000/General!$B$22-SUM($P$2:P1447)/1000/General!$B$24+SUM($Q$2:Q1447)/1000/General!$B$24</f>
        <v>1.3514961424311926</v>
      </c>
      <c r="C1447" s="5">
        <f>Online_RAW!K1447</f>
        <v>30.814615384615401</v>
      </c>
      <c r="D1447" s="5">
        <f>Online_RAW!J1447</f>
        <v>2.9166666666666701</v>
      </c>
      <c r="E1447" s="5">
        <f>(1-F1447/100-G1447/100)/(1-C1447/100-D1447/100-General!$B$17/100)</f>
        <v>1.0073793088918501</v>
      </c>
      <c r="F1447" s="5">
        <f>N1447*General!$B$14/(N1447+O1447)+O1447*100/(N1447+O1447)</f>
        <v>33.644637180052456</v>
      </c>
      <c r="G1447" s="5">
        <f>N1447*General!$B$15/(N1447+O1447)</f>
        <v>3.3512809505024013E-2</v>
      </c>
      <c r="H1447" s="5">
        <f>(N1447+O1447)*(1/General!$B$20)*((F1447/100)-E1447*(C1447/100))*1000/B1447</f>
        <v>154.53561510683744</v>
      </c>
      <c r="I1447" s="5">
        <f>(N1447+O1447)*(1/General!$B$20)*((D1447/100)*E1447-(G1447/100))*1000/B1447</f>
        <v>172.47008226916822</v>
      </c>
      <c r="J1447" s="5">
        <f t="shared" si="22"/>
        <v>1.1160539410279751</v>
      </c>
      <c r="K1447" s="5">
        <f>MAX(Online_RAW!$L$2-Online_RAW!L1447,0)</f>
        <v>0</v>
      </c>
      <c r="L1447" s="5">
        <f>0.0039*(Online_RAW!M1447)</f>
        <v>96.555224999999993</v>
      </c>
      <c r="M1447" s="10">
        <f>Online_RAW!$N$2-Online_RAW!N1447</f>
        <v>212.48559999999998</v>
      </c>
      <c r="N1447" s="5">
        <f>Online_RAW!C1447*60</f>
        <v>150.69573913043459</v>
      </c>
      <c r="O1447" s="5">
        <f>MAX(0, Online_RAW!D1447*60)</f>
        <v>29.170695652173901</v>
      </c>
      <c r="P1447" s="5">
        <f>_xlfn.IFNA(VLOOKUP(A1447,Sampling!$D$7:$E$14,2,FALSE),0)</f>
        <v>0</v>
      </c>
      <c r="Q1447">
        <f>_xlfn.IFNA(VLOOKUP(A1447,Refill!$D$6:$G$8,2,FALSE),0)</f>
        <v>0</v>
      </c>
    </row>
    <row r="1448" spans="1:17" x14ac:dyDescent="0.25">
      <c r="A1448" s="5">
        <f>ROUND((Online_RAW!B1448-General!$B$10)*24,3)</f>
        <v>24.1</v>
      </c>
      <c r="B1448" s="5">
        <f>General!$B$12+Online_ANA!K1448/1000+Online_ANA!L1448/1000+Online_ANA!M1448/1000/General!$B$22-SUM($P$2:P1448)/1000/General!$B$24+SUM($Q$2:Q1448)/1000/General!$B$24</f>
        <v>1.3522984204892943</v>
      </c>
      <c r="C1448" s="5">
        <f>Online_RAW!K1448</f>
        <v>30.064615384615401</v>
      </c>
      <c r="D1448" s="5">
        <f>Online_RAW!J1448</f>
        <v>2.84</v>
      </c>
      <c r="E1448" s="5">
        <f>(1-F1448/100-G1448/100)/(1-C1448/100-D1448/100-General!$B$17/100)</f>
        <v>0.99535375230703516</v>
      </c>
      <c r="F1448" s="5">
        <f>N1448*General!$B$14/(N1448+O1448)+O1448*100/(N1448+O1448)</f>
        <v>33.613510542620169</v>
      </c>
      <c r="G1448" s="5">
        <f>N1448*General!$B$15/(N1448+O1448)</f>
        <v>3.3528530028979715E-2</v>
      </c>
      <c r="H1448" s="5">
        <f>(N1448+O1448)*(1/General!$B$20)*((F1448/100)-E1448*(C1448/100))*1000/B1448</f>
        <v>219.20175869058983</v>
      </c>
      <c r="I1448" s="5">
        <f>(N1448+O1448)*(1/General!$B$20)*((D1448/100)*E1448-(G1448/100))*1000/B1448</f>
        <v>165.99628402946271</v>
      </c>
      <c r="J1448" s="5">
        <f t="shared" si="22"/>
        <v>0.75727624185612341</v>
      </c>
      <c r="K1448" s="5">
        <f>MAX(Online_RAW!$L$2-Online_RAW!L1448,0)</f>
        <v>0</v>
      </c>
      <c r="L1448" s="5">
        <f>0.0039*(Online_RAW!M1448)</f>
        <v>96.700499999999991</v>
      </c>
      <c r="M1448" s="10">
        <f>Online_RAW!$N$2-Online_RAW!N1448</f>
        <v>213.20173333333059</v>
      </c>
      <c r="N1448" s="5">
        <f>Online_RAW!C1448*60</f>
        <v>150.98400000000001</v>
      </c>
      <c r="O1448" s="5">
        <f>MAX(0, Online_RAW!D1448*60)</f>
        <v>29.142000000000003</v>
      </c>
      <c r="P1448" s="5">
        <f>_xlfn.IFNA(VLOOKUP(A1448,Sampling!$D$7:$E$14,2,FALSE),0)</f>
        <v>0</v>
      </c>
      <c r="Q1448">
        <f>_xlfn.IFNA(VLOOKUP(A1448,Refill!$D$6:$G$8,2,FALSE),0)</f>
        <v>0</v>
      </c>
    </row>
    <row r="1449" spans="1:17" x14ac:dyDescent="0.25">
      <c r="A1449" s="5">
        <f>ROUND((Online_RAW!B1449-General!$B$10)*24,3)</f>
        <v>24.117000000000001</v>
      </c>
      <c r="B1449" s="5">
        <f>General!$B$12+Online_ANA!K1449/1000+Online_ANA!L1449/1000+Online_ANA!M1449/1000/General!$B$22-SUM($P$2:P1449)/1000/General!$B$24+SUM($Q$2:Q1449)/1000/General!$B$24</f>
        <v>1.3531848332568808</v>
      </c>
      <c r="C1449" s="5">
        <f>Online_RAW!K1449</f>
        <v>29.704999999999998</v>
      </c>
      <c r="D1449" s="5">
        <f>Online_RAW!J1449</f>
        <v>2.81</v>
      </c>
      <c r="E1449" s="5">
        <f>(1-F1449/100-G1449/100)/(1-C1449/100-D1449/100-General!$B$17/100)</f>
        <v>0.99144592236571638</v>
      </c>
      <c r="F1449" s="5">
        <f>N1449*General!$B$14/(N1449+O1449)+O1449*100/(N1449+O1449)</f>
        <v>33.487670867829898</v>
      </c>
      <c r="G1449" s="5">
        <f>N1449*General!$B$15/(N1449+O1449)</f>
        <v>3.3592085420287937E-2</v>
      </c>
      <c r="H1449" s="5">
        <f>(N1449+O1449)*(1/General!$B$20)*((F1449/100)-E1449*(C1449/100))*1000/B1449</f>
        <v>239.73272294046396</v>
      </c>
      <c r="I1449" s="5">
        <f>(N1449+O1449)*(1/General!$B$20)*((D1449/100)*E1449-(G1449/100))*1000/B1449</f>
        <v>163.45578910327049</v>
      </c>
      <c r="J1449" s="5">
        <f t="shared" si="22"/>
        <v>0.68182510546907549</v>
      </c>
      <c r="K1449" s="5">
        <f>MAX(Online_RAW!$L$2-Online_RAW!L1449,0)</f>
        <v>0</v>
      </c>
      <c r="L1449" s="5">
        <f>0.0039*(Online_RAW!M1449)</f>
        <v>96.986174999999989</v>
      </c>
      <c r="M1449" s="10">
        <f>Online_RAW!$N$2-Online_RAW!N1449</f>
        <v>213.85653749999983</v>
      </c>
      <c r="N1449" s="5">
        <f>Online_RAW!C1449*60</f>
        <v>151.2679090909092</v>
      </c>
      <c r="O1449" s="5">
        <f>MAX(0, Online_RAW!D1449*60)</f>
        <v>28.85536363636362</v>
      </c>
      <c r="P1449" s="5">
        <f>_xlfn.IFNA(VLOOKUP(A1449,Sampling!$D$7:$E$14,2,FALSE),0)</f>
        <v>0</v>
      </c>
      <c r="Q1449">
        <f>_xlfn.IFNA(VLOOKUP(A1449,Refill!$D$6:$G$8,2,FALSE),0)</f>
        <v>0</v>
      </c>
    </row>
    <row r="1450" spans="1:17" x14ac:dyDescent="0.25">
      <c r="A1450" s="5">
        <f>ROUND((Online_RAW!B1450-General!$B$10)*24,3)</f>
        <v>24.132999999999999</v>
      </c>
      <c r="B1450" s="5">
        <f>General!$B$12+Online_ANA!K1450/1000+Online_ANA!L1450/1000+Online_ANA!M1450/1000/General!$B$22-SUM($P$2:P1450)/1000/General!$B$24+SUM($Q$2:Q1450)/1000/General!$B$24</f>
        <v>1.353953627522936</v>
      </c>
      <c r="C1450" s="5">
        <f>Online_RAW!K1450</f>
        <v>29.545000000000002</v>
      </c>
      <c r="D1450" s="5">
        <f>Online_RAW!J1450</f>
        <v>2.83</v>
      </c>
      <c r="E1450" s="5">
        <f>(1-F1450/100-G1450/100)/(1-C1450/100-D1450/100-General!$B$17/100)</f>
        <v>0.99150057734341113</v>
      </c>
      <c r="F1450" s="5">
        <f>N1450*General!$B$14/(N1450+O1450)+O1450*100/(N1450+O1450)</f>
        <v>33.345124051278802</v>
      </c>
      <c r="G1450" s="5">
        <f>N1450*General!$B$15/(N1450+O1450)</f>
        <v>3.3664078761980402E-2</v>
      </c>
      <c r="H1450" s="5">
        <f>(N1450+O1450)*(1/General!$B$20)*((F1450/100)-E1450*(C1450/100))*1000/B1450</f>
        <v>240.24768468015336</v>
      </c>
      <c r="I1450" s="5">
        <f>(N1450+O1450)*(1/General!$B$20)*((D1450/100)*E1450-(G1450/100))*1000/B1450</f>
        <v>164.40263928799391</v>
      </c>
      <c r="J1450" s="5">
        <f t="shared" si="22"/>
        <v>0.68430478115477578</v>
      </c>
      <c r="K1450" s="5">
        <f>MAX(Online_RAW!$L$2-Online_RAW!L1450,0)</f>
        <v>0</v>
      </c>
      <c r="L1450" s="5">
        <f>0.0039*(Online_RAW!M1450)</f>
        <v>97.125599999999991</v>
      </c>
      <c r="M1450" s="10">
        <f>Online_RAW!$N$2-Online_RAW!N1450</f>
        <v>214.54255000000012</v>
      </c>
      <c r="N1450" s="5">
        <f>Online_RAW!C1450*60</f>
        <v>151.4611304347824</v>
      </c>
      <c r="O1450" s="5">
        <f>MAX(0, Online_RAW!D1450*60)</f>
        <v>28.506521739130442</v>
      </c>
      <c r="P1450" s="5">
        <f>_xlfn.IFNA(VLOOKUP(A1450,Sampling!$D$7:$E$14,2,FALSE),0)</f>
        <v>0</v>
      </c>
      <c r="Q1450">
        <f>_xlfn.IFNA(VLOOKUP(A1450,Refill!$D$6:$G$8,2,FALSE),0)</f>
        <v>0</v>
      </c>
    </row>
    <row r="1451" spans="1:17" x14ac:dyDescent="0.25">
      <c r="A1451" s="5">
        <f>ROUND((Online_RAW!B1451-General!$B$10)*24,3)</f>
        <v>24.15</v>
      </c>
      <c r="B1451" s="5">
        <f>General!$B$12+Online_ANA!K1451/1000+Online_ANA!L1451/1000+Online_ANA!M1451/1000/General!$B$22-SUM($P$2:P1451)/1000/General!$B$24+SUM($Q$2:Q1451)/1000/General!$B$24</f>
        <v>1.3548275006931743</v>
      </c>
      <c r="C1451" s="5">
        <f>Online_RAW!K1451</f>
        <v>29.417000000000002</v>
      </c>
      <c r="D1451" s="5">
        <f>Online_RAW!J1451</f>
        <v>2.835</v>
      </c>
      <c r="E1451" s="5">
        <f>(1-F1451/100-G1451/100)/(1-C1451/100-D1451/100-General!$B$17/100)</f>
        <v>0.99174890199752075</v>
      </c>
      <c r="F1451" s="5">
        <f>N1451*General!$B$14/(N1451+O1451)+O1451*100/(N1451+O1451)</f>
        <v>33.206383358709751</v>
      </c>
      <c r="G1451" s="5">
        <f>N1451*General!$B$15/(N1451+O1451)</f>
        <v>3.3734149818833457E-2</v>
      </c>
      <c r="H1451" s="5">
        <f>(N1451+O1451)*(1/General!$B$20)*((F1451/100)-E1451*(C1451/100))*1000/B1451</f>
        <v>239.26174611919512</v>
      </c>
      <c r="I1451" s="5">
        <f>(N1451+O1451)*(1/General!$B$20)*((D1451/100)*E1451-(G1451/100))*1000/B1451</f>
        <v>164.83668727188672</v>
      </c>
      <c r="J1451" s="5">
        <f t="shared" si="22"/>
        <v>0.68893874572731983</v>
      </c>
      <c r="K1451" s="5">
        <f>MAX(Online_RAW!$L$2-Online_RAW!L1451,0)</f>
        <v>0</v>
      </c>
      <c r="L1451" s="5">
        <f>0.0039*(Online_RAW!M1451)</f>
        <v>97.383780000000002</v>
      </c>
      <c r="M1451" s="10">
        <f>Online_RAW!$N$2-Online_RAW!N1451</f>
        <v>215.21365555555985</v>
      </c>
      <c r="N1451" s="5">
        <f>Online_RAW!C1451*60</f>
        <v>151.96881818181839</v>
      </c>
      <c r="O1451" s="5">
        <f>MAX(0, Online_RAW!D1451*60)</f>
        <v>28.227</v>
      </c>
      <c r="P1451" s="5">
        <f>_xlfn.IFNA(VLOOKUP(A1451,Sampling!$D$7:$E$14,2,FALSE),0)</f>
        <v>0</v>
      </c>
      <c r="Q1451">
        <f>_xlfn.IFNA(VLOOKUP(A1451,Refill!$D$6:$G$8,2,FALSE),0)</f>
        <v>0</v>
      </c>
    </row>
    <row r="1452" spans="1:17" x14ac:dyDescent="0.25">
      <c r="A1452" s="5">
        <f>ROUND((Online_RAW!B1452-General!$B$10)*24,3)</f>
        <v>24.167000000000002</v>
      </c>
      <c r="B1452" s="5">
        <f>General!$B$12+Online_ANA!K1452/1000+Online_ANA!L1452/1000+Online_ANA!M1452/1000/General!$B$22-SUM($P$2:P1452)/1000/General!$B$24+SUM($Q$2:Q1452)/1000/General!$B$24</f>
        <v>1.3553400898878716</v>
      </c>
      <c r="C1452" s="5">
        <f>Online_RAW!K1452</f>
        <v>29.3</v>
      </c>
      <c r="D1452" s="5">
        <f>Online_RAW!J1452</f>
        <v>2.85</v>
      </c>
      <c r="E1452" s="5">
        <f>(1-F1452/100-G1452/100)/(1-C1452/100-D1452/100-General!$B$17/100)</f>
        <v>0.99353310203278333</v>
      </c>
      <c r="F1452" s="5">
        <f>N1452*General!$B$14/(N1452+O1452)+O1452*100/(N1452+O1452)</f>
        <v>32.984827110849189</v>
      </c>
      <c r="G1452" s="5">
        <f>N1452*General!$B$15/(N1452+O1452)</f>
        <v>3.3846046913712534E-2</v>
      </c>
      <c r="H1452" s="5">
        <f>(N1452+O1452)*(1/General!$B$20)*((F1452/100)-E1452*(C1452/100))*1000/B1452</f>
        <v>229.75671696071555</v>
      </c>
      <c r="I1452" s="5">
        <f>(N1452+O1452)*(1/General!$B$20)*((D1452/100)*E1452-(G1452/100))*1000/B1452</f>
        <v>165.91242827473084</v>
      </c>
      <c r="J1452" s="5">
        <f t="shared" si="22"/>
        <v>0.72212221026425538</v>
      </c>
      <c r="K1452" s="5">
        <f>MAX(Online_RAW!$L$2-Online_RAW!L1452,0)</f>
        <v>0</v>
      </c>
      <c r="L1452" s="5">
        <f>0.0039*(Online_RAW!M1452)</f>
        <v>97.383780000000002</v>
      </c>
      <c r="M1452" s="10">
        <f>Online_RAW!$N$2-Online_RAW!N1452</f>
        <v>215.77237777778009</v>
      </c>
      <c r="N1452" s="5">
        <f>Online_RAW!C1452*60</f>
        <v>152.43678260869561</v>
      </c>
      <c r="O1452" s="5">
        <f>MAX(0, Online_RAW!D1452*60)</f>
        <v>27.716347826086981</v>
      </c>
      <c r="P1452" s="5">
        <f>_xlfn.IFNA(VLOOKUP(A1452,Sampling!$D$7:$E$14,2,FALSE),0)</f>
        <v>0</v>
      </c>
      <c r="Q1452">
        <f>_xlfn.IFNA(VLOOKUP(A1452,Refill!$D$6:$G$8,2,FALSE),0)</f>
        <v>0</v>
      </c>
    </row>
    <row r="1453" spans="1:17" x14ac:dyDescent="0.25">
      <c r="A1453" s="5">
        <f>ROUND((Online_RAW!B1453-General!$B$10)*24,3)</f>
        <v>24.183</v>
      </c>
      <c r="B1453" s="5">
        <f>General!$B$12+Online_ANA!K1453/1000+Online_ANA!L1453/1000+Online_ANA!M1453/1000/General!$B$22-SUM($P$2:P1453)/1000/General!$B$24+SUM($Q$2:Q1453)/1000/General!$B$24</f>
        <v>1.3562191366972483</v>
      </c>
      <c r="C1453" s="5">
        <f>Online_RAW!K1453</f>
        <v>29.12</v>
      </c>
      <c r="D1453" s="5">
        <f>Online_RAW!J1453</f>
        <v>2.84</v>
      </c>
      <c r="E1453" s="5">
        <f>(1-F1453/100-G1453/100)/(1-C1453/100-D1453/100-General!$B$17/100)</f>
        <v>0.99228141186346042</v>
      </c>
      <c r="F1453" s="5">
        <f>N1453*General!$B$14/(N1453+O1453)+O1453*100/(N1453+O1453)</f>
        <v>32.880626597353853</v>
      </c>
      <c r="G1453" s="5">
        <f>N1453*General!$B$15/(N1453+O1453)</f>
        <v>3.3898673435679878E-2</v>
      </c>
      <c r="H1453" s="5">
        <f>(N1453+O1453)*(1/General!$B$20)*((F1453/100)-E1453*(C1453/100))*1000/B1453</f>
        <v>236.06015206733647</v>
      </c>
      <c r="I1453" s="5">
        <f>(N1453+O1453)*(1/General!$B$20)*((D1453/100)*E1453-(G1453/100))*1000/B1453</f>
        <v>164.91077914530086</v>
      </c>
      <c r="J1453" s="5">
        <f t="shared" si="22"/>
        <v>0.69859642849954551</v>
      </c>
      <c r="K1453" s="5">
        <f>MAX(Online_RAW!$L$2-Online_RAW!L1453,0)</f>
        <v>0</v>
      </c>
      <c r="L1453" s="5">
        <f>0.0039*(Online_RAW!M1453)</f>
        <v>97.665099999999867</v>
      </c>
      <c r="M1453" s="10">
        <f>Online_RAW!$N$2-Online_RAW!N1453</f>
        <v>216.42390000000069</v>
      </c>
      <c r="N1453" s="5">
        <f>Online_RAW!C1453*60</f>
        <v>152.58913043478239</v>
      </c>
      <c r="O1453" s="5">
        <f>MAX(0, Online_RAW!D1453*60)</f>
        <v>27.464086956521758</v>
      </c>
      <c r="P1453" s="5">
        <f>_xlfn.IFNA(VLOOKUP(A1453,Sampling!$D$7:$E$14,2,FALSE),0)</f>
        <v>0</v>
      </c>
      <c r="Q1453">
        <f>_xlfn.IFNA(VLOOKUP(A1453,Refill!$D$6:$G$8,2,FALSE),0)</f>
        <v>0</v>
      </c>
    </row>
    <row r="1454" spans="1:17" x14ac:dyDescent="0.25">
      <c r="A1454" s="5">
        <f>ROUND((Online_RAW!B1454-General!$B$10)*24,3)</f>
        <v>24.2</v>
      </c>
      <c r="B1454" s="5">
        <f>General!$B$12+Online_ANA!K1454/1000+Online_ANA!L1454/1000+Online_ANA!M1454/1000/General!$B$22-SUM($P$2:P1454)/1000/General!$B$24+SUM($Q$2:Q1454)/1000/General!$B$24</f>
        <v>1.3570857514485783</v>
      </c>
      <c r="C1454" s="5">
        <f>Online_RAW!K1454</f>
        <v>28.969000000000001</v>
      </c>
      <c r="D1454" s="5">
        <f>Online_RAW!J1454</f>
        <v>2.85</v>
      </c>
      <c r="E1454" s="5">
        <f>(1-F1454/100-G1454/100)/(1-C1454/100-D1454/100-General!$B$17/100)</f>
        <v>0.99310308122375301</v>
      </c>
      <c r="F1454" s="5">
        <f>N1454*General!$B$14/(N1454+O1454)+O1454*100/(N1454+O1454)</f>
        <v>32.684949382762603</v>
      </c>
      <c r="G1454" s="5">
        <f>N1454*General!$B$15/(N1454+O1454)</f>
        <v>3.3997500311736061E-2</v>
      </c>
      <c r="H1454" s="5">
        <f>(N1454+O1454)*(1/General!$B$20)*((F1454/100)-E1454*(C1454/100))*1000/B1454</f>
        <v>231.61287849592804</v>
      </c>
      <c r="I1454" s="5">
        <f>(N1454+O1454)*(1/General!$B$20)*((D1454/100)*E1454-(G1454/100))*1000/B1454</f>
        <v>165.40137552448357</v>
      </c>
      <c r="J1454" s="5">
        <f t="shared" si="22"/>
        <v>0.71412857781736638</v>
      </c>
      <c r="K1454" s="5">
        <f>MAX(Online_RAW!$L$2-Online_RAW!L1454,0)</f>
        <v>0</v>
      </c>
      <c r="L1454" s="5">
        <f>0.0039*(Online_RAW!M1454)</f>
        <v>97.938749999999999</v>
      </c>
      <c r="M1454" s="10">
        <f>Online_RAW!$N$2-Online_RAW!N1454</f>
        <v>217.07023157895037</v>
      </c>
      <c r="N1454" s="5">
        <f>Online_RAW!C1454*60</f>
        <v>152.9191304347824</v>
      </c>
      <c r="O1454" s="5">
        <f>MAX(0, Online_RAW!D1454*60)</f>
        <v>26.998956521739117</v>
      </c>
      <c r="P1454" s="5">
        <f>_xlfn.IFNA(VLOOKUP(A1454,Sampling!$D$7:$E$14,2,FALSE),0)</f>
        <v>0</v>
      </c>
      <c r="Q1454">
        <f>_xlfn.IFNA(VLOOKUP(A1454,Refill!$D$6:$G$8,2,FALSE),0)</f>
        <v>0</v>
      </c>
    </row>
    <row r="1455" spans="1:17" x14ac:dyDescent="0.25">
      <c r="A1455" s="5">
        <f>ROUND((Online_RAW!B1455-General!$B$10)*24,3)</f>
        <v>24.216999999999999</v>
      </c>
      <c r="B1455" s="5">
        <f>General!$B$12+Online_ANA!K1455/1000+Online_ANA!L1455/1000+Online_ANA!M1455/1000/General!$B$22-SUM($P$2:P1455)/1000/General!$B$24+SUM($Q$2:Q1455)/1000/General!$B$24</f>
        <v>1.3577541702104676</v>
      </c>
      <c r="C1455" s="5">
        <f>Online_RAW!K1455</f>
        <v>28.836666666666702</v>
      </c>
      <c r="D1455" s="5">
        <f>Online_RAW!J1455</f>
        <v>2.855</v>
      </c>
      <c r="E1455" s="5">
        <f>(1-F1455/100-G1455/100)/(1-C1455/100-D1455/100-General!$B$17/100)</f>
        <v>0.99237079967646269</v>
      </c>
      <c r="F1455" s="5">
        <f>N1455*General!$B$14/(N1455+O1455)+O1455*100/(N1455+O1455)</f>
        <v>32.608159553778478</v>
      </c>
      <c r="G1455" s="5">
        <f>N1455*General!$B$15/(N1455+O1455)</f>
        <v>3.4036283053647233E-2</v>
      </c>
      <c r="H1455" s="5">
        <f>(N1455+O1455)*(1/General!$B$20)*((F1455/100)-E1455*(C1455/100))*1000/B1455</f>
        <v>235.92126881264775</v>
      </c>
      <c r="I1455" s="5">
        <f>(N1455+O1455)*(1/General!$B$20)*((D1455/100)*E1455-(G1455/100))*1000/B1455</f>
        <v>165.44850596409717</v>
      </c>
      <c r="J1455" s="5">
        <f t="shared" si="22"/>
        <v>0.70128694541518788</v>
      </c>
      <c r="K1455" s="5">
        <f>MAX(Online_RAW!$L$2-Online_RAW!L1455,0)</f>
        <v>0</v>
      </c>
      <c r="L1455" s="5">
        <f>0.0039*(Online_RAW!M1455)</f>
        <v>97.975799999999992</v>
      </c>
      <c r="M1455" s="10">
        <f>Online_RAW!$N$2-Online_RAW!N1455</f>
        <v>217.75842352940981</v>
      </c>
      <c r="N1455" s="5">
        <f>Online_RAW!C1455*60</f>
        <v>153.05739130434779</v>
      </c>
      <c r="O1455" s="5">
        <f>MAX(0, Online_RAW!D1455*60)</f>
        <v>26.818173913043459</v>
      </c>
      <c r="P1455" s="5">
        <f>_xlfn.IFNA(VLOOKUP(A1455,Sampling!$D$7:$E$14,2,FALSE),0)</f>
        <v>0</v>
      </c>
      <c r="Q1455">
        <f>_xlfn.IFNA(VLOOKUP(A1455,Refill!$D$6:$G$8,2,FALSE),0)</f>
        <v>0</v>
      </c>
    </row>
    <row r="1456" spans="1:17" x14ac:dyDescent="0.25">
      <c r="A1456" s="5">
        <f>ROUND((Online_RAW!B1456-General!$B$10)*24,3)</f>
        <v>24.233000000000001</v>
      </c>
      <c r="B1456" s="5">
        <f>General!$B$12+Online_ANA!K1456/1000+Online_ANA!L1456/1000+Online_ANA!M1456/1000/General!$B$22-SUM($P$2:P1456)/1000/General!$B$24+SUM($Q$2:Q1456)/1000/General!$B$24</f>
        <v>1.3585655337614682</v>
      </c>
      <c r="C1456" s="5">
        <f>Online_RAW!K1456</f>
        <v>28.7155555555556</v>
      </c>
      <c r="D1456" s="5">
        <f>Online_RAW!J1456</f>
        <v>2.8433333333333302</v>
      </c>
      <c r="E1456" s="5">
        <f>(1-F1456/100-G1456/100)/(1-C1456/100-D1456/100-General!$B$17/100)</f>
        <v>0.99221560788782948</v>
      </c>
      <c r="F1456" s="5">
        <f>N1456*General!$B$14/(N1456+O1456)+O1456*100/(N1456+O1456)</f>
        <v>32.486887864094001</v>
      </c>
      <c r="G1456" s="5">
        <f>N1456*General!$B$15/(N1456+O1456)</f>
        <v>3.4097531381770713E-2</v>
      </c>
      <c r="H1456" s="5">
        <f>(N1456+O1456)*(1/General!$B$20)*((F1456/100)-E1456*(C1456/100))*1000/B1456</f>
        <v>236.29519119418782</v>
      </c>
      <c r="I1456" s="5">
        <f>(N1456+O1456)*(1/General!$B$20)*((D1456/100)*E1456-(G1456/100))*1000/B1456</f>
        <v>164.85632629881823</v>
      </c>
      <c r="J1456" s="5">
        <f t="shared" si="22"/>
        <v>0.69767110141204269</v>
      </c>
      <c r="K1456" s="5">
        <f>MAX(Online_RAW!$L$2-Online_RAW!L1456,0)</f>
        <v>0</v>
      </c>
      <c r="L1456" s="5">
        <f>0.0039*(Online_RAW!M1456)</f>
        <v>98.209019999999995</v>
      </c>
      <c r="M1456" s="10">
        <f>Online_RAW!$N$2-Online_RAW!N1456</f>
        <v>218.38860000000022</v>
      </c>
      <c r="N1456" s="5">
        <f>Online_RAW!C1456*60</f>
        <v>153.537913043478</v>
      </c>
      <c r="O1456" s="5">
        <f>MAX(0, Online_RAW!D1456*60)</f>
        <v>26.578249999999979</v>
      </c>
      <c r="P1456" s="5">
        <f>_xlfn.IFNA(VLOOKUP(A1456,Sampling!$D$7:$E$14,2,FALSE),0)</f>
        <v>0</v>
      </c>
      <c r="Q1456">
        <f>_xlfn.IFNA(VLOOKUP(A1456,Refill!$D$6:$G$8,2,FALSE),0)</f>
        <v>0</v>
      </c>
    </row>
    <row r="1457" spans="1:17" x14ac:dyDescent="0.25">
      <c r="A1457" s="5">
        <f>ROUND((Online_RAW!B1457-General!$B$10)*24,3)</f>
        <v>24.25</v>
      </c>
      <c r="B1457" s="5">
        <f>General!$B$12+Online_ANA!K1457/1000+Online_ANA!L1457/1000+Online_ANA!M1457/1000/General!$B$22-SUM($P$2:P1457)/1000/General!$B$24+SUM($Q$2:Q1457)/1000/General!$B$24</f>
        <v>1.3594125055045869</v>
      </c>
      <c r="C1457" s="5">
        <f>Online_RAW!K1457</f>
        <v>28.593</v>
      </c>
      <c r="D1457" s="5">
        <f>Online_RAW!J1457</f>
        <v>2.8433333333333302</v>
      </c>
      <c r="E1457" s="5">
        <f>(1-F1457/100-G1457/100)/(1-C1457/100-D1457/100-General!$B$17/100)</f>
        <v>0.9913852316728301</v>
      </c>
      <c r="F1457" s="5">
        <f>N1457*General!$B$14/(N1457+O1457)+O1457*100/(N1457+O1457)</f>
        <v>32.421827811038128</v>
      </c>
      <c r="G1457" s="5">
        <f>N1457*General!$B$15/(N1457+O1457)</f>
        <v>3.4130389994425192E-2</v>
      </c>
      <c r="H1457" s="5">
        <f>(N1457+O1457)*(1/General!$B$20)*((F1457/100)-E1457*(C1457/100))*1000/B1457</f>
        <v>240.77930438281044</v>
      </c>
      <c r="I1457" s="5">
        <f>(N1457+O1457)*(1/General!$B$20)*((D1457/100)*E1457-(G1457/100))*1000/B1457</f>
        <v>164.53385600816046</v>
      </c>
      <c r="J1457" s="5">
        <f t="shared" si="22"/>
        <v>0.68333886265644828</v>
      </c>
      <c r="K1457" s="5">
        <f>MAX(Online_RAW!$L$2-Online_RAW!L1457,0)</f>
        <v>0</v>
      </c>
      <c r="L1457" s="5">
        <f>0.0039*(Online_RAW!M1457)</f>
        <v>98.400899999999993</v>
      </c>
      <c r="M1457" s="10">
        <f>Online_RAW!$N$2-Online_RAW!N1457</f>
        <v>219.10264999999981</v>
      </c>
      <c r="N1457" s="5">
        <f>Online_RAW!C1457*60</f>
        <v>153.6128181818184</v>
      </c>
      <c r="O1457" s="5">
        <f>MAX(0, Online_RAW!D1457*60)</f>
        <v>26.417727272727298</v>
      </c>
      <c r="P1457" s="5">
        <f>_xlfn.IFNA(VLOOKUP(A1457,Sampling!$D$7:$E$14,2,FALSE),0)</f>
        <v>0</v>
      </c>
      <c r="Q1457">
        <f>_xlfn.IFNA(VLOOKUP(A1457,Refill!$D$6:$G$8,2,FALSE),0)</f>
        <v>0</v>
      </c>
    </row>
    <row r="1458" spans="1:17" x14ac:dyDescent="0.25">
      <c r="A1458" s="5">
        <f>ROUND((Online_RAW!B1458-General!$B$10)*24,3)</f>
        <v>24.266999999999999</v>
      </c>
      <c r="B1458" s="5">
        <f>General!$B$12+Online_ANA!K1458/1000+Online_ANA!L1458/1000+Online_ANA!M1458/1000/General!$B$22-SUM($P$2:P1458)/1000/General!$B$24+SUM($Q$2:Q1458)/1000/General!$B$24</f>
        <v>1.3602672770642208</v>
      </c>
      <c r="C1458" s="5">
        <f>Online_RAW!K1458</f>
        <v>28.48</v>
      </c>
      <c r="D1458" s="5">
        <f>Online_RAW!J1458</f>
        <v>2.82</v>
      </c>
      <c r="E1458" s="5">
        <f>(1-F1458/100-G1458/100)/(1-C1458/100-D1458/100-General!$B$17/100)</f>
        <v>0.9910513671163641</v>
      </c>
      <c r="F1458" s="5">
        <f>N1458*General!$B$14/(N1458+O1458)+O1458*100/(N1458+O1458)</f>
        <v>32.309404212595382</v>
      </c>
      <c r="G1458" s="5">
        <f>N1458*General!$B$15/(N1458+O1458)</f>
        <v>3.4187169589598297E-2</v>
      </c>
      <c r="H1458" s="5">
        <f>(N1458+O1458)*(1/General!$B$20)*((F1458/100)-E1458*(C1458/100))*1000/B1458</f>
        <v>241.25405590313807</v>
      </c>
      <c r="I1458" s="5">
        <f>(N1458+O1458)*(1/General!$B$20)*((D1458/100)*E1458-(G1458/100))*1000/B1458</f>
        <v>163.06512196865583</v>
      </c>
      <c r="J1458" s="5">
        <f t="shared" si="22"/>
        <v>0.67590624065663552</v>
      </c>
      <c r="K1458" s="5">
        <f>MAX(Online_RAW!$L$2-Online_RAW!L1458,0)</f>
        <v>0</v>
      </c>
      <c r="L1458" s="5">
        <f>0.0039*(Online_RAW!M1458)</f>
        <v>98.64855</v>
      </c>
      <c r="M1458" s="10">
        <f>Online_RAW!$N$2-Online_RAW!N1458</f>
        <v>219.76441250000062</v>
      </c>
      <c r="N1458" s="5">
        <f>Online_RAW!C1458*60</f>
        <v>153.92454545454538</v>
      </c>
      <c r="O1458" s="5">
        <f>MAX(0, Online_RAW!D1458*60)</f>
        <v>26.171727272727239</v>
      </c>
      <c r="P1458" s="5">
        <f>_xlfn.IFNA(VLOOKUP(A1458,Sampling!$D$7:$E$14,2,FALSE),0)</f>
        <v>0</v>
      </c>
      <c r="Q1458">
        <f>_xlfn.IFNA(VLOOKUP(A1458,Refill!$D$6:$G$8,2,FALSE),0)</f>
        <v>0</v>
      </c>
    </row>
    <row r="1459" spans="1:17" x14ac:dyDescent="0.25">
      <c r="A1459" s="5">
        <f>ROUND((Online_RAW!B1459-General!$B$10)*24,3)</f>
        <v>24.283000000000001</v>
      </c>
      <c r="B1459" s="5">
        <f>General!$B$12+Online_ANA!K1459/1000+Online_ANA!L1459/1000+Online_ANA!M1459/1000/General!$B$22-SUM($P$2:P1459)/1000/General!$B$24+SUM($Q$2:Q1459)/1000/General!$B$24</f>
        <v>1.3611375308148996</v>
      </c>
      <c r="C1459" s="5">
        <f>Online_RAW!K1459</f>
        <v>28.405000000000001</v>
      </c>
      <c r="D1459" s="5">
        <f>Online_RAW!J1459</f>
        <v>2.8250000000000002</v>
      </c>
      <c r="E1459" s="5">
        <f>(1-F1459/100-G1459/100)/(1-C1459/100-D1459/100-General!$B$17/100)</f>
        <v>0.98990639048916695</v>
      </c>
      <c r="F1459" s="5">
        <f>N1459*General!$B$14/(N1459+O1459)+O1459*100/(N1459+O1459)</f>
        <v>32.318279719549778</v>
      </c>
      <c r="G1459" s="5">
        <f>N1459*General!$B$15/(N1459+O1459)</f>
        <v>3.4182687010328394E-2</v>
      </c>
      <c r="H1459" s="5">
        <f>(N1459+O1459)*(1/General!$B$20)*((F1459/100)-E1459*(C1459/100))*1000/B1459</f>
        <v>247.70832882018343</v>
      </c>
      <c r="I1459" s="5">
        <f>(N1459+O1459)*(1/General!$B$20)*((D1459/100)*E1459-(G1459/100))*1000/B1459</f>
        <v>162.91601618739352</v>
      </c>
      <c r="J1459" s="5">
        <f t="shared" si="22"/>
        <v>0.65769292846692129</v>
      </c>
      <c r="K1459" s="5">
        <f>MAX(Online_RAW!$L$2-Online_RAW!L1459,0)</f>
        <v>0</v>
      </c>
      <c r="L1459" s="5">
        <f>0.0039*(Online_RAW!M1459)</f>
        <v>98.81819999999999</v>
      </c>
      <c r="M1459" s="10">
        <f>Online_RAW!$N$2-Online_RAW!N1459</f>
        <v>220.52807058824055</v>
      </c>
      <c r="N1459" s="5">
        <f>Online_RAW!C1459*60</f>
        <v>153.76591304347798</v>
      </c>
      <c r="O1459" s="5">
        <f>MAX(0, Online_RAW!D1459*60)</f>
        <v>26.168347826086979</v>
      </c>
      <c r="P1459" s="5">
        <f>_xlfn.IFNA(VLOOKUP(A1459,Sampling!$D$7:$E$14,2,FALSE),0)</f>
        <v>0</v>
      </c>
      <c r="Q1459">
        <f>_xlfn.IFNA(VLOOKUP(A1459,Refill!$D$6:$G$8,2,FALSE),0)</f>
        <v>0</v>
      </c>
    </row>
    <row r="1460" spans="1:17" x14ac:dyDescent="0.25">
      <c r="A1460" s="5">
        <f>ROUND((Online_RAW!B1460-General!$B$10)*24,3)</f>
        <v>24.3</v>
      </c>
      <c r="B1460" s="5">
        <f>General!$B$12+Online_ANA!K1460/1000+Online_ANA!L1460/1000+Online_ANA!M1460/1000/General!$B$22-SUM($P$2:P1460)/1000/General!$B$24+SUM($Q$2:Q1460)/1000/General!$B$24</f>
        <v>1.3619938911090097</v>
      </c>
      <c r="C1460" s="5">
        <f>Online_RAW!K1460</f>
        <v>28.34</v>
      </c>
      <c r="D1460" s="5">
        <f>Online_RAW!J1460</f>
        <v>2.8250000000000002</v>
      </c>
      <c r="E1460" s="5">
        <f>(1-F1460/100-G1460/100)/(1-C1460/100-D1460/100-General!$B$17/100)</f>
        <v>0.99008591500983667</v>
      </c>
      <c r="F1460" s="5">
        <f>N1460*General!$B$14/(N1460+O1460)+O1460*100/(N1460+O1460)</f>
        <v>32.241617194219678</v>
      </c>
      <c r="G1460" s="5">
        <f>N1460*General!$B$15/(N1460+O1460)</f>
        <v>3.4221405457464805E-2</v>
      </c>
      <c r="H1460" s="5">
        <f>(N1460+O1460)*(1/General!$B$20)*((F1460/100)-E1460*(C1460/100))*1000/B1460</f>
        <v>246.41690331851726</v>
      </c>
      <c r="I1460" s="5">
        <f>(N1460+O1460)*(1/General!$B$20)*((D1460/100)*E1460-(G1460/100))*1000/B1460</f>
        <v>162.76871328751696</v>
      </c>
      <c r="J1460" s="5">
        <f t="shared" si="22"/>
        <v>0.6605419964925171</v>
      </c>
      <c r="K1460" s="5">
        <f>MAX(Online_RAW!$L$2-Online_RAW!L1460,0)</f>
        <v>0</v>
      </c>
      <c r="L1460" s="5">
        <f>0.0039*(Online_RAW!M1460)</f>
        <v>99.086325000000002</v>
      </c>
      <c r="M1460" s="10">
        <f>Online_RAW!$N$2-Online_RAW!N1460</f>
        <v>221.16924705882047</v>
      </c>
      <c r="N1460" s="5">
        <f>Online_RAW!C1460*60</f>
        <v>153.87156521739121</v>
      </c>
      <c r="O1460" s="5">
        <f>MAX(0, Online_RAW!D1460*60)</f>
        <v>25.9826086956522</v>
      </c>
      <c r="P1460" s="5">
        <f>_xlfn.IFNA(VLOOKUP(A1460,Sampling!$D$7:$E$14,2,FALSE),0)</f>
        <v>0</v>
      </c>
      <c r="Q1460">
        <f>_xlfn.IFNA(VLOOKUP(A1460,Refill!$D$6:$G$8,2,FALSE),0)</f>
        <v>0</v>
      </c>
    </row>
    <row r="1461" spans="1:17" x14ac:dyDescent="0.25">
      <c r="A1461" s="5">
        <f>ROUND((Online_RAW!B1461-General!$B$10)*24,3)</f>
        <v>24.317</v>
      </c>
      <c r="B1461" s="5">
        <f>General!$B$12+Online_ANA!K1461/1000+Online_ANA!L1461/1000+Online_ANA!M1461/1000/General!$B$22-SUM($P$2:P1461)/1000/General!$B$24+SUM($Q$2:Q1461)/1000/General!$B$24</f>
        <v>1.3626340961818628</v>
      </c>
      <c r="C1461" s="5">
        <f>Online_RAW!K1461</f>
        <v>28.29</v>
      </c>
      <c r="D1461" s="5">
        <f>Online_RAW!J1461</f>
        <v>2.84</v>
      </c>
      <c r="E1461" s="5">
        <f>(1-F1461/100-G1461/100)/(1-C1461/100-D1461/100-General!$B$17/100)</f>
        <v>0.9900682899982074</v>
      </c>
      <c r="F1461" s="5">
        <f>N1461*General!$B$14/(N1461+O1461)+O1461*100/(N1461+O1461)</f>
        <v>32.208153494679934</v>
      </c>
      <c r="G1461" s="5">
        <f>N1461*General!$B$15/(N1461+O1461)</f>
        <v>3.4238306315818222E-2</v>
      </c>
      <c r="H1461" s="5">
        <f>(N1461+O1461)*(1/General!$B$20)*((F1461/100)-E1461*(C1461/100))*1000/B1461</f>
        <v>247.17634998903614</v>
      </c>
      <c r="I1461" s="5">
        <f>(N1461+O1461)*(1/General!$B$20)*((D1461/100)*E1461-(G1461/100))*1000/B1461</f>
        <v>163.49754413302384</v>
      </c>
      <c r="J1461" s="5">
        <f t="shared" si="22"/>
        <v>0.66146111527367402</v>
      </c>
      <c r="K1461" s="5">
        <f>MAX(Online_RAW!$L$2-Online_RAW!L1461,0)</f>
        <v>0</v>
      </c>
      <c r="L1461" s="5">
        <f>0.0039*(Online_RAW!M1461)</f>
        <v>99.086325000000002</v>
      </c>
      <c r="M1461" s="10">
        <f>Online_RAW!$N$2-Online_RAW!N1461</f>
        <v>221.86707058823049</v>
      </c>
      <c r="N1461" s="5">
        <f>Online_RAW!C1461*60</f>
        <v>153.8860909090908</v>
      </c>
      <c r="O1461" s="5">
        <f>MAX(0, Online_RAW!D1461*60)</f>
        <v>25.896272727272702</v>
      </c>
      <c r="P1461" s="5">
        <f>_xlfn.IFNA(VLOOKUP(A1461,Sampling!$D$7:$E$14,2,FALSE),0)</f>
        <v>0</v>
      </c>
      <c r="Q1461">
        <f>_xlfn.IFNA(VLOOKUP(A1461,Refill!$D$6:$G$8,2,FALSE),0)</f>
        <v>0</v>
      </c>
    </row>
    <row r="1462" spans="1:17" x14ac:dyDescent="0.25">
      <c r="A1462" s="5">
        <f>ROUND((Online_RAW!B1462-General!$B$10)*24,3)</f>
        <v>24.332999999999998</v>
      </c>
      <c r="B1462" s="5">
        <f>General!$B$12+Online_ANA!K1462/1000+Online_ANA!L1462/1000+Online_ANA!M1462/1000/General!$B$22-SUM($P$2:P1462)/1000/General!$B$24+SUM($Q$2:Q1462)/1000/General!$B$24</f>
        <v>1.363631451121303</v>
      </c>
      <c r="C1462" s="5">
        <f>Online_RAW!K1462</f>
        <v>28.234999999999999</v>
      </c>
      <c r="D1462" s="5">
        <f>Online_RAW!J1462</f>
        <v>2.8250000000000002</v>
      </c>
      <c r="E1462" s="5">
        <f>(1-F1462/100-G1462/100)/(1-C1462/100-D1462/100-General!$B$17/100)</f>
        <v>0.98976074653007129</v>
      </c>
      <c r="F1462" s="5">
        <f>N1462*General!$B$14/(N1462+O1462)+O1462*100/(N1462+O1462)</f>
        <v>32.159893315552587</v>
      </c>
      <c r="G1462" s="5">
        <f>N1462*General!$B$15/(N1462+O1462)</f>
        <v>3.426268014366031E-2</v>
      </c>
      <c r="H1462" s="5">
        <f>(N1462+O1462)*(1/General!$B$20)*((F1462/100)-E1462*(C1462/100))*1000/B1462</f>
        <v>248.12934581626095</v>
      </c>
      <c r="I1462" s="5">
        <f>(N1462+O1462)*(1/General!$B$20)*((D1462/100)*E1462-(G1462/100))*1000/B1462</f>
        <v>162.62142494187771</v>
      </c>
      <c r="J1462" s="5">
        <f t="shared" si="22"/>
        <v>0.6553897299285929</v>
      </c>
      <c r="K1462" s="5">
        <f>MAX(Online_RAW!$L$2-Online_RAW!L1462,0)</f>
        <v>0</v>
      </c>
      <c r="L1462" s="5">
        <f>0.0039*(Online_RAW!M1462)</f>
        <v>99.454550000000125</v>
      </c>
      <c r="M1462" s="10">
        <f>Online_RAW!$N$2-Online_RAW!N1462</f>
        <v>222.55282222222013</v>
      </c>
      <c r="N1462" s="5">
        <f>Online_RAW!C1462*60</f>
        <v>154.15636363636378</v>
      </c>
      <c r="O1462" s="5">
        <f>MAX(0, Online_RAW!D1462*60)</f>
        <v>25.81363636363638</v>
      </c>
      <c r="P1462" s="5">
        <f>_xlfn.IFNA(VLOOKUP(A1462,Sampling!$D$7:$E$14,2,FALSE),0)</f>
        <v>0</v>
      </c>
      <c r="Q1462">
        <f>_xlfn.IFNA(VLOOKUP(A1462,Refill!$D$6:$G$8,2,FALSE),0)</f>
        <v>0</v>
      </c>
    </row>
    <row r="1463" spans="1:17" x14ac:dyDescent="0.25">
      <c r="A1463" s="5">
        <f>ROUND((Online_RAW!B1463-General!$B$10)*24,3)</f>
        <v>24.35</v>
      </c>
      <c r="B1463" s="5">
        <f>General!$B$12+Online_ANA!K1463/1000+Online_ANA!L1463/1000+Online_ANA!M1463/1000/General!$B$22-SUM($P$2:P1463)/1000/General!$B$24+SUM($Q$2:Q1463)/1000/General!$B$24</f>
        <v>1.3642061325688073</v>
      </c>
      <c r="C1463" s="5">
        <f>Online_RAW!K1463</f>
        <v>28.195</v>
      </c>
      <c r="D1463" s="5">
        <f>Online_RAW!J1463</f>
        <v>2.83</v>
      </c>
      <c r="E1463" s="5">
        <f>(1-F1463/100-G1463/100)/(1-C1463/100-D1463/100-General!$B$17/100)</f>
        <v>0.98805314546701972</v>
      </c>
      <c r="F1463" s="5">
        <f>N1463*General!$B$14/(N1463+O1463)+O1463*100/(N1463+O1463)</f>
        <v>32.24233624474644</v>
      </c>
      <c r="G1463" s="5">
        <f>N1463*General!$B$15/(N1463+O1463)</f>
        <v>3.4221042300633109E-2</v>
      </c>
      <c r="H1463" s="5">
        <f>(N1463+O1463)*(1/General!$B$20)*((F1463/100)-E1463*(C1463/100))*1000/B1463</f>
        <v>258.26330267185779</v>
      </c>
      <c r="I1463" s="5">
        <f>(N1463+O1463)*(1/General!$B$20)*((D1463/100)*E1463-(G1463/100))*1000/B1463</f>
        <v>162.70218951398115</v>
      </c>
      <c r="J1463" s="5">
        <f t="shared" si="22"/>
        <v>0.62998570772831031</v>
      </c>
      <c r="K1463" s="5">
        <f>MAX(Online_RAW!$L$2-Online_RAW!L1463,0)</f>
        <v>0</v>
      </c>
      <c r="L1463" s="5">
        <f>0.0039*(Online_RAW!M1463)</f>
        <v>99.454550000000125</v>
      </c>
      <c r="M1463" s="10">
        <f>Online_RAW!$N$2-Online_RAW!N1463</f>
        <v>223.17922499999986</v>
      </c>
      <c r="N1463" s="5">
        <f>Online_RAW!C1463*60</f>
        <v>154.10160000000002</v>
      </c>
      <c r="O1463" s="5">
        <f>MAX(0, Online_RAW!D1463*60)</f>
        <v>26.023363636363619</v>
      </c>
      <c r="P1463" s="5">
        <f>_xlfn.IFNA(VLOOKUP(A1463,Sampling!$D$7:$E$14,2,FALSE),0)</f>
        <v>0</v>
      </c>
      <c r="Q1463">
        <f>_xlfn.IFNA(VLOOKUP(A1463,Refill!$D$6:$G$8,2,FALSE),0)</f>
        <v>0</v>
      </c>
    </row>
    <row r="1464" spans="1:17" x14ac:dyDescent="0.25">
      <c r="A1464" s="5">
        <f>ROUND((Online_RAW!B1464-General!$B$10)*24,3)</f>
        <v>24.367000000000001</v>
      </c>
      <c r="B1464" s="5">
        <f>General!$B$12+Online_ANA!K1464/1000+Online_ANA!L1464/1000+Online_ANA!M1464/1000/General!$B$22-SUM($P$2:P1464)/1000/General!$B$24+SUM($Q$2:Q1464)/1000/General!$B$24</f>
        <v>1.365320770266496</v>
      </c>
      <c r="C1464" s="5">
        <f>Online_RAW!K1464</f>
        <v>28.17</v>
      </c>
      <c r="D1464" s="5">
        <f>Online_RAW!J1464</f>
        <v>2.8250000000000002</v>
      </c>
      <c r="E1464" s="5">
        <f>(1-F1464/100-G1464/100)/(1-C1464/100-D1464/100-General!$B$17/100)</f>
        <v>0.99069805984935766</v>
      </c>
      <c r="F1464" s="5">
        <f>N1464*General!$B$14/(N1464+O1464)+O1464*100/(N1464+O1464)</f>
        <v>32.031220143243267</v>
      </c>
      <c r="G1464" s="5">
        <f>N1464*General!$B$15/(N1464+O1464)</f>
        <v>3.4327666594321585E-2</v>
      </c>
      <c r="H1464" s="5">
        <f>(N1464+O1464)*(1/General!$B$20)*((F1464/100)-E1464*(C1464/100))*1000/B1464</f>
        <v>242.55602812746073</v>
      </c>
      <c r="I1464" s="5">
        <f>(N1464+O1464)*(1/General!$B$20)*((D1464/100)*E1464-(G1464/100))*1000/B1464</f>
        <v>162.6191891264103</v>
      </c>
      <c r="J1464" s="5">
        <f t="shared" si="22"/>
        <v>0.67043969338480247</v>
      </c>
      <c r="K1464" s="5">
        <f>MAX(Online_RAW!$L$2-Online_RAW!L1464,0)</f>
        <v>0</v>
      </c>
      <c r="L1464" s="5">
        <f>0.0039*(Online_RAW!M1464)</f>
        <v>99.892260000000007</v>
      </c>
      <c r="M1464" s="10">
        <f>Online_RAW!$N$2-Online_RAW!N1464</f>
        <v>223.91707619048066</v>
      </c>
      <c r="N1464" s="5">
        <f>Online_RAW!C1464*60</f>
        <v>154.49347826086981</v>
      </c>
      <c r="O1464" s="5">
        <f>MAX(0, Online_RAW!D1464*60)</f>
        <v>25.52863636363638</v>
      </c>
      <c r="P1464" s="5">
        <f>_xlfn.IFNA(VLOOKUP(A1464,Sampling!$D$7:$E$14,2,FALSE),0)</f>
        <v>0</v>
      </c>
      <c r="Q1464">
        <f>_xlfn.IFNA(VLOOKUP(A1464,Refill!$D$6:$G$8,2,FALSE),0)</f>
        <v>0</v>
      </c>
    </row>
    <row r="1465" spans="1:17" x14ac:dyDescent="0.25">
      <c r="A1465" s="5">
        <f>ROUND((Online_RAW!B1465-General!$B$10)*24,3)</f>
        <v>24.382999999999999</v>
      </c>
      <c r="B1465" s="5">
        <f>General!$B$12+Online_ANA!K1465/1000+Online_ANA!L1465/1000+Online_ANA!M1465/1000/General!$B$22-SUM($P$2:P1465)/1000/General!$B$24+SUM($Q$2:Q1465)/1000/General!$B$24</f>
        <v>1.3661532986508347</v>
      </c>
      <c r="C1465" s="5">
        <f>Online_RAW!K1465</f>
        <v>28.12</v>
      </c>
      <c r="D1465" s="5">
        <f>Online_RAW!J1465</f>
        <v>2.82</v>
      </c>
      <c r="E1465" s="5">
        <f>(1-F1465/100-G1465/100)/(1-C1465/100-D1465/100-General!$B$17/100)</f>
        <v>0.99079552423719641</v>
      </c>
      <c r="F1465" s="5">
        <f>N1465*General!$B$14/(N1465+O1465)+O1465*100/(N1465+O1465)</f>
        <v>31.970012118274369</v>
      </c>
      <c r="G1465" s="5">
        <f>N1465*General!$B$15/(N1465+O1465)</f>
        <v>3.4358579738245271E-2</v>
      </c>
      <c r="H1465" s="5">
        <f>(N1465+O1465)*(1/General!$B$20)*((F1465/100)-E1465*(C1465/100))*1000/B1465</f>
        <v>241.58969864571912</v>
      </c>
      <c r="I1465" s="5">
        <f>(N1465+O1465)*(1/General!$B$20)*((D1465/100)*E1465-(G1465/100))*1000/B1465</f>
        <v>162.26260893708658</v>
      </c>
      <c r="J1465" s="5">
        <f t="shared" ref="J1465:J1528" si="23">I1465/H1465</f>
        <v>0.67164539649944965</v>
      </c>
      <c r="K1465" s="5">
        <f>MAX(Online_RAW!$L$2-Online_RAW!L1465,0)</f>
        <v>0</v>
      </c>
      <c r="L1465" s="5">
        <f>0.0039*(Online_RAW!M1465)</f>
        <v>100.12079999999999</v>
      </c>
      <c r="M1465" s="10">
        <f>Online_RAW!$N$2-Online_RAW!N1465</f>
        <v>224.57542352940982</v>
      </c>
      <c r="N1465" s="5">
        <f>Online_RAW!C1465*60</f>
        <v>154.65109090909081</v>
      </c>
      <c r="O1465" s="5">
        <f>MAX(0, Online_RAW!D1465*60)</f>
        <v>25.392545454545459</v>
      </c>
      <c r="P1465" s="5">
        <f>_xlfn.IFNA(VLOOKUP(A1465,Sampling!$D$7:$E$14,2,FALSE),0)</f>
        <v>0</v>
      </c>
      <c r="Q1465">
        <f>_xlfn.IFNA(VLOOKUP(A1465,Refill!$D$6:$G$8,2,FALSE),0)</f>
        <v>0</v>
      </c>
    </row>
    <row r="1466" spans="1:17" x14ac:dyDescent="0.25">
      <c r="A1466" s="5">
        <f>ROUND((Online_RAW!B1466-General!$B$10)*24,3)</f>
        <v>24.4</v>
      </c>
      <c r="B1466" s="5">
        <f>General!$B$12+Online_ANA!K1466/1000+Online_ANA!L1466/1000+Online_ANA!M1466/1000/General!$B$22-SUM($P$2:P1466)/1000/General!$B$24+SUM($Q$2:Q1466)/1000/General!$B$24</f>
        <v>1.36706734380734</v>
      </c>
      <c r="C1466" s="5">
        <f>Online_RAW!K1466</f>
        <v>28.0216666666667</v>
      </c>
      <c r="D1466" s="5">
        <f>Online_RAW!J1466</f>
        <v>2.8149999999999999</v>
      </c>
      <c r="E1466" s="5">
        <f>(1-F1466/100-G1466/100)/(1-C1466/100-D1466/100-General!$B$17/100)</f>
        <v>0.9915912586875798</v>
      </c>
      <c r="F1466" s="5">
        <f>N1466*General!$B$14/(N1466+O1466)+O1466*100/(N1466+O1466)</f>
        <v>31.812859205084003</v>
      </c>
      <c r="G1466" s="5">
        <f>N1466*General!$B$15/(N1466+O1466)</f>
        <v>3.4437949896422224E-2</v>
      </c>
      <c r="H1466" s="5">
        <f>(N1466+O1466)*(1/General!$B$20)*((F1466/100)-E1466*(C1466/100))*1000/B1466</f>
        <v>236.46886316976017</v>
      </c>
      <c r="I1466" s="5">
        <f>(N1466+O1466)*(1/General!$B$20)*((D1466/100)*E1466-(G1466/100))*1000/B1466</f>
        <v>161.89426617740503</v>
      </c>
      <c r="J1466" s="5">
        <f t="shared" si="23"/>
        <v>0.68463248821550637</v>
      </c>
      <c r="K1466" s="5">
        <f>MAX(Online_RAW!$L$2-Online_RAW!L1466,0)</f>
        <v>0</v>
      </c>
      <c r="L1466" s="5">
        <f>0.0039*(Online_RAW!M1466)</f>
        <v>100.394775</v>
      </c>
      <c r="M1466" s="10">
        <f>Online_RAW!$N$2-Online_RAW!N1466</f>
        <v>225.27310000000034</v>
      </c>
      <c r="N1466" s="5">
        <f>Online_RAW!C1466*60</f>
        <v>154.91674999999981</v>
      </c>
      <c r="O1466" s="5">
        <f>MAX(0, Online_RAW!D1466*60)</f>
        <v>25.020499999999977</v>
      </c>
      <c r="P1466" s="5">
        <f>_xlfn.IFNA(VLOOKUP(A1466,Sampling!$D$7:$E$14,2,FALSE),0)</f>
        <v>0</v>
      </c>
      <c r="Q1466">
        <f>_xlfn.IFNA(VLOOKUP(A1466,Refill!$D$6:$G$8,2,FALSE),0)</f>
        <v>0</v>
      </c>
    </row>
    <row r="1467" spans="1:17" x14ac:dyDescent="0.25">
      <c r="A1467" s="5">
        <f>ROUND((Online_RAW!B1467-General!$B$10)*24,3)</f>
        <v>24.417000000000002</v>
      </c>
      <c r="B1467" s="5">
        <f>General!$B$12+Online_ANA!K1467/1000+Online_ANA!L1467/1000+Online_ANA!M1467/1000/General!$B$22-SUM($P$2:P1467)/1000/General!$B$24+SUM($Q$2:Q1467)/1000/General!$B$24</f>
        <v>1.3678701561791653</v>
      </c>
      <c r="C1467" s="5">
        <f>Online_RAW!K1467</f>
        <v>27.9</v>
      </c>
      <c r="D1467" s="5">
        <f>Online_RAW!J1467</f>
        <v>2.8050000000000002</v>
      </c>
      <c r="E1467" s="5">
        <f>(1-F1467/100-G1467/100)/(1-C1467/100-D1467/100-General!$B$17/100)</f>
        <v>0.99013087568228286</v>
      </c>
      <c r="F1467" s="5">
        <f>N1467*General!$B$14/(N1467+O1467)+O1467*100/(N1467+O1467)</f>
        <v>31.78284987698984</v>
      </c>
      <c r="G1467" s="5">
        <f>N1467*General!$B$15/(N1467+O1467)</f>
        <v>3.4453106122732405E-2</v>
      </c>
      <c r="H1467" s="5">
        <f>(N1467+O1467)*(1/General!$B$20)*((F1467/100)-E1467*(C1467/100))*1000/B1467</f>
        <v>244.27305870321459</v>
      </c>
      <c r="I1467" s="5">
        <f>(N1467+O1467)*(1/General!$B$20)*((D1467/100)*E1467-(G1467/100))*1000/B1467</f>
        <v>161.12934188121085</v>
      </c>
      <c r="J1467" s="5">
        <f t="shared" si="23"/>
        <v>0.65962797017651797</v>
      </c>
      <c r="K1467" s="5">
        <f>MAX(Online_RAW!$L$2-Online_RAW!L1467,0)</f>
        <v>0</v>
      </c>
      <c r="L1467" s="5">
        <f>0.0039*(Online_RAW!M1467)</f>
        <v>100.54979999999999</v>
      </c>
      <c r="M1467" s="10">
        <f>Online_RAW!$N$2-Online_RAW!N1467</f>
        <v>225.97918823529017</v>
      </c>
      <c r="N1467" s="5">
        <f>Online_RAW!C1467*60</f>
        <v>155.13257142857159</v>
      </c>
      <c r="O1467" s="5">
        <f>MAX(0, Online_RAW!D1467*60)</f>
        <v>24.976090909090917</v>
      </c>
      <c r="P1467" s="5">
        <f>_xlfn.IFNA(VLOOKUP(A1467,Sampling!$D$7:$E$14,2,FALSE),0)</f>
        <v>0</v>
      </c>
      <c r="Q1467">
        <f>_xlfn.IFNA(VLOOKUP(A1467,Refill!$D$6:$G$8,2,FALSE),0)</f>
        <v>0</v>
      </c>
    </row>
    <row r="1468" spans="1:17" x14ac:dyDescent="0.25">
      <c r="A1468" s="5">
        <f>ROUND((Online_RAW!B1468-General!$B$10)*24,3)</f>
        <v>24.433</v>
      </c>
      <c r="B1468" s="5">
        <f>General!$B$12+Online_ANA!K1468/1000+Online_ANA!L1468/1000+Online_ANA!M1468/1000/General!$B$22-SUM($P$2:P1468)/1000/General!$B$24+SUM($Q$2:Q1468)/1000/General!$B$24</f>
        <v>1.3687643302945414</v>
      </c>
      <c r="C1468" s="5">
        <f>Online_RAW!K1468</f>
        <v>27.82</v>
      </c>
      <c r="D1468" s="5">
        <f>Online_RAW!J1468</f>
        <v>2.8066666666666702</v>
      </c>
      <c r="E1468" s="5">
        <f>(1-F1468/100-G1468/100)/(1-C1468/100-D1468/100-General!$B$17/100)</f>
        <v>0.99064185771474444</v>
      </c>
      <c r="F1468" s="5">
        <f>N1468*General!$B$14/(N1468+O1468)+O1468*100/(N1468+O1468)</f>
        <v>31.670005203931787</v>
      </c>
      <c r="G1468" s="5">
        <f>N1468*General!$B$15/(N1468+O1468)</f>
        <v>3.4510098381852636E-2</v>
      </c>
      <c r="H1468" s="5">
        <f>(N1468+O1468)*(1/General!$B$20)*((F1468/100)-E1468*(C1468/100))*1000/B1468</f>
        <v>241.11092513105461</v>
      </c>
      <c r="I1468" s="5">
        <f>(N1468+O1468)*(1/General!$B$20)*((D1468/100)*E1468-(G1468/100))*1000/B1468</f>
        <v>161.07256493727081</v>
      </c>
      <c r="J1468" s="5">
        <f t="shared" si="23"/>
        <v>0.66804341134571421</v>
      </c>
      <c r="K1468" s="5">
        <f>MAX(Online_RAW!$L$2-Online_RAW!L1468,0)</f>
        <v>0</v>
      </c>
      <c r="L1468" s="5">
        <f>0.0039*(Online_RAW!M1468)</f>
        <v>100.82123999999999</v>
      </c>
      <c r="M1468" s="10">
        <f>Online_RAW!$N$2-Online_RAW!N1468</f>
        <v>226.6579684210501</v>
      </c>
      <c r="N1468" s="5">
        <f>Online_RAW!C1468*60</f>
        <v>155.26460869565221</v>
      </c>
      <c r="O1468" s="5">
        <f>MAX(0, Online_RAW!D1468*60)</f>
        <v>24.699652173913023</v>
      </c>
      <c r="P1468" s="5">
        <f>_xlfn.IFNA(VLOOKUP(A1468,Sampling!$D$7:$E$14,2,FALSE),0)</f>
        <v>0</v>
      </c>
      <c r="Q1468">
        <f>_xlfn.IFNA(VLOOKUP(A1468,Refill!$D$6:$G$8,2,FALSE),0)</f>
        <v>0</v>
      </c>
    </row>
    <row r="1469" spans="1:17" x14ac:dyDescent="0.25">
      <c r="A1469" s="5">
        <f>ROUND((Online_RAW!B1469-General!$B$10)*24,3)</f>
        <v>24.45</v>
      </c>
      <c r="B1469" s="5">
        <f>General!$B$12+Online_ANA!K1469/1000+Online_ANA!L1469/1000+Online_ANA!M1469/1000/General!$B$22-SUM($P$2:P1469)/1000/General!$B$24+SUM($Q$2:Q1469)/1000/General!$B$24</f>
        <v>1.3695325614678906</v>
      </c>
      <c r="C1469" s="5">
        <f>Online_RAW!K1469</f>
        <v>27.76</v>
      </c>
      <c r="D1469" s="5">
        <f>Online_RAW!J1469</f>
        <v>2.8</v>
      </c>
      <c r="E1469" s="5">
        <f>(1-F1469/100-G1469/100)/(1-C1469/100-D1469/100-General!$B$17/100)</f>
        <v>0.99066733393795547</v>
      </c>
      <c r="F1469" s="5">
        <f>N1469*General!$B$14/(N1469+O1469)+O1469*100/(N1469+O1469)</f>
        <v>31.602170107693915</v>
      </c>
      <c r="G1469" s="5">
        <f>N1469*General!$B$15/(N1469+O1469)</f>
        <v>3.4544358531467721E-2</v>
      </c>
      <c r="H1469" s="5">
        <f>(N1469+O1469)*(1/General!$B$20)*((F1469/100)-E1469*(C1469/100))*1000/B1469</f>
        <v>240.52594760567564</v>
      </c>
      <c r="I1469" s="5">
        <f>(N1469+O1469)*(1/General!$B$20)*((D1469/100)*E1469-(G1469/100))*1000/B1469</f>
        <v>160.65330322675072</v>
      </c>
      <c r="J1469" s="5">
        <f t="shared" si="23"/>
        <v>0.66792504021283328</v>
      </c>
      <c r="K1469" s="5">
        <f>MAX(Online_RAW!$L$2-Online_RAW!L1469,0)</f>
        <v>0</v>
      </c>
      <c r="L1469" s="5">
        <f>0.0039*(Online_RAW!M1469)</f>
        <v>100.97879999999999</v>
      </c>
      <c r="M1469" s="10">
        <f>Online_RAW!$N$2-Online_RAW!N1469</f>
        <v>227.32360000000062</v>
      </c>
      <c r="N1469" s="5">
        <f>Online_RAW!C1469*60</f>
        <v>155.47304347826102</v>
      </c>
      <c r="O1469" s="5">
        <f>MAX(0, Online_RAW!D1469*60)</f>
        <v>24.554086956521761</v>
      </c>
      <c r="P1469" s="5">
        <f>_xlfn.IFNA(VLOOKUP(A1469,Sampling!$D$7:$E$14,2,FALSE),0)</f>
        <v>0</v>
      </c>
      <c r="Q1469">
        <f>_xlfn.IFNA(VLOOKUP(A1469,Refill!$D$6:$G$8,2,FALSE),0)</f>
        <v>0</v>
      </c>
    </row>
    <row r="1470" spans="1:17" x14ac:dyDescent="0.25">
      <c r="A1470" s="5">
        <f>ROUND((Online_RAW!B1470-General!$B$10)*24,3)</f>
        <v>24.466999999999999</v>
      </c>
      <c r="B1470" s="5">
        <f>General!$B$12+Online_ANA!K1470/1000+Online_ANA!L1470/1000+Online_ANA!M1470/1000/General!$B$22-SUM($P$2:P1470)/1000/General!$B$24+SUM($Q$2:Q1470)/1000/General!$B$24</f>
        <v>1.3704614867955416</v>
      </c>
      <c r="C1470" s="5">
        <f>Online_RAW!K1470</f>
        <v>27.684999999999999</v>
      </c>
      <c r="D1470" s="5">
        <f>Online_RAW!J1470</f>
        <v>2.81</v>
      </c>
      <c r="E1470" s="5">
        <f>(1-F1470/100-G1470/100)/(1-C1470/100-D1470/100-General!$B$17/100)</f>
        <v>0.98978429785532307</v>
      </c>
      <c r="F1470" s="5">
        <f>N1470*General!$B$14/(N1470+O1470)+O1470*100/(N1470+O1470)</f>
        <v>31.598768352932982</v>
      </c>
      <c r="G1470" s="5">
        <f>N1470*General!$B$15/(N1470+O1470)</f>
        <v>3.4546076589427786E-2</v>
      </c>
      <c r="H1470" s="5">
        <f>(N1470+O1470)*(1/General!$B$20)*((F1470/100)-E1470*(C1470/100))*1000/B1470</f>
        <v>245.84534332187368</v>
      </c>
      <c r="I1470" s="5">
        <f>(N1470+O1470)*(1/General!$B$20)*((D1470/100)*E1470-(G1470/100))*1000/B1470</f>
        <v>160.91044044184682</v>
      </c>
      <c r="J1470" s="5">
        <f t="shared" si="23"/>
        <v>0.65451896817575428</v>
      </c>
      <c r="K1470" s="5">
        <f>MAX(Online_RAW!$L$2-Online_RAW!L1470,0)</f>
        <v>0</v>
      </c>
      <c r="L1470" s="5">
        <f>0.0039*(Online_RAW!M1470)</f>
        <v>101.26447499999999</v>
      </c>
      <c r="M1470" s="10">
        <f>Online_RAW!$N$2-Online_RAW!N1470</f>
        <v>228.02474285714015</v>
      </c>
      <c r="N1470" s="5">
        <f>Online_RAW!C1470*60</f>
        <v>155.414086956522</v>
      </c>
      <c r="O1470" s="5">
        <f>MAX(0, Online_RAW!D1470*60)</f>
        <v>24.53582608695654</v>
      </c>
      <c r="P1470" s="5">
        <f>_xlfn.IFNA(VLOOKUP(A1470,Sampling!$D$7:$E$14,2,FALSE),0)</f>
        <v>0</v>
      </c>
      <c r="Q1470">
        <f>_xlfn.IFNA(VLOOKUP(A1470,Refill!$D$6:$G$8,2,FALSE),0)</f>
        <v>0</v>
      </c>
    </row>
    <row r="1471" spans="1:17" x14ac:dyDescent="0.25">
      <c r="A1471" s="5">
        <f>ROUND((Online_RAW!B1471-General!$B$10)*24,3)</f>
        <v>24.483000000000001</v>
      </c>
      <c r="B1471" s="5">
        <f>General!$B$12+Online_ANA!K1471/1000+Online_ANA!L1471/1000+Online_ANA!M1471/1000/General!$B$22-SUM($P$2:P1471)/1000/General!$B$24+SUM($Q$2:Q1471)/1000/General!$B$24</f>
        <v>1.3712652311926607</v>
      </c>
      <c r="C1471" s="5">
        <f>Online_RAW!K1471</f>
        <v>27.628</v>
      </c>
      <c r="D1471" s="5">
        <f>Online_RAW!J1471</f>
        <v>2.8</v>
      </c>
      <c r="E1471" s="5">
        <f>(1-F1471/100-G1471/100)/(1-C1471/100-D1471/100-General!$B$17/100)</f>
        <v>0.98783678746091907</v>
      </c>
      <c r="F1471" s="5">
        <f>N1471*General!$B$14/(N1471+O1471)+O1471*100/(N1471+O1471)</f>
        <v>31.667136854915803</v>
      </c>
      <c r="G1471" s="5">
        <f>N1471*General!$B$15/(N1471+O1471)</f>
        <v>3.4511547042971817E-2</v>
      </c>
      <c r="H1471" s="5">
        <f>(N1471+O1471)*(1/General!$B$20)*((F1471/100)-E1471*(C1471/100))*1000/B1471</f>
        <v>256.31041529694011</v>
      </c>
      <c r="I1471" s="5">
        <f>(N1471+O1471)*(1/General!$B$20)*((D1471/100)*E1471-(G1471/100))*1000/B1471</f>
        <v>160.01490149744748</v>
      </c>
      <c r="J1471" s="5">
        <f t="shared" si="23"/>
        <v>0.62430120645728504</v>
      </c>
      <c r="K1471" s="5">
        <f>MAX(Online_RAW!$L$2-Online_RAW!L1471,0)</f>
        <v>0</v>
      </c>
      <c r="L1471" s="5">
        <f>0.0039*(Online_RAW!M1471)</f>
        <v>101.40779999999999</v>
      </c>
      <c r="M1471" s="10">
        <f>Online_RAW!$N$2-Online_RAW!N1471</f>
        <v>228.74459999999999</v>
      </c>
      <c r="N1471" s="5">
        <f>Online_RAW!C1471*60</f>
        <v>155.35147826086981</v>
      </c>
      <c r="O1471" s="5">
        <f>MAX(0, Online_RAW!D1471*60)</f>
        <v>24.70591304347824</v>
      </c>
      <c r="P1471" s="5">
        <f>_xlfn.IFNA(VLOOKUP(A1471,Sampling!$D$7:$E$14,2,FALSE),0)</f>
        <v>0</v>
      </c>
      <c r="Q1471">
        <f>_xlfn.IFNA(VLOOKUP(A1471,Refill!$D$6:$G$8,2,FALSE),0)</f>
        <v>0</v>
      </c>
    </row>
    <row r="1472" spans="1:17" x14ac:dyDescent="0.25">
      <c r="A1472" s="5">
        <f>ROUND((Online_RAW!B1472-General!$B$10)*24,3)</f>
        <v>24.5</v>
      </c>
      <c r="B1472" s="5">
        <f>General!$B$12+Online_ANA!K1472/1000+Online_ANA!L1472/1000+Online_ANA!M1472/1000/General!$B$22-SUM($P$2:P1472)/1000/General!$B$24+SUM($Q$2:Q1472)/1000/General!$B$24</f>
        <v>1.3721021506518627</v>
      </c>
      <c r="C1472" s="5">
        <f>Online_RAW!K1472</f>
        <v>27.63</v>
      </c>
      <c r="D1472" s="5">
        <f>Online_RAW!J1472</f>
        <v>2.806</v>
      </c>
      <c r="E1472" s="5">
        <f>(1-F1472/100-G1472/100)/(1-C1472/100-D1472/100-General!$B$17/100)</f>
        <v>0.98809640621338723</v>
      </c>
      <c r="F1472" s="5">
        <f>N1472*General!$B$14/(N1472+O1472)+O1472*100/(N1472+O1472)</f>
        <v>31.657086689514784</v>
      </c>
      <c r="G1472" s="5">
        <f>N1472*General!$B$15/(N1472+O1472)</f>
        <v>3.4516622884083442E-2</v>
      </c>
      <c r="H1472" s="5">
        <f>(N1472+O1472)*(1/General!$B$20)*((F1472/100)-E1472*(C1472/100))*1000/B1472</f>
        <v>254.86449446290217</v>
      </c>
      <c r="I1472" s="5">
        <f>(N1472+O1472)*(1/General!$B$20)*((D1472/100)*E1472-(G1472/100))*1000/B1472</f>
        <v>160.20261321349219</v>
      </c>
      <c r="J1472" s="5">
        <f t="shared" si="23"/>
        <v>0.62857956558876871</v>
      </c>
      <c r="K1472" s="5">
        <f>MAX(Online_RAW!$L$2-Online_RAW!L1472,0)</f>
        <v>0</v>
      </c>
      <c r="L1472" s="5">
        <f>0.0039*(Online_RAW!M1472)</f>
        <v>101.634</v>
      </c>
      <c r="M1472" s="10">
        <f>Online_RAW!$N$2-Online_RAW!N1472</f>
        <v>229.41028421053034</v>
      </c>
      <c r="N1472" s="5">
        <f>Online_RAW!C1472*60</f>
        <v>155.27347826086981</v>
      </c>
      <c r="O1472" s="5">
        <f>MAX(0, Online_RAW!D1472*60)</f>
        <v>24.667043478260879</v>
      </c>
      <c r="P1472" s="5">
        <f>_xlfn.IFNA(VLOOKUP(A1472,Sampling!$D$7:$E$14,2,FALSE),0)</f>
        <v>0</v>
      </c>
      <c r="Q1472">
        <f>_xlfn.IFNA(VLOOKUP(A1472,Refill!$D$6:$G$8,2,FALSE),0)</f>
        <v>0</v>
      </c>
    </row>
    <row r="1473" spans="1:17" x14ac:dyDescent="0.25">
      <c r="A1473" s="5">
        <f>ROUND((Online_RAW!B1473-General!$B$10)*24,3)</f>
        <v>24.516999999999999</v>
      </c>
      <c r="B1473" s="5">
        <f>General!$B$12+Online_ANA!K1473/1000+Online_ANA!L1473/1000+Online_ANA!M1473/1000/General!$B$22-SUM($P$2:P1473)/1000/General!$B$24+SUM($Q$2:Q1473)/1000/General!$B$24</f>
        <v>1.3729646739529362</v>
      </c>
      <c r="C1473" s="5">
        <f>Online_RAW!K1473</f>
        <v>27.645</v>
      </c>
      <c r="D1473" s="5">
        <f>Online_RAW!J1473</f>
        <v>2.806</v>
      </c>
      <c r="E1473" s="5">
        <f>(1-F1473/100-G1473/100)/(1-C1473/100-D1473/100-General!$B$17/100)</f>
        <v>0.9872710213249607</v>
      </c>
      <c r="F1473" s="5">
        <f>N1473*General!$B$14/(N1473+O1473)+O1473*100/(N1473+O1473)</f>
        <v>31.72899200733815</v>
      </c>
      <c r="G1473" s="5">
        <f>N1473*General!$B$15/(N1473+O1473)</f>
        <v>3.4480307067000934E-2</v>
      </c>
      <c r="H1473" s="5">
        <f>(N1473+O1473)*(1/General!$B$20)*((F1473/100)-E1473*(C1473/100))*1000/B1473</f>
        <v>259.53356404507713</v>
      </c>
      <c r="I1473" s="5">
        <f>(N1473+O1473)*(1/General!$B$20)*((D1473/100)*E1473-(G1473/100))*1000/B1473</f>
        <v>160.06559014805057</v>
      </c>
      <c r="J1473" s="5">
        <f t="shared" si="23"/>
        <v>0.61674331309321351</v>
      </c>
      <c r="K1473" s="5">
        <f>MAX(Online_RAW!$L$2-Online_RAW!L1473,0)</f>
        <v>0</v>
      </c>
      <c r="L1473" s="5">
        <f>0.0039*(Online_RAW!M1473)</f>
        <v>101.8368</v>
      </c>
      <c r="M1473" s="10">
        <f>Online_RAW!$N$2-Online_RAW!N1473</f>
        <v>230.12938260870033</v>
      </c>
      <c r="N1473" s="5">
        <f>Online_RAW!C1473*60</f>
        <v>155.20408695652199</v>
      </c>
      <c r="O1473" s="5">
        <f>MAX(0, Online_RAW!D1473*60)</f>
        <v>24.84545454545454</v>
      </c>
      <c r="P1473" s="5">
        <f>_xlfn.IFNA(VLOOKUP(A1473,Sampling!$D$7:$E$14,2,FALSE),0)</f>
        <v>0</v>
      </c>
      <c r="Q1473">
        <f>_xlfn.IFNA(VLOOKUP(A1473,Refill!$D$6:$G$8,2,FALSE),0)</f>
        <v>0</v>
      </c>
    </row>
    <row r="1474" spans="1:17" x14ac:dyDescent="0.25">
      <c r="A1474" s="5">
        <f>ROUND((Online_RAW!B1474-General!$B$10)*24,3)</f>
        <v>24.533000000000001</v>
      </c>
      <c r="B1474" s="5">
        <f>General!$B$12+Online_ANA!K1474/1000+Online_ANA!L1474/1000+Online_ANA!M1474/1000/General!$B$22-SUM($P$2:P1474)/1000/General!$B$24+SUM($Q$2:Q1474)/1000/General!$B$24</f>
        <v>1.3738638299082571</v>
      </c>
      <c r="C1474" s="5">
        <f>Online_RAW!K1474</f>
        <v>27.63</v>
      </c>
      <c r="D1474" s="5">
        <f>Online_RAW!J1474</f>
        <v>2.81</v>
      </c>
      <c r="E1474" s="5">
        <f>(1-F1474/100-G1474/100)/(1-C1474/100-D1474/100-General!$B$17/100)</f>
        <v>0.98789459768916854</v>
      </c>
      <c r="F1474" s="5">
        <f>N1474*General!$B$14/(N1474+O1474)+O1474*100/(N1474+O1474)</f>
        <v>31.674998601508445</v>
      </c>
      <c r="G1474" s="5">
        <f>N1474*General!$B$15/(N1474+O1474)</f>
        <v>3.4507576463884623E-2</v>
      </c>
      <c r="H1474" s="5">
        <f>(N1474+O1474)*(1/General!$B$20)*((F1474/100)-E1474*(C1474/100))*1000/B1474</f>
        <v>255.94530603742322</v>
      </c>
      <c r="I1474" s="5">
        <f>(N1474+O1474)*(1/General!$B$20)*((D1474/100)*E1474-(G1474/100))*1000/B1474</f>
        <v>160.21752336564421</v>
      </c>
      <c r="J1474" s="5">
        <f t="shared" si="23"/>
        <v>0.62598344093959624</v>
      </c>
      <c r="K1474" s="5">
        <f>MAX(Online_RAW!$L$2-Online_RAW!L1474,0)</f>
        <v>0</v>
      </c>
      <c r="L1474" s="5">
        <f>0.0039*(Online_RAW!M1474)</f>
        <v>102.08093999999998</v>
      </c>
      <c r="M1474" s="10">
        <f>Online_RAW!$N$2-Online_RAW!N1474</f>
        <v>230.8433500000001</v>
      </c>
      <c r="N1474" s="5">
        <f>Online_RAW!C1474*60</f>
        <v>155.25409090909082</v>
      </c>
      <c r="O1474" s="5">
        <f>MAX(0, Online_RAW!D1474*60)</f>
        <v>24.711130434782582</v>
      </c>
      <c r="P1474" s="5">
        <f>_xlfn.IFNA(VLOOKUP(A1474,Sampling!$D$7:$E$14,2,FALSE),0)</f>
        <v>0</v>
      </c>
      <c r="Q1474">
        <f>_xlfn.IFNA(VLOOKUP(A1474,Refill!$D$6:$G$8,2,FALSE),0)</f>
        <v>0</v>
      </c>
    </row>
    <row r="1475" spans="1:17" x14ac:dyDescent="0.25">
      <c r="A1475" s="5">
        <f>ROUND((Online_RAW!B1475-General!$B$10)*24,3)</f>
        <v>24.55</v>
      </c>
      <c r="B1475" s="5">
        <f>General!$B$12+Online_ANA!K1475/1000+Online_ANA!L1475/1000+Online_ANA!M1475/1000/General!$B$22-SUM($P$2:P1475)/1000/General!$B$24+SUM($Q$2:Q1475)/1000/General!$B$24</f>
        <v>1.374700168909275</v>
      </c>
      <c r="C1475" s="5">
        <f>Online_RAW!K1475</f>
        <v>27.614999999999998</v>
      </c>
      <c r="D1475" s="5">
        <f>Online_RAW!J1475</f>
        <v>2.8149999999999999</v>
      </c>
      <c r="E1475" s="5">
        <f>(1-F1475/100-G1475/100)/(1-C1475/100-D1475/100-General!$B$17/100)</f>
        <v>0.9883206874105962</v>
      </c>
      <c r="F1475" s="5">
        <f>N1475*General!$B$14/(N1475+O1475)+O1475*100/(N1475+O1475)</f>
        <v>31.63564108182149</v>
      </c>
      <c r="G1475" s="5">
        <f>N1475*General!$B$15/(N1475+O1475)</f>
        <v>3.4527453999080054E-2</v>
      </c>
      <c r="H1475" s="5">
        <f>(N1475+O1475)*(1/General!$B$20)*((F1475/100)-E1475*(C1475/100))*1000/B1475</f>
        <v>253.413305432828</v>
      </c>
      <c r="I1475" s="5">
        <f>(N1475+O1475)*(1/General!$B$20)*((D1475/100)*E1475-(G1475/100))*1000/B1475</f>
        <v>160.31561182563331</v>
      </c>
      <c r="J1475" s="5">
        <f t="shared" si="23"/>
        <v>0.63262507685543767</v>
      </c>
      <c r="K1475" s="5">
        <f>MAX(Online_RAW!$L$2-Online_RAW!L1475,0)</f>
        <v>0</v>
      </c>
      <c r="L1475" s="5">
        <f>0.0039*(Online_RAW!M1475)</f>
        <v>102.2697</v>
      </c>
      <c r="M1475" s="10">
        <f>Online_RAW!$N$2-Online_RAW!N1475</f>
        <v>231.5492111111098</v>
      </c>
      <c r="N1475" s="5">
        <f>Online_RAW!C1475*60</f>
        <v>155.18686956521759</v>
      </c>
      <c r="O1475" s="5">
        <f>MAX(0, Online_RAW!D1475*60)</f>
        <v>24.596869565217421</v>
      </c>
      <c r="P1475" s="5">
        <f>_xlfn.IFNA(VLOOKUP(A1475,Sampling!$D$7:$E$14,2,FALSE),0)</f>
        <v>0</v>
      </c>
      <c r="Q1475">
        <f>_xlfn.IFNA(VLOOKUP(A1475,Refill!$D$6:$G$8,2,FALSE),0)</f>
        <v>0</v>
      </c>
    </row>
    <row r="1476" spans="1:17" x14ac:dyDescent="0.25">
      <c r="A1476" s="5">
        <f>ROUND((Online_RAW!B1476-General!$B$10)*24,3)</f>
        <v>24.567</v>
      </c>
      <c r="B1476" s="5">
        <f>General!$B$12+Online_ANA!K1476/1000+Online_ANA!L1476/1000+Online_ANA!M1476/1000/General!$B$22-SUM($P$2:P1476)/1000/General!$B$24+SUM($Q$2:Q1476)/1000/General!$B$24</f>
        <v>1.3756253307943027</v>
      </c>
      <c r="C1476" s="5">
        <f>Online_RAW!K1476</f>
        <v>27.625</v>
      </c>
      <c r="D1476" s="5">
        <f>Online_RAW!J1476</f>
        <v>2.83</v>
      </c>
      <c r="E1476" s="5">
        <f>(1-F1476/100-G1476/100)/(1-C1476/100-D1476/100-General!$B$17/100)</f>
        <v>0.98843622985341861</v>
      </c>
      <c r="F1476" s="5">
        <f>N1476*General!$B$14/(N1476+O1476)+O1476*100/(N1476+O1476)</f>
        <v>31.652372144178372</v>
      </c>
      <c r="G1476" s="5">
        <f>N1476*General!$B$15/(N1476+O1476)</f>
        <v>3.4519003967586684E-2</v>
      </c>
      <c r="H1476" s="5">
        <f>(N1476+O1476)*(1/General!$B$20)*((F1476/100)-E1476*(C1476/100))*1000/B1476</f>
        <v>253.79899521765961</v>
      </c>
      <c r="I1476" s="5">
        <f>(N1476+O1476)*(1/General!$B$20)*((D1476/100)*E1476-(G1476/100))*1000/B1476</f>
        <v>161.30973167749124</v>
      </c>
      <c r="J1476" s="5">
        <f t="shared" si="23"/>
        <v>0.63558065523132201</v>
      </c>
      <c r="K1476" s="5">
        <f>MAX(Online_RAW!$L$2-Online_RAW!L1476,0)</f>
        <v>0</v>
      </c>
      <c r="L1476" s="5">
        <f>0.0039*(Online_RAW!M1476)</f>
        <v>102.55732499999999</v>
      </c>
      <c r="M1476" s="10">
        <f>Online_RAW!$N$2-Online_RAW!N1476</f>
        <v>232.2441263157898</v>
      </c>
      <c r="N1476" s="5">
        <f>Online_RAW!C1476*60</f>
        <v>155.35881818181841</v>
      </c>
      <c r="O1476" s="5">
        <f>MAX(0, Online_RAW!D1476*60)</f>
        <v>24.668181818181843</v>
      </c>
      <c r="P1476" s="5">
        <f>_xlfn.IFNA(VLOOKUP(A1476,Sampling!$D$7:$E$14,2,FALSE),0)</f>
        <v>0</v>
      </c>
      <c r="Q1476">
        <f>_xlfn.IFNA(VLOOKUP(A1476,Refill!$D$6:$G$8,2,FALSE),0)</f>
        <v>0</v>
      </c>
    </row>
    <row r="1477" spans="1:17" x14ac:dyDescent="0.25">
      <c r="A1477" s="5">
        <f>ROUND((Online_RAW!B1477-General!$B$10)*24,3)</f>
        <v>24.582999999999998</v>
      </c>
      <c r="B1477" s="5">
        <f>General!$B$12+Online_ANA!K1477/1000+Online_ANA!L1477/1000+Online_ANA!M1477/1000/General!$B$22-SUM($P$2:P1477)/1000/General!$B$24+SUM($Q$2:Q1477)/1000/General!$B$24</f>
        <v>1.376409379333652</v>
      </c>
      <c r="C1477" s="5">
        <f>Online_RAW!K1477</f>
        <v>27.605</v>
      </c>
      <c r="D1477" s="5">
        <f>Online_RAW!J1477</f>
        <v>2.8233333333333301</v>
      </c>
      <c r="E1477" s="5">
        <f>(1-F1477/100-G1477/100)/(1-C1477/100-D1477/100-General!$B$17/100)</f>
        <v>0.98752670690818223</v>
      </c>
      <c r="F1477" s="5">
        <f>N1477*General!$B$14/(N1477+O1477)+O1477*100/(N1477+O1477)</f>
        <v>31.688915784689303</v>
      </c>
      <c r="G1477" s="5">
        <f>N1477*General!$B$15/(N1477+O1477)</f>
        <v>3.4500547583490256E-2</v>
      </c>
      <c r="H1477" s="5">
        <f>(N1477+O1477)*(1/General!$B$20)*((F1477/100)-E1477*(C1477/100))*1000/B1477</f>
        <v>258.3836130179223</v>
      </c>
      <c r="I1477" s="5">
        <f>(N1477+O1477)*(1/General!$B$20)*((D1477/100)*E1477-(G1477/100))*1000/B1477</f>
        <v>160.67088020009999</v>
      </c>
      <c r="J1477" s="5">
        <f t="shared" si="23"/>
        <v>0.62183076675592175</v>
      </c>
      <c r="K1477" s="5">
        <f>MAX(Online_RAW!$L$2-Online_RAW!L1477,0)</f>
        <v>0</v>
      </c>
      <c r="L1477" s="5">
        <f>0.0039*(Online_RAW!M1477)</f>
        <v>102.70259999999999</v>
      </c>
      <c r="M1477" s="10">
        <f>Online_RAW!$N$2-Online_RAW!N1477</f>
        <v>232.94038947368063</v>
      </c>
      <c r="N1477" s="5">
        <f>Online_RAW!C1477*60</f>
        <v>155.2625454545454</v>
      </c>
      <c r="O1477" s="5">
        <f>MAX(0, Online_RAW!D1477*60)</f>
        <v>24.749142857142839</v>
      </c>
      <c r="P1477" s="5">
        <f>_xlfn.IFNA(VLOOKUP(A1477,Sampling!$D$7:$E$14,2,FALSE),0)</f>
        <v>0</v>
      </c>
      <c r="Q1477">
        <f>_xlfn.IFNA(VLOOKUP(A1477,Refill!$D$6:$G$8,2,FALSE),0)</f>
        <v>0</v>
      </c>
    </row>
    <row r="1478" spans="1:17" x14ac:dyDescent="0.25">
      <c r="A1478" s="5">
        <f>ROUND((Online_RAW!B1478-General!$B$10)*24,3)</f>
        <v>24.6</v>
      </c>
      <c r="B1478" s="5">
        <f>General!$B$12+Online_ANA!K1478/1000+Online_ANA!L1478/1000+Online_ANA!M1478/1000/General!$B$22-SUM($P$2:P1478)/1000/General!$B$24+SUM($Q$2:Q1478)/1000/General!$B$24</f>
        <v>1.3773463621814495</v>
      </c>
      <c r="C1478" s="5">
        <f>Online_RAW!K1478</f>
        <v>27.61</v>
      </c>
      <c r="D1478" s="5">
        <f>Online_RAW!J1478</f>
        <v>2.8333333333333299</v>
      </c>
      <c r="E1478" s="5">
        <f>(1-F1478/100-G1478/100)/(1-C1478/100-D1478/100-General!$B$17/100)</f>
        <v>0.9880021604971877</v>
      </c>
      <c r="F1478" s="5">
        <f>N1478*General!$B$14/(N1478+O1478)+O1478*100/(N1478+O1478)</f>
        <v>31.670854321646594</v>
      </c>
      <c r="G1478" s="5">
        <f>N1478*General!$B$15/(N1478+O1478)</f>
        <v>3.450966953452192E-2</v>
      </c>
      <c r="H1478" s="5">
        <f>(N1478+O1478)*(1/General!$B$20)*((F1478/100)-E1478*(C1478/100))*1000/B1478</f>
        <v>255.8883739947558</v>
      </c>
      <c r="I1478" s="5">
        <f>(N1478+O1478)*(1/General!$B$20)*((D1478/100)*E1478-(G1478/100))*1000/B1478</f>
        <v>161.08135857427305</v>
      </c>
      <c r="J1478" s="5">
        <f t="shared" si="23"/>
        <v>0.62949854289813989</v>
      </c>
      <c r="K1478" s="5">
        <f>MAX(Online_RAW!$L$2-Online_RAW!L1478,0)</f>
        <v>0</v>
      </c>
      <c r="L1478" s="5">
        <f>0.0039*(Online_RAW!M1478)</f>
        <v>102.98729999999999</v>
      </c>
      <c r="M1478" s="10">
        <f>Online_RAW!$N$2-Online_RAW!N1478</f>
        <v>233.65137777778</v>
      </c>
      <c r="N1478" s="5">
        <f>Online_RAW!C1478*60</f>
        <v>155.17445454545461</v>
      </c>
      <c r="O1478" s="5">
        <f>MAX(0, Online_RAW!D1478*60)</f>
        <v>24.687545454545461</v>
      </c>
      <c r="P1478" s="5">
        <f>_xlfn.IFNA(VLOOKUP(A1478,Sampling!$D$7:$E$14,2,FALSE),0)</f>
        <v>0</v>
      </c>
      <c r="Q1478">
        <f>_xlfn.IFNA(VLOOKUP(A1478,Refill!$D$6:$G$8,2,FALSE),0)</f>
        <v>0</v>
      </c>
    </row>
    <row r="1479" spans="1:17" x14ac:dyDescent="0.25">
      <c r="A1479" s="5">
        <f>ROUND((Online_RAW!B1479-General!$B$10)*24,3)</f>
        <v>24.617000000000001</v>
      </c>
      <c r="B1479" s="5">
        <f>General!$B$12+Online_ANA!K1479/1000+Online_ANA!L1479/1000+Online_ANA!M1479/1000/General!$B$22-SUM($P$2:P1479)/1000/General!$B$24+SUM($Q$2:Q1479)/1000/General!$B$24</f>
        <v>1.3781420137614682</v>
      </c>
      <c r="C1479" s="5">
        <f>Online_RAW!K1479</f>
        <v>27.625</v>
      </c>
      <c r="D1479" s="5">
        <f>Online_RAW!J1479</f>
        <v>2.8250000000000002</v>
      </c>
      <c r="E1479" s="5">
        <f>(1-F1479/100-G1479/100)/(1-C1479/100-D1479/100-General!$B$17/100)</f>
        <v>0.98742028698677609</v>
      </c>
      <c r="F1479" s="5">
        <f>N1479*General!$B$14/(N1479+O1479)+O1479*100/(N1479+O1479)</f>
        <v>31.717682183609043</v>
      </c>
      <c r="G1479" s="5">
        <f>N1479*General!$B$15/(N1479+O1479)</f>
        <v>3.4486019099187352E-2</v>
      </c>
      <c r="H1479" s="5">
        <f>(N1479+O1479)*(1/General!$B$20)*((F1479/100)-E1479*(C1479/100))*1000/B1479</f>
        <v>258.73006832603733</v>
      </c>
      <c r="I1479" s="5">
        <f>(N1479+O1479)*(1/General!$B$20)*((D1479/100)*E1479-(G1479/100))*1000/B1479</f>
        <v>160.53234651670635</v>
      </c>
      <c r="J1479" s="5">
        <f t="shared" si="23"/>
        <v>0.62046266039095377</v>
      </c>
      <c r="K1479" s="5">
        <f>MAX(Online_RAW!$L$2-Online_RAW!L1479,0)</f>
        <v>0</v>
      </c>
      <c r="L1479" s="5">
        <f>0.0039*(Online_RAW!M1479)</f>
        <v>103.13549999999999</v>
      </c>
      <c r="M1479" s="10">
        <f>Online_RAW!$N$2-Online_RAW!N1479</f>
        <v>234.35710000000017</v>
      </c>
      <c r="N1479" s="5">
        <f>Online_RAW!C1479*60</f>
        <v>155.181913043478</v>
      </c>
      <c r="O1479" s="5">
        <f>MAX(0, Online_RAW!D1479*60)</f>
        <v>24.81208695652176</v>
      </c>
      <c r="P1479" s="5">
        <f>_xlfn.IFNA(VLOOKUP(A1479,Sampling!$D$7:$E$14,2,FALSE),0)</f>
        <v>0</v>
      </c>
      <c r="Q1479">
        <f>_xlfn.IFNA(VLOOKUP(A1479,Refill!$D$6:$G$8,2,FALSE),0)</f>
        <v>0</v>
      </c>
    </row>
    <row r="1480" spans="1:17" x14ac:dyDescent="0.25">
      <c r="A1480" s="5">
        <f>ROUND((Online_RAW!B1480-General!$B$10)*24,3)</f>
        <v>24.632999999999999</v>
      </c>
      <c r="B1480" s="5">
        <f>General!$B$12+Online_ANA!K1480/1000+Online_ANA!L1480/1000+Online_ANA!M1480/1000/General!$B$22-SUM($P$2:P1480)/1000/General!$B$24+SUM($Q$2:Q1480)/1000/General!$B$24</f>
        <v>1.3790257323992847</v>
      </c>
      <c r="C1480" s="5">
        <f>Online_RAW!K1480</f>
        <v>27.635000000000002</v>
      </c>
      <c r="D1480" s="5">
        <f>Online_RAW!J1480</f>
        <v>2.8250000000000002</v>
      </c>
      <c r="E1480" s="5">
        <f>(1-F1480/100-G1480/100)/(1-C1480/100-D1480/100-General!$B$17/100)</f>
        <v>0.98823408390328826</v>
      </c>
      <c r="F1480" s="5">
        <f>N1480*General!$B$14/(N1480+O1480)+O1480*100/(N1480+O1480)</f>
        <v>31.671293644015101</v>
      </c>
      <c r="G1480" s="5">
        <f>N1480*General!$B$15/(N1480+O1480)</f>
        <v>3.4509447654537825E-2</v>
      </c>
      <c r="H1480" s="5">
        <f>(N1480+O1480)*(1/General!$B$20)*((F1480/100)-E1480*(C1480/100))*1000/B1480</f>
        <v>253.8258215400094</v>
      </c>
      <c r="I1480" s="5">
        <f>(N1480+O1480)*(1/General!$B$20)*((D1480/100)*E1480-(G1480/100))*1000/B1480</f>
        <v>160.46556950481801</v>
      </c>
      <c r="J1480" s="5">
        <f t="shared" si="23"/>
        <v>0.63218772830613912</v>
      </c>
      <c r="K1480" s="5">
        <f>MAX(Online_RAW!$L$2-Online_RAW!L1480,0)</f>
        <v>0</v>
      </c>
      <c r="L1480" s="5">
        <f>0.0039*(Online_RAW!M1480)</f>
        <v>103.413375</v>
      </c>
      <c r="M1480" s="10">
        <f>Online_RAW!$N$2-Online_RAW!N1480</f>
        <v>235.01746956522038</v>
      </c>
      <c r="N1480" s="5">
        <f>Online_RAW!C1480*60</f>
        <v>155.19409090909079</v>
      </c>
      <c r="O1480" s="5">
        <f>MAX(0, Online_RAW!D1480*60)</f>
        <v>24.691826086956539</v>
      </c>
      <c r="P1480" s="5">
        <f>_xlfn.IFNA(VLOOKUP(A1480,Sampling!$D$7:$E$14,2,FALSE),0)</f>
        <v>0</v>
      </c>
      <c r="Q1480">
        <f>_xlfn.IFNA(VLOOKUP(A1480,Refill!$D$6:$G$8,2,FALSE),0)</f>
        <v>0</v>
      </c>
    </row>
    <row r="1481" spans="1:17" x14ac:dyDescent="0.25">
      <c r="A1481" s="5">
        <f>ROUND((Online_RAW!B1481-General!$B$10)*24,3)</f>
        <v>24.65</v>
      </c>
      <c r="B1481" s="5">
        <f>General!$B$12+Online_ANA!K1481/1000+Online_ANA!L1481/1000+Online_ANA!M1481/1000/General!$B$22-SUM($P$2:P1481)/1000/General!$B$24+SUM($Q$2:Q1481)/1000/General!$B$24</f>
        <v>1.3799242672621932</v>
      </c>
      <c r="C1481" s="5">
        <f>Online_RAW!K1481</f>
        <v>27.614999999999998</v>
      </c>
      <c r="D1481" s="5">
        <f>Online_RAW!J1481</f>
        <v>2.8385714285714299</v>
      </c>
      <c r="E1481" s="5">
        <f>(1-F1481/100-G1481/100)/(1-C1481/100-D1481/100-General!$B$17/100)</f>
        <v>0.98689260999632755</v>
      </c>
      <c r="F1481" s="5">
        <f>N1481*General!$B$14/(N1481+O1481)+O1481*100/(N1481+O1481)</f>
        <v>31.757698623307384</v>
      </c>
      <c r="G1481" s="5">
        <f>N1481*General!$B$15/(N1481+O1481)</f>
        <v>3.4465808776107387E-2</v>
      </c>
      <c r="H1481" s="5">
        <f>(N1481+O1481)*(1/General!$B$20)*((F1481/100)-E1481*(C1481/100))*1000/B1481</f>
        <v>262.15107485511419</v>
      </c>
      <c r="I1481" s="5">
        <f>(N1481+O1481)*(1/General!$B$20)*((D1481/100)*E1481-(G1481/100))*1000/B1481</f>
        <v>161.02120238998785</v>
      </c>
      <c r="J1481" s="5">
        <f t="shared" si="23"/>
        <v>0.61423056334589188</v>
      </c>
      <c r="K1481" s="5">
        <f>MAX(Online_RAW!$L$2-Online_RAW!L1481,0)</f>
        <v>0</v>
      </c>
      <c r="L1481" s="5">
        <f>0.0039*(Online_RAW!M1481)</f>
        <v>103.6425</v>
      </c>
      <c r="M1481" s="10">
        <f>Online_RAW!$N$2-Online_RAW!N1481</f>
        <v>235.74712631579041</v>
      </c>
      <c r="N1481" s="5">
        <f>Online_RAW!C1481*60</f>
        <v>155.09321739130439</v>
      </c>
      <c r="O1481" s="5">
        <f>MAX(0, Online_RAW!D1481*60)</f>
        <v>24.903391304347799</v>
      </c>
      <c r="P1481" s="5">
        <f>_xlfn.IFNA(VLOOKUP(A1481,Sampling!$D$7:$E$14,2,FALSE),0)</f>
        <v>0</v>
      </c>
      <c r="Q1481">
        <f>_xlfn.IFNA(VLOOKUP(A1481,Refill!$D$6:$G$8,2,FALSE),0)</f>
        <v>0</v>
      </c>
    </row>
    <row r="1482" spans="1:17" x14ac:dyDescent="0.25">
      <c r="A1482" s="5">
        <f>ROUND((Online_RAW!B1482-General!$B$10)*24,3)</f>
        <v>24.667000000000002</v>
      </c>
      <c r="B1482" s="5">
        <f>General!$B$12+Online_ANA!K1482/1000+Online_ANA!L1482/1000+Online_ANA!M1482/1000/General!$B$22-SUM($P$2:P1482)/1000/General!$B$24+SUM($Q$2:Q1482)/1000/General!$B$24</f>
        <v>1.3808944027522934</v>
      </c>
      <c r="C1482" s="5">
        <f>Online_RAW!K1482</f>
        <v>27.63</v>
      </c>
      <c r="D1482" s="5">
        <f>Online_RAW!J1482</f>
        <v>2.83</v>
      </c>
      <c r="E1482" s="5">
        <f>(1-F1482/100-G1482/100)/(1-C1482/100-D1482/100-General!$B$17/100)</f>
        <v>0.98659616505775827</v>
      </c>
      <c r="F1482" s="5">
        <f>N1482*General!$B$14/(N1482+O1482)+O1482*100/(N1482+O1482)</f>
        <v>31.784543002293759</v>
      </c>
      <c r="G1482" s="5">
        <f>N1482*General!$B$15/(N1482+O1482)</f>
        <v>3.4452251008942551E-2</v>
      </c>
      <c r="H1482" s="5">
        <f>(N1482+O1482)*(1/General!$B$20)*((F1482/100)-E1482*(C1482/100))*1000/B1482</f>
        <v>263.05397243274359</v>
      </c>
      <c r="I1482" s="5">
        <f>(N1482+O1482)*(1/General!$B$20)*((D1482/100)*E1482-(G1482/100))*1000/B1482</f>
        <v>160.31359849161717</v>
      </c>
      <c r="J1482" s="5">
        <f t="shared" si="23"/>
        <v>0.60943234199820118</v>
      </c>
      <c r="K1482" s="5">
        <f>MAX(Online_RAW!$L$2-Online_RAW!L1482,0)</f>
        <v>0</v>
      </c>
      <c r="L1482" s="5">
        <f>0.0039*(Online_RAW!M1482)</f>
        <v>103.9311</v>
      </c>
      <c r="M1482" s="10">
        <f>Online_RAW!$N$2-Online_RAW!N1482</f>
        <v>236.48999999999978</v>
      </c>
      <c r="N1482" s="5">
        <f>Online_RAW!C1482*60</f>
        <v>154.9794782608698</v>
      </c>
      <c r="O1482" s="5">
        <f>MAX(0, Online_RAW!D1482*60)</f>
        <v>24.955909090909081</v>
      </c>
      <c r="P1482" s="5">
        <f>_xlfn.IFNA(VLOOKUP(A1482,Sampling!$D$7:$E$14,2,FALSE),0)</f>
        <v>0</v>
      </c>
      <c r="Q1482">
        <f>_xlfn.IFNA(VLOOKUP(A1482,Refill!$D$6:$G$8,2,FALSE),0)</f>
        <v>0</v>
      </c>
    </row>
    <row r="1483" spans="1:17" x14ac:dyDescent="0.25">
      <c r="A1483" s="5">
        <f>ROUND((Online_RAW!B1483-General!$B$10)*24,3)</f>
        <v>24.683</v>
      </c>
      <c r="B1483" s="5">
        <f>General!$B$12+Online_ANA!K1483/1000+Online_ANA!L1483/1000+Online_ANA!M1483/1000/General!$B$22-SUM($P$2:P1483)/1000/General!$B$24+SUM($Q$2:Q1483)/1000/General!$B$24</f>
        <v>1.3816947057339455</v>
      </c>
      <c r="C1483" s="5">
        <f>Online_RAW!K1483</f>
        <v>27.66</v>
      </c>
      <c r="D1483" s="5">
        <f>Online_RAW!J1483</f>
        <v>2.84</v>
      </c>
      <c r="E1483" s="5">
        <f>(1-F1483/100-G1483/100)/(1-C1483/100-D1483/100-General!$B$17/100)</f>
        <v>0.9872953299980981</v>
      </c>
      <c r="F1483" s="5">
        <f>N1483*General!$B$14/(N1483+O1483)+O1483*100/(N1483+O1483)</f>
        <v>31.775712949211179</v>
      </c>
      <c r="G1483" s="5">
        <f>N1483*General!$B$15/(N1483+O1483)</f>
        <v>3.4456710631711525E-2</v>
      </c>
      <c r="H1483" s="5">
        <f>(N1483+O1483)*(1/General!$B$20)*((F1483/100)-E1483*(C1483/100))*1000/B1483</f>
        <v>259.58944632859686</v>
      </c>
      <c r="I1483" s="5">
        <f>(N1483+O1483)*(1/General!$B$20)*((D1483/100)*E1483-(G1483/100))*1000/B1483</f>
        <v>160.93645364569755</v>
      </c>
      <c r="J1483" s="5">
        <f t="shared" si="23"/>
        <v>0.61996531801211552</v>
      </c>
      <c r="K1483" s="5">
        <f>MAX(Online_RAW!$L$2-Online_RAW!L1483,0)</f>
        <v>0</v>
      </c>
      <c r="L1483" s="5">
        <f>0.0039*(Online_RAW!M1483)</f>
        <v>104.097825</v>
      </c>
      <c r="M1483" s="10">
        <f>Online_RAW!$N$2-Online_RAW!N1483</f>
        <v>237.1806000000006</v>
      </c>
      <c r="N1483" s="5">
        <f>Online_RAW!C1483*60</f>
        <v>155.025913043478</v>
      </c>
      <c r="O1483" s="5">
        <f>MAX(0, Online_RAW!D1483*60)</f>
        <v>24.94009090909092</v>
      </c>
      <c r="P1483" s="5">
        <f>_xlfn.IFNA(VLOOKUP(A1483,Sampling!$D$7:$E$14,2,FALSE),0)</f>
        <v>0</v>
      </c>
      <c r="Q1483">
        <f>_xlfn.IFNA(VLOOKUP(A1483,Refill!$D$6:$G$8,2,FALSE),0)</f>
        <v>0</v>
      </c>
    </row>
    <row r="1484" spans="1:17" x14ac:dyDescent="0.25">
      <c r="A1484" s="5">
        <f>ROUND((Online_RAW!B1484-General!$B$10)*24,3)</f>
        <v>24.7</v>
      </c>
      <c r="B1484" s="5">
        <f>General!$B$12+Online_ANA!K1484/1000+Online_ANA!L1484/1000+Online_ANA!M1484/1000/General!$B$22-SUM($P$2:P1484)/1000/General!$B$24+SUM($Q$2:Q1484)/1000/General!$B$24</f>
        <v>1.3826938858763855</v>
      </c>
      <c r="C1484" s="5">
        <f>Online_RAW!K1484</f>
        <v>27.664999999999999</v>
      </c>
      <c r="D1484" s="5">
        <f>Online_RAW!J1484</f>
        <v>2.835</v>
      </c>
      <c r="E1484" s="5">
        <f>(1-F1484/100-G1484/100)/(1-C1484/100-D1484/100-General!$B$17/100)</f>
        <v>0.98662300430491578</v>
      </c>
      <c r="F1484" s="5">
        <f>N1484*General!$B$14/(N1484+O1484)+O1484*100/(N1484+O1484)</f>
        <v>31.822172138968909</v>
      </c>
      <c r="G1484" s="5">
        <f>N1484*General!$B$15/(N1484+O1484)</f>
        <v>3.4433246394460153E-2</v>
      </c>
      <c r="H1484" s="5">
        <f>(N1484+O1484)*(1/General!$B$20)*((F1484/100)-E1484*(C1484/100))*1000/B1484</f>
        <v>263.03601002617859</v>
      </c>
      <c r="I1484" s="5">
        <f>(N1484+O1484)*(1/General!$B$20)*((D1484/100)*E1484-(G1484/100))*1000/B1484</f>
        <v>160.51137221575735</v>
      </c>
      <c r="J1484" s="5">
        <f t="shared" si="23"/>
        <v>0.61022584778328448</v>
      </c>
      <c r="K1484" s="5">
        <f>MAX(Online_RAW!$L$2-Online_RAW!L1484,0)</f>
        <v>0</v>
      </c>
      <c r="L1484" s="5">
        <f>0.0039*(Online_RAW!M1484)</f>
        <v>104.39715</v>
      </c>
      <c r="M1484" s="10">
        <f>Online_RAW!$N$2-Online_RAW!N1484</f>
        <v>237.94344210526015</v>
      </c>
      <c r="N1484" s="5">
        <f>Online_RAW!C1484*60</f>
        <v>155.00454545454539</v>
      </c>
      <c r="O1484" s="5">
        <f>MAX(0, Online_RAW!D1484*60)</f>
        <v>25.059272727272699</v>
      </c>
      <c r="P1484" s="5">
        <f>_xlfn.IFNA(VLOOKUP(A1484,Sampling!$D$7:$E$14,2,FALSE),0)</f>
        <v>0</v>
      </c>
      <c r="Q1484">
        <f>_xlfn.IFNA(VLOOKUP(A1484,Refill!$D$6:$G$8,2,FALSE),0)</f>
        <v>0</v>
      </c>
    </row>
    <row r="1485" spans="1:17" x14ac:dyDescent="0.25">
      <c r="A1485" s="5">
        <f>ROUND((Online_RAW!B1485-General!$B$10)*24,3)</f>
        <v>24.716999999999999</v>
      </c>
      <c r="B1485" s="5">
        <f>General!$B$12+Online_ANA!K1485/1000+Online_ANA!L1485/1000+Online_ANA!M1485/1000/General!$B$22-SUM($P$2:P1485)/1000/General!$B$24+SUM($Q$2:Q1485)/1000/General!$B$24</f>
        <v>1.3834332600407711</v>
      </c>
      <c r="C1485" s="5">
        <f>Online_RAW!K1485</f>
        <v>27.664999999999999</v>
      </c>
      <c r="D1485" s="5">
        <f>Online_RAW!J1485</f>
        <v>2.85</v>
      </c>
      <c r="E1485" s="5">
        <f>(1-F1485/100-G1485/100)/(1-C1485/100-D1485/100-General!$B$17/100)</f>
        <v>0.98590136872429657</v>
      </c>
      <c r="F1485" s="5">
        <f>N1485*General!$B$14/(N1485+O1485)+O1485*100/(N1485+O1485)</f>
        <v>31.886834744069475</v>
      </c>
      <c r="G1485" s="5">
        <f>N1485*General!$B$15/(N1485+O1485)</f>
        <v>3.4400588513096221E-2</v>
      </c>
      <c r="H1485" s="5">
        <f>(N1485+O1485)*(1/General!$B$20)*((F1485/100)-E1485*(C1485/100))*1000/B1485</f>
        <v>267.97759729276032</v>
      </c>
      <c r="I1485" s="5">
        <f>(N1485+O1485)*(1/General!$B$20)*((D1485/100)*E1485-(G1485/100))*1000/B1485</f>
        <v>161.26850626988391</v>
      </c>
      <c r="J1485" s="5">
        <f t="shared" si="23"/>
        <v>0.60179846337565746</v>
      </c>
      <c r="K1485" s="5">
        <f>MAX(Online_RAW!$L$2-Online_RAW!L1485,0)</f>
        <v>0</v>
      </c>
      <c r="L1485" s="5">
        <f>0.0039*(Online_RAW!M1485)</f>
        <v>104.49009999999986</v>
      </c>
      <c r="M1485" s="10">
        <f>Online_RAW!$N$2-Online_RAW!N1485</f>
        <v>238.64804444444053</v>
      </c>
      <c r="N1485" s="5">
        <f>Online_RAW!C1485*60</f>
        <v>154.95463636363618</v>
      </c>
      <c r="O1485" s="5">
        <f>MAX(0, Online_RAW!D1485*60)</f>
        <v>25.22209090909092</v>
      </c>
      <c r="P1485" s="5">
        <f>_xlfn.IFNA(VLOOKUP(A1485,Sampling!$D$7:$E$14,2,FALSE),0)</f>
        <v>0</v>
      </c>
      <c r="Q1485">
        <f>_xlfn.IFNA(VLOOKUP(A1485,Refill!$D$6:$G$8,2,FALSE),0)</f>
        <v>0</v>
      </c>
    </row>
    <row r="1486" spans="1:17" x14ac:dyDescent="0.25">
      <c r="A1486" s="5">
        <f>ROUND((Online_RAW!B1486-General!$B$10)*24,3)</f>
        <v>24.733000000000001</v>
      </c>
      <c r="B1486" s="5">
        <f>General!$B$12+Online_ANA!K1486/1000+Online_ANA!L1486/1000+Online_ANA!M1486/1000/General!$B$22-SUM($P$2:P1486)/1000/General!$B$24+SUM($Q$2:Q1486)/1000/General!$B$24</f>
        <v>1.3843637922018348</v>
      </c>
      <c r="C1486" s="5">
        <f>Online_RAW!K1486</f>
        <v>27.664999999999999</v>
      </c>
      <c r="D1486" s="5">
        <f>Online_RAW!J1486</f>
        <v>2.86</v>
      </c>
      <c r="E1486" s="5">
        <f>(1-F1486/100-G1486/100)/(1-C1486/100-D1486/100-General!$B$17/100)</f>
        <v>0.98574901873555931</v>
      </c>
      <c r="F1486" s="5">
        <f>N1486*General!$B$14/(N1486+O1486)+O1486*100/(N1486+O1486)</f>
        <v>31.907222649477966</v>
      </c>
      <c r="G1486" s="5">
        <f>N1486*General!$B$15/(N1486+O1486)</f>
        <v>3.4390291591172746E-2</v>
      </c>
      <c r="H1486" s="5">
        <f>(N1486+O1486)*(1/General!$B$20)*((F1486/100)-E1486*(C1486/100))*1000/B1486</f>
        <v>269.13857971263178</v>
      </c>
      <c r="I1486" s="5">
        <f>(N1486+O1486)*(1/General!$B$20)*((D1486/100)*E1486-(G1486/100))*1000/B1486</f>
        <v>161.65533438553055</v>
      </c>
      <c r="J1486" s="5">
        <f t="shared" si="23"/>
        <v>0.60063976914099548</v>
      </c>
      <c r="K1486" s="5">
        <f>MAX(Online_RAW!$L$2-Online_RAW!L1486,0)</f>
        <v>0</v>
      </c>
      <c r="L1486" s="5">
        <f>0.0039*(Online_RAW!M1486)</f>
        <v>104.79689999999999</v>
      </c>
      <c r="M1486" s="10">
        <f>Online_RAW!$N$2-Online_RAW!N1486</f>
        <v>239.32791249999991</v>
      </c>
      <c r="N1486" s="5">
        <f>Online_RAW!C1486*60</f>
        <v>154.85791304347799</v>
      </c>
      <c r="O1486" s="5">
        <f>MAX(0, Online_RAW!D1486*60)</f>
        <v>25.260260869565219</v>
      </c>
      <c r="P1486" s="5">
        <f>_xlfn.IFNA(VLOOKUP(A1486,Sampling!$D$7:$E$14,2,FALSE),0)</f>
        <v>0</v>
      </c>
      <c r="Q1486">
        <f>_xlfn.IFNA(VLOOKUP(A1486,Refill!$D$6:$G$8,2,FALSE),0)</f>
        <v>0</v>
      </c>
    </row>
    <row r="1487" spans="1:17" x14ac:dyDescent="0.25">
      <c r="A1487" s="5">
        <f>ROUND((Online_RAW!B1487-General!$B$10)*24,3)</f>
        <v>24.75</v>
      </c>
      <c r="B1487" s="5">
        <f>General!$B$12+Online_ANA!K1487/1000+Online_ANA!L1487/1000+Online_ANA!M1487/1000/General!$B$22-SUM($P$2:P1487)/1000/General!$B$24+SUM($Q$2:Q1487)/1000/General!$B$24</f>
        <v>1.3852021504587162</v>
      </c>
      <c r="C1487" s="5">
        <f>Online_RAW!K1487</f>
        <v>27.698333333333299</v>
      </c>
      <c r="D1487" s="5">
        <f>Online_RAW!J1487</f>
        <v>2.8620000000000001</v>
      </c>
      <c r="E1487" s="5">
        <f>(1-F1487/100-G1487/100)/(1-C1487/100-D1487/100-General!$B$17/100)</f>
        <v>0.98623954814984016</v>
      </c>
      <c r="F1487" s="5">
        <f>N1487*General!$B$14/(N1487+O1487)+O1487*100/(N1487+O1487)</f>
        <v>31.908202992549054</v>
      </c>
      <c r="G1487" s="5">
        <f>N1487*General!$B$15/(N1487+O1487)</f>
        <v>3.4389796468409568E-2</v>
      </c>
      <c r="H1487" s="5">
        <f>(N1487+O1487)*(1/General!$B$20)*((F1487/100)-E1487*(C1487/100))*1000/B1487</f>
        <v>266.20737540531417</v>
      </c>
      <c r="I1487" s="5">
        <f>(N1487+O1487)*(1/General!$B$20)*((D1487/100)*E1487-(G1487/100))*1000/B1487</f>
        <v>161.6739239076029</v>
      </c>
      <c r="J1487" s="5">
        <f t="shared" si="23"/>
        <v>0.60732323310519176</v>
      </c>
      <c r="K1487" s="5">
        <f>MAX(Online_RAW!$L$2-Online_RAW!L1487,0)</f>
        <v>0</v>
      </c>
      <c r="L1487" s="5">
        <f>0.0039*(Online_RAW!M1487)</f>
        <v>104.95160000000013</v>
      </c>
      <c r="M1487" s="10">
        <f>Online_RAW!$N$2-Online_RAW!N1487</f>
        <v>240.07310000000052</v>
      </c>
      <c r="N1487" s="5">
        <f>Online_RAW!C1487*60</f>
        <v>154.77965217391321</v>
      </c>
      <c r="O1487" s="5">
        <f>MAX(0, Online_RAW!D1487*60)</f>
        <v>25.250086956521759</v>
      </c>
      <c r="P1487" s="5">
        <f>_xlfn.IFNA(VLOOKUP(A1487,Sampling!$D$7:$E$14,2,FALSE),0)</f>
        <v>0</v>
      </c>
      <c r="Q1487">
        <f>_xlfn.IFNA(VLOOKUP(A1487,Refill!$D$6:$G$8,2,FALSE),0)</f>
        <v>0</v>
      </c>
    </row>
    <row r="1488" spans="1:17" x14ac:dyDescent="0.25">
      <c r="A1488" s="5">
        <f>ROUND((Online_RAW!B1488-General!$B$10)*24,3)</f>
        <v>24.766999999999999</v>
      </c>
      <c r="B1488" s="5">
        <f>General!$B$12+Online_ANA!K1488/1000+Online_ANA!L1488/1000+Online_ANA!M1488/1000/General!$B$22-SUM($P$2:P1488)/1000/General!$B$24+SUM($Q$2:Q1488)/1000/General!$B$24</f>
        <v>1.3861544949541291</v>
      </c>
      <c r="C1488" s="5">
        <f>Online_RAW!K1488</f>
        <v>27.72</v>
      </c>
      <c r="D1488" s="5">
        <f>Online_RAW!J1488</f>
        <v>2.8849999999999998</v>
      </c>
      <c r="E1488" s="5">
        <f>(1-F1488/100-G1488/100)/(1-C1488/100-D1488/100-General!$B$17/100)</f>
        <v>0.98669025810646338</v>
      </c>
      <c r="F1488" s="5">
        <f>N1488*General!$B$14/(N1488+O1488)+O1488*100/(N1488+O1488)</f>
        <v>31.921179580823626</v>
      </c>
      <c r="G1488" s="5">
        <f>N1488*General!$B$15/(N1488+O1488)</f>
        <v>3.4383242635947664E-2</v>
      </c>
      <c r="H1488" s="5">
        <f>(N1488+O1488)*(1/General!$B$20)*((F1488/100)-E1488*(C1488/100))*1000/B1488</f>
        <v>264.94623737224833</v>
      </c>
      <c r="I1488" s="5">
        <f>(N1488+O1488)*(1/General!$B$20)*((D1488/100)*E1488-(G1488/100))*1000/B1488</f>
        <v>163.03416557860717</v>
      </c>
      <c r="J1488" s="5">
        <f t="shared" si="23"/>
        <v>0.61534810682948049</v>
      </c>
      <c r="K1488" s="5">
        <f>MAX(Online_RAW!$L$2-Online_RAW!L1488,0)</f>
        <v>0</v>
      </c>
      <c r="L1488" s="5">
        <f>0.0039*(Online_RAW!M1488)</f>
        <v>105.24929999999999</v>
      </c>
      <c r="M1488" s="10">
        <f>Online_RAW!$N$2-Online_RAW!N1488</f>
        <v>240.7866625000006</v>
      </c>
      <c r="N1488" s="5">
        <f>Online_RAW!C1488*60</f>
        <v>154.827272727273</v>
      </c>
      <c r="O1488" s="5">
        <f>MAX(0, Online_RAW!D1488*60)</f>
        <v>25.292181818181838</v>
      </c>
      <c r="P1488" s="5">
        <f>_xlfn.IFNA(VLOOKUP(A1488,Sampling!$D$7:$E$14,2,FALSE),0)</f>
        <v>0</v>
      </c>
      <c r="Q1488">
        <f>_xlfn.IFNA(VLOOKUP(A1488,Refill!$D$6:$G$8,2,FALSE),0)</f>
        <v>0</v>
      </c>
    </row>
    <row r="1489" spans="1:17" x14ac:dyDescent="0.25">
      <c r="A1489" s="5">
        <f>ROUND((Online_RAW!B1489-General!$B$10)*24,3)</f>
        <v>24.783000000000001</v>
      </c>
      <c r="B1489" s="5">
        <f>General!$B$12+Online_ANA!K1489/1000+Online_ANA!L1489/1000+Online_ANA!M1489/1000/General!$B$22-SUM($P$2:P1489)/1000/General!$B$24+SUM($Q$2:Q1489)/1000/General!$B$24</f>
        <v>1.387133781641716</v>
      </c>
      <c r="C1489" s="5">
        <f>Online_RAW!K1489</f>
        <v>27.72</v>
      </c>
      <c r="D1489" s="5">
        <f>Online_RAW!J1489</f>
        <v>2.88</v>
      </c>
      <c r="E1489" s="5">
        <f>(1-F1489/100-G1489/100)/(1-C1489/100-D1489/100-General!$B$17/100)</f>
        <v>0.98737646219238628</v>
      </c>
      <c r="F1489" s="5">
        <f>N1489*General!$B$14/(N1489+O1489)+O1489*100/(N1489+O1489)</f>
        <v>31.86889407437809</v>
      </c>
      <c r="G1489" s="5">
        <f>N1489*General!$B$15/(N1489+O1489)</f>
        <v>3.4409649457384804E-2</v>
      </c>
      <c r="H1489" s="5">
        <f>(N1489+O1489)*(1/General!$B$20)*((F1489/100)-E1489*(C1489/100))*1000/B1489</f>
        <v>260.27830555854092</v>
      </c>
      <c r="I1489" s="5">
        <f>(N1489+O1489)*(1/General!$B$20)*((D1489/100)*E1489-(G1489/100))*1000/B1489</f>
        <v>162.52774027947146</v>
      </c>
      <c r="J1489" s="5">
        <f t="shared" si="23"/>
        <v>0.62443829089288527</v>
      </c>
      <c r="K1489" s="5">
        <f>MAX(Online_RAW!$L$2-Online_RAW!L1489,0)</f>
        <v>0</v>
      </c>
      <c r="L1489" s="5">
        <f>0.0039*(Online_RAW!M1489)</f>
        <v>105.51917999999999</v>
      </c>
      <c r="M1489" s="10">
        <f>Online_RAW!$N$2-Online_RAW!N1489</f>
        <v>241.55991578947032</v>
      </c>
      <c r="N1489" s="5">
        <f>Online_RAW!C1489*60</f>
        <v>154.7381739130434</v>
      </c>
      <c r="O1489" s="5">
        <f>MAX(0, Online_RAW!D1489*60)</f>
        <v>25.139478260869559</v>
      </c>
      <c r="P1489" s="5">
        <f>_xlfn.IFNA(VLOOKUP(A1489,Sampling!$D$7:$E$14,2,FALSE),0)</f>
        <v>0</v>
      </c>
      <c r="Q1489">
        <f>_xlfn.IFNA(VLOOKUP(A1489,Refill!$D$6:$G$8,2,FALSE),0)</f>
        <v>0</v>
      </c>
    </row>
    <row r="1490" spans="1:17" x14ac:dyDescent="0.25">
      <c r="A1490" s="5">
        <f>ROUND((Online_RAW!B1490-General!$B$10)*24,3)</f>
        <v>24.8</v>
      </c>
      <c r="B1490" s="5">
        <f>General!$B$12+Online_ANA!K1490/1000+Online_ANA!L1490/1000+Online_ANA!M1490/1000/General!$B$22-SUM($P$2:P1490)/1000/General!$B$24+SUM($Q$2:Q1490)/1000/General!$B$24</f>
        <v>1.3877862442201834</v>
      </c>
      <c r="C1490" s="5">
        <f>Online_RAW!K1490</f>
        <v>27.715</v>
      </c>
      <c r="D1490" s="5">
        <f>Online_RAW!J1490</f>
        <v>2.88</v>
      </c>
      <c r="E1490" s="5">
        <f>(1-F1490/100-G1490/100)/(1-C1490/100-D1490/100-General!$B$17/100)</f>
        <v>0.98660070840276937</v>
      </c>
      <c r="F1490" s="5">
        <f>N1490*General!$B$14/(N1490+O1490)+O1490*100/(N1490+O1490)</f>
        <v>31.917487263152612</v>
      </c>
      <c r="G1490" s="5">
        <f>N1490*General!$B$15/(N1490+O1490)</f>
        <v>3.4385107442852218E-2</v>
      </c>
      <c r="H1490" s="5">
        <f>(N1490+O1490)*(1/General!$B$20)*((F1490/100)-E1490*(C1490/100))*1000/B1490</f>
        <v>264.61257829654039</v>
      </c>
      <c r="I1490" s="5">
        <f>(N1490+O1490)*(1/General!$B$20)*((D1490/100)*E1490-(G1490/100))*1000/B1490</f>
        <v>162.39586504132077</v>
      </c>
      <c r="J1490" s="5">
        <f t="shared" si="23"/>
        <v>0.61371181251758344</v>
      </c>
      <c r="K1490" s="5">
        <f>MAX(Online_RAW!$L$2-Online_RAW!L1490,0)</f>
        <v>0</v>
      </c>
      <c r="L1490" s="5">
        <f>0.0039*(Online_RAW!M1490)</f>
        <v>105.51917999999999</v>
      </c>
      <c r="M1490" s="10">
        <f>Online_RAW!$N$2-Online_RAW!N1490</f>
        <v>242.27109999999993</v>
      </c>
      <c r="N1490" s="5">
        <f>Online_RAW!C1490*60</f>
        <v>154.69669565217421</v>
      </c>
      <c r="O1490" s="5">
        <f>MAX(0, Online_RAW!D1490*60)</f>
        <v>25.261090909090921</v>
      </c>
      <c r="P1490" s="5">
        <f>_xlfn.IFNA(VLOOKUP(A1490,Sampling!$D$7:$E$14,2,FALSE),0)</f>
        <v>0</v>
      </c>
      <c r="Q1490">
        <f>_xlfn.IFNA(VLOOKUP(A1490,Refill!$D$6:$G$8,2,FALSE),0)</f>
        <v>0</v>
      </c>
    </row>
    <row r="1491" spans="1:17" x14ac:dyDescent="0.25">
      <c r="A1491" s="5">
        <f>ROUND((Online_RAW!B1491-General!$B$10)*24,3)</f>
        <v>24.817</v>
      </c>
      <c r="B1491" s="5">
        <f>General!$B$12+Online_ANA!K1491/1000+Online_ANA!L1491/1000+Online_ANA!M1491/1000/General!$B$22-SUM($P$2:P1491)/1000/General!$B$24+SUM($Q$2:Q1491)/1000/General!$B$24</f>
        <v>1.3887864158860461</v>
      </c>
      <c r="C1491" s="5">
        <f>Online_RAW!K1491</f>
        <v>27.75</v>
      </c>
      <c r="D1491" s="5">
        <f>Online_RAW!J1491</f>
        <v>2.8866666666666698</v>
      </c>
      <c r="E1491" s="5">
        <f>(1-F1491/100-G1491/100)/(1-C1491/100-D1491/100-General!$B$17/100)</f>
        <v>0.98662549364849039</v>
      </c>
      <c r="F1491" s="5">
        <f>N1491*General!$B$14/(N1491+O1491)+O1491*100/(N1491+O1491)</f>
        <v>31.956907072121616</v>
      </c>
      <c r="G1491" s="5">
        <f>N1491*General!$B$15/(N1491+O1491)</f>
        <v>3.4365198448423423E-2</v>
      </c>
      <c r="H1491" s="5">
        <f>(N1491+O1491)*(1/General!$B$20)*((F1491/100)-E1491*(C1491/100))*1000/B1491</f>
        <v>264.6475425394334</v>
      </c>
      <c r="I1491" s="5">
        <f>(N1491+O1491)*(1/General!$B$20)*((D1491/100)*E1491-(G1491/100))*1000/B1491</f>
        <v>162.65379177804027</v>
      </c>
      <c r="J1491" s="5">
        <f t="shared" si="23"/>
        <v>0.61460533590182231</v>
      </c>
      <c r="K1491" s="5">
        <f>MAX(Online_RAW!$L$2-Online_RAW!L1491,0)</f>
        <v>0</v>
      </c>
      <c r="L1491" s="5">
        <f>0.0039*(Online_RAW!M1491)</f>
        <v>105.88629999999986</v>
      </c>
      <c r="M1491" s="10">
        <f>Online_RAW!$N$2-Online_RAW!N1491</f>
        <v>242.96112631579035</v>
      </c>
      <c r="N1491" s="5">
        <f>Online_RAW!C1491*60</f>
        <v>154.59700000000021</v>
      </c>
      <c r="O1491" s="5">
        <f>MAX(0, Online_RAW!D1491*60)</f>
        <v>25.348999999999979</v>
      </c>
      <c r="P1491" s="5">
        <f>_xlfn.IFNA(VLOOKUP(A1491,Sampling!$D$7:$E$14,2,FALSE),0)</f>
        <v>0</v>
      </c>
      <c r="Q1491">
        <f>_xlfn.IFNA(VLOOKUP(A1491,Refill!$D$6:$G$8,2,FALSE),0)</f>
        <v>0</v>
      </c>
    </row>
    <row r="1492" spans="1:17" x14ac:dyDescent="0.25">
      <c r="A1492" s="5">
        <f>ROUND((Online_RAW!B1492-General!$B$10)*24,3)</f>
        <v>24.832999999999998</v>
      </c>
      <c r="B1492" s="5">
        <f>General!$B$12+Online_ANA!K1492/1000+Online_ANA!L1492/1000+Online_ANA!M1492/1000/General!$B$22-SUM($P$2:P1492)/1000/General!$B$24+SUM($Q$2:Q1492)/1000/General!$B$24</f>
        <v>1.3895026652249911</v>
      </c>
      <c r="C1492" s="5">
        <f>Online_RAW!K1492</f>
        <v>27.785</v>
      </c>
      <c r="D1492" s="5">
        <f>Online_RAW!J1492</f>
        <v>2.8849999999999998</v>
      </c>
      <c r="E1492" s="5">
        <f>(1-F1492/100-G1492/100)/(1-C1492/100-D1492/100-General!$B$17/100)</f>
        <v>0.98594424759486765</v>
      </c>
      <c r="F1492" s="5">
        <f>N1492*General!$B$14/(N1492+O1492)+O1492*100/(N1492+O1492)</f>
        <v>32.036770942835417</v>
      </c>
      <c r="G1492" s="5">
        <f>N1492*General!$B$15/(N1492+O1492)</f>
        <v>3.4324863160184134E-2</v>
      </c>
      <c r="H1492" s="5">
        <f>(N1492+O1492)*(1/General!$B$20)*((F1492/100)-E1492*(C1492/100))*1000/B1492</f>
        <v>268.17808569956406</v>
      </c>
      <c r="I1492" s="5">
        <f>(N1492+O1492)*(1/General!$B$20)*((D1492/100)*E1492-(G1492/100))*1000/B1492</f>
        <v>162.33593818123074</v>
      </c>
      <c r="J1492" s="5">
        <f t="shared" si="23"/>
        <v>0.60532887225950782</v>
      </c>
      <c r="K1492" s="5">
        <f>MAX(Online_RAW!$L$2-Online_RAW!L1492,0)</f>
        <v>0</v>
      </c>
      <c r="L1492" s="5">
        <f>0.0039*(Online_RAW!M1492)</f>
        <v>105.88629999999986</v>
      </c>
      <c r="M1492" s="10">
        <f>Online_RAW!$N$2-Online_RAW!N1492</f>
        <v>243.74183809524038</v>
      </c>
      <c r="N1492" s="5">
        <f>Online_RAW!C1492*60</f>
        <v>154.3891304347824</v>
      </c>
      <c r="O1492" s="5">
        <f>MAX(0, Online_RAW!D1492*60)</f>
        <v>25.526086956521759</v>
      </c>
      <c r="P1492" s="5">
        <f>_xlfn.IFNA(VLOOKUP(A1492,Sampling!$D$7:$E$14,2,FALSE),0)</f>
        <v>0</v>
      </c>
      <c r="Q1492">
        <f>_xlfn.IFNA(VLOOKUP(A1492,Refill!$D$6:$G$8,2,FALSE),0)</f>
        <v>0</v>
      </c>
    </row>
    <row r="1493" spans="1:17" x14ac:dyDescent="0.25">
      <c r="A1493" s="5">
        <f>ROUND((Online_RAW!B1493-General!$B$10)*24,3)</f>
        <v>24.85</v>
      </c>
      <c r="B1493" s="5">
        <f>General!$B$12+Online_ANA!K1493/1000+Online_ANA!L1493/1000+Online_ANA!M1493/1000/General!$B$22-SUM($P$2:P1493)/1000/General!$B$24+SUM($Q$2:Q1493)/1000/General!$B$24</f>
        <v>1.3905806225521284</v>
      </c>
      <c r="C1493" s="5">
        <f>Online_RAW!K1493</f>
        <v>27.805</v>
      </c>
      <c r="D1493" s="5">
        <f>Online_RAW!J1493</f>
        <v>2.895</v>
      </c>
      <c r="E1493" s="5">
        <f>(1-F1493/100-G1493/100)/(1-C1493/100-D1493/100-General!$B$17/100)</f>
        <v>0.98621463735406978</v>
      </c>
      <c r="F1493" s="5">
        <f>N1493*General!$B$14/(N1493+O1493)+O1493*100/(N1493+O1493)</f>
        <v>32.047733792312108</v>
      </c>
      <c r="G1493" s="5">
        <f>N1493*General!$B$15/(N1493+O1493)</f>
        <v>3.4319326367519144E-2</v>
      </c>
      <c r="H1493" s="5">
        <f>(N1493+O1493)*(1/General!$B$20)*((F1493/100)-E1493*(C1493/100))*1000/B1493</f>
        <v>267.24490609082886</v>
      </c>
      <c r="I1493" s="5">
        <f>(N1493+O1493)*(1/General!$B$20)*((D1493/100)*E1493-(G1493/100))*1000/B1493</f>
        <v>162.95528045128341</v>
      </c>
      <c r="J1493" s="5">
        <f t="shared" si="23"/>
        <v>0.60976009920989704</v>
      </c>
      <c r="K1493" s="5">
        <f>MAX(Online_RAW!$L$2-Online_RAW!L1493,0)</f>
        <v>0</v>
      </c>
      <c r="L1493" s="5">
        <f>0.0039*(Online_RAW!M1493)</f>
        <v>106.31556</v>
      </c>
      <c r="M1493" s="10">
        <f>Online_RAW!$N$2-Online_RAW!N1493</f>
        <v>244.44891818181986</v>
      </c>
      <c r="N1493" s="5">
        <f>Online_RAW!C1493*60</f>
        <v>154.488</v>
      </c>
      <c r="O1493" s="5">
        <f>MAX(0, Online_RAW!D1493*60)</f>
        <v>25.571478260869558</v>
      </c>
      <c r="P1493" s="5">
        <f>_xlfn.IFNA(VLOOKUP(A1493,Sampling!$D$7:$E$14,2,FALSE),0)</f>
        <v>0</v>
      </c>
      <c r="Q1493">
        <f>_xlfn.IFNA(VLOOKUP(A1493,Refill!$D$6:$G$8,2,FALSE),0)</f>
        <v>0</v>
      </c>
    </row>
    <row r="1494" spans="1:17" x14ac:dyDescent="0.25">
      <c r="A1494" s="5">
        <f>ROUND((Online_RAW!B1494-General!$B$10)*24,3)</f>
        <v>24.867000000000001</v>
      </c>
      <c r="B1494" s="5">
        <f>General!$B$12+Online_ANA!K1494/1000+Online_ANA!L1494/1000+Online_ANA!M1494/1000/General!$B$22-SUM($P$2:P1494)/1000/General!$B$24+SUM($Q$2:Q1494)/1000/General!$B$24</f>
        <v>1.3912283581651379</v>
      </c>
      <c r="C1494" s="5">
        <f>Online_RAW!K1494</f>
        <v>27.82</v>
      </c>
      <c r="D1494" s="5">
        <f>Online_RAW!J1494</f>
        <v>2.9</v>
      </c>
      <c r="E1494" s="5">
        <f>(1-F1494/100-G1494/100)/(1-C1494/100-D1494/100-General!$B$17/100)</f>
        <v>0.98526833919850842</v>
      </c>
      <c r="F1494" s="5">
        <f>N1494*General!$B$14/(N1494+O1494)+O1494*100/(N1494+O1494)</f>
        <v>32.132651052849099</v>
      </c>
      <c r="G1494" s="5">
        <f>N1494*General!$B$15/(N1494+O1494)</f>
        <v>3.4276438862197431E-2</v>
      </c>
      <c r="H1494" s="5">
        <f>(N1494+O1494)*(1/General!$B$20)*((F1494/100)-E1494*(C1494/100))*1000/B1494</f>
        <v>272.95192989448702</v>
      </c>
      <c r="I1494" s="5">
        <f>(N1494+O1494)*(1/General!$B$20)*((D1494/100)*E1494-(G1494/100))*1000/B1494</f>
        <v>163.16486650919279</v>
      </c>
      <c r="J1494" s="5">
        <f t="shared" si="23"/>
        <v>0.59777876116232709</v>
      </c>
      <c r="K1494" s="5">
        <f>MAX(Online_RAW!$L$2-Online_RAW!L1494,0)</f>
        <v>0</v>
      </c>
      <c r="L1494" s="5">
        <f>0.0039*(Online_RAW!M1494)</f>
        <v>106.31556</v>
      </c>
      <c r="M1494" s="10">
        <f>Online_RAW!$N$2-Online_RAW!N1494</f>
        <v>245.1549500000001</v>
      </c>
      <c r="N1494" s="5">
        <f>Online_RAW!C1494*60</f>
        <v>154.44327272727298</v>
      </c>
      <c r="O1494" s="5">
        <f>MAX(0, Online_RAW!D1494*60)</f>
        <v>25.7893043478261</v>
      </c>
      <c r="P1494" s="5">
        <f>_xlfn.IFNA(VLOOKUP(A1494,Sampling!$D$7:$E$14,2,FALSE),0)</f>
        <v>0</v>
      </c>
      <c r="Q1494">
        <f>_xlfn.IFNA(VLOOKUP(A1494,Refill!$D$6:$G$8,2,FALSE),0)</f>
        <v>0</v>
      </c>
    </row>
    <row r="1495" spans="1:17" x14ac:dyDescent="0.25">
      <c r="A1495" s="5">
        <f>ROUND((Online_RAW!B1495-General!$B$10)*24,3)</f>
        <v>24.882999999999999</v>
      </c>
      <c r="B1495" s="5">
        <f>General!$B$12+Online_ANA!K1495/1000+Online_ANA!L1495/1000+Online_ANA!M1495/1000/General!$B$22-SUM($P$2:P1495)/1000/General!$B$24+SUM($Q$2:Q1495)/1000/General!$B$24</f>
        <v>1.3923264509174316</v>
      </c>
      <c r="C1495" s="5">
        <f>Online_RAW!K1495</f>
        <v>27.835000000000001</v>
      </c>
      <c r="D1495" s="5">
        <f>Online_RAW!J1495</f>
        <v>2.895</v>
      </c>
      <c r="E1495" s="5">
        <f>(1-F1495/100-G1495/100)/(1-C1495/100-D1495/100-General!$B$17/100)</f>
        <v>0.98635545128842028</v>
      </c>
      <c r="F1495" s="5">
        <f>N1495*General!$B$14/(N1495+O1495)+O1495*100/(N1495+O1495)</f>
        <v>32.067637031447461</v>
      </c>
      <c r="G1495" s="5">
        <f>N1495*General!$B$15/(N1495+O1495)</f>
        <v>3.4309274226541696E-2</v>
      </c>
      <c r="H1495" s="5">
        <f>(N1495+O1495)*(1/General!$B$20)*((F1495/100)-E1495*(C1495/100))*1000/B1495</f>
        <v>266.02012966425877</v>
      </c>
      <c r="I1495" s="5">
        <f>(N1495+O1495)*(1/General!$B$20)*((D1495/100)*E1495-(G1495/100))*1000/B1495</f>
        <v>162.71092886054049</v>
      </c>
      <c r="J1495" s="5">
        <f t="shared" si="23"/>
        <v>0.61164893448437996</v>
      </c>
      <c r="K1495" s="5">
        <f>MAX(Online_RAW!$L$2-Online_RAW!L1495,0)</f>
        <v>0</v>
      </c>
      <c r="L1495" s="5">
        <f>0.0039*(Online_RAW!M1495)</f>
        <v>106.75535000000012</v>
      </c>
      <c r="M1495" s="10">
        <f>Online_RAW!$N$2-Online_RAW!N1495</f>
        <v>245.8725000000004</v>
      </c>
      <c r="N1495" s="5">
        <f>Online_RAW!C1495*60</f>
        <v>154.3819090909092</v>
      </c>
      <c r="O1495" s="5">
        <f>MAX(0, Online_RAW!D1495*60)</f>
        <v>25.60663636363638</v>
      </c>
      <c r="P1495" s="5">
        <f>_xlfn.IFNA(VLOOKUP(A1495,Sampling!$D$7:$E$14,2,FALSE),0)</f>
        <v>0</v>
      </c>
      <c r="Q1495">
        <f>_xlfn.IFNA(VLOOKUP(A1495,Refill!$D$6:$G$8,2,FALSE),0)</f>
        <v>0</v>
      </c>
    </row>
    <row r="1496" spans="1:17" x14ac:dyDescent="0.25">
      <c r="A1496" s="5">
        <f>ROUND((Online_RAW!B1496-General!$B$10)*24,3)</f>
        <v>24.9</v>
      </c>
      <c r="B1496" s="5">
        <f>General!$B$12+Online_ANA!K1496/1000+Online_ANA!L1496/1000+Online_ANA!M1496/1000/General!$B$22-SUM($P$2:P1496)/1000/General!$B$24+SUM($Q$2:Q1496)/1000/General!$B$24</f>
        <v>1.3932037871559633</v>
      </c>
      <c r="C1496" s="5">
        <f>Online_RAW!K1496</f>
        <v>27.8466666666667</v>
      </c>
      <c r="D1496" s="5">
        <f>Online_RAW!J1496</f>
        <v>2.9049999999999998</v>
      </c>
      <c r="E1496" s="5">
        <f>(1-F1496/100-G1496/100)/(1-C1496/100-D1496/100-General!$B$17/100)</f>
        <v>0.98591728217968111</v>
      </c>
      <c r="F1496" s="5">
        <f>N1496*General!$B$14/(N1496+O1496)+O1496*100/(N1496+O1496)</f>
        <v>32.119186989653343</v>
      </c>
      <c r="G1496" s="5">
        <f>N1496*General!$B$15/(N1496+O1496)</f>
        <v>3.4283238894114478E-2</v>
      </c>
      <c r="H1496" s="5">
        <f>(N1496+O1496)*(1/General!$B$20)*((F1496/100)-E1496*(C1496/100))*1000/B1496</f>
        <v>268.9677505385294</v>
      </c>
      <c r="I1496" s="5">
        <f>(N1496+O1496)*(1/General!$B$20)*((D1496/100)*E1496-(G1496/100))*1000/B1496</f>
        <v>163.1681395830131</v>
      </c>
      <c r="J1496" s="5">
        <f t="shared" si="23"/>
        <v>0.60664573822072176</v>
      </c>
      <c r="K1496" s="5">
        <f>MAX(Online_RAW!$L$2-Online_RAW!L1496,0)</f>
        <v>0</v>
      </c>
      <c r="L1496" s="5">
        <f>0.0039*(Online_RAW!M1496)</f>
        <v>106.9692</v>
      </c>
      <c r="M1496" s="10">
        <f>Online_RAW!$N$2-Online_RAW!N1496</f>
        <v>246.59569999999985</v>
      </c>
      <c r="N1496" s="5">
        <f>Online_RAW!C1496*60</f>
        <v>154.32436363636378</v>
      </c>
      <c r="O1496" s="5">
        <f>MAX(0, Online_RAW!D1496*60)</f>
        <v>25.7337272727273</v>
      </c>
      <c r="P1496" s="5">
        <f>_xlfn.IFNA(VLOOKUP(A1496,Sampling!$D$7:$E$14,2,FALSE),0)</f>
        <v>0</v>
      </c>
      <c r="Q1496">
        <f>_xlfn.IFNA(VLOOKUP(A1496,Refill!$D$6:$G$8,2,FALSE),0)</f>
        <v>0</v>
      </c>
    </row>
    <row r="1497" spans="1:17" x14ac:dyDescent="0.25">
      <c r="A1497" s="5">
        <f>ROUND((Online_RAW!B1497-General!$B$10)*24,3)</f>
        <v>24.917000000000002</v>
      </c>
      <c r="B1497" s="5">
        <f>General!$B$12+Online_ANA!K1497/1000+Online_ANA!L1497/1000+Online_ANA!M1497/1000/General!$B$22-SUM($P$2:P1497)/1000/General!$B$24+SUM($Q$2:Q1497)/1000/General!$B$24</f>
        <v>1.3941284060982204</v>
      </c>
      <c r="C1497" s="5">
        <f>Online_RAW!K1497</f>
        <v>27.87</v>
      </c>
      <c r="D1497" s="5">
        <f>Online_RAW!J1497</f>
        <v>2.9049999999999998</v>
      </c>
      <c r="E1497" s="5">
        <f>(1-F1497/100-G1497/100)/(1-C1497/100-D1497/100-General!$B$17/100)</f>
        <v>0.98591922387707243</v>
      </c>
      <c r="F1497" s="5">
        <f>N1497*General!$B$14/(N1497+O1497)+O1497*100/(N1497+O1497)</f>
        <v>32.142069709322243</v>
      </c>
      <c r="G1497" s="5">
        <f>N1497*General!$B$15/(N1497+O1497)</f>
        <v>3.4271681964988768E-2</v>
      </c>
      <c r="H1497" s="5">
        <f>(N1497+O1497)*(1/General!$B$20)*((F1497/100)-E1497*(C1497/100))*1000/B1497</f>
        <v>268.62863808954609</v>
      </c>
      <c r="I1497" s="5">
        <f>(N1497+O1497)*(1/General!$B$20)*((D1497/100)*E1497-(G1497/100))*1000/B1497</f>
        <v>162.96956234585389</v>
      </c>
      <c r="J1497" s="5">
        <f t="shared" si="23"/>
        <v>0.60667233212688498</v>
      </c>
      <c r="K1497" s="5">
        <f>MAX(Online_RAW!$L$2-Online_RAW!L1497,0)</f>
        <v>0</v>
      </c>
      <c r="L1497" s="5">
        <f>0.0039*(Online_RAW!M1497)</f>
        <v>107.23049999999999</v>
      </c>
      <c r="M1497" s="10">
        <f>Online_RAW!$N$2-Online_RAW!N1497</f>
        <v>247.31871764706011</v>
      </c>
      <c r="N1497" s="5">
        <f>Online_RAW!C1497*60</f>
        <v>154.185913043478</v>
      </c>
      <c r="O1497" s="5">
        <f>MAX(0, Online_RAW!D1497*60)</f>
        <v>25.771304347826099</v>
      </c>
      <c r="P1497" s="5">
        <f>_xlfn.IFNA(VLOOKUP(A1497,Sampling!$D$7:$E$14,2,FALSE),0)</f>
        <v>0</v>
      </c>
      <c r="Q1497">
        <f>_xlfn.IFNA(VLOOKUP(A1497,Refill!$D$6:$G$8,2,FALSE),0)</f>
        <v>0</v>
      </c>
    </row>
    <row r="1498" spans="1:17" x14ac:dyDescent="0.25">
      <c r="A1498" s="5">
        <f>ROUND((Online_RAW!B1498-General!$B$10)*24,3)</f>
        <v>24.933</v>
      </c>
      <c r="B1498" s="5">
        <f>General!$B$12+Online_ANA!K1498/1000+Online_ANA!L1498/1000+Online_ANA!M1498/1000/General!$B$22-SUM($P$2:P1498)/1000/General!$B$24+SUM($Q$2:Q1498)/1000/General!$B$24</f>
        <v>1.3949563327576886</v>
      </c>
      <c r="C1498" s="5">
        <f>Online_RAW!K1498</f>
        <v>27.895</v>
      </c>
      <c r="D1498" s="5">
        <f>Online_RAW!J1498</f>
        <v>2.9049999999999998</v>
      </c>
      <c r="E1498" s="5">
        <f>(1-F1498/100-G1498/100)/(1-C1498/100-D1498/100-General!$B$17/100)</f>
        <v>0.98656859064121039</v>
      </c>
      <c r="F1498" s="5">
        <f>N1498*General!$B$14/(N1498+O1498)+O1498*100/(N1498+O1498)</f>
        <v>32.122052376080291</v>
      </c>
      <c r="G1498" s="5">
        <f>N1498*General!$B$15/(N1498+O1498)</f>
        <v>3.4281791729252387E-2</v>
      </c>
      <c r="H1498" s="5">
        <f>(N1498+O1498)*(1/General!$B$20)*((F1498/100)-E1498*(C1498/100))*1000/B1498</f>
        <v>264.55602551594086</v>
      </c>
      <c r="I1498" s="5">
        <f>(N1498+O1498)*(1/General!$B$20)*((D1498/100)*E1498-(G1498/100))*1000/B1498</f>
        <v>162.79631034088064</v>
      </c>
      <c r="J1498" s="5">
        <f t="shared" si="23"/>
        <v>0.61535665280498908</v>
      </c>
      <c r="K1498" s="5">
        <f>MAX(Online_RAW!$L$2-Online_RAW!L1498,0)</f>
        <v>0</v>
      </c>
      <c r="L1498" s="5">
        <f>0.0039*(Online_RAW!M1498)</f>
        <v>107.39819999999999</v>
      </c>
      <c r="M1498" s="10">
        <f>Online_RAW!$N$2-Online_RAW!N1498</f>
        <v>248.03836470588067</v>
      </c>
      <c r="N1498" s="5">
        <f>Online_RAW!C1498*60</f>
        <v>154.05678260869558</v>
      </c>
      <c r="O1498" s="5">
        <f>MAX(0, Online_RAW!D1498*60)</f>
        <v>25.696695652173901</v>
      </c>
      <c r="P1498" s="5">
        <f>_xlfn.IFNA(VLOOKUP(A1498,Sampling!$D$7:$E$14,2,FALSE),0)</f>
        <v>0</v>
      </c>
      <c r="Q1498">
        <f>_xlfn.IFNA(VLOOKUP(A1498,Refill!$D$6:$G$8,2,FALSE),0)</f>
        <v>0</v>
      </c>
    </row>
    <row r="1499" spans="1:17" x14ac:dyDescent="0.25">
      <c r="A1499" s="5">
        <f>ROUND((Online_RAW!B1499-General!$B$10)*24,3)</f>
        <v>24.95</v>
      </c>
      <c r="B1499" s="5">
        <f>General!$B$12+Online_ANA!K1499/1000+Online_ANA!L1499/1000+Online_ANA!M1499/1000/General!$B$22-SUM($P$2:P1499)/1000/General!$B$24+SUM($Q$2:Q1499)/1000/General!$B$24</f>
        <v>1.3959232268469357</v>
      </c>
      <c r="C1499" s="5">
        <f>Online_RAW!K1499</f>
        <v>27.914999999999999</v>
      </c>
      <c r="D1499" s="5">
        <f>Online_RAW!J1499</f>
        <v>2.91</v>
      </c>
      <c r="E1499" s="5">
        <f>(1-F1499/100-G1499/100)/(1-C1499/100-D1499/100-General!$B$17/100)</f>
        <v>0.98606689721899732</v>
      </c>
      <c r="F1499" s="5">
        <f>N1499*General!$B$14/(N1499+O1499)+O1499*100/(N1499+O1499)</f>
        <v>32.181234044174644</v>
      </c>
      <c r="G1499" s="5">
        <f>N1499*General!$B$15/(N1499+O1499)</f>
        <v>3.4251901997891597E-2</v>
      </c>
      <c r="H1499" s="5">
        <f>(N1499+O1499)*(1/General!$B$20)*((F1499/100)-E1499*(C1499/100))*1000/B1499</f>
        <v>267.752788997408</v>
      </c>
      <c r="I1499" s="5">
        <f>(N1499+O1499)*(1/General!$B$20)*((D1499/100)*E1499-(G1499/100))*1000/B1499</f>
        <v>163.0729642768278</v>
      </c>
      <c r="J1499" s="5">
        <f t="shared" si="23"/>
        <v>0.60904300899142616</v>
      </c>
      <c r="K1499" s="5">
        <f>MAX(Online_RAW!$L$2-Online_RAW!L1499,0)</f>
        <v>0</v>
      </c>
      <c r="L1499" s="5">
        <f>0.0039*(Online_RAW!M1499)</f>
        <v>107.68679999999999</v>
      </c>
      <c r="M1499" s="10">
        <f>Online_RAW!$N$2-Online_RAW!N1499</f>
        <v>248.77770526315999</v>
      </c>
      <c r="N1499" s="5">
        <f>Online_RAW!C1499*60</f>
        <v>154.10028571428541</v>
      </c>
      <c r="O1499" s="5">
        <f>MAX(0, Online_RAW!D1499*60)</f>
        <v>25.86085714285716</v>
      </c>
      <c r="P1499" s="5">
        <f>_xlfn.IFNA(VLOOKUP(A1499,Sampling!$D$7:$E$14,2,FALSE),0)</f>
        <v>0</v>
      </c>
      <c r="Q1499">
        <f>_xlfn.IFNA(VLOOKUP(A1499,Refill!$D$6:$G$8,2,FALSE),0)</f>
        <v>0</v>
      </c>
    </row>
    <row r="1500" spans="1:17" x14ac:dyDescent="0.25">
      <c r="A1500" s="5">
        <f>ROUND((Online_RAW!B1500-General!$B$10)*24,3)</f>
        <v>24.966999999999999</v>
      </c>
      <c r="B1500" s="5">
        <f>General!$B$12+Online_ANA!K1500/1000+Online_ANA!L1500/1000+Online_ANA!M1500/1000/General!$B$22-SUM($P$2:P1500)/1000/General!$B$24+SUM($Q$2:Q1500)/1000/General!$B$24</f>
        <v>1.3968565174311931</v>
      </c>
      <c r="C1500" s="5">
        <f>Online_RAW!K1500</f>
        <v>27.934999999999999</v>
      </c>
      <c r="D1500" s="5">
        <f>Online_RAW!J1500</f>
        <v>2.91</v>
      </c>
      <c r="E1500" s="5">
        <f>(1-F1500/100-G1500/100)/(1-C1500/100-D1500/100-General!$B$17/100)</f>
        <v>0.98580867003707917</v>
      </c>
      <c r="F1500" s="5">
        <f>N1500*General!$B$14/(N1500+O1500)+O1500*100/(N1500+O1500)</f>
        <v>32.218720282412889</v>
      </c>
      <c r="G1500" s="5">
        <f>N1500*General!$B$15/(N1500+O1500)</f>
        <v>3.4232969554336933E-2</v>
      </c>
      <c r="H1500" s="5">
        <f>(N1500+O1500)*(1/General!$B$20)*((F1500/100)-E1500*(C1500/100))*1000/B1500</f>
        <v>269.2090863296072</v>
      </c>
      <c r="I1500" s="5">
        <f>(N1500+O1500)*(1/General!$B$20)*((D1500/100)*E1500-(G1500/100))*1000/B1500</f>
        <v>163.04270588144286</v>
      </c>
      <c r="J1500" s="5">
        <f t="shared" si="23"/>
        <v>0.60563596906911554</v>
      </c>
      <c r="K1500" s="5">
        <f>MAX(Online_RAW!$L$2-Online_RAW!L1500,0)</f>
        <v>0</v>
      </c>
      <c r="L1500" s="5">
        <f>0.0039*(Online_RAW!M1500)</f>
        <v>107.91560000000013</v>
      </c>
      <c r="M1500" s="10">
        <f>Online_RAW!$N$2-Online_RAW!N1500</f>
        <v>249.54560000000038</v>
      </c>
      <c r="N1500" s="5">
        <f>Online_RAW!C1500*60</f>
        <v>154.12930434782581</v>
      </c>
      <c r="O1500" s="5">
        <f>MAX(0, Online_RAW!D1500*60)</f>
        <v>25.965272727272701</v>
      </c>
      <c r="P1500" s="5">
        <f>_xlfn.IFNA(VLOOKUP(A1500,Sampling!$D$7:$E$14,2,FALSE),0)</f>
        <v>0</v>
      </c>
      <c r="Q1500">
        <f>_xlfn.IFNA(VLOOKUP(A1500,Refill!$D$6:$G$8,2,FALSE),0)</f>
        <v>0</v>
      </c>
    </row>
    <row r="1501" spans="1:17" x14ac:dyDescent="0.25">
      <c r="A1501" s="5">
        <f>ROUND((Online_RAW!B1501-General!$B$10)*24,3)</f>
        <v>24.983000000000001</v>
      </c>
      <c r="B1501" s="5">
        <f>General!$B$12+Online_ANA!K1501/1000+Online_ANA!L1501/1000+Online_ANA!M1501/1000/General!$B$22-SUM($P$2:P1501)/1000/General!$B$24+SUM($Q$2:Q1501)/1000/General!$B$24</f>
        <v>1.3977878178899088</v>
      </c>
      <c r="C1501" s="5">
        <f>Online_RAW!K1501</f>
        <v>27.933333333333302</v>
      </c>
      <c r="D1501" s="5">
        <f>Online_RAW!J1501</f>
        <v>2.92</v>
      </c>
      <c r="E1501" s="5">
        <f>(1-F1501/100-G1501/100)/(1-C1501/100-D1501/100-General!$B$17/100)</f>
        <v>0.98555612231135081</v>
      </c>
      <c r="F1501" s="5">
        <f>N1501*General!$B$14/(N1501+O1501)+O1501*100/(N1501+O1501)</f>
        <v>32.244301832588114</v>
      </c>
      <c r="G1501" s="5">
        <f>N1501*General!$B$15/(N1501+O1501)</f>
        <v>3.4220049579500963E-2</v>
      </c>
      <c r="H1501" s="5">
        <f>(N1501+O1501)*(1/General!$B$20)*((F1501/100)-E1501*(C1501/100))*1000/B1501</f>
        <v>271.09653983710496</v>
      </c>
      <c r="I1501" s="5">
        <f>(N1501+O1501)*(1/General!$B$20)*((D1501/100)*E1501-(G1501/100))*1000/B1501</f>
        <v>163.51721837639775</v>
      </c>
      <c r="J1501" s="5">
        <f t="shared" si="23"/>
        <v>0.60316969915828178</v>
      </c>
      <c r="K1501" s="5">
        <f>MAX(Online_RAW!$L$2-Online_RAW!L1501,0)</f>
        <v>0</v>
      </c>
      <c r="L1501" s="5">
        <f>0.0039*(Online_RAW!M1501)</f>
        <v>108.21135</v>
      </c>
      <c r="M1501" s="10">
        <f>Online_RAW!$N$2-Online_RAW!N1501</f>
        <v>250.23835000000054</v>
      </c>
      <c r="N1501" s="5">
        <f>Online_RAW!C1501*60</f>
        <v>154.12591304347799</v>
      </c>
      <c r="O1501" s="5">
        <f>MAX(0, Online_RAW!D1501*60)</f>
        <v>26.032695652173899</v>
      </c>
      <c r="P1501" s="5">
        <f>_xlfn.IFNA(VLOOKUP(A1501,Sampling!$D$7:$E$14,2,FALSE),0)</f>
        <v>0</v>
      </c>
      <c r="Q1501">
        <f>_xlfn.IFNA(VLOOKUP(A1501,Refill!$D$6:$G$8,2,FALSE),0)</f>
        <v>0</v>
      </c>
    </row>
    <row r="1502" spans="1:17" x14ac:dyDescent="0.25">
      <c r="A1502" s="5">
        <f>ROUND((Online_RAW!B1502-General!$B$10)*24,3)</f>
        <v>25</v>
      </c>
      <c r="B1502" s="5">
        <f>General!$B$12+Online_ANA!K1502/1000+Online_ANA!L1502/1000+Online_ANA!M1502/1000/General!$B$22-SUM($P$2:P1502)/1000/General!$B$24+SUM($Q$2:Q1502)/1000/General!$B$24</f>
        <v>1.3986553382622753</v>
      </c>
      <c r="C1502" s="5">
        <f>Online_RAW!K1502</f>
        <v>27.945</v>
      </c>
      <c r="D1502" s="5">
        <f>Online_RAW!J1502</f>
        <v>2.9166666666666701</v>
      </c>
      <c r="E1502" s="5">
        <f>(1-F1502/100-G1502/100)/(1-C1502/100-D1502/100-General!$B$17/100)</f>
        <v>0.98610734398443101</v>
      </c>
      <c r="F1502" s="5">
        <f>N1502*General!$B$14/(N1502+O1502)+O1502*100/(N1502+O1502)</f>
        <v>32.214627774980087</v>
      </c>
      <c r="G1502" s="5">
        <f>N1502*General!$B$15/(N1502+O1502)</f>
        <v>3.4235036477282786E-2</v>
      </c>
      <c r="H1502" s="5">
        <f>(N1502+O1502)*(1/General!$B$20)*((F1502/100)-E1502*(C1502/100))*1000/B1502</f>
        <v>267.07669782777185</v>
      </c>
      <c r="I1502" s="5">
        <f>(N1502+O1502)*(1/General!$B$20)*((D1502/100)*E1502-(G1502/100))*1000/B1502</f>
        <v>162.95221969087601</v>
      </c>
      <c r="J1502" s="5">
        <f t="shared" si="23"/>
        <v>0.61013267355865697</v>
      </c>
      <c r="K1502" s="5">
        <f>MAX(Online_RAW!$L$2-Online_RAW!L1502,0)</f>
        <v>0</v>
      </c>
      <c r="L1502" s="5">
        <f>0.0039*(Online_RAW!M1502)</f>
        <v>108.37059999999987</v>
      </c>
      <c r="M1502" s="10">
        <f>Online_RAW!$N$2-Online_RAW!N1502</f>
        <v>251.01036470588042</v>
      </c>
      <c r="N1502" s="5">
        <f>Online_RAW!C1502*60</f>
        <v>153.84756521739121</v>
      </c>
      <c r="O1502" s="5">
        <f>MAX(0, Online_RAW!D1502*60)</f>
        <v>25.906956521739119</v>
      </c>
      <c r="P1502" s="5">
        <f>_xlfn.IFNA(VLOOKUP(A1502,Sampling!$D$7:$E$14,2,FALSE),0)</f>
        <v>0</v>
      </c>
      <c r="Q1502">
        <f>_xlfn.IFNA(VLOOKUP(A1502,Refill!$D$6:$G$8,2,FALSE),0)</f>
        <v>0</v>
      </c>
    </row>
    <row r="1503" spans="1:17" x14ac:dyDescent="0.25">
      <c r="A1503" s="5">
        <f>ROUND((Online_RAW!B1503-General!$B$10)*24,3)</f>
        <v>25.016999999999999</v>
      </c>
      <c r="B1503" s="5">
        <f>General!$B$12+Online_ANA!K1503/1000+Online_ANA!L1503/1000+Online_ANA!M1503/1000/General!$B$22-SUM($P$2:P1503)/1000/General!$B$24+SUM($Q$2:Q1503)/1000/General!$B$24</f>
        <v>1.3996078617093217</v>
      </c>
      <c r="C1503" s="5">
        <f>Online_RAW!K1503</f>
        <v>27.965</v>
      </c>
      <c r="D1503" s="5">
        <f>Online_RAW!J1503</f>
        <v>2.93</v>
      </c>
      <c r="E1503" s="5">
        <f>(1-F1503/100-G1503/100)/(1-C1503/100-D1503/100-General!$B$17/100)</f>
        <v>0.98594272617012435</v>
      </c>
      <c r="F1503" s="5">
        <f>N1503*General!$B$14/(N1503+O1503)+O1503*100/(N1503+O1503)</f>
        <v>32.258825026819622</v>
      </c>
      <c r="G1503" s="5">
        <f>N1503*General!$B$15/(N1503+O1503)</f>
        <v>3.4212714632919382E-2</v>
      </c>
      <c r="H1503" s="5">
        <f>(N1503+O1503)*(1/General!$B$20)*((F1503/100)-E1503*(C1503/100))*1000/B1503</f>
        <v>268.91322552443341</v>
      </c>
      <c r="I1503" s="5">
        <f>(N1503+O1503)*(1/General!$B$20)*((D1503/100)*E1503-(G1503/100))*1000/B1503</f>
        <v>163.78278665494148</v>
      </c>
      <c r="J1503" s="5">
        <f t="shared" si="23"/>
        <v>0.60905441275910843</v>
      </c>
      <c r="K1503" s="5">
        <f>MAX(Online_RAW!$L$2-Online_RAW!L1503,0)</f>
        <v>0</v>
      </c>
      <c r="L1503" s="5">
        <f>0.0039*(Online_RAW!M1503)</f>
        <v>108.66959999999999</v>
      </c>
      <c r="M1503" s="10">
        <f>Online_RAW!$N$2-Online_RAW!N1503</f>
        <v>251.72270526316061</v>
      </c>
      <c r="N1503" s="5">
        <f>Online_RAW!C1503*60</f>
        <v>153.94881818181838</v>
      </c>
      <c r="O1503" s="5">
        <f>MAX(0, Online_RAW!D1503*60)</f>
        <v>26.04136363636362</v>
      </c>
      <c r="P1503" s="5">
        <f>_xlfn.IFNA(VLOOKUP(A1503,Sampling!$D$7:$E$14,2,FALSE),0)</f>
        <v>0</v>
      </c>
      <c r="Q1503">
        <f>_xlfn.IFNA(VLOOKUP(A1503,Refill!$D$6:$G$8,2,FALSE),0)</f>
        <v>0</v>
      </c>
    </row>
    <row r="1504" spans="1:17" x14ac:dyDescent="0.25">
      <c r="A1504" s="5">
        <f>ROUND((Online_RAW!B1504-General!$B$10)*24,3)</f>
        <v>25.033000000000001</v>
      </c>
      <c r="B1504" s="5">
        <f>General!$B$12+Online_ANA!K1504/1000+Online_ANA!L1504/1000+Online_ANA!M1504/1000/General!$B$22-SUM($P$2:P1504)/1000/General!$B$24+SUM($Q$2:Q1504)/1000/General!$B$24</f>
        <v>1.4005040827630832</v>
      </c>
      <c r="C1504" s="5">
        <f>Online_RAW!K1504</f>
        <v>27.995000000000001</v>
      </c>
      <c r="D1504" s="5">
        <f>Online_RAW!J1504</f>
        <v>2.9366666666666701</v>
      </c>
      <c r="E1504" s="5">
        <f>(1-F1504/100-G1504/100)/(1-C1504/100-D1504/100-General!$B$17/100)</f>
        <v>0.98660289462856943</v>
      </c>
      <c r="F1504" s="5">
        <f>N1504*General!$B$14/(N1504+O1504)+O1504*100/(N1504+O1504)</f>
        <v>32.249660546256706</v>
      </c>
      <c r="G1504" s="5">
        <f>N1504*General!$B$15/(N1504+O1504)</f>
        <v>3.4217343158456211E-2</v>
      </c>
      <c r="H1504" s="5">
        <f>(N1504+O1504)*(1/General!$B$20)*((F1504/100)-E1504*(C1504/100))*1000/B1504</f>
        <v>265.44831924320545</v>
      </c>
      <c r="I1504" s="5">
        <f>(N1504+O1504)*(1/General!$B$20)*((D1504/100)*E1504-(G1504/100))*1000/B1504</f>
        <v>164.15853121605588</v>
      </c>
      <c r="J1504" s="5">
        <f t="shared" si="23"/>
        <v>0.61841993079508928</v>
      </c>
      <c r="K1504" s="5">
        <f>MAX(Online_RAW!$L$2-Online_RAW!L1504,0)</f>
        <v>0</v>
      </c>
      <c r="L1504" s="5">
        <f>0.0039*(Online_RAW!M1504)</f>
        <v>108.89111999999999</v>
      </c>
      <c r="M1504" s="10">
        <f>Online_RAW!$N$2-Online_RAW!N1504</f>
        <v>252.45812941176064</v>
      </c>
      <c r="N1504" s="5">
        <f>Online_RAW!C1504*60</f>
        <v>153.9628695652176</v>
      </c>
      <c r="O1504" s="5">
        <f>MAX(0, Online_RAW!D1504*60)</f>
        <v>26.019391304347799</v>
      </c>
      <c r="P1504" s="5">
        <f>_xlfn.IFNA(VLOOKUP(A1504,Sampling!$D$7:$E$14,2,FALSE),0)</f>
        <v>0</v>
      </c>
      <c r="Q1504">
        <f>_xlfn.IFNA(VLOOKUP(A1504,Refill!$D$6:$G$8,2,FALSE),0)</f>
        <v>0</v>
      </c>
    </row>
    <row r="1505" spans="1:17" x14ac:dyDescent="0.25">
      <c r="A1505" s="5">
        <f>ROUND((Online_RAW!B1505-General!$B$10)*24,3)</f>
        <v>25.05</v>
      </c>
      <c r="B1505" s="5">
        <f>General!$B$12+Online_ANA!K1505/1000+Online_ANA!L1505/1000+Online_ANA!M1505/1000/General!$B$22-SUM($P$2:P1505)/1000/General!$B$24+SUM($Q$2:Q1505)/1000/General!$B$24</f>
        <v>1.4011909976758441</v>
      </c>
      <c r="C1505" s="5">
        <f>Online_RAW!K1505</f>
        <v>28.024999999999999</v>
      </c>
      <c r="D1505" s="5">
        <f>Online_RAW!J1505</f>
        <v>2.9350000000000001</v>
      </c>
      <c r="E1505" s="5">
        <f>(1-F1505/100-G1505/100)/(1-C1505/100-D1505/100-General!$B$17/100)</f>
        <v>0.98674228670687314</v>
      </c>
      <c r="F1505" s="5">
        <f>N1505*General!$B$14/(N1505+O1505)+O1505*100/(N1505+O1505)</f>
        <v>32.268060272522852</v>
      </c>
      <c r="G1505" s="5">
        <f>N1505*General!$B$15/(N1505+O1505)</f>
        <v>3.4208050367412701E-2</v>
      </c>
      <c r="H1505" s="5">
        <f>(N1505+O1505)*(1/General!$B$20)*((F1505/100)-E1505*(C1505/100))*1000/B1505</f>
        <v>264.65527874546581</v>
      </c>
      <c r="I1505" s="5">
        <f>(N1505+O1505)*(1/General!$B$20)*((D1505/100)*E1505-(G1505/100))*1000/B1505</f>
        <v>164.13351879946177</v>
      </c>
      <c r="J1505" s="5">
        <f t="shared" si="23"/>
        <v>0.62017851893034937</v>
      </c>
      <c r="K1505" s="5">
        <f>MAX(Online_RAW!$L$2-Online_RAW!L1505,0)</f>
        <v>0</v>
      </c>
      <c r="L1505" s="5">
        <f>0.0039*(Online_RAW!M1505)</f>
        <v>108.89111999999999</v>
      </c>
      <c r="M1505" s="10">
        <f>Online_RAW!$N$2-Online_RAW!N1505</f>
        <v>253.20686666667007</v>
      </c>
      <c r="N1505" s="5">
        <f>Online_RAW!C1505*60</f>
        <v>154.03904347826099</v>
      </c>
      <c r="O1505" s="5">
        <f>MAX(0, Online_RAW!D1505*60)</f>
        <v>26.08118181818184</v>
      </c>
      <c r="P1505" s="5">
        <f>_xlfn.IFNA(VLOOKUP(A1505,Sampling!$D$7:$E$14,2,FALSE),0)</f>
        <v>0</v>
      </c>
      <c r="Q1505">
        <f>_xlfn.IFNA(VLOOKUP(A1505,Refill!$D$6:$G$8,2,FALSE),0)</f>
        <v>0</v>
      </c>
    </row>
    <row r="1506" spans="1:17" x14ac:dyDescent="0.25">
      <c r="A1506" s="5">
        <f>ROUND((Online_RAW!B1506-General!$B$10)*24,3)</f>
        <v>25.067</v>
      </c>
      <c r="B1506" s="5">
        <f>General!$B$12+Online_ANA!K1506/1000+Online_ANA!L1506/1000+Online_ANA!M1506/1000/General!$B$22-SUM($P$2:P1506)/1000/General!$B$24+SUM($Q$2:Q1506)/1000/General!$B$24</f>
        <v>1.4022990063140832</v>
      </c>
      <c r="C1506" s="5">
        <f>Online_RAW!K1506</f>
        <v>28.023333333333301</v>
      </c>
      <c r="D1506" s="5">
        <f>Online_RAW!J1506</f>
        <v>2.9350000000000001</v>
      </c>
      <c r="E1506" s="5">
        <f>(1-F1506/100-G1506/100)/(1-C1506/100-D1506/100-General!$B$17/100)</f>
        <v>0.98722336721481085</v>
      </c>
      <c r="F1506" s="5">
        <f>N1506*General!$B$14/(N1506+O1506)+O1506*100/(N1506+O1506)</f>
        <v>32.233391752457692</v>
      </c>
      <c r="G1506" s="5">
        <f>N1506*General!$B$15/(N1506+O1506)</f>
        <v>3.4225559720980972E-2</v>
      </c>
      <c r="H1506" s="5">
        <f>(N1506+O1506)*(1/General!$B$20)*((F1506/100)-E1506*(C1506/100))*1000/B1506</f>
        <v>261.33036458715361</v>
      </c>
      <c r="I1506" s="5">
        <f>(N1506+O1506)*(1/General!$B$20)*((D1506/100)*E1506-(G1506/100))*1000/B1506</f>
        <v>163.80121620286377</v>
      </c>
      <c r="J1506" s="5">
        <f t="shared" si="23"/>
        <v>0.62679748854150508</v>
      </c>
      <c r="K1506" s="5">
        <f>MAX(Online_RAW!$L$2-Online_RAW!L1506,0)</f>
        <v>0</v>
      </c>
      <c r="L1506" s="5">
        <f>0.0039*(Online_RAW!M1506)</f>
        <v>109.30790000000013</v>
      </c>
      <c r="M1506" s="10">
        <f>Online_RAW!$N$2-Online_RAW!N1506</f>
        <v>253.96030588235044</v>
      </c>
      <c r="N1506" s="5">
        <f>Online_RAW!C1506*60</f>
        <v>153.8525217391302</v>
      </c>
      <c r="O1506" s="5">
        <f>MAX(0, Online_RAW!D1506*60)</f>
        <v>25.95756521739132</v>
      </c>
      <c r="P1506" s="5">
        <f>_xlfn.IFNA(VLOOKUP(A1506,Sampling!$D$7:$E$14,2,FALSE),0)</f>
        <v>0</v>
      </c>
      <c r="Q1506">
        <f>_xlfn.IFNA(VLOOKUP(A1506,Refill!$D$6:$G$8,2,FALSE),0)</f>
        <v>0</v>
      </c>
    </row>
    <row r="1507" spans="1:17" x14ac:dyDescent="0.25">
      <c r="A1507" s="5">
        <f>ROUND((Online_RAW!B1507-General!$B$10)*24,3)</f>
        <v>25.082999999999998</v>
      </c>
      <c r="B1507" s="5">
        <f>General!$B$12+Online_ANA!K1507/1000+Online_ANA!L1507/1000+Online_ANA!M1507/1000/General!$B$22-SUM($P$2:P1507)/1000/General!$B$24+SUM($Q$2:Q1507)/1000/General!$B$24</f>
        <v>1.4029481752293584</v>
      </c>
      <c r="C1507" s="5">
        <f>Online_RAW!K1507</f>
        <v>28.026666666666699</v>
      </c>
      <c r="D1507" s="5">
        <f>Online_RAW!J1507</f>
        <v>2.95</v>
      </c>
      <c r="E1507" s="5">
        <f>(1-F1507/100-G1507/100)/(1-C1507/100-D1507/100-General!$B$17/100)</f>
        <v>0.98685486384780041</v>
      </c>
      <c r="F1507" s="5">
        <f>N1507*General!$B$14/(N1507+O1507)+O1507*100/(N1507+O1507)</f>
        <v>32.276788647310383</v>
      </c>
      <c r="G1507" s="5">
        <f>N1507*General!$B$15/(N1507+O1507)</f>
        <v>3.4203642097317993E-2</v>
      </c>
      <c r="H1507" s="5">
        <f>(N1507+O1507)*(1/General!$B$20)*((F1507/100)-E1507*(C1507/100))*1000/B1507</f>
        <v>264.42467525638239</v>
      </c>
      <c r="I1507" s="5">
        <f>(N1507+O1507)*(1/General!$B$20)*((D1507/100)*E1507-(G1507/100))*1000/B1507</f>
        <v>164.71768338712101</v>
      </c>
      <c r="J1507" s="5">
        <f t="shared" si="23"/>
        <v>0.62292856454267398</v>
      </c>
      <c r="K1507" s="5">
        <f>MAX(Online_RAW!$L$2-Online_RAW!L1507,0)</f>
        <v>0</v>
      </c>
      <c r="L1507" s="5">
        <f>0.0039*(Online_RAW!M1507)</f>
        <v>109.30790000000013</v>
      </c>
      <c r="M1507" s="10">
        <f>Online_RAW!$N$2-Online_RAW!N1507</f>
        <v>254.66790000000037</v>
      </c>
      <c r="N1507" s="5">
        <f>Online_RAW!C1507*60</f>
        <v>153.9469090909092</v>
      </c>
      <c r="O1507" s="5">
        <f>MAX(0, Online_RAW!D1507*60)</f>
        <v>26.088782608695659</v>
      </c>
      <c r="P1507" s="5">
        <f>_xlfn.IFNA(VLOOKUP(A1507,Sampling!$D$7:$E$14,2,FALSE),0)</f>
        <v>0</v>
      </c>
      <c r="Q1507">
        <f>_xlfn.IFNA(VLOOKUP(A1507,Refill!$D$6:$G$8,2,FALSE),0)</f>
        <v>0</v>
      </c>
    </row>
    <row r="1508" spans="1:17" x14ac:dyDescent="0.25">
      <c r="A1508" s="5">
        <f>ROUND((Online_RAW!B1508-General!$B$10)*24,3)</f>
        <v>25.1</v>
      </c>
      <c r="B1508" s="5">
        <f>General!$B$12+Online_ANA!K1508/1000+Online_ANA!L1508/1000+Online_ANA!M1508/1000/General!$B$22-SUM($P$2:P1508)/1000/General!$B$24+SUM($Q$2:Q1508)/1000/General!$B$24</f>
        <v>1.4040846675054588</v>
      </c>
      <c r="C1508" s="5">
        <f>Online_RAW!K1508</f>
        <v>28.05</v>
      </c>
      <c r="D1508" s="5">
        <f>Online_RAW!J1508</f>
        <v>2.9550000000000001</v>
      </c>
      <c r="E1508" s="5">
        <f>(1-F1508/100-G1508/100)/(1-C1508/100-D1508/100-General!$B$17/100)</f>
        <v>0.98652467247165121</v>
      </c>
      <c r="F1508" s="5">
        <f>N1508*General!$B$14/(N1508+O1508)+O1508*100/(N1508+O1508)</f>
        <v>32.327413786100166</v>
      </c>
      <c r="G1508" s="5">
        <f>N1508*General!$B$15/(N1508+O1508)</f>
        <v>3.4178073845403958E-2</v>
      </c>
      <c r="H1508" s="5">
        <f>(N1508+O1508)*(1/General!$B$20)*((F1508/100)-E1508*(C1508/100))*1000/B1508</f>
        <v>266.00872776736844</v>
      </c>
      <c r="I1508" s="5">
        <f>(N1508+O1508)*(1/General!$B$20)*((D1508/100)*E1508-(G1508/100))*1000/B1508</f>
        <v>164.62007664081577</v>
      </c>
      <c r="J1508" s="5">
        <f t="shared" si="23"/>
        <v>0.61885216331992055</v>
      </c>
      <c r="K1508" s="5">
        <f>MAX(Online_RAW!$L$2-Online_RAW!L1508,0)</f>
        <v>0</v>
      </c>
      <c r="L1508" s="5">
        <f>0.0039*(Online_RAW!M1508)</f>
        <v>109.72727999999999</v>
      </c>
      <c r="M1508" s="10">
        <f>Online_RAW!$N$2-Online_RAW!N1508</f>
        <v>255.44955238095008</v>
      </c>
      <c r="N1508" s="5">
        <f>Online_RAW!C1508*60</f>
        <v>153.65243478260879</v>
      </c>
      <c r="O1508" s="5">
        <f>MAX(0, Online_RAW!D1508*60)</f>
        <v>26.1733043478261</v>
      </c>
      <c r="P1508" s="5">
        <f>_xlfn.IFNA(VLOOKUP(A1508,Sampling!$D$7:$E$14,2,FALSE),0)</f>
        <v>0</v>
      </c>
      <c r="Q1508">
        <f>_xlfn.IFNA(VLOOKUP(A1508,Refill!$D$6:$G$8,2,FALSE),0)</f>
        <v>0</v>
      </c>
    </row>
    <row r="1509" spans="1:17" x14ac:dyDescent="0.25">
      <c r="A1509" s="5">
        <f>ROUND((Online_RAW!B1509-General!$B$10)*24,3)</f>
        <v>25.117000000000001</v>
      </c>
      <c r="B1509" s="5">
        <f>General!$B$12+Online_ANA!K1509/1000+Online_ANA!L1509/1000+Online_ANA!M1509/1000/General!$B$22-SUM($P$2:P1509)/1000/General!$B$24+SUM($Q$2:Q1509)/1000/General!$B$24</f>
        <v>1.4049826963302754</v>
      </c>
      <c r="C1509" s="5">
        <f>Online_RAW!K1509</f>
        <v>28.08</v>
      </c>
      <c r="D1509" s="5">
        <f>Online_RAW!J1509</f>
        <v>2.9550000000000001</v>
      </c>
      <c r="E1509" s="5">
        <f>(1-F1509/100-G1509/100)/(1-C1509/100-D1509/100-General!$B$17/100)</f>
        <v>0.98476391700650634</v>
      </c>
      <c r="F1509" s="5">
        <f>N1509*General!$B$14/(N1509+O1509)+O1509*100/(N1509+O1509)</f>
        <v>32.477754091029468</v>
      </c>
      <c r="G1509" s="5">
        <f>N1509*General!$B$15/(N1509+O1509)</f>
        <v>3.4102144398469973E-2</v>
      </c>
      <c r="H1509" s="5">
        <f>(N1509+O1509)*(1/General!$B$20)*((F1509/100)-E1509*(C1509/100))*1000/B1509</f>
        <v>276.20890772874822</v>
      </c>
      <c r="I1509" s="5">
        <f>(N1509+O1509)*(1/General!$B$20)*((D1509/100)*E1509-(G1509/100))*1000/B1509</f>
        <v>164.6106401056195</v>
      </c>
      <c r="J1509" s="5">
        <f t="shared" si="23"/>
        <v>0.59596427015770204</v>
      </c>
      <c r="K1509" s="5">
        <f>MAX(Online_RAW!$L$2-Online_RAW!L1509,0)</f>
        <v>0</v>
      </c>
      <c r="L1509" s="5">
        <f>0.0039*(Online_RAW!M1509)</f>
        <v>109.9371</v>
      </c>
      <c r="M1509" s="10">
        <f>Online_RAW!$N$2-Online_RAW!N1509</f>
        <v>256.19970000000012</v>
      </c>
      <c r="N1509" s="5">
        <f>Online_RAW!C1509*60</f>
        <v>153.67382608695661</v>
      </c>
      <c r="O1509" s="5">
        <f>MAX(0, Online_RAW!D1509*60)</f>
        <v>26.577391304347803</v>
      </c>
      <c r="P1509" s="5">
        <f>_xlfn.IFNA(VLOOKUP(A1509,Sampling!$D$7:$E$14,2,FALSE),0)</f>
        <v>0</v>
      </c>
      <c r="Q1509">
        <f>_xlfn.IFNA(VLOOKUP(A1509,Refill!$D$6:$G$8,2,FALSE),0)</f>
        <v>0</v>
      </c>
    </row>
    <row r="1510" spans="1:17" x14ac:dyDescent="0.25">
      <c r="A1510" s="5">
        <f>ROUND((Online_RAW!B1510-General!$B$10)*24,3)</f>
        <v>25.132999999999999</v>
      </c>
      <c r="B1510" s="5">
        <f>General!$B$12+Online_ANA!K1510/1000+Online_ANA!L1510/1000+Online_ANA!M1510/1000/General!$B$22-SUM($P$2:P1510)/1000/General!$B$24+SUM($Q$2:Q1510)/1000/General!$B$24</f>
        <v>1.4059264627226147</v>
      </c>
      <c r="C1510" s="5">
        <f>Online_RAW!K1510</f>
        <v>28.11</v>
      </c>
      <c r="D1510" s="5">
        <f>Online_RAW!J1510</f>
        <v>2.95</v>
      </c>
      <c r="E1510" s="5">
        <f>(1-F1510/100-G1510/100)/(1-C1510/100-D1510/100-General!$B$17/100)</f>
        <v>0.98575228871106668</v>
      </c>
      <c r="F1510" s="5">
        <f>N1510*General!$B$14/(N1510+O1510)+O1510*100/(N1510+O1510)</f>
        <v>32.434640730051221</v>
      </c>
      <c r="G1510" s="5">
        <f>N1510*General!$B$15/(N1510+O1510)</f>
        <v>3.4123918823206451E-2</v>
      </c>
      <c r="H1510" s="5">
        <f>(N1510+O1510)*(1/General!$B$20)*((F1510/100)-E1510*(C1510/100))*1000/B1510</f>
        <v>269.63626602922403</v>
      </c>
      <c r="I1510" s="5">
        <f>(N1510+O1510)*(1/General!$B$20)*((D1510/100)*E1510-(G1510/100))*1000/B1510</f>
        <v>163.99350835069922</v>
      </c>
      <c r="J1510" s="5">
        <f t="shared" si="23"/>
        <v>0.60820271236408929</v>
      </c>
      <c r="K1510" s="5">
        <f>MAX(Online_RAW!$L$2-Online_RAW!L1510,0)</f>
        <v>0</v>
      </c>
      <c r="L1510" s="5">
        <f>0.0039*(Online_RAW!M1510)</f>
        <v>110.22472499999999</v>
      </c>
      <c r="M1510" s="10">
        <f>Online_RAW!$N$2-Online_RAW!N1510</f>
        <v>256.91489411764996</v>
      </c>
      <c r="N1510" s="5">
        <f>Online_RAW!C1510*60</f>
        <v>153.40663636363621</v>
      </c>
      <c r="O1510" s="5">
        <f>MAX(0, Online_RAW!D1510*60)</f>
        <v>26.41636363636362</v>
      </c>
      <c r="P1510" s="5">
        <f>_xlfn.IFNA(VLOOKUP(A1510,Sampling!$D$7:$E$14,2,FALSE),0)</f>
        <v>0</v>
      </c>
      <c r="Q1510">
        <f>_xlfn.IFNA(VLOOKUP(A1510,Refill!$D$6:$G$8,2,FALSE),0)</f>
        <v>0</v>
      </c>
    </row>
    <row r="1511" spans="1:17" x14ac:dyDescent="0.25">
      <c r="A1511" s="5">
        <f>ROUND((Online_RAW!B1511-General!$B$10)*24,3)</f>
        <v>25.15</v>
      </c>
      <c r="B1511" s="5">
        <f>General!$B$12+Online_ANA!K1511/1000+Online_ANA!L1511/1000+Online_ANA!M1511/1000/General!$B$22-SUM($P$2:P1511)/1000/General!$B$24+SUM($Q$2:Q1511)/1000/General!$B$24</f>
        <v>1.4067814912574226</v>
      </c>
      <c r="C1511" s="5">
        <f>Online_RAW!K1511</f>
        <v>28.16</v>
      </c>
      <c r="D1511" s="5">
        <f>Online_RAW!J1511</f>
        <v>2.9750000000000001</v>
      </c>
      <c r="E1511" s="5">
        <f>(1-F1511/100-G1511/100)/(1-C1511/100-D1511/100-General!$B$17/100)</f>
        <v>0.98546574317626112</v>
      </c>
      <c r="F1511" s="5">
        <f>N1511*General!$B$14/(N1511+O1511)+O1511*100/(N1511+O1511)</f>
        <v>32.52822839040536</v>
      </c>
      <c r="G1511" s="5">
        <f>N1511*General!$B$15/(N1511+O1511)</f>
        <v>3.4076652328078105E-2</v>
      </c>
      <c r="H1511" s="5">
        <f>(N1511+O1511)*(1/General!$B$20)*((F1511/100)-E1511*(C1511/100))*1000/B1511</f>
        <v>272.9947393066181</v>
      </c>
      <c r="I1511" s="5">
        <f>(N1511+O1511)*(1/General!$B$20)*((D1511/100)*E1511-(G1511/100))*1000/B1511</f>
        <v>165.57829558873803</v>
      </c>
      <c r="J1511" s="5">
        <f t="shared" si="23"/>
        <v>0.60652559096666803</v>
      </c>
      <c r="K1511" s="5">
        <f>MAX(Online_RAW!$L$2-Online_RAW!L1511,0)</f>
        <v>0</v>
      </c>
      <c r="L1511" s="5">
        <f>0.0039*(Online_RAW!M1511)</f>
        <v>110.36609999999999</v>
      </c>
      <c r="M1511" s="10">
        <f>Online_RAW!$N$2-Online_RAW!N1511</f>
        <v>257.69277647059062</v>
      </c>
      <c r="N1511" s="5">
        <f>Online_RAW!C1511*60</f>
        <v>153.49539130434781</v>
      </c>
      <c r="O1511" s="5">
        <f>MAX(0, Online_RAW!D1511*60)</f>
        <v>26.68121739130434</v>
      </c>
      <c r="P1511" s="5">
        <f>_xlfn.IFNA(VLOOKUP(A1511,Sampling!$D$7:$E$14,2,FALSE),0)</f>
        <v>0</v>
      </c>
      <c r="Q1511">
        <f>_xlfn.IFNA(VLOOKUP(A1511,Refill!$D$6:$G$8,2,FALSE),0)</f>
        <v>0</v>
      </c>
    </row>
    <row r="1512" spans="1:17" x14ac:dyDescent="0.25">
      <c r="A1512" s="5">
        <f>ROUND((Online_RAW!B1512-General!$B$10)*24,3)</f>
        <v>25.167000000000002</v>
      </c>
      <c r="B1512" s="5">
        <f>General!$B$12+Online_ANA!K1512/1000+Online_ANA!L1512/1000+Online_ANA!M1512/1000/General!$B$22-SUM($P$2:P1512)/1000/General!$B$24+SUM($Q$2:Q1512)/1000/General!$B$24</f>
        <v>1.4077219091863857</v>
      </c>
      <c r="C1512" s="5">
        <f>Online_RAW!K1512</f>
        <v>28.204999999999998</v>
      </c>
      <c r="D1512" s="5">
        <f>Online_RAW!J1512</f>
        <v>2.9750000000000001</v>
      </c>
      <c r="E1512" s="5">
        <f>(1-F1512/100-G1512/100)/(1-C1512/100-D1512/100-General!$B$17/100)</f>
        <v>0.98716525433660907</v>
      </c>
      <c r="F1512" s="5">
        <f>N1512*General!$B$14/(N1512+O1512)+O1512*100/(N1512+O1512)</f>
        <v>32.45631303531264</v>
      </c>
      <c r="G1512" s="5">
        <f>N1512*General!$B$15/(N1512+O1512)</f>
        <v>3.4112973214488564E-2</v>
      </c>
      <c r="H1512" s="5">
        <f>(N1512+O1512)*(1/General!$B$20)*((F1512/100)-E1512*(C1512/100))*1000/B1512</f>
        <v>263.27568680553583</v>
      </c>
      <c r="I1512" s="5">
        <f>(N1512+O1512)*(1/General!$B$20)*((D1512/100)*E1512-(G1512/100))*1000/B1512</f>
        <v>165.6533234504366</v>
      </c>
      <c r="J1512" s="5">
        <f t="shared" si="23"/>
        <v>0.62920099254282325</v>
      </c>
      <c r="K1512" s="5">
        <f>MAX(Online_RAW!$L$2-Online_RAW!L1512,0)</f>
        <v>0</v>
      </c>
      <c r="L1512" s="5">
        <f>0.0039*(Online_RAW!M1512)</f>
        <v>110.616675</v>
      </c>
      <c r="M1512" s="10">
        <f>Online_RAW!$N$2-Online_RAW!N1512</f>
        <v>258.44470526316036</v>
      </c>
      <c r="N1512" s="5">
        <f>Online_RAW!C1512*60</f>
        <v>153.5653636363638</v>
      </c>
      <c r="O1512" s="5">
        <f>MAX(0, Online_RAW!D1512*60)</f>
        <v>26.501454545454543</v>
      </c>
      <c r="P1512" s="5">
        <f>_xlfn.IFNA(VLOOKUP(A1512,Sampling!$D$7:$E$14,2,FALSE),0)</f>
        <v>0</v>
      </c>
      <c r="Q1512">
        <f>_xlfn.IFNA(VLOOKUP(A1512,Refill!$D$6:$G$8,2,FALSE),0)</f>
        <v>0</v>
      </c>
    </row>
    <row r="1513" spans="1:17" x14ac:dyDescent="0.25">
      <c r="A1513" s="5">
        <f>ROUND((Online_RAW!B1513-General!$B$10)*24,3)</f>
        <v>25.183</v>
      </c>
      <c r="B1513" s="5">
        <f>General!$B$12+Online_ANA!K1513/1000+Online_ANA!L1513/1000+Online_ANA!M1513/1000/General!$B$22-SUM($P$2:P1513)/1000/General!$B$24+SUM($Q$2:Q1513)/1000/General!$B$24</f>
        <v>1.4086804706422018</v>
      </c>
      <c r="C1513" s="5">
        <f>Online_RAW!K1513</f>
        <v>28.225000000000001</v>
      </c>
      <c r="D1513" s="5">
        <f>Online_RAW!J1513</f>
        <v>2.9649999999999999</v>
      </c>
      <c r="E1513" s="5">
        <f>(1-F1513/100-G1513/100)/(1-C1513/100-D1513/100-General!$B$17/100)</f>
        <v>0.98719558852582268</v>
      </c>
      <c r="F1513" s="5">
        <f>N1513*General!$B$14/(N1513+O1513)+O1513*100/(N1513+O1513)</f>
        <v>32.464114457778905</v>
      </c>
      <c r="G1513" s="5">
        <f>N1513*General!$B$15/(N1513+O1513)</f>
        <v>3.4109033102131869E-2</v>
      </c>
      <c r="H1513" s="5">
        <f>(N1513+O1513)*(1/General!$B$20)*((F1513/100)-E1513*(C1513/100))*1000/B1513</f>
        <v>262.05721156798273</v>
      </c>
      <c r="I1513" s="5">
        <f>(N1513+O1513)*(1/General!$B$20)*((D1513/100)*E1513-(G1513/100))*1000/B1513</f>
        <v>164.7883849325703</v>
      </c>
      <c r="J1513" s="5">
        <f t="shared" si="23"/>
        <v>0.62882598783136712</v>
      </c>
      <c r="K1513" s="5">
        <f>MAX(Online_RAW!$L$2-Online_RAW!L1513,0)</f>
        <v>0</v>
      </c>
      <c r="L1513" s="5">
        <f>0.0039*(Online_RAW!M1513)</f>
        <v>110.87570000000012</v>
      </c>
      <c r="M1513" s="10">
        <f>Online_RAW!$N$2-Online_RAW!N1513</f>
        <v>259.20719999999983</v>
      </c>
      <c r="N1513" s="5">
        <f>Online_RAW!C1513*60</f>
        <v>153.36652173913021</v>
      </c>
      <c r="O1513" s="5">
        <f>MAX(0, Online_RAW!D1513*60)</f>
        <v>26.48791304347824</v>
      </c>
      <c r="P1513" s="5">
        <f>_xlfn.IFNA(VLOOKUP(A1513,Sampling!$D$7:$E$14,2,FALSE),0)</f>
        <v>0</v>
      </c>
      <c r="Q1513">
        <f>_xlfn.IFNA(VLOOKUP(A1513,Refill!$D$6:$G$8,2,FALSE),0)</f>
        <v>0</v>
      </c>
    </row>
    <row r="1514" spans="1:17" x14ac:dyDescent="0.25">
      <c r="A1514" s="5">
        <f>ROUND((Online_RAW!B1514-General!$B$10)*24,3)</f>
        <v>25.2</v>
      </c>
      <c r="B1514" s="5">
        <f>General!$B$12+Online_ANA!K1514/1000+Online_ANA!L1514/1000+Online_ANA!M1514/1000/General!$B$22-SUM($P$2:P1514)/1000/General!$B$24+SUM($Q$2:Q1514)/1000/General!$B$24</f>
        <v>1.4096519767262208</v>
      </c>
      <c r="C1514" s="5">
        <f>Online_RAW!K1514</f>
        <v>28.234999999999999</v>
      </c>
      <c r="D1514" s="5">
        <f>Online_RAW!J1514</f>
        <v>2.9750000000000001</v>
      </c>
      <c r="E1514" s="5">
        <f>(1-F1514/100-G1514/100)/(1-C1514/100-D1514/100-General!$B$17/100)</f>
        <v>0.98633584421850551</v>
      </c>
      <c r="F1514" s="5">
        <f>N1514*General!$B$14/(N1514+O1514)+O1514*100/(N1514+O1514)</f>
        <v>32.542667849131405</v>
      </c>
      <c r="G1514" s="5">
        <f>N1514*General!$B$15/(N1514+O1514)</f>
        <v>3.4069359672155852E-2</v>
      </c>
      <c r="H1514" s="5">
        <f>(N1514+O1514)*(1/General!$B$20)*((F1514/100)-E1514*(C1514/100))*1000/B1514</f>
        <v>267.4167680959668</v>
      </c>
      <c r="I1514" s="5">
        <f>(N1514+O1514)*(1/General!$B$20)*((D1514/100)*E1514-(G1514/100))*1000/B1514</f>
        <v>165.24715631340896</v>
      </c>
      <c r="J1514" s="5">
        <f t="shared" si="23"/>
        <v>0.6179386486867845</v>
      </c>
      <c r="K1514" s="5">
        <f>MAX(Online_RAW!$L$2-Online_RAW!L1514,0)</f>
        <v>0</v>
      </c>
      <c r="L1514" s="5">
        <f>0.0039*(Online_RAW!M1514)</f>
        <v>111.15779999999999</v>
      </c>
      <c r="M1514" s="10">
        <f>Online_RAW!$N$2-Online_RAW!N1514</f>
        <v>259.95865263158066</v>
      </c>
      <c r="N1514" s="5">
        <f>Online_RAW!C1514*60</f>
        <v>153.33078260869561</v>
      </c>
      <c r="O1514" s="5">
        <f>MAX(0, Online_RAW!D1514*60)</f>
        <v>26.691130434782579</v>
      </c>
      <c r="P1514" s="5">
        <f>_xlfn.IFNA(VLOOKUP(A1514,Sampling!$D$7:$E$14,2,FALSE),0)</f>
        <v>0</v>
      </c>
      <c r="Q1514">
        <f>_xlfn.IFNA(VLOOKUP(A1514,Refill!$D$6:$G$8,2,FALSE),0)</f>
        <v>0</v>
      </c>
    </row>
    <row r="1515" spans="1:17" x14ac:dyDescent="0.25">
      <c r="A1515" s="5">
        <f>ROUND((Online_RAW!B1515-General!$B$10)*24,3)</f>
        <v>25.216999999999999</v>
      </c>
      <c r="B1515" s="5">
        <f>General!$B$12+Online_ANA!K1515/1000+Online_ANA!L1515/1000+Online_ANA!M1515/1000/General!$B$22-SUM($P$2:P1515)/1000/General!$B$24+SUM($Q$2:Q1515)/1000/General!$B$24</f>
        <v>1.4104906058540827</v>
      </c>
      <c r="C1515" s="5">
        <f>Online_RAW!K1515</f>
        <v>28.245000000000001</v>
      </c>
      <c r="D1515" s="5">
        <f>Online_RAW!J1515</f>
        <v>2.97</v>
      </c>
      <c r="E1515" s="5">
        <f>(1-F1515/100-G1515/100)/(1-C1515/100-D1515/100-General!$B$17/100)</f>
        <v>0.98685856830268859</v>
      </c>
      <c r="F1515" s="5">
        <f>N1515*General!$B$14/(N1515+O1515)+O1515*100/(N1515+O1515)</f>
        <v>32.511854568649355</v>
      </c>
      <c r="G1515" s="5">
        <f>N1515*General!$B$15/(N1515+O1515)</f>
        <v>3.4084921935025582E-2</v>
      </c>
      <c r="H1515" s="5">
        <f>(N1515+O1515)*(1/General!$B$20)*((F1515/100)-E1515*(C1515/100))*1000/B1515</f>
        <v>263.99596645844986</v>
      </c>
      <c r="I1515" s="5">
        <f>(N1515+O1515)*(1/General!$B$20)*((D1515/100)*E1515-(G1515/100))*1000/B1515</f>
        <v>164.89010462761865</v>
      </c>
      <c r="J1515" s="5">
        <f t="shared" si="23"/>
        <v>0.62459327253990671</v>
      </c>
      <c r="K1515" s="5">
        <f>MAX(Online_RAW!$L$2-Online_RAW!L1515,0)</f>
        <v>0</v>
      </c>
      <c r="L1515" s="5">
        <f>0.0039*(Online_RAW!M1515)</f>
        <v>111.31119999999986</v>
      </c>
      <c r="M1515" s="10">
        <f>Online_RAW!$N$2-Online_RAW!N1515</f>
        <v>260.70555238095039</v>
      </c>
      <c r="N1515" s="5">
        <f>Online_RAW!C1515*60</f>
        <v>153.33991304347799</v>
      </c>
      <c r="O1515" s="5">
        <f>MAX(0, Online_RAW!D1515*60)</f>
        <v>26.610521739130441</v>
      </c>
      <c r="P1515" s="5">
        <f>_xlfn.IFNA(VLOOKUP(A1515,Sampling!$D$7:$E$14,2,FALSE),0)</f>
        <v>0</v>
      </c>
      <c r="Q1515">
        <f>_xlfn.IFNA(VLOOKUP(A1515,Refill!$D$6:$G$8,2,FALSE),0)</f>
        <v>0</v>
      </c>
    </row>
    <row r="1516" spans="1:17" x14ac:dyDescent="0.25">
      <c r="A1516" s="5">
        <f>ROUND((Online_RAW!B1516-General!$B$10)*24,3)</f>
        <v>25.233000000000001</v>
      </c>
      <c r="B1516" s="5">
        <f>General!$B$12+Online_ANA!K1516/1000+Online_ANA!L1516/1000+Online_ANA!M1516/1000/General!$B$22-SUM($P$2:P1516)/1000/General!$B$24+SUM($Q$2:Q1516)/1000/General!$B$24</f>
        <v>1.4114837440148535</v>
      </c>
      <c r="C1516" s="5">
        <f>Online_RAW!K1516</f>
        <v>28.245999999999999</v>
      </c>
      <c r="D1516" s="5">
        <f>Online_RAW!J1516</f>
        <v>2.98</v>
      </c>
      <c r="E1516" s="5">
        <f>(1-F1516/100-G1516/100)/(1-C1516/100-D1516/100-General!$B$17/100)</f>
        <v>0.98461247666723795</v>
      </c>
      <c r="F1516" s="5">
        <f>N1516*General!$B$14/(N1516+O1516)+O1516*100/(N1516+O1516)</f>
        <v>32.676293902632814</v>
      </c>
      <c r="G1516" s="5">
        <f>N1516*General!$B$15/(N1516+O1516)</f>
        <v>3.4001871766347065E-2</v>
      </c>
      <c r="H1516" s="5">
        <f>(N1516+O1516)*(1/General!$B$20)*((F1516/100)-E1516*(C1516/100))*1000/B1516</f>
        <v>276.73946394231052</v>
      </c>
      <c r="I1516" s="5">
        <f>(N1516+O1516)*(1/General!$B$20)*((D1516/100)*E1516-(G1516/100))*1000/B1516</f>
        <v>164.9734165340945</v>
      </c>
      <c r="J1516" s="5">
        <f t="shared" si="23"/>
        <v>0.59613260134262991</v>
      </c>
      <c r="K1516" s="5">
        <f>MAX(Online_RAW!$L$2-Online_RAW!L1516,0)</f>
        <v>0</v>
      </c>
      <c r="L1516" s="5">
        <f>0.0039*(Online_RAW!M1516)</f>
        <v>111.60045</v>
      </c>
      <c r="M1516" s="10">
        <f>Online_RAW!$N$2-Online_RAW!N1516</f>
        <v>261.47279047619031</v>
      </c>
      <c r="N1516" s="5">
        <f>Online_RAW!C1516*60</f>
        <v>152.97927272727298</v>
      </c>
      <c r="O1516" s="5">
        <f>MAX(0, Online_RAW!D1516*60)</f>
        <v>26.986434782608683</v>
      </c>
      <c r="P1516" s="5">
        <f>_xlfn.IFNA(VLOOKUP(A1516,Sampling!$D$7:$E$14,2,FALSE),0)</f>
        <v>0</v>
      </c>
      <c r="Q1516">
        <f>_xlfn.IFNA(VLOOKUP(A1516,Refill!$D$6:$G$8,2,FALSE),0)</f>
        <v>0</v>
      </c>
    </row>
    <row r="1517" spans="1:17" x14ac:dyDescent="0.25">
      <c r="A1517" s="5">
        <f>ROUND((Online_RAW!B1517-General!$B$10)*24,3)</f>
        <v>25.25</v>
      </c>
      <c r="B1517" s="5">
        <f>General!$B$12+Online_ANA!K1517/1000+Online_ANA!L1517/1000+Online_ANA!M1517/1000/General!$B$22-SUM($P$2:P1517)/1000/General!$B$24+SUM($Q$2:Q1517)/1000/General!$B$24</f>
        <v>1.4124419155963301</v>
      </c>
      <c r="C1517" s="5">
        <f>Online_RAW!K1517</f>
        <v>28.286666666666701</v>
      </c>
      <c r="D1517" s="5">
        <f>Online_RAW!J1517</f>
        <v>2.9940000000000002</v>
      </c>
      <c r="E1517" s="5">
        <f>(1-F1517/100-G1517/100)/(1-C1517/100-D1517/100-General!$B$17/100)</f>
        <v>0.98290067372767331</v>
      </c>
      <c r="F1517" s="5">
        <f>N1517*General!$B$14/(N1517+O1517)+O1517*100/(N1517+O1517)</f>
        <v>32.847098922693</v>
      </c>
      <c r="G1517" s="5">
        <f>N1517*General!$B$15/(N1517+O1517)</f>
        <v>3.3915606604700499E-2</v>
      </c>
      <c r="H1517" s="5">
        <f>(N1517+O1517)*(1/General!$B$20)*((F1517/100)-E1517*(C1517/100))*1000/B1517</f>
        <v>286.8147775813228</v>
      </c>
      <c r="I1517" s="5">
        <f>(N1517+O1517)*(1/General!$B$20)*((D1517/100)*E1517-(G1517/100))*1000/B1517</f>
        <v>165.40311268288463</v>
      </c>
      <c r="J1517" s="5">
        <f t="shared" si="23"/>
        <v>0.57668964646002807</v>
      </c>
      <c r="K1517" s="5">
        <f>MAX(Online_RAW!$L$2-Online_RAW!L1517,0)</f>
        <v>0</v>
      </c>
      <c r="L1517" s="5">
        <f>0.0039*(Online_RAW!M1517)</f>
        <v>111.88319999999999</v>
      </c>
      <c r="M1517" s="10">
        <f>Online_RAW!$N$2-Online_RAW!N1517</f>
        <v>262.20899999999983</v>
      </c>
      <c r="N1517" s="5">
        <f>Online_RAW!C1517*60</f>
        <v>152.6321739130434</v>
      </c>
      <c r="O1517" s="5">
        <f>MAX(0, Online_RAW!D1517*60)</f>
        <v>27.381913043478239</v>
      </c>
      <c r="P1517" s="5">
        <f>_xlfn.IFNA(VLOOKUP(A1517,Sampling!$D$7:$E$14,2,FALSE),0)</f>
        <v>0</v>
      </c>
      <c r="Q1517">
        <f>_xlfn.IFNA(VLOOKUP(A1517,Refill!$D$6:$G$8,2,FALSE),0)</f>
        <v>0</v>
      </c>
    </row>
    <row r="1518" spans="1:17" x14ac:dyDescent="0.25">
      <c r="A1518" s="5">
        <f>ROUND((Online_RAW!B1518-General!$B$10)*24,3)</f>
        <v>25.266999999999999</v>
      </c>
      <c r="B1518" s="5">
        <f>General!$B$12+Online_ANA!K1518/1000+Online_ANA!L1518/1000+Online_ANA!M1518/1000/General!$B$22-SUM($P$2:P1518)/1000/General!$B$24+SUM($Q$2:Q1518)/1000/General!$B$24</f>
        <v>1.4131546011676428</v>
      </c>
      <c r="C1518" s="5">
        <f>Online_RAW!K1518</f>
        <v>28.425000000000001</v>
      </c>
      <c r="D1518" s="5">
        <f>Online_RAW!J1518</f>
        <v>2.9950000000000001</v>
      </c>
      <c r="E1518" s="5">
        <f>(1-F1518/100-G1518/100)/(1-C1518/100-D1518/100-General!$B$17/100)</f>
        <v>0.98747741943435452</v>
      </c>
      <c r="F1518" s="5">
        <f>N1518*General!$B$14/(N1518+O1518)+O1518*100/(N1518+O1518)</f>
        <v>32.672068452769139</v>
      </c>
      <c r="G1518" s="5">
        <f>N1518*General!$B$15/(N1518+O1518)</f>
        <v>3.4004005831934782E-2</v>
      </c>
      <c r="H1518" s="5">
        <f>(N1518+O1518)*(1/General!$B$20)*((F1518/100)-E1518*(C1518/100))*1000/B1518</f>
        <v>261.57896117332604</v>
      </c>
      <c r="I1518" s="5">
        <f>(N1518+O1518)*(1/General!$B$20)*((D1518/100)*E1518-(G1518/100))*1000/B1518</f>
        <v>166.13511075282997</v>
      </c>
      <c r="J1518" s="5">
        <f t="shared" si="23"/>
        <v>0.63512413233702858</v>
      </c>
      <c r="K1518" s="5">
        <f>MAX(Online_RAW!$L$2-Online_RAW!L1518,0)</f>
        <v>0</v>
      </c>
      <c r="L1518" s="5">
        <f>0.0039*(Online_RAW!M1518)</f>
        <v>111.88319999999999</v>
      </c>
      <c r="M1518" s="10">
        <f>Online_RAW!$N$2-Online_RAW!N1518</f>
        <v>262.9858272727306</v>
      </c>
      <c r="N1518" s="5">
        <f>Online_RAW!C1518*60</f>
        <v>153.01669565217421</v>
      </c>
      <c r="O1518" s="5">
        <f>MAX(0, Online_RAW!D1518*60)</f>
        <v>26.981739130434779</v>
      </c>
      <c r="P1518" s="5">
        <f>_xlfn.IFNA(VLOOKUP(A1518,Sampling!$D$7:$E$14,2,FALSE),0)</f>
        <v>0</v>
      </c>
      <c r="Q1518">
        <f>_xlfn.IFNA(VLOOKUP(A1518,Refill!$D$6:$G$8,2,FALSE),0)</f>
        <v>0</v>
      </c>
    </row>
    <row r="1519" spans="1:17" x14ac:dyDescent="0.25">
      <c r="A1519" s="5">
        <f>ROUND((Online_RAW!B1519-General!$B$10)*24,3)</f>
        <v>25.283000000000001</v>
      </c>
      <c r="B1519" s="5">
        <f>General!$B$12+Online_ANA!K1519/1000+Online_ANA!L1519/1000+Online_ANA!M1519/1000/General!$B$22-SUM($P$2:P1519)/1000/General!$B$24+SUM($Q$2:Q1519)/1000/General!$B$24</f>
        <v>1.4142302931627255</v>
      </c>
      <c r="C1519" s="5">
        <f>Online_RAW!K1519</f>
        <v>28.451250000000002</v>
      </c>
      <c r="D1519" s="5">
        <f>Online_RAW!J1519</f>
        <v>2.98</v>
      </c>
      <c r="E1519" s="5">
        <f>(1-F1519/100-G1519/100)/(1-C1519/100-D1519/100-General!$B$17/100)</f>
        <v>0.98889334654811989</v>
      </c>
      <c r="F1519" s="5">
        <f>N1519*General!$B$14/(N1519+O1519)+O1519*100/(N1519+O1519)</f>
        <v>32.586658746010613</v>
      </c>
      <c r="G1519" s="5">
        <f>N1519*General!$B$15/(N1519+O1519)</f>
        <v>3.4047142047469392E-2</v>
      </c>
      <c r="H1519" s="5">
        <f>(N1519+O1519)*(1/General!$B$20)*((F1519/100)-E1519*(C1519/100))*1000/B1519</f>
        <v>252.72605158911014</v>
      </c>
      <c r="I1519" s="5">
        <f>(N1519+O1519)*(1/General!$B$20)*((D1519/100)*E1519-(G1519/100))*1000/B1519</f>
        <v>165.37565852239601</v>
      </c>
      <c r="J1519" s="5">
        <f t="shared" si="23"/>
        <v>0.65436727825459362</v>
      </c>
      <c r="K1519" s="5">
        <f>MAX(Online_RAW!$L$2-Online_RAW!L1519,0)</f>
        <v>0</v>
      </c>
      <c r="L1519" s="5">
        <f>0.0039*(Online_RAW!M1519)</f>
        <v>112.28334</v>
      </c>
      <c r="M1519" s="10">
        <f>Online_RAW!$N$2-Online_RAW!N1519</f>
        <v>263.72217894737059</v>
      </c>
      <c r="N1519" s="5">
        <f>Online_RAW!C1519*60</f>
        <v>153.1838181818184</v>
      </c>
      <c r="O1519" s="5">
        <f>MAX(0, Online_RAW!D1519*60)</f>
        <v>26.782909090909079</v>
      </c>
      <c r="P1519" s="5">
        <f>_xlfn.IFNA(VLOOKUP(A1519,Sampling!$D$7:$E$14,2,FALSE),0)</f>
        <v>0</v>
      </c>
      <c r="Q1519">
        <f>_xlfn.IFNA(VLOOKUP(A1519,Refill!$D$6:$G$8,2,FALSE),0)</f>
        <v>0</v>
      </c>
    </row>
    <row r="1520" spans="1:17" x14ac:dyDescent="0.25">
      <c r="A1520" s="5">
        <f>ROUND((Online_RAW!B1520-General!$B$10)*24,3)</f>
        <v>25.3</v>
      </c>
      <c r="B1520" s="5">
        <f>General!$B$12+Online_ANA!K1520/1000+Online_ANA!L1520/1000+Online_ANA!M1520/1000/General!$B$22-SUM($P$2:P1520)/1000/General!$B$24+SUM($Q$2:Q1520)/1000/General!$B$24</f>
        <v>1.4152538970438351</v>
      </c>
      <c r="C1520" s="5">
        <f>Online_RAW!K1520</f>
        <v>28.364999999999998</v>
      </c>
      <c r="D1520" s="5">
        <f>Online_RAW!J1520</f>
        <v>2.9980000000000002</v>
      </c>
      <c r="E1520" s="5">
        <f>(1-F1520/100-G1520/100)/(1-C1520/100-D1520/100-General!$B$17/100)</f>
        <v>0.98742534777877888</v>
      </c>
      <c r="F1520" s="5">
        <f>N1520*General!$B$14/(N1520+O1520)+O1520*100/(N1520+O1520)</f>
        <v>32.61930710393441</v>
      </c>
      <c r="G1520" s="5">
        <f>N1520*General!$B$15/(N1520+O1520)</f>
        <v>3.4030652977810903E-2</v>
      </c>
      <c r="H1520" s="5">
        <f>(N1520+O1520)*(1/General!$B$20)*((F1520/100)-E1520*(C1520/100))*1000/B1520</f>
        <v>261.6843954436012</v>
      </c>
      <c r="I1520" s="5">
        <f>(N1520+O1520)*(1/General!$B$20)*((D1520/100)*E1520-(G1520/100))*1000/B1520</f>
        <v>166.07275581396871</v>
      </c>
      <c r="J1520" s="5">
        <f t="shared" si="23"/>
        <v>0.63462995388947863</v>
      </c>
      <c r="K1520" s="5">
        <f>MAX(Online_RAW!$L$2-Online_RAW!L1520,0)</f>
        <v>0</v>
      </c>
      <c r="L1520" s="5">
        <f>0.0039*(Online_RAW!M1520)</f>
        <v>112.59299999999999</v>
      </c>
      <c r="M1520" s="10">
        <f>Online_RAW!$N$2-Online_RAW!N1520</f>
        <v>264.50037777778016</v>
      </c>
      <c r="N1520" s="5">
        <f>Online_RAW!C1520*60</f>
        <v>153.1609090909092</v>
      </c>
      <c r="O1520" s="5">
        <f>MAX(0, Online_RAW!D1520*60)</f>
        <v>26.866090909090921</v>
      </c>
      <c r="P1520" s="5">
        <f>_xlfn.IFNA(VLOOKUP(A1520,Sampling!$D$7:$E$14,2,FALSE),0)</f>
        <v>0</v>
      </c>
      <c r="Q1520">
        <f>_xlfn.IFNA(VLOOKUP(A1520,Refill!$D$6:$G$8,2,FALSE),0)</f>
        <v>0</v>
      </c>
    </row>
    <row r="1521" spans="1:17" x14ac:dyDescent="0.25">
      <c r="A1521" s="5">
        <f>ROUND((Online_RAW!B1521-General!$B$10)*24,3)</f>
        <v>25.317</v>
      </c>
      <c r="B1521" s="5">
        <f>General!$B$12+Online_ANA!K1521/1000+Online_ANA!L1521/1000+Online_ANA!M1521/1000/General!$B$22-SUM($P$2:P1521)/1000/General!$B$24+SUM($Q$2:Q1521)/1000/General!$B$24</f>
        <v>1.4162549283920827</v>
      </c>
      <c r="C1521" s="5">
        <f>Online_RAW!K1521</f>
        <v>28.324999999999999</v>
      </c>
      <c r="D1521" s="5">
        <f>Online_RAW!J1521</f>
        <v>2.99</v>
      </c>
      <c r="E1521" s="5">
        <f>(1-F1521/100-G1521/100)/(1-C1521/100-D1521/100-General!$B$17/100)</f>
        <v>0.98653528386007028</v>
      </c>
      <c r="F1521" s="5">
        <f>N1521*General!$B$14/(N1521+O1521)+O1521*100/(N1521+O1521)</f>
        <v>32.632666350780937</v>
      </c>
      <c r="G1521" s="5">
        <f>N1521*General!$B$15/(N1521+O1521)</f>
        <v>3.4023905883443978E-2</v>
      </c>
      <c r="H1521" s="5">
        <f>(N1521+O1521)*(1/General!$B$20)*((F1521/100)-E1521*(C1521/100))*1000/B1521</f>
        <v>265.93432005729642</v>
      </c>
      <c r="I1521" s="5">
        <f>(N1521+O1521)*(1/General!$B$20)*((D1521/100)*E1521-(G1521/100))*1000/B1521</f>
        <v>165.36150737350511</v>
      </c>
      <c r="J1521" s="5">
        <f t="shared" si="23"/>
        <v>0.62181333848853138</v>
      </c>
      <c r="K1521" s="5">
        <f>MAX(Online_RAW!$L$2-Online_RAW!L1521,0)</f>
        <v>0</v>
      </c>
      <c r="L1521" s="5">
        <f>0.0039*(Online_RAW!M1521)</f>
        <v>112.87769999999999</v>
      </c>
      <c r="M1521" s="10">
        <f>Online_RAW!$N$2-Online_RAW!N1521</f>
        <v>265.28117894736988</v>
      </c>
      <c r="N1521" s="5">
        <f>Online_RAW!C1521*60</f>
        <v>153.1348695652176</v>
      </c>
      <c r="O1521" s="5">
        <f>MAX(0, Online_RAW!D1521*60)</f>
        <v>26.897217391304341</v>
      </c>
      <c r="P1521" s="5">
        <f>_xlfn.IFNA(VLOOKUP(A1521,Sampling!$D$7:$E$14,2,FALSE),0)</f>
        <v>0</v>
      </c>
      <c r="Q1521">
        <f>_xlfn.IFNA(VLOOKUP(A1521,Refill!$D$6:$G$8,2,FALSE),0)</f>
        <v>0</v>
      </c>
    </row>
    <row r="1522" spans="1:17" x14ac:dyDescent="0.25">
      <c r="A1522" s="5">
        <f>ROUND((Online_RAW!B1522-General!$B$10)*24,3)</f>
        <v>25.332999999999998</v>
      </c>
      <c r="B1522" s="5">
        <f>General!$B$12+Online_ANA!K1522/1000+Online_ANA!L1522/1000+Online_ANA!M1522/1000/General!$B$22-SUM($P$2:P1522)/1000/General!$B$24+SUM($Q$2:Q1522)/1000/General!$B$24</f>
        <v>1.4172232261226425</v>
      </c>
      <c r="C1522" s="5">
        <f>Online_RAW!K1522</f>
        <v>28.34</v>
      </c>
      <c r="D1522" s="5">
        <f>Online_RAW!J1522</f>
        <v>2.9866666666666699</v>
      </c>
      <c r="E1522" s="5">
        <f>(1-F1522/100-G1522/100)/(1-C1522/100-D1522/100-General!$B$17/100)</f>
        <v>0.98594983801726843</v>
      </c>
      <c r="F1522" s="5">
        <f>N1522*General!$B$14/(N1522+O1522)+O1522*100/(N1522+O1522)</f>
        <v>32.684153132116144</v>
      </c>
      <c r="G1522" s="5">
        <f>N1522*General!$B$15/(N1522+O1522)</f>
        <v>3.3997902458527199E-2</v>
      </c>
      <c r="H1522" s="5">
        <f>(N1522+O1522)*(1/General!$B$20)*((F1522/100)-E1522*(C1522/100))*1000/B1522</f>
        <v>268.8536859741597</v>
      </c>
      <c r="I1522" s="5">
        <f>(N1522+O1522)*(1/General!$B$20)*((D1522/100)*E1522-(G1522/100))*1000/B1522</f>
        <v>165.01448733600401</v>
      </c>
      <c r="J1522" s="5">
        <f t="shared" si="23"/>
        <v>0.6137705969627808</v>
      </c>
      <c r="K1522" s="5">
        <f>MAX(Online_RAW!$L$2-Online_RAW!L1522,0)</f>
        <v>0</v>
      </c>
      <c r="L1522" s="5">
        <f>0.0039*(Online_RAW!M1522)</f>
        <v>113.14029999999987</v>
      </c>
      <c r="M1522" s="10">
        <f>Online_RAW!$N$2-Online_RAW!N1522</f>
        <v>266.0503894736803</v>
      </c>
      <c r="N1522" s="5">
        <f>Online_RAW!C1522*60</f>
        <v>153.06417391304339</v>
      </c>
      <c r="O1522" s="5">
        <f>MAX(0, Online_RAW!D1522*60)</f>
        <v>27.022434782608681</v>
      </c>
      <c r="P1522" s="5">
        <f>_xlfn.IFNA(VLOOKUP(A1522,Sampling!$D$7:$E$14,2,FALSE),0)</f>
        <v>0</v>
      </c>
      <c r="Q1522">
        <f>_xlfn.IFNA(VLOOKUP(A1522,Refill!$D$6:$G$8,2,FALSE),0)</f>
        <v>0</v>
      </c>
    </row>
    <row r="1523" spans="1:17" x14ac:dyDescent="0.25">
      <c r="A1523" s="5">
        <f>ROUND((Online_RAW!B1523-General!$B$10)*24,3)</f>
        <v>25.35</v>
      </c>
      <c r="B1523" s="5">
        <f>General!$B$12+Online_ANA!K1523/1000+Online_ANA!L1523/1000+Online_ANA!M1523/1000/General!$B$22-SUM($P$2:P1523)/1000/General!$B$24+SUM($Q$2:Q1523)/1000/General!$B$24</f>
        <v>1.4179147870725595</v>
      </c>
      <c r="C1523" s="5">
        <f>Online_RAW!K1523</f>
        <v>28.344999999999999</v>
      </c>
      <c r="D1523" s="5">
        <f>Online_RAW!J1523</f>
        <v>2.9966666666666701</v>
      </c>
      <c r="E1523" s="5">
        <f>(1-F1523/100-G1523/100)/(1-C1523/100-D1523/100-General!$B$17/100)</f>
        <v>0.98574682806010283</v>
      </c>
      <c r="F1523" s="5">
        <f>N1523*General!$B$14/(N1523+O1523)+O1523*100/(N1523+O1523)</f>
        <v>32.712807335968741</v>
      </c>
      <c r="G1523" s="5">
        <f>N1523*General!$B$15/(N1523+O1523)</f>
        <v>3.3983430638399627E-2</v>
      </c>
      <c r="H1523" s="5">
        <f>(N1523+O1523)*(1/General!$B$20)*((F1523/100)-E1523*(C1523/100))*1000/B1523</f>
        <v>270.29203067771272</v>
      </c>
      <c r="I1523" s="5">
        <f>(N1523+O1523)*(1/General!$B$20)*((D1523/100)*E1523-(G1523/100))*1000/B1523</f>
        <v>165.39727597920296</v>
      </c>
      <c r="J1523" s="5">
        <f t="shared" si="23"/>
        <v>0.61192065324492384</v>
      </c>
      <c r="K1523" s="5">
        <f>MAX(Online_RAW!$L$2-Online_RAW!L1523,0)</f>
        <v>0</v>
      </c>
      <c r="L1523" s="5">
        <f>0.0039*(Online_RAW!M1523)</f>
        <v>113.14029999999987</v>
      </c>
      <c r="M1523" s="10">
        <f>Online_RAW!$N$2-Online_RAW!N1523</f>
        <v>266.80419090908981</v>
      </c>
      <c r="N1523" s="5">
        <f>Online_RAW!C1523*60</f>
        <v>152.94190909090921</v>
      </c>
      <c r="O1523" s="5">
        <f>MAX(0, Online_RAW!D1523*60)</f>
        <v>27.077478260869558</v>
      </c>
      <c r="P1523" s="5">
        <f>_xlfn.IFNA(VLOOKUP(A1523,Sampling!$D$7:$E$14,2,FALSE),0)</f>
        <v>0</v>
      </c>
      <c r="Q1523">
        <f>_xlfn.IFNA(VLOOKUP(A1523,Refill!$D$6:$G$8,2,FALSE),0)</f>
        <v>0</v>
      </c>
    </row>
    <row r="1524" spans="1:17" x14ac:dyDescent="0.25">
      <c r="A1524" s="5">
        <f>ROUND((Online_RAW!B1524-General!$B$10)*24,3)</f>
        <v>25.367000000000001</v>
      </c>
      <c r="B1524" s="5">
        <f>General!$B$12+Online_ANA!K1524/1000+Online_ANA!L1524/1000+Online_ANA!M1524/1000/General!$B$22-SUM($P$2:P1524)/1000/General!$B$24+SUM($Q$2:Q1524)/1000/General!$B$24</f>
        <v>1.4190033220399356</v>
      </c>
      <c r="C1524" s="5">
        <f>Online_RAW!K1524</f>
        <v>28.37</v>
      </c>
      <c r="D1524" s="5">
        <f>Online_RAW!J1524</f>
        <v>2.9966666666666701</v>
      </c>
      <c r="E1524" s="5">
        <f>(1-F1524/100-G1524/100)/(1-C1524/100-D1524/100-General!$B$17/100)</f>
        <v>0.98580674480866837</v>
      </c>
      <c r="F1524" s="5">
        <f>N1524*General!$B$14/(N1524+O1524)+O1524*100/(N1524+O1524)</f>
        <v>32.733375033736053</v>
      </c>
      <c r="G1524" s="5">
        <f>N1524*General!$B$15/(N1524+O1524)</f>
        <v>3.3973042912254517E-2</v>
      </c>
      <c r="H1524" s="5">
        <f>(N1524+O1524)*(1/General!$B$20)*((F1524/100)-E1524*(C1524/100))*1000/B1524</f>
        <v>269.68162806414927</v>
      </c>
      <c r="I1524" s="5">
        <f>(N1524+O1524)*(1/General!$B$20)*((D1524/100)*E1524-(G1524/100))*1000/B1524</f>
        <v>165.23449258448784</v>
      </c>
      <c r="J1524" s="5">
        <f t="shared" si="23"/>
        <v>0.61270207307256186</v>
      </c>
      <c r="K1524" s="5">
        <f>MAX(Online_RAW!$L$2-Online_RAW!L1524,0)</f>
        <v>0</v>
      </c>
      <c r="L1524" s="5">
        <f>0.0039*(Online_RAW!M1524)</f>
        <v>113.53757999999999</v>
      </c>
      <c r="M1524" s="10">
        <f>Online_RAW!$N$2-Online_RAW!N1524</f>
        <v>267.55765882352989</v>
      </c>
      <c r="N1524" s="5">
        <f>Online_RAW!C1524*60</f>
        <v>152.8519999999998</v>
      </c>
      <c r="O1524" s="5">
        <f>MAX(0, Online_RAW!D1524*60)</f>
        <v>27.116571428571419</v>
      </c>
      <c r="P1524" s="5">
        <f>_xlfn.IFNA(VLOOKUP(A1524,Sampling!$D$7:$E$14,2,FALSE),0)</f>
        <v>0</v>
      </c>
      <c r="Q1524">
        <f>_xlfn.IFNA(VLOOKUP(A1524,Refill!$D$6:$G$8,2,FALSE),0)</f>
        <v>0</v>
      </c>
    </row>
    <row r="1525" spans="1:17" x14ac:dyDescent="0.25">
      <c r="A1525" s="5">
        <f>ROUND((Online_RAW!B1525-General!$B$10)*24,3)</f>
        <v>25.382999999999999</v>
      </c>
      <c r="B1525" s="5">
        <f>General!$B$12+Online_ANA!K1525/1000+Online_ANA!L1525/1000+Online_ANA!M1525/1000/General!$B$22-SUM($P$2:P1525)/1000/General!$B$24+SUM($Q$2:Q1525)/1000/General!$B$24</f>
        <v>1.4196978600579453</v>
      </c>
      <c r="C1525" s="5">
        <f>Online_RAW!K1525</f>
        <v>28.405000000000001</v>
      </c>
      <c r="D1525" s="5">
        <f>Online_RAW!J1525</f>
        <v>3.0150000000000001</v>
      </c>
      <c r="E1525" s="5">
        <f>(1-F1525/100-G1525/100)/(1-C1525/100-D1525/100-General!$B$17/100)</f>
        <v>0.98557730370248797</v>
      </c>
      <c r="F1525" s="5">
        <f>N1525*General!$B$14/(N1525+O1525)+O1525*100/(N1525+O1525)</f>
        <v>32.801621655109905</v>
      </c>
      <c r="G1525" s="5">
        <f>N1525*General!$B$15/(N1525+O1525)</f>
        <v>3.393857492166167E-2</v>
      </c>
      <c r="H1525" s="5">
        <f>(N1525+O1525)*(1/General!$B$20)*((F1525/100)-E1525*(C1525/100))*1000/B1525</f>
        <v>271.88824796816198</v>
      </c>
      <c r="I1525" s="5">
        <f>(N1525+O1525)*(1/General!$B$20)*((D1525/100)*E1525-(G1525/100))*1000/B1525</f>
        <v>166.17625573195733</v>
      </c>
      <c r="J1525" s="5">
        <f t="shared" si="23"/>
        <v>0.61119322726819925</v>
      </c>
      <c r="K1525" s="5">
        <f>MAX(Online_RAW!$L$2-Online_RAW!L1525,0)</f>
        <v>0</v>
      </c>
      <c r="L1525" s="5">
        <f>0.0039*(Online_RAW!M1525)</f>
        <v>113.53757999999999</v>
      </c>
      <c r="M1525" s="10">
        <f>Online_RAW!$N$2-Online_RAW!N1525</f>
        <v>268.31470526316025</v>
      </c>
      <c r="N1525" s="5">
        <f>Online_RAW!C1525*60</f>
        <v>152.73150000000001</v>
      </c>
      <c r="O1525" s="5">
        <f>MAX(0, Online_RAW!D1525*60)</f>
        <v>27.277826086956541</v>
      </c>
      <c r="P1525" s="5">
        <f>_xlfn.IFNA(VLOOKUP(A1525,Sampling!$D$7:$E$14,2,FALSE),0)</f>
        <v>0</v>
      </c>
      <c r="Q1525">
        <f>_xlfn.IFNA(VLOOKUP(A1525,Refill!$D$6:$G$8,2,FALSE),0)</f>
        <v>0</v>
      </c>
    </row>
    <row r="1526" spans="1:17" x14ac:dyDescent="0.25">
      <c r="A1526" s="5">
        <f>ROUND((Online_RAW!B1526-General!$B$10)*24,3)</f>
        <v>25.4</v>
      </c>
      <c r="B1526" s="5">
        <f>General!$B$12+Online_ANA!K1526/1000+Online_ANA!L1526/1000+Online_ANA!M1526/1000/General!$B$22-SUM($P$2:P1526)/1000/General!$B$24+SUM($Q$2:Q1526)/1000/General!$B$24</f>
        <v>1.4209167428134593</v>
      </c>
      <c r="C1526" s="5">
        <f>Online_RAW!K1526</f>
        <v>28.454999999999998</v>
      </c>
      <c r="D1526" s="5">
        <f>Online_RAW!J1526</f>
        <v>3.02</v>
      </c>
      <c r="E1526" s="5">
        <f>(1-F1526/100-G1526/100)/(1-C1526/100-D1526/100-General!$B$17/100)</f>
        <v>0.98493946048217218</v>
      </c>
      <c r="F1526" s="5">
        <f>N1526*General!$B$14/(N1526+O1526)+O1526*100/(N1526+O1526)</f>
        <v>32.899309961159041</v>
      </c>
      <c r="G1526" s="5">
        <f>N1526*General!$B$15/(N1526+O1526)</f>
        <v>3.3889237393354019E-2</v>
      </c>
      <c r="H1526" s="5">
        <f>(N1526+O1526)*(1/General!$B$20)*((F1526/100)-E1526*(C1526/100))*1000/B1526</f>
        <v>275.50290397198103</v>
      </c>
      <c r="I1526" s="5">
        <f>(N1526+O1526)*(1/General!$B$20)*((D1526/100)*E1526-(G1526/100))*1000/B1526</f>
        <v>166.25799467864445</v>
      </c>
      <c r="J1526" s="5">
        <f t="shared" si="23"/>
        <v>0.60347093363325521</v>
      </c>
      <c r="K1526" s="5">
        <f>MAX(Online_RAW!$L$2-Online_RAW!L1526,0)</f>
        <v>0</v>
      </c>
      <c r="L1526" s="5">
        <f>0.0039*(Online_RAW!M1526)</f>
        <v>114.00869999999999</v>
      </c>
      <c r="M1526" s="10">
        <f>Online_RAW!$N$2-Online_RAW!N1526</f>
        <v>269.12976666667055</v>
      </c>
      <c r="N1526" s="5">
        <f>Online_RAW!C1526*60</f>
        <v>152.55704347826102</v>
      </c>
      <c r="O1526" s="5">
        <f>MAX(0, Online_RAW!D1526*60)</f>
        <v>27.508434782608681</v>
      </c>
      <c r="P1526" s="5">
        <f>_xlfn.IFNA(VLOOKUP(A1526,Sampling!$D$7:$E$14,2,FALSE),0)</f>
        <v>0</v>
      </c>
      <c r="Q1526">
        <f>_xlfn.IFNA(VLOOKUP(A1526,Refill!$D$6:$G$8,2,FALSE),0)</f>
        <v>0</v>
      </c>
    </row>
    <row r="1527" spans="1:17" x14ac:dyDescent="0.25">
      <c r="A1527" s="5">
        <f>ROUND((Online_RAW!B1527-General!$B$10)*24,3)</f>
        <v>25.417000000000002</v>
      </c>
      <c r="B1527" s="5">
        <f>General!$B$12+Online_ANA!K1527/1000+Online_ANA!L1527/1000+Online_ANA!M1527/1000/General!$B$22-SUM($P$2:P1527)/1000/General!$B$24+SUM($Q$2:Q1527)/1000/General!$B$24</f>
        <v>1.4218056106314132</v>
      </c>
      <c r="C1527" s="5">
        <f>Online_RAW!K1527</f>
        <v>28.52</v>
      </c>
      <c r="D1527" s="5">
        <f>Online_RAW!J1527</f>
        <v>3.03</v>
      </c>
      <c r="E1527" s="5">
        <f>(1-F1527/100-G1527/100)/(1-C1527/100-D1527/100-General!$B$17/100)</f>
        <v>0.98451949394082638</v>
      </c>
      <c r="F1527" s="5">
        <f>N1527*General!$B$14/(N1527+O1527)+O1527*100/(N1527+O1527)</f>
        <v>33.001797175377703</v>
      </c>
      <c r="G1527" s="5">
        <f>N1527*General!$B$15/(N1527+O1527)</f>
        <v>3.3837476174051667E-2</v>
      </c>
      <c r="H1527" s="5">
        <f>(N1527+O1527)*(1/General!$B$20)*((F1527/100)-E1527*(C1527/100))*1000/B1527</f>
        <v>278.21222919759509</v>
      </c>
      <c r="I1527" s="5">
        <f>(N1527+O1527)*(1/General!$B$20)*((D1527/100)*E1527-(G1527/100))*1000/B1527</f>
        <v>166.6603800606909</v>
      </c>
      <c r="J1527" s="5">
        <f t="shared" si="23"/>
        <v>0.59904045390586858</v>
      </c>
      <c r="K1527" s="5">
        <f>MAX(Online_RAW!$L$2-Online_RAW!L1527,0)</f>
        <v>0</v>
      </c>
      <c r="L1527" s="5">
        <f>0.0039*(Online_RAW!M1527)</f>
        <v>114.25049999999999</v>
      </c>
      <c r="M1527" s="10">
        <f>Online_RAW!$N$2-Online_RAW!N1527</f>
        <v>269.83507058824034</v>
      </c>
      <c r="N1527" s="5">
        <f>Online_RAW!C1527*60</f>
        <v>152.34119999999999</v>
      </c>
      <c r="O1527" s="5">
        <f>MAX(0, Online_RAW!D1527*60)</f>
        <v>27.74457142857144</v>
      </c>
      <c r="P1527" s="5">
        <f>_xlfn.IFNA(VLOOKUP(A1527,Sampling!$D$7:$E$14,2,FALSE),0)</f>
        <v>0</v>
      </c>
      <c r="Q1527">
        <f>_xlfn.IFNA(VLOOKUP(A1527,Refill!$D$6:$G$8,2,FALSE),0)</f>
        <v>0</v>
      </c>
    </row>
    <row r="1528" spans="1:17" x14ac:dyDescent="0.25">
      <c r="A1528" s="5">
        <f>ROUND((Online_RAW!B1528-General!$B$10)*24,3)</f>
        <v>25.433</v>
      </c>
      <c r="B1528" s="5">
        <f>General!$B$12+Online_ANA!K1528/1000+Online_ANA!L1528/1000+Online_ANA!M1528/1000/General!$B$22-SUM($P$2:P1528)/1000/General!$B$24+SUM($Q$2:Q1528)/1000/General!$B$24</f>
        <v>1.4228615214067251</v>
      </c>
      <c r="C1528" s="5">
        <f>Online_RAW!K1528</f>
        <v>28.586666666666702</v>
      </c>
      <c r="D1528" s="5">
        <f>Online_RAW!J1528</f>
        <v>3.04</v>
      </c>
      <c r="E1528" s="5">
        <f>(1-F1528/100-G1528/100)/(1-C1528/100-D1528/100-General!$B$17/100)</f>
        <v>0.98606829604348545</v>
      </c>
      <c r="F1528" s="5">
        <f>N1528*General!$B$14/(N1528+O1528)+O1528*100/(N1528+O1528)</f>
        <v>32.972035364352308</v>
      </c>
      <c r="G1528" s="5">
        <f>N1528*General!$B$15/(N1528+O1528)</f>
        <v>3.3852507391741261E-2</v>
      </c>
      <c r="H1528" s="5">
        <f>(N1528+O1528)*(1/General!$B$20)*((F1528/100)-E1528*(C1528/100))*1000/B1528</f>
        <v>269.8419342031886</v>
      </c>
      <c r="I1528" s="5">
        <f>(N1528+O1528)*(1/General!$B$20)*((D1528/100)*E1528-(G1528/100))*1000/B1528</f>
        <v>167.18606165848612</v>
      </c>
      <c r="J1528" s="5">
        <f t="shared" si="23"/>
        <v>0.61957035014652873</v>
      </c>
      <c r="K1528" s="5">
        <f>MAX(Online_RAW!$L$2-Online_RAW!L1528,0)</f>
        <v>0</v>
      </c>
      <c r="L1528" s="5">
        <f>0.0039*(Online_RAW!M1528)</f>
        <v>114.5625</v>
      </c>
      <c r="M1528" s="10">
        <f>Online_RAW!$N$2-Online_RAW!N1528</f>
        <v>270.6459333333305</v>
      </c>
      <c r="N1528" s="5">
        <f>Online_RAW!C1528*60</f>
        <v>152.25260869565219</v>
      </c>
      <c r="O1528" s="5">
        <f>MAX(0, Online_RAW!D1528*60)</f>
        <v>27.648521739130441</v>
      </c>
      <c r="P1528" s="5">
        <f>_xlfn.IFNA(VLOOKUP(A1528,Sampling!$D$7:$E$14,2,FALSE),0)</f>
        <v>0</v>
      </c>
      <c r="Q1528">
        <f>_xlfn.IFNA(VLOOKUP(A1528,Refill!$D$6:$G$8,2,FALSE),0)</f>
        <v>0</v>
      </c>
    </row>
    <row r="1529" spans="1:17" x14ac:dyDescent="0.25">
      <c r="A1529" s="5">
        <f>ROUND((Online_RAW!B1529-General!$B$10)*24,3)</f>
        <v>25.45</v>
      </c>
      <c r="B1529" s="5">
        <f>General!$B$12+Online_ANA!K1529/1000+Online_ANA!L1529/1000+Online_ANA!M1529/1000/General!$B$22-SUM($P$2:P1529)/1000/General!$B$24+SUM($Q$2:Q1529)/1000/General!$B$24</f>
        <v>1.4236841363734498</v>
      </c>
      <c r="C1529" s="5">
        <f>Online_RAW!K1529</f>
        <v>28.65</v>
      </c>
      <c r="D1529" s="5">
        <f>Online_RAW!J1529</f>
        <v>3.0433333333333299</v>
      </c>
      <c r="E1529" s="5">
        <f>(1-F1529/100-G1529/100)/(1-C1529/100-D1529/100-General!$B$17/100)</f>
        <v>0.98464517762920922</v>
      </c>
      <c r="F1529" s="5">
        <f>N1529*General!$B$14/(N1529+O1529)+O1529*100/(N1529+O1529)</f>
        <v>33.134447980089156</v>
      </c>
      <c r="G1529" s="5">
        <f>N1529*General!$B$15/(N1529+O1529)</f>
        <v>3.3770480818136793E-2</v>
      </c>
      <c r="H1529" s="5">
        <f>(N1529+O1529)*(1/General!$B$20)*((F1529/100)-E1529*(C1529/100))*1000/B1529</f>
        <v>278.14664128440899</v>
      </c>
      <c r="I1529" s="5">
        <f>(N1529+O1529)*(1/General!$B$20)*((D1529/100)*E1529-(G1529/100))*1000/B1529</f>
        <v>167.3519890955466</v>
      </c>
      <c r="J1529" s="5">
        <f t="shared" ref="J1529:J1592" si="24">I1529/H1529</f>
        <v>0.60166820035201052</v>
      </c>
      <c r="K1529" s="5">
        <f>MAX(Online_RAW!$L$2-Online_RAW!L1529,0)</f>
        <v>0</v>
      </c>
      <c r="L1529" s="5">
        <f>0.0039*(Online_RAW!M1529)</f>
        <v>114.68990000000012</v>
      </c>
      <c r="M1529" s="10">
        <f>Online_RAW!$N$2-Online_RAW!N1529</f>
        <v>271.40371764706015</v>
      </c>
      <c r="N1529" s="5">
        <f>Online_RAW!C1529*60</f>
        <v>152.171727272727</v>
      </c>
      <c r="O1529" s="5">
        <f>MAX(0, Online_RAW!D1529*60)</f>
        <v>28.070571428571419</v>
      </c>
      <c r="P1529" s="5">
        <f>_xlfn.IFNA(VLOOKUP(A1529,Sampling!$D$7:$E$14,2,FALSE),0)</f>
        <v>0</v>
      </c>
      <c r="Q1529">
        <f>_xlfn.IFNA(VLOOKUP(A1529,Refill!$D$6:$G$8,2,FALSE),0)</f>
        <v>0</v>
      </c>
    </row>
    <row r="1530" spans="1:17" x14ac:dyDescent="0.25">
      <c r="A1530" s="5">
        <f>ROUND((Online_RAW!B1530-General!$B$10)*24,3)</f>
        <v>25.466999999999999</v>
      </c>
      <c r="B1530" s="5">
        <f>General!$B$12+Online_ANA!K1530/1000+Online_ANA!L1530/1000+Online_ANA!M1530/1000/General!$B$22-SUM($P$2:P1530)/1000/General!$B$24+SUM($Q$2:Q1530)/1000/General!$B$24</f>
        <v>1.424700398798606</v>
      </c>
      <c r="C1530" s="5">
        <f>Online_RAW!K1530</f>
        <v>28.69</v>
      </c>
      <c r="D1530" s="5">
        <f>Online_RAW!J1530</f>
        <v>3.0550000000000002</v>
      </c>
      <c r="E1530" s="5">
        <f>(1-F1530/100-G1530/100)/(1-C1530/100-D1530/100-General!$B$17/100)</f>
        <v>0.98528498757268679</v>
      </c>
      <c r="F1530" s="5">
        <f>N1530*General!$B$14/(N1530+O1530)+O1530*100/(N1530+O1530)</f>
        <v>33.141931707075621</v>
      </c>
      <c r="G1530" s="5">
        <f>N1530*General!$B$15/(N1530+O1530)</f>
        <v>3.3766701158042617E-2</v>
      </c>
      <c r="H1530" s="5">
        <f>(N1530+O1530)*(1/General!$B$20)*((F1530/100)-E1530*(C1530/100))*1000/B1530</f>
        <v>274.94503206475719</v>
      </c>
      <c r="I1530" s="5">
        <f>(N1530+O1530)*(1/General!$B$20)*((D1530/100)*E1530-(G1530/100))*1000/B1530</f>
        <v>167.88990758639912</v>
      </c>
      <c r="J1530" s="5">
        <f t="shared" si="24"/>
        <v>0.61063080982258444</v>
      </c>
      <c r="K1530" s="5">
        <f>MAX(Online_RAW!$L$2-Online_RAW!L1530,0)</f>
        <v>0</v>
      </c>
      <c r="L1530" s="5">
        <f>0.0039*(Online_RAW!M1530)</f>
        <v>114.98564999999999</v>
      </c>
      <c r="M1530" s="10">
        <f>Online_RAW!$N$2-Online_RAW!N1530</f>
        <v>272.18907619048059</v>
      </c>
      <c r="N1530" s="5">
        <f>Online_RAW!C1530*60</f>
        <v>152.06263636363622</v>
      </c>
      <c r="O1530" s="5">
        <f>MAX(0, Online_RAW!D1530*60)</f>
        <v>28.070608695652201</v>
      </c>
      <c r="P1530" s="5">
        <f>_xlfn.IFNA(VLOOKUP(A1530,Sampling!$D$7:$E$14,2,FALSE),0)</f>
        <v>0</v>
      </c>
      <c r="Q1530">
        <f>_xlfn.IFNA(VLOOKUP(A1530,Refill!$D$6:$G$8,2,FALSE),0)</f>
        <v>0</v>
      </c>
    </row>
    <row r="1531" spans="1:17" x14ac:dyDescent="0.25">
      <c r="A1531" s="5">
        <f>ROUND((Online_RAW!B1531-General!$B$10)*24,3)</f>
        <v>25.483000000000001</v>
      </c>
      <c r="B1531" s="5">
        <f>General!$B$12+Online_ANA!K1531/1000+Online_ANA!L1531/1000+Online_ANA!M1531/1000/General!$B$22-SUM($P$2:P1531)/1000/General!$B$24+SUM($Q$2:Q1531)/1000/General!$B$24</f>
        <v>1.4255974219673768</v>
      </c>
      <c r="C1531" s="5">
        <f>Online_RAW!K1531</f>
        <v>28.73</v>
      </c>
      <c r="D1531" s="5">
        <f>Online_RAW!J1531</f>
        <v>3.06666666666667</v>
      </c>
      <c r="E1531" s="5">
        <f>(1-F1531/100-G1531/100)/(1-C1531/100-D1531/100-General!$B$17/100)</f>
        <v>0.98684247842901052</v>
      </c>
      <c r="F1531" s="5">
        <f>N1531*General!$B$14/(N1531+O1531)+O1531*100/(N1531+O1531)</f>
        <v>33.087258331559681</v>
      </c>
      <c r="G1531" s="5">
        <f>N1531*General!$B$15/(N1531+O1531)</f>
        <v>3.379431397395976E-2</v>
      </c>
      <c r="H1531" s="5">
        <f>(N1531+O1531)*(1/General!$B$20)*((F1531/100)-E1531*(C1531/100))*1000/B1531</f>
        <v>266.42893890798695</v>
      </c>
      <c r="I1531" s="5">
        <f>(N1531+O1531)*(1/General!$B$20)*((D1531/100)*E1531-(G1531/100))*1000/B1531</f>
        <v>168.37349616549105</v>
      </c>
      <c r="J1531" s="5">
        <f t="shared" si="24"/>
        <v>0.63196399330945041</v>
      </c>
      <c r="K1531" s="5">
        <f>MAX(Online_RAW!$L$2-Online_RAW!L1531,0)</f>
        <v>0</v>
      </c>
      <c r="L1531" s="5">
        <f>0.0039*(Online_RAW!M1531)</f>
        <v>115.12994999999999</v>
      </c>
      <c r="M1531" s="10">
        <f>Online_RAW!$N$2-Online_RAW!N1531</f>
        <v>273.00954444444051</v>
      </c>
      <c r="N1531" s="5">
        <f>Online_RAW!C1531*60</f>
        <v>151.8924545454546</v>
      </c>
      <c r="O1531" s="5">
        <f>MAX(0, Online_RAW!D1531*60)</f>
        <v>27.892173913043457</v>
      </c>
      <c r="P1531" s="5">
        <f>_xlfn.IFNA(VLOOKUP(A1531,Sampling!$D$7:$E$14,2,FALSE),0)</f>
        <v>0</v>
      </c>
      <c r="Q1531">
        <f>_xlfn.IFNA(VLOOKUP(A1531,Refill!$D$6:$G$8,2,FALSE),0)</f>
        <v>0</v>
      </c>
    </row>
    <row r="1532" spans="1:17" x14ac:dyDescent="0.25">
      <c r="A1532" s="5">
        <f>ROUND((Online_RAW!B1532-General!$B$10)*24,3)</f>
        <v>25.5</v>
      </c>
      <c r="B1532" s="5">
        <f>General!$B$12+Online_ANA!K1532/1000+Online_ANA!L1532/1000+Online_ANA!M1532/1000/General!$B$22-SUM($P$2:P1532)/1000/General!$B$24+SUM($Q$2:Q1532)/1000/General!$B$24</f>
        <v>1.4265847134476057</v>
      </c>
      <c r="C1532" s="5">
        <f>Online_RAW!K1532</f>
        <v>28.77</v>
      </c>
      <c r="D1532" s="5">
        <f>Online_RAW!J1532</f>
        <v>3.06</v>
      </c>
      <c r="E1532" s="5">
        <f>(1-F1532/100-G1532/100)/(1-C1532/100-D1532/100-General!$B$17/100)</f>
        <v>0.98500022473825666</v>
      </c>
      <c r="F1532" s="5">
        <f>N1532*General!$B$14/(N1532+O1532)+O1532*100/(N1532+O1532)</f>
        <v>33.245022064591566</v>
      </c>
      <c r="G1532" s="5">
        <f>N1532*General!$B$15/(N1532+O1532)</f>
        <v>3.3714635320913351E-2</v>
      </c>
      <c r="H1532" s="5">
        <f>(N1532+O1532)*(1/General!$B$20)*((F1532/100)-E1532*(C1532/100))*1000/B1532</f>
        <v>276.34582314217323</v>
      </c>
      <c r="I1532" s="5">
        <f>(N1532+O1532)*(1/General!$B$20)*((D1532/100)*E1532-(G1532/100))*1000/B1532</f>
        <v>167.86023142445143</v>
      </c>
      <c r="J1532" s="5">
        <f t="shared" si="24"/>
        <v>0.60742814751389029</v>
      </c>
      <c r="K1532" s="5">
        <f>MAX(Online_RAW!$L$2-Online_RAW!L1532,0)</f>
        <v>0</v>
      </c>
      <c r="L1532" s="5">
        <f>0.0039*(Online_RAW!M1532)</f>
        <v>115.43804999999999</v>
      </c>
      <c r="M1532" s="10">
        <f>Online_RAW!$N$2-Online_RAW!N1532</f>
        <v>273.7498631578901</v>
      </c>
      <c r="N1532" s="5">
        <f>Online_RAW!C1532*60</f>
        <v>151.79263636363621</v>
      </c>
      <c r="O1532" s="5">
        <f>MAX(0, Online_RAW!D1532*60)</f>
        <v>28.29845454545454</v>
      </c>
      <c r="P1532" s="5">
        <f>_xlfn.IFNA(VLOOKUP(A1532,Sampling!$D$7:$E$14,2,FALSE),0)</f>
        <v>0</v>
      </c>
      <c r="Q1532">
        <f>_xlfn.IFNA(VLOOKUP(A1532,Refill!$D$6:$G$8,2,FALSE),0)</f>
        <v>0</v>
      </c>
    </row>
    <row r="1533" spans="1:17" x14ac:dyDescent="0.25">
      <c r="A1533" s="5">
        <f>ROUND((Online_RAW!B1533-General!$B$10)*24,3)</f>
        <v>25.516999999999999</v>
      </c>
      <c r="B1533" s="5">
        <f>General!$B$12+Online_ANA!K1533/1000+Online_ANA!L1533/1000+Online_ANA!M1533/1000/General!$B$22-SUM($P$2:P1533)/1000/General!$B$24+SUM($Q$2:Q1533)/1000/General!$B$24</f>
        <v>1.4274960477064225</v>
      </c>
      <c r="C1533" s="5">
        <f>Online_RAW!K1533</f>
        <v>28.8</v>
      </c>
      <c r="D1533" s="5">
        <f>Online_RAW!J1533</f>
        <v>3.0649999999999999</v>
      </c>
      <c r="E1533" s="5">
        <f>(1-F1533/100-G1533/100)/(1-C1533/100-D1533/100-General!$B$17/100)</f>
        <v>0.98508713413769711</v>
      </c>
      <c r="F1533" s="5">
        <f>N1533*General!$B$14/(N1533+O1533)+O1533*100/(N1533+O1533)</f>
        <v>33.273627552771394</v>
      </c>
      <c r="G1533" s="5">
        <f>N1533*General!$B$15/(N1533+O1533)</f>
        <v>3.3700188104660918E-2</v>
      </c>
      <c r="H1533" s="5">
        <f>(N1533+O1533)*(1/General!$B$20)*((F1533/100)-E1533*(C1533/100))*1000/B1533</f>
        <v>276.06482852812422</v>
      </c>
      <c r="I1533" s="5">
        <f>(N1533+O1533)*(1/General!$B$20)*((D1533/100)*E1533-(G1533/100))*1000/B1533</f>
        <v>168.10056270312433</v>
      </c>
      <c r="J1533" s="5">
        <f t="shared" si="24"/>
        <v>0.60891698373666248</v>
      </c>
      <c r="K1533" s="5">
        <f>MAX(Online_RAW!$L$2-Online_RAW!L1533,0)</f>
        <v>0</v>
      </c>
      <c r="L1533" s="5">
        <f>0.0039*(Online_RAW!M1533)</f>
        <v>115.65254999999999</v>
      </c>
      <c r="M1533" s="10">
        <f>Online_RAW!$N$2-Online_RAW!N1533</f>
        <v>274.50941250000051</v>
      </c>
      <c r="N1533" s="5">
        <f>Online_RAW!C1533*60</f>
        <v>151.77678260869561</v>
      </c>
      <c r="O1533" s="5">
        <f>MAX(0, Online_RAW!D1533*60)</f>
        <v>28.372695652173903</v>
      </c>
      <c r="P1533" s="5">
        <f>_xlfn.IFNA(VLOOKUP(A1533,Sampling!$D$7:$E$14,2,FALSE),0)</f>
        <v>0</v>
      </c>
      <c r="Q1533">
        <f>_xlfn.IFNA(VLOOKUP(A1533,Refill!$D$6:$G$8,2,FALSE),0)</f>
        <v>0</v>
      </c>
    </row>
    <row r="1534" spans="1:17" x14ac:dyDescent="0.25">
      <c r="A1534" s="5">
        <f>ROUND((Online_RAW!B1534-General!$B$10)*24,3)</f>
        <v>25.533000000000001</v>
      </c>
      <c r="B1534" s="5">
        <f>General!$B$12+Online_ANA!K1534/1000+Online_ANA!L1534/1000+Online_ANA!M1534/1000/General!$B$22-SUM($P$2:P1534)/1000/General!$B$24+SUM($Q$2:Q1534)/1000/General!$B$24</f>
        <v>1.4282111738532115</v>
      </c>
      <c r="C1534" s="5">
        <f>Online_RAW!K1534</f>
        <v>28.85</v>
      </c>
      <c r="D1534" s="5">
        <f>Online_RAW!J1534</f>
        <v>3.07</v>
      </c>
      <c r="E1534" s="5">
        <f>(1-F1534/100-G1534/100)/(1-C1534/100-D1534/100-General!$B$17/100)</f>
        <v>0.98554710281938041</v>
      </c>
      <c r="F1534" s="5">
        <f>N1534*General!$B$14/(N1534+O1534)+O1534*100/(N1534+O1534)</f>
        <v>33.296703356656707</v>
      </c>
      <c r="G1534" s="5">
        <f>N1534*General!$B$15/(N1534+O1534)</f>
        <v>3.3688533658254187E-2</v>
      </c>
      <c r="H1534" s="5">
        <f>(N1534+O1534)*(1/General!$B$20)*((F1534/100)-E1534*(C1534/100))*1000/B1534</f>
        <v>273.41857869276066</v>
      </c>
      <c r="I1534" s="5">
        <f>(N1534+O1534)*(1/General!$B$20)*((D1534/100)*E1534-(G1534/100))*1000/B1534</f>
        <v>168.19652023566903</v>
      </c>
      <c r="J1534" s="5">
        <f t="shared" si="24"/>
        <v>0.61516127045876712</v>
      </c>
      <c r="K1534" s="5">
        <f>MAX(Online_RAW!$L$2-Online_RAW!L1534,0)</f>
        <v>0</v>
      </c>
      <c r="L1534" s="5">
        <f>0.0039*(Online_RAW!M1534)</f>
        <v>115.65254999999999</v>
      </c>
      <c r="M1534" s="10">
        <f>Online_RAW!$N$2-Online_RAW!N1534</f>
        <v>275.28890000000047</v>
      </c>
      <c r="N1534" s="5">
        <f>Online_RAW!C1534*60</f>
        <v>151.5646363636362</v>
      </c>
      <c r="O1534" s="5">
        <f>MAX(0, Online_RAW!D1534*60)</f>
        <v>28.395272727272697</v>
      </c>
      <c r="P1534" s="5">
        <f>_xlfn.IFNA(VLOOKUP(A1534,Sampling!$D$7:$E$14,2,FALSE),0)</f>
        <v>0</v>
      </c>
      <c r="Q1534">
        <f>_xlfn.IFNA(VLOOKUP(A1534,Refill!$D$6:$G$8,2,FALSE),0)</f>
        <v>0</v>
      </c>
    </row>
    <row r="1535" spans="1:17" x14ac:dyDescent="0.25">
      <c r="A1535" s="5">
        <f>ROUND((Online_RAW!B1535-General!$B$10)*24,3)</f>
        <v>25.55</v>
      </c>
      <c r="B1535" s="5">
        <f>General!$B$12+Online_ANA!K1535/1000+Online_ANA!L1535/1000+Online_ANA!M1535/1000/General!$B$22-SUM($P$2:P1535)/1000/General!$B$24+SUM($Q$2:Q1535)/1000/General!$B$24</f>
        <v>1.4293866676059452</v>
      </c>
      <c r="C1535" s="5">
        <f>Online_RAW!K1535</f>
        <v>28.91</v>
      </c>
      <c r="D1535" s="5">
        <f>Online_RAW!J1535</f>
        <v>3.0739999999999998</v>
      </c>
      <c r="E1535" s="5">
        <f>(1-F1535/100-G1535/100)/(1-C1535/100-D1535/100-General!$B$17/100)</f>
        <v>0.98650310351551562</v>
      </c>
      <c r="F1535" s="5">
        <f>N1535*General!$B$14/(N1535+O1535)+O1535*100/(N1535+O1535)</f>
        <v>33.29516790655633</v>
      </c>
      <c r="G1535" s="5">
        <f>N1535*General!$B$15/(N1535+O1535)</f>
        <v>3.368930913810287E-2</v>
      </c>
      <c r="H1535" s="5">
        <f>(N1535+O1535)*(1/General!$B$20)*((F1535/100)-E1535*(C1535/100))*1000/B1535</f>
        <v>268.4426049299945</v>
      </c>
      <c r="I1535" s="5">
        <f>(N1535+O1535)*(1/General!$B$20)*((D1535/100)*E1535-(G1535/100))*1000/B1535</f>
        <v>168.57594951053355</v>
      </c>
      <c r="J1535" s="5">
        <f t="shared" si="24"/>
        <v>0.62797762506624255</v>
      </c>
      <c r="K1535" s="5">
        <f>MAX(Online_RAW!$L$2-Online_RAW!L1535,0)</f>
        <v>0</v>
      </c>
      <c r="L1535" s="5">
        <f>0.0039*(Online_RAW!M1535)</f>
        <v>116.08935</v>
      </c>
      <c r="M1535" s="10">
        <f>Online_RAW!$N$2-Online_RAW!N1535</f>
        <v>276.09407619048034</v>
      </c>
      <c r="N1535" s="5">
        <f>Online_RAW!C1535*60</f>
        <v>151.68626086956542</v>
      </c>
      <c r="O1535" s="5">
        <f>MAX(0, Online_RAW!D1535*60)</f>
        <v>28.413913043478242</v>
      </c>
      <c r="P1535" s="5">
        <f>_xlfn.IFNA(VLOOKUP(A1535,Sampling!$D$7:$E$14,2,FALSE),0)</f>
        <v>0</v>
      </c>
      <c r="Q1535">
        <f>_xlfn.IFNA(VLOOKUP(A1535,Refill!$D$6:$G$8,2,FALSE),0)</f>
        <v>0</v>
      </c>
    </row>
    <row r="1536" spans="1:17" x14ac:dyDescent="0.25">
      <c r="A1536" s="5">
        <f>ROUND((Online_RAW!B1536-General!$B$10)*24,3)</f>
        <v>25.567</v>
      </c>
      <c r="B1536" s="5">
        <f>General!$B$12+Online_ANA!K1536/1000+Online_ANA!L1536/1000+Online_ANA!M1536/1000/General!$B$22-SUM($P$2:P1536)/1000/General!$B$24+SUM($Q$2:Q1536)/1000/General!$B$24</f>
        <v>1.4300567763640737</v>
      </c>
      <c r="C1536" s="5">
        <f>Online_RAW!K1536</f>
        <v>28.92</v>
      </c>
      <c r="D1536" s="5">
        <f>Online_RAW!J1536</f>
        <v>3.0816666666666701</v>
      </c>
      <c r="E1536" s="5">
        <f>(1-F1536/100-G1536/100)/(1-C1536/100-D1536/100-General!$B$17/100)</f>
        <v>0.98635206986004098</v>
      </c>
      <c r="F1536" s="5">
        <f>N1536*General!$B$14/(N1536+O1536)+O1536*100/(N1536+O1536)</f>
        <v>33.322814776866188</v>
      </c>
      <c r="G1536" s="5">
        <f>N1536*General!$B$15/(N1536+O1536)</f>
        <v>3.3675346072289801E-2</v>
      </c>
      <c r="H1536" s="5">
        <f>(N1536+O1536)*(1/General!$B$20)*((F1536/100)-E1536*(C1536/100))*1000/B1536</f>
        <v>269.31386598030076</v>
      </c>
      <c r="I1536" s="5">
        <f>(N1536+O1536)*(1/General!$B$20)*((D1536/100)*E1536-(G1536/100))*1000/B1536</f>
        <v>168.74147866149073</v>
      </c>
      <c r="J1536" s="5">
        <f t="shared" si="24"/>
        <v>0.62656067873547028</v>
      </c>
      <c r="K1536" s="5">
        <f>MAX(Online_RAW!$L$2-Online_RAW!L1536,0)</f>
        <v>0</v>
      </c>
      <c r="L1536" s="5">
        <f>0.0039*(Online_RAW!M1536)</f>
        <v>116.08935</v>
      </c>
      <c r="M1536" s="10">
        <f>Online_RAW!$N$2-Online_RAW!N1536</f>
        <v>276.82449473684028</v>
      </c>
      <c r="N1536" s="5">
        <f>Online_RAW!C1536*60</f>
        <v>151.48418181818161</v>
      </c>
      <c r="O1536" s="5">
        <f>MAX(0, Online_RAW!D1536*60)</f>
        <v>28.450636363636381</v>
      </c>
      <c r="P1536" s="5">
        <f>_xlfn.IFNA(VLOOKUP(A1536,Sampling!$D$7:$E$14,2,FALSE),0)</f>
        <v>0</v>
      </c>
      <c r="Q1536">
        <f>_xlfn.IFNA(VLOOKUP(A1536,Refill!$D$6:$G$8,2,FALSE),0)</f>
        <v>0</v>
      </c>
    </row>
    <row r="1537" spans="1:17" x14ac:dyDescent="0.25">
      <c r="A1537" s="5">
        <f>ROUND((Online_RAW!B1537-General!$B$10)*24,3)</f>
        <v>25.582999999999998</v>
      </c>
      <c r="B1537" s="5">
        <f>General!$B$12+Online_ANA!K1537/1000+Online_ANA!L1537/1000+Online_ANA!M1537/1000/General!$B$22-SUM($P$2:P1537)/1000/General!$B$24+SUM($Q$2:Q1537)/1000/General!$B$24</f>
        <v>1.4312299059633031</v>
      </c>
      <c r="C1537" s="5">
        <f>Online_RAW!K1537</f>
        <v>28.914999999999999</v>
      </c>
      <c r="D1537" s="5">
        <f>Online_RAW!J1537</f>
        <v>3.085</v>
      </c>
      <c r="E1537" s="5">
        <f>(1-F1537/100-G1537/100)/(1-C1537/100-D1537/100-General!$B$17/100)</f>
        <v>0.98595424901938855</v>
      </c>
      <c r="F1537" s="5">
        <f>N1537*General!$B$14/(N1537+O1537)+O1537*100/(N1537+O1537)</f>
        <v>33.348063291671686</v>
      </c>
      <c r="G1537" s="5">
        <f>N1537*General!$B$15/(N1537+O1537)</f>
        <v>3.3662594297135508E-2</v>
      </c>
      <c r="H1537" s="5">
        <f>(N1537+O1537)*(1/General!$B$20)*((F1537/100)-E1537*(C1537/100))*1000/B1537</f>
        <v>271.31027383201666</v>
      </c>
      <c r="I1537" s="5">
        <f>(N1537+O1537)*(1/General!$B$20)*((D1537/100)*E1537-(G1537/100))*1000/B1537</f>
        <v>168.64433112100824</v>
      </c>
      <c r="J1537" s="5">
        <f t="shared" si="24"/>
        <v>0.62159213043817629</v>
      </c>
      <c r="K1537" s="5">
        <f>MAX(Online_RAW!$L$2-Online_RAW!L1537,0)</f>
        <v>0</v>
      </c>
      <c r="L1537" s="5">
        <f>0.0039*(Online_RAW!M1537)</f>
        <v>116.50274999999999</v>
      </c>
      <c r="M1537" s="10">
        <f>Online_RAW!$N$2-Online_RAW!N1537</f>
        <v>277.65260000000035</v>
      </c>
      <c r="N1537" s="5">
        <f>Online_RAW!C1537*60</f>
        <v>151.35939130434781</v>
      </c>
      <c r="O1537" s="5">
        <f>MAX(0, Online_RAW!D1537*60)</f>
        <v>28.495304347826099</v>
      </c>
      <c r="P1537" s="5">
        <f>_xlfn.IFNA(VLOOKUP(A1537,Sampling!$D$7:$E$14,2,FALSE),0)</f>
        <v>0</v>
      </c>
      <c r="Q1537">
        <f>_xlfn.IFNA(VLOOKUP(A1537,Refill!$D$6:$G$8,2,FALSE),0)</f>
        <v>0</v>
      </c>
    </row>
    <row r="1538" spans="1:17" x14ac:dyDescent="0.25">
      <c r="A1538" s="5">
        <f>ROUND((Online_RAW!B1538-General!$B$10)*24,3)</f>
        <v>25.6</v>
      </c>
      <c r="B1538" s="5">
        <f>General!$B$12+Online_ANA!K1538/1000+Online_ANA!L1538/1000+Online_ANA!M1538/1000/General!$B$22-SUM($P$2:P1538)/1000/General!$B$24+SUM($Q$2:Q1538)/1000/General!$B$24</f>
        <v>1.4321775055045878</v>
      </c>
      <c r="C1538" s="5">
        <f>Online_RAW!K1538</f>
        <v>28.95</v>
      </c>
      <c r="D1538" s="5">
        <f>Online_RAW!J1538</f>
        <v>3.09</v>
      </c>
      <c r="E1538" s="5">
        <f>(1-F1538/100-G1538/100)/(1-C1538/100-D1538/100-General!$B$17/100)</f>
        <v>0.98588365768216091</v>
      </c>
      <c r="F1538" s="5">
        <f>N1538*General!$B$14/(N1538+O1538)+O1538*100/(N1538+O1538)</f>
        <v>33.39229064162727</v>
      </c>
      <c r="G1538" s="5">
        <f>N1538*General!$B$15/(N1538+O1538)</f>
        <v>3.3640257251703401E-2</v>
      </c>
      <c r="H1538" s="5">
        <f>(N1538+O1538)*(1/General!$B$20)*((F1538/100)-E1538*(C1538/100))*1000/B1538</f>
        <v>271.64710704735188</v>
      </c>
      <c r="I1538" s="5">
        <f>(N1538+O1538)*(1/General!$B$20)*((D1538/100)*E1538-(G1538/100))*1000/B1538</f>
        <v>168.70936524537012</v>
      </c>
      <c r="J1538" s="5">
        <f t="shared" si="24"/>
        <v>0.62106078389401631</v>
      </c>
      <c r="K1538" s="5">
        <f>MAX(Online_RAW!$L$2-Online_RAW!L1538,0)</f>
        <v>0</v>
      </c>
      <c r="L1538" s="5">
        <f>0.0039*(Online_RAW!M1538)</f>
        <v>116.73089999999999</v>
      </c>
      <c r="M1538" s="10">
        <f>Online_RAW!$N$2-Online_RAW!N1538</f>
        <v>278.4368000000004</v>
      </c>
      <c r="N1538" s="5">
        <f>Online_RAW!C1538*60</f>
        <v>151.1795454545454</v>
      </c>
      <c r="O1538" s="5">
        <f>MAX(0, Online_RAW!D1538*60)</f>
        <v>28.580727272727302</v>
      </c>
      <c r="P1538" s="5">
        <f>_xlfn.IFNA(VLOOKUP(A1538,Sampling!$D$7:$E$14,2,FALSE),0)</f>
        <v>0</v>
      </c>
      <c r="Q1538">
        <f>_xlfn.IFNA(VLOOKUP(A1538,Refill!$D$6:$G$8,2,FALSE),0)</f>
        <v>0</v>
      </c>
    </row>
    <row r="1539" spans="1:17" x14ac:dyDescent="0.25">
      <c r="A1539" s="5">
        <f>ROUND((Online_RAW!B1539-General!$B$10)*24,3)</f>
        <v>25.617000000000001</v>
      </c>
      <c r="B1539" s="5">
        <f>General!$B$12+Online_ANA!K1539/1000+Online_ANA!L1539/1000+Online_ANA!M1539/1000/General!$B$22-SUM($P$2:P1539)/1000/General!$B$24+SUM($Q$2:Q1539)/1000/General!$B$24</f>
        <v>1.4331926489030735</v>
      </c>
      <c r="C1539" s="5">
        <f>Online_RAW!K1539</f>
        <v>29.004999999999999</v>
      </c>
      <c r="D1539" s="5">
        <f>Online_RAW!J1539</f>
        <v>3.0950000000000002</v>
      </c>
      <c r="E1539" s="5">
        <f>(1-F1539/100-G1539/100)/(1-C1539/100-D1539/100-General!$B$17/100)</f>
        <v>0.98334497303806034</v>
      </c>
      <c r="F1539" s="5">
        <f>N1539*General!$B$14/(N1539+O1539)+O1539*100/(N1539+O1539)</f>
        <v>33.622838317325517</v>
      </c>
      <c r="G1539" s="5">
        <f>N1539*General!$B$15/(N1539+O1539)</f>
        <v>3.3523819031653787E-2</v>
      </c>
      <c r="H1539" s="5">
        <f>(N1539+O1539)*(1/General!$B$20)*((F1539/100)-E1539*(C1539/100))*1000/B1539</f>
        <v>286.30273423127568</v>
      </c>
      <c r="I1539" s="5">
        <f>(N1539+O1539)*(1/General!$B$20)*((D1539/100)*E1539-(G1539/100))*1000/B1539</f>
        <v>168.94036950621336</v>
      </c>
      <c r="J1539" s="5">
        <f t="shared" si="24"/>
        <v>0.59007599057626581</v>
      </c>
      <c r="K1539" s="5">
        <f>MAX(Online_RAW!$L$2-Online_RAW!L1539,0)</f>
        <v>0</v>
      </c>
      <c r="L1539" s="5">
        <f>0.0039*(Online_RAW!M1539)</f>
        <v>116.98439999999999</v>
      </c>
      <c r="M1539" s="10">
        <f>Online_RAW!$N$2-Online_RAW!N1539</f>
        <v>279.26699130435009</v>
      </c>
      <c r="N1539" s="5">
        <f>Online_RAW!C1539*60</f>
        <v>151.1104999999998</v>
      </c>
      <c r="O1539" s="5">
        <f>MAX(0, Online_RAW!D1539*60)</f>
        <v>29.19175000000002</v>
      </c>
      <c r="P1539" s="5">
        <f>_xlfn.IFNA(VLOOKUP(A1539,Sampling!$D$7:$E$14,2,FALSE),0)</f>
        <v>0</v>
      </c>
      <c r="Q1539">
        <f>_xlfn.IFNA(VLOOKUP(A1539,Refill!$D$6:$G$8,2,FALSE),0)</f>
        <v>0</v>
      </c>
    </row>
    <row r="1540" spans="1:17" x14ac:dyDescent="0.25">
      <c r="A1540" s="5">
        <f>ROUND((Online_RAW!B1540-General!$B$10)*24,3)</f>
        <v>25.632999999999999</v>
      </c>
      <c r="B1540" s="5">
        <f>General!$B$12+Online_ANA!K1540/1000+Online_ANA!L1540/1000+Online_ANA!M1540/1000/General!$B$22-SUM($P$2:P1540)/1000/General!$B$24+SUM($Q$2:Q1540)/1000/General!$B$24</f>
        <v>1.4341678566151659</v>
      </c>
      <c r="C1540" s="5">
        <f>Online_RAW!K1540</f>
        <v>29.055</v>
      </c>
      <c r="D1540" s="5">
        <f>Online_RAW!J1540</f>
        <v>3.11</v>
      </c>
      <c r="E1540" s="5">
        <f>(1-F1540/100-G1540/100)/(1-C1540/100-D1540/100-General!$B$17/100)</f>
        <v>0.98463915826902848</v>
      </c>
      <c r="F1540" s="5">
        <f>N1540*General!$B$14/(N1540+O1540)+O1540*100/(N1540+O1540)</f>
        <v>33.599512888905025</v>
      </c>
      <c r="G1540" s="5">
        <f>N1540*General!$B$15/(N1540+O1540)</f>
        <v>3.3535599551058073E-2</v>
      </c>
      <c r="H1540" s="5">
        <f>(N1540+O1540)*(1/General!$B$20)*((F1540/100)-E1540*(C1540/100))*1000/B1540</f>
        <v>279.5563292412765</v>
      </c>
      <c r="I1540" s="5">
        <f>(N1540+O1540)*(1/General!$B$20)*((D1540/100)*E1540-(G1540/100))*1000/B1540</f>
        <v>169.64941733465869</v>
      </c>
      <c r="J1540" s="5">
        <f t="shared" si="24"/>
        <v>0.6068523570726938</v>
      </c>
      <c r="K1540" s="5">
        <f>MAX(Online_RAW!$L$2-Online_RAW!L1540,0)</f>
        <v>0</v>
      </c>
      <c r="L1540" s="5">
        <f>0.0039*(Online_RAW!M1540)</f>
        <v>117.21254999999999</v>
      </c>
      <c r="M1540" s="10">
        <f>Online_RAW!$N$2-Online_RAW!N1540</f>
        <v>280.08128421053061</v>
      </c>
      <c r="N1540" s="5">
        <f>Online_RAW!C1540*60</f>
        <v>150.96027272727301</v>
      </c>
      <c r="O1540" s="5">
        <f>MAX(0, Online_RAW!D1540*60)</f>
        <v>29.099454545454538</v>
      </c>
      <c r="P1540" s="5">
        <f>_xlfn.IFNA(VLOOKUP(A1540,Sampling!$D$7:$E$14,2,FALSE),0)</f>
        <v>0</v>
      </c>
      <c r="Q1540">
        <f>_xlfn.IFNA(VLOOKUP(A1540,Refill!$D$6:$G$8,2,FALSE),0)</f>
        <v>0</v>
      </c>
    </row>
    <row r="1541" spans="1:17" x14ac:dyDescent="0.25">
      <c r="A1541" s="5">
        <f>ROUND((Online_RAW!B1541-General!$B$10)*24,3)</f>
        <v>25.65</v>
      </c>
      <c r="B1541" s="5">
        <f>General!$B$12+Online_ANA!K1541/1000+Online_ANA!L1541/1000+Online_ANA!M1541/1000/General!$B$22-SUM($P$2:P1541)/1000/General!$B$24+SUM($Q$2:Q1541)/1000/General!$B$24</f>
        <v>1.435194132002156</v>
      </c>
      <c r="C1541" s="5">
        <f>Online_RAW!K1541</f>
        <v>29.105</v>
      </c>
      <c r="D1541" s="5">
        <f>Online_RAW!J1541</f>
        <v>3.11</v>
      </c>
      <c r="E1541" s="5">
        <f>(1-F1541/100-G1541/100)/(1-C1541/100-D1541/100-General!$B$17/100)</f>
        <v>0.98547020651671946</v>
      </c>
      <c r="F1541" s="5">
        <f>N1541*General!$B$14/(N1541+O1541)+O1541*100/(N1541+O1541)</f>
        <v>33.592768423237061</v>
      </c>
      <c r="G1541" s="5">
        <f>N1541*General!$B$15/(N1541+O1541)</f>
        <v>3.3539005846849976E-2</v>
      </c>
      <c r="H1541" s="5">
        <f>(N1541+O1541)*(1/General!$B$20)*((F1541/100)-E1541*(C1541/100))*1000/B1541</f>
        <v>274.41535483806274</v>
      </c>
      <c r="I1541" s="5">
        <f>(N1541+O1541)*(1/General!$B$20)*((D1541/100)*E1541-(G1541/100))*1000/B1541</f>
        <v>169.39235793377631</v>
      </c>
      <c r="J1541" s="5">
        <f t="shared" si="24"/>
        <v>0.6172845467548187</v>
      </c>
      <c r="K1541" s="5">
        <f>MAX(Online_RAW!$L$2-Online_RAW!L1541,0)</f>
        <v>0</v>
      </c>
      <c r="L1541" s="5">
        <f>0.0039*(Online_RAW!M1541)</f>
        <v>117.51219999999986</v>
      </c>
      <c r="M1541" s="10">
        <f>Online_RAW!$N$2-Online_RAW!N1541</f>
        <v>280.87330588235</v>
      </c>
      <c r="N1541" s="5">
        <f>Online_RAW!C1541*60</f>
        <v>150.72626086956541</v>
      </c>
      <c r="O1541" s="5">
        <f>MAX(0, Online_RAW!D1541*60)</f>
        <v>29.036086956521761</v>
      </c>
      <c r="P1541" s="5">
        <f>_xlfn.IFNA(VLOOKUP(A1541,Sampling!$D$7:$E$14,2,FALSE),0)</f>
        <v>0</v>
      </c>
      <c r="Q1541">
        <f>_xlfn.IFNA(VLOOKUP(A1541,Refill!$D$6:$G$8,2,FALSE),0)</f>
        <v>0</v>
      </c>
    </row>
    <row r="1542" spans="1:17" x14ac:dyDescent="0.25">
      <c r="A1542" s="5">
        <f>ROUND((Online_RAW!B1542-General!$B$10)*24,3)</f>
        <v>25.667000000000002</v>
      </c>
      <c r="B1542" s="5">
        <f>General!$B$12+Online_ANA!K1542/1000+Online_ANA!L1542/1000+Online_ANA!M1542/1000/General!$B$22-SUM($P$2:P1542)/1000/General!$B$24+SUM($Q$2:Q1542)/1000/General!$B$24</f>
        <v>1.4360647541284401</v>
      </c>
      <c r="C1542" s="5">
        <f>Online_RAW!K1542</f>
        <v>29.16</v>
      </c>
      <c r="D1542" s="5">
        <f>Online_RAW!J1542</f>
        <v>3.11</v>
      </c>
      <c r="E1542" s="5">
        <f>(1-F1542/100-G1542/100)/(1-C1542/100-D1542/100-General!$B$17/100)</f>
        <v>0.98437951680205094</v>
      </c>
      <c r="F1542" s="5">
        <f>N1542*General!$B$14/(N1542+O1542)+O1542*100/(N1542+O1542)</f>
        <v>33.720434243607428</v>
      </c>
      <c r="G1542" s="5">
        <f>N1542*General!$B$15/(N1542+O1542)</f>
        <v>3.347452815979423E-2</v>
      </c>
      <c r="H1542" s="5">
        <f>(N1542+O1542)*(1/General!$B$20)*((F1542/100)-E1542*(C1542/100))*1000/B1542</f>
        <v>280.69676816727434</v>
      </c>
      <c r="I1542" s="5">
        <f>(N1542+O1542)*(1/General!$B$20)*((D1542/100)*E1542-(G1542/100))*1000/B1542</f>
        <v>169.44714329844186</v>
      </c>
      <c r="J1542" s="5">
        <f t="shared" si="24"/>
        <v>0.60366617116683008</v>
      </c>
      <c r="K1542" s="5">
        <f>MAX(Online_RAW!$L$2-Online_RAW!L1542,0)</f>
        <v>0</v>
      </c>
      <c r="L1542" s="5">
        <f>0.0039*(Online_RAW!M1542)</f>
        <v>117.64479999999986</v>
      </c>
      <c r="M1542" s="10">
        <f>Online_RAW!$N$2-Online_RAW!N1542</f>
        <v>281.67774999999983</v>
      </c>
      <c r="N1542" s="5">
        <f>Online_RAW!C1542*60</f>
        <v>150.74191304347801</v>
      </c>
      <c r="O1542" s="5">
        <f>MAX(0, Online_RAW!D1542*60)</f>
        <v>29.385391304347799</v>
      </c>
      <c r="P1542" s="5">
        <f>_xlfn.IFNA(VLOOKUP(A1542,Sampling!$D$7:$E$14,2,FALSE),0)</f>
        <v>0</v>
      </c>
      <c r="Q1542">
        <f>_xlfn.IFNA(VLOOKUP(A1542,Refill!$D$6:$G$8,2,FALSE),0)</f>
        <v>0</v>
      </c>
    </row>
    <row r="1543" spans="1:17" x14ac:dyDescent="0.25">
      <c r="A1543" s="5">
        <f>ROUND((Online_RAW!B1543-General!$B$10)*24,3)</f>
        <v>25.683</v>
      </c>
      <c r="B1543" s="5">
        <f>General!$B$12+Online_ANA!K1543/1000+Online_ANA!L1543/1000+Online_ANA!M1543/1000/General!$B$22-SUM($P$2:P1543)/1000/General!$B$24+SUM($Q$2:Q1543)/1000/General!$B$24</f>
        <v>1.4371004706422015</v>
      </c>
      <c r="C1543" s="5">
        <f>Online_RAW!K1543</f>
        <v>29.2</v>
      </c>
      <c r="D1543" s="5">
        <f>Online_RAW!J1543</f>
        <v>3.125</v>
      </c>
      <c r="E1543" s="5">
        <f>(1-F1543/100-G1543/100)/(1-C1543/100-D1543/100-General!$B$17/100)</f>
        <v>0.9846892877117942</v>
      </c>
      <c r="F1543" s="5">
        <f>N1543*General!$B$14/(N1543+O1543)+O1543*100/(N1543+O1543)</f>
        <v>33.753762238525113</v>
      </c>
      <c r="G1543" s="5">
        <f>N1543*General!$B$15/(N1543+O1543)</f>
        <v>3.3457695839128734E-2</v>
      </c>
      <c r="H1543" s="5">
        <f>(N1543+O1543)*(1/General!$B$20)*((F1543/100)-E1543*(C1543/100))*1000/B1543</f>
        <v>279.45538498970302</v>
      </c>
      <c r="I1543" s="5">
        <f>(N1543+O1543)*(1/General!$B$20)*((D1543/100)*E1543-(G1543/100))*1000/B1543</f>
        <v>170.08706003188141</v>
      </c>
      <c r="J1543" s="5">
        <f t="shared" si="24"/>
        <v>0.60863761862434151</v>
      </c>
      <c r="K1543" s="5">
        <f>MAX(Online_RAW!$L$2-Online_RAW!L1543,0)</f>
        <v>0</v>
      </c>
      <c r="L1543" s="5">
        <f>0.0039*(Online_RAW!M1543)</f>
        <v>117.96069999999986</v>
      </c>
      <c r="M1543" s="10">
        <f>Online_RAW!$N$2-Online_RAW!N1543</f>
        <v>282.46234999999979</v>
      </c>
      <c r="N1543" s="5">
        <f>Online_RAW!C1543*60</f>
        <v>150.56100000000001</v>
      </c>
      <c r="O1543" s="5">
        <f>MAX(0, Online_RAW!D1543*60)</f>
        <v>29.440636363636379</v>
      </c>
      <c r="P1543" s="5">
        <f>_xlfn.IFNA(VLOOKUP(A1543,Sampling!$D$7:$E$14,2,FALSE),0)</f>
        <v>0</v>
      </c>
      <c r="Q1543">
        <f>_xlfn.IFNA(VLOOKUP(A1543,Refill!$D$6:$G$8,2,FALSE),0)</f>
        <v>0</v>
      </c>
    </row>
    <row r="1544" spans="1:17" x14ac:dyDescent="0.25">
      <c r="A1544" s="5">
        <f>ROUND((Online_RAW!B1544-General!$B$10)*24,3)</f>
        <v>25.7</v>
      </c>
      <c r="B1544" s="5">
        <f>General!$B$12+Online_ANA!K1544/1000+Online_ANA!L1544/1000+Online_ANA!M1544/1000/General!$B$22-SUM($P$2:P1544)/1000/General!$B$24+SUM($Q$2:Q1544)/1000/General!$B$24</f>
        <v>1.4381012781039728</v>
      </c>
      <c r="C1544" s="5">
        <f>Online_RAW!K1544</f>
        <v>29.24</v>
      </c>
      <c r="D1544" s="5">
        <f>Online_RAW!J1544</f>
        <v>3.1349999999999998</v>
      </c>
      <c r="E1544" s="5">
        <f>(1-F1544/100-G1544/100)/(1-C1544/100-D1544/100-General!$B$17/100)</f>
        <v>0.98428773247045664</v>
      </c>
      <c r="F1544" s="5">
        <f>N1544*General!$B$14/(N1544+O1544)+O1544*100/(N1544+O1544)</f>
        <v>33.830016638565354</v>
      </c>
      <c r="G1544" s="5">
        <f>N1544*General!$B$15/(N1544+O1544)</f>
        <v>3.341918351587609E-2</v>
      </c>
      <c r="H1544" s="5">
        <f>(N1544+O1544)*(1/General!$B$20)*((F1544/100)-E1544*(C1544/100))*1000/B1544</f>
        <v>281.97825148977768</v>
      </c>
      <c r="I1544" s="5">
        <f>(N1544+O1544)*(1/General!$B$20)*((D1544/100)*E1544-(G1544/100))*1000/B1544</f>
        <v>170.45218735464223</v>
      </c>
      <c r="J1544" s="5">
        <f t="shared" si="24"/>
        <v>0.60448700016434243</v>
      </c>
      <c r="K1544" s="5">
        <f>MAX(Online_RAW!$L$2-Online_RAW!L1544,0)</f>
        <v>0</v>
      </c>
      <c r="L1544" s="5">
        <f>0.0039*(Online_RAW!M1544)</f>
        <v>118.20822000000001</v>
      </c>
      <c r="M1544" s="10">
        <f>Online_RAW!$N$2-Online_RAW!N1544</f>
        <v>283.28343333333032</v>
      </c>
      <c r="N1544" s="5">
        <f>Online_RAW!C1544*60</f>
        <v>150.38925</v>
      </c>
      <c r="O1544" s="5">
        <f>MAX(0, Online_RAW!D1544*60)</f>
        <v>29.614249999999981</v>
      </c>
      <c r="P1544" s="5">
        <f>_xlfn.IFNA(VLOOKUP(A1544,Sampling!$D$7:$E$14,2,FALSE),0)</f>
        <v>0</v>
      </c>
      <c r="Q1544">
        <f>_xlfn.IFNA(VLOOKUP(A1544,Refill!$D$6:$G$8,2,FALSE),0)</f>
        <v>0</v>
      </c>
    </row>
    <row r="1545" spans="1:17" x14ac:dyDescent="0.25">
      <c r="A1545" s="5">
        <f>ROUND((Online_RAW!B1545-General!$B$10)*24,3)</f>
        <v>25.716999999999999</v>
      </c>
      <c r="B1545" s="5">
        <f>General!$B$12+Online_ANA!K1545/1000+Online_ANA!L1545/1000+Online_ANA!M1545/1000/General!$B$22-SUM($P$2:P1545)/1000/General!$B$24+SUM($Q$2:Q1545)/1000/General!$B$24</f>
        <v>1.4388819355963307</v>
      </c>
      <c r="C1545" s="5">
        <f>Online_RAW!K1545</f>
        <v>29.297142857142902</v>
      </c>
      <c r="D1545" s="5">
        <f>Online_RAW!J1545</f>
        <v>3.145</v>
      </c>
      <c r="E1545" s="5">
        <f>(1-F1545/100-G1545/100)/(1-C1545/100-D1545/100-General!$B$17/100)</f>
        <v>0.98592873664926339</v>
      </c>
      <c r="F1545" s="5">
        <f>N1545*General!$B$14/(N1545+O1545)+O1545*100/(N1545+O1545)</f>
        <v>33.785929586988871</v>
      </c>
      <c r="G1545" s="5">
        <f>N1545*General!$B$15/(N1545+O1545)</f>
        <v>3.3441449703540974E-2</v>
      </c>
      <c r="H1545" s="5">
        <f>(N1545+O1545)*(1/General!$B$20)*((F1545/100)-E1545*(C1545/100))*1000/B1545</f>
        <v>273.19347807632408</v>
      </c>
      <c r="I1545" s="5">
        <f>(N1545+O1545)*(1/General!$B$20)*((D1545/100)*E1545-(G1545/100))*1000/B1545</f>
        <v>170.97769001530503</v>
      </c>
      <c r="J1545" s="5">
        <f t="shared" si="24"/>
        <v>0.62584835926257998</v>
      </c>
      <c r="K1545" s="5">
        <f>MAX(Online_RAW!$L$2-Online_RAW!L1545,0)</f>
        <v>0</v>
      </c>
      <c r="L1545" s="5">
        <f>0.0039*(Online_RAW!M1545)</f>
        <v>118.20822000000001</v>
      </c>
      <c r="M1545" s="10">
        <f>Online_RAW!$N$2-Online_RAW!N1545</f>
        <v>284.13435000000027</v>
      </c>
      <c r="N1545" s="5">
        <f>Online_RAW!C1545*60</f>
        <v>150.29765217391321</v>
      </c>
      <c r="O1545" s="5">
        <f>MAX(0, Online_RAW!D1545*60)</f>
        <v>29.476434782608681</v>
      </c>
      <c r="P1545" s="5">
        <f>_xlfn.IFNA(VLOOKUP(A1545,Sampling!$D$7:$E$14,2,FALSE),0)</f>
        <v>0</v>
      </c>
      <c r="Q1545">
        <f>_xlfn.IFNA(VLOOKUP(A1545,Refill!$D$6:$G$8,2,FALSE),0)</f>
        <v>0</v>
      </c>
    </row>
    <row r="1546" spans="1:17" x14ac:dyDescent="0.25">
      <c r="A1546" s="5">
        <f>ROUND((Online_RAW!B1546-General!$B$10)*24,3)</f>
        <v>25.733000000000001</v>
      </c>
      <c r="B1546" s="5">
        <f>General!$B$12+Online_ANA!K1546/1000+Online_ANA!L1546/1000+Online_ANA!M1546/1000/General!$B$22-SUM($P$2:P1546)/1000/General!$B$24+SUM($Q$2:Q1546)/1000/General!$B$24</f>
        <v>1.4399795180733945</v>
      </c>
      <c r="C1546" s="5">
        <f>Online_RAW!K1546</f>
        <v>29.316666666666698</v>
      </c>
      <c r="D1546" s="5">
        <f>Online_RAW!J1546</f>
        <v>3.1360000000000001</v>
      </c>
      <c r="E1546" s="5">
        <f>(1-F1546/100-G1546/100)/(1-C1546/100-D1546/100-General!$B$17/100)</f>
        <v>0.98440175999286539</v>
      </c>
      <c r="F1546" s="5">
        <f>N1546*General!$B$14/(N1546+O1546)+O1546*100/(N1546+O1546)</f>
        <v>33.898844831267255</v>
      </c>
      <c r="G1546" s="5">
        <f>N1546*General!$B$15/(N1546+O1546)</f>
        <v>3.3384421802390277E-2</v>
      </c>
      <c r="H1546" s="5">
        <f>(N1546+O1546)*(1/General!$B$20)*((F1546/100)-E1546*(C1546/100))*1000/B1546</f>
        <v>281.22870379721638</v>
      </c>
      <c r="I1546" s="5">
        <f>(N1546+O1546)*(1/General!$B$20)*((D1546/100)*E1546-(G1546/100))*1000/B1546</f>
        <v>170.41247123663319</v>
      </c>
      <c r="J1546" s="5">
        <f t="shared" si="24"/>
        <v>0.60595689179548085</v>
      </c>
      <c r="K1546" s="5">
        <f>MAX(Online_RAW!$L$2-Online_RAW!L1546,0)</f>
        <v>0</v>
      </c>
      <c r="L1546" s="5">
        <f>0.0039*(Online_RAW!M1546)</f>
        <v>118.60757999999998</v>
      </c>
      <c r="M1546" s="10">
        <f>Online_RAW!$N$2-Online_RAW!N1546</f>
        <v>284.89541250000002</v>
      </c>
      <c r="N1546" s="5">
        <f>Online_RAW!C1546*60</f>
        <v>150.3261818181816</v>
      </c>
      <c r="O1546" s="5">
        <f>MAX(0, Online_RAW!D1546*60)</f>
        <v>29.789181818181842</v>
      </c>
      <c r="P1546" s="5">
        <f>_xlfn.IFNA(VLOOKUP(A1546,Sampling!$D$7:$E$14,2,FALSE),0)</f>
        <v>0</v>
      </c>
      <c r="Q1546">
        <f>_xlfn.IFNA(VLOOKUP(A1546,Refill!$D$6:$G$8,2,FALSE),0)</f>
        <v>0</v>
      </c>
    </row>
    <row r="1547" spans="1:17" x14ac:dyDescent="0.25">
      <c r="A1547" s="5">
        <f>ROUND((Online_RAW!B1547-General!$B$10)*24,3)</f>
        <v>25.75</v>
      </c>
      <c r="B1547" s="5">
        <f>General!$B$12+Online_ANA!K1547/1000+Online_ANA!L1547/1000+Online_ANA!M1547/1000/General!$B$22-SUM($P$2:P1547)/1000/General!$B$24+SUM($Q$2:Q1547)/1000/General!$B$24</f>
        <v>1.4409195029454409</v>
      </c>
      <c r="C1547" s="5">
        <f>Online_RAW!K1547</f>
        <v>29.324999999999999</v>
      </c>
      <c r="D1547" s="5">
        <f>Online_RAW!J1547</f>
        <v>3.145</v>
      </c>
      <c r="E1547" s="5">
        <f>(1-F1547/100-G1547/100)/(1-C1547/100-D1547/100-General!$B$17/100)</f>
        <v>0.98332869866222328</v>
      </c>
      <c r="F1547" s="5">
        <f>N1547*General!$B$14/(N1547+O1547)+O1547*100/(N1547+O1547)</f>
        <v>33.987952325166688</v>
      </c>
      <c r="G1547" s="5">
        <f>N1547*General!$B$15/(N1547+O1547)</f>
        <v>3.3339418017592583E-2</v>
      </c>
      <c r="H1547" s="5">
        <f>(N1547+O1547)*(1/General!$B$20)*((F1547/100)-E1547*(C1547/100))*1000/B1547</f>
        <v>287.69417420624484</v>
      </c>
      <c r="I1547" s="5">
        <f>(N1547+O1547)*(1/General!$B$20)*((D1547/100)*E1547-(G1547/100))*1000/B1547</f>
        <v>170.83658647643676</v>
      </c>
      <c r="J1547" s="5">
        <f t="shared" si="24"/>
        <v>0.59381315922638689</v>
      </c>
      <c r="K1547" s="5">
        <f>MAX(Online_RAW!$L$2-Online_RAW!L1547,0)</f>
        <v>0</v>
      </c>
      <c r="L1547" s="5">
        <f>0.0039*(Online_RAW!M1547)</f>
        <v>118.84859999999999</v>
      </c>
      <c r="M1547" s="10">
        <f>Online_RAW!$N$2-Online_RAW!N1547</f>
        <v>285.65728421053063</v>
      </c>
      <c r="N1547" s="5">
        <f>Online_RAW!C1547*60</f>
        <v>150.32318181818158</v>
      </c>
      <c r="O1547" s="5">
        <f>MAX(0, Online_RAW!D1547*60)</f>
        <v>30.031714285714258</v>
      </c>
      <c r="P1547" s="5">
        <f>_xlfn.IFNA(VLOOKUP(A1547,Sampling!$D$7:$E$14,2,FALSE),0)</f>
        <v>0</v>
      </c>
      <c r="Q1547">
        <f>_xlfn.IFNA(VLOOKUP(A1547,Refill!$D$6:$G$8,2,FALSE),0)</f>
        <v>0</v>
      </c>
    </row>
    <row r="1548" spans="1:17" x14ac:dyDescent="0.25">
      <c r="A1548" s="5">
        <f>ROUND((Online_RAW!B1548-General!$B$10)*24,3)</f>
        <v>25.766999999999999</v>
      </c>
      <c r="B1548" s="5">
        <f>General!$B$12+Online_ANA!K1548/1000+Online_ANA!L1548/1000+Online_ANA!M1548/1000/General!$B$22-SUM($P$2:P1548)/1000/General!$B$24+SUM($Q$2:Q1548)/1000/General!$B$24</f>
        <v>1.4419677229478534</v>
      </c>
      <c r="C1548" s="5">
        <f>Online_RAW!K1548</f>
        <v>29.344999999999999</v>
      </c>
      <c r="D1548" s="5">
        <f>Online_RAW!J1548</f>
        <v>3.1549999999999998</v>
      </c>
      <c r="E1548" s="5">
        <f>(1-F1548/100-G1548/100)/(1-C1548/100-D1548/100-General!$B$17/100)</f>
        <v>0.98453645529427714</v>
      </c>
      <c r="F1548" s="5">
        <f>N1548*General!$B$14/(N1548+O1548)+O1548*100/(N1548+O1548)</f>
        <v>33.936425176654801</v>
      </c>
      <c r="G1548" s="5">
        <f>N1548*General!$B$15/(N1548+O1548)</f>
        <v>3.3365441829972323E-2</v>
      </c>
      <c r="H1548" s="5">
        <f>(N1548+O1548)*(1/General!$B$20)*((F1548/100)-E1548*(C1548/100))*1000/B1548</f>
        <v>281.18020117644227</v>
      </c>
      <c r="I1548" s="5">
        <f>(N1548+O1548)*(1/General!$B$20)*((D1548/100)*E1548-(G1548/100))*1000/B1548</f>
        <v>171.25649382793304</v>
      </c>
      <c r="J1548" s="5">
        <f t="shared" si="24"/>
        <v>0.60906313144170687</v>
      </c>
      <c r="K1548" s="5">
        <f>MAX(Online_RAW!$L$2-Online_RAW!L1548,0)</f>
        <v>0</v>
      </c>
      <c r="L1548" s="5">
        <f>0.0039*(Online_RAW!M1548)</f>
        <v>119.14597499999999</v>
      </c>
      <c r="M1548" s="10">
        <f>Online_RAW!$N$2-Online_RAW!N1548</f>
        <v>286.47570526316031</v>
      </c>
      <c r="N1548" s="5">
        <f>Online_RAW!C1548*60</f>
        <v>150.25118181818161</v>
      </c>
      <c r="O1548" s="5">
        <f>MAX(0, Online_RAW!D1548*60)</f>
        <v>29.876727272727301</v>
      </c>
      <c r="P1548" s="5">
        <f>_xlfn.IFNA(VLOOKUP(A1548,Sampling!$D$7:$E$14,2,FALSE),0)</f>
        <v>0</v>
      </c>
      <c r="Q1548">
        <f>_xlfn.IFNA(VLOOKUP(A1548,Refill!$D$6:$G$8,2,FALSE),0)</f>
        <v>0</v>
      </c>
    </row>
    <row r="1549" spans="1:17" x14ac:dyDescent="0.25">
      <c r="A1549" s="5">
        <f>ROUND((Online_RAW!B1549-General!$B$10)*24,3)</f>
        <v>25.783000000000001</v>
      </c>
      <c r="B1549" s="5">
        <f>General!$B$12+Online_ANA!K1549/1000+Online_ANA!L1549/1000+Online_ANA!M1549/1000/General!$B$22-SUM($P$2:P1549)/1000/General!$B$24+SUM($Q$2:Q1549)/1000/General!$B$24</f>
        <v>1.4429149055045873</v>
      </c>
      <c r="C1549" s="5">
        <f>Online_RAW!K1549</f>
        <v>29.38</v>
      </c>
      <c r="D1549" s="5">
        <f>Online_RAW!J1549</f>
        <v>3.165</v>
      </c>
      <c r="E1549" s="5">
        <f>(1-F1549/100-G1549/100)/(1-C1549/100-D1549/100-General!$B$17/100)</f>
        <v>0.9831828388114372</v>
      </c>
      <c r="F1549" s="5">
        <f>N1549*General!$B$14/(N1549+O1549)+O1549*100/(N1549+O1549)</f>
        <v>34.071520047285972</v>
      </c>
      <c r="G1549" s="5">
        <f>N1549*General!$B$15/(N1549+O1549)</f>
        <v>3.3297212097330317E-2</v>
      </c>
      <c r="H1549" s="5">
        <f>(N1549+O1549)*(1/General!$B$20)*((F1549/100)-E1549*(C1549/100))*1000/B1549</f>
        <v>288.7225943911576</v>
      </c>
      <c r="I1549" s="5">
        <f>(N1549+O1549)*(1/General!$B$20)*((D1549/100)*E1549-(G1549/100))*1000/B1549</f>
        <v>171.40240302199459</v>
      </c>
      <c r="J1549" s="5">
        <f t="shared" si="24"/>
        <v>0.593657740515385</v>
      </c>
      <c r="K1549" s="5">
        <f>MAX(Online_RAW!$L$2-Online_RAW!L1549,0)</f>
        <v>0</v>
      </c>
      <c r="L1549" s="5">
        <f>0.0039*(Online_RAW!M1549)</f>
        <v>119.3283</v>
      </c>
      <c r="M1549" s="10">
        <f>Online_RAW!$N$2-Online_RAW!N1549</f>
        <v>287.3094000000001</v>
      </c>
      <c r="N1549" s="5">
        <f>Online_RAW!C1549*60</f>
        <v>149.89565217391319</v>
      </c>
      <c r="O1549" s="5">
        <f>MAX(0, Online_RAW!D1549*60)</f>
        <v>30.174260869565217</v>
      </c>
      <c r="P1549" s="5">
        <f>_xlfn.IFNA(VLOOKUP(A1549,Sampling!$D$7:$E$14,2,FALSE),0)</f>
        <v>0</v>
      </c>
      <c r="Q1549">
        <f>_xlfn.IFNA(VLOOKUP(A1549,Refill!$D$6:$G$8,2,FALSE),0)</f>
        <v>0</v>
      </c>
    </row>
    <row r="1550" spans="1:17" x14ac:dyDescent="0.25">
      <c r="A1550" s="5">
        <f>ROUND((Online_RAW!B1550-General!$B$10)*24,3)</f>
        <v>25.8</v>
      </c>
      <c r="B1550" s="5">
        <f>General!$B$12+Online_ANA!K1550/1000+Online_ANA!L1550/1000+Online_ANA!M1550/1000/General!$B$22-SUM($P$2:P1550)/1000/General!$B$24+SUM($Q$2:Q1550)/1000/General!$B$24</f>
        <v>1.4439208899082574</v>
      </c>
      <c r="C1550" s="5">
        <f>Online_RAW!K1550</f>
        <v>29.425000000000001</v>
      </c>
      <c r="D1550" s="5">
        <f>Online_RAW!J1550</f>
        <v>3.1749999999999998</v>
      </c>
      <c r="E1550" s="5">
        <f>(1-F1550/100-G1550/100)/(1-C1550/100-D1550/100-General!$B$17/100)</f>
        <v>0.98092297942688855</v>
      </c>
      <c r="F1550" s="5">
        <f>N1550*General!$B$14/(N1550+O1550)+O1550*100/(N1550+O1550)</f>
        <v>34.277035597899655</v>
      </c>
      <c r="G1550" s="5">
        <f>N1550*General!$B$15/(N1550+O1550)</f>
        <v>3.3193416364697144E-2</v>
      </c>
      <c r="H1550" s="5">
        <f>(N1550+O1550)*(1/General!$B$20)*((F1550/100)-E1550*(C1550/100))*1000/B1550</f>
        <v>301.40149856643927</v>
      </c>
      <c r="I1550" s="5">
        <f>(N1550+O1550)*(1/General!$B$20)*((D1550/100)*E1550-(G1550/100))*1000/B1550</f>
        <v>171.55455358097157</v>
      </c>
      <c r="J1550" s="5">
        <f t="shared" si="24"/>
        <v>0.56918945126994791</v>
      </c>
      <c r="K1550" s="5">
        <f>MAX(Online_RAW!$L$2-Online_RAW!L1550,0)</f>
        <v>0</v>
      </c>
      <c r="L1550" s="5">
        <f>0.0039*(Online_RAW!M1550)</f>
        <v>119.613</v>
      </c>
      <c r="M1550" s="10">
        <f>Online_RAW!$N$2-Online_RAW!N1550</f>
        <v>288.09560000000056</v>
      </c>
      <c r="N1550" s="5">
        <f>Online_RAW!C1550*60</f>
        <v>149.53121739130438</v>
      </c>
      <c r="O1550" s="5">
        <f>MAX(0, Online_RAW!D1550*60)</f>
        <v>30.662608695652203</v>
      </c>
      <c r="P1550" s="5">
        <f>_xlfn.IFNA(VLOOKUP(A1550,Sampling!$D$7:$E$14,2,FALSE),0)</f>
        <v>0</v>
      </c>
      <c r="Q1550">
        <f>_xlfn.IFNA(VLOOKUP(A1550,Refill!$D$6:$G$8,2,FALSE),0)</f>
        <v>0</v>
      </c>
    </row>
    <row r="1551" spans="1:17" x14ac:dyDescent="0.25">
      <c r="A1551" s="5">
        <f>ROUND((Online_RAW!B1551-General!$B$10)*24,3)</f>
        <v>25.817</v>
      </c>
      <c r="B1551" s="5">
        <f>General!$B$12+Online_ANA!K1551/1000+Online_ANA!L1551/1000+Online_ANA!M1551/1000/General!$B$22-SUM($P$2:P1551)/1000/General!$B$24+SUM($Q$2:Q1551)/1000/General!$B$24</f>
        <v>1.4448714065530823</v>
      </c>
      <c r="C1551" s="5">
        <f>Online_RAW!K1551</f>
        <v>29.507999999999999</v>
      </c>
      <c r="D1551" s="5">
        <f>Online_RAW!J1551</f>
        <v>3.1933333333333298</v>
      </c>
      <c r="E1551" s="5">
        <f>(1-F1551/100-G1551/100)/(1-C1551/100-D1551/100-General!$B$17/100)</f>
        <v>0.98197129131054373</v>
      </c>
      <c r="F1551" s="5">
        <f>N1551*General!$B$14/(N1551+O1551)+O1551*100/(N1551+O1551)</f>
        <v>34.306354204992857</v>
      </c>
      <c r="G1551" s="5">
        <f>N1551*General!$B$15/(N1551+O1551)</f>
        <v>3.3178608987377352E-2</v>
      </c>
      <c r="H1551" s="5">
        <f>(N1551+O1551)*(1/General!$B$20)*((F1551/100)-E1551*(C1551/100))*1000/B1551</f>
        <v>296.41283820266108</v>
      </c>
      <c r="I1551" s="5">
        <f>(N1551+O1551)*(1/General!$B$20)*((D1551/100)*E1551-(G1551/100))*1000/B1551</f>
        <v>172.53018109778188</v>
      </c>
      <c r="J1551" s="5">
        <f t="shared" si="24"/>
        <v>0.5820604200005024</v>
      </c>
      <c r="K1551" s="5">
        <f>MAX(Online_RAW!$L$2-Online_RAW!L1551,0)</f>
        <v>0</v>
      </c>
      <c r="L1551" s="5">
        <f>0.0039*(Online_RAW!M1551)</f>
        <v>119.76639999999986</v>
      </c>
      <c r="M1551" s="10">
        <f>Online_RAW!$N$2-Online_RAW!N1551</f>
        <v>288.96445714285983</v>
      </c>
      <c r="N1551" s="5">
        <f>Online_RAW!C1551*60</f>
        <v>149.37860869565219</v>
      </c>
      <c r="O1551" s="5">
        <f>MAX(0, Online_RAW!D1551*60)</f>
        <v>30.711652173913023</v>
      </c>
      <c r="P1551" s="5">
        <f>_xlfn.IFNA(VLOOKUP(A1551,Sampling!$D$7:$E$14,2,FALSE),0)</f>
        <v>0</v>
      </c>
      <c r="Q1551">
        <f>_xlfn.IFNA(VLOOKUP(A1551,Refill!$D$6:$G$8,2,FALSE),0)</f>
        <v>0</v>
      </c>
    </row>
    <row r="1552" spans="1:17" x14ac:dyDescent="0.25">
      <c r="A1552" s="5">
        <f>ROUND((Online_RAW!B1552-General!$B$10)*24,3)</f>
        <v>25.832999999999998</v>
      </c>
      <c r="B1552" s="5">
        <f>General!$B$12+Online_ANA!K1552/1000+Online_ANA!L1552/1000+Online_ANA!M1552/1000/General!$B$22-SUM($P$2:P1552)/1000/General!$B$24+SUM($Q$2:Q1552)/1000/General!$B$24</f>
        <v>1.4459214532110096</v>
      </c>
      <c r="C1552" s="5">
        <f>Online_RAW!K1552</f>
        <v>29.605</v>
      </c>
      <c r="D1552" s="5">
        <f>Online_RAW!J1552</f>
        <v>3.2050000000000001</v>
      </c>
      <c r="E1552" s="5">
        <f>(1-F1552/100-G1552/100)/(1-C1552/100-D1552/100-General!$B$17/100)</f>
        <v>0.9829744627581859</v>
      </c>
      <c r="F1552" s="5">
        <f>N1552*General!$B$14/(N1552+O1552)+O1552*100/(N1552+O1552)</f>
        <v>34.346112807085618</v>
      </c>
      <c r="G1552" s="5">
        <f>N1552*General!$B$15/(N1552+O1552)</f>
        <v>3.3158528885310297E-2</v>
      </c>
      <c r="H1552" s="5">
        <f>(N1552+O1552)*(1/General!$B$20)*((F1552/100)-E1552*(C1552/100))*1000/B1552</f>
        <v>291.53879423192825</v>
      </c>
      <c r="I1552" s="5">
        <f>(N1552+O1552)*(1/General!$B$20)*((D1552/100)*E1552-(G1552/100))*1000/B1552</f>
        <v>173.26593527375948</v>
      </c>
      <c r="J1552" s="5">
        <f t="shared" si="24"/>
        <v>0.59431519475902406</v>
      </c>
      <c r="K1552" s="5">
        <f>MAX(Online_RAW!$L$2-Online_RAW!L1552,0)</f>
        <v>0</v>
      </c>
      <c r="L1552" s="5">
        <f>0.0039*(Online_RAW!M1552)</f>
        <v>120.05759999999999</v>
      </c>
      <c r="M1552" s="10">
        <f>Online_RAW!$N$2-Online_RAW!N1552</f>
        <v>289.79160000000047</v>
      </c>
      <c r="N1552" s="5">
        <f>Online_RAW!C1552*60</f>
        <v>149.32669565217418</v>
      </c>
      <c r="O1552" s="5">
        <f>MAX(0, Online_RAW!D1552*60)</f>
        <v>30.81</v>
      </c>
      <c r="P1552" s="5">
        <f>_xlfn.IFNA(VLOOKUP(A1552,Sampling!$D$7:$E$14,2,FALSE),0)</f>
        <v>0</v>
      </c>
      <c r="Q1552">
        <f>_xlfn.IFNA(VLOOKUP(A1552,Refill!$D$6:$G$8,2,FALSE),0)</f>
        <v>0</v>
      </c>
    </row>
    <row r="1553" spans="1:17" x14ac:dyDescent="0.25">
      <c r="A1553" s="5">
        <f>ROUND((Online_RAW!B1553-General!$B$10)*24,3)</f>
        <v>25.85</v>
      </c>
      <c r="B1553" s="5">
        <f>General!$B$12+Online_ANA!K1553/1000+Online_ANA!L1553/1000+Online_ANA!M1553/1000/General!$B$22-SUM($P$2:P1553)/1000/General!$B$24+SUM($Q$2:Q1553)/1000/General!$B$24</f>
        <v>1.4469206564613397</v>
      </c>
      <c r="C1553" s="5">
        <f>Online_RAW!K1553</f>
        <v>29.664999999999999</v>
      </c>
      <c r="D1553" s="5">
        <f>Online_RAW!J1553</f>
        <v>3.22</v>
      </c>
      <c r="E1553" s="5">
        <f>(1-F1553/100-G1553/100)/(1-C1553/100-D1553/100-General!$B$17/100)</f>
        <v>0.98305047589322569</v>
      </c>
      <c r="F1553" s="5">
        <f>N1553*General!$B$14/(N1553+O1553)+O1553*100/(N1553+O1553)</f>
        <v>34.414801851969912</v>
      </c>
      <c r="G1553" s="5">
        <f>N1553*General!$B$15/(N1553+O1553)</f>
        <v>3.3123837448500046E-2</v>
      </c>
      <c r="H1553" s="5">
        <f>(N1553+O1553)*(1/General!$B$20)*((F1553/100)-E1553*(C1553/100))*1000/B1553</f>
        <v>291.6535612806511</v>
      </c>
      <c r="I1553" s="5">
        <f>(N1553+O1553)*(1/General!$B$20)*((D1553/100)*E1553-(G1553/100))*1000/B1553</f>
        <v>173.92232794942316</v>
      </c>
      <c r="J1553" s="5">
        <f t="shared" si="24"/>
        <v>0.59633191923229067</v>
      </c>
      <c r="K1553" s="5">
        <f>MAX(Online_RAW!$L$2-Online_RAW!L1553,0)</f>
        <v>0</v>
      </c>
      <c r="L1553" s="5">
        <f>0.0039*(Online_RAW!M1553)</f>
        <v>120.34775999999999</v>
      </c>
      <c r="M1553" s="10">
        <f>Online_RAW!$N$2-Online_RAW!N1553</f>
        <v>290.56445714286019</v>
      </c>
      <c r="N1553" s="5">
        <f>Online_RAW!C1553*60</f>
        <v>149.1203478260868</v>
      </c>
      <c r="O1553" s="5">
        <f>MAX(0, Online_RAW!D1553*60)</f>
        <v>30.955826086956542</v>
      </c>
      <c r="P1553" s="5">
        <f>_xlfn.IFNA(VLOOKUP(A1553,Sampling!$D$7:$E$14,2,FALSE),0)</f>
        <v>0</v>
      </c>
      <c r="Q1553">
        <f>_xlfn.IFNA(VLOOKUP(A1553,Refill!$D$6:$G$8,2,FALSE),0)</f>
        <v>0</v>
      </c>
    </row>
    <row r="1554" spans="1:17" x14ac:dyDescent="0.25">
      <c r="A1554" s="5">
        <f>ROUND((Online_RAW!B1554-General!$B$10)*24,3)</f>
        <v>25.867000000000001</v>
      </c>
      <c r="B1554" s="5">
        <f>General!$B$12+Online_ANA!K1554/1000+Online_ANA!L1554/1000+Online_ANA!M1554/1000/General!$B$22-SUM($P$2:P1554)/1000/General!$B$24+SUM($Q$2:Q1554)/1000/General!$B$24</f>
        <v>1.412695641567973</v>
      </c>
      <c r="C1554" s="5">
        <f>Online_RAW!K1554</f>
        <v>29.72</v>
      </c>
      <c r="D1554" s="5">
        <f>Online_RAW!J1554</f>
        <v>3.21</v>
      </c>
      <c r="E1554" s="5">
        <f>(1-F1554/100-G1554/100)/(1-C1554/100-D1554/100-General!$B$17/100)</f>
        <v>0.98278286549021254</v>
      </c>
      <c r="F1554" s="5">
        <f>N1554*General!$B$14/(N1554+O1554)+O1554*100/(N1554+O1554)</f>
        <v>34.476903324532444</v>
      </c>
      <c r="G1554" s="5">
        <f>N1554*General!$B$15/(N1554+O1554)</f>
        <v>3.3092473068417956E-2</v>
      </c>
      <c r="H1554" s="5">
        <f>(N1554+O1554)*(1/General!$B$20)*((F1554/100)-E1554*(C1554/100))*1000/B1554</f>
        <v>299.53742023912963</v>
      </c>
      <c r="I1554" s="5">
        <f>(N1554+O1554)*(1/General!$B$20)*((D1554/100)*E1554-(G1554/100))*1000/B1554</f>
        <v>177.47575446068333</v>
      </c>
      <c r="J1554" s="5">
        <f t="shared" si="24"/>
        <v>0.59249944237016916</v>
      </c>
      <c r="K1554" s="5">
        <f>MAX(Online_RAW!$L$2-Online_RAW!L1554,0)</f>
        <v>0</v>
      </c>
      <c r="L1554" s="5">
        <f>0.0039*(Online_RAW!M1554)</f>
        <v>120.34775999999999</v>
      </c>
      <c r="M1554" s="10">
        <f>Online_RAW!$N$2-Online_RAW!N1554</f>
        <v>291.40919090909028</v>
      </c>
      <c r="N1554" s="5">
        <f>Online_RAW!C1554*60</f>
        <v>148.9338260869566</v>
      </c>
      <c r="O1554" s="5">
        <f>MAX(0, Online_RAW!D1554*60)</f>
        <v>31.087565217391319</v>
      </c>
      <c r="P1554" s="5">
        <f>_xlfn.IFNA(VLOOKUP(A1554,Sampling!$D$7:$E$14,2,FALSE),0)</f>
        <v>35</v>
      </c>
      <c r="Q1554">
        <f>_xlfn.IFNA(VLOOKUP(A1554,Refill!$D$6:$G$8,2,FALSE),0)</f>
        <v>0</v>
      </c>
    </row>
    <row r="1555" spans="1:17" x14ac:dyDescent="0.25">
      <c r="A1555" s="5">
        <f>ROUND((Online_RAW!B1555-General!$B$10)*24,3)</f>
        <v>25.882999999999999</v>
      </c>
      <c r="B1555" s="5">
        <f>General!$B$12+Online_ANA!K1555/1000+Online_ANA!L1555/1000+Online_ANA!M1555/1000/General!$B$22-SUM($P$2:P1555)/1000/General!$B$24+SUM($Q$2:Q1555)/1000/General!$B$24</f>
        <v>1.4138815122761013</v>
      </c>
      <c r="C1555" s="5">
        <f>Online_RAW!K1555</f>
        <v>29.785</v>
      </c>
      <c r="D1555" s="5">
        <f>Online_RAW!J1555</f>
        <v>3.2133333333333298</v>
      </c>
      <c r="E1555" s="5">
        <f>(1-F1555/100-G1555/100)/(1-C1555/100-D1555/100-General!$B$17/100)</f>
        <v>0.98267849495234971</v>
      </c>
      <c r="F1555" s="5">
        <f>N1555*General!$B$14/(N1555+O1555)+O1555*100/(N1555+O1555)</f>
        <v>34.551045438845378</v>
      </c>
      <c r="G1555" s="5">
        <f>N1555*General!$B$15/(N1555+O1555)</f>
        <v>3.3055027556138698E-2</v>
      </c>
      <c r="H1555" s="5">
        <f>(N1555+O1555)*(1/General!$B$20)*((F1555/100)-E1555*(C1555/100))*1000/B1555</f>
        <v>300.22720223958419</v>
      </c>
      <c r="I1555" s="5">
        <f>(N1555+O1555)*(1/General!$B$20)*((D1555/100)*E1555-(G1555/100))*1000/B1555</f>
        <v>177.60345263691724</v>
      </c>
      <c r="J1555" s="5">
        <f t="shared" si="24"/>
        <v>0.59156349362103433</v>
      </c>
      <c r="K1555" s="5">
        <f>MAX(Online_RAW!$L$2-Online_RAW!L1555,0)</f>
        <v>0</v>
      </c>
      <c r="L1555" s="5">
        <f>0.0039*(Online_RAW!M1555)</f>
        <v>120.75440000000013</v>
      </c>
      <c r="M1555" s="10">
        <f>Online_RAW!$N$2-Online_RAW!N1555</f>
        <v>292.25855238095028</v>
      </c>
      <c r="N1555" s="5">
        <f>Online_RAW!C1555*60</f>
        <v>148.85530434782581</v>
      </c>
      <c r="O1555" s="5">
        <f>MAX(0, Online_RAW!D1555*60)</f>
        <v>31.274999999999999</v>
      </c>
      <c r="P1555" s="5">
        <f>_xlfn.IFNA(VLOOKUP(A1555,Sampling!$D$7:$E$14,2,FALSE),0)</f>
        <v>0</v>
      </c>
      <c r="Q1555">
        <f>_xlfn.IFNA(VLOOKUP(A1555,Refill!$D$6:$G$8,2,FALSE),0)</f>
        <v>0</v>
      </c>
    </row>
    <row r="1556" spans="1:17" x14ac:dyDescent="0.25">
      <c r="A1556" s="5">
        <f>ROUND((Online_RAW!B1556-General!$B$10)*24,3)</f>
        <v>25.9</v>
      </c>
      <c r="B1556" s="5">
        <f>General!$B$12+Online_ANA!K1556/1000+Online_ANA!L1556/1000+Online_ANA!M1556/1000/General!$B$22-SUM($P$2:P1556)/1000/General!$B$24+SUM($Q$2:Q1556)/1000/General!$B$24</f>
        <v>1.4146150640454314</v>
      </c>
      <c r="C1556" s="5">
        <f>Online_RAW!K1556</f>
        <v>29.83</v>
      </c>
      <c r="D1556" s="5">
        <f>Online_RAW!J1556</f>
        <v>3.2149999999999999</v>
      </c>
      <c r="E1556" s="5">
        <f>(1-F1556/100-G1556/100)/(1-C1556/100-D1556/100-General!$B$17/100)</f>
        <v>0.98245822705445474</v>
      </c>
      <c r="F1556" s="5">
        <f>N1556*General!$B$14/(N1556+O1556)+O1556*100/(N1556+O1556)</f>
        <v>34.611587074071771</v>
      </c>
      <c r="G1556" s="5">
        <f>N1556*General!$B$15/(N1556+O1556)</f>
        <v>3.3024450972691022E-2</v>
      </c>
      <c r="H1556" s="5">
        <f>(N1556+O1556)*(1/General!$B$20)*((F1556/100)-E1556*(C1556/100))*1000/B1556</f>
        <v>301.15094444021116</v>
      </c>
      <c r="I1556" s="5">
        <f>(N1556+O1556)*(1/General!$B$20)*((D1556/100)*E1556-(G1556/100))*1000/B1556</f>
        <v>177.4356568285244</v>
      </c>
      <c r="J1556" s="5">
        <f t="shared" si="24"/>
        <v>0.58919176613690316</v>
      </c>
      <c r="K1556" s="5">
        <f>MAX(Online_RAW!$L$2-Online_RAW!L1556,0)</f>
        <v>0</v>
      </c>
      <c r="L1556" s="5">
        <f>0.0039*(Online_RAW!M1556)</f>
        <v>120.75440000000013</v>
      </c>
      <c r="M1556" s="10">
        <f>Online_RAW!$N$2-Online_RAW!N1556</f>
        <v>293.05812380952011</v>
      </c>
      <c r="N1556" s="5">
        <f>Online_RAW!C1556*60</f>
        <v>148.60852173913023</v>
      </c>
      <c r="O1556" s="5">
        <f>MAX(0, Online_RAW!D1556*60)</f>
        <v>31.389652173913021</v>
      </c>
      <c r="P1556" s="5">
        <f>_xlfn.IFNA(VLOOKUP(A1556,Sampling!$D$7:$E$14,2,FALSE),0)</f>
        <v>0</v>
      </c>
      <c r="Q1556">
        <f>_xlfn.IFNA(VLOOKUP(A1556,Refill!$D$6:$G$8,2,FALSE),0)</f>
        <v>0</v>
      </c>
    </row>
    <row r="1557" spans="1:17" x14ac:dyDescent="0.25">
      <c r="A1557" s="5">
        <f>ROUND((Online_RAW!B1557-General!$B$10)*24,3)</f>
        <v>25.917000000000002</v>
      </c>
      <c r="B1557" s="5">
        <f>General!$B$12+Online_ANA!K1557/1000+Online_ANA!L1557/1000+Online_ANA!M1557/1000/General!$B$22-SUM($P$2:P1557)/1000/General!$B$24+SUM($Q$2:Q1557)/1000/General!$B$24</f>
        <v>1.4158152927939913</v>
      </c>
      <c r="C1557" s="5">
        <f>Online_RAW!K1557</f>
        <v>29.88</v>
      </c>
      <c r="D1557" s="5">
        <f>Online_RAW!J1557</f>
        <v>3.2166666666666699</v>
      </c>
      <c r="E1557" s="5">
        <f>(1-F1557/100-G1557/100)/(1-C1557/100-D1557/100-General!$B$17/100)</f>
        <v>0.981369539552571</v>
      </c>
      <c r="F1557" s="5">
        <f>N1557*General!$B$14/(N1557+O1557)+O1557*100/(N1557+O1557)</f>
        <v>34.734775388250021</v>
      </c>
      <c r="G1557" s="5">
        <f>N1557*General!$B$15/(N1557+O1557)</f>
        <v>3.2962234652398982E-2</v>
      </c>
      <c r="H1557" s="5">
        <f>(N1557+O1557)*(1/General!$B$20)*((F1557/100)-E1557*(C1557/100))*1000/B1557</f>
        <v>306.76375352573189</v>
      </c>
      <c r="I1557" s="5">
        <f>(N1557+O1557)*(1/General!$B$20)*((D1557/100)*E1557-(G1557/100))*1000/B1557</f>
        <v>177.08022087522698</v>
      </c>
      <c r="J1557" s="5">
        <f t="shared" si="24"/>
        <v>0.57725275180000424</v>
      </c>
      <c r="K1557" s="5">
        <f>MAX(Online_RAW!$L$2-Online_RAW!L1557,0)</f>
        <v>0</v>
      </c>
      <c r="L1557" s="5">
        <f>0.0039*(Online_RAW!M1557)</f>
        <v>121.15193999999998</v>
      </c>
      <c r="M1557" s="10">
        <f>Online_RAW!$N$2-Online_RAW!N1557</f>
        <v>293.93305454545043</v>
      </c>
      <c r="N1557" s="5">
        <f>Online_RAW!C1557*60</f>
        <v>148.24249999999981</v>
      </c>
      <c r="O1557" s="5">
        <f>MAX(0, Online_RAW!D1557*60)</f>
        <v>31.65124999999998</v>
      </c>
      <c r="P1557" s="5">
        <f>_xlfn.IFNA(VLOOKUP(A1557,Sampling!$D$7:$E$14,2,FALSE),0)</f>
        <v>0</v>
      </c>
      <c r="Q1557">
        <f>_xlfn.IFNA(VLOOKUP(A1557,Refill!$D$6:$G$8,2,FALSE),0)</f>
        <v>0</v>
      </c>
    </row>
    <row r="1558" spans="1:17" x14ac:dyDescent="0.25">
      <c r="A1558" s="5">
        <f>ROUND((Online_RAW!B1558-General!$B$10)*24,3)</f>
        <v>25.933</v>
      </c>
      <c r="B1558" s="5">
        <f>General!$B$12+Online_ANA!K1558/1000+Online_ANA!L1558/1000+Online_ANA!M1558/1000/General!$B$22-SUM($P$2:P1558)/1000/General!$B$24+SUM($Q$2:Q1558)/1000/General!$B$24</f>
        <v>1.4168701623853217</v>
      </c>
      <c r="C1558" s="5">
        <f>Online_RAW!K1558</f>
        <v>29.97</v>
      </c>
      <c r="D1558" s="5">
        <f>Online_RAW!J1558</f>
        <v>3.226</v>
      </c>
      <c r="E1558" s="5">
        <f>(1-F1558/100-G1558/100)/(1-C1558/100-D1558/100-General!$B$17/100)</f>
        <v>0.98000932099994553</v>
      </c>
      <c r="F1558" s="5">
        <f>N1558*General!$B$14/(N1558+O1558)+O1558*100/(N1558+O1558)</f>
        <v>34.922632457238237</v>
      </c>
      <c r="G1558" s="5">
        <f>N1558*General!$B$15/(N1558+O1558)</f>
        <v>3.2867357344829172E-2</v>
      </c>
      <c r="H1558" s="5">
        <f>(N1558+O1558)*(1/General!$B$20)*((F1558/100)-E1558*(C1558/100))*1000/B1558</f>
        <v>314.82169887641578</v>
      </c>
      <c r="I1558" s="5">
        <f>(N1558+O1558)*(1/General!$B$20)*((D1558/100)*E1558-(G1558/100))*1000/B1558</f>
        <v>177.41506058935067</v>
      </c>
      <c r="J1558" s="5">
        <f t="shared" si="24"/>
        <v>0.5635413989014636</v>
      </c>
      <c r="K1558" s="5">
        <f>MAX(Online_RAW!$L$2-Online_RAW!L1558,0)</f>
        <v>0</v>
      </c>
      <c r="L1558" s="5">
        <f>0.0039*(Online_RAW!M1558)</f>
        <v>121.39529999999999</v>
      </c>
      <c r="M1558" s="10">
        <f>Online_RAW!$N$2-Online_RAW!N1558</f>
        <v>294.81760000000031</v>
      </c>
      <c r="N1558" s="5">
        <f>Online_RAW!C1558*60</f>
        <v>147.97513043478239</v>
      </c>
      <c r="O1558" s="5">
        <f>MAX(0, Online_RAW!D1558*60)</f>
        <v>32.112521739130443</v>
      </c>
      <c r="P1558" s="5">
        <f>_xlfn.IFNA(VLOOKUP(A1558,Sampling!$D$7:$E$14,2,FALSE),0)</f>
        <v>0</v>
      </c>
      <c r="Q1558">
        <f>_xlfn.IFNA(VLOOKUP(A1558,Refill!$D$6:$G$8,2,FALSE),0)</f>
        <v>0</v>
      </c>
    </row>
    <row r="1559" spans="1:17" x14ac:dyDescent="0.25">
      <c r="A1559" s="5">
        <f>ROUND((Online_RAW!B1559-General!$B$10)*24,3)</f>
        <v>25.95</v>
      </c>
      <c r="B1559" s="5">
        <f>General!$B$12+Online_ANA!K1559/1000+Online_ANA!L1559/1000+Online_ANA!M1559/1000/General!$B$22-SUM($P$2:P1559)/1000/General!$B$24+SUM($Q$2:Q1559)/1000/General!$B$24</f>
        <v>1.4178426790563583</v>
      </c>
      <c r="C1559" s="5">
        <f>Online_RAW!K1559</f>
        <v>30.095454545454501</v>
      </c>
      <c r="D1559" s="5">
        <f>Online_RAW!J1559</f>
        <v>3.22</v>
      </c>
      <c r="E1559" s="5">
        <f>(1-F1559/100-G1559/100)/(1-C1559/100-D1559/100-General!$B$17/100)</f>
        <v>0.98124534334737334</v>
      </c>
      <c r="F1559" s="5">
        <f>N1559*General!$B$14/(N1559+O1559)+O1559*100/(N1559+O1559)</f>
        <v>34.957828029713113</v>
      </c>
      <c r="G1559" s="5">
        <f>N1559*General!$B$15/(N1559+O1559)</f>
        <v>3.2849581803175196E-2</v>
      </c>
      <c r="H1559" s="5">
        <f>(N1559+O1559)*(1/General!$B$20)*((F1559/100)-E1559*(C1559/100))*1000/B1559</f>
        <v>307.33629330345366</v>
      </c>
      <c r="I1559" s="5">
        <f>(N1559+O1559)*(1/General!$B$20)*((D1559/100)*E1559-(G1559/100))*1000/B1559</f>
        <v>177.07790160645274</v>
      </c>
      <c r="J1559" s="5">
        <f t="shared" si="24"/>
        <v>0.57616983566471236</v>
      </c>
      <c r="K1559" s="5">
        <f>MAX(Online_RAW!$L$2-Online_RAW!L1559,0)</f>
        <v>0</v>
      </c>
      <c r="L1559" s="5">
        <f>0.0039*(Online_RAW!M1559)</f>
        <v>121.64723999999998</v>
      </c>
      <c r="M1559" s="10">
        <f>Online_RAW!$N$2-Online_RAW!N1559</f>
        <v>295.60302857143051</v>
      </c>
      <c r="N1559" s="5">
        <f>Online_RAW!C1559*60</f>
        <v>147.80428571428558</v>
      </c>
      <c r="O1559" s="5">
        <f>MAX(0, Online_RAW!D1559*60)</f>
        <v>32.172782608695663</v>
      </c>
      <c r="P1559" s="5">
        <f>_xlfn.IFNA(VLOOKUP(A1559,Sampling!$D$7:$E$14,2,FALSE),0)</f>
        <v>0</v>
      </c>
      <c r="Q1559">
        <f>_xlfn.IFNA(VLOOKUP(A1559,Refill!$D$6:$G$8,2,FALSE),0)</f>
        <v>0</v>
      </c>
    </row>
    <row r="1560" spans="1:17" x14ac:dyDescent="0.25">
      <c r="A1560" s="5">
        <f>ROUND((Online_RAW!B1560-General!$B$10)*24,3)</f>
        <v>25.966999999999999</v>
      </c>
      <c r="B1560" s="5">
        <f>General!$B$12+Online_ANA!K1560/1000+Online_ANA!L1560/1000+Online_ANA!M1560/1000/General!$B$22-SUM($P$2:P1560)/1000/General!$B$24+SUM($Q$2:Q1560)/1000/General!$B$24</f>
        <v>1.4188051729774775</v>
      </c>
      <c r="C1560" s="5">
        <f>Online_RAW!K1560</f>
        <v>30.19</v>
      </c>
      <c r="D1560" s="5">
        <f>Online_RAW!J1560</f>
        <v>3.23</v>
      </c>
      <c r="E1560" s="5">
        <f>(1-F1560/100-G1560/100)/(1-C1560/100-D1560/100-General!$B$17/100)</f>
        <v>0.98012860132461566</v>
      </c>
      <c r="F1560" s="5">
        <f>N1560*General!$B$14/(N1560+O1560)+O1560*100/(N1560+O1560)</f>
        <v>35.134371411670529</v>
      </c>
      <c r="G1560" s="5">
        <f>N1560*General!$B$15/(N1560+O1560)</f>
        <v>3.2760418478954278E-2</v>
      </c>
      <c r="H1560" s="5">
        <f>(N1560+O1560)*(1/General!$B$20)*((F1560/100)-E1560*(C1560/100))*1000/B1560</f>
        <v>313.69675978772733</v>
      </c>
      <c r="I1560" s="5">
        <f>(N1560+O1560)*(1/General!$B$20)*((D1560/100)*E1560-(G1560/100))*1000/B1560</f>
        <v>177.26875374427576</v>
      </c>
      <c r="J1560" s="5">
        <f t="shared" si="24"/>
        <v>0.56509590301229173</v>
      </c>
      <c r="K1560" s="5">
        <f>MAX(Online_RAW!$L$2-Online_RAW!L1560,0)</f>
        <v>0</v>
      </c>
      <c r="L1560" s="5">
        <f>0.0039*(Online_RAW!M1560)</f>
        <v>121.87760000000013</v>
      </c>
      <c r="M1560" s="10">
        <f>Online_RAW!$N$2-Online_RAW!N1560</f>
        <v>296.40105454545028</v>
      </c>
      <c r="N1560" s="5">
        <f>Online_RAW!C1560*60</f>
        <v>147.36547826086979</v>
      </c>
      <c r="O1560" s="5">
        <f>MAX(0, Online_RAW!D1560*60)</f>
        <v>32.565652173913016</v>
      </c>
      <c r="P1560" s="5">
        <f>_xlfn.IFNA(VLOOKUP(A1560,Sampling!$D$7:$E$14,2,FALSE),0)</f>
        <v>0</v>
      </c>
      <c r="Q1560">
        <f>_xlfn.IFNA(VLOOKUP(A1560,Refill!$D$6:$G$8,2,FALSE),0)</f>
        <v>0</v>
      </c>
    </row>
    <row r="1561" spans="1:17" x14ac:dyDescent="0.25">
      <c r="A1561" s="5">
        <f>ROUND((Online_RAW!B1561-General!$B$10)*24,3)</f>
        <v>25.983000000000001</v>
      </c>
      <c r="B1561" s="5">
        <f>General!$B$12+Online_ANA!K1561/1000+Online_ANA!L1561/1000+Online_ANA!M1561/1000/General!$B$22-SUM($P$2:P1561)/1000/General!$B$24+SUM($Q$2:Q1561)/1000/General!$B$24</f>
        <v>1.4198804811727164</v>
      </c>
      <c r="C1561" s="5">
        <f>Online_RAW!K1561</f>
        <v>30.302727272727299</v>
      </c>
      <c r="D1561" s="5">
        <f>Online_RAW!J1561</f>
        <v>3.2349999999999999</v>
      </c>
      <c r="E1561" s="5">
        <f>(1-F1561/100-G1561/100)/(1-C1561/100-D1561/100-General!$B$17/100)</f>
        <v>0.98075775799530873</v>
      </c>
      <c r="F1561" s="5">
        <f>N1561*General!$B$14/(N1561+O1561)+O1561*100/(N1561+O1561)</f>
        <v>35.208253642100217</v>
      </c>
      <c r="G1561" s="5">
        <f>N1561*General!$B$15/(N1561+O1561)</f>
        <v>3.2723104221161509E-2</v>
      </c>
      <c r="H1561" s="5">
        <f>(N1561+O1561)*(1/General!$B$20)*((F1561/100)-E1561*(C1561/100))*1000/B1561</f>
        <v>310.47639171747295</v>
      </c>
      <c r="I1561" s="5">
        <f>(N1561+O1561)*(1/General!$B$20)*((D1561/100)*E1561-(G1561/100))*1000/B1561</f>
        <v>177.62294625508946</v>
      </c>
      <c r="J1561" s="5">
        <f t="shared" si="24"/>
        <v>0.57209807571044768</v>
      </c>
      <c r="K1561" s="5">
        <f>MAX(Online_RAW!$L$2-Online_RAW!L1561,0)</f>
        <v>0</v>
      </c>
      <c r="L1561" s="5">
        <f>0.0039*(Online_RAW!M1561)</f>
        <v>122.1909</v>
      </c>
      <c r="M1561" s="10">
        <f>Online_RAW!$N$2-Online_RAW!N1561</f>
        <v>297.23164347826059</v>
      </c>
      <c r="N1561" s="5">
        <f>Online_RAW!C1561*60</f>
        <v>147.27572727272701</v>
      </c>
      <c r="O1561" s="5">
        <f>MAX(0, Online_RAW!D1561*60)</f>
        <v>32.750869565217421</v>
      </c>
      <c r="P1561" s="5">
        <f>_xlfn.IFNA(VLOOKUP(A1561,Sampling!$D$7:$E$14,2,FALSE),0)</f>
        <v>0</v>
      </c>
      <c r="Q1561">
        <f>_xlfn.IFNA(VLOOKUP(A1561,Refill!$D$6:$G$8,2,FALSE),0)</f>
        <v>0</v>
      </c>
    </row>
    <row r="1562" spans="1:17" x14ac:dyDescent="0.25">
      <c r="A1562" s="5">
        <f>ROUND((Online_RAW!B1562-General!$B$10)*24,3)</f>
        <v>26</v>
      </c>
      <c r="B1562" s="5">
        <f>General!$B$12+Online_ANA!K1562/1000+Online_ANA!L1562/1000+Online_ANA!M1562/1000/General!$B$22-SUM($P$2:P1562)/1000/General!$B$24+SUM($Q$2:Q1562)/1000/General!$B$24</f>
        <v>1.4207773137177802</v>
      </c>
      <c r="C1562" s="5">
        <f>Online_RAW!K1562</f>
        <v>30.405000000000001</v>
      </c>
      <c r="D1562" s="5">
        <f>Online_RAW!J1562</f>
        <v>3.24</v>
      </c>
      <c r="E1562" s="5">
        <f>(1-F1562/100-G1562/100)/(1-C1562/100-D1562/100-General!$B$17/100)</f>
        <v>0.98051175080312292</v>
      </c>
      <c r="F1562" s="5">
        <f>N1562*General!$B$14/(N1562+O1562)+O1562*100/(N1562+O1562)</f>
        <v>35.329740920623408</v>
      </c>
      <c r="G1562" s="5">
        <f>N1562*General!$B$15/(N1562+O1562)</f>
        <v>3.2661747009786163E-2</v>
      </c>
      <c r="H1562" s="5">
        <f>(N1562+O1562)*(1/General!$B$20)*((F1562/100)-E1562*(C1562/100))*1000/B1562</f>
        <v>311.74166912769243</v>
      </c>
      <c r="I1562" s="5">
        <f>(N1562+O1562)*(1/General!$B$20)*((D1562/100)*E1562-(G1562/100))*1000/B1562</f>
        <v>177.6558029554283</v>
      </c>
      <c r="J1562" s="5">
        <f t="shared" si="24"/>
        <v>0.56988147735443972</v>
      </c>
      <c r="K1562" s="5">
        <f>MAX(Online_RAW!$L$2-Online_RAW!L1562,0)</f>
        <v>0</v>
      </c>
      <c r="L1562" s="5">
        <f>0.0039*(Online_RAW!M1562)</f>
        <v>122.35989999999987</v>
      </c>
      <c r="M1562" s="10">
        <f>Online_RAW!$N$2-Online_RAW!N1562</f>
        <v>298.02498095238025</v>
      </c>
      <c r="N1562" s="5">
        <f>Online_RAW!C1562*60</f>
        <v>146.92460869565218</v>
      </c>
      <c r="O1562" s="5">
        <f>MAX(0, Online_RAW!D1562*60)</f>
        <v>33.010173913043459</v>
      </c>
      <c r="P1562" s="5">
        <f>_xlfn.IFNA(VLOOKUP(A1562,Sampling!$D$7:$E$14,2,FALSE),0)</f>
        <v>0</v>
      </c>
      <c r="Q1562">
        <f>_xlfn.IFNA(VLOOKUP(A1562,Refill!$D$6:$G$8,2,FALSE),0)</f>
        <v>0</v>
      </c>
    </row>
    <row r="1563" spans="1:17" x14ac:dyDescent="0.25">
      <c r="A1563" s="5">
        <f>ROUND((Online_RAW!B1563-General!$B$10)*24,3)</f>
        <v>26.016999999999999</v>
      </c>
      <c r="B1563" s="5">
        <f>General!$B$12+Online_ANA!K1563/1000+Online_ANA!L1563/1000+Online_ANA!M1563/1000/General!$B$22-SUM($P$2:P1563)/1000/General!$B$24+SUM($Q$2:Q1563)/1000/General!$B$24</f>
        <v>1.4218526315858442</v>
      </c>
      <c r="C1563" s="5">
        <f>Online_RAW!K1563</f>
        <v>30.47</v>
      </c>
      <c r="D1563" s="5">
        <f>Online_RAW!J1563</f>
        <v>3.2549999999999999</v>
      </c>
      <c r="E1563" s="5">
        <f>(1-F1563/100-G1563/100)/(1-C1563/100-D1563/100-General!$B$17/100)</f>
        <v>0.98068817093783012</v>
      </c>
      <c r="F1563" s="5">
        <f>N1563*General!$B$14/(N1563+O1563)+O1563*100/(N1563+O1563)</f>
        <v>35.396599718965021</v>
      </c>
      <c r="G1563" s="5">
        <f>N1563*General!$B$15/(N1563+O1563)</f>
        <v>3.262797993991666E-2</v>
      </c>
      <c r="H1563" s="5">
        <f>(N1563+O1563)*(1/General!$B$20)*((F1563/100)-E1563*(C1563/100))*1000/B1563</f>
        <v>311.68806447582858</v>
      </c>
      <c r="I1563" s="5">
        <f>(N1563+O1563)*(1/General!$B$20)*((D1563/100)*E1563-(G1563/100))*1000/B1563</f>
        <v>178.56330421851007</v>
      </c>
      <c r="J1563" s="5">
        <f t="shared" si="24"/>
        <v>0.57289105541722674</v>
      </c>
      <c r="K1563" s="5">
        <f>MAX(Online_RAW!$L$2-Online_RAW!L1563,0)</f>
        <v>0</v>
      </c>
      <c r="L1563" s="5">
        <f>0.0039*(Online_RAW!M1563)</f>
        <v>122.6433</v>
      </c>
      <c r="M1563" s="10">
        <f>Online_RAW!$N$2-Online_RAW!N1563</f>
        <v>298.88817142856988</v>
      </c>
      <c r="N1563" s="5">
        <f>Online_RAW!C1563*60</f>
        <v>146.91845454545458</v>
      </c>
      <c r="O1563" s="5">
        <f>MAX(0, Online_RAW!D1563*60)</f>
        <v>33.195</v>
      </c>
      <c r="P1563" s="5">
        <f>_xlfn.IFNA(VLOOKUP(A1563,Sampling!$D$7:$E$14,2,FALSE),0)</f>
        <v>0</v>
      </c>
      <c r="Q1563">
        <f>_xlfn.IFNA(VLOOKUP(A1563,Refill!$D$6:$G$8,2,FALSE),0)</f>
        <v>0</v>
      </c>
    </row>
    <row r="1564" spans="1:17" x14ac:dyDescent="0.25">
      <c r="A1564" s="5">
        <f>ROUND((Online_RAW!B1564-General!$B$10)*24,3)</f>
        <v>26.033000000000001</v>
      </c>
      <c r="B1564" s="5">
        <f>General!$B$12+Online_ANA!K1564/1000+Online_ANA!L1564/1000+Online_ANA!M1564/1000/General!$B$22-SUM($P$2:P1564)/1000/General!$B$24+SUM($Q$2:Q1564)/1000/General!$B$24</f>
        <v>1.4229112228494312</v>
      </c>
      <c r="C1564" s="5">
        <f>Online_RAW!K1564</f>
        <v>30.535</v>
      </c>
      <c r="D1564" s="5">
        <f>Online_RAW!J1564</f>
        <v>3.2633333333333301</v>
      </c>
      <c r="E1564" s="5">
        <f>(1-F1564/100-G1564/100)/(1-C1564/100-D1564/100-General!$B$17/100)</f>
        <v>0.97857439174406757</v>
      </c>
      <c r="F1564" s="5">
        <f>N1564*General!$B$14/(N1564+O1564)+O1564*100/(N1564+O1564)</f>
        <v>35.607644529383649</v>
      </c>
      <c r="G1564" s="5">
        <f>N1564*General!$B$15/(N1564+O1564)</f>
        <v>3.2521391651826437E-2</v>
      </c>
      <c r="H1564" s="5">
        <f>(N1564+O1564)*(1/General!$B$20)*((F1564/100)-E1564*(C1564/100))*1000/B1564</f>
        <v>323.53938105328041</v>
      </c>
      <c r="I1564" s="5">
        <f>(N1564+O1564)*(1/General!$B$20)*((D1564/100)*E1564-(G1564/100))*1000/B1564</f>
        <v>178.57440445188459</v>
      </c>
      <c r="J1564" s="5">
        <f t="shared" si="24"/>
        <v>0.55194024254647689</v>
      </c>
      <c r="K1564" s="5">
        <f>MAX(Online_RAW!$L$2-Online_RAW!L1564,0)</f>
        <v>0</v>
      </c>
      <c r="L1564" s="5">
        <f>0.0039*(Online_RAW!M1564)</f>
        <v>122.92097999999999</v>
      </c>
      <c r="M1564" s="10">
        <f>Online_RAW!$N$2-Online_RAW!N1564</f>
        <v>299.73936470587978</v>
      </c>
      <c r="N1564" s="5">
        <f>Online_RAW!C1564*60</f>
        <v>146.49260869565219</v>
      </c>
      <c r="O1564" s="5">
        <f>MAX(0, Online_RAW!D1564*60)</f>
        <v>33.687391304347798</v>
      </c>
      <c r="P1564" s="5">
        <f>_xlfn.IFNA(VLOOKUP(A1564,Sampling!$D$7:$E$14,2,FALSE),0)</f>
        <v>0</v>
      </c>
      <c r="Q1564">
        <f>_xlfn.IFNA(VLOOKUP(A1564,Refill!$D$6:$G$8,2,FALSE),0)</f>
        <v>0</v>
      </c>
    </row>
    <row r="1565" spans="1:17" x14ac:dyDescent="0.25">
      <c r="A1565" s="5">
        <f>ROUND((Online_RAW!B1565-General!$B$10)*24,3)</f>
        <v>26.05</v>
      </c>
      <c r="B1565" s="5">
        <f>General!$B$12+Online_ANA!K1565/1000+Online_ANA!L1565/1000+Online_ANA!M1565/1000/General!$B$22-SUM($P$2:P1565)/1000/General!$B$24+SUM($Q$2:Q1565)/1000/General!$B$24</f>
        <v>1.4236535326173767</v>
      </c>
      <c r="C1565" s="5">
        <f>Online_RAW!K1565</f>
        <v>30.63</v>
      </c>
      <c r="D1565" s="5">
        <f>Online_RAW!J1565</f>
        <v>3.27</v>
      </c>
      <c r="E1565" s="5">
        <f>(1-F1565/100-G1565/100)/(1-C1565/100-D1565/100-General!$B$17/100)</f>
        <v>0.98118073055249033</v>
      </c>
      <c r="F1565" s="5">
        <f>N1565*General!$B$14/(N1565+O1565)+O1565*100/(N1565+O1565)</f>
        <v>35.535945461744205</v>
      </c>
      <c r="G1565" s="5">
        <f>N1565*General!$B$15/(N1565+O1565)</f>
        <v>3.2557603302149393E-2</v>
      </c>
      <c r="H1565" s="5">
        <f>(N1565+O1565)*(1/General!$B$20)*((F1565/100)-E1565*(C1565/100))*1000/B1565</f>
        <v>308.88428385038179</v>
      </c>
      <c r="I1565" s="5">
        <f>(N1565+O1565)*(1/General!$B$20)*((D1565/100)*E1565-(G1565/100))*1000/B1565</f>
        <v>178.93445897928663</v>
      </c>
      <c r="J1565" s="5">
        <f t="shared" si="24"/>
        <v>0.57929285604559733</v>
      </c>
      <c r="K1565" s="5">
        <f>MAX(Online_RAW!$L$2-Online_RAW!L1565,0)</f>
        <v>0</v>
      </c>
      <c r="L1565" s="5">
        <f>0.0039*(Online_RAW!M1565)</f>
        <v>122.92097999999999</v>
      </c>
      <c r="M1565" s="10">
        <f>Online_RAW!$N$2-Online_RAW!N1565</f>
        <v>300.54848235294048</v>
      </c>
      <c r="N1565" s="5">
        <f>Online_RAW!C1565*60</f>
        <v>146.3331818181816</v>
      </c>
      <c r="O1565" s="5">
        <f>MAX(0, Online_RAW!D1565*60)</f>
        <v>33.450545454545455</v>
      </c>
      <c r="P1565" s="5">
        <f>_xlfn.IFNA(VLOOKUP(A1565,Sampling!$D$7:$E$14,2,FALSE),0)</f>
        <v>0</v>
      </c>
      <c r="Q1565">
        <f>_xlfn.IFNA(VLOOKUP(A1565,Refill!$D$6:$G$8,2,FALSE),0)</f>
        <v>0</v>
      </c>
    </row>
    <row r="1566" spans="1:17" x14ac:dyDescent="0.25">
      <c r="A1566" s="5">
        <f>ROUND((Online_RAW!B1566-General!$B$10)*24,3)</f>
        <v>26.067</v>
      </c>
      <c r="B1566" s="5">
        <f>General!$B$12+Online_ANA!K1566/1000+Online_ANA!L1566/1000+Online_ANA!M1566/1000/General!$B$22-SUM($P$2:P1566)/1000/General!$B$24+SUM($Q$2:Q1566)/1000/General!$B$24</f>
        <v>1.4247554815814776</v>
      </c>
      <c r="C1566" s="5">
        <f>Online_RAW!K1566</f>
        <v>30.725000000000001</v>
      </c>
      <c r="D1566" s="5">
        <f>Online_RAW!J1566</f>
        <v>3.28</v>
      </c>
      <c r="E1566" s="5">
        <f>(1-F1566/100-G1566/100)/(1-C1566/100-D1566/100-General!$B$17/100)</f>
        <v>0.98189235443837208</v>
      </c>
      <c r="F1566" s="5">
        <f>N1566*General!$B$14/(N1566+O1566)+O1566*100/(N1566+O1566)</f>
        <v>35.592342217494824</v>
      </c>
      <c r="G1566" s="5">
        <f>N1566*General!$B$15/(N1566+O1566)</f>
        <v>3.2529120092174332E-2</v>
      </c>
      <c r="H1566" s="5">
        <f>(N1566+O1566)*(1/General!$B$20)*((F1566/100)-E1566*(C1566/100))*1000/B1566</f>
        <v>305.32324270938403</v>
      </c>
      <c r="I1566" s="5">
        <f>(N1566+O1566)*(1/General!$B$20)*((D1566/100)*E1566-(G1566/100))*1000/B1566</f>
        <v>179.47053110121976</v>
      </c>
      <c r="J1566" s="5">
        <f t="shared" si="24"/>
        <v>0.5878050079274354</v>
      </c>
      <c r="K1566" s="5">
        <f>MAX(Online_RAW!$L$2-Online_RAW!L1566,0)</f>
        <v>0</v>
      </c>
      <c r="L1566" s="5">
        <f>0.0039*(Online_RAW!M1566)</f>
        <v>123.30006</v>
      </c>
      <c r="M1566" s="10">
        <f>Online_RAW!$N$2-Online_RAW!N1566</f>
        <v>301.33640952381029</v>
      </c>
      <c r="N1566" s="5">
        <f>Online_RAW!C1566*60</f>
        <v>146.19626086956541</v>
      </c>
      <c r="O1566" s="5">
        <f>MAX(0, Online_RAW!D1566*60)</f>
        <v>33.576521739130442</v>
      </c>
      <c r="P1566" s="5">
        <f>_xlfn.IFNA(VLOOKUP(A1566,Sampling!$D$7:$E$14,2,FALSE),0)</f>
        <v>0</v>
      </c>
      <c r="Q1566">
        <f>_xlfn.IFNA(VLOOKUP(A1566,Refill!$D$6:$G$8,2,FALSE),0)</f>
        <v>0</v>
      </c>
    </row>
    <row r="1567" spans="1:17" x14ac:dyDescent="0.25">
      <c r="A1567" s="5">
        <f>ROUND((Online_RAW!B1567-General!$B$10)*24,3)</f>
        <v>26.082999999999998</v>
      </c>
      <c r="B1567" s="5">
        <f>General!$B$12+Online_ANA!K1567/1000+Online_ANA!L1567/1000+Online_ANA!M1567/1000/General!$B$22-SUM($P$2:P1567)/1000/General!$B$24+SUM($Q$2:Q1567)/1000/General!$B$24</f>
        <v>1.4255232543286056</v>
      </c>
      <c r="C1567" s="5">
        <f>Online_RAW!K1567</f>
        <v>30.785</v>
      </c>
      <c r="D1567" s="5">
        <f>Online_RAW!J1567</f>
        <v>3.2949999999999999</v>
      </c>
      <c r="E1567" s="5">
        <f>(1-F1567/100-G1567/100)/(1-C1567/100-D1567/100-General!$B$17/100)</f>
        <v>0.98101201611430355</v>
      </c>
      <c r="F1567" s="5">
        <f>N1567*General!$B$14/(N1567+O1567)+O1567*100/(N1567+O1567)</f>
        <v>35.723701473838076</v>
      </c>
      <c r="G1567" s="5">
        <f>N1567*General!$B$15/(N1567+O1567)</f>
        <v>3.2462777033415109E-2</v>
      </c>
      <c r="H1567" s="5">
        <f>(N1567+O1567)*(1/General!$B$20)*((F1567/100)-E1567*(C1567/100))*1000/B1567</f>
        <v>310.98472462677256</v>
      </c>
      <c r="I1567" s="5">
        <f>(N1567+O1567)*(1/General!$B$20)*((D1567/100)*E1567-(G1567/100))*1000/B1567</f>
        <v>180.1734439383016</v>
      </c>
      <c r="J1567" s="5">
        <f t="shared" si="24"/>
        <v>0.5793642892091766</v>
      </c>
      <c r="K1567" s="5">
        <f>MAX(Online_RAW!$L$2-Online_RAW!L1567,0)</f>
        <v>0</v>
      </c>
      <c r="L1567" s="5">
        <f>0.0039*(Online_RAW!M1567)</f>
        <v>123.30006</v>
      </c>
      <c r="M1567" s="10">
        <f>Online_RAW!$N$2-Online_RAW!N1567</f>
        <v>302.17328181817993</v>
      </c>
      <c r="N1567" s="5">
        <f>Online_RAW!C1567*60</f>
        <v>146.00373913043461</v>
      </c>
      <c r="O1567" s="5">
        <f>MAX(0, Online_RAW!D1567*60)</f>
        <v>33.89921739130434</v>
      </c>
      <c r="P1567" s="5">
        <f>_xlfn.IFNA(VLOOKUP(A1567,Sampling!$D$7:$E$14,2,FALSE),0)</f>
        <v>0</v>
      </c>
      <c r="Q1567">
        <f>_xlfn.IFNA(VLOOKUP(A1567,Refill!$D$6:$G$8,2,FALSE),0)</f>
        <v>0</v>
      </c>
    </row>
    <row r="1568" spans="1:17" x14ac:dyDescent="0.25">
      <c r="A1568" s="5">
        <f>ROUND((Online_RAW!B1568-General!$B$10)*24,3)</f>
        <v>26.1</v>
      </c>
      <c r="B1568" s="5">
        <f>General!$B$12+Online_ANA!K1568/1000+Online_ANA!L1568/1000+Online_ANA!M1568/1000/General!$B$22-SUM($P$2:P1568)/1000/General!$B$24+SUM($Q$2:Q1568)/1000/General!$B$24</f>
        <v>1.4267928004587163</v>
      </c>
      <c r="C1568" s="5">
        <f>Online_RAW!K1568</f>
        <v>30.844999999999999</v>
      </c>
      <c r="D1568" s="5">
        <f>Online_RAW!J1568</f>
        <v>3.3116666666666701</v>
      </c>
      <c r="E1568" s="5">
        <f>(1-F1568/100-G1568/100)/(1-C1568/100-D1568/100-General!$B$17/100)</f>
        <v>0.98073195420108283</v>
      </c>
      <c r="F1568" s="5">
        <f>N1568*General!$B$14/(N1568+O1568)+O1568*100/(N1568+O1568)</f>
        <v>35.817278685562179</v>
      </c>
      <c r="G1568" s="5">
        <f>N1568*General!$B$15/(N1568+O1568)</f>
        <v>3.2415515815372636E-2</v>
      </c>
      <c r="H1568" s="5">
        <f>(N1568+O1568)*(1/General!$B$20)*((F1568/100)-E1568*(C1568/100))*1000/B1568</f>
        <v>313.05257737000039</v>
      </c>
      <c r="I1568" s="5">
        <f>(N1568+O1568)*(1/General!$B$20)*((D1568/100)*E1568-(G1568/100))*1000/B1568</f>
        <v>180.82888350712599</v>
      </c>
      <c r="J1568" s="5">
        <f t="shared" si="24"/>
        <v>0.57763103254506121</v>
      </c>
      <c r="K1568" s="5">
        <f>MAX(Online_RAW!$L$2-Online_RAW!L1568,0)</f>
        <v>0</v>
      </c>
      <c r="L1568" s="5">
        <f>0.0039*(Online_RAW!M1568)</f>
        <v>123.73724999999999</v>
      </c>
      <c r="M1568" s="10">
        <f>Online_RAW!$N$2-Online_RAW!N1568</f>
        <v>303.08055000000058</v>
      </c>
      <c r="N1568" s="5">
        <f>Online_RAW!C1568*60</f>
        <v>145.74724999999981</v>
      </c>
      <c r="O1568" s="5">
        <f>MAX(0, Online_RAW!D1568*60)</f>
        <v>34.10149999999998</v>
      </c>
      <c r="P1568" s="5">
        <f>_xlfn.IFNA(VLOOKUP(A1568,Sampling!$D$7:$E$14,2,FALSE),0)</f>
        <v>0</v>
      </c>
      <c r="Q1568">
        <f>_xlfn.IFNA(VLOOKUP(A1568,Refill!$D$6:$G$8,2,FALSE),0)</f>
        <v>0</v>
      </c>
    </row>
    <row r="1569" spans="1:17" x14ac:dyDescent="0.25">
      <c r="A1569" s="5">
        <f>ROUND((Online_RAW!B1569-General!$B$10)*24,3)</f>
        <v>26.117000000000001</v>
      </c>
      <c r="B1569" s="5">
        <f>General!$B$12+Online_ANA!K1569/1000+Online_ANA!L1569/1000+Online_ANA!M1569/1000/General!$B$22-SUM($P$2:P1569)/1000/General!$B$24+SUM($Q$2:Q1569)/1000/General!$B$24</f>
        <v>1.4277731670161653</v>
      </c>
      <c r="C1569" s="5">
        <f>Online_RAW!K1569</f>
        <v>30.927142857142901</v>
      </c>
      <c r="D1569" s="5">
        <f>Online_RAW!J1569</f>
        <v>3.3116666666666701</v>
      </c>
      <c r="E1569" s="5">
        <f>(1-F1569/100-G1569/100)/(1-C1569/100-D1569/100-General!$B$17/100)</f>
        <v>0.98069029346425074</v>
      </c>
      <c r="F1569" s="5">
        <f>N1569*General!$B$14/(N1569+O1569)+O1569*100/(N1569+O1569)</f>
        <v>35.900602526489379</v>
      </c>
      <c r="G1569" s="5">
        <f>N1569*General!$B$15/(N1569+O1569)</f>
        <v>3.2373433067429604E-2</v>
      </c>
      <c r="H1569" s="5">
        <f>(N1569+O1569)*(1/General!$B$20)*((F1569/100)-E1569*(C1569/100))*1000/B1569</f>
        <v>313.27546270999545</v>
      </c>
      <c r="I1569" s="5">
        <f>(N1569+O1569)*(1/General!$B$20)*((D1569/100)*E1569-(G1569/100))*1000/B1569</f>
        <v>180.8206059486543</v>
      </c>
      <c r="J1569" s="5">
        <f t="shared" si="24"/>
        <v>0.57719364416370866</v>
      </c>
      <c r="K1569" s="5">
        <f>MAX(Online_RAW!$L$2-Online_RAW!L1569,0)</f>
        <v>0</v>
      </c>
      <c r="L1569" s="5">
        <f>0.0039*(Online_RAW!M1569)</f>
        <v>123.9537</v>
      </c>
      <c r="M1569" s="10">
        <f>Online_RAW!$N$2-Online_RAW!N1569</f>
        <v>303.91321904762026</v>
      </c>
      <c r="N1569" s="5">
        <f>Online_RAW!C1569*60</f>
        <v>145.65572727272701</v>
      </c>
      <c r="O1569" s="5">
        <f>MAX(0, Online_RAW!D1569*60)</f>
        <v>34.313727272727299</v>
      </c>
      <c r="P1569" s="5">
        <f>_xlfn.IFNA(VLOOKUP(A1569,Sampling!$D$7:$E$14,2,FALSE),0)</f>
        <v>0</v>
      </c>
      <c r="Q1569">
        <f>_xlfn.IFNA(VLOOKUP(A1569,Refill!$D$6:$G$8,2,FALSE),0)</f>
        <v>0</v>
      </c>
    </row>
    <row r="1570" spans="1:17" x14ac:dyDescent="0.25">
      <c r="A1570" s="5">
        <f>ROUND((Online_RAW!B1570-General!$B$10)*24,3)</f>
        <v>26.132999999999999</v>
      </c>
      <c r="B1570" s="5">
        <f>General!$B$12+Online_ANA!K1570/1000+Online_ANA!L1570/1000+Online_ANA!M1570/1000/General!$B$22-SUM($P$2:P1570)/1000/General!$B$24+SUM($Q$2:Q1570)/1000/General!$B$24</f>
        <v>1.4287936218098443</v>
      </c>
      <c r="C1570" s="5">
        <f>Online_RAW!K1570</f>
        <v>31.01</v>
      </c>
      <c r="D1570" s="5">
        <f>Online_RAW!J1570</f>
        <v>3.3149999999999999</v>
      </c>
      <c r="E1570" s="5">
        <f>(1-F1570/100-G1570/100)/(1-C1570/100-D1570/100-General!$B$17/100)</f>
        <v>0.98035475450324228</v>
      </c>
      <c r="F1570" s="5">
        <f>N1570*General!$B$14/(N1570+O1570)+O1570*100/(N1570+O1570)</f>
        <v>36.007073799385424</v>
      </c>
      <c r="G1570" s="5">
        <f>N1570*General!$B$15/(N1570+O1570)</f>
        <v>3.2319659697280088E-2</v>
      </c>
      <c r="H1570" s="5">
        <f>(N1570+O1570)*(1/General!$B$20)*((F1570/100)-E1570*(C1570/100))*1000/B1570</f>
        <v>315.20231126095371</v>
      </c>
      <c r="I1570" s="5">
        <f>(N1570+O1570)*(1/General!$B$20)*((D1570/100)*E1570-(G1570/100))*1000/B1570</f>
        <v>180.90114832440844</v>
      </c>
      <c r="J1570" s="5">
        <f t="shared" si="24"/>
        <v>0.5739207545805135</v>
      </c>
      <c r="K1570" s="5">
        <f>MAX(Online_RAW!$L$2-Online_RAW!L1570,0)</f>
        <v>0</v>
      </c>
      <c r="L1570" s="5">
        <f>0.0039*(Online_RAW!M1570)</f>
        <v>124.19744999999999</v>
      </c>
      <c r="M1570" s="10">
        <f>Online_RAW!$N$2-Online_RAW!N1570</f>
        <v>304.75982727273004</v>
      </c>
      <c r="N1570" s="5">
        <f>Online_RAW!C1570*60</f>
        <v>145.48252173913019</v>
      </c>
      <c r="O1570" s="5">
        <f>MAX(0, Online_RAW!D1570*60)</f>
        <v>34.572000000000003</v>
      </c>
      <c r="P1570" s="5">
        <f>_xlfn.IFNA(VLOOKUP(A1570,Sampling!$D$7:$E$14,2,FALSE),0)</f>
        <v>0</v>
      </c>
      <c r="Q1570">
        <f>_xlfn.IFNA(VLOOKUP(A1570,Refill!$D$6:$G$8,2,FALSE),0)</f>
        <v>0</v>
      </c>
    </row>
    <row r="1571" spans="1:17" x14ac:dyDescent="0.25">
      <c r="A1571" s="5">
        <f>ROUND((Online_RAW!B1571-General!$B$10)*24,3)</f>
        <v>26.15</v>
      </c>
      <c r="B1571" s="5">
        <f>General!$B$12+Online_ANA!K1571/1000+Online_ANA!L1571/1000+Online_ANA!M1571/1000/General!$B$22-SUM($P$2:P1571)/1000/General!$B$24+SUM($Q$2:Q1571)/1000/General!$B$24</f>
        <v>1.4298409346876333</v>
      </c>
      <c r="C1571" s="5">
        <f>Online_RAW!K1571</f>
        <v>31.08</v>
      </c>
      <c r="D1571" s="5">
        <f>Online_RAW!J1571</f>
        <v>3.33</v>
      </c>
      <c r="E1571" s="5">
        <f>(1-F1571/100-G1571/100)/(1-C1571/100-D1571/100-General!$B$17/100)</f>
        <v>0.97979856842614776</v>
      </c>
      <c r="F1571" s="5">
        <f>N1571*General!$B$14/(N1571+O1571)+O1571*100/(N1571+O1571)</f>
        <v>36.126703960150721</v>
      </c>
      <c r="G1571" s="5">
        <f>N1571*General!$B$15/(N1571+O1571)</f>
        <v>3.2259240424166301E-2</v>
      </c>
      <c r="H1571" s="5">
        <f>(N1571+O1571)*(1/General!$B$20)*((F1571/100)-E1571*(C1571/100))*1000/B1571</f>
        <v>318.80449632280641</v>
      </c>
      <c r="I1571" s="5">
        <f>(N1571+O1571)*(1/General!$B$20)*((D1571/100)*E1571-(G1571/100))*1000/B1571</f>
        <v>181.49205410735792</v>
      </c>
      <c r="J1571" s="5">
        <f t="shared" si="24"/>
        <v>0.56928950563980629</v>
      </c>
      <c r="K1571" s="5">
        <f>MAX(Online_RAW!$L$2-Online_RAW!L1571,0)</f>
        <v>0</v>
      </c>
      <c r="L1571" s="5">
        <f>0.0039*(Online_RAW!M1571)</f>
        <v>124.45550000000013</v>
      </c>
      <c r="M1571" s="10">
        <f>Online_RAW!$N$2-Online_RAW!N1571</f>
        <v>305.62012380952001</v>
      </c>
      <c r="N1571" s="5">
        <f>Online_RAW!C1571*60</f>
        <v>145.20886956521761</v>
      </c>
      <c r="O1571" s="5">
        <f>MAX(0, Online_RAW!D1571*60)</f>
        <v>34.843565217391316</v>
      </c>
      <c r="P1571" s="5">
        <f>_xlfn.IFNA(VLOOKUP(A1571,Sampling!$D$7:$E$14,2,FALSE),0)</f>
        <v>0</v>
      </c>
      <c r="Q1571">
        <f>_xlfn.IFNA(VLOOKUP(A1571,Refill!$D$6:$G$8,2,FALSE),0)</f>
        <v>0</v>
      </c>
    </row>
    <row r="1572" spans="1:17" x14ac:dyDescent="0.25">
      <c r="A1572" s="5">
        <f>ROUND((Online_RAW!B1572-General!$B$10)*24,3)</f>
        <v>26.167000000000002</v>
      </c>
      <c r="B1572" s="5">
        <f>General!$B$12+Online_ANA!K1572/1000+Online_ANA!L1572/1000+Online_ANA!M1572/1000/General!$B$22-SUM($P$2:P1572)/1000/General!$B$24+SUM($Q$2:Q1572)/1000/General!$B$24</f>
        <v>1.4309129864053396</v>
      </c>
      <c r="C1572" s="5">
        <f>Online_RAW!K1572</f>
        <v>31.14</v>
      </c>
      <c r="D1572" s="5">
        <f>Online_RAW!J1572</f>
        <v>3.34</v>
      </c>
      <c r="E1572" s="5">
        <f>(1-F1572/100-G1572/100)/(1-C1572/100-D1572/100-General!$B$17/100)</f>
        <v>0.98036108198523531</v>
      </c>
      <c r="F1572" s="5">
        <f>N1572*General!$B$14/(N1572+O1572)+O1572*100/(N1572+O1572)</f>
        <v>36.158693523184112</v>
      </c>
      <c r="G1572" s="5">
        <f>N1572*General!$B$15/(N1572+O1572)</f>
        <v>3.2243084079199943E-2</v>
      </c>
      <c r="H1572" s="5">
        <f>(N1572+O1572)*(1/General!$B$20)*((F1572/100)-E1572*(C1572/100))*1000/B1572</f>
        <v>315.63911786495311</v>
      </c>
      <c r="I1572" s="5">
        <f>(N1572+O1572)*(1/General!$B$20)*((D1572/100)*E1572-(G1572/100))*1000/B1572</f>
        <v>181.75987757107666</v>
      </c>
      <c r="J1572" s="5">
        <f t="shared" si="24"/>
        <v>0.57584712186669784</v>
      </c>
      <c r="K1572" s="5">
        <f>MAX(Online_RAW!$L$2-Online_RAW!L1572,0)</f>
        <v>0</v>
      </c>
      <c r="L1572" s="5">
        <f>0.0039*(Online_RAW!M1572)</f>
        <v>124.74929999999999</v>
      </c>
      <c r="M1572" s="10">
        <f>Online_RAW!$N$2-Online_RAW!N1572</f>
        <v>306.4684181818202</v>
      </c>
      <c r="N1572" s="5">
        <f>Online_RAW!C1572*60</f>
        <v>144.93469565217418</v>
      </c>
      <c r="O1572" s="5">
        <f>MAX(0, Online_RAW!D1572*60)</f>
        <v>34.867826086956541</v>
      </c>
      <c r="P1572" s="5">
        <f>_xlfn.IFNA(VLOOKUP(A1572,Sampling!$D$7:$E$14,2,FALSE),0)</f>
        <v>0</v>
      </c>
      <c r="Q1572">
        <f>_xlfn.IFNA(VLOOKUP(A1572,Refill!$D$6:$G$8,2,FALSE),0)</f>
        <v>0</v>
      </c>
    </row>
    <row r="1573" spans="1:17" x14ac:dyDescent="0.25">
      <c r="A1573" s="5">
        <f>ROUND((Online_RAW!B1573-General!$B$10)*24,3)</f>
        <v>26.183</v>
      </c>
      <c r="B1573" s="5">
        <f>General!$B$12+Online_ANA!K1573/1000+Online_ANA!L1573/1000+Online_ANA!M1573/1000/General!$B$22-SUM($P$2:P1573)/1000/General!$B$24+SUM($Q$2:Q1573)/1000/General!$B$24</f>
        <v>1.4317719242153579</v>
      </c>
      <c r="C1573" s="5">
        <f>Online_RAW!K1573</f>
        <v>31.21</v>
      </c>
      <c r="D1573" s="5">
        <f>Online_RAW!J1573</f>
        <v>3.34</v>
      </c>
      <c r="E1573" s="5">
        <f>(1-F1573/100-G1573/100)/(1-C1573/100-D1573/100-General!$B$17/100)</f>
        <v>0.97947543462455311</v>
      </c>
      <c r="F1573" s="5">
        <f>N1573*General!$B$14/(N1573+O1573)+O1573*100/(N1573+O1573)</f>
        <v>36.284964979342135</v>
      </c>
      <c r="G1573" s="5">
        <f>N1573*General!$B$15/(N1573+O1573)</f>
        <v>3.2179310616493872E-2</v>
      </c>
      <c r="H1573" s="5">
        <f>(N1573+O1573)*(1/General!$B$20)*((F1573/100)-E1573*(C1573/100))*1000/B1573</f>
        <v>320.59885918291349</v>
      </c>
      <c r="I1573" s="5">
        <f>(N1573+O1573)*(1/General!$B$20)*((D1573/100)*E1573-(G1573/100))*1000/B1573</f>
        <v>181.69874358662207</v>
      </c>
      <c r="J1573" s="5">
        <f t="shared" si="24"/>
        <v>0.56674794180398569</v>
      </c>
      <c r="K1573" s="5">
        <f>MAX(Online_RAW!$L$2-Online_RAW!L1573,0)</f>
        <v>0</v>
      </c>
      <c r="L1573" s="5">
        <f>0.0039*(Online_RAW!M1573)</f>
        <v>124.85655</v>
      </c>
      <c r="M1573" s="10">
        <f>Online_RAW!$N$2-Online_RAW!N1573</f>
        <v>307.28775789474003</v>
      </c>
      <c r="N1573" s="5">
        <f>Online_RAW!C1573*60</f>
        <v>144.8154545454546</v>
      </c>
      <c r="O1573" s="5">
        <f>MAX(0, Online_RAW!D1573*60)</f>
        <v>35.195181818181837</v>
      </c>
      <c r="P1573" s="5">
        <f>_xlfn.IFNA(VLOOKUP(A1573,Sampling!$D$7:$E$14,2,FALSE),0)</f>
        <v>0</v>
      </c>
      <c r="Q1573">
        <f>_xlfn.IFNA(VLOOKUP(A1573,Refill!$D$6:$G$8,2,FALSE),0)</f>
        <v>0</v>
      </c>
    </row>
    <row r="1574" spans="1:17" x14ac:dyDescent="0.25">
      <c r="A1574" s="5">
        <f>ROUND((Online_RAW!B1574-General!$B$10)*24,3)</f>
        <v>26.2</v>
      </c>
      <c r="B1574" s="5">
        <f>General!$B$12+Online_ANA!K1574/1000+Online_ANA!L1574/1000+Online_ANA!M1574/1000/General!$B$22-SUM($P$2:P1574)/1000/General!$B$24+SUM($Q$2:Q1574)/1000/General!$B$24</f>
        <v>1.43283152293578</v>
      </c>
      <c r="C1574" s="5">
        <f>Online_RAW!K1574</f>
        <v>31.274999999999999</v>
      </c>
      <c r="D1574" s="5">
        <f>Online_RAW!J1574</f>
        <v>3.37</v>
      </c>
      <c r="E1574" s="5">
        <f>(1-F1574/100-G1574/100)/(1-C1574/100-D1574/100-General!$B$17/100)</f>
        <v>0.97725602387186927</v>
      </c>
      <c r="F1574" s="5">
        <f>N1574*General!$B$14/(N1574+O1574)+O1574*100/(N1574+O1574)</f>
        <v>36.522224241322895</v>
      </c>
      <c r="G1574" s="5">
        <f>N1574*General!$B$15/(N1574+O1574)</f>
        <v>3.2059482706402576E-2</v>
      </c>
      <c r="H1574" s="5">
        <f>(N1574+O1574)*(1/General!$B$20)*((F1574/100)-E1574*(C1574/100))*1000/B1574</f>
        <v>334.14490620873664</v>
      </c>
      <c r="I1574" s="5">
        <f>(N1574+O1574)*(1/General!$B$20)*((D1574/100)*E1574-(G1574/100))*1000/B1574</f>
        <v>182.88778235531743</v>
      </c>
      <c r="J1574" s="5">
        <f t="shared" si="24"/>
        <v>0.54733075069254367</v>
      </c>
      <c r="K1574" s="5">
        <f>MAX(Online_RAW!$L$2-Online_RAW!L1574,0)</f>
        <v>0</v>
      </c>
      <c r="L1574" s="5">
        <f>0.0039*(Online_RAW!M1574)</f>
        <v>125.16399999999986</v>
      </c>
      <c r="M1574" s="10">
        <f>Online_RAW!$N$2-Online_RAW!N1574</f>
        <v>308.10760000000028</v>
      </c>
      <c r="N1574" s="5">
        <f>Online_RAW!C1574*60</f>
        <v>144.34636363636378</v>
      </c>
      <c r="O1574" s="5">
        <f>MAX(0, Online_RAW!D1574*60)</f>
        <v>35.751818181818166</v>
      </c>
      <c r="P1574" s="5">
        <f>_xlfn.IFNA(VLOOKUP(A1574,Sampling!$D$7:$E$14,2,FALSE),0)</f>
        <v>0</v>
      </c>
      <c r="Q1574">
        <f>_xlfn.IFNA(VLOOKUP(A1574,Refill!$D$6:$G$8,2,FALSE),0)</f>
        <v>0</v>
      </c>
    </row>
    <row r="1575" spans="1:17" x14ac:dyDescent="0.25">
      <c r="A1575" s="5">
        <f>ROUND((Online_RAW!B1575-General!$B$10)*24,3)</f>
        <v>26.216999999999999</v>
      </c>
      <c r="B1575" s="5">
        <f>General!$B$12+Online_ANA!K1575/1000+Online_ANA!L1575/1000+Online_ANA!M1575/1000/General!$B$22-SUM($P$2:P1575)/1000/General!$B$24+SUM($Q$2:Q1575)/1000/General!$B$24</f>
        <v>1.4339480511926606</v>
      </c>
      <c r="C1575" s="5">
        <f>Online_RAW!K1575</f>
        <v>31.387499999999999</v>
      </c>
      <c r="D1575" s="5">
        <f>Online_RAW!J1575</f>
        <v>3.36</v>
      </c>
      <c r="E1575" s="5">
        <f>(1-F1575/100-G1575/100)/(1-C1575/100-D1575/100-General!$B$17/100)</f>
        <v>0.97830880196185066</v>
      </c>
      <c r="F1575" s="5">
        <f>N1575*General!$B$14/(N1575+O1575)+O1575*100/(N1575+O1575)</f>
        <v>36.554168243769062</v>
      </c>
      <c r="G1575" s="5">
        <f>N1575*General!$B$15/(N1575+O1575)</f>
        <v>3.2043349371833806E-2</v>
      </c>
      <c r="H1575" s="5">
        <f>(N1575+O1575)*(1/General!$B$20)*((F1575/100)-E1575*(C1575/100))*1000/B1575</f>
        <v>327.72905431355491</v>
      </c>
      <c r="I1575" s="5">
        <f>(N1575+O1575)*(1/General!$B$20)*((D1575/100)*E1575-(G1575/100))*1000/B1575</f>
        <v>182.43390607944616</v>
      </c>
      <c r="J1575" s="5">
        <f t="shared" si="24"/>
        <v>0.5566607649772255</v>
      </c>
      <c r="K1575" s="5">
        <f>MAX(Online_RAW!$L$2-Online_RAW!L1575,0)</f>
        <v>0</v>
      </c>
      <c r="L1575" s="5">
        <f>0.0039*(Online_RAW!M1575)</f>
        <v>125.48562000000001</v>
      </c>
      <c r="M1575" s="10">
        <f>Online_RAW!$N$2-Online_RAW!N1575</f>
        <v>308.97404999999981</v>
      </c>
      <c r="N1575" s="5">
        <f>Online_RAW!C1575*60</f>
        <v>144.303</v>
      </c>
      <c r="O1575" s="5">
        <f>MAX(0, Online_RAW!D1575*60)</f>
        <v>35.831727272727299</v>
      </c>
      <c r="P1575" s="5">
        <f>_xlfn.IFNA(VLOOKUP(A1575,Sampling!$D$7:$E$14,2,FALSE),0)</f>
        <v>0</v>
      </c>
      <c r="Q1575">
        <f>_xlfn.IFNA(VLOOKUP(A1575,Refill!$D$6:$G$8,2,FALSE),0)</f>
        <v>0</v>
      </c>
    </row>
    <row r="1576" spans="1:17" x14ac:dyDescent="0.25">
      <c r="A1576" s="5">
        <f>ROUND((Online_RAW!B1576-General!$B$10)*24,3)</f>
        <v>26.233000000000001</v>
      </c>
      <c r="B1576" s="5">
        <f>General!$B$12+Online_ANA!K1576/1000+Online_ANA!L1576/1000+Online_ANA!M1576/1000/General!$B$22-SUM($P$2:P1576)/1000/General!$B$24+SUM($Q$2:Q1576)/1000/General!$B$24</f>
        <v>1.4347249777981659</v>
      </c>
      <c r="C1576" s="5">
        <f>Online_RAW!K1576</f>
        <v>31.5</v>
      </c>
      <c r="D1576" s="5">
        <f>Online_RAW!J1576</f>
        <v>3.355</v>
      </c>
      <c r="E1576" s="5">
        <f>(1-F1576/100-G1576/100)/(1-C1576/100-D1576/100-General!$B$17/100)</f>
        <v>0.98043465867604696</v>
      </c>
      <c r="F1576" s="5">
        <f>N1576*General!$B$14/(N1576+O1576)+O1576*100/(N1576+O1576)</f>
        <v>36.521750973822577</v>
      </c>
      <c r="G1576" s="5">
        <f>N1576*General!$B$15/(N1576+O1576)</f>
        <v>3.2059721730392635E-2</v>
      </c>
      <c r="H1576" s="5">
        <f>(N1576+O1576)*(1/General!$B$20)*((F1576/100)-E1576*(C1576/100))*1000/B1576</f>
        <v>315.96494073860237</v>
      </c>
      <c r="I1576" s="5">
        <f>(N1576+O1576)*(1/General!$B$20)*((D1576/100)*E1576-(G1576/100))*1000/B1576</f>
        <v>182.54369184824398</v>
      </c>
      <c r="J1576" s="5">
        <f t="shared" si="24"/>
        <v>0.5777340087844185</v>
      </c>
      <c r="K1576" s="5">
        <f>MAX(Online_RAW!$L$2-Online_RAW!L1576,0)</f>
        <v>0</v>
      </c>
      <c r="L1576" s="5">
        <f>0.0039*(Online_RAW!M1576)</f>
        <v>125.48562000000001</v>
      </c>
      <c r="M1576" s="10">
        <f>Online_RAW!$N$2-Online_RAW!N1576</f>
        <v>309.82090000000062</v>
      </c>
      <c r="N1576" s="5">
        <f>Online_RAW!C1576*60</f>
        <v>144.44318181818159</v>
      </c>
      <c r="O1576" s="5">
        <f>MAX(0, Online_RAW!D1576*60)</f>
        <v>35.774454545454539</v>
      </c>
      <c r="P1576" s="5">
        <f>_xlfn.IFNA(VLOOKUP(A1576,Sampling!$D$7:$E$14,2,FALSE),0)</f>
        <v>0</v>
      </c>
      <c r="Q1576">
        <f>_xlfn.IFNA(VLOOKUP(A1576,Refill!$D$6:$G$8,2,FALSE),0)</f>
        <v>0</v>
      </c>
    </row>
    <row r="1577" spans="1:17" x14ac:dyDescent="0.25">
      <c r="A1577" s="5">
        <f>ROUND((Online_RAW!B1577-General!$B$10)*24,3)</f>
        <v>26.25</v>
      </c>
      <c r="B1577" s="5">
        <f>General!$B$12+Online_ANA!K1577/1000+Online_ANA!L1577/1000+Online_ANA!M1577/1000/General!$B$22-SUM($P$2:P1577)/1000/General!$B$24+SUM($Q$2:Q1577)/1000/General!$B$24</f>
        <v>1.4359392056065234</v>
      </c>
      <c r="C1577" s="5">
        <f>Online_RAW!K1577</f>
        <v>31.515000000000001</v>
      </c>
      <c r="D1577" s="5">
        <f>Online_RAW!J1577</f>
        <v>3.3580000000000001</v>
      </c>
      <c r="E1577" s="5">
        <f>(1-F1577/100-G1577/100)/(1-C1577/100-D1577/100-General!$B$17/100)</f>
        <v>0.98218472480118357</v>
      </c>
      <c r="F1577" s="5">
        <f>N1577*General!$B$14/(N1577+O1577)+O1577*100/(N1577+O1577)</f>
        <v>36.42613118847639</v>
      </c>
      <c r="G1577" s="5">
        <f>N1577*General!$B$15/(N1577+O1577)</f>
        <v>3.2108014551274551E-2</v>
      </c>
      <c r="H1577" s="5">
        <f>(N1577+O1577)*(1/General!$B$20)*((F1577/100)-E1577*(C1577/100))*1000/B1577</f>
        <v>306.06689051054695</v>
      </c>
      <c r="I1577" s="5">
        <f>(N1577+O1577)*(1/General!$B$20)*((D1577/100)*E1577-(G1577/100))*1000/B1577</f>
        <v>182.66255434878036</v>
      </c>
      <c r="J1577" s="5">
        <f t="shared" si="24"/>
        <v>0.59680599245505739</v>
      </c>
      <c r="K1577" s="5">
        <f>MAX(Online_RAW!$L$2-Online_RAW!L1577,0)</f>
        <v>0</v>
      </c>
      <c r="L1577" s="5">
        <f>0.0039*(Online_RAW!M1577)</f>
        <v>125.8647</v>
      </c>
      <c r="M1577" s="10">
        <f>Online_RAW!$N$2-Online_RAW!N1577</f>
        <v>310.7312111111105</v>
      </c>
      <c r="N1577" s="5">
        <f>Online_RAW!C1577*60</f>
        <v>144.4884545454546</v>
      </c>
      <c r="O1577" s="5">
        <f>MAX(0, Online_RAW!D1577*60)</f>
        <v>35.514521739130437</v>
      </c>
      <c r="P1577" s="5">
        <f>_xlfn.IFNA(VLOOKUP(A1577,Sampling!$D$7:$E$14,2,FALSE),0)</f>
        <v>0</v>
      </c>
      <c r="Q1577">
        <f>_xlfn.IFNA(VLOOKUP(A1577,Refill!$D$6:$G$8,2,FALSE),0)</f>
        <v>0</v>
      </c>
    </row>
    <row r="1578" spans="1:17" x14ac:dyDescent="0.25">
      <c r="A1578" s="5">
        <f>ROUND((Online_RAW!B1578-General!$B$10)*24,3)</f>
        <v>26.266999999999999</v>
      </c>
      <c r="B1578" s="5">
        <f>General!$B$12+Online_ANA!K1578/1000+Online_ANA!L1578/1000+Online_ANA!M1578/1000/General!$B$22-SUM($P$2:P1578)/1000/General!$B$24+SUM($Q$2:Q1578)/1000/General!$B$24</f>
        <v>1.4367179372214958</v>
      </c>
      <c r="C1578" s="5">
        <f>Online_RAW!K1578</f>
        <v>31.49</v>
      </c>
      <c r="D1578" s="5">
        <f>Online_RAW!J1578</f>
        <v>3.37</v>
      </c>
      <c r="E1578" s="5">
        <f>(1-F1578/100-G1578/100)/(1-C1578/100-D1578/100-General!$B$17/100)</f>
        <v>0.98005436380202982</v>
      </c>
      <c r="F1578" s="5">
        <f>N1578*General!$B$14/(N1578+O1578)+O1578*100/(N1578+O1578)</f>
        <v>36.551275916129811</v>
      </c>
      <c r="G1578" s="5">
        <f>N1578*General!$B$15/(N1578+O1578)</f>
        <v>3.2044810143368789E-2</v>
      </c>
      <c r="H1578" s="5">
        <f>(N1578+O1578)*(1/General!$B$20)*((F1578/100)-E1578*(C1578/100))*1000/B1578</f>
        <v>317.84411428124378</v>
      </c>
      <c r="I1578" s="5">
        <f>(N1578+O1578)*(1/General!$B$20)*((D1578/100)*E1578-(G1578/100))*1000/B1578</f>
        <v>182.72428139245034</v>
      </c>
      <c r="J1578" s="5">
        <f t="shared" si="24"/>
        <v>0.57488647164555351</v>
      </c>
      <c r="K1578" s="5">
        <f>MAX(Online_RAW!$L$2-Online_RAW!L1578,0)</f>
        <v>0</v>
      </c>
      <c r="L1578" s="5">
        <f>0.0039*(Online_RAW!M1578)</f>
        <v>125.8647</v>
      </c>
      <c r="M1578" s="10">
        <f>Online_RAW!$N$2-Online_RAW!N1578</f>
        <v>311.58002857143038</v>
      </c>
      <c r="N1578" s="5">
        <f>Online_RAW!C1578*60</f>
        <v>144.1249090909092</v>
      </c>
      <c r="O1578" s="5">
        <f>MAX(0, Online_RAW!D1578*60)</f>
        <v>35.779304347826098</v>
      </c>
      <c r="P1578" s="5">
        <f>_xlfn.IFNA(VLOOKUP(A1578,Sampling!$D$7:$E$14,2,FALSE),0)</f>
        <v>0</v>
      </c>
      <c r="Q1578">
        <f>_xlfn.IFNA(VLOOKUP(A1578,Refill!$D$6:$G$8,2,FALSE),0)</f>
        <v>0</v>
      </c>
    </row>
    <row r="1579" spans="1:17" x14ac:dyDescent="0.25">
      <c r="A1579" s="5">
        <f>ROUND((Online_RAW!B1579-General!$B$10)*24,3)</f>
        <v>26.283000000000001</v>
      </c>
      <c r="B1579" s="5">
        <f>General!$B$12+Online_ANA!K1579/1000+Online_ANA!L1579/1000+Online_ANA!M1579/1000/General!$B$22-SUM($P$2:P1579)/1000/General!$B$24+SUM($Q$2:Q1579)/1000/General!$B$24</f>
        <v>1.4379024166972478</v>
      </c>
      <c r="C1579" s="5">
        <f>Online_RAW!K1579</f>
        <v>31.535</v>
      </c>
      <c r="D1579" s="5">
        <f>Online_RAW!J1579</f>
        <v>3.3860000000000001</v>
      </c>
      <c r="E1579" s="5">
        <f>(1-F1579/100-G1579/100)/(1-C1579/100-D1579/100-General!$B$17/100)</f>
        <v>0.9781895041076667</v>
      </c>
      <c r="F1579" s="5">
        <f>N1579*General!$B$14/(N1579+O1579)+O1579*100/(N1579+O1579)</f>
        <v>36.731706652561087</v>
      </c>
      <c r="G1579" s="5">
        <f>N1579*General!$B$15/(N1579+O1579)</f>
        <v>3.1953683508807534E-2</v>
      </c>
      <c r="H1579" s="5">
        <f>(N1579+O1579)*(1/General!$B$20)*((F1579/100)-E1579*(C1579/100))*1000/B1579</f>
        <v>328.66644491310467</v>
      </c>
      <c r="I1579" s="5">
        <f>(N1579+O1579)*(1/General!$B$20)*((D1579/100)*E1579-(G1579/100))*1000/B1579</f>
        <v>183.20846854626384</v>
      </c>
      <c r="J1579" s="5">
        <f t="shared" si="24"/>
        <v>0.55742979358510991</v>
      </c>
      <c r="K1579" s="5">
        <f>MAX(Online_RAW!$L$2-Online_RAW!L1579,0)</f>
        <v>0</v>
      </c>
      <c r="L1579" s="5">
        <f>0.0039*(Online_RAW!M1579)</f>
        <v>126.29837999999998</v>
      </c>
      <c r="M1579" s="10">
        <f>Online_RAW!$N$2-Online_RAW!N1579</f>
        <v>312.39840000000004</v>
      </c>
      <c r="N1579" s="5">
        <f>Online_RAW!C1579*60</f>
        <v>143.79886956521759</v>
      </c>
      <c r="O1579" s="5">
        <f>MAX(0, Online_RAW!D1579*60)</f>
        <v>36.210260869565218</v>
      </c>
      <c r="P1579" s="5">
        <f>_xlfn.IFNA(VLOOKUP(A1579,Sampling!$D$7:$E$14,2,FALSE),0)</f>
        <v>0</v>
      </c>
      <c r="Q1579">
        <f>_xlfn.IFNA(VLOOKUP(A1579,Refill!$D$6:$G$8,2,FALSE),0)</f>
        <v>0</v>
      </c>
    </row>
    <row r="1580" spans="1:17" x14ac:dyDescent="0.25">
      <c r="A1580" s="5">
        <f>ROUND((Online_RAW!B1580-General!$B$10)*24,3)</f>
        <v>26.3</v>
      </c>
      <c r="B1580" s="5">
        <f>General!$B$12+Online_ANA!K1580/1000+Online_ANA!L1580/1000+Online_ANA!M1580/1000/General!$B$22-SUM($P$2:P1580)/1000/General!$B$24+SUM($Q$2:Q1580)/1000/General!$B$24</f>
        <v>1.4389381091743121</v>
      </c>
      <c r="C1580" s="5">
        <f>Online_RAW!K1580</f>
        <v>31.628888888888898</v>
      </c>
      <c r="D1580" s="5">
        <f>Online_RAW!J1580</f>
        <v>3.4</v>
      </c>
      <c r="E1580" s="5">
        <f>(1-F1580/100-G1580/100)/(1-C1580/100-D1580/100-General!$B$17/100)</f>
        <v>0.97949937253846231</v>
      </c>
      <c r="F1580" s="5">
        <f>N1580*General!$B$14/(N1580+O1580)+O1580*100/(N1580+O1580)</f>
        <v>36.752716204802965</v>
      </c>
      <c r="G1580" s="5">
        <f>N1580*General!$B$15/(N1580+O1580)</f>
        <v>3.1943072623836888E-2</v>
      </c>
      <c r="H1580" s="5">
        <f>(N1580+O1580)*(1/General!$B$20)*((F1580/100)-E1580*(C1580/100))*1000/B1580</f>
        <v>322.28006580746035</v>
      </c>
      <c r="I1580" s="5">
        <f>(N1580+O1580)*(1/General!$B$20)*((D1580/100)*E1580-(G1580/100))*1000/B1580</f>
        <v>184.15625710303206</v>
      </c>
      <c r="J1580" s="5">
        <f t="shared" si="24"/>
        <v>0.57141684094433709</v>
      </c>
      <c r="K1580" s="5">
        <f>MAX(Online_RAW!$L$2-Online_RAW!L1580,0)</f>
        <v>0</v>
      </c>
      <c r="L1580" s="5">
        <f>0.0039*(Online_RAW!M1580)</f>
        <v>126.51209999999999</v>
      </c>
      <c r="M1580" s="10">
        <f>Online_RAW!$N$2-Online_RAW!N1580</f>
        <v>313.29435000000012</v>
      </c>
      <c r="N1580" s="5">
        <f>Online_RAW!C1580*60</f>
        <v>143.80278260869562</v>
      </c>
      <c r="O1580" s="5">
        <f>MAX(0, Online_RAW!D1580*60)</f>
        <v>36.271043478260879</v>
      </c>
      <c r="P1580" s="5">
        <f>_xlfn.IFNA(VLOOKUP(A1580,Sampling!$D$7:$E$14,2,FALSE),0)</f>
        <v>0</v>
      </c>
      <c r="Q1580">
        <f>_xlfn.IFNA(VLOOKUP(A1580,Refill!$D$6:$G$8,2,FALSE),0)</f>
        <v>0</v>
      </c>
    </row>
    <row r="1581" spans="1:17" x14ac:dyDescent="0.25">
      <c r="A1581" s="5">
        <f>ROUND((Online_RAW!B1581-General!$B$10)*24,3)</f>
        <v>26.317</v>
      </c>
      <c r="B1581" s="5">
        <f>General!$B$12+Online_ANA!K1581/1000+Online_ANA!L1581/1000+Online_ANA!M1581/1000/General!$B$22-SUM($P$2:P1581)/1000/General!$B$24+SUM($Q$2:Q1581)/1000/General!$B$24</f>
        <v>1.4399033486238535</v>
      </c>
      <c r="C1581" s="5">
        <f>Online_RAW!K1581</f>
        <v>31.6928571428571</v>
      </c>
      <c r="D1581" s="5">
        <f>Online_RAW!J1581</f>
        <v>3.4</v>
      </c>
      <c r="E1581" s="5">
        <f>(1-F1581/100-G1581/100)/(1-C1581/100-D1581/100-General!$B$17/100)</f>
        <v>0.97909169671717677</v>
      </c>
      <c r="F1581" s="5">
        <f>N1581*General!$B$14/(N1581+O1581)+O1581*100/(N1581+O1581)</f>
        <v>36.841702686674495</v>
      </c>
      <c r="G1581" s="5">
        <f>N1581*General!$B$15/(N1581+O1581)</f>
        <v>3.1898129956224999E-2</v>
      </c>
      <c r="H1581" s="5">
        <f>(N1581+O1581)*(1/General!$B$20)*((F1581/100)-E1581*(C1581/100))*1000/B1581</f>
        <v>323.96275457441357</v>
      </c>
      <c r="I1581" s="5">
        <f>(N1581+O1581)*(1/General!$B$20)*((D1581/100)*E1581-(G1581/100))*1000/B1581</f>
        <v>183.7927499202199</v>
      </c>
      <c r="J1581" s="5">
        <f t="shared" si="24"/>
        <v>0.56732679088886773</v>
      </c>
      <c r="K1581" s="5">
        <f>MAX(Online_RAW!$L$2-Online_RAW!L1581,0)</f>
        <v>0</v>
      </c>
      <c r="L1581" s="5">
        <f>0.0039*(Online_RAW!M1581)</f>
        <v>126.75</v>
      </c>
      <c r="M1581" s="10">
        <f>Online_RAW!$N$2-Online_RAW!N1581</f>
        <v>314.08715000000029</v>
      </c>
      <c r="N1581" s="5">
        <f>Online_RAW!C1581*60</f>
        <v>143.47147826086982</v>
      </c>
      <c r="O1581" s="5">
        <f>MAX(0, Online_RAW!D1581*60)</f>
        <v>36.440608695652202</v>
      </c>
      <c r="P1581" s="5">
        <f>_xlfn.IFNA(VLOOKUP(A1581,Sampling!$D$7:$E$14,2,FALSE),0)</f>
        <v>0</v>
      </c>
      <c r="Q1581">
        <f>_xlfn.IFNA(VLOOKUP(A1581,Refill!$D$6:$G$8,2,FALSE),0)</f>
        <v>0</v>
      </c>
    </row>
    <row r="1582" spans="1:17" x14ac:dyDescent="0.25">
      <c r="A1582" s="5">
        <f>ROUND((Online_RAW!B1582-General!$B$10)*24,3)</f>
        <v>26.332999999999998</v>
      </c>
      <c r="B1582" s="5">
        <f>General!$B$12+Online_ANA!K1582/1000+Online_ANA!L1582/1000+Online_ANA!M1582/1000/General!$B$22-SUM($P$2:P1582)/1000/General!$B$24+SUM($Q$2:Q1582)/1000/General!$B$24</f>
        <v>1.4409464995412851</v>
      </c>
      <c r="C1582" s="5">
        <f>Online_RAW!K1582</f>
        <v>31.754999999999999</v>
      </c>
      <c r="D1582" s="5">
        <f>Online_RAW!J1582</f>
        <v>3.42</v>
      </c>
      <c r="E1582" s="5">
        <f>(1-F1582/100-G1582/100)/(1-C1582/100-D1582/100-General!$B$17/100)</f>
        <v>0.97731380969276938</v>
      </c>
      <c r="F1582" s="5">
        <f>N1582*General!$B$14/(N1582+O1582)+O1582*100/(N1582+O1582)</f>
        <v>37.036708812307765</v>
      </c>
      <c r="G1582" s="5">
        <f>N1582*General!$B$15/(N1582+O1582)</f>
        <v>3.1799642013985982E-2</v>
      </c>
      <c r="H1582" s="5">
        <f>(N1582+O1582)*(1/General!$B$20)*((F1582/100)-E1582*(C1582/100))*1000/B1582</f>
        <v>334.8143468397883</v>
      </c>
      <c r="I1582" s="5">
        <f>(N1582+O1582)*(1/General!$B$20)*((D1582/100)*E1582-(G1582/100))*1000/B1582</f>
        <v>184.67524755480233</v>
      </c>
      <c r="J1582" s="5">
        <f t="shared" si="24"/>
        <v>0.55157507226884483</v>
      </c>
      <c r="K1582" s="5">
        <f>MAX(Online_RAW!$L$2-Online_RAW!L1582,0)</f>
        <v>0</v>
      </c>
      <c r="L1582" s="5">
        <f>0.0039*(Online_RAW!M1582)</f>
        <v>126.98205</v>
      </c>
      <c r="M1582" s="10">
        <f>Online_RAW!$N$2-Online_RAW!N1582</f>
        <v>314.97125000000051</v>
      </c>
      <c r="N1582" s="5">
        <f>Online_RAW!C1582*60</f>
        <v>143.2285714285716</v>
      </c>
      <c r="O1582" s="5">
        <f>MAX(0, Online_RAW!D1582*60)</f>
        <v>36.935181818181839</v>
      </c>
      <c r="P1582" s="5">
        <f>_xlfn.IFNA(VLOOKUP(A1582,Sampling!$D$7:$E$14,2,FALSE),0)</f>
        <v>0</v>
      </c>
      <c r="Q1582">
        <f>_xlfn.IFNA(VLOOKUP(A1582,Refill!$D$6:$G$8,2,FALSE),0)</f>
        <v>0</v>
      </c>
    </row>
    <row r="1583" spans="1:17" x14ac:dyDescent="0.25">
      <c r="A1583" s="5">
        <f>ROUND((Online_RAW!B1583-General!$B$10)*24,3)</f>
        <v>26.35</v>
      </c>
      <c r="B1583" s="5">
        <f>General!$B$12+Online_ANA!K1583/1000+Online_ANA!L1583/1000+Online_ANA!M1583/1000/General!$B$22-SUM($P$2:P1583)/1000/General!$B$24+SUM($Q$2:Q1583)/1000/General!$B$24</f>
        <v>1.442051929095679</v>
      </c>
      <c r="C1583" s="5">
        <f>Online_RAW!K1583</f>
        <v>31.86</v>
      </c>
      <c r="D1583" s="5">
        <f>Online_RAW!J1583</f>
        <v>3.43</v>
      </c>
      <c r="E1583" s="5">
        <f>(1-F1583/100-G1583/100)/(1-C1583/100-D1583/100-General!$B$17/100)</f>
        <v>0.97848123864685732</v>
      </c>
      <c r="F1583" s="5">
        <f>N1583*General!$B$14/(N1583+O1583)+O1583*100/(N1583+O1583)</f>
        <v>37.074079584458971</v>
      </c>
      <c r="G1583" s="5">
        <f>N1583*General!$B$15/(N1583+O1583)</f>
        <v>3.1780767886636883E-2</v>
      </c>
      <c r="H1583" s="5">
        <f>(N1583+O1583)*(1/General!$B$20)*((F1583/100)-E1583*(C1583/100))*1000/B1583</f>
        <v>328.36157557447166</v>
      </c>
      <c r="I1583" s="5">
        <f>(N1583+O1583)*(1/General!$B$20)*((D1583/100)*E1583-(G1583/100))*1000/B1583</f>
        <v>185.02881719376776</v>
      </c>
      <c r="J1583" s="5">
        <f t="shared" si="24"/>
        <v>0.5634910749531461</v>
      </c>
      <c r="K1583" s="5">
        <f>MAX(Online_RAW!$L$2-Online_RAW!L1583,0)</f>
        <v>0</v>
      </c>
      <c r="L1583" s="5">
        <f>0.0039*(Online_RAW!M1583)</f>
        <v>127.27130000000012</v>
      </c>
      <c r="M1583" s="10">
        <f>Online_RAW!$N$2-Online_RAW!N1583</f>
        <v>315.86088571428991</v>
      </c>
      <c r="N1583" s="5">
        <f>Online_RAW!C1583*60</f>
        <v>142.93200000000002</v>
      </c>
      <c r="O1583" s="5">
        <f>MAX(0, Online_RAW!D1583*60)</f>
        <v>36.96547826086956</v>
      </c>
      <c r="P1583" s="5">
        <f>_xlfn.IFNA(VLOOKUP(A1583,Sampling!$D$7:$E$14,2,FALSE),0)</f>
        <v>0</v>
      </c>
      <c r="Q1583">
        <f>_xlfn.IFNA(VLOOKUP(A1583,Refill!$D$6:$G$8,2,FALSE),0)</f>
        <v>0</v>
      </c>
    </row>
    <row r="1584" spans="1:17" x14ac:dyDescent="0.25">
      <c r="A1584" s="5">
        <f>ROUND((Online_RAW!B1584-General!$B$10)*24,3)</f>
        <v>26.367000000000001</v>
      </c>
      <c r="B1584" s="5">
        <f>General!$B$12+Online_ANA!K1584/1000+Online_ANA!L1584/1000+Online_ANA!M1584/1000/General!$B$22-SUM($P$2:P1584)/1000/General!$B$24+SUM($Q$2:Q1584)/1000/General!$B$24</f>
        <v>1.4429771818132755</v>
      </c>
      <c r="C1584" s="5">
        <f>Online_RAW!K1584</f>
        <v>31.984999999999999</v>
      </c>
      <c r="D1584" s="5">
        <f>Online_RAW!J1584</f>
        <v>3.4366666666666701</v>
      </c>
      <c r="E1584" s="5">
        <f>(1-F1584/100-G1584/100)/(1-C1584/100-D1584/100-General!$B$17/100)</f>
        <v>0.97971293925440495</v>
      </c>
      <c r="F1584" s="5">
        <f>N1584*General!$B$14/(N1584+O1584)+O1584*100/(N1584+O1584)</f>
        <v>37.123929899451412</v>
      </c>
      <c r="G1584" s="5">
        <f>N1584*General!$B$15/(N1584+O1584)</f>
        <v>3.1755590959873028E-2</v>
      </c>
      <c r="H1584" s="5">
        <f>(N1584+O1584)*(1/General!$B$20)*((F1584/100)-E1584*(C1584/100))*1000/B1584</f>
        <v>321.95716564556949</v>
      </c>
      <c r="I1584" s="5">
        <f>(N1584+O1584)*(1/General!$B$20)*((D1584/100)*E1584-(G1584/100))*1000/B1584</f>
        <v>185.52585930079354</v>
      </c>
      <c r="J1584" s="5">
        <f t="shared" si="24"/>
        <v>0.57624392030159677</v>
      </c>
      <c r="K1584" s="5">
        <f>MAX(Online_RAW!$L$2-Online_RAW!L1584,0)</f>
        <v>0</v>
      </c>
      <c r="L1584" s="5">
        <f>0.0039*(Online_RAW!M1584)</f>
        <v>127.41429999999986</v>
      </c>
      <c r="M1584" s="10">
        <f>Online_RAW!$N$2-Online_RAW!N1584</f>
        <v>316.71354117647024</v>
      </c>
      <c r="N1584" s="5">
        <f>Online_RAW!C1584*60</f>
        <v>142.83109090909079</v>
      </c>
      <c r="O1584" s="5">
        <f>MAX(0, Online_RAW!D1584*60)</f>
        <v>37.081909090909079</v>
      </c>
      <c r="P1584" s="5">
        <f>_xlfn.IFNA(VLOOKUP(A1584,Sampling!$D$7:$E$14,2,FALSE),0)</f>
        <v>0</v>
      </c>
      <c r="Q1584">
        <f>_xlfn.IFNA(VLOOKUP(A1584,Refill!$D$6:$G$8,2,FALSE),0)</f>
        <v>0</v>
      </c>
    </row>
    <row r="1585" spans="1:17" x14ac:dyDescent="0.25">
      <c r="A1585" s="5">
        <f>ROUND((Online_RAW!B1585-General!$B$10)*24,3)</f>
        <v>26.382999999999999</v>
      </c>
      <c r="B1585" s="5">
        <f>General!$B$12+Online_ANA!K1585/1000+Online_ANA!L1585/1000+Online_ANA!M1585/1000/General!$B$22-SUM($P$2:P1585)/1000/General!$B$24+SUM($Q$2:Q1585)/1000/General!$B$24</f>
        <v>1.4440983036697252</v>
      </c>
      <c r="C1585" s="5">
        <f>Online_RAW!K1585</f>
        <v>32.064999999999998</v>
      </c>
      <c r="D1585" s="5">
        <f>Online_RAW!J1585</f>
        <v>3.4433333333333298</v>
      </c>
      <c r="E1585" s="5">
        <f>(1-F1585/100-G1585/100)/(1-C1585/100-D1585/100-General!$B$17/100)</f>
        <v>0.97933972817592629</v>
      </c>
      <c r="F1585" s="5">
        <f>N1585*General!$B$14/(N1585+O1585)+O1585*100/(N1585+O1585)</f>
        <v>37.232800858426359</v>
      </c>
      <c r="G1585" s="5">
        <f>N1585*General!$B$15/(N1585+O1585)</f>
        <v>3.1700605627057392E-2</v>
      </c>
      <c r="H1585" s="5">
        <f>(N1585+O1585)*(1/General!$B$20)*((F1585/100)-E1585*(C1585/100))*1000/B1585</f>
        <v>324.13169899782019</v>
      </c>
      <c r="I1585" s="5">
        <f>(N1585+O1585)*(1/General!$B$20)*((D1585/100)*E1585-(G1585/100))*1000/B1585</f>
        <v>185.71336457754543</v>
      </c>
      <c r="J1585" s="5">
        <f t="shared" si="24"/>
        <v>0.57295650240859153</v>
      </c>
      <c r="K1585" s="5">
        <f>MAX(Online_RAW!$L$2-Online_RAW!L1585,0)</f>
        <v>0</v>
      </c>
      <c r="L1585" s="5">
        <f>0.0039*(Online_RAW!M1585)</f>
        <v>127.7289</v>
      </c>
      <c r="M1585" s="10">
        <f>Online_RAW!$N$2-Online_RAW!N1585</f>
        <v>317.5926500000005</v>
      </c>
      <c r="N1585" s="5">
        <f>Online_RAW!C1585*60</f>
        <v>142.6120909090908</v>
      </c>
      <c r="O1585" s="5">
        <f>MAX(0, Online_RAW!D1585*60)</f>
        <v>37.33663636363638</v>
      </c>
      <c r="P1585" s="5">
        <f>_xlfn.IFNA(VLOOKUP(A1585,Sampling!$D$7:$E$14,2,FALSE),0)</f>
        <v>0</v>
      </c>
      <c r="Q1585">
        <f>_xlfn.IFNA(VLOOKUP(A1585,Refill!$D$6:$G$8,2,FALSE),0)</f>
        <v>0</v>
      </c>
    </row>
    <row r="1586" spans="1:17" x14ac:dyDescent="0.25">
      <c r="A1586" s="5">
        <f>ROUND((Online_RAW!B1586-General!$B$10)*24,3)</f>
        <v>26.4</v>
      </c>
      <c r="B1586" s="5">
        <f>General!$B$12+Online_ANA!K1586/1000+Online_ANA!L1586/1000+Online_ANA!M1586/1000/General!$B$22-SUM($P$2:P1586)/1000/General!$B$24+SUM($Q$2:Q1586)/1000/General!$B$24</f>
        <v>1.4451373237134133</v>
      </c>
      <c r="C1586" s="5">
        <f>Online_RAW!K1586</f>
        <v>32.14</v>
      </c>
      <c r="D1586" s="5">
        <f>Online_RAW!J1586</f>
        <v>3.464</v>
      </c>
      <c r="E1586" s="5">
        <f>(1-F1586/100-G1586/100)/(1-C1586/100-D1586/100-General!$B$17/100)</f>
        <v>0.97796265513220837</v>
      </c>
      <c r="F1586" s="5">
        <f>N1586*General!$B$14/(N1586+O1586)+O1586*100/(N1586+O1586)</f>
        <v>37.414665023153546</v>
      </c>
      <c r="G1586" s="5">
        <f>N1586*General!$B$15/(N1586+O1586)</f>
        <v>3.1608755038811338E-2</v>
      </c>
      <c r="H1586" s="5">
        <f>(N1586+O1586)*(1/General!$B$20)*((F1586/100)-E1586*(C1586/100))*1000/B1586</f>
        <v>332.66344569678148</v>
      </c>
      <c r="I1586" s="5">
        <f>(N1586+O1586)*(1/General!$B$20)*((D1586/100)*E1586-(G1586/100))*1000/B1586</f>
        <v>186.60315193433405</v>
      </c>
      <c r="J1586" s="5">
        <f t="shared" si="24"/>
        <v>0.56093674958330242</v>
      </c>
      <c r="K1586" s="5">
        <f>MAX(Online_RAW!$L$2-Online_RAW!L1586,0)</f>
        <v>0</v>
      </c>
      <c r="L1586" s="5">
        <f>0.0039*(Online_RAW!M1586)</f>
        <v>127.97382</v>
      </c>
      <c r="M1586" s="10">
        <f>Online_RAW!$N$2-Online_RAW!N1586</f>
        <v>318.45821904762033</v>
      </c>
      <c r="N1586" s="5">
        <f>Online_RAW!C1586*60</f>
        <v>142.32</v>
      </c>
      <c r="O1586" s="5">
        <f>MAX(0, Online_RAW!D1586*60)</f>
        <v>37.782000000000004</v>
      </c>
      <c r="P1586" s="5">
        <f>_xlfn.IFNA(VLOOKUP(A1586,Sampling!$D$7:$E$14,2,FALSE),0)</f>
        <v>0</v>
      </c>
      <c r="Q1586">
        <f>_xlfn.IFNA(VLOOKUP(A1586,Refill!$D$6:$G$8,2,FALSE),0)</f>
        <v>0</v>
      </c>
    </row>
    <row r="1587" spans="1:17" x14ac:dyDescent="0.25">
      <c r="A1587" s="5">
        <f>ROUND((Online_RAW!B1587-General!$B$10)*24,3)</f>
        <v>26.417000000000002</v>
      </c>
      <c r="B1587" s="5">
        <f>General!$B$12+Online_ANA!K1587/1000+Online_ANA!L1587/1000+Online_ANA!M1587/1000/General!$B$22-SUM($P$2:P1587)/1000/General!$B$24+SUM($Q$2:Q1587)/1000/General!$B$24</f>
        <v>1.4459669873219732</v>
      </c>
      <c r="C1587" s="5">
        <f>Online_RAW!K1587</f>
        <v>32.229999999999997</v>
      </c>
      <c r="D1587" s="5">
        <f>Online_RAW!J1587</f>
        <v>3.4666666666666699</v>
      </c>
      <c r="E1587" s="5">
        <f>(1-F1587/100-G1587/100)/(1-C1587/100-D1587/100-General!$B$17/100)</f>
        <v>0.97864717113252397</v>
      </c>
      <c r="F1587" s="5">
        <f>N1587*General!$B$14/(N1587+O1587)+O1587*100/(N1587+O1587)</f>
        <v>37.461592787687863</v>
      </c>
      <c r="G1587" s="5">
        <f>N1587*General!$B$15/(N1587+O1587)</f>
        <v>3.1585054147632387E-2</v>
      </c>
      <c r="H1587" s="5">
        <f>(N1587+O1587)*(1/General!$B$20)*((F1587/100)-E1587*(C1587/100))*1000/B1587</f>
        <v>328.65054832466757</v>
      </c>
      <c r="I1587" s="5">
        <f>(N1587+O1587)*(1/General!$B$20)*((D1587/100)*E1587-(G1587/100))*1000/B1587</f>
        <v>186.59663219641621</v>
      </c>
      <c r="J1587" s="5">
        <f t="shared" si="24"/>
        <v>0.5677660759965657</v>
      </c>
      <c r="K1587" s="5">
        <f>MAX(Online_RAW!$L$2-Online_RAW!L1587,0)</f>
        <v>0</v>
      </c>
      <c r="L1587" s="5">
        <f>0.0039*(Online_RAW!M1587)</f>
        <v>127.97382</v>
      </c>
      <c r="M1587" s="10">
        <f>Online_RAW!$N$2-Online_RAW!N1587</f>
        <v>319.36255238095055</v>
      </c>
      <c r="N1587" s="5">
        <f>Online_RAW!C1587*60</f>
        <v>142.0780909090908</v>
      </c>
      <c r="O1587" s="5">
        <f>MAX(0, Online_RAW!D1587*60)</f>
        <v>37.8526956521739</v>
      </c>
      <c r="P1587" s="5">
        <f>_xlfn.IFNA(VLOOKUP(A1587,Sampling!$D$7:$E$14,2,FALSE),0)</f>
        <v>0</v>
      </c>
      <c r="Q1587">
        <f>_xlfn.IFNA(VLOOKUP(A1587,Refill!$D$6:$G$8,2,FALSE),0)</f>
        <v>0</v>
      </c>
    </row>
    <row r="1588" spans="1:17" x14ac:dyDescent="0.25">
      <c r="A1588" s="5">
        <f>ROUND((Online_RAW!B1588-General!$B$10)*24,3)</f>
        <v>26.433</v>
      </c>
      <c r="B1588" s="5">
        <f>General!$B$12+Online_ANA!K1588/1000+Online_ANA!L1588/1000+Online_ANA!M1588/1000/General!$B$22-SUM($P$2:P1588)/1000/General!$B$24+SUM($Q$2:Q1588)/1000/General!$B$24</f>
        <v>1.4472101547604495</v>
      </c>
      <c r="C1588" s="5">
        <f>Online_RAW!K1588</f>
        <v>32.3318181818182</v>
      </c>
      <c r="D1588" s="5">
        <f>Online_RAW!J1588</f>
        <v>3.4766666666666701</v>
      </c>
      <c r="E1588" s="5">
        <f>(1-F1588/100-G1588/100)/(1-C1588/100-D1588/100-General!$B$17/100)</f>
        <v>0.97737934345512445</v>
      </c>
      <c r="F1588" s="5">
        <f>N1588*General!$B$14/(N1588+O1588)+O1588*100/(N1588+O1588)</f>
        <v>37.651954677653904</v>
      </c>
      <c r="G1588" s="5">
        <f>N1588*General!$B$15/(N1588+O1588)</f>
        <v>3.148891177896268E-2</v>
      </c>
      <c r="H1588" s="5">
        <f>(N1588+O1588)*(1/General!$B$20)*((F1588/100)-E1588*(C1588/100))*1000/B1588</f>
        <v>335.88459999644795</v>
      </c>
      <c r="I1588" s="5">
        <f>(N1588+O1588)*(1/General!$B$20)*((D1588/100)*E1588-(G1588/100))*1000/B1588</f>
        <v>186.85714893988228</v>
      </c>
      <c r="J1588" s="5">
        <f t="shared" si="24"/>
        <v>0.55631353429677433</v>
      </c>
      <c r="K1588" s="5">
        <f>MAX(Online_RAW!$L$2-Online_RAW!L1588,0)</f>
        <v>0</v>
      </c>
      <c r="L1588" s="5">
        <f>0.0039*(Online_RAW!M1588)</f>
        <v>128.42622</v>
      </c>
      <c r="M1588" s="10">
        <f>Online_RAW!$N$2-Online_RAW!N1588</f>
        <v>320.22448888888994</v>
      </c>
      <c r="N1588" s="5">
        <f>Online_RAW!C1588*60</f>
        <v>141.73445454545461</v>
      </c>
      <c r="O1588" s="5">
        <f>MAX(0, Online_RAW!D1588*60)</f>
        <v>38.309181818181841</v>
      </c>
      <c r="P1588" s="5">
        <f>_xlfn.IFNA(VLOOKUP(A1588,Sampling!$D$7:$E$14,2,FALSE),0)</f>
        <v>0</v>
      </c>
      <c r="Q1588">
        <f>_xlfn.IFNA(VLOOKUP(A1588,Refill!$D$6:$G$8,2,FALSE),0)</f>
        <v>0</v>
      </c>
    </row>
    <row r="1589" spans="1:17" x14ac:dyDescent="0.25">
      <c r="A1589" s="5">
        <f>ROUND((Online_RAW!B1589-General!$B$10)*24,3)</f>
        <v>26.45</v>
      </c>
      <c r="B1589" s="5">
        <f>General!$B$12+Online_ANA!K1589/1000+Online_ANA!L1589/1000+Online_ANA!M1589/1000/General!$B$22-SUM($P$2:P1589)/1000/General!$B$24+SUM($Q$2:Q1589)/1000/General!$B$24</f>
        <v>1.4479997717693303</v>
      </c>
      <c r="C1589" s="5">
        <f>Online_RAW!K1589</f>
        <v>32.44</v>
      </c>
      <c r="D1589" s="5">
        <f>Online_RAW!J1589</f>
        <v>3.48</v>
      </c>
      <c r="E1589" s="5">
        <f>(1-F1589/100-G1589/100)/(1-C1589/100-D1589/100-General!$B$17/100)</f>
        <v>0.97810908099914184</v>
      </c>
      <c r="F1589" s="5">
        <f>N1589*General!$B$14/(N1589+O1589)+O1589*100/(N1589+O1589)</f>
        <v>37.714533058471176</v>
      </c>
      <c r="G1589" s="5">
        <f>N1589*General!$B$15/(N1589+O1589)</f>
        <v>3.1457306536125669E-2</v>
      </c>
      <c r="H1589" s="5">
        <f>(N1589+O1589)*(1/General!$B$20)*((F1589/100)-E1589*(C1589/100))*1000/B1589</f>
        <v>331.85653550479992</v>
      </c>
      <c r="I1589" s="5">
        <f>(N1589+O1589)*(1/General!$B$20)*((D1589/100)*E1589-(G1589/100))*1000/B1589</f>
        <v>187.00105966468786</v>
      </c>
      <c r="J1589" s="5">
        <f t="shared" si="24"/>
        <v>0.56349970441363539</v>
      </c>
      <c r="K1589" s="5">
        <f>MAX(Online_RAW!$L$2-Online_RAW!L1589,0)</f>
        <v>0</v>
      </c>
      <c r="L1589" s="5">
        <f>0.0039*(Online_RAW!M1589)</f>
        <v>128.42622</v>
      </c>
      <c r="M1589" s="10">
        <f>Online_RAW!$N$2-Online_RAW!N1589</f>
        <v>321.08517142856999</v>
      </c>
      <c r="N1589" s="5">
        <f>Online_RAW!C1589*60</f>
        <v>141.5335000000002</v>
      </c>
      <c r="O1589" s="5">
        <f>MAX(0, Online_RAW!D1589*60)</f>
        <v>38.435500000000019</v>
      </c>
      <c r="P1589" s="5">
        <f>_xlfn.IFNA(VLOOKUP(A1589,Sampling!$D$7:$E$14,2,FALSE),0)</f>
        <v>0</v>
      </c>
      <c r="Q1589">
        <f>_xlfn.IFNA(VLOOKUP(A1589,Refill!$D$6:$G$8,2,FALSE),0)</f>
        <v>0</v>
      </c>
    </row>
    <row r="1590" spans="1:17" x14ac:dyDescent="0.25">
      <c r="A1590" s="5">
        <f>ROUND((Online_RAW!B1590-General!$B$10)*24,3)</f>
        <v>26.466999999999999</v>
      </c>
      <c r="B1590" s="5">
        <f>General!$B$12+Online_ANA!K1590/1000+Online_ANA!L1590/1000+Online_ANA!M1590/1000/General!$B$22-SUM($P$2:P1590)/1000/General!$B$24+SUM($Q$2:Q1590)/1000/General!$B$24</f>
        <v>1.4492317479918448</v>
      </c>
      <c r="C1590" s="5">
        <f>Online_RAW!K1590</f>
        <v>32.534999999999997</v>
      </c>
      <c r="D1590" s="5">
        <f>Online_RAW!J1590</f>
        <v>3.49</v>
      </c>
      <c r="E1590" s="5">
        <f>(1-F1590/100-G1590/100)/(1-C1590/100-D1590/100-General!$B$17/100)</f>
        <v>0.97639650774800824</v>
      </c>
      <c r="F1590" s="5">
        <f>N1590*General!$B$14/(N1590+O1590)+O1590*100/(N1590+O1590)</f>
        <v>37.926162251876264</v>
      </c>
      <c r="G1590" s="5">
        <f>N1590*General!$B$15/(N1590+O1590)</f>
        <v>3.1350423105112997E-2</v>
      </c>
      <c r="H1590" s="5">
        <f>(N1590+O1590)*(1/General!$B$20)*((F1590/100)-E1590*(C1590/100))*1000/B1590</f>
        <v>341.48126229754791</v>
      </c>
      <c r="I1590" s="5">
        <f>(N1590+O1590)*(1/General!$B$20)*((D1590/100)*E1590-(G1590/100))*1000/B1590</f>
        <v>187.19191898764973</v>
      </c>
      <c r="J1590" s="5">
        <f t="shared" si="24"/>
        <v>0.54817625344415244</v>
      </c>
      <c r="K1590" s="5">
        <f>MAX(Online_RAW!$L$2-Online_RAW!L1590,0)</f>
        <v>0</v>
      </c>
      <c r="L1590" s="5">
        <f>0.0039*(Online_RAW!M1590)</f>
        <v>128.87237999999999</v>
      </c>
      <c r="M1590" s="10">
        <f>Online_RAW!$N$2-Online_RAW!N1590</f>
        <v>321.94171111111064</v>
      </c>
      <c r="N1590" s="5">
        <f>Online_RAW!C1590*60</f>
        <v>141.15299999999999</v>
      </c>
      <c r="O1590" s="5">
        <f>MAX(0, Online_RAW!D1590*60)</f>
        <v>38.944090909090924</v>
      </c>
      <c r="P1590" s="5">
        <f>_xlfn.IFNA(VLOOKUP(A1590,Sampling!$D$7:$E$14,2,FALSE),0)</f>
        <v>0</v>
      </c>
      <c r="Q1590">
        <f>_xlfn.IFNA(VLOOKUP(A1590,Refill!$D$6:$G$8,2,FALSE),0)</f>
        <v>0</v>
      </c>
    </row>
    <row r="1591" spans="1:17" x14ac:dyDescent="0.25">
      <c r="A1591" s="5">
        <f>ROUND((Online_RAW!B1591-General!$B$10)*24,3)</f>
        <v>26.483000000000001</v>
      </c>
      <c r="B1591" s="5">
        <f>General!$B$12+Online_ANA!K1591/1000+Online_ANA!L1591/1000+Online_ANA!M1591/1000/General!$B$22-SUM($P$2:P1591)/1000/General!$B$24+SUM($Q$2:Q1591)/1000/General!$B$24</f>
        <v>1.4502863816513765</v>
      </c>
      <c r="C1591" s="5">
        <f>Online_RAW!K1591</f>
        <v>32.634999999999998</v>
      </c>
      <c r="D1591" s="5">
        <f>Online_RAW!J1591</f>
        <v>3.4866666666666699</v>
      </c>
      <c r="E1591" s="5">
        <f>(1-F1591/100-G1591/100)/(1-C1591/100-D1591/100-General!$B$17/100)</f>
        <v>0.97721831769889178</v>
      </c>
      <c r="F1591" s="5">
        <f>N1591*General!$B$14/(N1591+O1591)+O1591*100/(N1591+O1591)</f>
        <v>37.968428334996794</v>
      </c>
      <c r="G1591" s="5">
        <f>N1591*General!$B$15/(N1591+O1591)</f>
        <v>3.1329076598486473E-2</v>
      </c>
      <c r="H1591" s="5">
        <f>(N1591+O1591)*(1/General!$B$20)*((F1591/100)-E1591*(C1591/100))*1000/B1591</f>
        <v>336.29798618588876</v>
      </c>
      <c r="I1591" s="5">
        <f>(N1591+O1591)*(1/General!$B$20)*((D1591/100)*E1591-(G1591/100))*1000/B1591</f>
        <v>186.82364562708617</v>
      </c>
      <c r="J1591" s="5">
        <f t="shared" si="24"/>
        <v>0.55553007541299804</v>
      </c>
      <c r="K1591" s="5">
        <f>MAX(Online_RAW!$L$2-Online_RAW!L1591,0)</f>
        <v>0</v>
      </c>
      <c r="L1591" s="5">
        <f>0.0039*(Online_RAW!M1591)</f>
        <v>129.11339999999998</v>
      </c>
      <c r="M1591" s="10">
        <f>Online_RAW!$N$2-Online_RAW!N1591</f>
        <v>322.82855000000018</v>
      </c>
      <c r="N1591" s="5">
        <f>Online_RAW!C1591*60</f>
        <v>140.89718181818159</v>
      </c>
      <c r="O1591" s="5">
        <f>MAX(0, Online_RAW!D1591*60)</f>
        <v>38.995999999999981</v>
      </c>
      <c r="P1591" s="5">
        <f>_xlfn.IFNA(VLOOKUP(A1591,Sampling!$D$7:$E$14,2,FALSE),0)</f>
        <v>0</v>
      </c>
      <c r="Q1591">
        <f>_xlfn.IFNA(VLOOKUP(A1591,Refill!$D$6:$G$8,2,FALSE),0)</f>
        <v>0</v>
      </c>
    </row>
    <row r="1592" spans="1:17" x14ac:dyDescent="0.25">
      <c r="A1592" s="5">
        <f>ROUND((Online_RAW!B1592-General!$B$10)*24,3)</f>
        <v>26.5</v>
      </c>
      <c r="B1592" s="5">
        <f>General!$B$12+Online_ANA!K1592/1000+Online_ANA!L1592/1000+Online_ANA!M1592/1000/General!$B$22-SUM($P$2:P1592)/1000/General!$B$24+SUM($Q$2:Q1592)/1000/General!$B$24</f>
        <v>1.4513666406566885</v>
      </c>
      <c r="C1592" s="5">
        <f>Online_RAW!K1592</f>
        <v>32.725000000000001</v>
      </c>
      <c r="D1592" s="5">
        <f>Online_RAW!J1592</f>
        <v>3.4966666666666701</v>
      </c>
      <c r="E1592" s="5">
        <f>(1-F1592/100-G1592/100)/(1-C1592/100-D1592/100-General!$B$17/100)</f>
        <v>0.9770467000195564</v>
      </c>
      <c r="F1592" s="5">
        <f>N1592*General!$B$14/(N1592+O1592)+O1592*100/(N1592+O1592)</f>
        <v>38.077076271370657</v>
      </c>
      <c r="G1592" s="5">
        <f>N1592*General!$B$15/(N1592+O1592)</f>
        <v>3.1274203903348154E-2</v>
      </c>
      <c r="H1592" s="5">
        <f>(N1592+O1592)*(1/General!$B$20)*((F1592/100)-E1592*(C1592/100))*1000/B1592</f>
        <v>337.71450681091096</v>
      </c>
      <c r="I1592" s="5">
        <f>(N1592+O1592)*(1/General!$B$20)*((D1592/100)*E1592-(G1592/100))*1000/B1592</f>
        <v>187.31223232801446</v>
      </c>
      <c r="J1592" s="5">
        <f t="shared" si="24"/>
        <v>0.55464668692154251</v>
      </c>
      <c r="K1592" s="5">
        <f>MAX(Online_RAW!$L$2-Online_RAW!L1592,0)</f>
        <v>0</v>
      </c>
      <c r="L1592" s="5">
        <f>0.0039*(Online_RAW!M1592)</f>
        <v>129.39680000000013</v>
      </c>
      <c r="M1592" s="10">
        <f>Online_RAW!$N$2-Online_RAW!N1592</f>
        <v>323.69712631579023</v>
      </c>
      <c r="N1592" s="5">
        <f>Online_RAW!C1592*60</f>
        <v>140.7386086956522</v>
      </c>
      <c r="O1592" s="5">
        <f>MAX(0, Online_RAW!D1592*60)</f>
        <v>39.267391304347804</v>
      </c>
      <c r="P1592" s="5">
        <f>_xlfn.IFNA(VLOOKUP(A1592,Sampling!$D$7:$E$14,2,FALSE),0)</f>
        <v>0</v>
      </c>
      <c r="Q1592">
        <f>_xlfn.IFNA(VLOOKUP(A1592,Refill!$D$6:$G$8,2,FALSE),0)</f>
        <v>0</v>
      </c>
    </row>
    <row r="1593" spans="1:17" x14ac:dyDescent="0.25">
      <c r="A1593" s="5">
        <f>ROUND((Online_RAW!B1593-General!$B$10)*24,3)</f>
        <v>26.516999999999999</v>
      </c>
      <c r="B1593" s="5">
        <f>General!$B$12+Online_ANA!K1593/1000+Online_ANA!L1593/1000+Online_ANA!M1593/1000/General!$B$22-SUM($P$2:P1593)/1000/General!$B$24+SUM($Q$2:Q1593)/1000/General!$B$24</f>
        <v>1.4523293238532118</v>
      </c>
      <c r="C1593" s="5">
        <f>Online_RAW!K1593</f>
        <v>32.81</v>
      </c>
      <c r="D1593" s="5">
        <f>Online_RAW!J1593</f>
        <v>3.5150000000000001</v>
      </c>
      <c r="E1593" s="5">
        <f>(1-F1593/100-G1593/100)/(1-C1593/100-D1593/100-General!$B$17/100)</f>
        <v>0.97660822491359256</v>
      </c>
      <c r="F1593" s="5">
        <f>N1593*General!$B$14/(N1593+O1593)+O1593*100/(N1593+O1593)</f>
        <v>38.205832969908428</v>
      </c>
      <c r="G1593" s="5">
        <f>N1593*General!$B$15/(N1593+O1593)</f>
        <v>3.1209175267723016E-2</v>
      </c>
      <c r="H1593" s="5">
        <f>(N1593+O1593)*(1/General!$B$20)*((F1593/100)-E1593*(C1593/100))*1000/B1593</f>
        <v>341.00060656752578</v>
      </c>
      <c r="I1593" s="5">
        <f>(N1593+O1593)*(1/General!$B$20)*((D1593/100)*E1593-(G1593/100))*1000/B1593</f>
        <v>188.2001171162805</v>
      </c>
      <c r="J1593" s="5">
        <f t="shared" ref="J1593:J1656" si="25">I1593/H1593</f>
        <v>0.5519055200830344</v>
      </c>
      <c r="K1593" s="5">
        <f>MAX(Online_RAW!$L$2-Online_RAW!L1593,0)</f>
        <v>0</v>
      </c>
      <c r="L1593" s="5">
        <f>0.0039*(Online_RAW!M1593)</f>
        <v>129.5307</v>
      </c>
      <c r="M1593" s="10">
        <f>Online_RAW!$N$2-Online_RAW!N1593</f>
        <v>324.60050000000047</v>
      </c>
      <c r="N1593" s="5">
        <f>Online_RAW!C1593*60</f>
        <v>140.523</v>
      </c>
      <c r="O1593" s="5">
        <f>MAX(0, Online_RAW!D1593*60)</f>
        <v>39.581727272727299</v>
      </c>
      <c r="P1593" s="5">
        <f>_xlfn.IFNA(VLOOKUP(A1593,Sampling!$D$7:$E$14,2,FALSE),0)</f>
        <v>0</v>
      </c>
      <c r="Q1593">
        <f>_xlfn.IFNA(VLOOKUP(A1593,Refill!$D$6:$G$8,2,FALSE),0)</f>
        <v>0</v>
      </c>
    </row>
    <row r="1594" spans="1:17" x14ac:dyDescent="0.25">
      <c r="A1594" s="5">
        <f>ROUND((Online_RAW!B1594-General!$B$10)*24,3)</f>
        <v>26.533000000000001</v>
      </c>
      <c r="B1594" s="5">
        <f>General!$B$12+Online_ANA!K1594/1000+Online_ANA!L1594/1000+Online_ANA!M1594/1000/General!$B$22-SUM($P$2:P1594)/1000/General!$B$24+SUM($Q$2:Q1594)/1000/General!$B$24</f>
        <v>1.4534585620517066</v>
      </c>
      <c r="C1594" s="5">
        <f>Online_RAW!K1594</f>
        <v>32.895000000000003</v>
      </c>
      <c r="D1594" s="5">
        <f>Online_RAW!J1594</f>
        <v>3.5266666666666699</v>
      </c>
      <c r="E1594" s="5">
        <f>(1-F1594/100-G1594/100)/(1-C1594/100-D1594/100-General!$B$17/100)</f>
        <v>0.97684113752015167</v>
      </c>
      <c r="F1594" s="5">
        <f>N1594*General!$B$14/(N1594+O1594)+O1594*100/(N1594+O1594)</f>
        <v>38.285571287683624</v>
      </c>
      <c r="G1594" s="5">
        <f>N1594*General!$B$15/(N1594+O1594)</f>
        <v>3.1168903390058775E-2</v>
      </c>
      <c r="H1594" s="5">
        <f>(N1594+O1594)*(1/General!$B$20)*((F1594/100)-E1594*(C1594/100))*1000/B1594</f>
        <v>340.18904405130877</v>
      </c>
      <c r="I1594" s="5">
        <f>(N1594+O1594)*(1/General!$B$20)*((D1594/100)*E1594-(G1594/100))*1000/B1594</f>
        <v>188.76356663357811</v>
      </c>
      <c r="J1594" s="5">
        <f t="shared" si="25"/>
        <v>0.55487844166171318</v>
      </c>
      <c r="K1594" s="5">
        <f>MAX(Online_RAW!$L$2-Online_RAW!L1594,0)</f>
        <v>0</v>
      </c>
      <c r="L1594" s="5">
        <f>0.0039*(Online_RAW!M1594)</f>
        <v>129.81410000000014</v>
      </c>
      <c r="M1594" s="10">
        <f>Online_RAW!$N$2-Online_RAW!N1594</f>
        <v>325.52246363636004</v>
      </c>
      <c r="N1594" s="5">
        <f>Online_RAW!C1594*60</f>
        <v>140.36556521739121</v>
      </c>
      <c r="O1594" s="5">
        <f>MAX(0, Online_RAW!D1594*60)</f>
        <v>39.769826086956535</v>
      </c>
      <c r="P1594" s="5">
        <f>_xlfn.IFNA(VLOOKUP(A1594,Sampling!$D$7:$E$14,2,FALSE),0)</f>
        <v>0</v>
      </c>
      <c r="Q1594">
        <f>_xlfn.IFNA(VLOOKUP(A1594,Refill!$D$6:$G$8,2,FALSE),0)</f>
        <v>0</v>
      </c>
    </row>
    <row r="1595" spans="1:17" x14ac:dyDescent="0.25">
      <c r="A1595" s="5">
        <f>ROUND((Online_RAW!B1595-General!$B$10)*24,3)</f>
        <v>26.55</v>
      </c>
      <c r="B1595" s="5">
        <f>General!$B$12+Online_ANA!K1595/1000+Online_ANA!L1595/1000+Online_ANA!M1595/1000/General!$B$22-SUM($P$2:P1595)/1000/General!$B$24+SUM($Q$2:Q1595)/1000/General!$B$24</f>
        <v>1.4546057595329456</v>
      </c>
      <c r="C1595" s="5">
        <f>Online_RAW!K1595</f>
        <v>32.97</v>
      </c>
      <c r="D1595" s="5">
        <f>Online_RAW!J1595</f>
        <v>3.536</v>
      </c>
      <c r="E1595" s="5">
        <f>(1-F1595/100-G1595/100)/(1-C1595/100-D1595/100-General!$B$17/100)</f>
        <v>0.97684780937133375</v>
      </c>
      <c r="F1595" s="5">
        <f>N1595*General!$B$14/(N1595+O1595)+O1595*100/(N1595+O1595)</f>
        <v>38.367572235907843</v>
      </c>
      <c r="G1595" s="5">
        <f>N1595*General!$B$15/(N1595+O1595)</f>
        <v>3.1127488769743514E-2</v>
      </c>
      <c r="H1595" s="5">
        <f>(N1595+O1595)*(1/General!$B$20)*((F1595/100)-E1595*(C1595/100))*1000/B1595</f>
        <v>340.18481840196523</v>
      </c>
      <c r="I1595" s="5">
        <f>(N1595+O1595)*(1/General!$B$20)*((D1595/100)*E1595-(G1595/100))*1000/B1595</f>
        <v>189.00725642467512</v>
      </c>
      <c r="J1595" s="5">
        <f t="shared" si="25"/>
        <v>0.55560167944162209</v>
      </c>
      <c r="K1595" s="5">
        <f>MAX(Online_RAW!$L$2-Online_RAW!L1595,0)</f>
        <v>0</v>
      </c>
      <c r="L1595" s="5">
        <f>0.0039*(Online_RAW!M1595)</f>
        <v>130.13831999999999</v>
      </c>
      <c r="M1595" s="10">
        <f>Online_RAW!$N$2-Online_RAW!N1595</f>
        <v>326.41950909091065</v>
      </c>
      <c r="N1595" s="5">
        <f>Online_RAW!C1595*60</f>
        <v>140.09400000000002</v>
      </c>
      <c r="O1595" s="5">
        <f>MAX(0, Online_RAW!D1595*60)</f>
        <v>39.932086956521765</v>
      </c>
      <c r="P1595" s="5">
        <f>_xlfn.IFNA(VLOOKUP(A1595,Sampling!$D$7:$E$14,2,FALSE),0)</f>
        <v>0</v>
      </c>
      <c r="Q1595">
        <f>_xlfn.IFNA(VLOOKUP(A1595,Refill!$D$6:$G$8,2,FALSE),0)</f>
        <v>0</v>
      </c>
    </row>
    <row r="1596" spans="1:17" x14ac:dyDescent="0.25">
      <c r="A1596" s="5">
        <f>ROUND((Online_RAW!B1596-General!$B$10)*24,3)</f>
        <v>26.567</v>
      </c>
      <c r="B1596" s="5">
        <f>General!$B$12+Online_ANA!K1596/1000+Online_ANA!L1596/1000+Online_ANA!M1596/1000/General!$B$22-SUM($P$2:P1596)/1000/General!$B$24+SUM($Q$2:Q1596)/1000/General!$B$24</f>
        <v>1.4553974894833395</v>
      </c>
      <c r="C1596" s="5">
        <f>Online_RAW!K1596</f>
        <v>33.058999999999997</v>
      </c>
      <c r="D1596" s="5">
        <f>Online_RAW!J1596</f>
        <v>3.5459999999999998</v>
      </c>
      <c r="E1596" s="5">
        <f>(1-F1596/100-G1596/100)/(1-C1596/100-D1596/100-General!$B$17/100)</f>
        <v>0.97679768987495608</v>
      </c>
      <c r="F1596" s="5">
        <f>N1596*General!$B$14/(N1596+O1596)+O1596*100/(N1596+O1596)</f>
        <v>38.467486269821222</v>
      </c>
      <c r="G1596" s="5">
        <f>N1596*General!$B$15/(N1596+O1596)</f>
        <v>3.1077027136453925E-2</v>
      </c>
      <c r="H1596" s="5">
        <f>(N1596+O1596)*(1/General!$B$20)*((F1596/100)-E1596*(C1596/100))*1000/B1596</f>
        <v>340.65885520750459</v>
      </c>
      <c r="I1596" s="5">
        <f>(N1596+O1596)*(1/General!$B$20)*((D1596/100)*E1596-(G1596/100))*1000/B1596</f>
        <v>189.35403481362937</v>
      </c>
      <c r="J1596" s="5">
        <f t="shared" si="25"/>
        <v>0.55584650719937601</v>
      </c>
      <c r="K1596" s="5">
        <f>MAX(Online_RAW!$L$2-Online_RAW!L1596,0)</f>
        <v>0</v>
      </c>
      <c r="L1596" s="5">
        <f>0.0039*(Online_RAW!M1596)</f>
        <v>130.13831999999999</v>
      </c>
      <c r="M1596" s="10">
        <f>Online_RAW!$N$2-Online_RAW!N1596</f>
        <v>327.28249473683991</v>
      </c>
      <c r="N1596" s="5">
        <f>Online_RAW!C1596*60</f>
        <v>139.80599999999998</v>
      </c>
      <c r="O1596" s="5">
        <f>MAX(0, Online_RAW!D1596*60)</f>
        <v>40.141714285714258</v>
      </c>
      <c r="P1596" s="5">
        <f>_xlfn.IFNA(VLOOKUP(A1596,Sampling!$D$7:$E$14,2,FALSE),0)</f>
        <v>0</v>
      </c>
      <c r="Q1596">
        <f>_xlfn.IFNA(VLOOKUP(A1596,Refill!$D$6:$G$8,2,FALSE),0)</f>
        <v>0</v>
      </c>
    </row>
    <row r="1597" spans="1:17" x14ac:dyDescent="0.25">
      <c r="A1597" s="5">
        <f>ROUND((Online_RAW!B1597-General!$B$10)*24,3)</f>
        <v>26.582999999999998</v>
      </c>
      <c r="B1597" s="5">
        <f>General!$B$12+Online_ANA!K1597/1000+Online_ANA!L1597/1000+Online_ANA!M1597/1000/General!$B$22-SUM($P$2:P1597)/1000/General!$B$24+SUM($Q$2:Q1597)/1000/General!$B$24</f>
        <v>1.4566161747808348</v>
      </c>
      <c r="C1597" s="5">
        <f>Online_RAW!K1597</f>
        <v>33.171999999999997</v>
      </c>
      <c r="D1597" s="5">
        <f>Online_RAW!J1597</f>
        <v>3.55</v>
      </c>
      <c r="E1597" s="5">
        <f>(1-F1597/100-G1597/100)/(1-C1597/100-D1597/100-General!$B$17/100)</f>
        <v>0.97592643837475834</v>
      </c>
      <c r="F1597" s="5">
        <f>N1597*General!$B$14/(N1597+O1597)+O1597*100/(N1597+O1597)</f>
        <v>38.636611084717075</v>
      </c>
      <c r="G1597" s="5">
        <f>N1597*General!$B$15/(N1597+O1597)</f>
        <v>3.0991610563274211E-2</v>
      </c>
      <c r="H1597" s="5">
        <f>(N1597+O1597)*(1/General!$B$20)*((F1597/100)-E1597*(C1597/100))*1000/B1597</f>
        <v>345.50116136676047</v>
      </c>
      <c r="I1597" s="5">
        <f>(N1597+O1597)*(1/General!$B$20)*((D1597/100)*E1597-(G1597/100))*1000/B1597</f>
        <v>189.40772883318246</v>
      </c>
      <c r="J1597" s="5">
        <f t="shared" si="25"/>
        <v>0.54821155472794525</v>
      </c>
      <c r="K1597" s="5">
        <f>MAX(Online_RAW!$L$2-Online_RAW!L1597,0)</f>
        <v>0</v>
      </c>
      <c r="L1597" s="5">
        <f>0.0039*(Online_RAW!M1597)</f>
        <v>130.53066000000001</v>
      </c>
      <c r="M1597" s="10">
        <f>Online_RAW!$N$2-Online_RAW!N1597</f>
        <v>328.18321111110981</v>
      </c>
      <c r="N1597" s="5">
        <f>Online_RAW!C1597*60</f>
        <v>139.54147826086981</v>
      </c>
      <c r="O1597" s="5">
        <f>MAX(0, Online_RAW!D1597*60)</f>
        <v>40.560782608695661</v>
      </c>
      <c r="P1597" s="5">
        <f>_xlfn.IFNA(VLOOKUP(A1597,Sampling!$D$7:$E$14,2,FALSE),0)</f>
        <v>0</v>
      </c>
      <c r="Q1597">
        <f>_xlfn.IFNA(VLOOKUP(A1597,Refill!$D$6:$G$8,2,FALSE),0)</f>
        <v>0</v>
      </c>
    </row>
    <row r="1598" spans="1:17" x14ac:dyDescent="0.25">
      <c r="A1598" s="5">
        <f>ROUND((Online_RAW!B1598-General!$B$10)*24,3)</f>
        <v>26.6</v>
      </c>
      <c r="B1598" s="5">
        <f>General!$B$12+Online_ANA!K1598/1000+Online_ANA!L1598/1000+Online_ANA!M1598/1000/General!$B$22-SUM($P$2:P1598)/1000/General!$B$24+SUM($Q$2:Q1598)/1000/General!$B$24</f>
        <v>1.4574691170475418</v>
      </c>
      <c r="C1598" s="5">
        <f>Online_RAW!K1598</f>
        <v>33.255000000000003</v>
      </c>
      <c r="D1598" s="5">
        <f>Online_RAW!J1598</f>
        <v>3.5649999999999999</v>
      </c>
      <c r="E1598" s="5">
        <f>(1-F1598/100-G1598/100)/(1-C1598/100-D1598/100-General!$B$17/100)</f>
        <v>0.97515706594253249</v>
      </c>
      <c r="F1598" s="5">
        <f>N1598*General!$B$14/(N1598+O1598)+O1598*100/(N1598+O1598)</f>
        <v>38.780600646413504</v>
      </c>
      <c r="G1598" s="5">
        <f>N1598*General!$B$15/(N1598+O1598)</f>
        <v>3.091888856241742E-2</v>
      </c>
      <c r="H1598" s="5">
        <f>(N1598+O1598)*(1/General!$B$20)*((F1598/100)-E1598*(C1598/100))*1000/B1598</f>
        <v>350.43423362398636</v>
      </c>
      <c r="I1598" s="5">
        <f>(N1598+O1598)*(1/General!$B$20)*((D1598/100)*E1598-(G1598/100))*1000/B1598</f>
        <v>190.09348875733963</v>
      </c>
      <c r="J1598" s="5">
        <f t="shared" si="25"/>
        <v>0.54245125195533461</v>
      </c>
      <c r="K1598" s="5">
        <f>MAX(Online_RAW!$L$2-Online_RAW!L1598,0)</f>
        <v>0</v>
      </c>
      <c r="L1598" s="5">
        <f>0.0039*(Online_RAW!M1598)</f>
        <v>130.53066000000001</v>
      </c>
      <c r="M1598" s="10">
        <f>Online_RAW!$N$2-Online_RAW!N1598</f>
        <v>329.11291818182053</v>
      </c>
      <c r="N1598" s="5">
        <f>Online_RAW!C1598*60</f>
        <v>139.3142608695654</v>
      </c>
      <c r="O1598" s="5">
        <f>MAX(0, Online_RAW!D1598*60)</f>
        <v>40.917652173913019</v>
      </c>
      <c r="P1598" s="5">
        <f>_xlfn.IFNA(VLOOKUP(A1598,Sampling!$D$7:$E$14,2,FALSE),0)</f>
        <v>0</v>
      </c>
      <c r="Q1598">
        <f>_xlfn.IFNA(VLOOKUP(A1598,Refill!$D$6:$G$8,2,FALSE),0)</f>
        <v>0</v>
      </c>
    </row>
    <row r="1599" spans="1:17" x14ac:dyDescent="0.25">
      <c r="A1599" s="5">
        <f>ROUND((Online_RAW!B1599-General!$B$10)*24,3)</f>
        <v>26.617000000000001</v>
      </c>
      <c r="B1599" s="5">
        <f>General!$B$12+Online_ANA!K1599/1000+Online_ANA!L1599/1000+Online_ANA!M1599/1000/General!$B$22-SUM($P$2:P1599)/1000/General!$B$24+SUM($Q$2:Q1599)/1000/General!$B$24</f>
        <v>1.4586717362385326</v>
      </c>
      <c r="C1599" s="5">
        <f>Online_RAW!K1599</f>
        <v>33.335000000000001</v>
      </c>
      <c r="D1599" s="5">
        <f>Online_RAW!J1599</f>
        <v>3.58</v>
      </c>
      <c r="E1599" s="5">
        <f>(1-F1599/100-G1599/100)/(1-C1599/100-D1599/100-General!$B$17/100)</f>
        <v>0.9764968544841095</v>
      </c>
      <c r="F1599" s="5">
        <f>N1599*General!$B$14/(N1599+O1599)+O1599*100/(N1599+O1599)</f>
        <v>38.789304119421985</v>
      </c>
      <c r="G1599" s="5">
        <f>N1599*General!$B$15/(N1599+O1599)</f>
        <v>3.0914492868978797E-2</v>
      </c>
      <c r="H1599" s="5">
        <f>(N1599+O1599)*(1/General!$B$20)*((F1599/100)-E1599*(C1599/100))*1000/B1599</f>
        <v>343.91533397983238</v>
      </c>
      <c r="I1599" s="5">
        <f>(N1599+O1599)*(1/General!$B$20)*((D1599/100)*E1599-(G1599/100))*1000/B1599</f>
        <v>191.03706380012562</v>
      </c>
      <c r="J1599" s="5">
        <f t="shared" si="25"/>
        <v>0.55547701694315343</v>
      </c>
      <c r="K1599" s="5">
        <f>MAX(Online_RAW!$L$2-Online_RAW!L1599,0)</f>
        <v>0</v>
      </c>
      <c r="L1599" s="5">
        <f>0.0039*(Online_RAW!M1599)</f>
        <v>130.97825000000012</v>
      </c>
      <c r="M1599" s="10">
        <f>Online_RAW!$N$2-Online_RAW!N1599</f>
        <v>329.9359000000004</v>
      </c>
      <c r="N1599" s="5">
        <f>Online_RAW!C1599*60</f>
        <v>139.3158260869566</v>
      </c>
      <c r="O1599" s="5">
        <f>MAX(0, Online_RAW!D1599*60)</f>
        <v>40.943739130434778</v>
      </c>
      <c r="P1599" s="5">
        <f>_xlfn.IFNA(VLOOKUP(A1599,Sampling!$D$7:$E$14,2,FALSE),0)</f>
        <v>0</v>
      </c>
      <c r="Q1599">
        <f>_xlfn.IFNA(VLOOKUP(A1599,Refill!$D$6:$G$8,2,FALSE),0)</f>
        <v>0</v>
      </c>
    </row>
    <row r="1600" spans="1:17" x14ac:dyDescent="0.25">
      <c r="A1600" s="5">
        <f>ROUND((Online_RAW!B1600-General!$B$10)*24,3)</f>
        <v>26.632999999999999</v>
      </c>
      <c r="B1600" s="5">
        <f>General!$B$12+Online_ANA!K1600/1000+Online_ANA!L1600/1000+Online_ANA!M1600/1000/General!$B$22-SUM($P$2:P1600)/1000/General!$B$24+SUM($Q$2:Q1600)/1000/General!$B$24</f>
        <v>1.4597601790301467</v>
      </c>
      <c r="C1600" s="5">
        <f>Online_RAW!K1600</f>
        <v>33.43</v>
      </c>
      <c r="D1600" s="5">
        <f>Online_RAW!J1600</f>
        <v>3.5750000000000002</v>
      </c>
      <c r="E1600" s="5">
        <f>(1-F1600/100-G1600/100)/(1-C1600/100-D1600/100-General!$B$17/100)</f>
        <v>0.9771386681083537</v>
      </c>
      <c r="F1600" s="5">
        <f>N1600*General!$B$14/(N1600+O1600)+O1600*100/(N1600+O1600)</f>
        <v>38.837059613821033</v>
      </c>
      <c r="G1600" s="5">
        <f>N1600*General!$B$15/(N1600+O1600)</f>
        <v>3.0890373932413624E-2</v>
      </c>
      <c r="H1600" s="5">
        <f>(N1600+O1600)*(1/General!$B$20)*((F1600/100)-E1600*(C1600/100))*1000/B1600</f>
        <v>339.50298751779377</v>
      </c>
      <c r="I1600" s="5">
        <f>(N1600+O1600)*(1/General!$B$20)*((D1600/100)*E1600-(G1600/100))*1000/B1600</f>
        <v>190.47620803547761</v>
      </c>
      <c r="J1600" s="5">
        <f t="shared" si="25"/>
        <v>0.56104427660005352</v>
      </c>
      <c r="K1600" s="5">
        <f>MAX(Online_RAW!$L$2-Online_RAW!L1600,0)</f>
        <v>0</v>
      </c>
      <c r="L1600" s="5">
        <f>0.0039*(Online_RAW!M1600)</f>
        <v>131.18819999999999</v>
      </c>
      <c r="M1600" s="10">
        <f>Online_RAW!$N$2-Online_RAW!N1600</f>
        <v>330.89345714285992</v>
      </c>
      <c r="N1600" s="5">
        <f>Online_RAW!C1600*60</f>
        <v>139.0048695652176</v>
      </c>
      <c r="O1600" s="5">
        <f>MAX(0, Online_RAW!D1600*60)</f>
        <v>40.992782608695656</v>
      </c>
      <c r="P1600" s="5">
        <f>_xlfn.IFNA(VLOOKUP(A1600,Sampling!$D$7:$E$14,2,FALSE),0)</f>
        <v>0</v>
      </c>
      <c r="Q1600">
        <f>_xlfn.IFNA(VLOOKUP(A1600,Refill!$D$6:$G$8,2,FALSE),0)</f>
        <v>0</v>
      </c>
    </row>
    <row r="1601" spans="1:17" x14ac:dyDescent="0.25">
      <c r="A1601" s="5">
        <f>ROUND((Online_RAW!B1601-General!$B$10)*24,3)</f>
        <v>26.65</v>
      </c>
      <c r="B1601" s="5">
        <f>General!$B$12+Online_ANA!K1601/1000+Online_ANA!L1601/1000+Online_ANA!M1601/1000/General!$B$22-SUM($P$2:P1601)/1000/General!$B$24+SUM($Q$2:Q1601)/1000/General!$B$24</f>
        <v>1.4608805391960373</v>
      </c>
      <c r="C1601" s="5">
        <f>Online_RAW!K1601</f>
        <v>33.51</v>
      </c>
      <c r="D1601" s="5">
        <f>Online_RAW!J1601</f>
        <v>3.59</v>
      </c>
      <c r="E1601" s="5">
        <f>(1-F1601/100-G1601/100)/(1-C1601/100-D1601/100-General!$B$17/100)</f>
        <v>0.97553365022606098</v>
      </c>
      <c r="F1601" s="5">
        <f>N1601*General!$B$14/(N1601+O1601)+O1601*100/(N1601+O1601)</f>
        <v>39.030246502331771</v>
      </c>
      <c r="G1601" s="5">
        <f>N1601*General!$B$15/(N1601+O1601)</f>
        <v>3.0792804796802131E-2</v>
      </c>
      <c r="H1601" s="5">
        <f>(N1601+O1601)*(1/General!$B$20)*((F1601/100)-E1601*(C1601/100))*1000/B1601</f>
        <v>348.75860015796422</v>
      </c>
      <c r="I1601" s="5">
        <f>(N1601+O1601)*(1/General!$B$20)*((D1601/100)*E1601-(G1601/100))*1000/B1601</f>
        <v>190.95417057636232</v>
      </c>
      <c r="J1601" s="5">
        <f t="shared" si="25"/>
        <v>0.54752533841422946</v>
      </c>
      <c r="K1601" s="5">
        <f>MAX(Online_RAW!$L$2-Online_RAW!L1601,0)</f>
        <v>0</v>
      </c>
      <c r="L1601" s="5">
        <f>0.0039*(Online_RAW!M1601)</f>
        <v>131.471925</v>
      </c>
      <c r="M1601" s="10">
        <f>Online_RAW!$N$2-Online_RAW!N1601</f>
        <v>331.80538947368041</v>
      </c>
      <c r="N1601" s="5">
        <f>Online_RAW!C1601*60</f>
        <v>138.66</v>
      </c>
      <c r="O1601" s="5">
        <f>MAX(0, Online_RAW!D1601*60)</f>
        <v>41.459999999999994</v>
      </c>
      <c r="P1601" s="5">
        <f>_xlfn.IFNA(VLOOKUP(A1601,Sampling!$D$7:$E$14,2,FALSE),0)</f>
        <v>0</v>
      </c>
      <c r="Q1601">
        <f>_xlfn.IFNA(VLOOKUP(A1601,Refill!$D$6:$G$8,2,FALSE),0)</f>
        <v>0</v>
      </c>
    </row>
    <row r="1602" spans="1:17" x14ac:dyDescent="0.25">
      <c r="A1602" s="5">
        <f>ROUND((Online_RAW!B1602-General!$B$10)*24,3)</f>
        <v>26.667000000000002</v>
      </c>
      <c r="B1602" s="5">
        <f>General!$B$12+Online_ANA!K1602/1000+Online_ANA!L1602/1000+Online_ANA!M1602/1000/General!$B$22-SUM($P$2:P1602)/1000/General!$B$24+SUM($Q$2:Q1602)/1000/General!$B$24</f>
        <v>1.4619068810675604</v>
      </c>
      <c r="C1602" s="5">
        <f>Online_RAW!K1602</f>
        <v>33.575000000000003</v>
      </c>
      <c r="D1602" s="5">
        <f>Online_RAW!J1602</f>
        <v>3.61</v>
      </c>
      <c r="E1602" s="5">
        <f>(1-F1602/100-G1602/100)/(1-C1602/100-D1602/100-General!$B$17/100)</f>
        <v>0.97697388875647595</v>
      </c>
      <c r="F1602" s="5">
        <f>N1602*General!$B$14/(N1602+O1602)+O1602*100/(N1602+O1602)</f>
        <v>39.023317960182624</v>
      </c>
      <c r="G1602" s="5">
        <f>N1602*General!$B$15/(N1602+O1602)</f>
        <v>3.0796304060513827E-2</v>
      </c>
      <c r="H1602" s="5">
        <f>(N1602+O1602)*(1/General!$B$20)*((F1602/100)-E1602*(C1602/100))*1000/B1602</f>
        <v>341.41313151007603</v>
      </c>
      <c r="I1602" s="5">
        <f>(N1602+O1602)*(1/General!$B$20)*((D1602/100)*E1602-(G1602/100))*1000/B1602</f>
        <v>191.85451163280973</v>
      </c>
      <c r="J1602" s="5">
        <f t="shared" si="25"/>
        <v>0.56194239156600101</v>
      </c>
      <c r="K1602" s="5">
        <f>MAX(Online_RAW!$L$2-Online_RAW!L1602,0)</f>
        <v>0</v>
      </c>
      <c r="L1602" s="5">
        <f>0.0039*(Online_RAW!M1602)</f>
        <v>131.67959999999999</v>
      </c>
      <c r="M1602" s="10">
        <f>Online_RAW!$N$2-Online_RAW!N1602</f>
        <v>332.69773636364062</v>
      </c>
      <c r="N1602" s="5">
        <f>Online_RAW!C1602*60</f>
        <v>138.44217391304338</v>
      </c>
      <c r="O1602" s="5">
        <f>MAX(0, Online_RAW!D1602*60)</f>
        <v>41.374434782608681</v>
      </c>
      <c r="P1602" s="5">
        <f>_xlfn.IFNA(VLOOKUP(A1602,Sampling!$D$7:$E$14,2,FALSE),0)</f>
        <v>0</v>
      </c>
      <c r="Q1602">
        <f>_xlfn.IFNA(VLOOKUP(A1602,Refill!$D$6:$G$8,2,FALSE),0)</f>
        <v>0</v>
      </c>
    </row>
    <row r="1603" spans="1:17" x14ac:dyDescent="0.25">
      <c r="A1603" s="5">
        <f>ROUND((Online_RAW!B1603-General!$B$10)*24,3)</f>
        <v>26.683</v>
      </c>
      <c r="B1603" s="5">
        <f>General!$B$12+Online_ANA!K1603/1000+Online_ANA!L1603/1000+Online_ANA!M1603/1000/General!$B$22-SUM($P$2:P1603)/1000/General!$B$24+SUM($Q$2:Q1603)/1000/General!$B$24</f>
        <v>1.4630417703363949</v>
      </c>
      <c r="C1603" s="5">
        <f>Online_RAW!K1603</f>
        <v>33.656999999999996</v>
      </c>
      <c r="D1603" s="5">
        <f>Online_RAW!J1603</f>
        <v>3.605</v>
      </c>
      <c r="E1603" s="5">
        <f>(1-F1603/100-G1603/100)/(1-C1603/100-D1603/100-General!$B$17/100)</f>
        <v>0.97680322306236766</v>
      </c>
      <c r="F1603" s="5">
        <f>N1603*General!$B$14/(N1603+O1603)+O1603*100/(N1603+O1603)</f>
        <v>39.109221713935028</v>
      </c>
      <c r="G1603" s="5">
        <f>N1603*General!$B$15/(N1603+O1603)</f>
        <v>3.0752918326295436E-2</v>
      </c>
      <c r="H1603" s="5">
        <f>(N1603+O1603)*(1/General!$B$20)*((F1603/100)-E1603*(C1603/100))*1000/B1603</f>
        <v>341.80165322981577</v>
      </c>
      <c r="I1603" s="5">
        <f>(N1603+O1603)*(1/General!$B$20)*((D1603/100)*E1603-(G1603/100))*1000/B1603</f>
        <v>191.41811361174507</v>
      </c>
      <c r="J1603" s="5">
        <f t="shared" si="25"/>
        <v>0.56002688051085014</v>
      </c>
      <c r="K1603" s="5">
        <f>MAX(Online_RAW!$L$2-Online_RAW!L1603,0)</f>
        <v>0</v>
      </c>
      <c r="L1603" s="5">
        <f>0.0039*(Online_RAW!M1603)</f>
        <v>132.00069999999985</v>
      </c>
      <c r="M1603" s="10">
        <f>Online_RAW!$N$2-Online_RAW!N1603</f>
        <v>333.58476666667048</v>
      </c>
      <c r="N1603" s="5">
        <f>Online_RAW!C1603*60</f>
        <v>138.2555454545454</v>
      </c>
      <c r="O1603" s="5">
        <f>MAX(0, Online_RAW!D1603*60)</f>
        <v>41.572000000000017</v>
      </c>
      <c r="P1603" s="5">
        <f>_xlfn.IFNA(VLOOKUP(A1603,Sampling!$D$7:$E$14,2,FALSE),0)</f>
        <v>0</v>
      </c>
      <c r="Q1603">
        <f>_xlfn.IFNA(VLOOKUP(A1603,Refill!$D$6:$G$8,2,FALSE),0)</f>
        <v>0</v>
      </c>
    </row>
    <row r="1604" spans="1:17" x14ac:dyDescent="0.25">
      <c r="A1604" s="5">
        <f>ROUND((Online_RAW!B1604-General!$B$10)*24,3)</f>
        <v>26.7</v>
      </c>
      <c r="B1604" s="5">
        <f>General!$B$12+Online_ANA!K1604/1000+Online_ANA!L1604/1000+Online_ANA!M1604/1000/General!$B$22-SUM($P$2:P1604)/1000/General!$B$24+SUM($Q$2:Q1604)/1000/General!$B$24</f>
        <v>1.4640967489733487</v>
      </c>
      <c r="C1604" s="5">
        <f>Online_RAW!K1604</f>
        <v>33.771000000000001</v>
      </c>
      <c r="D1604" s="5">
        <f>Online_RAW!J1604</f>
        <v>3.62333333333333</v>
      </c>
      <c r="E1604" s="5">
        <f>(1-F1604/100-G1604/100)/(1-C1604/100-D1604/100-General!$B$17/100)</f>
        <v>0.97508835312297981</v>
      </c>
      <c r="F1604" s="5">
        <f>N1604*General!$B$14/(N1604+O1604)+O1604*100/(N1604+O1604)</f>
        <v>39.345223097842279</v>
      </c>
      <c r="G1604" s="5">
        <f>N1604*General!$B$15/(N1604+O1604)</f>
        <v>3.0633725708160461E-2</v>
      </c>
      <c r="H1604" s="5">
        <f>(N1604+O1604)*(1/General!$B$20)*((F1604/100)-E1604*(C1604/100))*1000/B1604</f>
        <v>351.73582557834288</v>
      </c>
      <c r="I1604" s="5">
        <f>(N1604+O1604)*(1/General!$B$20)*((D1604/100)*E1604-(G1604/100))*1000/B1604</f>
        <v>192.02394365795024</v>
      </c>
      <c r="J1604" s="5">
        <f t="shared" si="25"/>
        <v>0.54593228694351559</v>
      </c>
      <c r="K1604" s="5">
        <f>MAX(Online_RAW!$L$2-Online_RAW!L1604,0)</f>
        <v>0</v>
      </c>
      <c r="L1604" s="5">
        <f>0.0039*(Online_RAW!M1604)</f>
        <v>132.22559999999999</v>
      </c>
      <c r="M1604" s="10">
        <f>Online_RAW!$N$2-Online_RAW!N1604</f>
        <v>334.48955238095004</v>
      </c>
      <c r="N1604" s="5">
        <f>Online_RAW!C1604*60</f>
        <v>137.78885714285701</v>
      </c>
      <c r="O1604" s="5">
        <f>MAX(0, Online_RAW!D1604*60)</f>
        <v>42.129000000000005</v>
      </c>
      <c r="P1604" s="5">
        <f>_xlfn.IFNA(VLOOKUP(A1604,Sampling!$D$7:$E$14,2,FALSE),0)</f>
        <v>0</v>
      </c>
      <c r="Q1604">
        <f>_xlfn.IFNA(VLOOKUP(A1604,Refill!$D$6:$G$8,2,FALSE),0)</f>
        <v>0</v>
      </c>
    </row>
    <row r="1605" spans="1:17" x14ac:dyDescent="0.25">
      <c r="A1605" s="5">
        <f>ROUND((Online_RAW!B1605-General!$B$10)*24,3)</f>
        <v>26.716999999999999</v>
      </c>
      <c r="B1605" s="5">
        <f>General!$B$12+Online_ANA!K1605/1000+Online_ANA!L1605/1000+Online_ANA!M1605/1000/General!$B$22-SUM($P$2:P1605)/1000/General!$B$24+SUM($Q$2:Q1605)/1000/General!$B$24</f>
        <v>1.4649223211806974</v>
      </c>
      <c r="C1605" s="5">
        <f>Online_RAW!K1605</f>
        <v>33.903636363636402</v>
      </c>
      <c r="D1605" s="5">
        <f>Online_RAW!J1605</f>
        <v>3.63</v>
      </c>
      <c r="E1605" s="5">
        <f>(1-F1605/100-G1605/100)/(1-C1605/100-D1605/100-General!$B$17/100)</f>
        <v>0.97639013726395385</v>
      </c>
      <c r="F1605" s="5">
        <f>N1605*General!$B$14/(N1605+O1605)+O1605*100/(N1605+O1605)</f>
        <v>39.400329242089462</v>
      </c>
      <c r="G1605" s="5">
        <f>N1605*General!$B$15/(N1605+O1605)</f>
        <v>3.060589432217704E-2</v>
      </c>
      <c r="H1605" s="5">
        <f>(N1605+O1605)*(1/General!$B$20)*((F1605/100)-E1605*(C1605/100))*1000/B1605</f>
        <v>345.42401329437234</v>
      </c>
      <c r="I1605" s="5">
        <f>(N1605+O1605)*(1/General!$B$20)*((D1605/100)*E1605-(G1605/100))*1000/B1605</f>
        <v>192.7399558161668</v>
      </c>
      <c r="J1605" s="5">
        <f t="shared" si="25"/>
        <v>0.55798076682037934</v>
      </c>
      <c r="K1605" s="5">
        <f>MAX(Online_RAW!$L$2-Online_RAW!L1605,0)</f>
        <v>0</v>
      </c>
      <c r="L1605" s="5">
        <f>0.0039*(Online_RAW!M1605)</f>
        <v>132.22559999999999</v>
      </c>
      <c r="M1605" s="10">
        <f>Online_RAW!$N$2-Online_RAW!N1605</f>
        <v>335.38942608696016</v>
      </c>
      <c r="N1605" s="5">
        <f>Online_RAW!C1605*60</f>
        <v>137.81209090909078</v>
      </c>
      <c r="O1605" s="5">
        <f>MAX(0, Online_RAW!D1605*60)</f>
        <v>42.29973913043478</v>
      </c>
      <c r="P1605" s="5">
        <f>_xlfn.IFNA(VLOOKUP(A1605,Sampling!$D$7:$E$14,2,FALSE),0)</f>
        <v>0</v>
      </c>
      <c r="Q1605">
        <f>_xlfn.IFNA(VLOOKUP(A1605,Refill!$D$6:$G$8,2,FALSE),0)</f>
        <v>0</v>
      </c>
    </row>
    <row r="1606" spans="1:17" x14ac:dyDescent="0.25">
      <c r="A1606" s="5">
        <f>ROUND((Online_RAW!B1606-General!$B$10)*24,3)</f>
        <v>26.733000000000001</v>
      </c>
      <c r="B1606" s="5">
        <f>General!$B$12+Online_ANA!K1606/1000+Online_ANA!L1606/1000+Online_ANA!M1606/1000/General!$B$22-SUM($P$2:P1606)/1000/General!$B$24+SUM($Q$2:Q1606)/1000/General!$B$24</f>
        <v>1.4662341214882755</v>
      </c>
      <c r="C1606" s="5">
        <f>Online_RAW!K1606</f>
        <v>34.045000000000002</v>
      </c>
      <c r="D1606" s="5">
        <f>Online_RAW!J1606</f>
        <v>3.625</v>
      </c>
      <c r="E1606" s="5">
        <f>(1-F1606/100-G1606/100)/(1-C1606/100-D1606/100-General!$B$17/100)</f>
        <v>0.98079284833066804</v>
      </c>
      <c r="F1606" s="5">
        <f>N1606*General!$B$14/(N1606+O1606)+O1606*100/(N1606+O1606)</f>
        <v>39.260886964747002</v>
      </c>
      <c r="G1606" s="5">
        <f>N1606*General!$B$15/(N1606+O1606)</f>
        <v>3.0676319714774244E-2</v>
      </c>
      <c r="H1606" s="5">
        <f>(N1606+O1606)*(1/General!$B$20)*((F1606/100)-E1606*(C1606/100))*1000/B1606</f>
        <v>321.34189978634299</v>
      </c>
      <c r="I1606" s="5">
        <f>(N1606+O1606)*(1/General!$B$20)*((D1606/100)*E1606-(G1606/100))*1000/B1606</f>
        <v>192.95958041716614</v>
      </c>
      <c r="J1606" s="5">
        <f t="shared" si="25"/>
        <v>0.6004806112911607</v>
      </c>
      <c r="K1606" s="5">
        <f>MAX(Online_RAW!$L$2-Online_RAW!L1606,0)</f>
        <v>0</v>
      </c>
      <c r="L1606" s="5">
        <f>0.0039*(Online_RAW!M1606)</f>
        <v>132.67877999999999</v>
      </c>
      <c r="M1606" s="10">
        <f>Online_RAW!$N$2-Online_RAW!N1606</f>
        <v>336.32532222222017</v>
      </c>
      <c r="N1606" s="5">
        <f>Online_RAW!C1606*60</f>
        <v>137.97818181818161</v>
      </c>
      <c r="O1606" s="5">
        <f>MAX(0, Online_RAW!D1606*60)</f>
        <v>41.936727272727296</v>
      </c>
      <c r="P1606" s="5">
        <f>_xlfn.IFNA(VLOOKUP(A1606,Sampling!$D$7:$E$14,2,FALSE),0)</f>
        <v>0</v>
      </c>
      <c r="Q1606">
        <f>_xlfn.IFNA(VLOOKUP(A1606,Refill!$D$6:$G$8,2,FALSE),0)</f>
        <v>0</v>
      </c>
    </row>
    <row r="1607" spans="1:17" x14ac:dyDescent="0.25">
      <c r="A1607" s="5">
        <f>ROUND((Online_RAW!B1607-General!$B$10)*24,3)</f>
        <v>26.75</v>
      </c>
      <c r="B1607" s="5">
        <f>General!$B$12+Online_ANA!K1607/1000+Online_ANA!L1607/1000+Online_ANA!M1607/1000/General!$B$22-SUM($P$2:P1607)/1000/General!$B$24+SUM($Q$2:Q1607)/1000/General!$B$24</f>
        <v>1.4670566240366971</v>
      </c>
      <c r="C1607" s="5">
        <f>Online_RAW!K1607</f>
        <v>34.03</v>
      </c>
      <c r="D1607" s="5">
        <f>Online_RAW!J1607</f>
        <v>3.64</v>
      </c>
      <c r="E1607" s="5">
        <f>(1-F1607/100-G1607/100)/(1-C1607/100-D1607/100-General!$B$17/100)</f>
        <v>0.97725124799383956</v>
      </c>
      <c r="F1607" s="5">
        <f>N1607*General!$B$14/(N1607+O1607)+O1607*100/(N1607+O1607)</f>
        <v>39.480213261375738</v>
      </c>
      <c r="G1607" s="5">
        <f>N1607*General!$B$15/(N1607+O1607)</f>
        <v>3.0565548857891044E-2</v>
      </c>
      <c r="H1607" s="5">
        <f>(N1607+O1607)*(1/General!$B$20)*((F1607/100)-E1607*(C1607/100))*1000/B1607</f>
        <v>340.37412149308381</v>
      </c>
      <c r="I1607" s="5">
        <f>(N1607+O1607)*(1/General!$B$20)*((D1607/100)*E1607-(G1607/100))*1000/B1607</f>
        <v>192.85107854096154</v>
      </c>
      <c r="J1607" s="5">
        <f t="shared" si="25"/>
        <v>0.56658560790403734</v>
      </c>
      <c r="K1607" s="5">
        <f>MAX(Online_RAW!$L$2-Online_RAW!L1607,0)</f>
        <v>0</v>
      </c>
      <c r="L1607" s="5">
        <f>0.0039*(Online_RAW!M1607)</f>
        <v>132.67877999999999</v>
      </c>
      <c r="M1607" s="10">
        <f>Online_RAW!$N$2-Online_RAW!N1607</f>
        <v>337.2218499999999</v>
      </c>
      <c r="N1607" s="5">
        <f>Online_RAW!C1607*60</f>
        <v>137.4044347826088</v>
      </c>
      <c r="O1607" s="5">
        <f>MAX(0, Online_RAW!D1607*60)</f>
        <v>42.411652173913019</v>
      </c>
      <c r="P1607" s="5">
        <f>_xlfn.IFNA(VLOOKUP(A1607,Sampling!$D$7:$E$14,2,FALSE),0)</f>
        <v>0</v>
      </c>
      <c r="Q1607">
        <f>_xlfn.IFNA(VLOOKUP(A1607,Refill!$D$6:$G$8,2,FALSE),0)</f>
        <v>0</v>
      </c>
    </row>
    <row r="1608" spans="1:17" x14ac:dyDescent="0.25">
      <c r="A1608" s="5">
        <f>ROUND((Online_RAW!B1608-General!$B$10)*24,3)</f>
        <v>26.766999999999999</v>
      </c>
      <c r="B1608" s="5">
        <f>General!$B$12+Online_ANA!K1608/1000+Online_ANA!L1608/1000+Online_ANA!M1608/1000/General!$B$22-SUM($P$2:P1608)/1000/General!$B$24+SUM($Q$2:Q1608)/1000/General!$B$24</f>
        <v>1.4682800511314953</v>
      </c>
      <c r="C1608" s="5">
        <f>Online_RAW!K1608</f>
        <v>34.071111111111101</v>
      </c>
      <c r="D1608" s="5">
        <f>Online_RAW!J1608</f>
        <v>3.65</v>
      </c>
      <c r="E1608" s="5">
        <f>(1-F1608/100-G1608/100)/(1-C1608/100-D1608/100-General!$B$17/100)</f>
        <v>0.97686548373390725</v>
      </c>
      <c r="F1608" s="5">
        <f>N1608*General!$B$14/(N1608+O1608)+O1608*100/(N1608+O1608)</f>
        <v>39.554057005569476</v>
      </c>
      <c r="G1608" s="5">
        <f>N1608*General!$B$15/(N1608+O1608)</f>
        <v>3.0528254037591174E-2</v>
      </c>
      <c r="H1608" s="5">
        <f>(N1608+O1608)*(1/General!$B$20)*((F1608/100)-E1608*(C1608/100))*1000/B1608</f>
        <v>342.63696304837396</v>
      </c>
      <c r="I1608" s="5">
        <f>(N1608+O1608)*(1/General!$B$20)*((D1608/100)*E1608-(G1608/100))*1000/B1608</f>
        <v>193.14310622413788</v>
      </c>
      <c r="J1608" s="5">
        <f t="shared" si="25"/>
        <v>0.56369606041853015</v>
      </c>
      <c r="K1608" s="5">
        <f>MAX(Online_RAW!$L$2-Online_RAW!L1608,0)</f>
        <v>0</v>
      </c>
      <c r="L1608" s="5">
        <f>0.0039*(Online_RAW!M1608)</f>
        <v>133.07736</v>
      </c>
      <c r="M1608" s="10">
        <f>Online_RAW!$N$2-Online_RAW!N1608</f>
        <v>338.12093333332996</v>
      </c>
      <c r="N1608" s="5">
        <f>Online_RAW!C1608*60</f>
        <v>137.232272727273</v>
      </c>
      <c r="O1608" s="5">
        <f>MAX(0, Online_RAW!D1608*60)</f>
        <v>42.577909090909081</v>
      </c>
      <c r="P1608" s="5">
        <f>_xlfn.IFNA(VLOOKUP(A1608,Sampling!$D$7:$E$14,2,FALSE),0)</f>
        <v>0</v>
      </c>
      <c r="Q1608">
        <f>_xlfn.IFNA(VLOOKUP(A1608,Refill!$D$6:$G$8,2,FALSE),0)</f>
        <v>0</v>
      </c>
    </row>
    <row r="1609" spans="1:17" x14ac:dyDescent="0.25">
      <c r="A1609" s="5">
        <f>ROUND((Online_RAW!B1609-General!$B$10)*24,3)</f>
        <v>26.783000000000001</v>
      </c>
      <c r="B1609" s="5">
        <f>General!$B$12+Online_ANA!K1609/1000+Online_ANA!L1609/1000+Online_ANA!M1609/1000/General!$B$22-SUM($P$2:P1609)/1000/General!$B$24+SUM($Q$2:Q1609)/1000/General!$B$24</f>
        <v>1.4693769893244408</v>
      </c>
      <c r="C1609" s="5">
        <f>Online_RAW!K1609</f>
        <v>34.174999999999997</v>
      </c>
      <c r="D1609" s="5">
        <f>Online_RAW!J1609</f>
        <v>3.645</v>
      </c>
      <c r="E1609" s="5">
        <f>(1-F1609/100-G1609/100)/(1-C1609/100-D1609/100-General!$B$17/100)</f>
        <v>0.97756402677588183</v>
      </c>
      <c r="F1609" s="5">
        <f>N1609*General!$B$14/(N1609+O1609)+O1609*100/(N1609+O1609)</f>
        <v>39.607552013381415</v>
      </c>
      <c r="G1609" s="5">
        <f>N1609*General!$B$15/(N1609+O1609)</f>
        <v>3.050123635687807E-2</v>
      </c>
      <c r="H1609" s="5">
        <f>(N1609+O1609)*(1/General!$B$20)*((F1609/100)-E1609*(C1609/100))*1000/B1609</f>
        <v>338.18502026153868</v>
      </c>
      <c r="I1609" s="5">
        <f>(N1609+O1609)*(1/General!$B$20)*((D1609/100)*E1609-(G1609/100))*1000/B1609</f>
        <v>192.71733808201319</v>
      </c>
      <c r="J1609" s="5">
        <f t="shared" si="25"/>
        <v>0.56985770077271125</v>
      </c>
      <c r="K1609" s="5">
        <f>MAX(Online_RAW!$L$2-Online_RAW!L1609,0)</f>
        <v>0</v>
      </c>
      <c r="L1609" s="5">
        <f>0.0039*(Online_RAW!M1609)</f>
        <v>133.3098</v>
      </c>
      <c r="M1609" s="10">
        <f>Online_RAW!$N$2-Online_RAW!N1609</f>
        <v>339.0632363636405</v>
      </c>
      <c r="N1609" s="5">
        <f>Online_RAW!C1609*60</f>
        <v>137.0003478260868</v>
      </c>
      <c r="O1609" s="5">
        <f>MAX(0, Online_RAW!D1609*60)</f>
        <v>42.664956521739121</v>
      </c>
      <c r="P1609" s="5">
        <f>_xlfn.IFNA(VLOOKUP(A1609,Sampling!$D$7:$E$14,2,FALSE),0)</f>
        <v>0</v>
      </c>
      <c r="Q1609">
        <f>_xlfn.IFNA(VLOOKUP(A1609,Refill!$D$6:$G$8,2,FALSE),0)</f>
        <v>0</v>
      </c>
    </row>
    <row r="1610" spans="1:17" x14ac:dyDescent="0.25">
      <c r="A1610" s="5">
        <f>ROUND((Online_RAW!B1610-General!$B$10)*24,3)</f>
        <v>26.8</v>
      </c>
      <c r="B1610" s="5">
        <f>General!$B$12+Online_ANA!K1610/1000+Online_ANA!L1610/1000+Online_ANA!M1610/1000/General!$B$22-SUM($P$2:P1610)/1000/General!$B$24+SUM($Q$2:Q1610)/1000/General!$B$24</f>
        <v>1.4705292832568808</v>
      </c>
      <c r="C1610" s="5">
        <f>Online_RAW!K1610</f>
        <v>34.26</v>
      </c>
      <c r="D1610" s="5">
        <f>Online_RAW!J1610</f>
        <v>3.66</v>
      </c>
      <c r="E1610" s="5">
        <f>(1-F1610/100-G1610/100)/(1-C1610/100-D1610/100-General!$B$17/100)</f>
        <v>0.97494464566629868</v>
      </c>
      <c r="F1610" s="5">
        <f>N1610*General!$B$14/(N1610+O1610)+O1610*100/(N1610+O1610)</f>
        <v>39.866917201804313</v>
      </c>
      <c r="G1610" s="5">
        <f>N1610*General!$B$15/(N1610+O1610)</f>
        <v>3.0370243837472569E-2</v>
      </c>
      <c r="H1610" s="5">
        <f>(N1610+O1610)*(1/General!$B$20)*((F1610/100)-E1610*(C1610/100))*1000/B1610</f>
        <v>353.47992333971916</v>
      </c>
      <c r="I1610" s="5">
        <f>(N1610+O1610)*(1/General!$B$20)*((D1610/100)*E1610-(G1610/100))*1000/B1610</f>
        <v>193.43009333175917</v>
      </c>
      <c r="J1610" s="5">
        <f t="shared" si="25"/>
        <v>0.54721663257196984</v>
      </c>
      <c r="K1610" s="5">
        <f>MAX(Online_RAW!$L$2-Online_RAW!L1610,0)</f>
        <v>0</v>
      </c>
      <c r="L1610" s="5">
        <f>0.0039*(Online_RAW!M1610)</f>
        <v>133.59937499999998</v>
      </c>
      <c r="M1610" s="10">
        <f>Online_RAW!$N$2-Online_RAW!N1610</f>
        <v>340.00360000000001</v>
      </c>
      <c r="N1610" s="5">
        <f>Online_RAW!C1610*60</f>
        <v>136.8221739130434</v>
      </c>
      <c r="O1610" s="5">
        <f>MAX(0, Online_RAW!D1610*60)</f>
        <v>43.383391304347803</v>
      </c>
      <c r="P1610" s="5">
        <f>_xlfn.IFNA(VLOOKUP(A1610,Sampling!$D$7:$E$14,2,FALSE),0)</f>
        <v>0</v>
      </c>
      <c r="Q1610">
        <f>_xlfn.IFNA(VLOOKUP(A1610,Refill!$D$6:$G$8,2,FALSE),0)</f>
        <v>0</v>
      </c>
    </row>
    <row r="1611" spans="1:17" x14ac:dyDescent="0.25">
      <c r="A1611" s="5">
        <f>ROUND((Online_RAW!B1611-General!$B$10)*24,3)</f>
        <v>26.817</v>
      </c>
      <c r="B1611" s="5">
        <f>General!$B$12+Online_ANA!K1611/1000+Online_ANA!L1611/1000+Online_ANA!M1611/1000/General!$B$22-SUM($P$2:P1611)/1000/General!$B$24+SUM($Q$2:Q1611)/1000/General!$B$24</f>
        <v>1.4714911863259088</v>
      </c>
      <c r="C1611" s="5">
        <f>Online_RAW!K1611</f>
        <v>34.341428571428601</v>
      </c>
      <c r="D1611" s="5">
        <f>Online_RAW!J1611</f>
        <v>3.6749999999999998</v>
      </c>
      <c r="E1611" s="5">
        <f>(1-F1611/100-G1611/100)/(1-C1611/100-D1611/100-General!$B$17/100)</f>
        <v>0.97455174305576209</v>
      </c>
      <c r="F1611" s="5">
        <f>N1611*General!$B$14/(N1611+O1611)+O1611*100/(N1611+O1611)</f>
        <v>39.985172947419336</v>
      </c>
      <c r="G1611" s="5">
        <f>N1611*General!$B$15/(N1611+O1611)</f>
        <v>3.0310518713424578E-2</v>
      </c>
      <c r="H1611" s="5">
        <f>(N1611+O1611)*(1/General!$B$20)*((F1611/100)-E1611*(C1611/100))*1000/B1611</f>
        <v>355.57789282192931</v>
      </c>
      <c r="I1611" s="5">
        <f>(N1611+O1611)*(1/General!$B$20)*((D1611/100)*E1611-(G1611/100))*1000/B1611</f>
        <v>193.73729831051114</v>
      </c>
      <c r="J1611" s="5">
        <f t="shared" si="25"/>
        <v>0.54485192195998888</v>
      </c>
      <c r="K1611" s="5">
        <f>MAX(Online_RAW!$L$2-Online_RAW!L1611,0)</f>
        <v>0</v>
      </c>
      <c r="L1611" s="5">
        <f>0.0039*(Online_RAW!M1611)</f>
        <v>133.7895</v>
      </c>
      <c r="M1611" s="10">
        <f>Online_RAW!$N$2-Online_RAW!N1611</f>
        <v>340.84483809524045</v>
      </c>
      <c r="N1611" s="5">
        <f>Online_RAW!C1611*60</f>
        <v>136.34918181818159</v>
      </c>
      <c r="O1611" s="5">
        <f>MAX(0, Online_RAW!D1611*60)</f>
        <v>43.587272727272705</v>
      </c>
      <c r="P1611" s="5">
        <f>_xlfn.IFNA(VLOOKUP(A1611,Sampling!$D$7:$E$14,2,FALSE),0)</f>
        <v>0</v>
      </c>
      <c r="Q1611">
        <f>_xlfn.IFNA(VLOOKUP(A1611,Refill!$D$6:$G$8,2,FALSE),0)</f>
        <v>0</v>
      </c>
    </row>
    <row r="1612" spans="1:17" x14ac:dyDescent="0.25">
      <c r="A1612" s="5">
        <f>ROUND((Online_RAW!B1612-General!$B$10)*24,3)</f>
        <v>26.832999999999998</v>
      </c>
      <c r="B1612" s="5">
        <f>General!$B$12+Online_ANA!K1612/1000+Online_ANA!L1612/1000+Online_ANA!M1612/1000/General!$B$22-SUM($P$2:P1612)/1000/General!$B$24+SUM($Q$2:Q1612)/1000/General!$B$24</f>
        <v>1.4726515094801198</v>
      </c>
      <c r="C1612" s="5">
        <f>Online_RAW!K1612</f>
        <v>34.445</v>
      </c>
      <c r="D1612" s="5">
        <f>Online_RAW!J1612</f>
        <v>3.70333333333333</v>
      </c>
      <c r="E1612" s="5">
        <f>(1-F1612/100-G1612/100)/(1-C1612/100-D1612/100-General!$B$17/100)</f>
        <v>0.97434465565330475</v>
      </c>
      <c r="F1612" s="5">
        <f>N1612*General!$B$14/(N1612+O1612)+O1612*100/(N1612+O1612)</f>
        <v>40.126511441990601</v>
      </c>
      <c r="G1612" s="5">
        <f>N1612*General!$B$15/(N1612+O1612)</f>
        <v>3.0239135635358287E-2</v>
      </c>
      <c r="H1612" s="5">
        <f>(N1612+O1612)*(1/General!$B$20)*((F1612/100)-E1612*(C1612/100))*1000/B1612</f>
        <v>358.26605209783918</v>
      </c>
      <c r="I1612" s="5">
        <f>(N1612+O1612)*(1/General!$B$20)*((D1612/100)*E1612-(G1612/100))*1000/B1612</f>
        <v>195.2574309657638</v>
      </c>
      <c r="J1612" s="5">
        <f t="shared" si="25"/>
        <v>0.54500678984912809</v>
      </c>
      <c r="K1612" s="5">
        <f>MAX(Online_RAW!$L$2-Online_RAW!L1612,0)</f>
        <v>0</v>
      </c>
      <c r="L1612" s="5">
        <f>0.0039*(Online_RAW!M1612)</f>
        <v>134.07680000000013</v>
      </c>
      <c r="M1612" s="10">
        <f>Online_RAW!$N$2-Online_RAW!N1612</f>
        <v>341.79643333333024</v>
      </c>
      <c r="N1612" s="5">
        <f>Online_RAW!C1612*60</f>
        <v>136.17136363636379</v>
      </c>
      <c r="O1612" s="5">
        <f>MAX(0, Online_RAW!D1612*60)</f>
        <v>43.954636363636382</v>
      </c>
      <c r="P1612" s="5">
        <f>_xlfn.IFNA(VLOOKUP(A1612,Sampling!$D$7:$E$14,2,FALSE),0)</f>
        <v>0</v>
      </c>
      <c r="Q1612">
        <f>_xlfn.IFNA(VLOOKUP(A1612,Refill!$D$6:$G$8,2,FALSE),0)</f>
        <v>0</v>
      </c>
    </row>
    <row r="1613" spans="1:17" x14ac:dyDescent="0.25">
      <c r="A1613" s="5">
        <f>ROUND((Online_RAW!B1613-General!$B$10)*24,3)</f>
        <v>26.85</v>
      </c>
      <c r="B1613" s="5">
        <f>General!$B$12+Online_ANA!K1613/1000+Online_ANA!L1613/1000+Online_ANA!M1613/1000/General!$B$22-SUM($P$2:P1613)/1000/General!$B$24+SUM($Q$2:Q1613)/1000/General!$B$24</f>
        <v>1.4738278433027525</v>
      </c>
      <c r="C1613" s="5">
        <f>Online_RAW!K1613</f>
        <v>34.567272727272702</v>
      </c>
      <c r="D1613" s="5">
        <f>Online_RAW!J1613</f>
        <v>3.6933333333333298</v>
      </c>
      <c r="E1613" s="5">
        <f>(1-F1613/100-G1613/100)/(1-C1613/100-D1613/100-General!$B$17/100)</f>
        <v>0.97500422966329703</v>
      </c>
      <c r="F1613" s="5">
        <f>N1613*General!$B$14/(N1613+O1613)+O1613*100/(N1613+O1613)</f>
        <v>40.195502310622814</v>
      </c>
      <c r="G1613" s="5">
        <f>N1613*General!$B$15/(N1613+O1613)</f>
        <v>3.0204291762311715E-2</v>
      </c>
      <c r="H1613" s="5">
        <f>(N1613+O1613)*(1/General!$B$20)*((F1613/100)-E1613*(C1613/100))*1000/B1613</f>
        <v>353.98444152741621</v>
      </c>
      <c r="I1613" s="5">
        <f>(N1613+O1613)*(1/General!$B$20)*((D1613/100)*E1613-(G1613/100))*1000/B1613</f>
        <v>194.69501270859845</v>
      </c>
      <c r="J1613" s="5">
        <f t="shared" si="25"/>
        <v>0.55001008481758162</v>
      </c>
      <c r="K1613" s="5">
        <f>MAX(Online_RAW!$L$2-Online_RAW!L1613,0)</f>
        <v>0</v>
      </c>
      <c r="L1613" s="5">
        <f>0.0039*(Online_RAW!M1613)</f>
        <v>134.35187999999999</v>
      </c>
      <c r="M1613" s="10">
        <f>Online_RAW!$N$2-Online_RAW!N1613</f>
        <v>342.77880000000005</v>
      </c>
      <c r="N1613" s="5">
        <f>Online_RAW!C1613*60</f>
        <v>136.00745454545461</v>
      </c>
      <c r="O1613" s="5">
        <f>MAX(0, Online_RAW!D1613*60)</f>
        <v>44.10927272727276</v>
      </c>
      <c r="P1613" s="5">
        <f>_xlfn.IFNA(VLOOKUP(A1613,Sampling!$D$7:$E$14,2,FALSE),0)</f>
        <v>0</v>
      </c>
      <c r="Q1613">
        <f>_xlfn.IFNA(VLOOKUP(A1613,Refill!$D$6:$G$8,2,FALSE),0)</f>
        <v>0</v>
      </c>
    </row>
    <row r="1614" spans="1:17" x14ac:dyDescent="0.25">
      <c r="A1614" s="5">
        <f>ROUND((Online_RAW!B1614-General!$B$10)*24,3)</f>
        <v>26.867000000000001</v>
      </c>
      <c r="B1614" s="5">
        <f>General!$B$12+Online_ANA!K1614/1000+Online_ANA!L1614/1000+Online_ANA!M1614/1000/General!$B$22-SUM($P$2:P1614)/1000/General!$B$24+SUM($Q$2:Q1614)/1000/General!$B$24</f>
        <v>1.4746586110478079</v>
      </c>
      <c r="C1614" s="5">
        <f>Online_RAW!K1614</f>
        <v>34.664999999999999</v>
      </c>
      <c r="D1614" s="5">
        <f>Online_RAW!J1614</f>
        <v>3.6949999999999998</v>
      </c>
      <c r="E1614" s="5">
        <f>(1-F1614/100-G1614/100)/(1-C1614/100-D1614/100-General!$B$17/100)</f>
        <v>0.97512899667012931</v>
      </c>
      <c r="F1614" s="5">
        <f>N1614*General!$B$14/(N1614+O1614)+O1614*100/(N1614+O1614)</f>
        <v>40.284820279443068</v>
      </c>
      <c r="G1614" s="5">
        <f>N1614*General!$B$15/(N1614+O1614)</f>
        <v>3.0159181677048955E-2</v>
      </c>
      <c r="H1614" s="5">
        <f>(N1614+O1614)*(1/General!$B$20)*((F1614/100)-E1614*(C1614/100))*1000/B1614</f>
        <v>352.94087921967605</v>
      </c>
      <c r="I1614" s="5">
        <f>(N1614+O1614)*(1/General!$B$20)*((D1614/100)*E1614-(G1614/100))*1000/B1614</f>
        <v>194.54529275969819</v>
      </c>
      <c r="J1614" s="5">
        <f t="shared" si="25"/>
        <v>0.5512121270560163</v>
      </c>
      <c r="K1614" s="5">
        <f>MAX(Online_RAW!$L$2-Online_RAW!L1614,0)</f>
        <v>0</v>
      </c>
      <c r="L1614" s="5">
        <f>0.0039*(Online_RAW!M1614)</f>
        <v>134.35187999999999</v>
      </c>
      <c r="M1614" s="10">
        <f>Online_RAW!$N$2-Online_RAW!N1614</f>
        <v>343.6843368421105</v>
      </c>
      <c r="N1614" s="5">
        <f>Online_RAW!C1614*60</f>
        <v>135.69540000000001</v>
      </c>
      <c r="O1614" s="5">
        <f>MAX(0, Online_RAW!D1614*60)</f>
        <v>44.276857142857139</v>
      </c>
      <c r="P1614" s="5">
        <f>_xlfn.IFNA(VLOOKUP(A1614,Sampling!$D$7:$E$14,2,FALSE),0)</f>
        <v>0</v>
      </c>
      <c r="Q1614">
        <f>_xlfn.IFNA(VLOOKUP(A1614,Refill!$D$6:$G$8,2,FALSE),0)</f>
        <v>0</v>
      </c>
    </row>
    <row r="1615" spans="1:17" x14ac:dyDescent="0.25">
      <c r="A1615" s="5">
        <f>ROUND((Online_RAW!B1615-General!$B$10)*24,3)</f>
        <v>26.882999999999999</v>
      </c>
      <c r="B1615" s="5">
        <f>General!$B$12+Online_ANA!K1615/1000+Online_ANA!L1615/1000+Online_ANA!M1615/1000/General!$B$22-SUM($P$2:P1615)/1000/General!$B$24+SUM($Q$2:Q1615)/1000/General!$B$24</f>
        <v>1.4759195893927526</v>
      </c>
      <c r="C1615" s="5">
        <f>Online_RAW!K1615</f>
        <v>34.773000000000003</v>
      </c>
      <c r="D1615" s="5">
        <f>Online_RAW!J1615</f>
        <v>3.7050000000000001</v>
      </c>
      <c r="E1615" s="5">
        <f>(1-F1615/100-G1615/100)/(1-C1615/100-D1615/100-General!$B$17/100)</f>
        <v>0.97649594047847865</v>
      </c>
      <c r="F1615" s="5">
        <f>N1615*General!$B$14/(N1615+O1615)+O1615*100/(N1615+O1615)</f>
        <v>40.31639579737508</v>
      </c>
      <c r="G1615" s="5">
        <f>N1615*General!$B$15/(N1615+O1615)</f>
        <v>3.0143234445770165E-2</v>
      </c>
      <c r="H1615" s="5">
        <f>(N1615+O1615)*(1/General!$B$20)*((F1615/100)-E1615*(C1615/100))*1000/B1615</f>
        <v>346.40413387857126</v>
      </c>
      <c r="I1615" s="5">
        <f>(N1615+O1615)*(1/General!$B$20)*((D1615/100)*E1615-(G1615/100))*1000/B1615</f>
        <v>195.39034107639728</v>
      </c>
      <c r="J1615" s="5">
        <f t="shared" si="25"/>
        <v>0.56405314477248569</v>
      </c>
      <c r="K1615" s="5">
        <f>MAX(Online_RAW!$L$2-Online_RAW!L1615,0)</f>
        <v>0</v>
      </c>
      <c r="L1615" s="5">
        <f>0.0039*(Online_RAW!M1615)</f>
        <v>134.77307999999999</v>
      </c>
      <c r="M1615" s="10">
        <f>Online_RAW!$N$2-Online_RAW!N1615</f>
        <v>344.59969523810014</v>
      </c>
      <c r="N1615" s="5">
        <f>Online_RAW!C1615*60</f>
        <v>135.7656521739132</v>
      </c>
      <c r="O1615" s="5">
        <f>MAX(0, Online_RAW!D1615*60)</f>
        <v>44.395043478260881</v>
      </c>
      <c r="P1615" s="5">
        <f>_xlfn.IFNA(VLOOKUP(A1615,Sampling!$D$7:$E$14,2,FALSE),0)</f>
        <v>0</v>
      </c>
      <c r="Q1615">
        <f>_xlfn.IFNA(VLOOKUP(A1615,Refill!$D$6:$G$8,2,FALSE),0)</f>
        <v>0</v>
      </c>
    </row>
    <row r="1616" spans="1:17" x14ac:dyDescent="0.25">
      <c r="A1616" s="5">
        <f>ROUND((Online_RAW!B1616-General!$B$10)*24,3)</f>
        <v>26.9</v>
      </c>
      <c r="B1616" s="5">
        <f>General!$B$12+Online_ANA!K1616/1000+Online_ANA!L1616/1000+Online_ANA!M1616/1000/General!$B$22-SUM($P$2:P1616)/1000/General!$B$24+SUM($Q$2:Q1616)/1000/General!$B$24</f>
        <v>1.476755465321101</v>
      </c>
      <c r="C1616" s="5">
        <f>Online_RAW!K1616</f>
        <v>34.840000000000003</v>
      </c>
      <c r="D1616" s="5">
        <f>Online_RAW!J1616</f>
        <v>3.7149999999999999</v>
      </c>
      <c r="E1616" s="5">
        <f>(1-F1616/100-G1616/100)/(1-C1616/100-D1616/100-General!$B$17/100)</f>
        <v>0.97708163117979385</v>
      </c>
      <c r="F1616" s="5">
        <f>N1616*General!$B$14/(N1616+O1616)+O1616*100/(N1616+O1616)</f>
        <v>40.355871580775101</v>
      </c>
      <c r="G1616" s="5">
        <f>N1616*General!$B$15/(N1616+O1616)</f>
        <v>3.0123297181426721E-2</v>
      </c>
      <c r="H1616" s="5">
        <f>(N1616+O1616)*(1/General!$B$20)*((F1616/100)-E1616*(C1616/100))*1000/B1616</f>
        <v>343.35804411998686</v>
      </c>
      <c r="I1616" s="5">
        <f>(N1616+O1616)*(1/General!$B$20)*((D1616/100)*E1616-(G1616/100))*1000/B1616</f>
        <v>195.74436570792574</v>
      </c>
      <c r="J1616" s="5">
        <f t="shared" si="25"/>
        <v>0.57008818945719131</v>
      </c>
      <c r="K1616" s="5">
        <f>MAX(Online_RAW!$L$2-Online_RAW!L1616,0)</f>
        <v>0</v>
      </c>
      <c r="L1616" s="5">
        <f>0.0039*(Online_RAW!M1616)</f>
        <v>134.77307999999999</v>
      </c>
      <c r="M1616" s="10">
        <f>Online_RAW!$N$2-Online_RAW!N1616</f>
        <v>345.51080000000002</v>
      </c>
      <c r="N1616" s="5">
        <f>Online_RAW!C1616*60</f>
        <v>135.54678260869559</v>
      </c>
      <c r="O1616" s="5">
        <f>MAX(0, Online_RAW!D1616*60)</f>
        <v>44.442521739130441</v>
      </c>
      <c r="P1616" s="5">
        <f>_xlfn.IFNA(VLOOKUP(A1616,Sampling!$D$7:$E$14,2,FALSE),0)</f>
        <v>0</v>
      </c>
      <c r="Q1616">
        <f>_xlfn.IFNA(VLOOKUP(A1616,Refill!$D$6:$G$8,2,FALSE),0)</f>
        <v>0</v>
      </c>
    </row>
    <row r="1617" spans="1:17" x14ac:dyDescent="0.25">
      <c r="A1617" s="5">
        <f>ROUND((Online_RAW!B1617-General!$B$10)*24,3)</f>
        <v>26.917000000000002</v>
      </c>
      <c r="B1617" s="5">
        <f>General!$B$12+Online_ANA!K1617/1000+Online_ANA!L1617/1000+Online_ANA!M1617/1000/General!$B$22-SUM($P$2:P1617)/1000/General!$B$24+SUM($Q$2:Q1617)/1000/General!$B$24</f>
        <v>1.4780018326924587</v>
      </c>
      <c r="C1617" s="5">
        <f>Online_RAW!K1617</f>
        <v>34.871428571428602</v>
      </c>
      <c r="D1617" s="5">
        <f>Online_RAW!J1617</f>
        <v>3.72</v>
      </c>
      <c r="E1617" s="5">
        <f>(1-F1617/100-G1617/100)/(1-C1617/100-D1617/100-General!$B$17/100)</f>
        <v>0.97586044194032751</v>
      </c>
      <c r="F1617" s="5">
        <f>N1617*General!$B$14/(N1617+O1617)+O1617*100/(N1617+O1617)</f>
        <v>40.465983968534566</v>
      </c>
      <c r="G1617" s="5">
        <f>N1617*General!$B$15/(N1617+O1617)</f>
        <v>3.0067684864376481E-2</v>
      </c>
      <c r="H1617" s="5">
        <f>(N1617+O1617)*(1/General!$B$20)*((F1617/100)-E1617*(C1617/100))*1000/B1617</f>
        <v>349.47332992517067</v>
      </c>
      <c r="I1617" s="5">
        <f>(N1617+O1617)*(1/General!$B$20)*((D1617/100)*E1617-(G1617/100))*1000/B1617</f>
        <v>195.4761948703057</v>
      </c>
      <c r="J1617" s="5">
        <f t="shared" si="25"/>
        <v>0.55934510056078135</v>
      </c>
      <c r="K1617" s="5">
        <f>MAX(Online_RAW!$L$2-Online_RAW!L1617,0)</f>
        <v>0</v>
      </c>
      <c r="L1617" s="5">
        <f>0.0039*(Online_RAW!M1617)</f>
        <v>135.20208</v>
      </c>
      <c r="M1617" s="10">
        <f>Online_RAW!$N$2-Online_RAW!N1617</f>
        <v>346.40173043477989</v>
      </c>
      <c r="N1617" s="5">
        <f>Online_RAW!C1617*60</f>
        <v>135.21026086956542</v>
      </c>
      <c r="O1617" s="5">
        <f>MAX(0, Online_RAW!D1617*60)</f>
        <v>44.664260869565219</v>
      </c>
      <c r="P1617" s="5">
        <f>_xlfn.IFNA(VLOOKUP(A1617,Sampling!$D$7:$E$14,2,FALSE),0)</f>
        <v>0</v>
      </c>
      <c r="Q1617">
        <f>_xlfn.IFNA(VLOOKUP(A1617,Refill!$D$6:$G$8,2,FALSE),0)</f>
        <v>0</v>
      </c>
    </row>
    <row r="1618" spans="1:17" x14ac:dyDescent="0.25">
      <c r="A1618" s="5">
        <f>ROUND((Online_RAW!B1618-General!$B$10)*24,3)</f>
        <v>26.933</v>
      </c>
      <c r="B1618" s="5">
        <f>General!$B$12+Online_ANA!K1618/1000+Online_ANA!L1618/1000+Online_ANA!M1618/1000/General!$B$22-SUM($P$2:P1618)/1000/General!$B$24+SUM($Q$2:Q1618)/1000/General!$B$24</f>
        <v>1.4791370440366973</v>
      </c>
      <c r="C1618" s="5">
        <f>Online_RAW!K1618</f>
        <v>34.950000000000003</v>
      </c>
      <c r="D1618" s="5">
        <f>Online_RAW!J1618</f>
        <v>3.73</v>
      </c>
      <c r="E1618" s="5">
        <f>(1-F1618/100-G1618/100)/(1-C1618/100-D1618/100-General!$B$17/100)</f>
        <v>0.97635746301442572</v>
      </c>
      <c r="F1618" s="5">
        <f>N1618*General!$B$14/(N1618+O1618)+O1618*100/(N1618+O1618)</f>
        <v>40.522183430461993</v>
      </c>
      <c r="G1618" s="5">
        <f>N1618*General!$B$15/(N1618+O1618)</f>
        <v>3.0039301297746471E-2</v>
      </c>
      <c r="H1618" s="5">
        <f>(N1618+O1618)*(1/General!$B$20)*((F1618/100)-E1618*(C1618/100))*1000/B1618</f>
        <v>347.12225600217033</v>
      </c>
      <c r="I1618" s="5">
        <f>(N1618+O1618)*(1/General!$B$20)*((D1618/100)*E1618-(G1618/100))*1000/B1618</f>
        <v>195.94109426362854</v>
      </c>
      <c r="J1618" s="5">
        <f t="shared" si="25"/>
        <v>0.56447286474884928</v>
      </c>
      <c r="K1618" s="5">
        <f>MAX(Online_RAW!$L$2-Online_RAW!L1618,0)</f>
        <v>0</v>
      </c>
      <c r="L1618" s="5">
        <f>0.0039*(Online_RAW!M1618)</f>
        <v>135.4392</v>
      </c>
      <c r="M1618" s="10">
        <f>Online_RAW!$N$2-Online_RAW!N1618</f>
        <v>347.38065000000006</v>
      </c>
      <c r="N1618" s="5">
        <f>Online_RAW!C1618*60</f>
        <v>135.0711428571426</v>
      </c>
      <c r="O1618" s="5">
        <f>MAX(0, Online_RAW!D1618*60)</f>
        <v>44.788090909090919</v>
      </c>
      <c r="P1618" s="5">
        <f>_xlfn.IFNA(VLOOKUP(A1618,Sampling!$D$7:$E$14,2,FALSE),0)</f>
        <v>0</v>
      </c>
      <c r="Q1618">
        <f>_xlfn.IFNA(VLOOKUP(A1618,Refill!$D$6:$G$8,2,FALSE),0)</f>
        <v>0</v>
      </c>
    </row>
    <row r="1619" spans="1:17" x14ac:dyDescent="0.25">
      <c r="A1619" s="5">
        <f>ROUND((Online_RAW!B1619-General!$B$10)*24,3)</f>
        <v>26.95</v>
      </c>
      <c r="B1619" s="5">
        <f>General!$B$12+Online_ANA!K1619/1000+Online_ANA!L1619/1000+Online_ANA!M1619/1000/General!$B$22-SUM($P$2:P1619)/1000/General!$B$24+SUM($Q$2:Q1619)/1000/General!$B$24</f>
        <v>1.4802767752991652</v>
      </c>
      <c r="C1619" s="5">
        <f>Online_RAW!K1619</f>
        <v>35.015000000000001</v>
      </c>
      <c r="D1619" s="5">
        <f>Online_RAW!J1619</f>
        <v>3.73</v>
      </c>
      <c r="E1619" s="5">
        <f>(1-F1619/100-G1619/100)/(1-C1619/100-D1619/100-General!$B$17/100)</f>
        <v>0.97430192653147774</v>
      </c>
      <c r="F1619" s="5">
        <f>N1619*General!$B$14/(N1619+O1619)+O1619*100/(N1619+O1619)</f>
        <v>40.710764380900812</v>
      </c>
      <c r="G1619" s="5">
        <f>N1619*General!$B$15/(N1619+O1619)</f>
        <v>2.9944058393484439E-2</v>
      </c>
      <c r="H1619" s="5">
        <f>(N1619+O1619)*(1/General!$B$20)*((F1619/100)-E1619*(C1619/100))*1000/B1619</f>
        <v>358.28517420132442</v>
      </c>
      <c r="I1619" s="5">
        <f>(N1619+O1619)*(1/General!$B$20)*((D1619/100)*E1619-(G1619/100))*1000/B1619</f>
        <v>195.78743835437083</v>
      </c>
      <c r="J1619" s="5">
        <f t="shared" si="25"/>
        <v>0.54645699139187853</v>
      </c>
      <c r="K1619" s="5">
        <f>MAX(Online_RAW!$L$2-Online_RAW!L1619,0)</f>
        <v>0</v>
      </c>
      <c r="L1619" s="5">
        <f>0.0039*(Online_RAW!M1619)</f>
        <v>135.71902499999999</v>
      </c>
      <c r="M1619" s="10">
        <f>Online_RAW!$N$2-Online_RAW!N1619</f>
        <v>348.31794782608995</v>
      </c>
      <c r="N1619" s="5">
        <f>Online_RAW!C1619*60</f>
        <v>134.92382608695661</v>
      </c>
      <c r="O1619" s="5">
        <f>MAX(0, Online_RAW!D1619*60)</f>
        <v>45.310695652173898</v>
      </c>
      <c r="P1619" s="5">
        <f>_xlfn.IFNA(VLOOKUP(A1619,Sampling!$D$7:$E$14,2,FALSE),0)</f>
        <v>0</v>
      </c>
      <c r="Q1619">
        <f>_xlfn.IFNA(VLOOKUP(A1619,Refill!$D$6:$G$8,2,FALSE),0)</f>
        <v>0</v>
      </c>
    </row>
    <row r="1620" spans="1:17" x14ac:dyDescent="0.25">
      <c r="A1620" s="5">
        <f>ROUND((Online_RAW!B1620-General!$B$10)*24,3)</f>
        <v>26.966999999999999</v>
      </c>
      <c r="B1620" s="5">
        <f>General!$B$12+Online_ANA!K1620/1000+Online_ANA!L1620/1000+Online_ANA!M1620/1000/General!$B$22-SUM($P$2:P1620)/1000/General!$B$24+SUM($Q$2:Q1620)/1000/General!$B$24</f>
        <v>1.4813816091743124</v>
      </c>
      <c r="C1620" s="5">
        <f>Online_RAW!K1620</f>
        <v>35.090000000000003</v>
      </c>
      <c r="D1620" s="5">
        <f>Online_RAW!J1620</f>
        <v>3.7588888888888898</v>
      </c>
      <c r="E1620" s="5">
        <f>(1-F1620/100-G1620/100)/(1-C1620/100-D1620/100-General!$B$17/100)</f>
        <v>0.9751106062228041</v>
      </c>
      <c r="F1620" s="5">
        <f>N1620*General!$B$14/(N1620+O1620)+O1620*100/(N1620+O1620)</f>
        <v>40.762908108530674</v>
      </c>
      <c r="G1620" s="5">
        <f>N1620*General!$B$15/(N1620+O1620)</f>
        <v>2.9917723177509761E-2</v>
      </c>
      <c r="H1620" s="5">
        <f>(N1620+O1620)*(1/General!$B$20)*((F1620/100)-E1620*(C1620/100))*1000/B1620</f>
        <v>355.24797988068326</v>
      </c>
      <c r="I1620" s="5">
        <f>(N1620+O1620)*(1/General!$B$20)*((D1620/100)*E1620-(G1620/100))*1000/B1620</f>
        <v>197.28369893185234</v>
      </c>
      <c r="J1620" s="5">
        <f t="shared" si="25"/>
        <v>0.55534080446597833</v>
      </c>
      <c r="K1620" s="5">
        <f>MAX(Online_RAW!$L$2-Online_RAW!L1620,0)</f>
        <v>0</v>
      </c>
      <c r="L1620" s="5">
        <f>0.0039*(Online_RAW!M1620)</f>
        <v>135.9306</v>
      </c>
      <c r="M1620" s="10">
        <f>Online_RAW!$N$2-Online_RAW!N1620</f>
        <v>349.29160000000047</v>
      </c>
      <c r="N1620" s="5">
        <f>Online_RAW!C1620*60</f>
        <v>134.76965217391319</v>
      </c>
      <c r="O1620" s="5">
        <f>MAX(0, Online_RAW!D1620*60)</f>
        <v>45.417391304347795</v>
      </c>
      <c r="P1620" s="5">
        <f>_xlfn.IFNA(VLOOKUP(A1620,Sampling!$D$7:$E$14,2,FALSE),0)</f>
        <v>0</v>
      </c>
      <c r="Q1620">
        <f>_xlfn.IFNA(VLOOKUP(A1620,Refill!$D$6:$G$8,2,FALSE),0)</f>
        <v>0</v>
      </c>
    </row>
    <row r="1621" spans="1:17" x14ac:dyDescent="0.25">
      <c r="A1621" s="5">
        <f>ROUND((Online_RAW!B1621-General!$B$10)*24,3)</f>
        <v>26.983000000000001</v>
      </c>
      <c r="B1621" s="5">
        <f>General!$B$12+Online_ANA!K1621/1000+Online_ANA!L1621/1000+Online_ANA!M1621/1000/General!$B$22-SUM($P$2:P1621)/1000/General!$B$24+SUM($Q$2:Q1621)/1000/General!$B$24</f>
        <v>1.4825132055045873</v>
      </c>
      <c r="C1621" s="5">
        <f>Online_RAW!K1621</f>
        <v>35.18</v>
      </c>
      <c r="D1621" s="5">
        <f>Online_RAW!J1621</f>
        <v>3.76</v>
      </c>
      <c r="E1621" s="5">
        <f>(1-F1621/100-G1621/100)/(1-C1621/100-D1621/100-General!$B$17/100)</f>
        <v>0.97647902834602551</v>
      </c>
      <c r="F1621" s="5">
        <f>N1621*General!$B$14/(N1621+O1621)+O1621*100/(N1621+O1621)</f>
        <v>40.768790741228969</v>
      </c>
      <c r="G1621" s="5">
        <f>N1621*General!$B$15/(N1621+O1621)</f>
        <v>2.9914752150894456E-2</v>
      </c>
      <c r="H1621" s="5">
        <f>(N1621+O1621)*(1/General!$B$20)*((F1621/100)-E1621*(C1621/100))*1000/B1621</f>
        <v>347.54319026707515</v>
      </c>
      <c r="I1621" s="5">
        <f>(N1621+O1621)*(1/General!$B$20)*((D1621/100)*E1621-(G1621/100))*1000/B1621</f>
        <v>197.25349298312267</v>
      </c>
      <c r="J1621" s="5">
        <f t="shared" si="25"/>
        <v>0.56756540915544929</v>
      </c>
      <c r="K1621" s="5">
        <f>MAX(Online_RAW!$L$2-Online_RAW!L1621,0)</f>
        <v>0</v>
      </c>
      <c r="L1621" s="5">
        <f>0.0039*(Online_RAW!M1621)</f>
        <v>136.21659999999986</v>
      </c>
      <c r="M1621" s="10">
        <f>Online_RAW!$N$2-Online_RAW!N1621</f>
        <v>350.21330000000034</v>
      </c>
      <c r="N1621" s="5">
        <f>Online_RAW!C1621*60</f>
        <v>134.6078181818184</v>
      </c>
      <c r="O1621" s="5">
        <f>MAX(0, Online_RAW!D1621*60)</f>
        <v>45.380727272727299</v>
      </c>
      <c r="P1621" s="5">
        <f>_xlfn.IFNA(VLOOKUP(A1621,Sampling!$D$7:$E$14,2,FALSE),0)</f>
        <v>0</v>
      </c>
      <c r="Q1621">
        <f>_xlfn.IFNA(VLOOKUP(A1621,Refill!$D$6:$G$8,2,FALSE),0)</f>
        <v>0</v>
      </c>
    </row>
    <row r="1622" spans="1:17" x14ac:dyDescent="0.25">
      <c r="A1622" s="5">
        <f>ROUND((Online_RAW!B1622-General!$B$10)*24,3)</f>
        <v>27</v>
      </c>
      <c r="B1622" s="5">
        <f>General!$B$12+Online_ANA!K1622/1000+Online_ANA!L1622/1000+Online_ANA!M1622/1000/General!$B$22-SUM($P$2:P1622)/1000/General!$B$24+SUM($Q$2:Q1622)/1000/General!$B$24</f>
        <v>1.4836755086238536</v>
      </c>
      <c r="C1622" s="5">
        <f>Online_RAW!K1622</f>
        <v>35.265000000000001</v>
      </c>
      <c r="D1622" s="5">
        <f>Online_RAW!J1622</f>
        <v>3.7633333333333301</v>
      </c>
      <c r="E1622" s="5">
        <f>(1-F1622/100-G1622/100)/(1-C1622/100-D1622/100-General!$B$17/100)</f>
        <v>0.97538652278281401</v>
      </c>
      <c r="F1622" s="5">
        <f>N1622*General!$B$14/(N1622+O1622)+O1622*100/(N1622+O1622)</f>
        <v>40.921262560980729</v>
      </c>
      <c r="G1622" s="5">
        <f>N1622*General!$B$15/(N1622+O1622)</f>
        <v>2.9837746181322872E-2</v>
      </c>
      <c r="H1622" s="5">
        <f>(N1622+O1622)*(1/General!$B$20)*((F1622/100)-E1622*(C1622/100))*1000/B1622</f>
        <v>352.88851543912205</v>
      </c>
      <c r="I1622" s="5">
        <f>(N1622+O1622)*(1/General!$B$20)*((D1622/100)*E1622-(G1622/100))*1000/B1622</f>
        <v>196.92972493361938</v>
      </c>
      <c r="J1622" s="5">
        <f t="shared" si="25"/>
        <v>0.55805081865179706</v>
      </c>
      <c r="K1622" s="5">
        <f>MAX(Online_RAW!$L$2-Online_RAW!L1622,0)</f>
        <v>0</v>
      </c>
      <c r="L1622" s="5">
        <f>0.0039*(Online_RAW!M1622)</f>
        <v>136.51715999999999</v>
      </c>
      <c r="M1622" s="10">
        <f>Online_RAW!$N$2-Online_RAW!N1622</f>
        <v>351.15260000000035</v>
      </c>
      <c r="N1622" s="5">
        <f>Online_RAW!C1622*60</f>
        <v>134.17474999999982</v>
      </c>
      <c r="O1622" s="5">
        <f>MAX(0, Online_RAW!D1622*60)</f>
        <v>45.697750000000021</v>
      </c>
      <c r="P1622" s="5">
        <f>_xlfn.IFNA(VLOOKUP(A1622,Sampling!$D$7:$E$14,2,FALSE),0)</f>
        <v>0</v>
      </c>
      <c r="Q1622">
        <f>_xlfn.IFNA(VLOOKUP(A1622,Refill!$D$6:$G$8,2,FALSE),0)</f>
        <v>0</v>
      </c>
    </row>
    <row r="1623" spans="1:17" x14ac:dyDescent="0.25">
      <c r="A1623" s="5">
        <f>ROUND((Online_RAW!B1623-General!$B$10)*24,3)</f>
        <v>27.016999999999999</v>
      </c>
      <c r="B1623" s="5">
        <f>General!$B$12+Online_ANA!K1623/1000+Online_ANA!L1623/1000+Online_ANA!M1623/1000/General!$B$22-SUM($P$2:P1623)/1000/General!$B$24+SUM($Q$2:Q1623)/1000/General!$B$24</f>
        <v>1.4845133067889911</v>
      </c>
      <c r="C1623" s="5">
        <f>Online_RAW!K1623</f>
        <v>35.344999999999999</v>
      </c>
      <c r="D1623" s="5">
        <f>Online_RAW!J1623</f>
        <v>3.7666666666666702</v>
      </c>
      <c r="E1623" s="5">
        <f>(1-F1623/100-G1623/100)/(1-C1623/100-D1623/100-General!$B$17/100)</f>
        <v>0.97464161339663069</v>
      </c>
      <c r="F1623" s="5">
        <f>N1623*General!$B$14/(N1623+O1623)+O1623*100/(N1623+O1623)</f>
        <v>41.047642573949759</v>
      </c>
      <c r="G1623" s="5">
        <f>N1623*General!$B$15/(N1623+O1623)</f>
        <v>2.9773917891944567E-2</v>
      </c>
      <c r="H1623" s="5">
        <f>(N1623+O1623)*(1/General!$B$20)*((F1623/100)-E1623*(C1623/100))*1000/B1623</f>
        <v>356.98053606097824</v>
      </c>
      <c r="I1623" s="5">
        <f>(N1623+O1623)*(1/General!$B$20)*((D1623/100)*E1623-(G1623/100))*1000/B1623</f>
        <v>196.98640202945694</v>
      </c>
      <c r="J1623" s="5">
        <f t="shared" si="25"/>
        <v>0.55181272402988479</v>
      </c>
      <c r="K1623" s="5">
        <f>MAX(Online_RAW!$L$2-Online_RAW!L1623,0)</f>
        <v>0</v>
      </c>
      <c r="L1623" s="5">
        <f>0.0039*(Online_RAW!M1623)</f>
        <v>136.51715999999999</v>
      </c>
      <c r="M1623" s="10">
        <f>Online_RAW!$N$2-Online_RAW!N1623</f>
        <v>352.06580000000031</v>
      </c>
      <c r="N1623" s="5">
        <f>Online_RAW!C1623*60</f>
        <v>133.98314285714281</v>
      </c>
      <c r="O1623" s="5">
        <f>MAX(0, Online_RAW!D1623*60)</f>
        <v>46.017545454545456</v>
      </c>
      <c r="P1623" s="5">
        <f>_xlfn.IFNA(VLOOKUP(A1623,Sampling!$D$7:$E$14,2,FALSE),0)</f>
        <v>0</v>
      </c>
      <c r="Q1623">
        <f>_xlfn.IFNA(VLOOKUP(A1623,Refill!$D$6:$G$8,2,FALSE),0)</f>
        <v>0</v>
      </c>
    </row>
    <row r="1624" spans="1:17" x14ac:dyDescent="0.25">
      <c r="A1624" s="5">
        <f>ROUND((Online_RAW!B1624-General!$B$10)*24,3)</f>
        <v>27.033000000000001</v>
      </c>
      <c r="B1624" s="5">
        <f>General!$B$12+Online_ANA!K1624/1000+Online_ANA!L1624/1000+Online_ANA!M1624/1000/General!$B$22-SUM($P$2:P1624)/1000/General!$B$24+SUM($Q$2:Q1624)/1000/General!$B$24</f>
        <v>1.4857520715596333</v>
      </c>
      <c r="C1624" s="5">
        <f>Online_RAW!K1624</f>
        <v>35.43</v>
      </c>
      <c r="D1624" s="5">
        <f>Online_RAW!J1624</f>
        <v>3.7850000000000001</v>
      </c>
      <c r="E1624" s="5">
        <f>(1-F1624/100-G1624/100)/(1-C1624/100-D1624/100-General!$B$17/100)</f>
        <v>0.97445864215801559</v>
      </c>
      <c r="F1624" s="5">
        <f>N1624*General!$B$14/(N1624+O1624)+O1624*100/(N1624+O1624)</f>
        <v>41.159454747954101</v>
      </c>
      <c r="G1624" s="5">
        <f>N1624*General!$B$15/(N1624+O1624)</f>
        <v>2.9717447096992883E-2</v>
      </c>
      <c r="H1624" s="5">
        <f>(N1624+O1624)*(1/General!$B$20)*((F1624/100)-E1624*(C1624/100))*1000/B1624</f>
        <v>359.04972353434982</v>
      </c>
      <c r="I1624" s="5">
        <f>(N1624+O1624)*(1/General!$B$20)*((D1624/100)*E1624-(G1624/100))*1000/B1624</f>
        <v>198.00213043644069</v>
      </c>
      <c r="J1624" s="5">
        <f t="shared" si="25"/>
        <v>0.55146158723472205</v>
      </c>
      <c r="K1624" s="5">
        <f>MAX(Online_RAW!$L$2-Online_RAW!L1624,0)</f>
        <v>0</v>
      </c>
      <c r="L1624" s="5">
        <f>0.0039*(Online_RAW!M1624)</f>
        <v>136.9212</v>
      </c>
      <c r="M1624" s="10">
        <f>Online_RAW!$N$2-Online_RAW!N1624</f>
        <v>352.97565000000031</v>
      </c>
      <c r="N1624" s="5">
        <f>Online_RAW!C1624*60</f>
        <v>133.89709090909082</v>
      </c>
      <c r="O1624" s="5">
        <f>MAX(0, Online_RAW!D1624*60)</f>
        <v>46.329818181818162</v>
      </c>
      <c r="P1624" s="5">
        <f>_xlfn.IFNA(VLOOKUP(A1624,Sampling!$D$7:$E$14,2,FALSE),0)</f>
        <v>0</v>
      </c>
      <c r="Q1624">
        <f>_xlfn.IFNA(VLOOKUP(A1624,Refill!$D$6:$G$8,2,FALSE),0)</f>
        <v>0</v>
      </c>
    </row>
    <row r="1625" spans="1:17" x14ac:dyDescent="0.25">
      <c r="A1625" s="5">
        <f>ROUND((Online_RAW!B1625-General!$B$10)*24,3)</f>
        <v>27.05</v>
      </c>
      <c r="B1625" s="5">
        <f>General!$B$12+Online_ANA!K1625/1000+Online_ANA!L1625/1000+Online_ANA!M1625/1000/General!$B$22-SUM($P$2:P1625)/1000/General!$B$24+SUM($Q$2:Q1625)/1000/General!$B$24</f>
        <v>1.4868055975535235</v>
      </c>
      <c r="C1625" s="5">
        <f>Online_RAW!K1625</f>
        <v>35.520000000000003</v>
      </c>
      <c r="D1625" s="5">
        <f>Online_RAW!J1625</f>
        <v>3.8039999999999998</v>
      </c>
      <c r="E1625" s="5">
        <f>(1-F1625/100-G1625/100)/(1-C1625/100-D1625/100-General!$B$17/100)</f>
        <v>0.97496957436120368</v>
      </c>
      <c r="F1625" s="5">
        <f>N1625*General!$B$14/(N1625+O1625)+O1625*100/(N1625+O1625)</f>
        <v>41.234928612135967</v>
      </c>
      <c r="G1625" s="5">
        <f>N1625*General!$B$15/(N1625+O1625)</f>
        <v>2.9679328983769713E-2</v>
      </c>
      <c r="H1625" s="5">
        <f>(N1625+O1625)*(1/General!$B$20)*((F1625/100)-E1625*(C1625/100))*1000/B1625</f>
        <v>357.1153890438776</v>
      </c>
      <c r="I1625" s="5">
        <f>(N1625+O1625)*(1/General!$B$20)*((D1625/100)*E1625-(G1625/100))*1000/B1625</f>
        <v>198.94959611140825</v>
      </c>
      <c r="J1625" s="5">
        <f t="shared" si="25"/>
        <v>0.55710171618217208</v>
      </c>
      <c r="K1625" s="5">
        <f>MAX(Online_RAW!$L$2-Online_RAW!L1625,0)</f>
        <v>0</v>
      </c>
      <c r="L1625" s="5">
        <f>0.0039*(Online_RAW!M1625)</f>
        <v>137.15520000000001</v>
      </c>
      <c r="M1625" s="10">
        <f>Online_RAW!$N$2-Online_RAW!N1625</f>
        <v>353.86893333334046</v>
      </c>
      <c r="N1625" s="5">
        <f>Online_RAW!C1625*60</f>
        <v>133.7114285714286</v>
      </c>
      <c r="O1625" s="5">
        <f>MAX(0, Online_RAW!D1625*60)</f>
        <v>46.496727272727242</v>
      </c>
      <c r="P1625" s="5">
        <f>_xlfn.IFNA(VLOOKUP(A1625,Sampling!$D$7:$E$14,2,FALSE),0)</f>
        <v>0</v>
      </c>
      <c r="Q1625">
        <f>_xlfn.IFNA(VLOOKUP(A1625,Refill!$D$6:$G$8,2,FALSE),0)</f>
        <v>0</v>
      </c>
    </row>
    <row r="1626" spans="1:17" x14ac:dyDescent="0.25">
      <c r="A1626" s="5">
        <f>ROUND((Online_RAW!B1626-General!$B$10)*24,3)</f>
        <v>27.067</v>
      </c>
      <c r="B1626" s="5">
        <f>General!$B$12+Online_ANA!K1626/1000+Online_ANA!L1626/1000+Online_ANA!M1626/1000/General!$B$22-SUM($P$2:P1626)/1000/General!$B$24+SUM($Q$2:Q1626)/1000/General!$B$24</f>
        <v>1.4880001020762939</v>
      </c>
      <c r="C1626" s="5">
        <f>Online_RAW!K1626</f>
        <v>35.61</v>
      </c>
      <c r="D1626" s="5">
        <f>Online_RAW!J1626</f>
        <v>3.81</v>
      </c>
      <c r="E1626" s="5">
        <f>(1-F1626/100-G1626/100)/(1-C1626/100-D1626/100-General!$B$17/100)</f>
        <v>0.97568701932248325</v>
      </c>
      <c r="F1626" s="5">
        <f>N1626*General!$B$14/(N1626+O1626)+O1626*100/(N1626+O1626)</f>
        <v>41.285398798429341</v>
      </c>
      <c r="G1626" s="5">
        <f>N1626*General!$B$15/(N1626+O1626)</f>
        <v>2.9653838990692249E-2</v>
      </c>
      <c r="H1626" s="5">
        <f>(N1626+O1626)*(1/General!$B$20)*((F1626/100)-E1626*(C1626/100))*1000/B1626</f>
        <v>352.88183296759769</v>
      </c>
      <c r="I1626" s="5">
        <f>(N1626+O1626)*(1/General!$B$20)*((D1626/100)*E1626-(G1626/100))*1000/B1626</f>
        <v>198.94367189798271</v>
      </c>
      <c r="J1626" s="5">
        <f t="shared" si="25"/>
        <v>0.56376852904255381</v>
      </c>
      <c r="K1626" s="5">
        <f>MAX(Online_RAW!$L$2-Online_RAW!L1626,0)</f>
        <v>0</v>
      </c>
      <c r="L1626" s="5">
        <f>0.0039*(Online_RAW!M1626)</f>
        <v>137.43339999999986</v>
      </c>
      <c r="M1626" s="10">
        <f>Online_RAW!$N$2-Online_RAW!N1626</f>
        <v>354.86770526316013</v>
      </c>
      <c r="N1626" s="5">
        <f>Online_RAW!C1626*60</f>
        <v>133.38782608695661</v>
      </c>
      <c r="O1626" s="5">
        <f>MAX(0, Online_RAW!D1626*60)</f>
        <v>46.5387272727273</v>
      </c>
      <c r="P1626" s="5">
        <f>_xlfn.IFNA(VLOOKUP(A1626,Sampling!$D$7:$E$14,2,FALSE),0)</f>
        <v>0</v>
      </c>
      <c r="Q1626">
        <f>_xlfn.IFNA(VLOOKUP(A1626,Refill!$D$6:$G$8,2,FALSE),0)</f>
        <v>0</v>
      </c>
    </row>
    <row r="1627" spans="1:17" x14ac:dyDescent="0.25">
      <c r="A1627" s="5">
        <f>ROUND((Online_RAW!B1627-General!$B$10)*24,3)</f>
        <v>27.082999999999998</v>
      </c>
      <c r="B1627" s="5">
        <f>General!$B$12+Online_ANA!K1627/1000+Online_ANA!L1627/1000+Online_ANA!M1627/1000/General!$B$22-SUM($P$2:P1627)/1000/General!$B$24+SUM($Q$2:Q1627)/1000/General!$B$24</f>
        <v>1.4890191394495422</v>
      </c>
      <c r="C1627" s="5">
        <f>Online_RAW!K1627</f>
        <v>35.695</v>
      </c>
      <c r="D1627" s="5">
        <f>Online_RAW!J1627</f>
        <v>3.8050000000000002</v>
      </c>
      <c r="E1627" s="5">
        <f>(1-F1627/100-G1627/100)/(1-C1627/100-D1627/100-General!$B$17/100)</f>
        <v>0.97500743939040246</v>
      </c>
      <c r="F1627" s="5">
        <f>N1627*General!$B$14/(N1627+O1627)+O1627*100/(N1627+O1627)</f>
        <v>41.404334365325091</v>
      </c>
      <c r="G1627" s="5">
        <f>N1627*General!$B$15/(N1627+O1627)</f>
        <v>2.9593770522563092E-2</v>
      </c>
      <c r="H1627" s="5">
        <f>(N1627+O1627)*(1/General!$B$20)*((F1627/100)-E1627*(C1627/100))*1000/B1627</f>
        <v>356.49710301025038</v>
      </c>
      <c r="I1627" s="5">
        <f>(N1627+O1627)*(1/General!$B$20)*((D1627/100)*E1627-(G1627/100))*1000/B1627</f>
        <v>198.74738381565243</v>
      </c>
      <c r="J1627" s="5">
        <f t="shared" si="25"/>
        <v>0.55750069814715386</v>
      </c>
      <c r="K1627" s="5">
        <f>MAX(Online_RAW!$L$2-Online_RAW!L1627,0)</f>
        <v>0</v>
      </c>
      <c r="L1627" s="5">
        <f>0.0039*(Online_RAW!M1627)</f>
        <v>137.58680000000012</v>
      </c>
      <c r="M1627" s="10">
        <f>Online_RAW!$N$2-Online_RAW!N1627</f>
        <v>355.81125000000065</v>
      </c>
      <c r="N1627" s="5">
        <f>Online_RAW!C1627*60</f>
        <v>133.3450909090908</v>
      </c>
      <c r="O1627" s="5">
        <f>MAX(0, Online_RAW!D1627*60)</f>
        <v>46.888909090909081</v>
      </c>
      <c r="P1627" s="5">
        <f>_xlfn.IFNA(VLOOKUP(A1627,Sampling!$D$7:$E$14,2,FALSE),0)</f>
        <v>0</v>
      </c>
      <c r="Q1627">
        <f>_xlfn.IFNA(VLOOKUP(A1627,Refill!$D$6:$G$8,2,FALSE),0)</f>
        <v>0</v>
      </c>
    </row>
    <row r="1628" spans="1:17" x14ac:dyDescent="0.25">
      <c r="A1628" s="5">
        <f>ROUND((Online_RAW!B1628-General!$B$10)*24,3)</f>
        <v>27.1</v>
      </c>
      <c r="B1628" s="5">
        <f>General!$B$12+Online_ANA!K1628/1000+Online_ANA!L1628/1000+Online_ANA!M1628/1000/General!$B$22-SUM($P$2:P1628)/1000/General!$B$24+SUM($Q$2:Q1628)/1000/General!$B$24</f>
        <v>1.4902099844519547</v>
      </c>
      <c r="C1628" s="5">
        <f>Online_RAW!K1628</f>
        <v>35.770000000000003</v>
      </c>
      <c r="D1628" s="5">
        <f>Online_RAW!J1628</f>
        <v>3.8149999999999999</v>
      </c>
      <c r="E1628" s="5">
        <f>(1-F1628/100-G1628/100)/(1-C1628/100-D1628/100-General!$B$17/100)</f>
        <v>0.97577455353877329</v>
      </c>
      <c r="F1628" s="5">
        <f>N1628*General!$B$14/(N1628+O1628)+O1628*100/(N1628+O1628)</f>
        <v>41.441215347549274</v>
      </c>
      <c r="G1628" s="5">
        <f>N1628*General!$B$15/(N1628+O1628)</f>
        <v>2.9575143763864005E-2</v>
      </c>
      <c r="H1628" s="5">
        <f>(N1628+O1628)*(1/General!$B$20)*((F1628/100)-E1628*(C1628/100))*1000/B1628</f>
        <v>352.04514512802166</v>
      </c>
      <c r="I1628" s="5">
        <f>(N1628+O1628)*(1/General!$B$20)*((D1628/100)*E1628-(G1628/100))*1000/B1628</f>
        <v>198.86084668733065</v>
      </c>
      <c r="J1628" s="5">
        <f t="shared" si="25"/>
        <v>0.56487314038946523</v>
      </c>
      <c r="K1628" s="5">
        <f>MAX(Online_RAW!$L$2-Online_RAW!L1628,0)</f>
        <v>0</v>
      </c>
      <c r="L1628" s="5">
        <f>0.0039*(Online_RAW!M1628)</f>
        <v>137.9118</v>
      </c>
      <c r="M1628" s="10">
        <f>Online_RAW!$N$2-Online_RAW!N1628</f>
        <v>356.75502105263058</v>
      </c>
      <c r="N1628" s="5">
        <f>Online_RAW!C1628*60</f>
        <v>132.98514285714302</v>
      </c>
      <c r="O1628" s="5">
        <f>MAX(0, Online_RAW!D1628*60)</f>
        <v>46.87554545454546</v>
      </c>
      <c r="P1628" s="5">
        <f>_xlfn.IFNA(VLOOKUP(A1628,Sampling!$D$7:$E$14,2,FALSE),0)</f>
        <v>0</v>
      </c>
      <c r="Q1628">
        <f>_xlfn.IFNA(VLOOKUP(A1628,Refill!$D$6:$G$8,2,FALSE),0)</f>
        <v>0</v>
      </c>
    </row>
    <row r="1629" spans="1:17" x14ac:dyDescent="0.25">
      <c r="A1629" s="5">
        <f>ROUND((Online_RAW!B1629-General!$B$10)*24,3)</f>
        <v>27.117000000000001</v>
      </c>
      <c r="B1629" s="5">
        <f>General!$B$12+Online_ANA!K1629/1000+Online_ANA!L1629/1000+Online_ANA!M1629/1000/General!$B$22-SUM($P$2:P1629)/1000/General!$B$24+SUM($Q$2:Q1629)/1000/General!$B$24</f>
        <v>1.4913481554128445</v>
      </c>
      <c r="C1629" s="5">
        <f>Online_RAW!K1629</f>
        <v>35.844999999999999</v>
      </c>
      <c r="D1629" s="5">
        <f>Online_RAW!J1629</f>
        <v>3.835</v>
      </c>
      <c r="E1629" s="5">
        <f>(1-F1629/100-G1629/100)/(1-C1629/100-D1629/100-General!$B$17/100)</f>
        <v>0.97551420065937888</v>
      </c>
      <c r="F1629" s="5">
        <f>N1629*General!$B$14/(N1629+O1629)+O1629*100/(N1629+O1629)</f>
        <v>41.549560482897633</v>
      </c>
      <c r="G1629" s="5">
        <f>N1629*General!$B$15/(N1629+O1629)</f>
        <v>2.9520423998536549E-2</v>
      </c>
      <c r="H1629" s="5">
        <f>(N1629+O1629)*(1/General!$B$20)*((F1629/100)-E1629*(C1629/100))*1000/B1629</f>
        <v>354.38339540798745</v>
      </c>
      <c r="I1629" s="5">
        <f>(N1629+O1629)*(1/General!$B$20)*((D1629/100)*E1629-(G1629/100))*1000/B1629</f>
        <v>199.82837230507056</v>
      </c>
      <c r="J1629" s="5">
        <f t="shared" si="25"/>
        <v>0.56387622810322735</v>
      </c>
      <c r="K1629" s="5">
        <f>MAX(Online_RAW!$L$2-Online_RAW!L1629,0)</f>
        <v>0</v>
      </c>
      <c r="L1629" s="5">
        <f>0.0039*(Online_RAW!M1629)</f>
        <v>138.21366</v>
      </c>
      <c r="M1629" s="10">
        <f>Online_RAW!$N$2-Online_RAW!N1629</f>
        <v>357.66660000000047</v>
      </c>
      <c r="N1629" s="5">
        <f>Online_RAW!C1629*60</f>
        <v>132.81885714285721</v>
      </c>
      <c r="O1629" s="5">
        <f>MAX(0, Online_RAW!D1629*60)</f>
        <v>47.149909090909084</v>
      </c>
      <c r="P1629" s="5">
        <f>_xlfn.IFNA(VLOOKUP(A1629,Sampling!$D$7:$E$14,2,FALSE),0)</f>
        <v>0</v>
      </c>
      <c r="Q1629">
        <f>_xlfn.IFNA(VLOOKUP(A1629,Refill!$D$6:$G$8,2,FALSE),0)</f>
        <v>0</v>
      </c>
    </row>
    <row r="1630" spans="1:17" x14ac:dyDescent="0.25">
      <c r="A1630" s="5">
        <f>ROUND((Online_RAW!B1630-General!$B$10)*24,3)</f>
        <v>27.132999999999999</v>
      </c>
      <c r="B1630" s="5">
        <f>General!$B$12+Online_ANA!K1630/1000+Online_ANA!L1630/1000+Online_ANA!M1630/1000/General!$B$22-SUM($P$2:P1630)/1000/General!$B$24+SUM($Q$2:Q1630)/1000/General!$B$24</f>
        <v>1.4922256128178257</v>
      </c>
      <c r="C1630" s="5">
        <f>Online_RAW!K1630</f>
        <v>35.92</v>
      </c>
      <c r="D1630" s="5">
        <f>Online_RAW!J1630</f>
        <v>3.835</v>
      </c>
      <c r="E1630" s="5">
        <f>(1-F1630/100-G1630/100)/(1-C1630/100-D1630/100-General!$B$17/100)</f>
        <v>0.97488751680599128</v>
      </c>
      <c r="F1630" s="5">
        <f>N1630*General!$B$14/(N1630+O1630)+O1630*100/(N1630+O1630)</f>
        <v>41.660263365958713</v>
      </c>
      <c r="G1630" s="5">
        <f>N1630*General!$B$15/(N1630+O1630)</f>
        <v>2.9464513451536004E-2</v>
      </c>
      <c r="H1630" s="5">
        <f>(N1630+O1630)*(1/General!$B$20)*((F1630/100)-E1630*(C1630/100))*1000/B1630</f>
        <v>357.58841184681728</v>
      </c>
      <c r="I1630" s="5">
        <f>(N1630+O1630)*(1/General!$B$20)*((D1630/100)*E1630-(G1630/100))*1000/B1630</f>
        <v>199.68634307315398</v>
      </c>
      <c r="J1630" s="5">
        <f t="shared" si="25"/>
        <v>0.55842509560599252</v>
      </c>
      <c r="K1630" s="5">
        <f>MAX(Online_RAW!$L$2-Online_RAW!L1630,0)</f>
        <v>0</v>
      </c>
      <c r="L1630" s="5">
        <f>0.0039*(Online_RAW!M1630)</f>
        <v>138.21366</v>
      </c>
      <c r="M1630" s="10">
        <f>Online_RAW!$N$2-Online_RAW!N1630</f>
        <v>358.62302857143004</v>
      </c>
      <c r="N1630" s="5">
        <f>Online_RAW!C1630*60</f>
        <v>132.63490909090919</v>
      </c>
      <c r="O1630" s="5">
        <f>MAX(0, Online_RAW!D1630*60)</f>
        <v>47.425636363636379</v>
      </c>
      <c r="P1630" s="5">
        <f>_xlfn.IFNA(VLOOKUP(A1630,Sampling!$D$7:$E$14,2,FALSE),0)</f>
        <v>0</v>
      </c>
      <c r="Q1630">
        <f>_xlfn.IFNA(VLOOKUP(A1630,Refill!$D$6:$G$8,2,FALSE),0)</f>
        <v>0</v>
      </c>
    </row>
    <row r="1631" spans="1:17" x14ac:dyDescent="0.25">
      <c r="A1631" s="5">
        <f>ROUND((Online_RAW!B1631-General!$B$10)*24,3)</f>
        <v>27.15</v>
      </c>
      <c r="B1631" s="5">
        <f>General!$B$12+Online_ANA!K1631/1000+Online_ANA!L1631/1000+Online_ANA!M1631/1000/General!$B$22-SUM($P$2:P1631)/1000/General!$B$24+SUM($Q$2:Q1631)/1000/General!$B$24</f>
        <v>1.4935815614678905</v>
      </c>
      <c r="C1631" s="5">
        <f>Online_RAW!K1631</f>
        <v>35.984999999999999</v>
      </c>
      <c r="D1631" s="5">
        <f>Online_RAW!J1631</f>
        <v>3.8220000000000001</v>
      </c>
      <c r="E1631" s="5">
        <f>(1-F1631/100-G1631/100)/(1-C1631/100-D1631/100-General!$B$17/100)</f>
        <v>0.97583865495782574</v>
      </c>
      <c r="F1631" s="5">
        <f>N1631*General!$B$14/(N1631+O1631)+O1631*100/(N1631+O1631)</f>
        <v>41.654114102532525</v>
      </c>
      <c r="G1631" s="5">
        <f>N1631*General!$B$15/(N1631+O1631)</f>
        <v>2.9467619140135088E-2</v>
      </c>
      <c r="H1631" s="5">
        <f>(N1631+O1631)*(1/General!$B$20)*((F1631/100)-E1631*(C1631/100))*1000/B1631</f>
        <v>351.41932100484109</v>
      </c>
      <c r="I1631" s="5">
        <f>(N1631+O1631)*(1/General!$B$20)*((D1631/100)*E1631-(G1631/100))*1000/B1631</f>
        <v>198.86908364127319</v>
      </c>
      <c r="J1631" s="5">
        <f t="shared" si="25"/>
        <v>0.56590253225870191</v>
      </c>
      <c r="K1631" s="5">
        <f>MAX(Online_RAW!$L$2-Online_RAW!L1631,0)</f>
        <v>0</v>
      </c>
      <c r="L1631" s="5">
        <f>0.0039*(Online_RAW!M1631)</f>
        <v>138.65279999999998</v>
      </c>
      <c r="M1631" s="10">
        <f>Online_RAW!$N$2-Online_RAW!N1631</f>
        <v>359.62235000000055</v>
      </c>
      <c r="N1631" s="5">
        <f>Online_RAW!C1631*60</f>
        <v>132.5491304347824</v>
      </c>
      <c r="O1631" s="5">
        <f>MAX(0, Online_RAW!D1631*60)</f>
        <v>47.375999999999998</v>
      </c>
      <c r="P1631" s="5">
        <f>_xlfn.IFNA(VLOOKUP(A1631,Sampling!$D$7:$E$14,2,FALSE),0)</f>
        <v>0</v>
      </c>
      <c r="Q1631">
        <f>_xlfn.IFNA(VLOOKUP(A1631,Refill!$D$6:$G$8,2,FALSE),0)</f>
        <v>0</v>
      </c>
    </row>
    <row r="1632" spans="1:17" x14ac:dyDescent="0.25">
      <c r="A1632" s="5">
        <f>ROUND((Online_RAW!B1632-General!$B$10)*24,3)</f>
        <v>27.167000000000002</v>
      </c>
      <c r="B1632" s="5">
        <f>General!$B$12+Online_ANA!K1632/1000+Online_ANA!L1632/1000+Online_ANA!M1632/1000/General!$B$22-SUM($P$2:P1632)/1000/General!$B$24+SUM($Q$2:Q1632)/1000/General!$B$24</f>
        <v>1.4946093741371749</v>
      </c>
      <c r="C1632" s="5">
        <f>Online_RAW!K1632</f>
        <v>36.055</v>
      </c>
      <c r="D1632" s="5">
        <f>Online_RAW!J1632</f>
        <v>3.85</v>
      </c>
      <c r="E1632" s="5">
        <f>(1-F1632/100-G1632/100)/(1-C1632/100-D1632/100-General!$B$17/100)</f>
        <v>0.97424554884842096</v>
      </c>
      <c r="F1632" s="5">
        <f>N1632*General!$B$14/(N1632+O1632)+O1632*100/(N1632+O1632)</f>
        <v>41.844891029587536</v>
      </c>
      <c r="G1632" s="5">
        <f>N1632*General!$B$15/(N1632+O1632)</f>
        <v>2.9371267156773972E-2</v>
      </c>
      <c r="H1632" s="5">
        <f>(N1632+O1632)*(1/General!$B$20)*((F1632/100)-E1632*(C1632/100))*1000/B1632</f>
        <v>361.16044907403426</v>
      </c>
      <c r="I1632" s="5">
        <f>(N1632+O1632)*(1/General!$B$20)*((D1632/100)*E1632-(G1632/100))*1000/B1632</f>
        <v>200.05294399511396</v>
      </c>
      <c r="J1632" s="5">
        <f t="shared" si="25"/>
        <v>0.55391708728910438</v>
      </c>
      <c r="K1632" s="5">
        <f>MAX(Online_RAW!$L$2-Online_RAW!L1632,0)</f>
        <v>0</v>
      </c>
      <c r="L1632" s="5">
        <f>0.0039*(Online_RAW!M1632)</f>
        <v>138.81659999999999</v>
      </c>
      <c r="M1632" s="10">
        <f>Online_RAW!$N$2-Online_RAW!N1632</f>
        <v>360.56412380952042</v>
      </c>
      <c r="N1632" s="5">
        <f>Online_RAW!C1632*60</f>
        <v>132.232956521739</v>
      </c>
      <c r="O1632" s="5">
        <f>MAX(0, Online_RAW!D1632*60)</f>
        <v>47.851826086956542</v>
      </c>
      <c r="P1632" s="5">
        <f>_xlfn.IFNA(VLOOKUP(A1632,Sampling!$D$7:$E$14,2,FALSE),0)</f>
        <v>0</v>
      </c>
      <c r="Q1632">
        <f>_xlfn.IFNA(VLOOKUP(A1632,Refill!$D$6:$G$8,2,FALSE),0)</f>
        <v>0</v>
      </c>
    </row>
    <row r="1633" spans="1:17" x14ac:dyDescent="0.25">
      <c r="A1633" s="5">
        <f>ROUND((Online_RAW!B1633-General!$B$10)*24,3)</f>
        <v>27.183</v>
      </c>
      <c r="B1633" s="5">
        <f>General!$B$12+Online_ANA!K1633/1000+Online_ANA!L1633/1000+Online_ANA!M1633/1000/General!$B$22-SUM($P$2:P1633)/1000/General!$B$24+SUM($Q$2:Q1633)/1000/General!$B$24</f>
        <v>1.4957562789973768</v>
      </c>
      <c r="C1633" s="5">
        <f>Online_RAW!K1633</f>
        <v>36.134999999999998</v>
      </c>
      <c r="D1633" s="5">
        <f>Online_RAW!J1633</f>
        <v>3.85</v>
      </c>
      <c r="E1633" s="5">
        <f>(1-F1633/100-G1633/100)/(1-C1633/100-D1633/100-General!$B$17/100)</f>
        <v>0.97505928842079637</v>
      </c>
      <c r="F1633" s="5">
        <f>N1633*General!$B$14/(N1633+O1633)+O1633*100/(N1633+O1633)</f>
        <v>41.874361075774459</v>
      </c>
      <c r="G1633" s="5">
        <f>N1633*General!$B$15/(N1633+O1633)</f>
        <v>2.9356383295063408E-2</v>
      </c>
      <c r="H1633" s="5">
        <f>(N1633+O1633)*(1/General!$B$20)*((F1633/100)-E1633*(C1633/100))*1000/B1633</f>
        <v>356.22305960024607</v>
      </c>
      <c r="I1633" s="5">
        <f>(N1633+O1633)*(1/General!$B$20)*((D1633/100)*E1633-(G1633/100))*1000/B1633</f>
        <v>199.80084057596119</v>
      </c>
      <c r="J1633" s="5">
        <f t="shared" si="25"/>
        <v>0.56088688026030076</v>
      </c>
      <c r="K1633" s="5">
        <f>MAX(Online_RAW!$L$2-Online_RAW!L1633,0)</f>
        <v>0</v>
      </c>
      <c r="L1633" s="5">
        <f>0.0039*(Online_RAW!M1633)</f>
        <v>139.08862500000001</v>
      </c>
      <c r="M1633" s="10">
        <f>Online_RAW!$N$2-Online_RAW!N1633</f>
        <v>361.51774285714055</v>
      </c>
      <c r="N1633" s="5">
        <f>Online_RAW!C1633*60</f>
        <v>131.98904347826101</v>
      </c>
      <c r="O1633" s="5">
        <f>MAX(0, Online_RAW!D1633*60)</f>
        <v>47.854695652173895</v>
      </c>
      <c r="P1633" s="5">
        <f>_xlfn.IFNA(VLOOKUP(A1633,Sampling!$D$7:$E$14,2,FALSE),0)</f>
        <v>0</v>
      </c>
      <c r="Q1633">
        <f>_xlfn.IFNA(VLOOKUP(A1633,Refill!$D$6:$G$8,2,FALSE),0)</f>
        <v>0</v>
      </c>
    </row>
    <row r="1634" spans="1:17" x14ac:dyDescent="0.25">
      <c r="A1634" s="5">
        <f>ROUND((Online_RAW!B1634-General!$B$10)*24,3)</f>
        <v>27.2</v>
      </c>
      <c r="B1634" s="5">
        <f>General!$B$12+Online_ANA!K1634/1000+Online_ANA!L1634/1000+Online_ANA!M1634/1000/General!$B$22-SUM($P$2:P1634)/1000/General!$B$24+SUM($Q$2:Q1634)/1000/General!$B$24</f>
        <v>1.4967766814011658</v>
      </c>
      <c r="C1634" s="5">
        <f>Online_RAW!K1634</f>
        <v>36.204999999999998</v>
      </c>
      <c r="D1634" s="5">
        <f>Online_RAW!J1634</f>
        <v>3.87</v>
      </c>
      <c r="E1634" s="5">
        <f>(1-F1634/100-G1634/100)/(1-C1634/100-D1634/100-General!$B$17/100)</f>
        <v>0.97401788194383565</v>
      </c>
      <c r="F1634" s="5">
        <f>N1634*General!$B$14/(N1634+O1634)+O1634*100/(N1634+O1634)</f>
        <v>42.024147736120895</v>
      </c>
      <c r="G1634" s="5">
        <f>N1634*General!$B$15/(N1634+O1634)</f>
        <v>2.9280733466605605E-2</v>
      </c>
      <c r="H1634" s="5">
        <f>(N1634+O1634)*(1/General!$B$20)*((F1634/100)-E1634*(C1634/100))*1000/B1634</f>
        <v>362.95783530096935</v>
      </c>
      <c r="I1634" s="5">
        <f>(N1634+O1634)*(1/General!$B$20)*((D1634/100)*E1634-(G1634/100))*1000/B1634</f>
        <v>200.82211935434304</v>
      </c>
      <c r="J1634" s="5">
        <f t="shared" si="25"/>
        <v>0.55329324737629304</v>
      </c>
      <c r="K1634" s="5">
        <f>MAX(Online_RAW!$L$2-Online_RAW!L1634,0)</f>
        <v>0</v>
      </c>
      <c r="L1634" s="5">
        <f>0.0039*(Online_RAW!M1634)</f>
        <v>139.26900000000001</v>
      </c>
      <c r="M1634" s="10">
        <f>Online_RAW!$N$2-Online_RAW!N1634</f>
        <v>362.43337272727058</v>
      </c>
      <c r="N1634" s="5">
        <f>Online_RAW!C1634*60</f>
        <v>131.86171428571438</v>
      </c>
      <c r="O1634" s="5">
        <f>MAX(0, Online_RAW!D1634*60)</f>
        <v>48.272727272727302</v>
      </c>
      <c r="P1634" s="5">
        <f>_xlfn.IFNA(VLOOKUP(A1634,Sampling!$D$7:$E$14,2,FALSE),0)</f>
        <v>0</v>
      </c>
      <c r="Q1634">
        <f>_xlfn.IFNA(VLOOKUP(A1634,Refill!$D$6:$G$8,2,FALSE),0)</f>
        <v>0</v>
      </c>
    </row>
    <row r="1635" spans="1:17" x14ac:dyDescent="0.25">
      <c r="A1635" s="5">
        <f>ROUND((Online_RAW!B1635-General!$B$10)*24,3)</f>
        <v>27.216999999999999</v>
      </c>
      <c r="B1635" s="5">
        <f>General!$B$12+Online_ANA!K1635/1000+Online_ANA!L1635/1000+Online_ANA!M1635/1000/General!$B$22-SUM($P$2:P1635)/1000/General!$B$24+SUM($Q$2:Q1635)/1000/General!$B$24</f>
        <v>1.497932974377459</v>
      </c>
      <c r="C1635" s="5">
        <f>Online_RAW!K1635</f>
        <v>36.265000000000001</v>
      </c>
      <c r="D1635" s="5">
        <f>Online_RAW!J1635</f>
        <v>3.8833333333333302</v>
      </c>
      <c r="E1635" s="5">
        <f>(1-F1635/100-G1635/100)/(1-C1635/100-D1635/100-General!$B$17/100)</f>
        <v>0.97560204130543782</v>
      </c>
      <c r="F1635" s="5">
        <f>N1635*General!$B$14/(N1635+O1635)+O1635*100/(N1635+O1635)</f>
        <v>42.001435118623604</v>
      </c>
      <c r="G1635" s="5">
        <f>N1635*General!$B$15/(N1635+O1635)</f>
        <v>2.9292204485543632E-2</v>
      </c>
      <c r="H1635" s="5">
        <f>(N1635+O1635)*(1/General!$B$20)*((F1635/100)-E1635*(C1635/100))*1000/B1635</f>
        <v>354.60630752247562</v>
      </c>
      <c r="I1635" s="5">
        <f>(N1635+O1635)*(1/General!$B$20)*((D1635/100)*E1635-(G1635/100))*1000/B1635</f>
        <v>201.33276759931013</v>
      </c>
      <c r="J1635" s="5">
        <f t="shared" si="25"/>
        <v>0.56776420308471043</v>
      </c>
      <c r="K1635" s="5">
        <f>MAX(Online_RAW!$L$2-Online_RAW!L1635,0)</f>
        <v>0</v>
      </c>
      <c r="L1635" s="5">
        <f>0.0039*(Online_RAW!M1635)</f>
        <v>139.57514999999998</v>
      </c>
      <c r="M1635" s="10">
        <f>Online_RAW!$N$2-Online_RAW!N1635</f>
        <v>363.36002857143012</v>
      </c>
      <c r="N1635" s="5">
        <f>Online_RAW!C1635*60</f>
        <v>131.67756521739122</v>
      </c>
      <c r="O1635" s="5">
        <f>MAX(0, Online_RAW!D1635*60)</f>
        <v>48.134869565217357</v>
      </c>
      <c r="P1635" s="5">
        <f>_xlfn.IFNA(VLOOKUP(A1635,Sampling!$D$7:$E$14,2,FALSE),0)</f>
        <v>0</v>
      </c>
      <c r="Q1635">
        <f>_xlfn.IFNA(VLOOKUP(A1635,Refill!$D$6:$G$8,2,FALSE),0)</f>
        <v>0</v>
      </c>
    </row>
    <row r="1636" spans="1:17" x14ac:dyDescent="0.25">
      <c r="A1636" s="5">
        <f>ROUND((Online_RAW!B1636-General!$B$10)*24,3)</f>
        <v>27.233000000000001</v>
      </c>
      <c r="B1636" s="5">
        <f>General!$B$12+Online_ANA!K1636/1000+Online_ANA!L1636/1000+Online_ANA!M1636/1000/General!$B$22-SUM($P$2:P1636)/1000/General!$B$24+SUM($Q$2:Q1636)/1000/General!$B$24</f>
        <v>1.4991640856924404</v>
      </c>
      <c r="C1636" s="5">
        <f>Online_RAW!K1636</f>
        <v>36.325000000000003</v>
      </c>
      <c r="D1636" s="5">
        <f>Online_RAW!J1636</f>
        <v>3.8780000000000001</v>
      </c>
      <c r="E1636" s="5">
        <f>(1-F1636/100-G1636/100)/(1-C1636/100-D1636/100-General!$B$17/100)</f>
        <v>0.97352876212203876</v>
      </c>
      <c r="F1636" s="5">
        <f>N1636*General!$B$14/(N1636+O1636)+O1636*100/(N1636+O1636)</f>
        <v>42.177935955427102</v>
      </c>
      <c r="G1636" s="5">
        <f>N1636*General!$B$15/(N1636+O1636)</f>
        <v>2.9203062648774192E-2</v>
      </c>
      <c r="H1636" s="5">
        <f>(N1636+O1636)*(1/General!$B$20)*((F1636/100)-E1636*(C1636/100))*1000/B1636</f>
        <v>365.37880428405947</v>
      </c>
      <c r="I1636" s="5">
        <f>(N1636+O1636)*(1/General!$B$20)*((D1636/100)*E1636-(G1636/100))*1000/B1636</f>
        <v>200.85992458262808</v>
      </c>
      <c r="J1636" s="5">
        <f t="shared" si="25"/>
        <v>0.54973064180940256</v>
      </c>
      <c r="K1636" s="5">
        <f>MAX(Online_RAW!$L$2-Online_RAW!L1636,0)</f>
        <v>0</v>
      </c>
      <c r="L1636" s="5">
        <f>0.0039*(Online_RAW!M1636)</f>
        <v>139.87934999999999</v>
      </c>
      <c r="M1636" s="10">
        <f>Online_RAW!$N$2-Online_RAW!N1636</f>
        <v>364.3703619047601</v>
      </c>
      <c r="N1636" s="5">
        <f>Online_RAW!C1636*60</f>
        <v>131.53643478260881</v>
      </c>
      <c r="O1636" s="5">
        <f>MAX(0, Online_RAW!D1636*60)</f>
        <v>48.631565217391319</v>
      </c>
      <c r="P1636" s="5">
        <f>_xlfn.IFNA(VLOOKUP(A1636,Sampling!$D$7:$E$14,2,FALSE),0)</f>
        <v>0</v>
      </c>
      <c r="Q1636">
        <f>_xlfn.IFNA(VLOOKUP(A1636,Refill!$D$6:$G$8,2,FALSE),0)</f>
        <v>0</v>
      </c>
    </row>
    <row r="1637" spans="1:17" x14ac:dyDescent="0.25">
      <c r="A1637" s="5">
        <f>ROUND((Online_RAW!B1637-General!$B$10)*24,3)</f>
        <v>27.25</v>
      </c>
      <c r="B1637" s="5">
        <f>General!$B$12+Online_ANA!K1637/1000+Online_ANA!L1637/1000+Online_ANA!M1637/1000/General!$B$22-SUM($P$2:P1637)/1000/General!$B$24+SUM($Q$2:Q1637)/1000/General!$B$24</f>
        <v>1.5000454726460648</v>
      </c>
      <c r="C1637" s="5">
        <f>Online_RAW!K1637</f>
        <v>36.4</v>
      </c>
      <c r="D1637" s="5">
        <f>Online_RAW!J1637</f>
        <v>3.8849999999999998</v>
      </c>
      <c r="E1637" s="5">
        <f>(1-F1637/100-G1637/100)/(1-C1637/100-D1637/100-General!$B$17/100)</f>
        <v>0.97565329231069253</v>
      </c>
      <c r="F1637" s="5">
        <f>N1637*General!$B$14/(N1637+O1637)+O1637*100/(N1637+O1637)</f>
        <v>42.131794958041688</v>
      </c>
      <c r="G1637" s="5">
        <f>N1637*General!$B$15/(N1637+O1637)</f>
        <v>2.9226366182807228E-2</v>
      </c>
      <c r="H1637" s="5">
        <f>(N1637+O1637)*(1/General!$B$20)*((F1637/100)-E1637*(C1637/100))*1000/B1637</f>
        <v>354.16672262298323</v>
      </c>
      <c r="I1637" s="5">
        <f>(N1637+O1637)*(1/General!$B$20)*((D1637/100)*E1637-(G1637/100))*1000/B1637</f>
        <v>201.28197562614588</v>
      </c>
      <c r="J1637" s="5">
        <f t="shared" si="25"/>
        <v>0.56832548844633868</v>
      </c>
      <c r="K1637" s="5">
        <f>MAX(Online_RAW!$L$2-Online_RAW!L1637,0)</f>
        <v>0</v>
      </c>
      <c r="L1637" s="5">
        <f>0.0039*(Online_RAW!M1637)</f>
        <v>139.87934999999999</v>
      </c>
      <c r="M1637" s="10">
        <f>Online_RAW!$N$2-Online_RAW!N1637</f>
        <v>365.33107368421042</v>
      </c>
      <c r="N1637" s="5">
        <f>Online_RAW!C1637*60</f>
        <v>131.46756521739118</v>
      </c>
      <c r="O1637" s="5">
        <f>MAX(0, Online_RAW!D1637*60)</f>
        <v>48.462521739130437</v>
      </c>
      <c r="P1637" s="5">
        <f>_xlfn.IFNA(VLOOKUP(A1637,Sampling!$D$7:$E$14,2,FALSE),0)</f>
        <v>0</v>
      </c>
      <c r="Q1637">
        <f>_xlfn.IFNA(VLOOKUP(A1637,Refill!$D$6:$G$8,2,FALSE),0)</f>
        <v>0</v>
      </c>
    </row>
    <row r="1638" spans="1:17" x14ac:dyDescent="0.25">
      <c r="A1638" s="5">
        <f>ROUND((Online_RAW!B1638-General!$B$10)*24,3)</f>
        <v>27.266999999999999</v>
      </c>
      <c r="B1638" s="5">
        <f>General!$B$12+Online_ANA!K1638/1000+Online_ANA!L1638/1000+Online_ANA!M1638/1000/General!$B$22-SUM($P$2:P1638)/1000/General!$B$24+SUM($Q$2:Q1638)/1000/General!$B$24</f>
        <v>1.501295345137615</v>
      </c>
      <c r="C1638" s="5">
        <f>Online_RAW!K1638</f>
        <v>36.475000000000001</v>
      </c>
      <c r="D1638" s="5">
        <f>Online_RAW!J1638</f>
        <v>3.8849999999999998</v>
      </c>
      <c r="E1638" s="5">
        <f>(1-F1638/100-G1638/100)/(1-C1638/100-D1638/100-General!$B$17/100)</f>
        <v>0.97480070621984449</v>
      </c>
      <c r="F1638" s="5">
        <f>N1638*General!$B$14/(N1638+O1638)+O1638*100/(N1638+O1638)</f>
        <v>42.25551076471065</v>
      </c>
      <c r="G1638" s="5">
        <f>N1638*General!$B$15/(N1638+O1638)</f>
        <v>2.9163883452166341E-2</v>
      </c>
      <c r="H1638" s="5">
        <f>(N1638+O1638)*(1/General!$B$20)*((F1638/100)-E1638*(C1638/100))*1000/B1638</f>
        <v>358.16411921503538</v>
      </c>
      <c r="I1638" s="5">
        <f>(N1638+O1638)*(1/General!$B$20)*((D1638/100)*E1638-(G1638/100))*1000/B1638</f>
        <v>200.89962013422357</v>
      </c>
      <c r="J1638" s="5">
        <f t="shared" si="25"/>
        <v>0.56091498102747417</v>
      </c>
      <c r="K1638" s="5">
        <f>MAX(Online_RAW!$L$2-Online_RAW!L1638,0)</f>
        <v>0</v>
      </c>
      <c r="L1638" s="5">
        <f>0.0039*(Online_RAW!M1638)</f>
        <v>140.30717999999999</v>
      </c>
      <c r="M1638" s="10">
        <f>Online_RAW!$N$2-Online_RAW!N1638</f>
        <v>366.22710000000006</v>
      </c>
      <c r="N1638" s="5">
        <f>Online_RAW!C1638*60</f>
        <v>131.159727272727</v>
      </c>
      <c r="O1638" s="5">
        <f>MAX(0, Online_RAW!D1638*60)</f>
        <v>48.733636363636379</v>
      </c>
      <c r="P1638" s="5">
        <f>_xlfn.IFNA(VLOOKUP(A1638,Sampling!$D$7:$E$14,2,FALSE),0)</f>
        <v>0</v>
      </c>
      <c r="Q1638">
        <f>_xlfn.IFNA(VLOOKUP(A1638,Refill!$D$6:$G$8,2,FALSE),0)</f>
        <v>0</v>
      </c>
    </row>
    <row r="1639" spans="1:17" x14ac:dyDescent="0.25">
      <c r="A1639" s="5">
        <f>ROUND((Online_RAW!B1639-General!$B$10)*24,3)</f>
        <v>27.283000000000001</v>
      </c>
      <c r="B1639" s="5">
        <f>General!$B$12+Online_ANA!K1639/1000+Online_ANA!L1639/1000+Online_ANA!M1639/1000/General!$B$22-SUM($P$2:P1639)/1000/General!$B$24+SUM($Q$2:Q1639)/1000/General!$B$24</f>
        <v>1.5021837024989091</v>
      </c>
      <c r="C1639" s="5">
        <f>Online_RAW!K1639</f>
        <v>36.534999999999997</v>
      </c>
      <c r="D1639" s="5">
        <f>Online_RAW!J1639</f>
        <v>3.91</v>
      </c>
      <c r="E1639" s="5">
        <f>(1-F1639/100-G1639/100)/(1-C1639/100-D1639/100-General!$B$17/100)</f>
        <v>0.97482021361825133</v>
      </c>
      <c r="F1639" s="5">
        <f>N1639*General!$B$14/(N1639+O1639)+O1639*100/(N1639+O1639)</f>
        <v>42.3372567881989</v>
      </c>
      <c r="G1639" s="5">
        <f>N1639*General!$B$15/(N1639+O1639)</f>
        <v>2.912259758171773E-2</v>
      </c>
      <c r="H1639" s="5">
        <f>(N1639+O1639)*(1/General!$B$20)*((F1639/100)-E1639*(C1639/100))*1000/B1639</f>
        <v>359.49580797626032</v>
      </c>
      <c r="I1639" s="5">
        <f>(N1639+O1639)*(1/General!$B$20)*((D1639/100)*E1639-(G1639/100))*1000/B1639</f>
        <v>202.27985956232311</v>
      </c>
      <c r="J1639" s="5">
        <f t="shared" si="25"/>
        <v>0.56267654608000561</v>
      </c>
      <c r="K1639" s="5">
        <f>MAX(Online_RAW!$L$2-Online_RAW!L1639,0)</f>
        <v>0</v>
      </c>
      <c r="L1639" s="5">
        <f>0.0039*(Online_RAW!M1639)</f>
        <v>140.30717999999999</v>
      </c>
      <c r="M1639" s="10">
        <f>Online_RAW!$N$2-Online_RAW!N1639</f>
        <v>367.19540952381067</v>
      </c>
      <c r="N1639" s="5">
        <f>Online_RAW!C1639*60</f>
        <v>131.09765217391322</v>
      </c>
      <c r="O1639" s="5">
        <f>MAX(0, Online_RAW!D1639*60)</f>
        <v>48.96547826086956</v>
      </c>
      <c r="P1639" s="5">
        <f>_xlfn.IFNA(VLOOKUP(A1639,Sampling!$D$7:$E$14,2,FALSE),0)</f>
        <v>0</v>
      </c>
      <c r="Q1639">
        <f>_xlfn.IFNA(VLOOKUP(A1639,Refill!$D$6:$G$8,2,FALSE),0)</f>
        <v>0</v>
      </c>
    </row>
    <row r="1640" spans="1:17" x14ac:dyDescent="0.25">
      <c r="A1640" s="5">
        <f>ROUND((Online_RAW!B1640-General!$B$10)*24,3)</f>
        <v>27.3</v>
      </c>
      <c r="B1640" s="5">
        <f>General!$B$12+Online_ANA!K1640/1000+Online_ANA!L1640/1000+Online_ANA!M1640/1000/General!$B$22-SUM($P$2:P1640)/1000/General!$B$24+SUM($Q$2:Q1640)/1000/General!$B$24</f>
        <v>1.5035049749624683</v>
      </c>
      <c r="C1640" s="5">
        <f>Online_RAW!K1640</f>
        <v>36.604999999999997</v>
      </c>
      <c r="D1640" s="5">
        <f>Online_RAW!J1640</f>
        <v>3.92</v>
      </c>
      <c r="E1640" s="5">
        <f>(1-F1640/100-G1640/100)/(1-C1640/100-D1640/100-General!$B$17/100)</f>
        <v>0.97242893708407019</v>
      </c>
      <c r="F1640" s="5">
        <f>N1640*General!$B$14/(N1640+O1640)+O1640*100/(N1640+O1640)</f>
        <v>42.556539639111492</v>
      </c>
      <c r="G1640" s="5">
        <f>N1640*General!$B$15/(N1640+O1640)</f>
        <v>2.9011848667115408E-2</v>
      </c>
      <c r="H1640" s="5">
        <f>(N1640+O1640)*(1/General!$B$20)*((F1640/100)-E1640*(C1640/100))*1000/B1640</f>
        <v>372.22554165654878</v>
      </c>
      <c r="I1640" s="5">
        <f>(N1640+O1640)*(1/General!$B$20)*((D1640/100)*E1640-(G1640/100))*1000/B1640</f>
        <v>202.28995794210655</v>
      </c>
      <c r="J1640" s="5">
        <f t="shared" si="25"/>
        <v>0.54346071213124536</v>
      </c>
      <c r="K1640" s="5">
        <f>MAX(Online_RAW!$L$2-Online_RAW!L1640,0)</f>
        <v>0</v>
      </c>
      <c r="L1640" s="5">
        <f>0.0039*(Online_RAW!M1640)</f>
        <v>140.71902</v>
      </c>
      <c r="M1640" s="10">
        <f>Online_RAW!$N$2-Online_RAW!N1640</f>
        <v>368.18669090909043</v>
      </c>
      <c r="N1640" s="5">
        <f>Online_RAW!C1640*60</f>
        <v>130.7037391304346</v>
      </c>
      <c r="O1640" s="5">
        <f>MAX(0, Online_RAW!D1640*60)</f>
        <v>49.503652173913075</v>
      </c>
      <c r="P1640" s="5">
        <f>_xlfn.IFNA(VLOOKUP(A1640,Sampling!$D$7:$E$14,2,FALSE),0)</f>
        <v>0</v>
      </c>
      <c r="Q1640">
        <f>_xlfn.IFNA(VLOOKUP(A1640,Refill!$D$6:$G$8,2,FALSE),0)</f>
        <v>0</v>
      </c>
    </row>
    <row r="1641" spans="1:17" x14ac:dyDescent="0.25">
      <c r="A1641" s="5">
        <f>ROUND((Online_RAW!B1641-General!$B$10)*24,3)</f>
        <v>27.317</v>
      </c>
      <c r="B1641" s="5">
        <f>General!$B$12+Online_ANA!K1641/1000+Online_ANA!L1641/1000+Online_ANA!M1641/1000/General!$B$22-SUM($P$2:P1641)/1000/General!$B$24+SUM($Q$2:Q1641)/1000/General!$B$24</f>
        <v>1.5045895348623859</v>
      </c>
      <c r="C1641" s="5">
        <f>Online_RAW!K1641</f>
        <v>36.695</v>
      </c>
      <c r="D1641" s="5">
        <f>Online_RAW!J1641</f>
        <v>3.93333333333333</v>
      </c>
      <c r="E1641" s="5">
        <f>(1-F1641/100-G1641/100)/(1-C1641/100-D1641/100-General!$B$17/100)</f>
        <v>0.97608538724618144</v>
      </c>
      <c r="F1641" s="5">
        <f>N1641*General!$B$14/(N1641+O1641)+O1641*100/(N1641+O1641)</f>
        <v>42.441458418432006</v>
      </c>
      <c r="G1641" s="5">
        <f>N1641*General!$B$15/(N1641+O1641)</f>
        <v>2.9069970495741414E-2</v>
      </c>
      <c r="H1641" s="5">
        <f>(N1641+O1641)*(1/General!$B$20)*((F1641/100)-E1641*(C1641/100))*1000/B1641</f>
        <v>352.77672176230431</v>
      </c>
      <c r="I1641" s="5">
        <f>(N1641+O1641)*(1/General!$B$20)*((D1641/100)*E1641-(G1641/100))*1000/B1641</f>
        <v>202.92097647621884</v>
      </c>
      <c r="J1641" s="5">
        <f t="shared" si="25"/>
        <v>0.57521078902973644</v>
      </c>
      <c r="K1641" s="5">
        <f>MAX(Online_RAW!$L$2-Online_RAW!L1641,0)</f>
        <v>0</v>
      </c>
      <c r="L1641" s="5">
        <f>0.0039*(Online_RAW!M1641)</f>
        <v>140.95769999999999</v>
      </c>
      <c r="M1641" s="10">
        <f>Online_RAW!$N$2-Online_RAW!N1641</f>
        <v>369.10870000000068</v>
      </c>
      <c r="N1641" s="5">
        <f>Online_RAW!C1641*60</f>
        <v>130.52727272727302</v>
      </c>
      <c r="O1641" s="5">
        <f>MAX(0, Online_RAW!D1641*60)</f>
        <v>49.076999999999998</v>
      </c>
      <c r="P1641" s="5">
        <f>_xlfn.IFNA(VLOOKUP(A1641,Sampling!$D$7:$E$14,2,FALSE),0)</f>
        <v>0</v>
      </c>
      <c r="Q1641">
        <f>_xlfn.IFNA(VLOOKUP(A1641,Refill!$D$6:$G$8,2,FALSE),0)</f>
        <v>0</v>
      </c>
    </row>
    <row r="1642" spans="1:17" x14ac:dyDescent="0.25">
      <c r="A1642" s="5">
        <f>ROUND((Online_RAW!B1642-General!$B$10)*24,3)</f>
        <v>27.332999999999998</v>
      </c>
      <c r="B1642" s="5">
        <f>General!$B$12+Online_ANA!K1642/1000+Online_ANA!L1642/1000+Online_ANA!M1642/1000/General!$B$22-SUM($P$2:P1642)/1000/General!$B$24+SUM($Q$2:Q1642)/1000/General!$B$24</f>
        <v>1.5058042035823493</v>
      </c>
      <c r="C1642" s="5">
        <f>Online_RAW!K1642</f>
        <v>36.795000000000002</v>
      </c>
      <c r="D1642" s="5">
        <f>Online_RAW!J1642</f>
        <v>3.9233333333333298</v>
      </c>
      <c r="E1642" s="5">
        <f>(1-F1642/100-G1642/100)/(1-C1642/100-D1642/100-General!$B$17/100)</f>
        <v>0.9710704582476487</v>
      </c>
      <c r="F1642" s="5">
        <f>N1642*General!$B$14/(N1642+O1642)+O1642*100/(N1642+O1642)</f>
        <v>42.824623048820996</v>
      </c>
      <c r="G1642" s="5">
        <f>N1642*General!$B$15/(N1642+O1642)</f>
        <v>2.8876453005645966E-2</v>
      </c>
      <c r="H1642" s="5">
        <f>(N1642+O1642)*(1/General!$B$20)*((F1642/100)-E1642*(C1642/100))*1000/B1642</f>
        <v>379.72619178976748</v>
      </c>
      <c r="I1642" s="5">
        <f>(N1642+O1642)*(1/General!$B$20)*((D1642/100)*E1642-(G1642/100))*1000/B1642</f>
        <v>202.38383939166243</v>
      </c>
      <c r="J1642" s="5">
        <f t="shared" si="25"/>
        <v>0.53297308367843821</v>
      </c>
      <c r="K1642" s="5">
        <f>MAX(Online_RAW!$L$2-Online_RAW!L1642,0)</f>
        <v>0</v>
      </c>
      <c r="L1642" s="5">
        <f>0.0039*(Online_RAW!M1642)</f>
        <v>141.25799999999998</v>
      </c>
      <c r="M1642" s="10">
        <f>Online_RAW!$N$2-Online_RAW!N1642</f>
        <v>370.10536190476068</v>
      </c>
      <c r="N1642" s="5">
        <f>Online_RAW!C1642*60</f>
        <v>130.42049999999998</v>
      </c>
      <c r="O1642" s="5">
        <f>MAX(0, Online_RAW!D1642*60)</f>
        <v>50.2395</v>
      </c>
      <c r="P1642" s="5">
        <f>_xlfn.IFNA(VLOOKUP(A1642,Sampling!$D$7:$E$14,2,FALSE),0)</f>
        <v>0</v>
      </c>
      <c r="Q1642">
        <f>_xlfn.IFNA(VLOOKUP(A1642,Refill!$D$6:$G$8,2,FALSE),0)</f>
        <v>0</v>
      </c>
    </row>
    <row r="1643" spans="1:17" x14ac:dyDescent="0.25">
      <c r="A1643" s="5">
        <f>ROUND((Online_RAW!B1643-General!$B$10)*24,3)</f>
        <v>27.35</v>
      </c>
      <c r="B1643" s="5">
        <f>General!$B$12+Online_ANA!K1643/1000+Online_ANA!L1643/1000+Online_ANA!M1643/1000/General!$B$22-SUM($P$2:P1643)/1000/General!$B$24+SUM($Q$2:Q1643)/1000/General!$B$24</f>
        <v>1.5068090366972484</v>
      </c>
      <c r="C1643" s="5">
        <f>Online_RAW!K1643</f>
        <v>36.86</v>
      </c>
      <c r="D1643" s="5">
        <f>Online_RAW!J1643</f>
        <v>3.94</v>
      </c>
      <c r="E1643" s="5">
        <f>(1-F1643/100-G1643/100)/(1-C1643/100-D1643/100-General!$B$17/100)</f>
        <v>0.97405905687884775</v>
      </c>
      <c r="F1643" s="5">
        <f>N1643*General!$B$14/(N1643+O1643)+O1643*100/(N1643+O1643)</f>
        <v>42.728246565924707</v>
      </c>
      <c r="G1643" s="5">
        <f>N1643*General!$B$15/(N1643+O1643)</f>
        <v>2.8925127997007728E-2</v>
      </c>
      <c r="H1643" s="5">
        <f>(N1643+O1643)*(1/General!$B$20)*((F1643/100)-E1643*(C1643/100))*1000/B1643</f>
        <v>363.91731078786393</v>
      </c>
      <c r="I1643" s="5">
        <f>(N1643+O1643)*(1/General!$B$20)*((D1643/100)*E1643-(G1643/100))*1000/B1643</f>
        <v>203.11042726393418</v>
      </c>
      <c r="J1643" s="5">
        <f t="shared" si="25"/>
        <v>0.55812246695330214</v>
      </c>
      <c r="K1643" s="5">
        <f>MAX(Online_RAW!$L$2-Online_RAW!L1643,0)</f>
        <v>0</v>
      </c>
      <c r="L1643" s="5">
        <f>0.0039*(Online_RAW!M1643)</f>
        <v>141.375</v>
      </c>
      <c r="M1643" s="10">
        <f>Online_RAW!$N$2-Online_RAW!N1643</f>
        <v>371.07310000000052</v>
      </c>
      <c r="N1643" s="5">
        <f>Online_RAW!C1643*60</f>
        <v>130.23545454545459</v>
      </c>
      <c r="O1643" s="5">
        <f>MAX(0, Online_RAW!D1643*60)</f>
        <v>49.864636363636386</v>
      </c>
      <c r="P1643" s="5">
        <f>_xlfn.IFNA(VLOOKUP(A1643,Sampling!$D$7:$E$14,2,FALSE),0)</f>
        <v>0</v>
      </c>
      <c r="Q1643">
        <f>_xlfn.IFNA(VLOOKUP(A1643,Refill!$D$6:$G$8,2,FALSE),0)</f>
        <v>0</v>
      </c>
    </row>
    <row r="1644" spans="1:17" x14ac:dyDescent="0.25">
      <c r="A1644" s="5">
        <f>ROUND((Online_RAW!B1644-General!$B$10)*24,3)</f>
        <v>27.367000000000001</v>
      </c>
      <c r="B1644" s="5">
        <f>General!$B$12+Online_ANA!K1644/1000+Online_ANA!L1644/1000+Online_ANA!M1644/1000/General!$B$22-SUM($P$2:P1644)/1000/General!$B$24+SUM($Q$2:Q1644)/1000/General!$B$24</f>
        <v>1.5079962588352571</v>
      </c>
      <c r="C1644" s="5">
        <f>Online_RAW!K1644</f>
        <v>36.905000000000001</v>
      </c>
      <c r="D1644" s="5">
        <f>Online_RAW!J1644</f>
        <v>3.9466666666666699</v>
      </c>
      <c r="E1644" s="5">
        <f>(1-F1644/100-G1644/100)/(1-C1644/100-D1644/100-General!$B$17/100)</f>
        <v>0.97335012037374413</v>
      </c>
      <c r="F1644" s="5">
        <f>N1644*General!$B$14/(N1644+O1644)+O1644*100/(N1644+O1644)</f>
        <v>42.820245075767602</v>
      </c>
      <c r="G1644" s="5">
        <f>N1644*General!$B$15/(N1644+O1644)</f>
        <v>2.8878664103147676E-2</v>
      </c>
      <c r="H1644" s="5">
        <f>(N1644+O1644)*(1/General!$B$20)*((F1644/100)-E1644*(C1644/100))*1000/B1644</f>
        <v>367.60527636133799</v>
      </c>
      <c r="I1644" s="5">
        <f>(N1644+O1644)*(1/General!$B$20)*((D1644/100)*E1644-(G1644/100))*1000/B1644</f>
        <v>203.15762688820087</v>
      </c>
      <c r="J1644" s="5">
        <f t="shared" si="25"/>
        <v>0.55265155304383295</v>
      </c>
      <c r="K1644" s="5">
        <f>MAX(Online_RAW!$L$2-Online_RAW!L1644,0)</f>
        <v>0</v>
      </c>
      <c r="L1644" s="5">
        <f>0.0039*(Online_RAW!M1644)</f>
        <v>141.6987</v>
      </c>
      <c r="M1644" s="10">
        <f>Online_RAW!$N$2-Online_RAW!N1644</f>
        <v>372.01433913043002</v>
      </c>
      <c r="N1644" s="5">
        <f>Online_RAW!C1644*60</f>
        <v>130.03118181818161</v>
      </c>
      <c r="O1644" s="5">
        <f>MAX(0, Online_RAW!D1644*60)</f>
        <v>50.075739130434776</v>
      </c>
      <c r="P1644" s="5">
        <f>_xlfn.IFNA(VLOOKUP(A1644,Sampling!$D$7:$E$14,2,FALSE),0)</f>
        <v>0</v>
      </c>
      <c r="Q1644">
        <f>_xlfn.IFNA(VLOOKUP(A1644,Refill!$D$6:$G$8,2,FALSE),0)</f>
        <v>0</v>
      </c>
    </row>
    <row r="1645" spans="1:17" x14ac:dyDescent="0.25">
      <c r="A1645" s="5">
        <f>ROUND((Online_RAW!B1645-General!$B$10)*24,3)</f>
        <v>27.382999999999999</v>
      </c>
      <c r="B1645" s="5">
        <f>General!$B$12+Online_ANA!K1645/1000+Online_ANA!L1645/1000+Online_ANA!M1645/1000/General!$B$22-SUM($P$2:P1645)/1000/General!$B$24+SUM($Q$2:Q1645)/1000/General!$B$24</f>
        <v>1.5092795235241288</v>
      </c>
      <c r="C1645" s="5">
        <f>Online_RAW!K1645</f>
        <v>36.956666666666699</v>
      </c>
      <c r="D1645" s="5">
        <f>Online_RAW!J1645</f>
        <v>3.972</v>
      </c>
      <c r="E1645" s="5">
        <f>(1-F1645/100-G1645/100)/(1-C1645/100-D1645/100-General!$B$17/100)</f>
        <v>0.97337328866684958</v>
      </c>
      <c r="F1645" s="5">
        <f>N1645*General!$B$14/(N1645+O1645)+O1645*100/(N1645+O1645)</f>
        <v>42.893871662958887</v>
      </c>
      <c r="G1645" s="5">
        <f>N1645*General!$B$15/(N1645+O1645)</f>
        <v>2.8841478958101574E-2</v>
      </c>
      <c r="H1645" s="5">
        <f>(N1645+O1645)*(1/General!$B$20)*((F1645/100)-E1645*(C1645/100))*1000/B1645</f>
        <v>368.5014114690386</v>
      </c>
      <c r="I1645" s="5">
        <f>(N1645+O1645)*(1/General!$B$20)*((D1645/100)*E1645-(G1645/100))*1000/B1645</f>
        <v>204.31113459061734</v>
      </c>
      <c r="J1645" s="5">
        <f t="shared" si="25"/>
        <v>0.5544378616519452</v>
      </c>
      <c r="K1645" s="5">
        <f>MAX(Online_RAW!$L$2-Online_RAW!L1645,0)</f>
        <v>0</v>
      </c>
      <c r="L1645" s="5">
        <f>0.0039*(Online_RAW!M1645)</f>
        <v>142.06042499999998</v>
      </c>
      <c r="M1645" s="10">
        <f>Online_RAW!$N$2-Online_RAW!N1645</f>
        <v>373.01881739130022</v>
      </c>
      <c r="N1645" s="5">
        <f>Online_RAW!C1645*60</f>
        <v>129.86791304347798</v>
      </c>
      <c r="O1645" s="5">
        <f>MAX(0, Online_RAW!D1645*60)</f>
        <v>50.244782608695658</v>
      </c>
      <c r="P1645" s="5">
        <f>_xlfn.IFNA(VLOOKUP(A1645,Sampling!$D$7:$E$14,2,FALSE),0)</f>
        <v>0</v>
      </c>
      <c r="Q1645">
        <f>_xlfn.IFNA(VLOOKUP(A1645,Refill!$D$6:$G$8,2,FALSE),0)</f>
        <v>0</v>
      </c>
    </row>
    <row r="1646" spans="1:17" x14ac:dyDescent="0.25">
      <c r="A1646" s="5">
        <f>ROUND((Online_RAW!B1646-General!$B$10)*24,3)</f>
        <v>27.4</v>
      </c>
      <c r="B1646" s="5">
        <f>General!$B$12+Online_ANA!K1646/1000+Online_ANA!L1646/1000+Online_ANA!M1646/1000/General!$B$22-SUM($P$2:P1646)/1000/General!$B$24+SUM($Q$2:Q1646)/1000/General!$B$24</f>
        <v>1.510339602752294</v>
      </c>
      <c r="C1646" s="5">
        <f>Online_RAW!K1646</f>
        <v>37.047499999999999</v>
      </c>
      <c r="D1646" s="5">
        <f>Online_RAW!J1646</f>
        <v>3.9649999999999999</v>
      </c>
      <c r="E1646" s="5">
        <f>(1-F1646/100-G1646/100)/(1-C1646/100-D1646/100-General!$B$17/100)</f>
        <v>0.97407153720368911</v>
      </c>
      <c r="F1646" s="5">
        <f>N1646*General!$B$14/(N1646+O1646)+O1646*100/(N1646+O1646)</f>
        <v>42.934607555212303</v>
      </c>
      <c r="G1646" s="5">
        <f>N1646*General!$B$15/(N1646+O1646)</f>
        <v>2.8820905275145303E-2</v>
      </c>
      <c r="H1646" s="5">
        <f>(N1646+O1646)*(1/General!$B$20)*((F1646/100)-E1646*(C1646/100))*1000/B1646</f>
        <v>364.20675645718512</v>
      </c>
      <c r="I1646" s="5">
        <f>(N1646+O1646)*(1/General!$B$20)*((D1646/100)*E1646-(G1646/100))*1000/B1646</f>
        <v>203.88478258209597</v>
      </c>
      <c r="J1646" s="5">
        <f t="shared" si="25"/>
        <v>0.55980505294679772</v>
      </c>
      <c r="K1646" s="5">
        <f>MAX(Online_RAW!$L$2-Online_RAW!L1646,0)</f>
        <v>0</v>
      </c>
      <c r="L1646" s="5">
        <f>0.0039*(Online_RAW!M1646)</f>
        <v>142.22129999999999</v>
      </c>
      <c r="M1646" s="10">
        <f>Online_RAW!$N$2-Online_RAW!N1646</f>
        <v>373.99895000000015</v>
      </c>
      <c r="N1646" s="5">
        <f>Online_RAW!C1646*60</f>
        <v>129.73147826086981</v>
      </c>
      <c r="O1646" s="5">
        <f>MAX(0, Online_RAW!D1646*60)</f>
        <v>50.320434782608686</v>
      </c>
      <c r="P1646" s="5">
        <f>_xlfn.IFNA(VLOOKUP(A1646,Sampling!$D$7:$E$14,2,FALSE),0)</f>
        <v>0</v>
      </c>
      <c r="Q1646">
        <f>_xlfn.IFNA(VLOOKUP(A1646,Refill!$D$6:$G$8,2,FALSE),0)</f>
        <v>0</v>
      </c>
    </row>
    <row r="1647" spans="1:17" x14ac:dyDescent="0.25">
      <c r="A1647" s="5">
        <f>ROUND((Online_RAW!B1647-General!$B$10)*24,3)</f>
        <v>27.417000000000002</v>
      </c>
      <c r="B1647" s="5">
        <f>General!$B$12+Online_ANA!K1647/1000+Online_ANA!L1647/1000+Online_ANA!M1647/1000/General!$B$22-SUM($P$2:P1647)/1000/General!$B$24+SUM($Q$2:Q1647)/1000/General!$B$24</f>
        <v>1.5115391099468904</v>
      </c>
      <c r="C1647" s="5">
        <f>Online_RAW!K1647</f>
        <v>37.130000000000003</v>
      </c>
      <c r="D1647" s="5">
        <f>Online_RAW!J1647</f>
        <v>3.9550000000000001</v>
      </c>
      <c r="E1647" s="5">
        <f>(1-F1647/100-G1647/100)/(1-C1647/100-D1647/100-General!$B$17/100)</f>
        <v>0.97305178487102362</v>
      </c>
      <c r="F1647" s="5">
        <f>N1647*General!$B$14/(N1647+O1647)+O1647*100/(N1647+O1647)</f>
        <v>43.064931031285866</v>
      </c>
      <c r="G1647" s="5">
        <f>N1647*General!$B$15/(N1647+O1647)</f>
        <v>2.8755085337734416E-2</v>
      </c>
      <c r="H1647" s="5">
        <f>(N1647+O1647)*(1/General!$B$20)*((F1647/100)-E1647*(C1647/100))*1000/B1647</f>
        <v>368.38740024357838</v>
      </c>
      <c r="I1647" s="5">
        <f>(N1647+O1647)*(1/General!$B$20)*((D1647/100)*E1647-(G1647/100))*1000/B1647</f>
        <v>202.88553859429362</v>
      </c>
      <c r="J1647" s="5">
        <f t="shared" si="25"/>
        <v>0.55073962480840921</v>
      </c>
      <c r="K1647" s="5">
        <f>MAX(Online_RAW!$L$2-Online_RAW!L1647,0)</f>
        <v>0</v>
      </c>
      <c r="L1647" s="5">
        <f>0.0039*(Online_RAW!M1647)</f>
        <v>142.51769999999999</v>
      </c>
      <c r="M1647" s="10">
        <f>Online_RAW!$N$2-Online_RAW!N1647</f>
        <v>374.98333684211048</v>
      </c>
      <c r="N1647" s="5">
        <f>Online_RAW!C1647*60</f>
        <v>129.3657391304346</v>
      </c>
      <c r="O1647" s="5">
        <f>MAX(0, Online_RAW!D1647*60)</f>
        <v>50.589545454545458</v>
      </c>
      <c r="P1647" s="5">
        <f>_xlfn.IFNA(VLOOKUP(A1647,Sampling!$D$7:$E$14,2,FALSE),0)</f>
        <v>0</v>
      </c>
      <c r="Q1647">
        <f>_xlfn.IFNA(VLOOKUP(A1647,Refill!$D$6:$G$8,2,FALSE),0)</f>
        <v>0</v>
      </c>
    </row>
    <row r="1648" spans="1:17" x14ac:dyDescent="0.25">
      <c r="A1648" s="5">
        <f>ROUND((Online_RAW!B1648-General!$B$10)*24,3)</f>
        <v>27.433</v>
      </c>
      <c r="B1648" s="5">
        <f>General!$B$12+Online_ANA!K1648/1000+Online_ANA!L1648/1000+Online_ANA!M1648/1000/General!$B$22-SUM($P$2:P1648)/1000/General!$B$24+SUM($Q$2:Q1648)/1000/General!$B$24</f>
        <v>1.5126917261226425</v>
      </c>
      <c r="C1648" s="5">
        <f>Online_RAW!K1648</f>
        <v>37.18</v>
      </c>
      <c r="D1648" s="5">
        <f>Online_RAW!J1648</f>
        <v>3.98</v>
      </c>
      <c r="E1648" s="5">
        <f>(1-F1648/100-G1648/100)/(1-C1648/100-D1648/100-General!$B$17/100)</f>
        <v>0.97426836991347932</v>
      </c>
      <c r="F1648" s="5">
        <f>N1648*General!$B$14/(N1648+O1648)+O1648*100/(N1648+O1648)</f>
        <v>43.06685342915064</v>
      </c>
      <c r="G1648" s="5">
        <f>N1648*General!$B$15/(N1648+O1648)</f>
        <v>2.8754114429721901E-2</v>
      </c>
      <c r="H1648" s="5">
        <f>(N1648+O1648)*(1/General!$B$20)*((F1648/100)-E1648*(C1648/100))*1000/B1648</f>
        <v>363.12957928630544</v>
      </c>
      <c r="I1648" s="5">
        <f>(N1648+O1648)*(1/General!$B$20)*((D1648/100)*E1648-(G1648/100))*1000/B1648</f>
        <v>204.22505282396662</v>
      </c>
      <c r="J1648" s="5">
        <f t="shared" si="25"/>
        <v>0.56240269169300494</v>
      </c>
      <c r="K1648" s="5">
        <f>MAX(Online_RAW!$L$2-Online_RAW!L1648,0)</f>
        <v>0</v>
      </c>
      <c r="L1648" s="5">
        <f>0.0039*(Online_RAW!M1648)</f>
        <v>142.7088</v>
      </c>
      <c r="M1648" s="10">
        <f>Online_RAW!$N$2-Online_RAW!N1648</f>
        <v>376.03138947368006</v>
      </c>
      <c r="N1648" s="5">
        <f>Online_RAW!C1648*60</f>
        <v>129.32713043478239</v>
      </c>
      <c r="O1648" s="5">
        <f>MAX(0, Online_RAW!D1648*60)</f>
        <v>50.58052173913044</v>
      </c>
      <c r="P1648" s="5">
        <f>_xlfn.IFNA(VLOOKUP(A1648,Sampling!$D$7:$E$14,2,FALSE),0)</f>
        <v>0</v>
      </c>
      <c r="Q1648">
        <f>_xlfn.IFNA(VLOOKUP(A1648,Refill!$D$6:$G$8,2,FALSE),0)</f>
        <v>0</v>
      </c>
    </row>
    <row r="1649" spans="1:17" x14ac:dyDescent="0.25">
      <c r="A1649" s="5">
        <f>ROUND((Online_RAW!B1649-General!$B$10)*24,3)</f>
        <v>27.45</v>
      </c>
      <c r="B1649" s="5">
        <f>General!$B$12+Online_ANA!K1649/1000+Online_ANA!L1649/1000+Online_ANA!M1649/1000/General!$B$22-SUM($P$2:P1649)/1000/General!$B$24+SUM($Q$2:Q1649)/1000/General!$B$24</f>
        <v>1.5138718165137619</v>
      </c>
      <c r="C1649" s="5">
        <f>Online_RAW!K1649</f>
        <v>37.21</v>
      </c>
      <c r="D1649" s="5">
        <f>Online_RAW!J1649</f>
        <v>4.0049999999999999</v>
      </c>
      <c r="E1649" s="5">
        <f>(1-F1649/100-G1649/100)/(1-C1649/100-D1649/100-General!$B$17/100)</f>
        <v>0.97495496712831575</v>
      </c>
      <c r="F1649" s="5">
        <f>N1649*General!$B$14/(N1649+O1649)+O1649*100/(N1649+O1649)</f>
        <v>43.080380489403687</v>
      </c>
      <c r="G1649" s="5">
        <f>N1649*General!$B$15/(N1649+O1649)</f>
        <v>2.874728258110925E-2</v>
      </c>
      <c r="H1649" s="5">
        <f>(N1649+O1649)*(1/General!$B$20)*((F1649/100)-E1649*(C1649/100))*1000/B1649</f>
        <v>360.60037466565888</v>
      </c>
      <c r="I1649" s="5">
        <f>(N1649+O1649)*(1/General!$B$20)*((D1649/100)*E1649-(G1649/100))*1000/B1649</f>
        <v>205.46973880273424</v>
      </c>
      <c r="J1649" s="5">
        <f t="shared" si="25"/>
        <v>0.56979901641322883</v>
      </c>
      <c r="K1649" s="5">
        <f>MAX(Online_RAW!$L$2-Online_RAW!L1649,0)</f>
        <v>0</v>
      </c>
      <c r="L1649" s="5">
        <f>0.0039*(Online_RAW!M1649)</f>
        <v>142.98699999999985</v>
      </c>
      <c r="M1649" s="10">
        <f>Online_RAW!$N$2-Online_RAW!N1649</f>
        <v>377.01445000000058</v>
      </c>
      <c r="N1649" s="5">
        <f>Online_RAW!C1649*60</f>
        <v>129.27521739130441</v>
      </c>
      <c r="O1649" s="5">
        <f>MAX(0, Online_RAW!D1649*60)</f>
        <v>50.602956521739117</v>
      </c>
      <c r="P1649" s="5">
        <f>_xlfn.IFNA(VLOOKUP(A1649,Sampling!$D$7:$E$14,2,FALSE),0)</f>
        <v>0</v>
      </c>
      <c r="Q1649">
        <f>_xlfn.IFNA(VLOOKUP(A1649,Refill!$D$6:$G$8,2,FALSE),0)</f>
        <v>0</v>
      </c>
    </row>
    <row r="1650" spans="1:17" x14ac:dyDescent="0.25">
      <c r="A1650" s="5">
        <f>ROUND((Online_RAW!B1650-General!$B$10)*24,3)</f>
        <v>27.466999999999999</v>
      </c>
      <c r="B1650" s="5">
        <f>General!$B$12+Online_ANA!K1650/1000+Online_ANA!L1650/1000+Online_ANA!M1650/1000/General!$B$22-SUM($P$2:P1650)/1000/General!$B$24+SUM($Q$2:Q1650)/1000/General!$B$24</f>
        <v>1.5150641963098905</v>
      </c>
      <c r="C1650" s="5">
        <f>Online_RAW!K1650</f>
        <v>37.255000000000003</v>
      </c>
      <c r="D1650" s="5">
        <f>Online_RAW!J1650</f>
        <v>4.0049999999999999</v>
      </c>
      <c r="E1650" s="5">
        <f>(1-F1650/100-G1650/100)/(1-C1650/100-D1650/100-General!$B$17/100)</f>
        <v>0.97098335965750615</v>
      </c>
      <c r="F1650" s="5">
        <f>N1650*General!$B$14/(N1650+O1650)+O1650*100/(N1650+O1650)</f>
        <v>43.35596638655457</v>
      </c>
      <c r="G1650" s="5">
        <f>N1650*General!$B$15/(N1650+O1650)</f>
        <v>2.8608097784568392E-2</v>
      </c>
      <c r="H1650" s="5">
        <f>(N1650+O1650)*(1/General!$B$20)*((F1650/100)-E1650*(C1650/100))*1000/B1650</f>
        <v>381.28828584772015</v>
      </c>
      <c r="I1650" s="5">
        <f>(N1650+O1650)*(1/General!$B$20)*((D1650/100)*E1650-(G1650/100))*1000/B1650</f>
        <v>204.93530230804777</v>
      </c>
      <c r="J1650" s="5">
        <f t="shared" si="25"/>
        <v>0.53748124428321764</v>
      </c>
      <c r="K1650" s="5">
        <f>MAX(Online_RAW!$L$2-Online_RAW!L1650,0)</f>
        <v>0</v>
      </c>
      <c r="L1650" s="5">
        <f>0.0039*(Online_RAW!M1650)</f>
        <v>143.31017999999997</v>
      </c>
      <c r="M1650" s="10">
        <f>Online_RAW!$N$2-Online_RAW!N1650</f>
        <v>377.9618777777805</v>
      </c>
      <c r="N1650" s="5">
        <f>Online_RAW!C1650*60</f>
        <v>128.940272727273</v>
      </c>
      <c r="O1650" s="5">
        <f>MAX(0, Online_RAW!D1650*60)</f>
        <v>51.344727272727241</v>
      </c>
      <c r="P1650" s="5">
        <f>_xlfn.IFNA(VLOOKUP(A1650,Sampling!$D$7:$E$14,2,FALSE),0)</f>
        <v>0</v>
      </c>
      <c r="Q1650">
        <f>_xlfn.IFNA(VLOOKUP(A1650,Refill!$D$6:$G$8,2,FALSE),0)</f>
        <v>0</v>
      </c>
    </row>
    <row r="1651" spans="1:17" x14ac:dyDescent="0.25">
      <c r="A1651" s="5">
        <f>ROUND((Online_RAW!B1651-General!$B$10)*24,3)</f>
        <v>27.483000000000001</v>
      </c>
      <c r="B1651" s="5">
        <f>General!$B$12+Online_ANA!K1651/1000+Online_ANA!L1651/1000+Online_ANA!M1651/1000/General!$B$22-SUM($P$2:P1651)/1000/General!$B$24+SUM($Q$2:Q1651)/1000/General!$B$24</f>
        <v>1.5159595727479271</v>
      </c>
      <c r="C1651" s="5">
        <f>Online_RAW!K1651</f>
        <v>37.32</v>
      </c>
      <c r="D1651" s="5">
        <f>Online_RAW!J1651</f>
        <v>4.0199999999999996</v>
      </c>
      <c r="E1651" s="5">
        <f>(1-F1651/100-G1651/100)/(1-C1651/100-D1651/100-General!$B$17/100)</f>
        <v>0.97410453427961885</v>
      </c>
      <c r="F1651" s="5">
        <f>N1651*General!$B$14/(N1651+O1651)+O1651*100/(N1651+O1651)</f>
        <v>43.251854878674337</v>
      </c>
      <c r="G1651" s="5">
        <f>N1651*General!$B$15/(N1651+O1651)</f>
        <v>2.8660679354204889E-2</v>
      </c>
      <c r="H1651" s="5">
        <f>(N1651+O1651)*(1/General!$B$20)*((F1651/100)-E1651*(C1651/100))*1000/B1651</f>
        <v>365.49819417170596</v>
      </c>
      <c r="I1651" s="5">
        <f>(N1651+O1651)*(1/General!$B$20)*((D1651/100)*E1651-(G1651/100))*1000/B1651</f>
        <v>205.9615355131173</v>
      </c>
      <c r="J1651" s="5">
        <f t="shared" si="25"/>
        <v>0.5635090372467324</v>
      </c>
      <c r="K1651" s="5">
        <f>MAX(Online_RAW!$L$2-Online_RAW!L1651,0)</f>
        <v>0</v>
      </c>
      <c r="L1651" s="5">
        <f>0.0039*(Online_RAW!M1651)</f>
        <v>143.31017999999997</v>
      </c>
      <c r="M1651" s="10">
        <f>Online_RAW!$N$2-Online_RAW!N1651</f>
        <v>378.93783809524029</v>
      </c>
      <c r="N1651" s="5">
        <f>Online_RAW!C1651*60</f>
        <v>128.99660869565218</v>
      </c>
      <c r="O1651" s="5">
        <f>MAX(0, Online_RAW!D1651*60)</f>
        <v>51.036260869565218</v>
      </c>
      <c r="P1651" s="5">
        <f>_xlfn.IFNA(VLOOKUP(A1651,Sampling!$D$7:$E$14,2,FALSE),0)</f>
        <v>0</v>
      </c>
      <c r="Q1651">
        <f>_xlfn.IFNA(VLOOKUP(A1651,Refill!$D$6:$G$8,2,FALSE),0)</f>
        <v>0</v>
      </c>
    </row>
    <row r="1652" spans="1:17" x14ac:dyDescent="0.25">
      <c r="A1652" s="5">
        <f>ROUND((Online_RAW!B1652-General!$B$10)*24,3)</f>
        <v>27.5</v>
      </c>
      <c r="B1652" s="5">
        <f>General!$B$12+Online_ANA!K1652/1000+Online_ANA!L1652/1000+Online_ANA!M1652/1000/General!$B$22-SUM($P$2:P1652)/1000/General!$B$24+SUM($Q$2:Q1652)/1000/General!$B$24</f>
        <v>1.5172377360019358</v>
      </c>
      <c r="C1652" s="5">
        <f>Online_RAW!K1652</f>
        <v>37.395000000000003</v>
      </c>
      <c r="D1652" s="5">
        <f>Online_RAW!J1652</f>
        <v>4.01</v>
      </c>
      <c r="E1652" s="5">
        <f>(1-F1652/100-G1652/100)/(1-C1652/100-D1652/100-General!$B$17/100)</f>
        <v>0.97570286921156757</v>
      </c>
      <c r="F1652" s="5">
        <f>N1652*General!$B$14/(N1652+O1652)+O1652*100/(N1652+O1652)</f>
        <v>43.222193844975095</v>
      </c>
      <c r="G1652" s="5">
        <f>N1652*General!$B$15/(N1652+O1652)</f>
        <v>2.8675659674255005E-2</v>
      </c>
      <c r="H1652" s="5">
        <f>(N1652+O1652)*(1/General!$B$20)*((F1652/100)-E1652*(C1652/100))*1000/B1652</f>
        <v>356.07257633158531</v>
      </c>
      <c r="I1652" s="5">
        <f>(N1652+O1652)*(1/General!$B$20)*((D1652/100)*E1652-(G1652/100))*1000/B1652</f>
        <v>205.31351897232125</v>
      </c>
      <c r="J1652" s="5">
        <f t="shared" si="25"/>
        <v>0.5766058175205474</v>
      </c>
      <c r="K1652" s="5">
        <f>MAX(Online_RAW!$L$2-Online_RAW!L1652,0)</f>
        <v>0</v>
      </c>
      <c r="L1652" s="5">
        <f>0.0039*(Online_RAW!M1652)</f>
        <v>143.69705999999999</v>
      </c>
      <c r="M1652" s="10">
        <f>Online_RAW!$N$2-Online_RAW!N1652</f>
        <v>379.90933684210995</v>
      </c>
      <c r="N1652" s="5">
        <f>Online_RAW!C1652*60</f>
        <v>128.87739130434778</v>
      </c>
      <c r="O1652" s="5">
        <f>MAX(0, Online_RAW!D1652*60)</f>
        <v>50.89513043478258</v>
      </c>
      <c r="P1652" s="5">
        <f>_xlfn.IFNA(VLOOKUP(A1652,Sampling!$D$7:$E$14,2,FALSE),0)</f>
        <v>0</v>
      </c>
      <c r="Q1652">
        <f>_xlfn.IFNA(VLOOKUP(A1652,Refill!$D$6:$G$8,2,FALSE),0)</f>
        <v>0</v>
      </c>
    </row>
    <row r="1653" spans="1:17" x14ac:dyDescent="0.25">
      <c r="A1653" s="5">
        <f>ROUND((Online_RAW!B1653-General!$B$10)*24,3)</f>
        <v>27.516999999999999</v>
      </c>
      <c r="B1653" s="5">
        <f>General!$B$12+Online_ANA!K1653/1000+Online_ANA!L1653/1000+Online_ANA!M1653/1000/General!$B$22-SUM($P$2:P1653)/1000/General!$B$24+SUM($Q$2:Q1653)/1000/General!$B$24</f>
        <v>1.5183933314428715</v>
      </c>
      <c r="C1653" s="5">
        <f>Online_RAW!K1653</f>
        <v>37.450000000000003</v>
      </c>
      <c r="D1653" s="5">
        <f>Online_RAW!J1653</f>
        <v>4.0149999999999997</v>
      </c>
      <c r="E1653" s="5">
        <f>(1-F1653/100-G1653/100)/(1-C1653/100-D1653/100-General!$B$17/100)</f>
        <v>0.97106724772640696</v>
      </c>
      <c r="F1653" s="5">
        <f>N1653*General!$B$14/(N1653+O1653)+O1653*100/(N1653+O1653)</f>
        <v>43.550242003892009</v>
      </c>
      <c r="G1653" s="5">
        <f>N1653*General!$B$15/(N1653+O1653)</f>
        <v>2.8509978785913125E-2</v>
      </c>
      <c r="H1653" s="5">
        <f>(N1653+O1653)*(1/General!$B$20)*((F1653/100)-E1653*(C1653/100))*1000/B1653</f>
        <v>380.72454612369461</v>
      </c>
      <c r="I1653" s="5">
        <f>(N1653+O1653)*(1/General!$B$20)*((D1653/100)*E1653-(G1653/100))*1000/B1653</f>
        <v>205.11890042321266</v>
      </c>
      <c r="J1653" s="5">
        <f t="shared" si="25"/>
        <v>0.53875932747601474</v>
      </c>
      <c r="K1653" s="5">
        <f>MAX(Online_RAW!$L$2-Online_RAW!L1653,0)</f>
        <v>0</v>
      </c>
      <c r="L1653" s="5">
        <f>0.0039*(Online_RAW!M1653)</f>
        <v>143.9256</v>
      </c>
      <c r="M1653" s="10">
        <f>Online_RAW!$N$2-Online_RAW!N1653</f>
        <v>380.91982727272989</v>
      </c>
      <c r="N1653" s="5">
        <f>Online_RAW!C1653*60</f>
        <v>128.55790909090919</v>
      </c>
      <c r="O1653" s="5">
        <f>MAX(0, Online_RAW!D1653*60)</f>
        <v>51.811090909090915</v>
      </c>
      <c r="P1653" s="5">
        <f>_xlfn.IFNA(VLOOKUP(A1653,Sampling!$D$7:$E$14,2,FALSE),0)</f>
        <v>0</v>
      </c>
      <c r="Q1653">
        <f>_xlfn.IFNA(VLOOKUP(A1653,Refill!$D$6:$G$8,2,FALSE),0)</f>
        <v>0</v>
      </c>
    </row>
    <row r="1654" spans="1:17" x14ac:dyDescent="0.25">
      <c r="A1654" s="5">
        <f>ROUND((Online_RAW!B1654-General!$B$10)*24,3)</f>
        <v>27.533000000000001</v>
      </c>
      <c r="B1654" s="5">
        <f>General!$B$12+Online_ANA!K1654/1000+Online_ANA!L1654/1000+Online_ANA!M1654/1000/General!$B$22-SUM($P$2:P1654)/1000/General!$B$24+SUM($Q$2:Q1654)/1000/General!$B$24</f>
        <v>1.5195948298582118</v>
      </c>
      <c r="C1654" s="5">
        <f>Online_RAW!K1654</f>
        <v>37.494999999999997</v>
      </c>
      <c r="D1654" s="5">
        <f>Online_RAW!J1654</f>
        <v>4.0199999999999996</v>
      </c>
      <c r="E1654" s="5">
        <f>(1-F1654/100-G1654/100)/(1-C1654/100-D1654/100-General!$B$17/100)</f>
        <v>0.97124009079049933</v>
      </c>
      <c r="F1654" s="5">
        <f>N1654*General!$B$14/(N1654+O1654)+O1654*100/(N1654+O1654)</f>
        <v>43.58878089162387</v>
      </c>
      <c r="G1654" s="5">
        <f>N1654*General!$B$15/(N1654+O1654)</f>
        <v>2.8490514701200068E-2</v>
      </c>
      <c r="H1654" s="5">
        <f>(N1654+O1654)*(1/General!$B$20)*((F1654/100)-E1654*(C1654/100))*1000/B1654</f>
        <v>379.55964901981076</v>
      </c>
      <c r="I1654" s="5">
        <f>(N1654+O1654)*(1/General!$B$20)*((D1654/100)*E1654-(G1654/100))*1000/B1654</f>
        <v>205.11792964403912</v>
      </c>
      <c r="J1654" s="5">
        <f t="shared" si="25"/>
        <v>0.54041026271824055</v>
      </c>
      <c r="K1654" s="5">
        <f>MAX(Online_RAW!$L$2-Online_RAW!L1654,0)</f>
        <v>0</v>
      </c>
      <c r="L1654" s="5">
        <f>0.0039*(Online_RAW!M1654)</f>
        <v>144.20900000000012</v>
      </c>
      <c r="M1654" s="10">
        <f>Online_RAW!$N$2-Online_RAW!N1654</f>
        <v>381.92055454545061</v>
      </c>
      <c r="N1654" s="5">
        <f>Online_RAW!C1654*60</f>
        <v>128.3864347826088</v>
      </c>
      <c r="O1654" s="5">
        <f>MAX(0, Online_RAW!D1654*60)</f>
        <v>51.86504347826088</v>
      </c>
      <c r="P1654" s="5">
        <f>_xlfn.IFNA(VLOOKUP(A1654,Sampling!$D$7:$E$14,2,FALSE),0)</f>
        <v>0</v>
      </c>
      <c r="Q1654">
        <f>_xlfn.IFNA(VLOOKUP(A1654,Refill!$D$6:$G$8,2,FALSE),0)</f>
        <v>0</v>
      </c>
    </row>
    <row r="1655" spans="1:17" x14ac:dyDescent="0.25">
      <c r="A1655" s="5">
        <f>ROUND((Online_RAW!B1655-General!$B$10)*24,3)</f>
        <v>27.55</v>
      </c>
      <c r="B1655" s="5">
        <f>General!$B$12+Online_ANA!K1655/1000+Online_ANA!L1655/1000+Online_ANA!M1655/1000/General!$B$22-SUM($P$2:P1655)/1000/General!$B$24+SUM($Q$2:Q1655)/1000/General!$B$24</f>
        <v>1.5206855662744312</v>
      </c>
      <c r="C1655" s="5">
        <f>Online_RAW!K1655</f>
        <v>37.545000000000002</v>
      </c>
      <c r="D1655" s="5">
        <f>Online_RAW!J1655</f>
        <v>4.0266666666666699</v>
      </c>
      <c r="E1655" s="5">
        <f>(1-F1655/100-G1655/100)/(1-C1655/100-D1655/100-General!$B$17/100)</f>
        <v>0.97111902912696735</v>
      </c>
      <c r="F1655" s="5">
        <f>N1655*General!$B$14/(N1655+O1655)+O1655*100/(N1655+O1655)</f>
        <v>43.650870237137482</v>
      </c>
      <c r="G1655" s="5">
        <f>N1655*General!$B$15/(N1655+O1655)</f>
        <v>2.8459156445890157E-2</v>
      </c>
      <c r="H1655" s="5">
        <f>(N1655+O1655)*(1/General!$B$20)*((F1655/100)-E1655*(C1655/100))*1000/B1655</f>
        <v>380.3047802939065</v>
      </c>
      <c r="I1655" s="5">
        <f>(N1655+O1655)*(1/General!$B$20)*((D1655/100)*E1655-(G1655/100))*1000/B1655</f>
        <v>205.32237729080816</v>
      </c>
      <c r="J1655" s="5">
        <f t="shared" si="25"/>
        <v>0.53988902567075614</v>
      </c>
      <c r="K1655" s="5">
        <f>MAX(Online_RAW!$L$2-Online_RAW!L1655,0)</f>
        <v>0</v>
      </c>
      <c r="L1655" s="5">
        <f>0.0039*(Online_RAW!M1655)</f>
        <v>144.37994999999998</v>
      </c>
      <c r="M1655" s="10">
        <f>Online_RAW!$N$2-Online_RAW!N1655</f>
        <v>382.92312173912978</v>
      </c>
      <c r="N1655" s="5">
        <f>Online_RAW!C1655*60</f>
        <v>128.26591304347801</v>
      </c>
      <c r="O1655" s="5">
        <f>MAX(0, Online_RAW!D1655*60)</f>
        <v>52.014782608695661</v>
      </c>
      <c r="P1655" s="5">
        <f>_xlfn.IFNA(VLOOKUP(A1655,Sampling!$D$7:$E$14,2,FALSE),0)</f>
        <v>0</v>
      </c>
      <c r="Q1655">
        <f>_xlfn.IFNA(VLOOKUP(A1655,Refill!$D$6:$G$8,2,FALSE),0)</f>
        <v>0</v>
      </c>
    </row>
    <row r="1656" spans="1:17" x14ac:dyDescent="0.25">
      <c r="A1656" s="5">
        <f>ROUND((Online_RAW!B1656-General!$B$10)*24,3)</f>
        <v>27.567</v>
      </c>
      <c r="B1656" s="5">
        <f>General!$B$12+Online_ANA!K1656/1000+Online_ANA!L1656/1000+Online_ANA!M1656/1000/General!$B$22-SUM($P$2:P1656)/1000/General!$B$24+SUM($Q$2:Q1656)/1000/General!$B$24</f>
        <v>1.521934264027037</v>
      </c>
      <c r="C1656" s="5">
        <f>Online_RAW!K1656</f>
        <v>37.585000000000001</v>
      </c>
      <c r="D1656" s="5">
        <f>Online_RAW!J1656</f>
        <v>4.05</v>
      </c>
      <c r="E1656" s="5">
        <f>(1-F1656/100-G1656/100)/(1-C1656/100-D1656/100-General!$B$17/100)</f>
        <v>0.97176385261375531</v>
      </c>
      <c r="F1656" s="5">
        <f>N1656*General!$B$14/(N1656+O1656)+O1656*100/(N1656+O1656)</f>
        <v>43.675030531840733</v>
      </c>
      <c r="G1656" s="5">
        <f>N1656*General!$B$15/(N1656+O1656)</f>
        <v>2.8446954276848121E-2</v>
      </c>
      <c r="H1656" s="5">
        <f>(N1656+O1656)*(1/General!$B$20)*((F1656/100)-E1656*(C1656/100))*1000/B1656</f>
        <v>377.49126075632853</v>
      </c>
      <c r="I1656" s="5">
        <f>(N1656+O1656)*(1/General!$B$20)*((D1656/100)*E1656-(G1656/100))*1000/B1656</f>
        <v>206.24717874388298</v>
      </c>
      <c r="J1656" s="5">
        <f t="shared" si="25"/>
        <v>0.54636279083826533</v>
      </c>
      <c r="K1656" s="5">
        <f>MAX(Online_RAW!$L$2-Online_RAW!L1656,0)</f>
        <v>0</v>
      </c>
      <c r="L1656" s="5">
        <f>0.0039*(Online_RAW!M1656)</f>
        <v>144.68480000000014</v>
      </c>
      <c r="M1656" s="10">
        <f>Online_RAW!$N$2-Online_RAW!N1656</f>
        <v>383.95191578947015</v>
      </c>
      <c r="N1656" s="5">
        <f>Online_RAW!C1656*60</f>
        <v>128.06008695652201</v>
      </c>
      <c r="O1656" s="5">
        <f>MAX(0, Online_RAW!D1656*60)</f>
        <v>52.008521739130437</v>
      </c>
      <c r="P1656" s="5">
        <f>_xlfn.IFNA(VLOOKUP(A1656,Sampling!$D$7:$E$14,2,FALSE),0)</f>
        <v>0</v>
      </c>
      <c r="Q1656">
        <f>_xlfn.IFNA(VLOOKUP(A1656,Refill!$D$6:$G$8,2,FALSE),0)</f>
        <v>0</v>
      </c>
    </row>
    <row r="1657" spans="1:17" x14ac:dyDescent="0.25">
      <c r="A1657" s="5">
        <f>ROUND((Online_RAW!B1657-General!$B$10)*24,3)</f>
        <v>27.582999999999998</v>
      </c>
      <c r="B1657" s="5">
        <f>General!$B$12+Online_ANA!K1657/1000+Online_ANA!L1657/1000+Online_ANA!M1657/1000/General!$B$22-SUM($P$2:P1657)/1000/General!$B$24+SUM($Q$2:Q1657)/1000/General!$B$24</f>
        <v>1.5231169653647898</v>
      </c>
      <c r="C1657" s="5">
        <f>Online_RAW!K1657</f>
        <v>37.64</v>
      </c>
      <c r="D1657" s="5">
        <f>Online_RAW!J1657</f>
        <v>4.0750000000000002</v>
      </c>
      <c r="E1657" s="5">
        <f>(1-F1657/100-G1657/100)/(1-C1657/100-D1657/100-General!$B$17/100)</f>
        <v>0.97131007904874589</v>
      </c>
      <c r="F1657" s="5">
        <f>N1657*General!$B$14/(N1657+O1657)+O1657*100/(N1657+O1657)</f>
        <v>43.779076036189913</v>
      </c>
      <c r="G1657" s="5">
        <f>N1657*General!$B$15/(N1657+O1657)</f>
        <v>2.8394406042328322E-2</v>
      </c>
      <c r="H1657" s="5">
        <f>(N1657+O1657)*(1/General!$B$20)*((F1657/100)-E1657*(C1657/100))*1000/B1657</f>
        <v>380.30815004264224</v>
      </c>
      <c r="I1657" s="5">
        <f>(N1657+O1657)*(1/General!$B$20)*((D1657/100)*E1657-(G1657/100))*1000/B1657</f>
        <v>207.02341523460771</v>
      </c>
      <c r="J1657" s="5">
        <f t="shared" ref="J1657:J1720" si="26">I1657/H1657</f>
        <v>0.54435703050643303</v>
      </c>
      <c r="K1657" s="5">
        <f>MAX(Online_RAW!$L$2-Online_RAW!L1657,0)</f>
        <v>0</v>
      </c>
      <c r="L1657" s="5">
        <f>0.0039*(Online_RAW!M1657)</f>
        <v>144.97547999999998</v>
      </c>
      <c r="M1657" s="10">
        <f>Online_RAW!$N$2-Online_RAW!N1657</f>
        <v>384.92421904762068</v>
      </c>
      <c r="N1657" s="5">
        <f>Online_RAW!C1657*60</f>
        <v>127.66919999999999</v>
      </c>
      <c r="O1657" s="5">
        <f>MAX(0, Online_RAW!D1657*60)</f>
        <v>52.182000000000002</v>
      </c>
      <c r="P1657" s="5">
        <f>_xlfn.IFNA(VLOOKUP(A1657,Sampling!$D$7:$E$14,2,FALSE),0)</f>
        <v>0</v>
      </c>
      <c r="Q1657">
        <f>_xlfn.IFNA(VLOOKUP(A1657,Refill!$D$6:$G$8,2,FALSE),0)</f>
        <v>0</v>
      </c>
    </row>
    <row r="1658" spans="1:17" x14ac:dyDescent="0.25">
      <c r="A1658" s="5">
        <f>ROUND((Online_RAW!B1658-General!$B$10)*24,3)</f>
        <v>27.6</v>
      </c>
      <c r="B1658" s="5">
        <f>General!$B$12+Online_ANA!K1658/1000+Online_ANA!L1658/1000+Online_ANA!M1658/1000/General!$B$22-SUM($P$2:P1658)/1000/General!$B$24+SUM($Q$2:Q1658)/1000/General!$B$24</f>
        <v>1.5240592545740463</v>
      </c>
      <c r="C1658" s="5">
        <f>Online_RAW!K1658</f>
        <v>37.715000000000003</v>
      </c>
      <c r="D1658" s="5">
        <f>Online_RAW!J1658</f>
        <v>4.0866666666666696</v>
      </c>
      <c r="E1658" s="5">
        <f>(1-F1658/100-G1658/100)/(1-C1658/100-D1658/100-General!$B$17/100)</f>
        <v>0.97340644554760569</v>
      </c>
      <c r="F1658" s="5">
        <f>N1658*General!$B$14/(N1658+O1658)+O1658*100/(N1658+O1658)</f>
        <v>43.742139633660763</v>
      </c>
      <c r="G1658" s="5">
        <f>N1658*General!$B$15/(N1658+O1658)</f>
        <v>2.8413060791080424E-2</v>
      </c>
      <c r="H1658" s="5">
        <f>(N1658+O1658)*(1/General!$B$20)*((F1658/100)-E1658*(C1658/100))*1000/B1658</f>
        <v>370.00149691480436</v>
      </c>
      <c r="I1658" s="5">
        <f>(N1658+O1658)*(1/General!$B$20)*((D1658/100)*E1658-(G1658/100))*1000/B1658</f>
        <v>207.86977267087434</v>
      </c>
      <c r="J1658" s="5">
        <f t="shared" si="26"/>
        <v>0.56180792349263908</v>
      </c>
      <c r="K1658" s="5">
        <f>MAX(Online_RAW!$L$2-Online_RAW!L1658,0)</f>
        <v>0</v>
      </c>
      <c r="L1658" s="5">
        <f>0.0039*(Online_RAW!M1658)</f>
        <v>144.97547999999998</v>
      </c>
      <c r="M1658" s="10">
        <f>Online_RAW!$N$2-Online_RAW!N1658</f>
        <v>385.9513142857104</v>
      </c>
      <c r="N1658" s="5">
        <f>Online_RAW!C1658*60</f>
        <v>127.70863636363619</v>
      </c>
      <c r="O1658" s="5">
        <f>MAX(0, Online_RAW!D1658*60)</f>
        <v>52.08</v>
      </c>
      <c r="P1658" s="5">
        <f>_xlfn.IFNA(VLOOKUP(A1658,Sampling!$D$7:$E$14,2,FALSE),0)</f>
        <v>0</v>
      </c>
      <c r="Q1658">
        <f>_xlfn.IFNA(VLOOKUP(A1658,Refill!$D$6:$G$8,2,FALSE),0)</f>
        <v>0</v>
      </c>
    </row>
    <row r="1659" spans="1:17" x14ac:dyDescent="0.25">
      <c r="A1659" s="5">
        <f>ROUND((Online_RAW!B1659-General!$B$10)*24,3)</f>
        <v>27.617000000000001</v>
      </c>
      <c r="B1659" s="5">
        <f>General!$B$12+Online_ANA!K1659/1000+Online_ANA!L1659/1000+Online_ANA!M1659/1000/General!$B$22-SUM($P$2:P1659)/1000/General!$B$24+SUM($Q$2:Q1659)/1000/General!$B$24</f>
        <v>1.5253631944954131</v>
      </c>
      <c r="C1659" s="5">
        <f>Online_RAW!K1659</f>
        <v>37.79</v>
      </c>
      <c r="D1659" s="5">
        <f>Online_RAW!J1659</f>
        <v>4.07</v>
      </c>
      <c r="E1659" s="5">
        <f>(1-F1659/100-G1659/100)/(1-C1659/100-D1659/100-General!$B$17/100)</f>
        <v>0.97096001652824782</v>
      </c>
      <c r="F1659" s="5">
        <f>N1659*General!$B$14/(N1659+O1659)+O1659*100/(N1659+O1659)</f>
        <v>43.940198538234938</v>
      </c>
      <c r="G1659" s="5">
        <f>N1659*General!$B$15/(N1659+O1659)</f>
        <v>2.8313031041295494E-2</v>
      </c>
      <c r="H1659" s="5">
        <f>(N1659+O1659)*(1/General!$B$20)*((F1659/100)-E1659*(C1659/100))*1000/B1659</f>
        <v>381.58478729642167</v>
      </c>
      <c r="I1659" s="5">
        <f>(N1659+O1659)*(1/General!$B$20)*((D1659/100)*E1659-(G1659/100))*1000/B1659</f>
        <v>206.57068307379959</v>
      </c>
      <c r="J1659" s="5">
        <f t="shared" si="26"/>
        <v>0.54134936703682557</v>
      </c>
      <c r="K1659" s="5">
        <f>MAX(Online_RAW!$L$2-Online_RAW!L1659,0)</f>
        <v>0</v>
      </c>
      <c r="L1659" s="5">
        <f>0.0039*(Online_RAW!M1659)</f>
        <v>145.3998</v>
      </c>
      <c r="M1659" s="10">
        <f>Online_RAW!$N$2-Online_RAW!N1659</f>
        <v>386.91010000000006</v>
      </c>
      <c r="N1659" s="5">
        <f>Online_RAW!C1659*60</f>
        <v>127.413272727273</v>
      </c>
      <c r="O1659" s="5">
        <f>MAX(0, Online_RAW!D1659*60)</f>
        <v>52.593272727272705</v>
      </c>
      <c r="P1659" s="5">
        <f>_xlfn.IFNA(VLOOKUP(A1659,Sampling!$D$7:$E$14,2,FALSE),0)</f>
        <v>0</v>
      </c>
      <c r="Q1659">
        <f>_xlfn.IFNA(VLOOKUP(A1659,Refill!$D$6:$G$8,2,FALSE),0)</f>
        <v>0</v>
      </c>
    </row>
    <row r="1660" spans="1:17" x14ac:dyDescent="0.25">
      <c r="A1660" s="5">
        <f>ROUND((Online_RAW!B1660-General!$B$10)*24,3)</f>
        <v>27.632999999999999</v>
      </c>
      <c r="B1660" s="5">
        <f>General!$B$12+Online_ANA!K1660/1000+Online_ANA!L1660/1000+Online_ANA!M1660/1000/General!$B$22-SUM($P$2:P1660)/1000/General!$B$24+SUM($Q$2:Q1660)/1000/General!$B$24</f>
        <v>1.5266308546526886</v>
      </c>
      <c r="C1660" s="5">
        <f>Online_RAW!K1660</f>
        <v>37.840000000000003</v>
      </c>
      <c r="D1660" s="5">
        <f>Online_RAW!J1660</f>
        <v>4.0819999999999999</v>
      </c>
      <c r="E1660" s="5">
        <f>(1-F1660/100-G1660/100)/(1-C1660/100-D1660/100-General!$B$17/100)</f>
        <v>0.97436937946382252</v>
      </c>
      <c r="F1660" s="5">
        <f>N1660*General!$B$14/(N1660+O1660)+O1660*100/(N1660+O1660)</f>
        <v>43.803795393326531</v>
      </c>
      <c r="G1660" s="5">
        <f>N1660*General!$B$15/(N1660+O1660)</f>
        <v>2.8381921518521952E-2</v>
      </c>
      <c r="H1660" s="5">
        <f>(N1660+O1660)*(1/General!$B$20)*((F1660/100)-E1660*(C1660/100))*1000/B1660</f>
        <v>363.75418770084389</v>
      </c>
      <c r="I1660" s="5">
        <f>(N1660+O1660)*(1/General!$B$20)*((D1660/100)*E1660-(G1660/100))*1000/B1660</f>
        <v>207.17246908077126</v>
      </c>
      <c r="J1660" s="5">
        <f t="shared" si="26"/>
        <v>0.56953974987953282</v>
      </c>
      <c r="K1660" s="5">
        <f>MAX(Online_RAW!$L$2-Online_RAW!L1660,0)</f>
        <v>0</v>
      </c>
      <c r="L1660" s="5">
        <f>0.0039*(Online_RAW!M1660)</f>
        <v>145.67669999999998</v>
      </c>
      <c r="M1660" s="10">
        <f>Online_RAW!$N$2-Online_RAW!N1660</f>
        <v>387.99002857143023</v>
      </c>
      <c r="N1660" s="5">
        <f>Online_RAW!C1660*60</f>
        <v>127.374</v>
      </c>
      <c r="O1660" s="5">
        <f>MAX(0, Online_RAW!D1660*60)</f>
        <v>52.140272727272702</v>
      </c>
      <c r="P1660" s="5">
        <f>_xlfn.IFNA(VLOOKUP(A1660,Sampling!$D$7:$E$14,2,FALSE),0)</f>
        <v>0</v>
      </c>
      <c r="Q1660">
        <f>_xlfn.IFNA(VLOOKUP(A1660,Refill!$D$6:$G$8,2,FALSE),0)</f>
        <v>0</v>
      </c>
    </row>
    <row r="1661" spans="1:17" x14ac:dyDescent="0.25">
      <c r="A1661" s="5">
        <f>ROUND((Online_RAW!B1661-General!$B$10)*24,3)</f>
        <v>27.65</v>
      </c>
      <c r="B1661" s="5">
        <f>General!$B$12+Online_ANA!K1661/1000+Online_ANA!L1661/1000+Online_ANA!M1661/1000/General!$B$22-SUM($P$2:P1661)/1000/General!$B$24+SUM($Q$2:Q1661)/1000/General!$B$24</f>
        <v>1.5278159411175969</v>
      </c>
      <c r="C1661" s="5">
        <f>Online_RAW!K1661</f>
        <v>37.869999999999997</v>
      </c>
      <c r="D1661" s="5">
        <f>Online_RAW!J1661</f>
        <v>4.1050000000000004</v>
      </c>
      <c r="E1661" s="5">
        <f>(1-F1661/100-G1661/100)/(1-C1661/100-D1661/100-General!$B$17/100)</f>
        <v>0.97234047521545386</v>
      </c>
      <c r="F1661" s="5">
        <f>N1661*General!$B$14/(N1661+O1661)+O1661*100/(N1661+O1661)</f>
        <v>43.972371387579415</v>
      </c>
      <c r="G1661" s="5">
        <f>N1661*General!$B$15/(N1661+O1661)</f>
        <v>2.8296782127485147E-2</v>
      </c>
      <c r="H1661" s="5">
        <f>(N1661+O1661)*(1/General!$B$20)*((F1661/100)-E1661*(C1661/100))*1000/B1661</f>
        <v>376.12696996338207</v>
      </c>
      <c r="I1661" s="5">
        <f>(N1661+O1661)*(1/General!$B$20)*((D1661/100)*E1661-(G1661/100))*1000/B1661</f>
        <v>208.48748939932418</v>
      </c>
      <c r="J1661" s="5">
        <f t="shared" si="26"/>
        <v>0.55430082405316883</v>
      </c>
      <c r="K1661" s="5">
        <f>MAX(Online_RAW!$L$2-Online_RAW!L1661,0)</f>
        <v>0</v>
      </c>
      <c r="L1661" s="5">
        <f>0.0039*(Online_RAW!M1661)</f>
        <v>145.96659999999986</v>
      </c>
      <c r="M1661" s="10">
        <f>Online_RAW!$N$2-Online_RAW!N1661</f>
        <v>388.9657818181804</v>
      </c>
      <c r="N1661" s="5">
        <f>Online_RAW!C1661*60</f>
        <v>127.44000000000001</v>
      </c>
      <c r="O1661" s="5">
        <f>MAX(0, Online_RAW!D1661*60)</f>
        <v>52.707692307692277</v>
      </c>
      <c r="P1661" s="5">
        <f>_xlfn.IFNA(VLOOKUP(A1661,Sampling!$D$7:$E$14,2,FALSE),0)</f>
        <v>0</v>
      </c>
      <c r="Q1661">
        <f>_xlfn.IFNA(VLOOKUP(A1661,Refill!$D$6:$G$8,2,FALSE),0)</f>
        <v>0</v>
      </c>
    </row>
    <row r="1662" spans="1:17" x14ac:dyDescent="0.25">
      <c r="A1662" s="5">
        <f>ROUND((Online_RAW!B1662-General!$B$10)*24,3)</f>
        <v>27.667000000000002</v>
      </c>
      <c r="B1662" s="5">
        <f>General!$B$12+Online_ANA!K1662/1000+Online_ANA!L1662/1000+Online_ANA!M1662/1000/General!$B$22-SUM($P$2:P1662)/1000/General!$B$24+SUM($Q$2:Q1662)/1000/General!$B$24</f>
        <v>1.5292220492354771</v>
      </c>
      <c r="C1662" s="5">
        <f>Online_RAW!K1662</f>
        <v>37.909999999999997</v>
      </c>
      <c r="D1662" s="5">
        <f>Online_RAW!J1662</f>
        <v>4.0966666666666702</v>
      </c>
      <c r="E1662" s="5">
        <f>(1-F1662/100-G1662/100)/(1-C1662/100-D1662/100-General!$B$17/100)</f>
        <v>0.97153568138020008</v>
      </c>
      <c r="F1662" s="5">
        <f>N1662*General!$B$14/(N1662+O1662)+O1662*100/(N1662+O1662)</f>
        <v>44.049525585111695</v>
      </c>
      <c r="G1662" s="5">
        <f>N1662*General!$B$15/(N1662+O1662)</f>
        <v>2.8257815361054702E-2</v>
      </c>
      <c r="H1662" s="5">
        <f>(N1662+O1662)*(1/General!$B$20)*((F1662/100)-E1662*(C1662/100))*1000/B1662</f>
        <v>379.55204763453992</v>
      </c>
      <c r="I1662" s="5">
        <f>(N1662+O1662)*(1/General!$B$20)*((D1662/100)*E1662-(G1662/100))*1000/B1662</f>
        <v>207.78435560849317</v>
      </c>
      <c r="J1662" s="5">
        <f t="shared" si="26"/>
        <v>0.54744627753546715</v>
      </c>
      <c r="K1662" s="5">
        <f>MAX(Online_RAW!$L$2-Online_RAW!L1662,0)</f>
        <v>0</v>
      </c>
      <c r="L1662" s="5">
        <f>0.0039*(Online_RAW!M1662)</f>
        <v>146.31629999999998</v>
      </c>
      <c r="M1662" s="10">
        <f>Online_RAW!$N$2-Online_RAW!N1662</f>
        <v>390.11726666666982</v>
      </c>
      <c r="N1662" s="5">
        <f>Online_RAW!C1662*60</f>
        <v>127.31700000000001</v>
      </c>
      <c r="O1662" s="5">
        <f>MAX(0, Online_RAW!D1662*60)</f>
        <v>52.905000000000001</v>
      </c>
      <c r="P1662" s="5">
        <f>_xlfn.IFNA(VLOOKUP(A1662,Sampling!$D$7:$E$14,2,FALSE),0)</f>
        <v>0</v>
      </c>
      <c r="Q1662">
        <f>_xlfn.IFNA(VLOOKUP(A1662,Refill!$D$6:$G$8,2,FALSE),0)</f>
        <v>0</v>
      </c>
    </row>
    <row r="1663" spans="1:17" x14ac:dyDescent="0.25">
      <c r="A1663" s="5">
        <f>ROUND((Online_RAW!B1663-General!$B$10)*24,3)</f>
        <v>27.683</v>
      </c>
      <c r="B1663" s="5">
        <f>General!$B$12+Online_ANA!K1663/1000+Online_ANA!L1663/1000+Online_ANA!M1663/1000/General!$B$22-SUM($P$2:P1663)/1000/General!$B$24+SUM($Q$2:Q1663)/1000/General!$B$24</f>
        <v>1.5299583280057987</v>
      </c>
      <c r="C1663" s="5">
        <f>Online_RAW!K1663</f>
        <v>37.950000000000003</v>
      </c>
      <c r="D1663" s="5">
        <f>Online_RAW!J1663</f>
        <v>4.1100000000000003</v>
      </c>
      <c r="E1663" s="5">
        <f>(1-F1663/100-G1663/100)/(1-C1663/100-D1663/100-General!$B$17/100)</f>
        <v>0.97258935712464389</v>
      </c>
      <c r="F1663" s="5">
        <f>N1663*General!$B$14/(N1663+O1663)+O1663*100/(N1663+O1663)</f>
        <v>44.040742330220993</v>
      </c>
      <c r="G1663" s="5">
        <f>N1663*General!$B$15/(N1663+O1663)</f>
        <v>2.8262251348373242E-2</v>
      </c>
      <c r="H1663" s="5">
        <f>(N1663+O1663)*(1/General!$B$20)*((F1663/100)-E1663*(C1663/100))*1000/B1663</f>
        <v>374.15043370263521</v>
      </c>
      <c r="I1663" s="5">
        <f>(N1663+O1663)*(1/General!$B$20)*((D1663/100)*E1663-(G1663/100))*1000/B1663</f>
        <v>208.25101058589524</v>
      </c>
      <c r="J1663" s="5">
        <f t="shared" si="26"/>
        <v>0.55659700437874571</v>
      </c>
      <c r="K1663" s="5">
        <f>MAX(Online_RAW!$L$2-Online_RAW!L1663,0)</f>
        <v>0</v>
      </c>
      <c r="L1663" s="5">
        <f>0.0039*(Online_RAW!M1663)</f>
        <v>146.31629999999998</v>
      </c>
      <c r="M1663" s="10">
        <f>Online_RAW!$N$2-Online_RAW!N1663</f>
        <v>390.91981052632036</v>
      </c>
      <c r="N1663" s="5">
        <f>Online_RAW!C1663*60</f>
        <v>127.12852173913021</v>
      </c>
      <c r="O1663" s="5">
        <f>MAX(0, Online_RAW!D1663*60)</f>
        <v>52.79843478260868</v>
      </c>
      <c r="P1663" s="5">
        <f>_xlfn.IFNA(VLOOKUP(A1663,Sampling!$D$7:$E$14,2,FALSE),0)</f>
        <v>0</v>
      </c>
      <c r="Q1663">
        <f>_xlfn.IFNA(VLOOKUP(A1663,Refill!$D$6:$G$8,2,FALSE),0)</f>
        <v>0</v>
      </c>
    </row>
    <row r="1664" spans="1:17" x14ac:dyDescent="0.25">
      <c r="A1664" s="5">
        <f>ROUND((Online_RAW!B1664-General!$B$10)*24,3)</f>
        <v>27.7</v>
      </c>
      <c r="B1664" s="5">
        <f>General!$B$12+Online_ANA!K1664/1000+Online_ANA!L1664/1000+Online_ANA!M1664/1000/General!$B$22-SUM($P$2:P1664)/1000/General!$B$24+SUM($Q$2:Q1664)/1000/General!$B$24</f>
        <v>1.5313386851376147</v>
      </c>
      <c r="C1664" s="5">
        <f>Online_RAW!K1664</f>
        <v>37.994999999999997</v>
      </c>
      <c r="D1664" s="5">
        <f>Online_RAW!J1664</f>
        <v>4.1050000000000004</v>
      </c>
      <c r="E1664" s="5">
        <f>(1-F1664/100-G1664/100)/(1-C1664/100-D1664/100-General!$B$17/100)</f>
        <v>0.97033404373334287</v>
      </c>
      <c r="F1664" s="5">
        <f>N1664*General!$B$14/(N1664+O1664)+O1664*100/(N1664+O1664)</f>
        <v>44.209337842355005</v>
      </c>
      <c r="G1664" s="5">
        <f>N1664*General!$B$15/(N1664+O1664)</f>
        <v>2.8177102099820706E-2</v>
      </c>
      <c r="H1664" s="5">
        <f>(N1664+O1664)*(1/General!$B$20)*((F1664/100)-E1664*(C1664/100))*1000/B1664</f>
        <v>385.59596253102632</v>
      </c>
      <c r="I1664" s="5">
        <f>(N1664+O1664)*(1/General!$B$20)*((D1664/100)*E1664-(G1664/100))*1000/B1664</f>
        <v>207.73001659225429</v>
      </c>
      <c r="J1664" s="5">
        <f t="shared" si="26"/>
        <v>0.53872456347501219</v>
      </c>
      <c r="K1664" s="5">
        <f>MAX(Online_RAW!$L$2-Online_RAW!L1664,0)</f>
        <v>0</v>
      </c>
      <c r="L1664" s="5">
        <f>0.0039*(Online_RAW!M1664)</f>
        <v>146.70552000000001</v>
      </c>
      <c r="M1664" s="10">
        <f>Online_RAW!$N$2-Online_RAW!N1664</f>
        <v>392.00014999999985</v>
      </c>
      <c r="N1664" s="5">
        <f>Online_RAW!C1664*60</f>
        <v>126.99156521739121</v>
      </c>
      <c r="O1664" s="5">
        <f>MAX(0, Online_RAW!D1664*60)</f>
        <v>53.284695652173902</v>
      </c>
      <c r="P1664" s="5">
        <f>_xlfn.IFNA(VLOOKUP(A1664,Sampling!$D$7:$E$14,2,FALSE),0)</f>
        <v>0</v>
      </c>
      <c r="Q1664">
        <f>_xlfn.IFNA(VLOOKUP(A1664,Refill!$D$6:$G$8,2,FALSE),0)</f>
        <v>0</v>
      </c>
    </row>
    <row r="1665" spans="1:17" x14ac:dyDescent="0.25">
      <c r="A1665" s="5">
        <f>ROUND((Online_RAW!B1665-General!$B$10)*24,3)</f>
        <v>27.716999999999999</v>
      </c>
      <c r="B1665" s="5">
        <f>General!$B$12+Online_ANA!K1665/1000+Online_ANA!L1665/1000+Online_ANA!M1665/1000/General!$B$22-SUM($P$2:P1665)/1000/General!$B$24+SUM($Q$2:Q1665)/1000/General!$B$24</f>
        <v>1.532447542769771</v>
      </c>
      <c r="C1665" s="5">
        <f>Online_RAW!K1665</f>
        <v>38.045000000000002</v>
      </c>
      <c r="D1665" s="5">
        <f>Online_RAW!J1665</f>
        <v>4.13</v>
      </c>
      <c r="E1665" s="5">
        <f>(1-F1665/100-G1665/100)/(1-C1665/100-D1665/100-General!$B$17/100)</f>
        <v>0.97143789192539431</v>
      </c>
      <c r="F1665" s="5">
        <f>N1665*General!$B$14/(N1665+O1665)+O1665*100/(N1665+O1665)</f>
        <v>44.218765261874189</v>
      </c>
      <c r="G1665" s="5">
        <f>N1665*General!$B$15/(N1665+O1665)</f>
        <v>2.8172340776831221E-2</v>
      </c>
      <c r="H1665" s="5">
        <f>(N1665+O1665)*(1/General!$B$20)*((F1665/100)-E1665*(C1665/100))*1000/B1665</f>
        <v>380.72319254356574</v>
      </c>
      <c r="I1665" s="5">
        <f>(N1665+O1665)*(1/General!$B$20)*((D1665/100)*E1665-(G1665/100))*1000/B1665</f>
        <v>208.90694902408023</v>
      </c>
      <c r="J1665" s="5">
        <f t="shared" si="26"/>
        <v>0.54871085637940287</v>
      </c>
      <c r="K1665" s="5">
        <f>MAX(Online_RAW!$L$2-Online_RAW!L1665,0)</f>
        <v>0</v>
      </c>
      <c r="L1665" s="5">
        <f>0.0039*(Online_RAW!M1665)</f>
        <v>146.92859999999999</v>
      </c>
      <c r="M1665" s="10">
        <f>Online_RAW!$N$2-Online_RAW!N1665</f>
        <v>392.96564761905029</v>
      </c>
      <c r="N1665" s="5">
        <f>Online_RAW!C1665*60</f>
        <v>126.85747826086981</v>
      </c>
      <c r="O1665" s="5">
        <f>MAX(0, Online_RAW!D1665*60)</f>
        <v>53.258869565217424</v>
      </c>
      <c r="P1665" s="5">
        <f>_xlfn.IFNA(VLOOKUP(A1665,Sampling!$D$7:$E$14,2,FALSE),0)</f>
        <v>0</v>
      </c>
      <c r="Q1665">
        <f>_xlfn.IFNA(VLOOKUP(A1665,Refill!$D$6:$G$8,2,FALSE),0)</f>
        <v>0</v>
      </c>
    </row>
    <row r="1666" spans="1:17" x14ac:dyDescent="0.25">
      <c r="A1666" s="5">
        <f>ROUND((Online_RAW!B1666-General!$B$10)*24,3)</f>
        <v>27.733000000000001</v>
      </c>
      <c r="B1666" s="5">
        <f>General!$B$12+Online_ANA!K1666/1000+Online_ANA!L1666/1000+Online_ANA!M1666/1000/General!$B$22-SUM($P$2:P1666)/1000/General!$B$24+SUM($Q$2:Q1666)/1000/General!$B$24</f>
        <v>1.5336438633027525</v>
      </c>
      <c r="C1666" s="5">
        <f>Online_RAW!K1666</f>
        <v>38.098333333333301</v>
      </c>
      <c r="D1666" s="5">
        <f>Online_RAW!J1666</f>
        <v>4.125</v>
      </c>
      <c r="E1666" s="5">
        <f>(1-F1666/100-G1666/100)/(1-C1666/100-D1666/100-General!$B$17/100)</f>
        <v>0.9728112303989519</v>
      </c>
      <c r="F1666" s="5">
        <f>N1666*General!$B$14/(N1666+O1666)+O1666*100/(N1666+O1666)</f>
        <v>44.186949338455143</v>
      </c>
      <c r="G1666" s="5">
        <f>N1666*General!$B$15/(N1666+O1666)</f>
        <v>2.8188409425022654E-2</v>
      </c>
      <c r="H1666" s="5">
        <f>(N1666+O1666)*(1/General!$B$20)*((F1666/100)-E1666*(C1666/100))*1000/B1666</f>
        <v>372.5750886673527</v>
      </c>
      <c r="I1666" s="5">
        <f>(N1666+O1666)*(1/General!$B$20)*((D1666/100)*E1666-(G1666/100))*1000/B1666</f>
        <v>208.3784160944144</v>
      </c>
      <c r="J1666" s="5">
        <f t="shared" si="26"/>
        <v>0.55929240153912041</v>
      </c>
      <c r="K1666" s="5">
        <f>MAX(Online_RAW!$L$2-Online_RAW!L1666,0)</f>
        <v>0</v>
      </c>
      <c r="L1666" s="5">
        <f>0.0039*(Online_RAW!M1666)</f>
        <v>147.20289999999986</v>
      </c>
      <c r="M1666" s="10">
        <f>Online_RAW!$N$2-Online_RAW!N1666</f>
        <v>393.97065000000021</v>
      </c>
      <c r="N1666" s="5">
        <f>Online_RAW!C1666*60</f>
        <v>126.68236363636379</v>
      </c>
      <c r="O1666" s="5">
        <f>MAX(0, Online_RAW!D1666*60)</f>
        <v>53.082818181818162</v>
      </c>
      <c r="P1666" s="5">
        <f>_xlfn.IFNA(VLOOKUP(A1666,Sampling!$D$7:$E$14,2,FALSE),0)</f>
        <v>0</v>
      </c>
      <c r="Q1666">
        <f>_xlfn.IFNA(VLOOKUP(A1666,Refill!$D$6:$G$8,2,FALSE),0)</f>
        <v>0</v>
      </c>
    </row>
    <row r="1667" spans="1:17" x14ac:dyDescent="0.25">
      <c r="A1667" s="5">
        <f>ROUND((Online_RAW!B1667-General!$B$10)*24,3)</f>
        <v>27.75</v>
      </c>
      <c r="B1667" s="5">
        <f>General!$B$12+Online_ANA!K1667/1000+Online_ANA!L1667/1000+Online_ANA!M1667/1000/General!$B$22-SUM($P$2:P1667)/1000/General!$B$24+SUM($Q$2:Q1667)/1000/General!$B$24</f>
        <v>1.5348714106684136</v>
      </c>
      <c r="C1667" s="5">
        <f>Online_RAW!K1667</f>
        <v>38.104999999999997</v>
      </c>
      <c r="D1667" s="5">
        <f>Online_RAW!J1667</f>
        <v>4.1449999999999996</v>
      </c>
      <c r="E1667" s="5">
        <f>(1-F1667/100-G1667/100)/(1-C1667/100-D1667/100-General!$B$17/100)</f>
        <v>0.97155029460145104</v>
      </c>
      <c r="F1667" s="5">
        <f>N1667*General!$B$14/(N1667+O1667)+O1667*100/(N1667+O1667)</f>
        <v>44.285214044991072</v>
      </c>
      <c r="G1667" s="5">
        <f>N1667*General!$B$15/(N1667+O1667)</f>
        <v>2.8138780785358048E-2</v>
      </c>
      <c r="H1667" s="5">
        <f>(N1667+O1667)*(1/General!$B$20)*((F1667/100)-E1667*(C1667/100))*1000/B1667</f>
        <v>380.17964102245486</v>
      </c>
      <c r="I1667" s="5">
        <f>(N1667+O1667)*(1/General!$B$20)*((D1667/100)*E1667-(G1667/100))*1000/B1667</f>
        <v>209.28604048169024</v>
      </c>
      <c r="J1667" s="5">
        <f t="shared" si="26"/>
        <v>0.55049249854315319</v>
      </c>
      <c r="K1667" s="5">
        <f>MAX(Online_RAW!$L$2-Online_RAW!L1667,0)</f>
        <v>0</v>
      </c>
      <c r="L1667" s="5">
        <f>0.0039*(Online_RAW!M1667)</f>
        <v>147.48317999999998</v>
      </c>
      <c r="M1667" s="10">
        <f>Online_RAW!$N$2-Online_RAW!N1667</f>
        <v>395.00317142857057</v>
      </c>
      <c r="N1667" s="5">
        <f>Online_RAW!C1667*60</f>
        <v>126.65791304347799</v>
      </c>
      <c r="O1667" s="5">
        <f>MAX(0, Online_RAW!D1667*60)</f>
        <v>53.389565217391322</v>
      </c>
      <c r="P1667" s="5">
        <f>_xlfn.IFNA(VLOOKUP(A1667,Sampling!$D$7:$E$14,2,FALSE),0)</f>
        <v>0</v>
      </c>
      <c r="Q1667">
        <f>_xlfn.IFNA(VLOOKUP(A1667,Refill!$D$6:$G$8,2,FALSE),0)</f>
        <v>0</v>
      </c>
    </row>
    <row r="1668" spans="1:17" x14ac:dyDescent="0.25">
      <c r="A1668" s="5">
        <f>ROUND((Online_RAW!B1668-General!$B$10)*24,3)</f>
        <v>27.766999999999999</v>
      </c>
      <c r="B1668" s="5">
        <f>General!$B$12+Online_ANA!K1668/1000+Online_ANA!L1668/1000+Online_ANA!M1668/1000/General!$B$22-SUM($P$2:P1668)/1000/General!$B$24+SUM($Q$2:Q1668)/1000/General!$B$24</f>
        <v>1.5357766324384312</v>
      </c>
      <c r="C1668" s="5">
        <f>Online_RAW!K1668</f>
        <v>38.14</v>
      </c>
      <c r="D1668" s="5">
        <f>Online_RAW!J1668</f>
        <v>4.17</v>
      </c>
      <c r="E1668" s="5">
        <f>(1-F1668/100-G1668/100)/(1-C1668/100-D1668/100-General!$B$17/100)</f>
        <v>0.97123590102982482</v>
      </c>
      <c r="F1668" s="5">
        <f>N1668*General!$B$14/(N1668+O1668)+O1668*100/(N1668+O1668)</f>
        <v>44.361546944103509</v>
      </c>
      <c r="G1668" s="5">
        <f>N1668*General!$B$15/(N1668+O1668)</f>
        <v>2.8100228816109338E-2</v>
      </c>
      <c r="H1668" s="5">
        <f>(N1668+O1668)*(1/General!$B$20)*((F1668/100)-E1668*(C1668/100))*1000/B1668</f>
        <v>382.64855953559959</v>
      </c>
      <c r="I1668" s="5">
        <f>(N1668+O1668)*(1/General!$B$20)*((D1668/100)*E1668-(G1668/100))*1000/B1668</f>
        <v>210.2851187038271</v>
      </c>
      <c r="J1668" s="5">
        <f t="shared" si="26"/>
        <v>0.54955157536471344</v>
      </c>
      <c r="K1668" s="5">
        <f>MAX(Online_RAW!$L$2-Online_RAW!L1668,0)</f>
        <v>0</v>
      </c>
      <c r="L1668" s="5">
        <f>0.0039*(Online_RAW!M1668)</f>
        <v>147.48317999999998</v>
      </c>
      <c r="M1668" s="10">
        <f>Online_RAW!$N$2-Online_RAW!N1668</f>
        <v>395.98986315788989</v>
      </c>
      <c r="N1668" s="5">
        <f>Online_RAW!C1668*60</f>
        <v>126.4354285714284</v>
      </c>
      <c r="O1668" s="5">
        <f>MAX(0, Online_RAW!D1668*60)</f>
        <v>53.542363636363618</v>
      </c>
      <c r="P1668" s="5">
        <f>_xlfn.IFNA(VLOOKUP(A1668,Sampling!$D$7:$E$14,2,FALSE),0)</f>
        <v>0</v>
      </c>
      <c r="Q1668">
        <f>_xlfn.IFNA(VLOOKUP(A1668,Refill!$D$6:$G$8,2,FALSE),0)</f>
        <v>0</v>
      </c>
    </row>
    <row r="1669" spans="1:17" x14ac:dyDescent="0.25">
      <c r="A1669" s="5">
        <f>ROUND((Online_RAW!B1669-General!$B$10)*24,3)</f>
        <v>27.783000000000001</v>
      </c>
      <c r="B1669" s="5">
        <f>General!$B$12+Online_ANA!K1669/1000+Online_ANA!L1669/1000+Online_ANA!M1669/1000/General!$B$22-SUM($P$2:P1669)/1000/General!$B$24+SUM($Q$2:Q1669)/1000/General!$B$24</f>
        <v>1.537168733848844</v>
      </c>
      <c r="C1669" s="5">
        <f>Online_RAW!K1669</f>
        <v>38.195</v>
      </c>
      <c r="D1669" s="5">
        <f>Online_RAW!J1669</f>
        <v>4.165</v>
      </c>
      <c r="E1669" s="5">
        <f>(1-F1669/100-G1669/100)/(1-C1669/100-D1669/100-General!$B$17/100)</f>
        <v>0.97125998782208978</v>
      </c>
      <c r="F1669" s="5">
        <f>N1669*General!$B$14/(N1669+O1669)+O1669*100/(N1669+O1669)</f>
        <v>44.408754640889683</v>
      </c>
      <c r="G1669" s="5">
        <f>N1669*General!$B$15/(N1669+O1669)</f>
        <v>2.8076386545005213E-2</v>
      </c>
      <c r="H1669" s="5">
        <f>(N1669+O1669)*(1/General!$B$20)*((F1669/100)-E1669*(C1669/100))*1000/B1669</f>
        <v>382.15992390398611</v>
      </c>
      <c r="I1669" s="5">
        <f>(N1669+O1669)*(1/General!$B$20)*((D1669/100)*E1669-(G1669/100))*1000/B1669</f>
        <v>209.97406451542471</v>
      </c>
      <c r="J1669" s="5">
        <f t="shared" si="26"/>
        <v>0.54944030334321137</v>
      </c>
      <c r="K1669" s="5">
        <f>MAX(Online_RAW!$L$2-Online_RAW!L1669,0)</f>
        <v>0</v>
      </c>
      <c r="L1669" s="5">
        <f>0.0039*(Online_RAW!M1669)</f>
        <v>147.93402</v>
      </c>
      <c r="M1669" s="10">
        <f>Online_RAW!$N$2-Online_RAW!N1669</f>
        <v>397.01583809523981</v>
      </c>
      <c r="N1669" s="5">
        <f>Online_RAW!C1669*60</f>
        <v>126.40434782608681</v>
      </c>
      <c r="O1669" s="5">
        <f>MAX(0, Online_RAW!D1669*60)</f>
        <v>53.682000000000002</v>
      </c>
      <c r="P1669" s="5">
        <f>_xlfn.IFNA(VLOOKUP(A1669,Sampling!$D$7:$E$14,2,FALSE),0)</f>
        <v>0</v>
      </c>
      <c r="Q1669">
        <f>_xlfn.IFNA(VLOOKUP(A1669,Refill!$D$6:$G$8,2,FALSE),0)</f>
        <v>0</v>
      </c>
    </row>
    <row r="1670" spans="1:17" x14ac:dyDescent="0.25">
      <c r="A1670" s="5">
        <f>ROUND((Online_RAW!B1670-General!$B$10)*24,3)</f>
        <v>27.8</v>
      </c>
      <c r="B1670" s="5">
        <f>General!$B$12+Online_ANA!K1670/1000+Online_ANA!L1670/1000+Online_ANA!M1670/1000/General!$B$22-SUM($P$2:P1670)/1000/General!$B$24+SUM($Q$2:Q1670)/1000/General!$B$24</f>
        <v>1.5383971710353856</v>
      </c>
      <c r="C1670" s="5">
        <f>Online_RAW!K1670</f>
        <v>38.255000000000003</v>
      </c>
      <c r="D1670" s="5">
        <f>Online_RAW!J1670</f>
        <v>4.1714285714285699</v>
      </c>
      <c r="E1670" s="5">
        <f>(1-F1670/100-G1670/100)/(1-C1670/100-D1670/100-General!$B$17/100)</f>
        <v>0.96953802919171772</v>
      </c>
      <c r="F1670" s="5">
        <f>N1670*General!$B$14/(N1670+O1670)+O1670*100/(N1670+O1670)</f>
        <v>44.571750605509919</v>
      </c>
      <c r="G1670" s="5">
        <f>N1670*General!$B$15/(N1670+O1670)</f>
        <v>2.7994065350752568E-2</v>
      </c>
      <c r="H1670" s="5">
        <f>(N1670+O1670)*(1/General!$B$20)*((F1670/100)-E1670*(C1670/100))*1000/B1670</f>
        <v>391.0601674384572</v>
      </c>
      <c r="I1670" s="5">
        <f>(N1670+O1670)*(1/General!$B$20)*((D1670/100)*E1670-(G1670/100))*1000/B1670</f>
        <v>209.92045102928472</v>
      </c>
      <c r="J1670" s="5">
        <f t="shared" si="26"/>
        <v>0.5367983459024136</v>
      </c>
      <c r="K1670" s="5">
        <f>MAX(Online_RAW!$L$2-Online_RAW!L1670,0)</f>
        <v>0</v>
      </c>
      <c r="L1670" s="5">
        <f>0.0039*(Online_RAW!M1670)</f>
        <v>148.18049999999999</v>
      </c>
      <c r="M1670" s="10">
        <f>Online_RAW!$N$2-Online_RAW!N1670</f>
        <v>398.0861714285702</v>
      </c>
      <c r="N1670" s="5">
        <f>Online_RAW!C1670*60</f>
        <v>126.12914285714281</v>
      </c>
      <c r="O1670" s="5">
        <f>MAX(0, Online_RAW!D1670*60)</f>
        <v>54.093545454545463</v>
      </c>
      <c r="P1670" s="5">
        <f>_xlfn.IFNA(VLOOKUP(A1670,Sampling!$D$7:$E$14,2,FALSE),0)</f>
        <v>0</v>
      </c>
      <c r="Q1670">
        <f>_xlfn.IFNA(VLOOKUP(A1670,Refill!$D$6:$G$8,2,FALSE),0)</f>
        <v>0</v>
      </c>
    </row>
    <row r="1671" spans="1:17" x14ac:dyDescent="0.25">
      <c r="A1671" s="5">
        <f>ROUND((Online_RAW!B1671-General!$B$10)*24,3)</f>
        <v>27.817</v>
      </c>
      <c r="B1671" s="5">
        <f>General!$B$12+Online_ANA!K1671/1000+Online_ANA!L1671/1000+Online_ANA!M1671/1000/General!$B$22-SUM($P$2:P1671)/1000/General!$B$24+SUM($Q$2:Q1671)/1000/General!$B$24</f>
        <v>1.5396491908256882</v>
      </c>
      <c r="C1671" s="5">
        <f>Online_RAW!K1671</f>
        <v>38.336666666666702</v>
      </c>
      <c r="D1671" s="5">
        <f>Online_RAW!J1671</f>
        <v>4.18</v>
      </c>
      <c r="E1671" s="5">
        <f>(1-F1671/100-G1671/100)/(1-C1671/100-D1671/100-General!$B$17/100)</f>
        <v>0.97117001613698251</v>
      </c>
      <c r="F1671" s="5">
        <f>N1671*General!$B$14/(N1671+O1671)+O1671*100/(N1671+O1671)</f>
        <v>44.566131131033877</v>
      </c>
      <c r="G1671" s="5">
        <f>N1671*General!$B$15/(N1671+O1671)</f>
        <v>2.799690346917481E-2</v>
      </c>
      <c r="H1671" s="5">
        <f>(N1671+O1671)*(1/General!$B$20)*((F1671/100)-E1671*(C1671/100))*1000/B1671</f>
        <v>382.69232212118658</v>
      </c>
      <c r="I1671" s="5">
        <f>(N1671+O1671)*(1/General!$B$20)*((D1671/100)*E1671-(G1671/100))*1000/B1671</f>
        <v>210.34529266617662</v>
      </c>
      <c r="J1671" s="5">
        <f t="shared" si="26"/>
        <v>0.5496459701628581</v>
      </c>
      <c r="K1671" s="5">
        <f>MAX(Online_RAW!$L$2-Online_RAW!L1671,0)</f>
        <v>0</v>
      </c>
      <c r="L1671" s="5">
        <f>0.0039*(Online_RAW!M1671)</f>
        <v>148.46519999999998</v>
      </c>
      <c r="M1671" s="10">
        <f>Online_RAW!$N$2-Online_RAW!N1671</f>
        <v>399.14055000000008</v>
      </c>
      <c r="N1671" s="5">
        <f>Online_RAW!C1671*60</f>
        <v>126.02536363636381</v>
      </c>
      <c r="O1671" s="5">
        <f>MAX(0, Online_RAW!D1671*60)</f>
        <v>54.03078260869566</v>
      </c>
      <c r="P1671" s="5">
        <f>_xlfn.IFNA(VLOOKUP(A1671,Sampling!$D$7:$E$14,2,FALSE),0)</f>
        <v>0</v>
      </c>
      <c r="Q1671">
        <f>_xlfn.IFNA(VLOOKUP(A1671,Refill!$D$6:$G$8,2,FALSE),0)</f>
        <v>0</v>
      </c>
    </row>
    <row r="1672" spans="1:17" x14ac:dyDescent="0.25">
      <c r="A1672" s="5">
        <f>ROUND((Online_RAW!B1672-General!$B$10)*24,3)</f>
        <v>27.832999999999998</v>
      </c>
      <c r="B1672" s="5">
        <f>General!$B$12+Online_ANA!K1672/1000+Online_ANA!L1672/1000+Online_ANA!M1672/1000/General!$B$22-SUM($P$2:P1672)/1000/General!$B$24+SUM($Q$2:Q1672)/1000/General!$B$24</f>
        <v>1.5408235081957156</v>
      </c>
      <c r="C1672" s="5">
        <f>Online_RAW!K1672</f>
        <v>38.395000000000003</v>
      </c>
      <c r="D1672" s="5">
        <f>Online_RAW!J1672</f>
        <v>4.1950000000000003</v>
      </c>
      <c r="E1672" s="5">
        <f>(1-F1672/100-G1672/100)/(1-C1672/100-D1672/100-General!$B$17/100)</f>
        <v>0.97368514398382711</v>
      </c>
      <c r="F1672" s="5">
        <f>N1672*General!$B$14/(N1672+O1672)+O1672*100/(N1672+O1672)</f>
        <v>44.494008626828219</v>
      </c>
      <c r="G1672" s="5">
        <f>N1672*General!$B$15/(N1672+O1672)</f>
        <v>2.8033328976349386E-2</v>
      </c>
      <c r="H1672" s="5">
        <f>(N1672+O1672)*(1/General!$B$20)*((F1672/100)-E1672*(C1672/100))*1000/B1672</f>
        <v>369.9979596254434</v>
      </c>
      <c r="I1672" s="5">
        <f>(N1672+O1672)*(1/General!$B$20)*((D1672/100)*E1672-(G1672/100))*1000/B1672</f>
        <v>211.11931301950398</v>
      </c>
      <c r="J1672" s="5">
        <f t="shared" si="26"/>
        <v>0.57059588445629383</v>
      </c>
      <c r="K1672" s="5">
        <f>MAX(Online_RAW!$L$2-Online_RAW!L1672,0)</f>
        <v>0</v>
      </c>
      <c r="L1672" s="5">
        <f>0.0039*(Online_RAW!M1672)</f>
        <v>148.74833999999998</v>
      </c>
      <c r="M1672" s="10">
        <f>Online_RAW!$N$2-Online_RAW!N1672</f>
        <v>400.11193333332994</v>
      </c>
      <c r="N1672" s="5">
        <f>Online_RAW!C1672*60</f>
        <v>125.9665714285716</v>
      </c>
      <c r="O1672" s="5">
        <f>MAX(0, Online_RAW!D1672*60)</f>
        <v>53.771727272727304</v>
      </c>
      <c r="P1672" s="5">
        <f>_xlfn.IFNA(VLOOKUP(A1672,Sampling!$D$7:$E$14,2,FALSE),0)</f>
        <v>0</v>
      </c>
      <c r="Q1672">
        <f>_xlfn.IFNA(VLOOKUP(A1672,Refill!$D$6:$G$8,2,FALSE),0)</f>
        <v>0</v>
      </c>
    </row>
    <row r="1673" spans="1:17" x14ac:dyDescent="0.25">
      <c r="A1673" s="5">
        <f>ROUND((Online_RAW!B1673-General!$B$10)*24,3)</f>
        <v>27.85</v>
      </c>
      <c r="B1673" s="5">
        <f>General!$B$12+Online_ANA!K1673/1000+Online_ANA!L1673/1000+Online_ANA!M1673/1000/General!$B$22-SUM($P$2:P1673)/1000/General!$B$24+SUM($Q$2:Q1673)/1000/General!$B$24</f>
        <v>1.5417364396068172</v>
      </c>
      <c r="C1673" s="5">
        <f>Online_RAW!K1673</f>
        <v>38.405000000000001</v>
      </c>
      <c r="D1673" s="5">
        <f>Online_RAW!J1673</f>
        <v>4.2033333333333296</v>
      </c>
      <c r="E1673" s="5">
        <f>(1-F1673/100-G1673/100)/(1-C1673/100-D1673/100-General!$B$17/100)</f>
        <v>0.97182633927595807</v>
      </c>
      <c r="F1673" s="5">
        <f>N1673*General!$B$14/(N1673+O1673)+O1673*100/(N1673+O1673)</f>
        <v>44.617797650537369</v>
      </c>
      <c r="G1673" s="5">
        <f>N1673*General!$B$15/(N1673+O1673)</f>
        <v>2.7970809267405378E-2</v>
      </c>
      <c r="H1673" s="5">
        <f>(N1673+O1673)*(1/General!$B$20)*((F1673/100)-E1673*(C1673/100))*1000/B1673</f>
        <v>379.9462765062537</v>
      </c>
      <c r="I1673" s="5">
        <f>(N1673+O1673)*(1/General!$B$20)*((D1673/100)*E1673-(G1673/100))*1000/B1673</f>
        <v>211.30359417177166</v>
      </c>
      <c r="J1673" s="5">
        <f t="shared" si="26"/>
        <v>0.55614071577378321</v>
      </c>
      <c r="K1673" s="5">
        <f>MAX(Online_RAW!$L$2-Online_RAW!L1673,0)</f>
        <v>0</v>
      </c>
      <c r="L1673" s="5">
        <f>0.0039*(Online_RAW!M1673)</f>
        <v>148.74833999999998</v>
      </c>
      <c r="M1673" s="10">
        <f>Online_RAW!$N$2-Online_RAW!N1673</f>
        <v>401.10702857143042</v>
      </c>
      <c r="N1673" s="5">
        <f>Online_RAW!C1673*60</f>
        <v>125.85860869565221</v>
      </c>
      <c r="O1673" s="5">
        <f>MAX(0, Online_RAW!D1673*60)</f>
        <v>54.12704347826088</v>
      </c>
      <c r="P1673" s="5">
        <f>_xlfn.IFNA(VLOOKUP(A1673,Sampling!$D$7:$E$14,2,FALSE),0)</f>
        <v>0</v>
      </c>
      <c r="Q1673">
        <f>_xlfn.IFNA(VLOOKUP(A1673,Refill!$D$6:$G$8,2,FALSE),0)</f>
        <v>0</v>
      </c>
    </row>
    <row r="1674" spans="1:17" x14ac:dyDescent="0.25">
      <c r="A1674" s="5">
        <f>ROUND((Online_RAW!B1674-General!$B$10)*24,3)</f>
        <v>27.867000000000001</v>
      </c>
      <c r="B1674" s="5">
        <f>General!$B$12+Online_ANA!K1674/1000+Online_ANA!L1674/1000+Online_ANA!M1674/1000/General!$B$22-SUM($P$2:P1674)/1000/General!$B$24+SUM($Q$2:Q1674)/1000/General!$B$24</f>
        <v>1.5081735113568353</v>
      </c>
      <c r="C1674" s="5">
        <f>Online_RAW!K1674</f>
        <v>38.44</v>
      </c>
      <c r="D1674" s="5">
        <f>Online_RAW!J1674</f>
        <v>4.2028571428571402</v>
      </c>
      <c r="E1674" s="5">
        <f>(1-F1674/100-G1674/100)/(1-C1674/100-D1674/100-General!$B$17/100)</f>
        <v>0.97098181524262706</v>
      </c>
      <c r="F1674" s="5">
        <f>N1674*General!$B$14/(N1674+O1674)+O1674*100/(N1674+O1674)</f>
        <v>44.699464110224639</v>
      </c>
      <c r="G1674" s="5">
        <f>N1674*General!$B$15/(N1674+O1674)</f>
        <v>2.7929563580694629E-2</v>
      </c>
      <c r="H1674" s="5">
        <f>(N1674+O1674)*(1/General!$B$20)*((F1674/100)-E1674*(C1674/100))*1000/B1674</f>
        <v>392.93479043375629</v>
      </c>
      <c r="I1674" s="5">
        <f>(N1674+O1674)*(1/General!$B$20)*((D1674/100)*E1674-(G1674/100))*1000/B1674</f>
        <v>215.94153847382333</v>
      </c>
      <c r="J1674" s="5">
        <f t="shared" si="26"/>
        <v>0.54956075087025991</v>
      </c>
      <c r="K1674" s="5">
        <f>MAX(Online_RAW!$L$2-Online_RAW!L1674,0)</f>
        <v>0</v>
      </c>
      <c r="L1674" s="5">
        <f>0.0039*(Online_RAW!M1674)</f>
        <v>149.15862000000001</v>
      </c>
      <c r="M1674" s="10">
        <f>Online_RAW!$N$2-Online_RAW!N1674</f>
        <v>402.22623157895032</v>
      </c>
      <c r="N1674" s="5">
        <f>Online_RAW!C1674*60</f>
        <v>125.7586363636362</v>
      </c>
      <c r="O1674" s="5">
        <f>MAX(0, Online_RAW!D1674*60)</f>
        <v>54.349636363636385</v>
      </c>
      <c r="P1674" s="5">
        <f>_xlfn.IFNA(VLOOKUP(A1674,Sampling!$D$7:$E$14,2,FALSE),0)</f>
        <v>35</v>
      </c>
      <c r="Q1674">
        <f>_xlfn.IFNA(VLOOKUP(A1674,Refill!$D$6:$G$8,2,FALSE),0)</f>
        <v>0</v>
      </c>
    </row>
    <row r="1675" spans="1:17" x14ac:dyDescent="0.25">
      <c r="A1675" s="5">
        <f>ROUND((Online_RAW!B1675-General!$B$10)*24,3)</f>
        <v>27.882999999999999</v>
      </c>
      <c r="B1675" s="5">
        <f>General!$B$12+Online_ANA!K1675/1000+Online_ANA!L1675/1000+Online_ANA!M1675/1000/General!$B$22-SUM($P$2:P1675)/1000/General!$B$24+SUM($Q$2:Q1675)/1000/General!$B$24</f>
        <v>1.5093026997378807</v>
      </c>
      <c r="C1675" s="5">
        <f>Online_RAW!K1675</f>
        <v>38.49</v>
      </c>
      <c r="D1675" s="5">
        <f>Online_RAW!J1675</f>
        <v>4.22</v>
      </c>
      <c r="E1675" s="5">
        <f>(1-F1675/100-G1675/100)/(1-C1675/100-D1675/100-General!$B$17/100)</f>
        <v>0.97240507779938046</v>
      </c>
      <c r="F1675" s="5">
        <f>N1675*General!$B$14/(N1675+O1675)+O1675*100/(N1675+O1675)</f>
        <v>44.683727778775385</v>
      </c>
      <c r="G1675" s="5">
        <f>N1675*General!$B$15/(N1675+O1675)</f>
        <v>2.7937511222840716E-2</v>
      </c>
      <c r="H1675" s="5">
        <f>(N1675+O1675)*(1/General!$B$20)*((F1675/100)-E1675*(C1675/100))*1000/B1675</f>
        <v>385.48354519486196</v>
      </c>
      <c r="I1675" s="5">
        <f>(N1675+O1675)*(1/General!$B$20)*((D1675/100)*E1675-(G1675/100))*1000/B1675</f>
        <v>216.5259699556868</v>
      </c>
      <c r="J1675" s="5">
        <f t="shared" si="26"/>
        <v>0.56169964361574221</v>
      </c>
      <c r="K1675" s="5">
        <f>MAX(Online_RAW!$L$2-Online_RAW!L1675,0)</f>
        <v>0</v>
      </c>
      <c r="L1675" s="5">
        <f>0.0039*(Online_RAW!M1675)</f>
        <v>149.3973</v>
      </c>
      <c r="M1675" s="10">
        <f>Online_RAW!$N$2-Online_RAW!N1675</f>
        <v>403.19688571429015</v>
      </c>
      <c r="N1675" s="5">
        <f>Online_RAW!C1675*60</f>
        <v>125.52799999999979</v>
      </c>
      <c r="O1675" s="5">
        <f>MAX(0, Online_RAW!D1675*60)</f>
        <v>54.198818181818162</v>
      </c>
      <c r="P1675" s="5">
        <f>_xlfn.IFNA(VLOOKUP(A1675,Sampling!$D$7:$E$14,2,FALSE),0)</f>
        <v>0</v>
      </c>
      <c r="Q1675">
        <f>_xlfn.IFNA(VLOOKUP(A1675,Refill!$D$6:$G$8,2,FALSE),0)</f>
        <v>0</v>
      </c>
    </row>
    <row r="1676" spans="1:17" x14ac:dyDescent="0.25">
      <c r="A1676" s="5">
        <f>ROUND((Online_RAW!B1676-General!$B$10)*24,3)</f>
        <v>27.9</v>
      </c>
      <c r="B1676" s="5">
        <f>General!$B$12+Online_ANA!K1676/1000+Online_ANA!L1676/1000+Online_ANA!M1676/1000/General!$B$22-SUM($P$2:P1676)/1000/General!$B$24+SUM($Q$2:Q1676)/1000/General!$B$24</f>
        <v>1.5105561889908261</v>
      </c>
      <c r="C1676" s="5">
        <f>Online_RAW!K1676</f>
        <v>38.524999999999999</v>
      </c>
      <c r="D1676" s="5">
        <f>Online_RAW!J1676</f>
        <v>4.2228571428571398</v>
      </c>
      <c r="E1676" s="5">
        <f>(1-F1676/100-G1676/100)/(1-C1676/100-D1676/100-General!$B$17/100)</f>
        <v>0.9715959514209479</v>
      </c>
      <c r="F1676" s="5">
        <f>N1676*General!$B$14/(N1676+O1676)+O1676*100/(N1676+O1676)</f>
        <v>44.766556205506994</v>
      </c>
      <c r="G1676" s="5">
        <f>N1676*General!$B$15/(N1676+O1676)</f>
        <v>2.7895678684087381E-2</v>
      </c>
      <c r="H1676" s="5">
        <f>(N1676+O1676)*(1/General!$B$20)*((F1676/100)-E1676*(C1676/100))*1000/B1676</f>
        <v>390.07783107390537</v>
      </c>
      <c r="I1676" s="5">
        <f>(N1676+O1676)*(1/General!$B$20)*((D1676/100)*E1676-(G1676/100))*1000/B1676</f>
        <v>216.68642752031153</v>
      </c>
      <c r="J1676" s="5">
        <f t="shared" si="26"/>
        <v>0.55549536594725746</v>
      </c>
      <c r="K1676" s="5">
        <f>MAX(Online_RAW!$L$2-Online_RAW!L1676,0)</f>
        <v>0</v>
      </c>
      <c r="L1676" s="5">
        <f>0.0039*(Online_RAW!M1676)</f>
        <v>149.67939999999987</v>
      </c>
      <c r="M1676" s="10">
        <f>Online_RAW!$N$2-Online_RAW!N1676</f>
        <v>404.25570000000062</v>
      </c>
      <c r="N1676" s="5">
        <f>Online_RAW!C1676*60</f>
        <v>125.5554782608698</v>
      </c>
      <c r="O1676" s="5">
        <f>MAX(0, Online_RAW!D1676*60)</f>
        <v>54.480260869565221</v>
      </c>
      <c r="P1676" s="5">
        <f>_xlfn.IFNA(VLOOKUP(A1676,Sampling!$D$7:$E$14,2,FALSE),0)</f>
        <v>0</v>
      </c>
      <c r="Q1676">
        <f>_xlfn.IFNA(VLOOKUP(A1676,Refill!$D$6:$G$8,2,FALSE),0)</f>
        <v>0</v>
      </c>
    </row>
    <row r="1677" spans="1:17" x14ac:dyDescent="0.25">
      <c r="A1677" s="5">
        <f>ROUND((Online_RAW!B1677-General!$B$10)*24,3)</f>
        <v>27.917000000000002</v>
      </c>
      <c r="B1677" s="5">
        <f>General!$B$12+Online_ANA!K1677/1000+Online_ANA!L1677/1000+Online_ANA!M1677/1000/General!$B$22-SUM($P$2:P1677)/1000/General!$B$24+SUM($Q$2:Q1677)/1000/General!$B$24</f>
        <v>1.5117937118848994</v>
      </c>
      <c r="C1677" s="5">
        <f>Online_RAW!K1677</f>
        <v>38.555</v>
      </c>
      <c r="D1677" s="5">
        <f>Online_RAW!J1677</f>
        <v>4.2516666666666696</v>
      </c>
      <c r="E1677" s="5">
        <f>(1-F1677/100-G1677/100)/(1-C1677/100-D1677/100-General!$B$17/100)</f>
        <v>0.97203809936324492</v>
      </c>
      <c r="F1677" s="5">
        <f>N1677*General!$B$14/(N1677+O1677)+O1677*100/(N1677+O1677)</f>
        <v>44.798614891367876</v>
      </c>
      <c r="G1677" s="5">
        <f>N1677*General!$B$15/(N1677+O1677)</f>
        <v>2.7879487428602079E-2</v>
      </c>
      <c r="H1677" s="5">
        <f>(N1677+O1677)*(1/General!$B$20)*((F1677/100)-E1677*(C1677/100))*1000/B1677</f>
        <v>388.71660052513533</v>
      </c>
      <c r="I1677" s="5">
        <f>(N1677+O1677)*(1/General!$B$20)*((D1677/100)*E1677-(G1677/100))*1000/B1677</f>
        <v>217.93392274650517</v>
      </c>
      <c r="J1677" s="5">
        <f t="shared" si="26"/>
        <v>0.56064989880053517</v>
      </c>
      <c r="K1677" s="5">
        <f>MAX(Online_RAW!$L$2-Online_RAW!L1677,0)</f>
        <v>0</v>
      </c>
      <c r="L1677" s="5">
        <f>0.0039*(Online_RAW!M1677)</f>
        <v>149.98944999999986</v>
      </c>
      <c r="M1677" s="10">
        <f>Online_RAW!$N$2-Online_RAW!N1677</f>
        <v>405.26664545454059</v>
      </c>
      <c r="N1677" s="5">
        <f>Online_RAW!C1677*60</f>
        <v>125.38878260869561</v>
      </c>
      <c r="O1677" s="5">
        <f>MAX(0, Online_RAW!D1677*60)</f>
        <v>54.51234782608698</v>
      </c>
      <c r="P1677" s="5">
        <f>_xlfn.IFNA(VLOOKUP(A1677,Sampling!$D$7:$E$14,2,FALSE),0)</f>
        <v>0</v>
      </c>
      <c r="Q1677">
        <f>_xlfn.IFNA(VLOOKUP(A1677,Refill!$D$6:$G$8,2,FALSE),0)</f>
        <v>0</v>
      </c>
    </row>
    <row r="1678" spans="1:17" x14ac:dyDescent="0.25">
      <c r="A1678" s="5">
        <f>ROUND((Online_RAW!B1678-General!$B$10)*24,3)</f>
        <v>27.933</v>
      </c>
      <c r="B1678" s="5">
        <f>General!$B$12+Online_ANA!K1678/1000+Online_ANA!L1678/1000+Online_ANA!M1678/1000/General!$B$22-SUM($P$2:P1678)/1000/General!$B$24+SUM($Q$2:Q1678)/1000/General!$B$24</f>
        <v>1.5127487619266058</v>
      </c>
      <c r="C1678" s="5">
        <f>Online_RAW!K1678</f>
        <v>38.585000000000001</v>
      </c>
      <c r="D1678" s="5">
        <f>Online_RAW!J1678</f>
        <v>4.24</v>
      </c>
      <c r="E1678" s="5">
        <f>(1-F1678/100-G1678/100)/(1-C1678/100-D1678/100-General!$B$17/100)</f>
        <v>0.96973017048676813</v>
      </c>
      <c r="F1678" s="5">
        <f>N1678*General!$B$14/(N1678+O1678)+O1678*100/(N1678+O1678)</f>
        <v>44.947467978624097</v>
      </c>
      <c r="G1678" s="5">
        <f>N1678*General!$B$15/(N1678+O1678)</f>
        <v>2.7804309101705001E-2</v>
      </c>
      <c r="H1678" s="5">
        <f>(N1678+O1678)*(1/General!$B$20)*((F1678/100)-E1678*(C1678/100))*1000/B1678</f>
        <v>399.87764787935629</v>
      </c>
      <c r="I1678" s="5">
        <f>(N1678+O1678)*(1/General!$B$20)*((D1678/100)*E1678-(G1678/100))*1000/B1678</f>
        <v>216.85894676304201</v>
      </c>
      <c r="J1678" s="5">
        <f t="shared" si="26"/>
        <v>0.54231324984803531</v>
      </c>
      <c r="K1678" s="5">
        <f>MAX(Online_RAW!$L$2-Online_RAW!L1678,0)</f>
        <v>0</v>
      </c>
      <c r="L1678" s="5">
        <f>0.0039*(Online_RAW!M1678)</f>
        <v>149.98944999999986</v>
      </c>
      <c r="M1678" s="10">
        <f>Online_RAW!$N$2-Online_RAW!N1678</f>
        <v>406.30765000000065</v>
      </c>
      <c r="N1678" s="5">
        <f>Online_RAW!C1678*60</f>
        <v>125.15427272727301</v>
      </c>
      <c r="O1678" s="5">
        <f>MAX(0, Online_RAW!D1678*60)</f>
        <v>54.895909090909079</v>
      </c>
      <c r="P1678" s="5">
        <f>_xlfn.IFNA(VLOOKUP(A1678,Sampling!$D$7:$E$14,2,FALSE),0)</f>
        <v>0</v>
      </c>
      <c r="Q1678">
        <f>_xlfn.IFNA(VLOOKUP(A1678,Refill!$D$6:$G$8,2,FALSE),0)</f>
        <v>0</v>
      </c>
    </row>
    <row r="1679" spans="1:17" x14ac:dyDescent="0.25">
      <c r="A1679" s="5">
        <f>ROUND((Online_RAW!B1679-General!$B$10)*24,3)</f>
        <v>27.95</v>
      </c>
      <c r="B1679" s="5">
        <f>General!$B$12+Online_ANA!K1679/1000+Online_ANA!L1679/1000+Online_ANA!M1679/1000/General!$B$22-SUM($P$2:P1679)/1000/General!$B$24+SUM($Q$2:Q1679)/1000/General!$B$24</f>
        <v>1.5141149936098903</v>
      </c>
      <c r="C1679" s="5">
        <f>Online_RAW!K1679</f>
        <v>38.630000000000003</v>
      </c>
      <c r="D1679" s="5">
        <f>Online_RAW!J1679</f>
        <v>4.2566666666666704</v>
      </c>
      <c r="E1679" s="5">
        <f>(1-F1679/100-G1679/100)/(1-C1679/100-D1679/100-General!$B$17/100)</f>
        <v>0.97024732343289488</v>
      </c>
      <c r="F1679" s="5">
        <f>N1679*General!$B$14/(N1679+O1679)+O1679*100/(N1679+O1679)</f>
        <v>44.977970850800375</v>
      </c>
      <c r="G1679" s="5">
        <f>N1679*General!$B$15/(N1679+O1679)</f>
        <v>2.7788903610706881E-2</v>
      </c>
      <c r="H1679" s="5">
        <f>(N1679+O1679)*(1/General!$B$20)*((F1679/100)-E1679*(C1679/100))*1000/B1679</f>
        <v>397.98635903211277</v>
      </c>
      <c r="I1679" s="5">
        <f>(N1679+O1679)*(1/General!$B$20)*((D1679/100)*E1679-(G1679/100))*1000/B1679</f>
        <v>217.76214748597789</v>
      </c>
      <c r="J1679" s="5">
        <f t="shared" si="26"/>
        <v>0.54715982732565738</v>
      </c>
      <c r="K1679" s="5">
        <f>MAX(Online_RAW!$L$2-Online_RAW!L1679,0)</f>
        <v>0</v>
      </c>
      <c r="L1679" s="5">
        <f>0.0039*(Online_RAW!M1679)</f>
        <v>150.39413999999999</v>
      </c>
      <c r="M1679" s="10">
        <f>Online_RAW!$N$2-Online_RAW!N1679</f>
        <v>407.35573043478053</v>
      </c>
      <c r="N1679" s="5">
        <f>Online_RAW!C1679*60</f>
        <v>125.156086956522</v>
      </c>
      <c r="O1679" s="5">
        <f>MAX(0, Online_RAW!D1679*60)</f>
        <v>54.996521739130436</v>
      </c>
      <c r="P1679" s="5">
        <f>_xlfn.IFNA(VLOOKUP(A1679,Sampling!$D$7:$E$14,2,FALSE),0)</f>
        <v>0</v>
      </c>
      <c r="Q1679">
        <f>_xlfn.IFNA(VLOOKUP(A1679,Refill!$D$6:$G$8,2,FALSE),0)</f>
        <v>0</v>
      </c>
    </row>
    <row r="1680" spans="1:17" x14ac:dyDescent="0.25">
      <c r="A1680" s="5">
        <f>ROUND((Online_RAW!B1680-General!$B$10)*24,3)</f>
        <v>27.966999999999999</v>
      </c>
      <c r="B1680" s="5">
        <f>General!$B$12+Online_ANA!K1680/1000+Online_ANA!L1680/1000+Online_ANA!M1680/1000/General!$B$22-SUM($P$2:P1680)/1000/General!$B$24+SUM($Q$2:Q1680)/1000/General!$B$24</f>
        <v>1.5152750935342936</v>
      </c>
      <c r="C1680" s="5">
        <f>Online_RAW!K1680</f>
        <v>38.700000000000003</v>
      </c>
      <c r="D1680" s="5">
        <f>Online_RAW!J1680</f>
        <v>4.2699999999999996</v>
      </c>
      <c r="E1680" s="5">
        <f>(1-F1680/100-G1680/100)/(1-C1680/100-D1680/100-General!$B$17/100)</f>
        <v>0.97319218543120567</v>
      </c>
      <c r="F1680" s="5">
        <f>N1680*General!$B$14/(N1680+O1680)+O1680*100/(N1680+O1680)</f>
        <v>44.892110169809669</v>
      </c>
      <c r="G1680" s="5">
        <f>N1680*General!$B$15/(N1680+O1680)</f>
        <v>2.7832267591005214E-2</v>
      </c>
      <c r="H1680" s="5">
        <f>(N1680+O1680)*(1/General!$B$20)*((F1680/100)-E1680*(C1680/100))*1000/B1680</f>
        <v>382.73812357913545</v>
      </c>
      <c r="I1680" s="5">
        <f>(N1680+O1680)*(1/General!$B$20)*((D1680/100)*E1680-(G1680/100))*1000/B1680</f>
        <v>218.52294947676506</v>
      </c>
      <c r="J1680" s="5">
        <f t="shared" si="26"/>
        <v>0.57094638870377112</v>
      </c>
      <c r="K1680" s="5">
        <f>MAX(Online_RAW!$L$2-Online_RAW!L1680,0)</f>
        <v>0</v>
      </c>
      <c r="L1680" s="5">
        <f>0.0039*(Online_RAW!M1680)</f>
        <v>150.62189999999998</v>
      </c>
      <c r="M1680" s="10">
        <f>Online_RAW!$N$2-Online_RAW!N1680</f>
        <v>408.37198095238</v>
      </c>
      <c r="N1680" s="5">
        <f>Online_RAW!C1680*60</f>
        <v>125.10900000000001</v>
      </c>
      <c r="O1680" s="5">
        <f>MAX(0, Online_RAW!D1680*60)</f>
        <v>54.695250000000001</v>
      </c>
      <c r="P1680" s="5">
        <f>_xlfn.IFNA(VLOOKUP(A1680,Sampling!$D$7:$E$14,2,FALSE),0)</f>
        <v>0</v>
      </c>
      <c r="Q1680">
        <f>_xlfn.IFNA(VLOOKUP(A1680,Refill!$D$6:$G$8,2,FALSE),0)</f>
        <v>0</v>
      </c>
    </row>
    <row r="1681" spans="1:17" x14ac:dyDescent="0.25">
      <c r="A1681" s="5">
        <f>ROUND((Online_RAW!B1681-General!$B$10)*24,3)</f>
        <v>27.983000000000001</v>
      </c>
      <c r="B1681" s="5">
        <f>General!$B$12+Online_ANA!K1681/1000+Online_ANA!L1681/1000+Online_ANA!M1681/1000/General!$B$22-SUM($P$2:P1681)/1000/General!$B$24+SUM($Q$2:Q1681)/1000/General!$B$24</f>
        <v>1.5164508749060739</v>
      </c>
      <c r="C1681" s="5">
        <f>Online_RAW!K1681</f>
        <v>38.75</v>
      </c>
      <c r="D1681" s="5">
        <f>Online_RAW!J1681</f>
        <v>4.2750000000000004</v>
      </c>
      <c r="E1681" s="5">
        <f>(1-F1681/100-G1681/100)/(1-C1681/100-D1681/100-General!$B$17/100)</f>
        <v>0.97207425775001111</v>
      </c>
      <c r="F1681" s="5">
        <f>N1681*General!$B$14/(N1681+O1681)+O1681*100/(N1681+O1681)</f>
        <v>45.008904938192998</v>
      </c>
      <c r="G1681" s="5">
        <f>N1681*General!$B$15/(N1681+O1681)</f>
        <v>2.7773280334245962E-2</v>
      </c>
      <c r="H1681" s="5">
        <f>(N1681+O1681)*(1/General!$B$20)*((F1681/100)-E1681*(C1681/100))*1000/B1681</f>
        <v>388.54447403580861</v>
      </c>
      <c r="I1681" s="5">
        <f>(N1681+O1681)*(1/General!$B$20)*((D1681/100)*E1681-(G1681/100))*1000/B1681</f>
        <v>218.47773399246606</v>
      </c>
      <c r="J1681" s="5">
        <f t="shared" si="26"/>
        <v>0.56229787988782709</v>
      </c>
      <c r="K1681" s="5">
        <f>MAX(Online_RAW!$L$2-Online_RAW!L1681,0)</f>
        <v>0</v>
      </c>
      <c r="L1681" s="5">
        <f>0.0039*(Online_RAW!M1681)</f>
        <v>150.86993999999999</v>
      </c>
      <c r="M1681" s="10">
        <f>Online_RAW!$N$2-Online_RAW!N1681</f>
        <v>409.38321904762051</v>
      </c>
      <c r="N1681" s="5">
        <f>Online_RAW!C1681*60</f>
        <v>124.91045454545458</v>
      </c>
      <c r="O1681" s="5">
        <f>MAX(0, Online_RAW!D1681*60)</f>
        <v>54.989727272727301</v>
      </c>
      <c r="P1681" s="5">
        <f>_xlfn.IFNA(VLOOKUP(A1681,Sampling!$D$7:$E$14,2,FALSE),0)</f>
        <v>0</v>
      </c>
      <c r="Q1681">
        <f>_xlfn.IFNA(VLOOKUP(A1681,Refill!$D$6:$G$8,2,FALSE),0)</f>
        <v>0</v>
      </c>
    </row>
    <row r="1682" spans="1:17" x14ac:dyDescent="0.25">
      <c r="A1682" s="5">
        <f>ROUND((Online_RAW!B1682-General!$B$10)*24,3)</f>
        <v>28</v>
      </c>
      <c r="B1682" s="5">
        <f>General!$B$12+Online_ANA!K1682/1000+Online_ANA!L1682/1000+Online_ANA!M1682/1000/General!$B$22-SUM($P$2:P1682)/1000/General!$B$24+SUM($Q$2:Q1682)/1000/General!$B$24</f>
        <v>1.5176353080878813</v>
      </c>
      <c r="C1682" s="5">
        <f>Online_RAW!K1682</f>
        <v>38.748333333333299</v>
      </c>
      <c r="D1682" s="5">
        <f>Online_RAW!J1682</f>
        <v>4.3066666666666702</v>
      </c>
      <c r="E1682" s="5">
        <f>(1-F1682/100-G1682/100)/(1-C1682/100-D1682/100-General!$B$17/100)</f>
        <v>0.96998140979612524</v>
      </c>
      <c r="F1682" s="5">
        <f>N1682*General!$B$14/(N1682+O1682)+O1682*100/(N1682+O1682)</f>
        <v>45.156413332637797</v>
      </c>
      <c r="G1682" s="5">
        <f>N1682*General!$B$15/(N1682+O1682)</f>
        <v>2.7698781145132429E-2</v>
      </c>
      <c r="H1682" s="5">
        <f>(N1682+O1682)*(1/General!$B$20)*((F1682/100)-E1682*(C1682/100))*1000/B1682</f>
        <v>400.72967011139048</v>
      </c>
      <c r="I1682" s="5">
        <f>(N1682+O1682)*(1/General!$B$20)*((D1682/100)*E1682-(G1682/100))*1000/B1682</f>
        <v>219.63387264534094</v>
      </c>
      <c r="J1682" s="5">
        <f t="shared" si="26"/>
        <v>0.54808487872707179</v>
      </c>
      <c r="K1682" s="5">
        <f>MAX(Online_RAW!$L$2-Online_RAW!L1682,0)</f>
        <v>0</v>
      </c>
      <c r="L1682" s="5">
        <f>0.0039*(Online_RAW!M1682)</f>
        <v>151.06455</v>
      </c>
      <c r="M1682" s="10">
        <f>Online_RAW!$N$2-Online_RAW!N1682</f>
        <v>410.46212631579056</v>
      </c>
      <c r="N1682" s="5">
        <f>Online_RAW!C1682*60</f>
        <v>124.6726956521742</v>
      </c>
      <c r="O1682" s="5">
        <f>MAX(0, Online_RAW!D1682*60)</f>
        <v>55.367999999999995</v>
      </c>
      <c r="P1682" s="5">
        <f>_xlfn.IFNA(VLOOKUP(A1682,Sampling!$D$7:$E$14,2,FALSE),0)</f>
        <v>0</v>
      </c>
      <c r="Q1682">
        <f>_xlfn.IFNA(VLOOKUP(A1682,Refill!$D$6:$G$8,2,FALSE),0)</f>
        <v>0</v>
      </c>
    </row>
    <row r="1683" spans="1:17" x14ac:dyDescent="0.25">
      <c r="A1683" s="5">
        <f>ROUND((Online_RAW!B1683-General!$B$10)*24,3)</f>
        <v>28.016999999999999</v>
      </c>
      <c r="B1683" s="5">
        <f>General!$B$12+Online_ANA!K1683/1000+Online_ANA!L1683/1000+Online_ANA!M1683/1000/General!$B$22-SUM($P$2:P1683)/1000/General!$B$24+SUM($Q$2:Q1683)/1000/General!$B$24</f>
        <v>1.5189318131716882</v>
      </c>
      <c r="C1683" s="5">
        <f>Online_RAW!K1683</f>
        <v>38.805</v>
      </c>
      <c r="D1683" s="5">
        <f>Online_RAW!J1683</f>
        <v>4.3</v>
      </c>
      <c r="E1683" s="5">
        <f>(1-F1683/100-G1683/100)/(1-C1683/100-D1683/100-General!$B$17/100)</f>
        <v>0.9703038831949462</v>
      </c>
      <c r="F1683" s="5">
        <f>N1683*General!$B$14/(N1683+O1683)+O1683*100/(N1683+O1683)</f>
        <v>45.186720117317741</v>
      </c>
      <c r="G1683" s="5">
        <f>N1683*General!$B$15/(N1683+O1683)</f>
        <v>2.7683474688223367E-2</v>
      </c>
      <c r="H1683" s="5">
        <f>(N1683+O1683)*(1/General!$B$20)*((F1683/100)-E1683*(C1683/100))*1000/B1683</f>
        <v>398.56372984612381</v>
      </c>
      <c r="I1683" s="5">
        <f>(N1683+O1683)*(1/General!$B$20)*((D1683/100)*E1683-(G1683/100))*1000/B1683</f>
        <v>219.25662382938938</v>
      </c>
      <c r="J1683" s="5">
        <f t="shared" si="26"/>
        <v>0.55011685060765381</v>
      </c>
      <c r="K1683" s="5">
        <f>MAX(Online_RAW!$L$2-Online_RAW!L1683,0)</f>
        <v>0</v>
      </c>
      <c r="L1683" s="5">
        <f>0.0039*(Online_RAW!M1683)</f>
        <v>151.35315</v>
      </c>
      <c r="M1683" s="10">
        <f>Online_RAW!$N$2-Online_RAW!N1683</f>
        <v>411.56074285714021</v>
      </c>
      <c r="N1683" s="5">
        <f>Online_RAW!C1683*60</f>
        <v>124.64817391304339</v>
      </c>
      <c r="O1683" s="5">
        <f>MAX(0, Online_RAW!D1683*60)</f>
        <v>55.456636363636377</v>
      </c>
      <c r="P1683" s="5">
        <f>_xlfn.IFNA(VLOOKUP(A1683,Sampling!$D$7:$E$14,2,FALSE),0)</f>
        <v>0</v>
      </c>
      <c r="Q1683">
        <f>_xlfn.IFNA(VLOOKUP(A1683,Refill!$D$6:$G$8,2,FALSE),0)</f>
        <v>0</v>
      </c>
    </row>
    <row r="1684" spans="1:17" x14ac:dyDescent="0.25">
      <c r="A1684" s="5">
        <f>ROUND((Online_RAW!B1684-General!$B$10)*24,3)</f>
        <v>28.033000000000001</v>
      </c>
      <c r="B1684" s="5">
        <f>General!$B$12+Online_ANA!K1684/1000+Online_ANA!L1684/1000+Online_ANA!M1684/1000/General!$B$22-SUM($P$2:P1684)/1000/General!$B$24+SUM($Q$2:Q1684)/1000/General!$B$24</f>
        <v>1.5201278829357803</v>
      </c>
      <c r="C1684" s="5">
        <f>Online_RAW!K1684</f>
        <v>38.875</v>
      </c>
      <c r="D1684" s="5">
        <f>Online_RAW!J1684</f>
        <v>4.3360000000000003</v>
      </c>
      <c r="E1684" s="5">
        <f>(1-F1684/100-G1684/100)/(1-C1684/100-D1684/100-General!$B$17/100)</f>
        <v>0.9718999478607232</v>
      </c>
      <c r="F1684" s="5">
        <f>N1684*General!$B$14/(N1684+O1684)+O1684*100/(N1684+O1684)</f>
        <v>45.19963053794951</v>
      </c>
      <c r="G1684" s="5">
        <f>N1684*General!$B$15/(N1684+O1684)</f>
        <v>2.767695427376287E-2</v>
      </c>
      <c r="H1684" s="5">
        <f>(N1684+O1684)*(1/General!$B$20)*((F1684/100)-E1684*(C1684/100))*1000/B1684</f>
        <v>391.44069915145531</v>
      </c>
      <c r="I1684" s="5">
        <f>(N1684+O1684)*(1/General!$B$20)*((D1684/100)*E1684-(G1684/100))*1000/B1684</f>
        <v>220.94576005902115</v>
      </c>
      <c r="J1684" s="5">
        <f t="shared" si="26"/>
        <v>0.564442482700383</v>
      </c>
      <c r="K1684" s="5">
        <f>MAX(Online_RAW!$L$2-Online_RAW!L1684,0)</f>
        <v>0</v>
      </c>
      <c r="L1684" s="5">
        <f>0.0039*(Online_RAW!M1684)</f>
        <v>151.68036000000001</v>
      </c>
      <c r="M1684" s="10">
        <f>Online_RAW!$N$2-Online_RAW!N1684</f>
        <v>412.50780000000032</v>
      </c>
      <c r="N1684" s="5">
        <f>Online_RAW!C1684*60</f>
        <v>124.42118181818161</v>
      </c>
      <c r="O1684" s="5">
        <f>MAX(0, Online_RAW!D1684*60)</f>
        <v>55.398000000000003</v>
      </c>
      <c r="P1684" s="5">
        <f>_xlfn.IFNA(VLOOKUP(A1684,Sampling!$D$7:$E$14,2,FALSE),0)</f>
        <v>0</v>
      </c>
      <c r="Q1684">
        <f>_xlfn.IFNA(VLOOKUP(A1684,Refill!$D$6:$G$8,2,FALSE),0)</f>
        <v>0</v>
      </c>
    </row>
    <row r="1685" spans="1:17" x14ac:dyDescent="0.25">
      <c r="A1685" s="5">
        <f>ROUND((Online_RAW!B1685-General!$B$10)*24,3)</f>
        <v>28.05</v>
      </c>
      <c r="B1685" s="5">
        <f>General!$B$12+Online_ANA!K1685/1000+Online_ANA!L1685/1000+Online_ANA!M1685/1000/General!$B$22-SUM($P$2:P1685)/1000/General!$B$24+SUM($Q$2:Q1685)/1000/General!$B$24</f>
        <v>1.5211231539950005</v>
      </c>
      <c r="C1685" s="5">
        <f>Online_RAW!K1685</f>
        <v>38.951250000000002</v>
      </c>
      <c r="D1685" s="5">
        <f>Online_RAW!J1685</f>
        <v>4.3183333333333298</v>
      </c>
      <c r="E1685" s="5">
        <f>(1-F1685/100-G1685/100)/(1-C1685/100-D1685/100-General!$B$17/100)</f>
        <v>0.97399619059417253</v>
      </c>
      <c r="F1685" s="5">
        <f>N1685*General!$B$14/(N1685+O1685)+O1685*100/(N1685+O1685)</f>
        <v>45.138523118631461</v>
      </c>
      <c r="G1685" s="5">
        <f>N1685*General!$B$15/(N1685+O1685)</f>
        <v>2.7707816606751784E-2</v>
      </c>
      <c r="H1685" s="5">
        <f>(N1685+O1685)*(1/General!$B$20)*((F1685/100)-E1685*(C1685/100))*1000/B1685</f>
        <v>379.59586877756897</v>
      </c>
      <c r="I1685" s="5">
        <f>(N1685+O1685)*(1/General!$B$20)*((D1685/100)*E1685-(G1685/100))*1000/B1685</f>
        <v>220.28386023262365</v>
      </c>
      <c r="J1685" s="5">
        <f t="shared" si="26"/>
        <v>0.58031153221454823</v>
      </c>
      <c r="K1685" s="5">
        <f>MAX(Online_RAW!$L$2-Online_RAW!L1685,0)</f>
        <v>0</v>
      </c>
      <c r="L1685" s="5">
        <f>0.0039*(Online_RAW!M1685)</f>
        <v>151.68036000000001</v>
      </c>
      <c r="M1685" s="10">
        <f>Online_RAW!$N$2-Online_RAW!N1685</f>
        <v>413.59264545455062</v>
      </c>
      <c r="N1685" s="5">
        <f>Online_RAW!C1685*60</f>
        <v>124.5104347826088</v>
      </c>
      <c r="O1685" s="5">
        <f>MAX(0, Online_RAW!D1685*60)</f>
        <v>55.237304347826097</v>
      </c>
      <c r="P1685" s="5">
        <f>_xlfn.IFNA(VLOOKUP(A1685,Sampling!$D$7:$E$14,2,FALSE),0)</f>
        <v>0</v>
      </c>
      <c r="Q1685">
        <f>_xlfn.IFNA(VLOOKUP(A1685,Refill!$D$6:$G$8,2,FALSE),0)</f>
        <v>0</v>
      </c>
    </row>
    <row r="1686" spans="1:17" x14ac:dyDescent="0.25">
      <c r="A1686" s="5">
        <f>ROUND((Online_RAW!B1686-General!$B$10)*24,3)</f>
        <v>28.067</v>
      </c>
      <c r="B1686" s="5">
        <f>General!$B$12+Online_ANA!K1686/1000+Online_ANA!L1686/1000+Online_ANA!M1686/1000/General!$B$22-SUM($P$2:P1686)/1000/General!$B$24+SUM($Q$2:Q1686)/1000/General!$B$24</f>
        <v>1.5226689625382295</v>
      </c>
      <c r="C1686" s="5">
        <f>Online_RAW!K1686</f>
        <v>38.94</v>
      </c>
      <c r="D1686" s="5">
        <f>Online_RAW!J1686</f>
        <v>4.34</v>
      </c>
      <c r="E1686" s="5">
        <f>(1-F1686/100-G1686/100)/(1-C1686/100-D1686/100-General!$B$17/100)</f>
        <v>0.97247350797228238</v>
      </c>
      <c r="F1686" s="5">
        <f>N1686*General!$B$14/(N1686+O1686)+O1686*100/(N1686+O1686)</f>
        <v>45.234425052859869</v>
      </c>
      <c r="G1686" s="5">
        <f>N1686*General!$B$15/(N1686+O1686)</f>
        <v>2.7659381286434408E-2</v>
      </c>
      <c r="H1686" s="5">
        <f>(N1686+O1686)*(1/General!$B$20)*((F1686/100)-E1686*(C1686/100))*1000/B1686</f>
        <v>388.66815397045326</v>
      </c>
      <c r="I1686" s="5">
        <f>(N1686+O1686)*(1/General!$B$20)*((D1686/100)*E1686-(G1686/100))*1000/B1686</f>
        <v>221.22853595553894</v>
      </c>
      <c r="J1686" s="5">
        <f t="shared" si="26"/>
        <v>0.56919645640007044</v>
      </c>
      <c r="K1686" s="5">
        <f>MAX(Online_RAW!$L$2-Online_RAW!L1686,0)</f>
        <v>0</v>
      </c>
      <c r="L1686" s="5">
        <f>0.0039*(Online_RAW!M1686)</f>
        <v>152.20724999999999</v>
      </c>
      <c r="M1686" s="10">
        <f>Online_RAW!$N$2-Online_RAW!N1686</f>
        <v>414.70326666667006</v>
      </c>
      <c r="N1686" s="5">
        <f>Online_RAW!C1686*60</f>
        <v>124.5192499999998</v>
      </c>
      <c r="O1686" s="5">
        <f>MAX(0, Online_RAW!D1686*60)</f>
        <v>55.555999999999983</v>
      </c>
      <c r="P1686" s="5">
        <f>_xlfn.IFNA(VLOOKUP(A1686,Sampling!$D$7:$E$14,2,FALSE),0)</f>
        <v>0</v>
      </c>
      <c r="Q1686">
        <f>_xlfn.IFNA(VLOOKUP(A1686,Refill!$D$6:$G$8,2,FALSE),0)</f>
        <v>0</v>
      </c>
    </row>
    <row r="1687" spans="1:17" x14ac:dyDescent="0.25">
      <c r="A1687" s="5">
        <f>ROUND((Online_RAW!B1687-General!$B$10)*24,3)</f>
        <v>28.082999999999998</v>
      </c>
      <c r="B1687" s="5">
        <f>General!$B$12+Online_ANA!K1687/1000+Online_ANA!L1687/1000+Online_ANA!M1687/1000/General!$B$22-SUM($P$2:P1687)/1000/General!$B$24+SUM($Q$2:Q1687)/1000/General!$B$24</f>
        <v>1.5233326012931381</v>
      </c>
      <c r="C1687" s="5">
        <f>Online_RAW!K1687</f>
        <v>38.935000000000002</v>
      </c>
      <c r="D1687" s="5">
        <f>Online_RAW!J1687</f>
        <v>4.3449999999999998</v>
      </c>
      <c r="E1687" s="5">
        <f>(1-F1687/100-G1687/100)/(1-C1687/100-D1687/100-General!$B$17/100)</f>
        <v>0.97291908091843438</v>
      </c>
      <c r="F1687" s="5">
        <f>N1687*General!$B$14/(N1687+O1687)+O1687*100/(N1687+O1687)</f>
        <v>45.20933227822195</v>
      </c>
      <c r="G1687" s="5">
        <f>N1687*General!$B$15/(N1687+O1687)</f>
        <v>2.7672054404938407E-2</v>
      </c>
      <c r="H1687" s="5">
        <f>(N1687+O1687)*(1/General!$B$20)*((F1687/100)-E1687*(C1687/100))*1000/B1687</f>
        <v>386.14818150733129</v>
      </c>
      <c r="I1687" s="5">
        <f>(N1687+O1687)*(1/General!$B$20)*((D1687/100)*E1687-(G1687/100))*1000/B1687</f>
        <v>221.27873001739655</v>
      </c>
      <c r="J1687" s="5">
        <f t="shared" si="26"/>
        <v>0.57304097394330322</v>
      </c>
      <c r="K1687" s="5">
        <f>MAX(Online_RAW!$L$2-Online_RAW!L1687,0)</f>
        <v>0</v>
      </c>
      <c r="L1687" s="5">
        <f>0.0039*(Online_RAW!M1687)</f>
        <v>152.53523999999999</v>
      </c>
      <c r="M1687" s="10">
        <f>Online_RAW!$N$2-Online_RAW!N1687</f>
        <v>415.06912380952053</v>
      </c>
      <c r="N1687" s="5">
        <f>Online_RAW!C1687*60</f>
        <v>124.45745454545461</v>
      </c>
      <c r="O1687" s="5">
        <f>MAX(0, Online_RAW!D1687*60)</f>
        <v>55.446000000000005</v>
      </c>
      <c r="P1687" s="5">
        <f>_xlfn.IFNA(VLOOKUP(A1687,Sampling!$D$7:$E$14,2,FALSE),0)</f>
        <v>0</v>
      </c>
      <c r="Q1687">
        <f>_xlfn.IFNA(VLOOKUP(A1687,Refill!$D$6:$G$8,2,FALSE),0)</f>
        <v>0</v>
      </c>
    </row>
    <row r="1688" spans="1:17" x14ac:dyDescent="0.25">
      <c r="A1688" s="5">
        <f>ROUND((Online_RAW!B1688-General!$B$10)*24,3)</f>
        <v>28.1</v>
      </c>
      <c r="B1688" s="5">
        <f>General!$B$12+Online_ANA!K1688/1000+Online_ANA!L1688/1000+Online_ANA!M1688/1000/General!$B$22-SUM($P$2:P1688)/1000/General!$B$24+SUM($Q$2:Q1688)/1000/General!$B$24</f>
        <v>1.5242359500119635</v>
      </c>
      <c r="C1688" s="5">
        <f>Online_RAW!K1688</f>
        <v>38.965000000000003</v>
      </c>
      <c r="D1688" s="5">
        <f>Online_RAW!J1688</f>
        <v>4.3383333333333303</v>
      </c>
      <c r="E1688" s="5">
        <f>(1-F1688/100-G1688/100)/(1-C1688/100-D1688/100-General!$B$17/100)</f>
        <v>0.97006422255654479</v>
      </c>
      <c r="F1688" s="5">
        <f>N1688*General!$B$14/(N1688+O1688)+O1688*100/(N1688+O1688)</f>
        <v>45.392752037357212</v>
      </c>
      <c r="G1688" s="5">
        <f>N1688*General!$B$15/(N1688+O1688)</f>
        <v>2.7579418162950904E-2</v>
      </c>
      <c r="H1688" s="5">
        <f>(N1688+O1688)*(1/General!$B$20)*((F1688/100)-E1688*(C1688/100))*1000/B1688</f>
        <v>400.10572211106711</v>
      </c>
      <c r="I1688" s="5">
        <f>(N1688+O1688)*(1/General!$B$20)*((D1688/100)*E1688-(G1688/100))*1000/B1688</f>
        <v>220.27272290029032</v>
      </c>
      <c r="J1688" s="5">
        <f t="shared" si="26"/>
        <v>0.55053629760172196</v>
      </c>
      <c r="K1688" s="5">
        <f>MAX(Online_RAW!$L$2-Online_RAW!L1688,0)</f>
        <v>0</v>
      </c>
      <c r="L1688" s="5">
        <f>0.0039*(Online_RAW!M1688)</f>
        <v>152.53523999999999</v>
      </c>
      <c r="M1688" s="10">
        <f>Online_RAW!$N$2-Online_RAW!N1688</f>
        <v>416.05377391304046</v>
      </c>
      <c r="N1688" s="5">
        <f>Online_RAW!C1688*60</f>
        <v>124.105043478261</v>
      </c>
      <c r="O1688" s="5">
        <f>MAX(0, Online_RAW!D1688*60)</f>
        <v>55.891565217391317</v>
      </c>
      <c r="P1688" s="5">
        <f>_xlfn.IFNA(VLOOKUP(A1688,Sampling!$D$7:$E$14,2,FALSE),0)</f>
        <v>0</v>
      </c>
      <c r="Q1688">
        <f>_xlfn.IFNA(VLOOKUP(A1688,Refill!$D$6:$G$8,2,FALSE),0)</f>
        <v>0</v>
      </c>
    </row>
    <row r="1689" spans="1:17" x14ac:dyDescent="0.25">
      <c r="A1689" s="5">
        <f>ROUND((Online_RAW!B1689-General!$B$10)*24,3)</f>
        <v>28.117000000000001</v>
      </c>
      <c r="B1689" s="5">
        <f>General!$B$12+Online_ANA!K1689/1000+Online_ANA!L1689/1000+Online_ANA!M1689/1000/General!$B$22-SUM($P$2:P1689)/1000/General!$B$24+SUM($Q$2:Q1689)/1000/General!$B$24</f>
        <v>1.5252257295325511</v>
      </c>
      <c r="C1689" s="5">
        <f>Online_RAW!K1689</f>
        <v>39.013750000000002</v>
      </c>
      <c r="D1689" s="5">
        <f>Online_RAW!J1689</f>
        <v>4.3440000000000003</v>
      </c>
      <c r="E1689" s="5">
        <f>(1-F1689/100-G1689/100)/(1-C1689/100-D1689/100-General!$B$17/100)</f>
        <v>0.96529830406631489</v>
      </c>
      <c r="F1689" s="5">
        <f>N1689*General!$B$14/(N1689+O1689)+O1689*100/(N1689+O1689)</f>
        <v>45.713591909474204</v>
      </c>
      <c r="G1689" s="5">
        <f>N1689*General!$B$15/(N1689+O1689)</f>
        <v>2.7417377823497874E-2</v>
      </c>
      <c r="H1689" s="5">
        <f>(N1689+O1689)*(1/General!$B$20)*((F1689/100)-E1689*(C1689/100))*1000/B1689</f>
        <v>424.16344379220237</v>
      </c>
      <c r="I1689" s="5">
        <f>(N1689+O1689)*(1/General!$B$20)*((D1689/100)*E1689-(G1689/100))*1000/B1689</f>
        <v>219.40221670769816</v>
      </c>
      <c r="J1689" s="5">
        <f t="shared" si="26"/>
        <v>0.51725866507058837</v>
      </c>
      <c r="K1689" s="5">
        <f>MAX(Online_RAW!$L$2-Online_RAW!L1689,0)</f>
        <v>0</v>
      </c>
      <c r="L1689" s="5">
        <f>0.0039*(Online_RAW!M1689)</f>
        <v>152.95409999999998</v>
      </c>
      <c r="M1689" s="10">
        <f>Online_RAW!$N$2-Online_RAW!N1689</f>
        <v>416.67607619048067</v>
      </c>
      <c r="N1689" s="5">
        <f>Online_RAW!C1689*60</f>
        <v>123.4121739130434</v>
      </c>
      <c r="O1689" s="5">
        <f>MAX(0, Online_RAW!D1689*60)</f>
        <v>56.637391304347801</v>
      </c>
      <c r="P1689" s="5">
        <f>_xlfn.IFNA(VLOOKUP(A1689,Sampling!$D$7:$E$14,2,FALSE),0)</f>
        <v>0</v>
      </c>
      <c r="Q1689">
        <f>_xlfn.IFNA(VLOOKUP(A1689,Refill!$D$6:$G$8,2,FALSE),0)</f>
        <v>0</v>
      </c>
    </row>
    <row r="1690" spans="1:17" x14ac:dyDescent="0.25">
      <c r="A1690" s="5">
        <f>ROUND((Online_RAW!B1690-General!$B$10)*24,3)</f>
        <v>28.132999999999999</v>
      </c>
      <c r="B1690" s="5">
        <f>General!$B$12+Online_ANA!K1690/1000+Online_ANA!L1690/1000+Online_ANA!M1690/1000/General!$B$22-SUM($P$2:P1690)/1000/General!$B$24+SUM($Q$2:Q1690)/1000/General!$B$24</f>
        <v>1.5264336444537157</v>
      </c>
      <c r="C1690" s="5">
        <f>Online_RAW!K1690</f>
        <v>39.213636363636397</v>
      </c>
      <c r="D1690" s="5">
        <f>Online_RAW!J1690</f>
        <v>4.335</v>
      </c>
      <c r="E1690" s="5">
        <f>(1-F1690/100-G1690/100)/(1-C1690/100-D1690/100-General!$B$17/100)</f>
        <v>0.96759819295244676</v>
      </c>
      <c r="F1690" s="5">
        <f>N1690*General!$B$14/(N1690+O1690)+O1690*100/(N1690+O1690)</f>
        <v>45.769045479810814</v>
      </c>
      <c r="G1690" s="5">
        <f>N1690*General!$B$15/(N1690+O1690)</f>
        <v>2.7389370969792517E-2</v>
      </c>
      <c r="H1690" s="5">
        <f>(N1690+O1690)*(1/General!$B$20)*((F1690/100)-E1690*(C1690/100))*1000/B1690</f>
        <v>411.470460197139</v>
      </c>
      <c r="I1690" s="5">
        <f>(N1690+O1690)*(1/General!$B$20)*((D1690/100)*E1690-(G1690/100))*1000/B1690</f>
        <v>219.09765387785043</v>
      </c>
      <c r="J1690" s="5">
        <f t="shared" si="26"/>
        <v>0.53247480699557115</v>
      </c>
      <c r="K1690" s="5">
        <f>MAX(Online_RAW!$L$2-Online_RAW!L1690,0)</f>
        <v>0</v>
      </c>
      <c r="L1690" s="5">
        <f>0.0039*(Online_RAW!M1690)</f>
        <v>153.18029999999999</v>
      </c>
      <c r="M1690" s="10">
        <f>Online_RAW!$N$2-Online_RAW!N1690</f>
        <v>417.74614545455006</v>
      </c>
      <c r="N1690" s="5">
        <f>Online_RAW!C1690*60</f>
        <v>123.17372727272701</v>
      </c>
      <c r="O1690" s="5">
        <f>MAX(0, Online_RAW!D1690*60)</f>
        <v>56.71171428571428</v>
      </c>
      <c r="P1690" s="5">
        <f>_xlfn.IFNA(VLOOKUP(A1690,Sampling!$D$7:$E$14,2,FALSE),0)</f>
        <v>0</v>
      </c>
      <c r="Q1690">
        <f>_xlfn.IFNA(VLOOKUP(A1690,Refill!$D$6:$G$8,2,FALSE),0)</f>
        <v>0</v>
      </c>
    </row>
    <row r="1691" spans="1:17" x14ac:dyDescent="0.25">
      <c r="A1691" s="5">
        <f>ROUND((Online_RAW!B1691-General!$B$10)*24,3)</f>
        <v>28.15</v>
      </c>
      <c r="B1691" s="5">
        <f>General!$B$12+Online_ANA!K1691/1000+Online_ANA!L1691/1000+Online_ANA!M1691/1000/General!$B$22-SUM($P$2:P1691)/1000/General!$B$24+SUM($Q$2:Q1691)/1000/General!$B$24</f>
        <v>1.5277312718098444</v>
      </c>
      <c r="C1691" s="5">
        <f>Online_RAW!K1691</f>
        <v>39.384</v>
      </c>
      <c r="D1691" s="5">
        <f>Online_RAW!J1691</f>
        <v>4.3449999999999998</v>
      </c>
      <c r="E1691" s="5">
        <f>(1-F1691/100-G1691/100)/(1-C1691/100-D1691/100-General!$B$17/100)</f>
        <v>0.96652748620054607</v>
      </c>
      <c r="F1691" s="5">
        <f>N1691*General!$B$14/(N1691+O1691)+O1691*100/(N1691+O1691)</f>
        <v>46.003469857641861</v>
      </c>
      <c r="G1691" s="5">
        <f>N1691*General!$B$15/(N1691+O1691)</f>
        <v>2.7270974819372799E-2</v>
      </c>
      <c r="H1691" s="5">
        <f>(N1691+O1691)*(1/General!$B$20)*((F1691/100)-E1691*(C1691/100))*1000/B1691</f>
        <v>417.82074517795803</v>
      </c>
      <c r="I1691" s="5">
        <f>(N1691+O1691)*(1/General!$B$20)*((D1691/100)*E1691-(G1691/100))*1000/B1691</f>
        <v>219.61757682367573</v>
      </c>
      <c r="J1691" s="5">
        <f t="shared" si="26"/>
        <v>0.52562631070445365</v>
      </c>
      <c r="K1691" s="5">
        <f>MAX(Online_RAW!$L$2-Online_RAW!L1691,0)</f>
        <v>0</v>
      </c>
      <c r="L1691" s="5">
        <f>0.0039*(Online_RAW!M1691)</f>
        <v>153.43509999999986</v>
      </c>
      <c r="M1691" s="10">
        <f>Online_RAW!$N$2-Online_RAW!N1691</f>
        <v>418.88282727273054</v>
      </c>
      <c r="N1691" s="5">
        <f>Online_RAW!C1691*60</f>
        <v>122.88518181818161</v>
      </c>
      <c r="O1691" s="5">
        <f>MAX(0, Online_RAW!D1691*60)</f>
        <v>57.358000000000018</v>
      </c>
      <c r="P1691" s="5">
        <f>_xlfn.IFNA(VLOOKUP(A1691,Sampling!$D$7:$E$14,2,FALSE),0)</f>
        <v>0</v>
      </c>
      <c r="Q1691">
        <f>_xlfn.IFNA(VLOOKUP(A1691,Refill!$D$6:$G$8,2,FALSE),0)</f>
        <v>0</v>
      </c>
    </row>
    <row r="1692" spans="1:17" x14ac:dyDescent="0.25">
      <c r="A1692" s="5">
        <f>ROUND((Online_RAW!B1692-General!$B$10)*24,3)</f>
        <v>28.167000000000002</v>
      </c>
      <c r="B1692" s="5">
        <f>General!$B$12+Online_ANA!K1692/1000+Online_ANA!L1692/1000+Online_ANA!M1692/1000/General!$B$22-SUM($P$2:P1692)/1000/General!$B$24+SUM($Q$2:Q1692)/1000/General!$B$24</f>
        <v>1.5291615761667339</v>
      </c>
      <c r="C1692" s="5">
        <f>Online_RAW!K1692</f>
        <v>39.497</v>
      </c>
      <c r="D1692" s="5">
        <f>Online_RAW!J1692</f>
        <v>4.3499999999999996</v>
      </c>
      <c r="E1692" s="5">
        <f>(1-F1692/100-G1692/100)/(1-C1692/100-D1692/100-General!$B$17/100)</f>
        <v>0.96783312359769025</v>
      </c>
      <c r="F1692" s="5">
        <f>N1692*General!$B$14/(N1692+O1692)+O1692*100/(N1692+O1692)</f>
        <v>46.044790452497367</v>
      </c>
      <c r="G1692" s="5">
        <f>N1692*General!$B$15/(N1692+O1692)</f>
        <v>2.7250105832072033E-2</v>
      </c>
      <c r="H1692" s="5">
        <f>(N1692+O1692)*(1/General!$B$20)*((F1692/100)-E1692*(C1692/100))*1000/B1692</f>
        <v>410.45708862296266</v>
      </c>
      <c r="I1692" s="5">
        <f>(N1692+O1692)*(1/General!$B$20)*((D1692/100)*E1692-(G1692/100))*1000/B1692</f>
        <v>219.59670550280399</v>
      </c>
      <c r="J1692" s="5">
        <f t="shared" si="26"/>
        <v>0.53500526995288644</v>
      </c>
      <c r="K1692" s="5">
        <f>MAX(Online_RAW!$L$2-Online_RAW!L1692,0)</f>
        <v>0</v>
      </c>
      <c r="L1692" s="5">
        <f>0.0039*(Online_RAW!M1692)</f>
        <v>153.80234999999999</v>
      </c>
      <c r="M1692" s="10">
        <f>Online_RAW!$N$2-Online_RAW!N1692</f>
        <v>420.04155652173995</v>
      </c>
      <c r="N1692" s="5">
        <f>Online_RAW!C1692*60</f>
        <v>122.584956521739</v>
      </c>
      <c r="O1692" s="5">
        <f>MAX(0, Online_RAW!D1692*60)</f>
        <v>57.355565217391323</v>
      </c>
      <c r="P1692" s="5">
        <f>_xlfn.IFNA(VLOOKUP(A1692,Sampling!$D$7:$E$14,2,FALSE),0)</f>
        <v>0</v>
      </c>
      <c r="Q1692">
        <f>_xlfn.IFNA(VLOOKUP(A1692,Refill!$D$6:$G$8,2,FALSE),0)</f>
        <v>0</v>
      </c>
    </row>
    <row r="1693" spans="1:17" x14ac:dyDescent="0.25">
      <c r="A1693" s="5">
        <f>ROUND((Online_RAW!B1693-General!$B$10)*24,3)</f>
        <v>28.183</v>
      </c>
      <c r="B1693" s="5">
        <f>General!$B$12+Online_ANA!K1693/1000+Online_ANA!L1693/1000+Online_ANA!M1693/1000/General!$B$22-SUM($P$2:P1693)/1000/General!$B$24+SUM($Q$2:Q1693)/1000/General!$B$24</f>
        <v>1.5301753775229356</v>
      </c>
      <c r="C1693" s="5">
        <f>Online_RAW!K1693</f>
        <v>39.604999999999997</v>
      </c>
      <c r="D1693" s="5">
        <f>Online_RAW!J1693</f>
        <v>4.37</v>
      </c>
      <c r="E1693" s="5">
        <f>(1-F1693/100-G1693/100)/(1-C1693/100-D1693/100-General!$B$17/100)</f>
        <v>0.96868738213304306</v>
      </c>
      <c r="F1693" s="5">
        <f>N1693*General!$B$14/(N1693+O1693)+O1693*100/(N1693+O1693)</f>
        <v>46.121221490506109</v>
      </c>
      <c r="G1693" s="5">
        <f>N1693*General!$B$15/(N1693+O1693)</f>
        <v>2.7211504297724187E-2</v>
      </c>
      <c r="H1693" s="5">
        <f>(N1693+O1693)*(1/General!$B$20)*((F1693/100)-E1693*(C1693/100))*1000/B1693</f>
        <v>406.80572906015703</v>
      </c>
      <c r="I1693" s="5">
        <f>(N1693+O1693)*(1/General!$B$20)*((D1693/100)*E1693-(G1693/100))*1000/B1693</f>
        <v>220.59394060195265</v>
      </c>
      <c r="J1693" s="5">
        <f t="shared" si="26"/>
        <v>0.54225868724019854</v>
      </c>
      <c r="K1693" s="5">
        <f>MAX(Online_RAW!$L$2-Online_RAW!L1693,0)</f>
        <v>0</v>
      </c>
      <c r="L1693" s="5">
        <f>0.0039*(Online_RAW!M1693)</f>
        <v>153.80234999999999</v>
      </c>
      <c r="M1693" s="10">
        <f>Online_RAW!$N$2-Online_RAW!N1693</f>
        <v>421.14660000000003</v>
      </c>
      <c r="N1693" s="5">
        <f>Online_RAW!C1693*60</f>
        <v>122.37208695652198</v>
      </c>
      <c r="O1693" s="5">
        <f>MAX(0, Online_RAW!D1693*60)</f>
        <v>57.510782608695663</v>
      </c>
      <c r="P1693" s="5">
        <f>_xlfn.IFNA(VLOOKUP(A1693,Sampling!$D$7:$E$14,2,FALSE),0)</f>
        <v>0</v>
      </c>
      <c r="Q1693">
        <f>_xlfn.IFNA(VLOOKUP(A1693,Refill!$D$6:$G$8,2,FALSE),0)</f>
        <v>0</v>
      </c>
    </row>
    <row r="1694" spans="1:17" x14ac:dyDescent="0.25">
      <c r="A1694" s="5">
        <f>ROUND((Online_RAW!B1694-General!$B$10)*24,3)</f>
        <v>28.2</v>
      </c>
      <c r="B1694" s="5">
        <f>General!$B$12+Online_ANA!K1694/1000+Online_ANA!L1694/1000+Online_ANA!M1694/1000/General!$B$22-SUM($P$2:P1694)/1000/General!$B$24+SUM($Q$2:Q1694)/1000/General!$B$24</f>
        <v>1.5315770116930738</v>
      </c>
      <c r="C1694" s="5">
        <f>Online_RAW!K1694</f>
        <v>39.695</v>
      </c>
      <c r="D1694" s="5">
        <f>Online_RAW!J1694</f>
        <v>4.38</v>
      </c>
      <c r="E1694" s="5">
        <f>(1-F1694/100-G1694/100)/(1-C1694/100-D1694/100-General!$B$17/100)</f>
        <v>0.96612547877499622</v>
      </c>
      <c r="F1694" s="5">
        <f>N1694*General!$B$14/(N1694+O1694)+O1694*100/(N1694+O1694)</f>
        <v>46.360376943724532</v>
      </c>
      <c r="G1694" s="5">
        <f>N1694*General!$B$15/(N1694+O1694)</f>
        <v>2.7090718715290646E-2</v>
      </c>
      <c r="H1694" s="5">
        <f>(N1694+O1694)*(1/General!$B$20)*((F1694/100)-E1694*(C1694/100))*1000/B1694</f>
        <v>420.88523087219681</v>
      </c>
      <c r="I1694" s="5">
        <f>(N1694+O1694)*(1/General!$B$20)*((D1694/100)*E1694-(G1694/100))*1000/B1694</f>
        <v>220.92666146504314</v>
      </c>
      <c r="J1694" s="5">
        <f t="shared" si="26"/>
        <v>0.52490951276009079</v>
      </c>
      <c r="K1694" s="5">
        <f>MAX(Online_RAW!$L$2-Online_RAW!L1694,0)</f>
        <v>0</v>
      </c>
      <c r="L1694" s="5">
        <f>0.0039*(Online_RAW!M1694)</f>
        <v>154.19897999999998</v>
      </c>
      <c r="M1694" s="10">
        <f>Online_RAW!$N$2-Online_RAW!N1694</f>
        <v>422.24205454545063</v>
      </c>
      <c r="N1694" s="5">
        <f>Online_RAW!C1694*60</f>
        <v>122.16547826086979</v>
      </c>
      <c r="O1694" s="5">
        <f>MAX(0, Online_RAW!D1694*60)</f>
        <v>58.214347826086986</v>
      </c>
      <c r="P1694" s="5">
        <f>_xlfn.IFNA(VLOOKUP(A1694,Sampling!$D$7:$E$14,2,FALSE),0)</f>
        <v>0</v>
      </c>
      <c r="Q1694">
        <f>_xlfn.IFNA(VLOOKUP(A1694,Refill!$D$6:$G$8,2,FALSE),0)</f>
        <v>0</v>
      </c>
    </row>
    <row r="1695" spans="1:17" x14ac:dyDescent="0.25">
      <c r="A1695" s="5">
        <f>ROUND((Online_RAW!B1695-General!$B$10)*24,3)</f>
        <v>28.216999999999999</v>
      </c>
      <c r="B1695" s="5">
        <f>General!$B$12+Online_ANA!K1695/1000+Online_ANA!L1695/1000+Online_ANA!M1695/1000/General!$B$22-SUM($P$2:P1695)/1000/General!$B$24+SUM($Q$2:Q1695)/1000/General!$B$24</f>
        <v>1.5328197949541289</v>
      </c>
      <c r="C1695" s="5">
        <f>Online_RAW!K1695</f>
        <v>39.784999999999997</v>
      </c>
      <c r="D1695" s="5">
        <f>Online_RAW!J1695</f>
        <v>4.41</v>
      </c>
      <c r="E1695" s="5">
        <f>(1-F1695/100-G1695/100)/(1-C1695/100-D1695/100-General!$B$17/100)</f>
        <v>0.96954011231888348</v>
      </c>
      <c r="F1695" s="5">
        <f>N1695*General!$B$14/(N1695+O1695)+O1695*100/(N1695+O1695)</f>
        <v>46.287198903322661</v>
      </c>
      <c r="G1695" s="5">
        <f>N1695*General!$B$15/(N1695+O1695)</f>
        <v>2.712767732155421E-2</v>
      </c>
      <c r="H1695" s="5">
        <f>(N1695+O1695)*(1/General!$B$20)*((F1695/100)-E1695*(C1695/100))*1000/B1695</f>
        <v>403.77374368807619</v>
      </c>
      <c r="I1695" s="5">
        <f>(N1695+O1695)*(1/General!$B$20)*((D1695/100)*E1695-(G1695/100))*1000/B1695</f>
        <v>222.38015013107881</v>
      </c>
      <c r="J1695" s="5">
        <f t="shared" si="26"/>
        <v>0.5507543608453952</v>
      </c>
      <c r="K1695" s="5">
        <f>MAX(Online_RAW!$L$2-Online_RAW!L1695,0)</f>
        <v>0</v>
      </c>
      <c r="L1695" s="5">
        <f>0.0039*(Online_RAW!M1695)</f>
        <v>154.44584999999998</v>
      </c>
      <c r="M1695" s="10">
        <f>Online_RAW!$N$2-Online_RAW!N1695</f>
        <v>423.32760000000053</v>
      </c>
      <c r="N1695" s="5">
        <f>Online_RAW!C1695*60</f>
        <v>121.96043478260879</v>
      </c>
      <c r="O1695" s="5">
        <f>MAX(0, Online_RAW!D1695*60)</f>
        <v>57.871304347826104</v>
      </c>
      <c r="P1695" s="5">
        <f>_xlfn.IFNA(VLOOKUP(A1695,Sampling!$D$7:$E$14,2,FALSE),0)</f>
        <v>0</v>
      </c>
      <c r="Q1695">
        <f>_xlfn.IFNA(VLOOKUP(A1695,Refill!$D$6:$G$8,2,FALSE),0)</f>
        <v>0</v>
      </c>
    </row>
    <row r="1696" spans="1:17" x14ac:dyDescent="0.25">
      <c r="A1696" s="5">
        <f>ROUND((Online_RAW!B1696-General!$B$10)*24,3)</f>
        <v>28.233000000000001</v>
      </c>
      <c r="B1696" s="5">
        <f>General!$B$12+Online_ANA!K1696/1000+Online_ANA!L1696/1000+Online_ANA!M1696/1000/General!$B$22-SUM($P$2:P1696)/1000/General!$B$24+SUM($Q$2:Q1696)/1000/General!$B$24</f>
        <v>1.5341496454674497</v>
      </c>
      <c r="C1696" s="5">
        <f>Online_RAW!K1696</f>
        <v>39.844999999999999</v>
      </c>
      <c r="D1696" s="5">
        <f>Online_RAW!J1696</f>
        <v>4.4180000000000001</v>
      </c>
      <c r="E1696" s="5">
        <f>(1-F1696/100-G1696/100)/(1-C1696/100-D1696/100-General!$B$17/100)</f>
        <v>0.96830668582765433</v>
      </c>
      <c r="F1696" s="5">
        <f>N1696*General!$B$14/(N1696+O1696)+O1696*100/(N1696+O1696)</f>
        <v>46.421409212131373</v>
      </c>
      <c r="G1696" s="5">
        <f>N1696*General!$B$15/(N1696+O1696)</f>
        <v>2.7059894337307384E-2</v>
      </c>
      <c r="H1696" s="5">
        <f>(N1696+O1696)*(1/General!$B$20)*((F1696/100)-E1696*(C1696/100))*1000/B1696</f>
        <v>410.98866700854563</v>
      </c>
      <c r="I1696" s="5">
        <f>(N1696+O1696)*(1/General!$B$20)*((D1696/100)*E1696-(G1696/100))*1000/B1696</f>
        <v>222.86368736458462</v>
      </c>
      <c r="J1696" s="5">
        <f t="shared" si="26"/>
        <v>0.54226236695706898</v>
      </c>
      <c r="K1696" s="5">
        <f>MAX(Online_RAW!$L$2-Online_RAW!L1696,0)</f>
        <v>0</v>
      </c>
      <c r="L1696" s="5">
        <f>0.0039*(Online_RAW!M1696)</f>
        <v>154.741275</v>
      </c>
      <c r="M1696" s="10">
        <f>Online_RAW!$N$2-Online_RAW!N1696</f>
        <v>424.45512380952005</v>
      </c>
      <c r="N1696" s="5">
        <f>Online_RAW!C1696*60</f>
        <v>121.9578260869566</v>
      </c>
      <c r="O1696" s="5">
        <f>MAX(0, Online_RAW!D1696*60)</f>
        <v>58.320521739130434</v>
      </c>
      <c r="P1696" s="5">
        <f>_xlfn.IFNA(VLOOKUP(A1696,Sampling!$D$7:$E$14,2,FALSE),0)</f>
        <v>0</v>
      </c>
      <c r="Q1696">
        <f>_xlfn.IFNA(VLOOKUP(A1696,Refill!$D$6:$G$8,2,FALSE),0)</f>
        <v>0</v>
      </c>
    </row>
    <row r="1697" spans="1:17" x14ac:dyDescent="0.25">
      <c r="A1697" s="5">
        <f>ROUND((Online_RAW!B1697-General!$B$10)*24,3)</f>
        <v>28.25</v>
      </c>
      <c r="B1697" s="5">
        <f>General!$B$12+Online_ANA!K1697/1000+Online_ANA!L1697/1000+Online_ANA!M1697/1000/General!$B$22-SUM($P$2:P1697)/1000/General!$B$24+SUM($Q$2:Q1697)/1000/General!$B$24</f>
        <v>1.5355454246046329</v>
      </c>
      <c r="C1697" s="5">
        <f>Online_RAW!K1697</f>
        <v>39.86</v>
      </c>
      <c r="D1697" s="5">
        <f>Online_RAW!J1697</f>
        <v>4.42</v>
      </c>
      <c r="E1697" s="5">
        <f>(1-F1697/100-G1697/100)/(1-C1697/100-D1697/100-General!$B$17/100)</f>
        <v>0.96907736198400507</v>
      </c>
      <c r="F1697" s="5">
        <f>N1697*General!$B$14/(N1697+O1697)+O1697*100/(N1697+O1697)</f>
        <v>46.395248603574593</v>
      </c>
      <c r="G1697" s="5">
        <f>N1697*General!$B$15/(N1697+O1697)</f>
        <v>2.7073106765871421E-2</v>
      </c>
      <c r="H1697" s="5">
        <f>(N1697+O1697)*(1/General!$B$20)*((F1697/100)-E1697*(C1697/100))*1000/B1697</f>
        <v>406.3380082661576</v>
      </c>
      <c r="I1697" s="5">
        <f>(N1697+O1697)*(1/General!$B$20)*((D1697/100)*E1697-(G1697/100))*1000/B1697</f>
        <v>222.64606677057265</v>
      </c>
      <c r="J1697" s="5">
        <f t="shared" si="26"/>
        <v>0.5479331547659112</v>
      </c>
      <c r="K1697" s="5">
        <f>MAX(Online_RAW!$L$2-Online_RAW!L1697,0)</f>
        <v>0</v>
      </c>
      <c r="L1697" s="5">
        <f>0.0039*(Online_RAW!M1697)</f>
        <v>155.08427999999998</v>
      </c>
      <c r="M1697" s="10">
        <f>Online_RAW!$N$2-Online_RAW!N1697</f>
        <v>425.60264761905</v>
      </c>
      <c r="N1697" s="5">
        <f>Online_RAW!C1697*60</f>
        <v>121.85634782608679</v>
      </c>
      <c r="O1697" s="5">
        <f>MAX(0, Online_RAW!D1697*60)</f>
        <v>58.18408695652176</v>
      </c>
      <c r="P1697" s="5">
        <f>_xlfn.IFNA(VLOOKUP(A1697,Sampling!$D$7:$E$14,2,FALSE),0)</f>
        <v>0</v>
      </c>
      <c r="Q1697">
        <f>_xlfn.IFNA(VLOOKUP(A1697,Refill!$D$6:$G$8,2,FALSE),0)</f>
        <v>0</v>
      </c>
    </row>
    <row r="1698" spans="1:17" x14ac:dyDescent="0.25">
      <c r="A1698" s="5">
        <f>ROUND((Online_RAW!B1698-General!$B$10)*24,3)</f>
        <v>28.266999999999999</v>
      </c>
      <c r="B1698" s="5">
        <f>General!$B$12+Online_ANA!K1698/1000+Online_ANA!L1698/1000+Online_ANA!M1698/1000/General!$B$22-SUM($P$2:P1698)/1000/General!$B$24+SUM($Q$2:Q1698)/1000/General!$B$24</f>
        <v>1.5365468946788996</v>
      </c>
      <c r="C1698" s="5">
        <f>Online_RAW!K1698</f>
        <v>39.9</v>
      </c>
      <c r="D1698" s="5">
        <f>Online_RAW!J1698</f>
        <v>4.4400000000000004</v>
      </c>
      <c r="E1698" s="5">
        <f>(1-F1698/100-G1698/100)/(1-C1698/100-D1698/100-General!$B$17/100)</f>
        <v>0.96914350818600425</v>
      </c>
      <c r="F1698" s="5">
        <f>N1698*General!$B$14/(N1698+O1698)+O1698*100/(N1698+O1698)</f>
        <v>46.449767703542122</v>
      </c>
      <c r="G1698" s="5">
        <f>N1698*General!$B$15/(N1698+O1698)</f>
        <v>2.7045571866897919E-2</v>
      </c>
      <c r="H1698" s="5">
        <f>(N1698+O1698)*(1/General!$B$20)*((F1698/100)-E1698*(C1698/100))*1000/B1698</f>
        <v>406.45298234292136</v>
      </c>
      <c r="I1698" s="5">
        <f>(N1698+O1698)*(1/General!$B$20)*((D1698/100)*E1698-(G1698/100))*1000/B1698</f>
        <v>223.36284514012249</v>
      </c>
      <c r="J1698" s="5">
        <f t="shared" si="26"/>
        <v>0.54954165633768903</v>
      </c>
      <c r="K1698" s="5">
        <f>MAX(Online_RAW!$L$2-Online_RAW!L1698,0)</f>
        <v>0</v>
      </c>
      <c r="L1698" s="5">
        <f>0.0039*(Online_RAW!M1698)</f>
        <v>155.08427999999998</v>
      </c>
      <c r="M1698" s="10">
        <f>Online_RAW!$N$2-Online_RAW!N1698</f>
        <v>426.69425000000047</v>
      </c>
      <c r="N1698" s="5">
        <f>Online_RAW!C1698*60</f>
        <v>121.6408695652176</v>
      </c>
      <c r="O1698" s="5">
        <f>MAX(0, Online_RAW!D1698*60)</f>
        <v>58.264173913043457</v>
      </c>
      <c r="P1698" s="5">
        <f>_xlfn.IFNA(VLOOKUP(A1698,Sampling!$D$7:$E$14,2,FALSE),0)</f>
        <v>0</v>
      </c>
      <c r="Q1698">
        <f>_xlfn.IFNA(VLOOKUP(A1698,Refill!$D$6:$G$8,2,FALSE),0)</f>
        <v>0</v>
      </c>
    </row>
    <row r="1699" spans="1:17" x14ac:dyDescent="0.25">
      <c r="A1699" s="5">
        <f>ROUND((Online_RAW!B1699-General!$B$10)*24,3)</f>
        <v>28.283000000000001</v>
      </c>
      <c r="B1699" s="5">
        <f>General!$B$12+Online_ANA!K1699/1000+Online_ANA!L1699/1000+Online_ANA!M1699/1000/General!$B$22-SUM($P$2:P1699)/1000/General!$B$24+SUM($Q$2:Q1699)/1000/General!$B$24</f>
        <v>1.5379152818849087</v>
      </c>
      <c r="C1699" s="5">
        <f>Online_RAW!K1699</f>
        <v>39.954999999999998</v>
      </c>
      <c r="D1699" s="5">
        <f>Online_RAW!J1699</f>
        <v>4.4466666666666699</v>
      </c>
      <c r="E1699" s="5">
        <f>(1-F1699/100-G1699/100)/(1-C1699/100-D1699/100-General!$B$17/100)</f>
        <v>0.96823148348697174</v>
      </c>
      <c r="F1699" s="5">
        <f>N1699*General!$B$14/(N1699+O1699)+O1699*100/(N1699+O1699)</f>
        <v>46.559899602538145</v>
      </c>
      <c r="G1699" s="5">
        <f>N1699*General!$B$15/(N1699+O1699)</f>
        <v>2.6989949695687809E-2</v>
      </c>
      <c r="H1699" s="5">
        <f>(N1699+O1699)*(1/General!$B$20)*((F1699/100)-E1699*(C1699/100))*1000/B1699</f>
        <v>411.2101352710086</v>
      </c>
      <c r="I1699" s="5">
        <f>(N1699+O1699)*(1/General!$B$20)*((D1699/100)*E1699-(G1699/100))*1000/B1699</f>
        <v>223.42895589406652</v>
      </c>
      <c r="J1699" s="5">
        <f t="shared" si="26"/>
        <v>0.54334496338913285</v>
      </c>
      <c r="K1699" s="5">
        <f>MAX(Online_RAW!$L$2-Online_RAW!L1699,0)</f>
        <v>0</v>
      </c>
      <c r="L1699" s="5">
        <f>0.0039*(Online_RAW!M1699)</f>
        <v>155.46101999999999</v>
      </c>
      <c r="M1699" s="10">
        <f>Online_RAW!$N$2-Online_RAW!N1699</f>
        <v>427.77514545455051</v>
      </c>
      <c r="N1699" s="5">
        <f>Online_RAW!C1699*60</f>
        <v>121.46485714285741</v>
      </c>
      <c r="O1699" s="5">
        <f>MAX(0, Online_RAW!D1699*60)</f>
        <v>58.55008695652176</v>
      </c>
      <c r="P1699" s="5">
        <f>_xlfn.IFNA(VLOOKUP(A1699,Sampling!$D$7:$E$14,2,FALSE),0)</f>
        <v>0</v>
      </c>
      <c r="Q1699">
        <f>_xlfn.IFNA(VLOOKUP(A1699,Refill!$D$6:$G$8,2,FALSE),0)</f>
        <v>0</v>
      </c>
    </row>
    <row r="1700" spans="1:17" x14ac:dyDescent="0.25">
      <c r="A1700" s="5">
        <f>ROUND((Online_RAW!B1700-General!$B$10)*24,3)</f>
        <v>28.3</v>
      </c>
      <c r="B1700" s="5">
        <f>General!$B$12+Online_ANA!K1700/1000+Online_ANA!L1700/1000+Online_ANA!M1700/1000/General!$B$22-SUM($P$2:P1700)/1000/General!$B$24+SUM($Q$2:Q1700)/1000/General!$B$24</f>
        <v>1.5392259658802931</v>
      </c>
      <c r="C1700" s="5">
        <f>Online_RAW!K1700</f>
        <v>40</v>
      </c>
      <c r="D1700" s="5">
        <f>Online_RAW!J1700</f>
        <v>4.46</v>
      </c>
      <c r="E1700" s="5">
        <f>(1-F1700/100-G1700/100)/(1-C1700/100-D1700/100-General!$B$17/100)</f>
        <v>0.96838420217534138</v>
      </c>
      <c r="F1700" s="5">
        <f>N1700*General!$B$14/(N1700+O1700)+O1700*100/(N1700+O1700)</f>
        <v>46.607988143799929</v>
      </c>
      <c r="G1700" s="5">
        <f>N1700*General!$B$15/(N1700+O1700)</f>
        <v>2.6965662553636402E-2</v>
      </c>
      <c r="H1700" s="5">
        <f>(N1700+O1700)*(1/General!$B$20)*((F1700/100)-E1700*(C1700/100))*1000/B1700</f>
        <v>410.50298692181974</v>
      </c>
      <c r="I1700" s="5">
        <f>(N1700+O1700)*(1/General!$B$20)*((D1700/100)*E1700-(G1700/100))*1000/B1700</f>
        <v>223.79973269805774</v>
      </c>
      <c r="J1700" s="5">
        <f t="shared" si="26"/>
        <v>0.54518417606710468</v>
      </c>
      <c r="K1700" s="5">
        <f>MAX(Online_RAW!$L$2-Online_RAW!L1700,0)</f>
        <v>0</v>
      </c>
      <c r="L1700" s="5">
        <f>0.0039*(Online_RAW!M1700)</f>
        <v>155.72309999999999</v>
      </c>
      <c r="M1700" s="10">
        <f>Online_RAW!$N$2-Online_RAW!N1700</f>
        <v>428.91812380951978</v>
      </c>
      <c r="N1700" s="5">
        <f>Online_RAW!C1700*60</f>
        <v>121.2746086956522</v>
      </c>
      <c r="O1700" s="5">
        <f>MAX(0, Online_RAW!D1700*60)</f>
        <v>58.620260869565222</v>
      </c>
      <c r="P1700" s="5">
        <f>_xlfn.IFNA(VLOOKUP(A1700,Sampling!$D$7:$E$14,2,FALSE),0)</f>
        <v>0</v>
      </c>
      <c r="Q1700">
        <f>_xlfn.IFNA(VLOOKUP(A1700,Refill!$D$6:$G$8,2,FALSE),0)</f>
        <v>0</v>
      </c>
    </row>
    <row r="1701" spans="1:17" x14ac:dyDescent="0.25">
      <c r="A1701" s="5">
        <f>ROUND((Online_RAW!B1701-General!$B$10)*24,3)</f>
        <v>28.317</v>
      </c>
      <c r="B1701" s="5">
        <f>General!$B$12+Online_ANA!K1701/1000+Online_ANA!L1701/1000+Online_ANA!M1701/1000/General!$B$22-SUM($P$2:P1701)/1000/General!$B$24+SUM($Q$2:Q1701)/1000/General!$B$24</f>
        <v>1.5404409192660551</v>
      </c>
      <c r="C1701" s="5">
        <f>Online_RAW!K1701</f>
        <v>40.047499999999999</v>
      </c>
      <c r="D1701" s="5">
        <f>Online_RAW!J1701</f>
        <v>4.4850000000000003</v>
      </c>
      <c r="E1701" s="5">
        <f>(1-F1701/100-G1701/100)/(1-C1701/100-D1701/100-General!$B$17/100)</f>
        <v>0.97045951198592373</v>
      </c>
      <c r="F1701" s="5">
        <f>N1701*General!$B$14/(N1701+O1701)+O1701*100/(N1701+O1701)</f>
        <v>46.563959485434133</v>
      </c>
      <c r="G1701" s="5">
        <f>N1701*General!$B$15/(N1701+O1701)</f>
        <v>2.6987899249780747E-2</v>
      </c>
      <c r="H1701" s="5">
        <f>(N1701+O1701)*(1/General!$B$20)*((F1701/100)-E1701*(C1701/100))*1000/B1701</f>
        <v>401.5187201894085</v>
      </c>
      <c r="I1701" s="5">
        <f>(N1701+O1701)*(1/General!$B$20)*((D1701/100)*E1701-(G1701/100))*1000/B1701</f>
        <v>225.57081418121729</v>
      </c>
      <c r="J1701" s="5">
        <f t="shared" si="26"/>
        <v>0.56179401566833231</v>
      </c>
      <c r="K1701" s="5">
        <f>MAX(Online_RAW!$L$2-Online_RAW!L1701,0)</f>
        <v>0</v>
      </c>
      <c r="L1701" s="5">
        <f>0.0039*(Online_RAW!M1701)</f>
        <v>156.0078</v>
      </c>
      <c r="M1701" s="10">
        <f>Online_RAW!$N$2-Online_RAW!N1701</f>
        <v>429.93209999999999</v>
      </c>
      <c r="N1701" s="5">
        <f>Online_RAW!C1701*60</f>
        <v>121.48363636363621</v>
      </c>
      <c r="O1701" s="5">
        <f>MAX(0, Online_RAW!D1701*60)</f>
        <v>58.572818181818164</v>
      </c>
      <c r="P1701" s="5">
        <f>_xlfn.IFNA(VLOOKUP(A1701,Sampling!$D$7:$E$14,2,FALSE),0)</f>
        <v>0</v>
      </c>
      <c r="Q1701">
        <f>_xlfn.IFNA(VLOOKUP(A1701,Refill!$D$6:$G$8,2,FALSE),0)</f>
        <v>0</v>
      </c>
    </row>
    <row r="1702" spans="1:17" x14ac:dyDescent="0.25">
      <c r="A1702" s="5">
        <f>ROUND((Online_RAW!B1702-General!$B$10)*24,3)</f>
        <v>28.332999999999998</v>
      </c>
      <c r="B1702" s="5">
        <f>General!$B$12+Online_ANA!K1702/1000+Online_ANA!L1702/1000+Online_ANA!M1702/1000/General!$B$22-SUM($P$2:P1702)/1000/General!$B$24+SUM($Q$2:Q1702)/1000/General!$B$24</f>
        <v>1.541805711647009</v>
      </c>
      <c r="C1702" s="5">
        <f>Online_RAW!K1702</f>
        <v>40.064999999999998</v>
      </c>
      <c r="D1702" s="5">
        <f>Online_RAW!J1702</f>
        <v>4.47</v>
      </c>
      <c r="E1702" s="5">
        <f>(1-F1702/100-G1702/100)/(1-C1702/100-D1702/100-General!$B$17/100)</f>
        <v>0.96905914648678293</v>
      </c>
      <c r="F1702" s="5">
        <f>N1702*General!$B$14/(N1702+O1702)+O1702*100/(N1702+O1702)</f>
        <v>46.643491146750208</v>
      </c>
      <c r="G1702" s="5">
        <f>N1702*General!$B$15/(N1702+O1702)</f>
        <v>2.6947731744065558E-2</v>
      </c>
      <c r="H1702" s="5">
        <f>(N1702+O1702)*(1/General!$B$20)*((F1702/100)-E1702*(C1702/100))*1000/B1702</f>
        <v>407.60007728047947</v>
      </c>
      <c r="I1702" s="5">
        <f>(N1702+O1702)*(1/General!$B$20)*((D1702/100)*E1702-(G1702/100))*1000/B1702</f>
        <v>224.42881130353015</v>
      </c>
      <c r="J1702" s="5">
        <f t="shared" si="26"/>
        <v>0.55061032569210056</v>
      </c>
      <c r="K1702" s="5">
        <f>MAX(Online_RAW!$L$2-Online_RAW!L1702,0)</f>
        <v>0</v>
      </c>
      <c r="L1702" s="5">
        <f>0.0039*(Online_RAW!M1702)</f>
        <v>156.34163999999998</v>
      </c>
      <c r="M1702" s="10">
        <f>Online_RAW!$N$2-Online_RAW!N1702</f>
        <v>431.05583809523978</v>
      </c>
      <c r="N1702" s="5">
        <f>Online_RAW!C1702*60</f>
        <v>121.3786363636362</v>
      </c>
      <c r="O1702" s="5">
        <f>MAX(0, Online_RAW!D1702*60)</f>
        <v>58.790347826086979</v>
      </c>
      <c r="P1702" s="5">
        <f>_xlfn.IFNA(VLOOKUP(A1702,Sampling!$D$7:$E$14,2,FALSE),0)</f>
        <v>0</v>
      </c>
      <c r="Q1702">
        <f>_xlfn.IFNA(VLOOKUP(A1702,Refill!$D$6:$G$8,2,FALSE),0)</f>
        <v>0</v>
      </c>
    </row>
    <row r="1703" spans="1:17" x14ac:dyDescent="0.25">
      <c r="A1703" s="5">
        <f>ROUND((Online_RAW!B1703-General!$B$10)*24,3)</f>
        <v>28.35</v>
      </c>
      <c r="B1703" s="5">
        <f>General!$B$12+Online_ANA!K1703/1000+Online_ANA!L1703/1000+Online_ANA!M1703/1000/General!$B$22-SUM($P$2:P1703)/1000/General!$B$24+SUM($Q$2:Q1703)/1000/General!$B$24</f>
        <v>1.5428265107256058</v>
      </c>
      <c r="C1703" s="5">
        <f>Online_RAW!K1703</f>
        <v>40.051666666666698</v>
      </c>
      <c r="D1703" s="5">
        <f>Online_RAW!J1703</f>
        <v>4.4950000000000001</v>
      </c>
      <c r="E1703" s="5">
        <f>(1-F1703/100-G1703/100)/(1-C1703/100-D1703/100-General!$B$17/100)</f>
        <v>0.96874860353263326</v>
      </c>
      <c r="F1703" s="5">
        <f>N1703*General!$B$14/(N1703+O1703)+O1703*100/(N1703+O1703)</f>
        <v>46.671897455816648</v>
      </c>
      <c r="G1703" s="5">
        <f>N1703*General!$B$15/(N1703+O1703)</f>
        <v>2.6933385123324927E-2</v>
      </c>
      <c r="H1703" s="5">
        <f>(N1703+O1703)*(1/General!$B$20)*((F1703/100)-E1703*(C1703/100))*1000/B1703</f>
        <v>409.7267175684097</v>
      </c>
      <c r="I1703" s="5">
        <f>(N1703+O1703)*(1/General!$B$20)*((D1703/100)*E1703-(G1703/100))*1000/B1703</f>
        <v>225.24798367048555</v>
      </c>
      <c r="J1703" s="5">
        <f t="shared" si="26"/>
        <v>0.54975175894619854</v>
      </c>
      <c r="K1703" s="5">
        <f>MAX(Online_RAW!$L$2-Online_RAW!L1703,0)</f>
        <v>0</v>
      </c>
      <c r="L1703" s="5">
        <f>0.0039*(Online_RAW!M1703)</f>
        <v>156.34163999999998</v>
      </c>
      <c r="M1703" s="10">
        <f>Online_RAW!$N$2-Online_RAW!N1703</f>
        <v>432.16850909091045</v>
      </c>
      <c r="N1703" s="5">
        <f>Online_RAW!C1703*60</f>
        <v>121.1942608695654</v>
      </c>
      <c r="O1703" s="5">
        <f>MAX(0, Online_RAW!D1703*60)</f>
        <v>58.79686956521742</v>
      </c>
      <c r="P1703" s="5">
        <f>_xlfn.IFNA(VLOOKUP(A1703,Sampling!$D$7:$E$14,2,FALSE),0)</f>
        <v>0</v>
      </c>
      <c r="Q1703">
        <f>_xlfn.IFNA(VLOOKUP(A1703,Refill!$D$6:$G$8,2,FALSE),0)</f>
        <v>0</v>
      </c>
    </row>
    <row r="1704" spans="1:17" x14ac:dyDescent="0.25">
      <c r="A1704" s="5">
        <f>ROUND((Online_RAW!B1704-General!$B$10)*24,3)</f>
        <v>28.367000000000001</v>
      </c>
      <c r="B1704" s="5">
        <f>General!$B$12+Online_ANA!K1704/1000+Online_ANA!L1704/1000+Online_ANA!M1704/1000/General!$B$22-SUM($P$2:P1704)/1000/General!$B$24+SUM($Q$2:Q1704)/1000/General!$B$24</f>
        <v>1.5442653601834861</v>
      </c>
      <c r="C1704" s="5">
        <f>Online_RAW!K1704</f>
        <v>40.08</v>
      </c>
      <c r="D1704" s="5">
        <f>Online_RAW!J1704</f>
        <v>4.5039999999999996</v>
      </c>
      <c r="E1704" s="5">
        <f>(1-F1704/100-G1704/100)/(1-C1704/100-D1704/100-General!$B$17/100)</f>
        <v>0.96877535402376003</v>
      </c>
      <c r="F1704" s="5">
        <f>N1704*General!$B$14/(N1704+O1704)+O1704*100/(N1704+O1704)</f>
        <v>46.706610771841753</v>
      </c>
      <c r="G1704" s="5">
        <f>N1704*General!$B$15/(N1704+O1704)</f>
        <v>2.6915853145534466E-2</v>
      </c>
      <c r="H1704" s="5">
        <f>(N1704+O1704)*(1/General!$B$20)*((F1704/100)-E1704*(C1704/100))*1000/B1704</f>
        <v>409.32501551213977</v>
      </c>
      <c r="I1704" s="5">
        <f>(N1704+O1704)*(1/General!$B$20)*((D1704/100)*E1704-(G1704/100))*1000/B1704</f>
        <v>225.31041814720206</v>
      </c>
      <c r="J1704" s="5">
        <f t="shared" si="26"/>
        <v>0.55044380286725914</v>
      </c>
      <c r="K1704" s="5">
        <f>MAX(Online_RAW!$L$2-Online_RAW!L1704,0)</f>
        <v>0</v>
      </c>
      <c r="L1704" s="5">
        <f>0.0039*(Online_RAW!M1704)</f>
        <v>156.75113999999999</v>
      </c>
      <c r="M1704" s="10">
        <f>Online_RAW!$N$2-Online_RAW!N1704</f>
        <v>433.29050000000007</v>
      </c>
      <c r="N1704" s="5">
        <f>Online_RAW!C1704*60</f>
        <v>121.01426086956539</v>
      </c>
      <c r="O1704" s="5">
        <f>MAX(0, Online_RAW!D1704*60)</f>
        <v>58.826608695652197</v>
      </c>
      <c r="P1704" s="5">
        <f>_xlfn.IFNA(VLOOKUP(A1704,Sampling!$D$7:$E$14,2,FALSE),0)</f>
        <v>0</v>
      </c>
      <c r="Q1704">
        <f>_xlfn.IFNA(VLOOKUP(A1704,Refill!$D$6:$G$8,2,FALSE),0)</f>
        <v>0</v>
      </c>
    </row>
    <row r="1705" spans="1:17" x14ac:dyDescent="0.25">
      <c r="A1705" s="5">
        <f>ROUND((Online_RAW!B1705-General!$B$10)*24,3)</f>
        <v>28.382999999999999</v>
      </c>
      <c r="B1705" s="5">
        <f>General!$B$12+Online_ANA!K1705/1000+Online_ANA!L1705/1000+Online_ANA!M1705/1000/General!$B$22-SUM($P$2:P1705)/1000/General!$B$24+SUM($Q$2:Q1705)/1000/General!$B$24</f>
        <v>1.5454577424202751</v>
      </c>
      <c r="C1705" s="5">
        <f>Online_RAW!K1705</f>
        <v>40.119999999999997</v>
      </c>
      <c r="D1705" s="5">
        <f>Online_RAW!J1705</f>
        <v>4.5216666666666701</v>
      </c>
      <c r="E1705" s="5">
        <f>(1-F1705/100-G1705/100)/(1-C1705/100-D1705/100-General!$B$17/100)</f>
        <v>0.9685242203485267</v>
      </c>
      <c r="F1705" s="5">
        <f>N1705*General!$B$14/(N1705+O1705)+O1705*100/(N1705+O1705)</f>
        <v>46.776305694808478</v>
      </c>
      <c r="G1705" s="5">
        <f>N1705*General!$B$15/(N1705+O1705)</f>
        <v>2.688065368949067E-2</v>
      </c>
      <c r="H1705" s="5">
        <f>(N1705+O1705)*(1/General!$B$20)*((F1705/100)-E1705*(C1705/100))*1000/B1705</f>
        <v>411.00662088940578</v>
      </c>
      <c r="I1705" s="5">
        <f>(N1705+O1705)*(1/General!$B$20)*((D1705/100)*E1705-(G1705/100))*1000/B1705</f>
        <v>225.89536253726428</v>
      </c>
      <c r="J1705" s="5">
        <f t="shared" si="26"/>
        <v>0.5496148992647214</v>
      </c>
      <c r="K1705" s="5">
        <f>MAX(Online_RAW!$L$2-Online_RAW!L1705,0)</f>
        <v>0</v>
      </c>
      <c r="L1705" s="5">
        <f>0.0039*(Online_RAW!M1705)</f>
        <v>156.95159999999998</v>
      </c>
      <c r="M1705" s="10">
        <f>Online_RAW!$N$2-Online_RAW!N1705</f>
        <v>434.37169523810007</v>
      </c>
      <c r="N1705" s="5">
        <f>Online_RAW!C1705*60</f>
        <v>120.817142857143</v>
      </c>
      <c r="O1705" s="5">
        <f>MAX(0, Online_RAW!D1705*60)</f>
        <v>58.965899999999998</v>
      </c>
      <c r="P1705" s="5">
        <f>_xlfn.IFNA(VLOOKUP(A1705,Sampling!$D$7:$E$14,2,FALSE),0)</f>
        <v>0</v>
      </c>
      <c r="Q1705">
        <f>_xlfn.IFNA(VLOOKUP(A1705,Refill!$D$6:$G$8,2,FALSE),0)</f>
        <v>0</v>
      </c>
    </row>
    <row r="1706" spans="1:17" x14ac:dyDescent="0.25">
      <c r="A1706" s="5">
        <f>ROUND((Online_RAW!B1706-General!$B$10)*24,3)</f>
        <v>28.4</v>
      </c>
      <c r="B1706" s="5">
        <f>General!$B$12+Online_ANA!K1706/1000+Online_ANA!L1706/1000+Online_ANA!M1706/1000/General!$B$22-SUM($P$2:P1706)/1000/General!$B$24+SUM($Q$2:Q1706)/1000/General!$B$24</f>
        <v>1.5467039185362847</v>
      </c>
      <c r="C1706" s="5">
        <f>Online_RAW!K1706</f>
        <v>40.164999999999999</v>
      </c>
      <c r="D1706" s="5">
        <f>Online_RAW!J1706</f>
        <v>4.5333333333333297</v>
      </c>
      <c r="E1706" s="5">
        <f>(1-F1706/100-G1706/100)/(1-C1706/100-D1706/100-General!$B$17/100)</f>
        <v>0.96704657265568228</v>
      </c>
      <c r="F1706" s="5">
        <f>N1706*General!$B$14/(N1706+O1706)+O1706*100/(N1706+O1706)</f>
        <v>46.91233444872271</v>
      </c>
      <c r="G1706" s="5">
        <f>N1706*General!$B$15/(N1706+O1706)</f>
        <v>2.6811952298624892E-2</v>
      </c>
      <c r="H1706" s="5">
        <f>(N1706+O1706)*(1/General!$B$20)*((F1706/100)-E1706*(C1706/100))*1000/B1706</f>
        <v>419.07857507951428</v>
      </c>
      <c r="I1706" s="5">
        <f>(N1706+O1706)*(1/General!$B$20)*((D1706/100)*E1706-(G1706/100))*1000/B1706</f>
        <v>226.24228770499289</v>
      </c>
      <c r="J1706" s="5">
        <f t="shared" si="26"/>
        <v>0.5398564879201152</v>
      </c>
      <c r="K1706" s="5">
        <f>MAX(Online_RAW!$L$2-Online_RAW!L1706,0)</f>
        <v>0</v>
      </c>
      <c r="L1706" s="5">
        <f>0.0039*(Online_RAW!M1706)</f>
        <v>157.221675</v>
      </c>
      <c r="M1706" s="10">
        <f>Online_RAW!$N$2-Online_RAW!N1706</f>
        <v>435.43564545455047</v>
      </c>
      <c r="N1706" s="5">
        <f>Online_RAW!C1706*60</f>
        <v>120.66130434782639</v>
      </c>
      <c r="O1706" s="5">
        <f>MAX(0, Online_RAW!D1706*60)</f>
        <v>59.349913043478239</v>
      </c>
      <c r="P1706" s="5">
        <f>_xlfn.IFNA(VLOOKUP(A1706,Sampling!$D$7:$E$14,2,FALSE),0)</f>
        <v>0</v>
      </c>
      <c r="Q1706">
        <f>_xlfn.IFNA(VLOOKUP(A1706,Refill!$D$6:$G$8,2,FALSE),0)</f>
        <v>0</v>
      </c>
    </row>
    <row r="1707" spans="1:17" x14ac:dyDescent="0.25">
      <c r="A1707" s="5">
        <f>ROUND((Online_RAW!B1707-General!$B$10)*24,3)</f>
        <v>28.417000000000002</v>
      </c>
      <c r="B1707" s="5">
        <f>General!$B$12+Online_ANA!K1707/1000+Online_ANA!L1707/1000+Online_ANA!M1707/1000/General!$B$22-SUM($P$2:P1707)/1000/General!$B$24+SUM($Q$2:Q1707)/1000/General!$B$24</f>
        <v>1.5481179541617982</v>
      </c>
      <c r="C1707" s="5">
        <f>Online_RAW!K1707</f>
        <v>40.229999999999997</v>
      </c>
      <c r="D1707" s="5">
        <f>Online_RAW!J1707</f>
        <v>4.54</v>
      </c>
      <c r="E1707" s="5">
        <f>(1-F1707/100-G1707/100)/(1-C1707/100-D1707/100-General!$B$17/100)</f>
        <v>0.96610524278756105</v>
      </c>
      <c r="F1707" s="5">
        <f>N1707*General!$B$14/(N1707+O1707)+O1707*100/(N1707+O1707)</f>
        <v>47.033282880586356</v>
      </c>
      <c r="G1707" s="5">
        <f>N1707*General!$B$15/(N1707+O1707)</f>
        <v>2.67508672320271E-2</v>
      </c>
      <c r="H1707" s="5">
        <f>(N1707+O1707)*(1/General!$B$20)*((F1707/100)-E1707*(C1707/100))*1000/B1707</f>
        <v>423.90233142020492</v>
      </c>
      <c r="I1707" s="5">
        <f>(N1707+O1707)*(1/General!$B$20)*((D1707/100)*E1707-(G1707/100))*1000/B1707</f>
        <v>226.27347341922578</v>
      </c>
      <c r="J1707" s="5">
        <f t="shared" si="26"/>
        <v>0.53378681042196474</v>
      </c>
      <c r="K1707" s="5">
        <f>MAX(Online_RAW!$L$2-Online_RAW!L1707,0)</f>
        <v>0</v>
      </c>
      <c r="L1707" s="5">
        <f>0.0039*(Online_RAW!M1707)</f>
        <v>157.58496</v>
      </c>
      <c r="M1707" s="10">
        <f>Online_RAW!$N$2-Online_RAW!N1707</f>
        <v>436.58096363636014</v>
      </c>
      <c r="N1707" s="5">
        <f>Online_RAW!C1707*60</f>
        <v>120.4513043478258</v>
      </c>
      <c r="O1707" s="5">
        <f>MAX(0, Online_RAW!D1707*60)</f>
        <v>59.656956521739119</v>
      </c>
      <c r="P1707" s="5">
        <f>_xlfn.IFNA(VLOOKUP(A1707,Sampling!$D$7:$E$14,2,FALSE),0)</f>
        <v>0</v>
      </c>
      <c r="Q1707">
        <f>_xlfn.IFNA(VLOOKUP(A1707,Refill!$D$6:$G$8,2,FALSE),0)</f>
        <v>0</v>
      </c>
    </row>
    <row r="1708" spans="1:17" x14ac:dyDescent="0.25">
      <c r="A1708" s="5">
        <f>ROUND((Online_RAW!B1708-General!$B$10)*24,3)</f>
        <v>28.433</v>
      </c>
      <c r="B1708" s="5">
        <f>General!$B$12+Online_ANA!K1708/1000+Online_ANA!L1708/1000+Online_ANA!M1708/1000/General!$B$22-SUM($P$2:P1708)/1000/General!$B$24+SUM($Q$2:Q1708)/1000/General!$B$24</f>
        <v>1.5491387214678902</v>
      </c>
      <c r="C1708" s="5">
        <f>Online_RAW!K1708</f>
        <v>40.284999999999997</v>
      </c>
      <c r="D1708" s="5">
        <f>Online_RAW!J1708</f>
        <v>4.5549999999999997</v>
      </c>
      <c r="E1708" s="5">
        <f>(1-F1708/100-G1708/100)/(1-C1708/100-D1708/100-General!$B$17/100)</f>
        <v>0.96916438370261826</v>
      </c>
      <c r="F1708" s="5">
        <f>N1708*General!$B$14/(N1708+O1708)+O1708*100/(N1708+O1708)</f>
        <v>46.933441276396394</v>
      </c>
      <c r="G1708" s="5">
        <f>N1708*General!$B$15/(N1708+O1708)</f>
        <v>2.6801292284648285E-2</v>
      </c>
      <c r="H1708" s="5">
        <f>(N1708+O1708)*(1/General!$B$20)*((F1708/100)-E1708*(C1708/100))*1000/B1708</f>
        <v>408.80589808729394</v>
      </c>
      <c r="I1708" s="5">
        <f>(N1708+O1708)*(1/General!$B$20)*((D1708/100)*E1708-(G1708/100))*1000/B1708</f>
        <v>227.32399435085409</v>
      </c>
      <c r="J1708" s="5">
        <f t="shared" si="26"/>
        <v>0.55606828427488275</v>
      </c>
      <c r="K1708" s="5">
        <f>MAX(Online_RAW!$L$2-Online_RAW!L1708,0)</f>
        <v>0</v>
      </c>
      <c r="L1708" s="5">
        <f>0.0039*(Online_RAW!M1708)</f>
        <v>157.58496</v>
      </c>
      <c r="M1708" s="10">
        <f>Online_RAW!$N$2-Online_RAW!N1708</f>
        <v>437.69360000000052</v>
      </c>
      <c r="N1708" s="5">
        <f>Online_RAW!C1708*60</f>
        <v>120.53400000000001</v>
      </c>
      <c r="O1708" s="5">
        <f>MAX(0, Online_RAW!D1708*60)</f>
        <v>59.358818181818158</v>
      </c>
      <c r="P1708" s="5">
        <f>_xlfn.IFNA(VLOOKUP(A1708,Sampling!$D$7:$E$14,2,FALSE),0)</f>
        <v>0</v>
      </c>
      <c r="Q1708">
        <f>_xlfn.IFNA(VLOOKUP(A1708,Refill!$D$6:$G$8,2,FALSE),0)</f>
        <v>0</v>
      </c>
    </row>
    <row r="1709" spans="1:17" x14ac:dyDescent="0.25">
      <c r="A1709" s="5">
        <f>ROUND((Online_RAW!B1709-General!$B$10)*24,3)</f>
        <v>28.45</v>
      </c>
      <c r="B1709" s="5">
        <f>General!$B$12+Online_ANA!K1709/1000+Online_ANA!L1709/1000+Online_ANA!M1709/1000/General!$B$22-SUM($P$2:P1709)/1000/General!$B$24+SUM($Q$2:Q1709)/1000/General!$B$24</f>
        <v>1.5505599007179911</v>
      </c>
      <c r="C1709" s="5">
        <f>Online_RAW!K1709</f>
        <v>40.311666666666703</v>
      </c>
      <c r="D1709" s="5">
        <f>Online_RAW!J1709</f>
        <v>4.56666666666667</v>
      </c>
      <c r="E1709" s="5">
        <f>(1-F1709/100-G1709/100)/(1-C1709/100-D1709/100-General!$B$17/100)</f>
        <v>0.96986236549828841</v>
      </c>
      <c r="F1709" s="5">
        <f>N1709*General!$B$14/(N1709+O1709)+O1709*100/(N1709+O1709)</f>
        <v>46.93242015352665</v>
      </c>
      <c r="G1709" s="5">
        <f>N1709*General!$B$15/(N1709+O1709)</f>
        <v>2.6801808003269374E-2</v>
      </c>
      <c r="H1709" s="5">
        <f>(N1709+O1709)*(1/General!$B$20)*((F1709/100)-E1709*(C1709/100))*1000/B1709</f>
        <v>405.85114872349084</v>
      </c>
      <c r="I1709" s="5">
        <f>(N1709+O1709)*(1/General!$B$20)*((D1709/100)*E1709-(G1709/100))*1000/B1709</f>
        <v>228.0158338597775</v>
      </c>
      <c r="J1709" s="5">
        <f t="shared" si="26"/>
        <v>0.56182133419345393</v>
      </c>
      <c r="K1709" s="5">
        <f>MAX(Online_RAW!$L$2-Online_RAW!L1709,0)</f>
        <v>0</v>
      </c>
      <c r="L1709" s="5">
        <f>0.0039*(Online_RAW!M1709)</f>
        <v>157.97729999999999</v>
      </c>
      <c r="M1709" s="10">
        <f>Online_RAW!$N$2-Online_RAW!N1709</f>
        <v>438.81503478261038</v>
      </c>
      <c r="N1709" s="5">
        <f>Online_RAW!C1709*60</f>
        <v>120.6156521739132</v>
      </c>
      <c r="O1709" s="5">
        <f>MAX(0, Online_RAW!D1709*60)</f>
        <v>59.395565217391315</v>
      </c>
      <c r="P1709" s="5">
        <f>_xlfn.IFNA(VLOOKUP(A1709,Sampling!$D$7:$E$14,2,FALSE),0)</f>
        <v>0</v>
      </c>
      <c r="Q1709">
        <f>_xlfn.IFNA(VLOOKUP(A1709,Refill!$D$6:$G$8,2,FALSE),0)</f>
        <v>0</v>
      </c>
    </row>
    <row r="1710" spans="1:17" x14ac:dyDescent="0.25">
      <c r="A1710" s="5">
        <f>ROUND((Online_RAW!B1710-General!$B$10)*24,3)</f>
        <v>28.466999999999999</v>
      </c>
      <c r="B1710" s="5">
        <f>General!$B$12+Online_ANA!K1710/1000+Online_ANA!L1710/1000+Online_ANA!M1710/1000/General!$B$22-SUM($P$2:P1710)/1000/General!$B$24+SUM($Q$2:Q1710)/1000/General!$B$24</f>
        <v>1.5518022633027528</v>
      </c>
      <c r="C1710" s="5">
        <f>Online_RAW!K1710</f>
        <v>40.314999999999998</v>
      </c>
      <c r="D1710" s="5">
        <f>Online_RAW!J1710</f>
        <v>4.5750000000000002</v>
      </c>
      <c r="E1710" s="5">
        <f>(1-F1710/100-G1710/100)/(1-C1710/100-D1710/100-General!$B$17/100)</f>
        <v>0.9681075106698126</v>
      </c>
      <c r="F1710" s="5">
        <f>N1710*General!$B$14/(N1710+O1710)+O1710*100/(N1710+O1710)</f>
        <v>47.03974015388971</v>
      </c>
      <c r="G1710" s="5">
        <f>N1710*General!$B$15/(N1710+O1710)</f>
        <v>2.6747605982883987E-2</v>
      </c>
      <c r="H1710" s="5">
        <f>(N1710+O1710)*(1/General!$B$20)*((F1710/100)-E1710*(C1710/100))*1000/B1710</f>
        <v>414.60088725226734</v>
      </c>
      <c r="I1710" s="5">
        <f>(N1710+O1710)*(1/General!$B$20)*((D1710/100)*E1710-(G1710/100))*1000/B1710</f>
        <v>227.85332448844611</v>
      </c>
      <c r="J1710" s="5">
        <f t="shared" si="26"/>
        <v>0.54957268904686851</v>
      </c>
      <c r="K1710" s="5">
        <f>MAX(Online_RAW!$L$2-Online_RAW!L1710,0)</f>
        <v>0</v>
      </c>
      <c r="L1710" s="5">
        <f>0.0039*(Online_RAW!M1710)</f>
        <v>158.21129999999999</v>
      </c>
      <c r="M1710" s="10">
        <f>Online_RAW!$N$2-Online_RAW!N1710</f>
        <v>439.91415000000052</v>
      </c>
      <c r="N1710" s="5">
        <f>Online_RAW!C1710*60</f>
        <v>120.37936363636379</v>
      </c>
      <c r="O1710" s="5">
        <f>MAX(0, Online_RAW!D1710*60)</f>
        <v>59.643272727272695</v>
      </c>
      <c r="P1710" s="5">
        <f>_xlfn.IFNA(VLOOKUP(A1710,Sampling!$D$7:$E$14,2,FALSE),0)</f>
        <v>0</v>
      </c>
      <c r="Q1710">
        <f>_xlfn.IFNA(VLOOKUP(A1710,Refill!$D$6:$G$8,2,FALSE),0)</f>
        <v>0</v>
      </c>
    </row>
    <row r="1711" spans="1:17" x14ac:dyDescent="0.25">
      <c r="A1711" s="5">
        <f>ROUND((Online_RAW!B1711-General!$B$10)*24,3)</f>
        <v>28.483000000000001</v>
      </c>
      <c r="B1711" s="5">
        <f>General!$B$12+Online_ANA!K1711/1000+Online_ANA!L1711/1000+Online_ANA!M1711/1000/General!$B$22-SUM($P$2:P1711)/1000/General!$B$24+SUM($Q$2:Q1711)/1000/General!$B$24</f>
        <v>1.5530809513163122</v>
      </c>
      <c r="C1711" s="5">
        <f>Online_RAW!K1711</f>
        <v>40.340000000000003</v>
      </c>
      <c r="D1711" s="5">
        <f>Online_RAW!J1711</f>
        <v>4.5720000000000001</v>
      </c>
      <c r="E1711" s="5">
        <f>(1-F1711/100-G1711/100)/(1-C1711/100-D1711/100-General!$B$17/100)</f>
        <v>0.96601206377725024</v>
      </c>
      <c r="F1711" s="5">
        <f>N1711*General!$B$14/(N1711+O1711)+O1711*100/(N1711+O1711)</f>
        <v>47.17563444727184</v>
      </c>
      <c r="G1711" s="5">
        <f>N1711*General!$B$15/(N1711+O1711)</f>
        <v>2.6678972501377862E-2</v>
      </c>
      <c r="H1711" s="5">
        <f>(N1711+O1711)*(1/General!$B$20)*((F1711/100)-E1711*(C1711/100))*1000/B1711</f>
        <v>425.13539293382547</v>
      </c>
      <c r="I1711" s="5">
        <f>(N1711+O1711)*(1/General!$B$20)*((D1711/100)*E1711-(G1711/100))*1000/B1711</f>
        <v>227.41321974687673</v>
      </c>
      <c r="J1711" s="5">
        <f t="shared" si="26"/>
        <v>0.53491951864443987</v>
      </c>
      <c r="K1711" s="5">
        <f>MAX(Online_RAW!$L$2-Online_RAW!L1711,0)</f>
        <v>0</v>
      </c>
      <c r="L1711" s="5">
        <f>0.0039*(Online_RAW!M1711)</f>
        <v>158.46285</v>
      </c>
      <c r="M1711" s="10">
        <f>Online_RAW!$N$2-Online_RAW!N1711</f>
        <v>441.03373043478041</v>
      </c>
      <c r="N1711" s="5">
        <f>Online_RAW!C1711*60</f>
        <v>120.27652173913019</v>
      </c>
      <c r="O1711" s="5">
        <f>MAX(0, Online_RAW!D1711*60)</f>
        <v>60.055043478261005</v>
      </c>
      <c r="P1711" s="5">
        <f>_xlfn.IFNA(VLOOKUP(A1711,Sampling!$D$7:$E$14,2,FALSE),0)</f>
        <v>0</v>
      </c>
      <c r="Q1711">
        <f>_xlfn.IFNA(VLOOKUP(A1711,Refill!$D$6:$G$8,2,FALSE),0)</f>
        <v>0</v>
      </c>
    </row>
    <row r="1712" spans="1:17" x14ac:dyDescent="0.25">
      <c r="A1712" s="5">
        <f>ROUND((Online_RAW!B1712-General!$B$10)*24,3)</f>
        <v>28.5</v>
      </c>
      <c r="B1712" s="5">
        <f>General!$B$12+Online_ANA!K1712/1000+Online_ANA!L1712/1000+Online_ANA!M1712/1000/General!$B$22-SUM($P$2:P1712)/1000/General!$B$24+SUM($Q$2:Q1712)/1000/General!$B$24</f>
        <v>1.5544805747706427</v>
      </c>
      <c r="C1712" s="5">
        <f>Online_RAW!K1712</f>
        <v>40.39</v>
      </c>
      <c r="D1712" s="5">
        <f>Online_RAW!J1712</f>
        <v>4.5949999999999998</v>
      </c>
      <c r="E1712" s="5">
        <f>(1-F1712/100-G1712/100)/(1-C1712/100-D1712/100-General!$B$17/100)</f>
        <v>0.96849299042960524</v>
      </c>
      <c r="F1712" s="5">
        <f>N1712*General!$B$14/(N1712+O1712)+O1712*100/(N1712+O1712)</f>
        <v>47.110705833797674</v>
      </c>
      <c r="G1712" s="5">
        <f>N1712*General!$B$15/(N1712+O1712)</f>
        <v>2.6711764730405218E-2</v>
      </c>
      <c r="H1712" s="5">
        <f>(N1712+O1712)*(1/General!$B$20)*((F1712/100)-E1712*(C1712/100))*1000/B1712</f>
        <v>412.72564393038141</v>
      </c>
      <c r="I1712" s="5">
        <f>(N1712+O1712)*(1/General!$B$20)*((D1712/100)*E1712-(G1712/100))*1000/B1712</f>
        <v>228.40421583389886</v>
      </c>
      <c r="J1712" s="5">
        <f t="shared" si="26"/>
        <v>0.55340446902888862</v>
      </c>
      <c r="K1712" s="5">
        <f>MAX(Online_RAW!$L$2-Online_RAW!L1712,0)</f>
        <v>0</v>
      </c>
      <c r="L1712" s="5">
        <f>0.0039*(Online_RAW!M1712)</f>
        <v>158.83335</v>
      </c>
      <c r="M1712" s="10">
        <f>Online_RAW!$N$2-Online_RAW!N1712</f>
        <v>442.15547500000048</v>
      </c>
      <c r="N1712" s="5">
        <f>Online_RAW!C1712*60</f>
        <v>120.13900000000019</v>
      </c>
      <c r="O1712" s="5">
        <f>MAX(0, Online_RAW!D1712*60)</f>
        <v>59.765250000000002</v>
      </c>
      <c r="P1712" s="5">
        <f>_xlfn.IFNA(VLOOKUP(A1712,Sampling!$D$7:$E$14,2,FALSE),0)</f>
        <v>0</v>
      </c>
      <c r="Q1712">
        <f>_xlfn.IFNA(VLOOKUP(A1712,Refill!$D$6:$G$8,2,FALSE),0)</f>
        <v>0</v>
      </c>
    </row>
    <row r="1713" spans="1:17" x14ac:dyDescent="0.25">
      <c r="A1713" s="5">
        <f>ROUND((Online_RAW!B1713-General!$B$10)*24,3)</f>
        <v>28.516999999999999</v>
      </c>
      <c r="B1713" s="5">
        <f>General!$B$12+Online_ANA!K1713/1000+Online_ANA!L1713/1000+Online_ANA!M1713/1000/General!$B$22-SUM($P$2:P1713)/1000/General!$B$24+SUM($Q$2:Q1713)/1000/General!$B$24</f>
        <v>1.5555257353211014</v>
      </c>
      <c r="C1713" s="5">
        <f>Online_RAW!K1713</f>
        <v>40.43</v>
      </c>
      <c r="D1713" s="5">
        <f>Online_RAW!J1713</f>
        <v>4.5999999999999996</v>
      </c>
      <c r="E1713" s="5">
        <f>(1-F1713/100-G1713/100)/(1-C1713/100-D1713/100-General!$B$17/100)</f>
        <v>0.96647672386401695</v>
      </c>
      <c r="F1713" s="5">
        <f>N1713*General!$B$14/(N1713+O1713)+O1713*100/(N1713+O1713)</f>
        <v>47.26432735507111</v>
      </c>
      <c r="G1713" s="5">
        <f>N1713*General!$B$15/(N1713+O1713)</f>
        <v>2.663417810349944E-2</v>
      </c>
      <c r="H1713" s="5">
        <f>(N1713+O1713)*(1/General!$B$20)*((F1713/100)-E1713*(C1713/100))*1000/B1713</f>
        <v>423.4905739759609</v>
      </c>
      <c r="I1713" s="5">
        <f>(N1713+O1713)*(1/General!$B$20)*((D1713/100)*E1713-(G1713/100))*1000/B1713</f>
        <v>228.51608149874554</v>
      </c>
      <c r="J1713" s="5">
        <f t="shared" si="26"/>
        <v>0.53960134071772059</v>
      </c>
      <c r="K1713" s="5">
        <f>MAX(Online_RAW!$L$2-Online_RAW!L1713,0)</f>
        <v>0</v>
      </c>
      <c r="L1713" s="5">
        <f>0.0039*(Online_RAW!M1713)</f>
        <v>158.83335</v>
      </c>
      <c r="M1713" s="10">
        <f>Online_RAW!$N$2-Online_RAW!N1713</f>
        <v>443.29470000000038</v>
      </c>
      <c r="N1713" s="5">
        <f>Online_RAW!C1713*60</f>
        <v>120.04747826086981</v>
      </c>
      <c r="O1713" s="5">
        <f>MAX(0, Online_RAW!D1713*60)</f>
        <v>60.243391304347796</v>
      </c>
      <c r="P1713" s="5">
        <f>_xlfn.IFNA(VLOOKUP(A1713,Sampling!$D$7:$E$14,2,FALSE),0)</f>
        <v>0</v>
      </c>
      <c r="Q1713">
        <f>_xlfn.IFNA(VLOOKUP(A1713,Refill!$D$6:$G$8,2,FALSE),0)</f>
        <v>0</v>
      </c>
    </row>
    <row r="1714" spans="1:17" x14ac:dyDescent="0.25">
      <c r="A1714" s="5">
        <f>ROUND((Online_RAW!B1714-General!$B$10)*24,3)</f>
        <v>28.533000000000001</v>
      </c>
      <c r="B1714" s="5">
        <f>General!$B$12+Online_ANA!K1714/1000+Online_ANA!L1714/1000+Online_ANA!M1714/1000/General!$B$22-SUM($P$2:P1714)/1000/General!$B$24+SUM($Q$2:Q1714)/1000/General!$B$24</f>
        <v>1.5569449163098898</v>
      </c>
      <c r="C1714" s="5">
        <f>Online_RAW!K1714</f>
        <v>40.44</v>
      </c>
      <c r="D1714" s="5">
        <f>Online_RAW!J1714</f>
        <v>4.6042857142857097</v>
      </c>
      <c r="E1714" s="5">
        <f>(1-F1714/100-G1714/100)/(1-C1714/100-D1714/100-General!$B$17/100)</f>
        <v>0.96878614476601399</v>
      </c>
      <c r="F1714" s="5">
        <f>N1714*General!$B$14/(N1714+O1714)+O1714*100/(N1714+O1714)</f>
        <v>47.152160909095727</v>
      </c>
      <c r="G1714" s="5">
        <f>N1714*General!$B$15/(N1714+O1714)</f>
        <v>2.6690827823689027E-2</v>
      </c>
      <c r="H1714" s="5">
        <f>(N1714+O1714)*(1/General!$B$20)*((F1714/100)-E1714*(C1714/100))*1000/B1714</f>
        <v>411.36473754808009</v>
      </c>
      <c r="I1714" s="5">
        <f>(N1714+O1714)*(1/General!$B$20)*((D1714/100)*E1714-(G1714/100))*1000/B1714</f>
        <v>228.72310740184557</v>
      </c>
      <c r="J1714" s="5">
        <f t="shared" si="26"/>
        <v>0.55601048540314546</v>
      </c>
      <c r="K1714" s="5">
        <f>MAX(Online_RAW!$L$2-Online_RAW!L1714,0)</f>
        <v>0</v>
      </c>
      <c r="L1714" s="5">
        <f>0.0039*(Online_RAW!M1714)</f>
        <v>159.24089999999998</v>
      </c>
      <c r="M1714" s="10">
        <f>Online_RAW!$N$2-Online_RAW!N1714</f>
        <v>444.39737777778009</v>
      </c>
      <c r="N1714" s="5">
        <f>Online_RAW!C1714*60</f>
        <v>120.12157894736819</v>
      </c>
      <c r="O1714" s="5">
        <f>MAX(0, Online_RAW!D1714*60)</f>
        <v>59.8976842105263</v>
      </c>
      <c r="P1714" s="5">
        <f>_xlfn.IFNA(VLOOKUP(A1714,Sampling!$D$7:$E$14,2,FALSE),0)</f>
        <v>0</v>
      </c>
      <c r="Q1714">
        <f>_xlfn.IFNA(VLOOKUP(A1714,Refill!$D$6:$G$8,2,FALSE),0)</f>
        <v>0</v>
      </c>
    </row>
    <row r="1715" spans="1:17" x14ac:dyDescent="0.25">
      <c r="A1715" s="5">
        <f>ROUND((Online_RAW!B1715-General!$B$10)*24,3)</f>
        <v>28.55</v>
      </c>
      <c r="B1715" s="5">
        <f>General!$B$12+Online_ANA!K1715/1000+Online_ANA!L1715/1000+Online_ANA!M1715/1000/General!$B$22-SUM($P$2:P1715)/1000/General!$B$24+SUM($Q$2:Q1715)/1000/General!$B$24</f>
        <v>1.5582237679297983</v>
      </c>
      <c r="C1715" s="5">
        <f>Online_RAW!K1715</f>
        <v>40.468333333333298</v>
      </c>
      <c r="D1715" s="5">
        <f>Online_RAW!J1715</f>
        <v>4.6042857142857097</v>
      </c>
      <c r="E1715" s="5">
        <f>(1-F1715/100-G1715/100)/(1-C1715/100-D1715/100-General!$B$17/100)</f>
        <v>0.96824678799037522</v>
      </c>
      <c r="F1715" s="5">
        <f>N1715*General!$B$14/(N1715+O1715)+O1715*100/(N1715+O1715)</f>
        <v>47.209030651513046</v>
      </c>
      <c r="G1715" s="5">
        <f>N1715*General!$B$15/(N1715+O1715)</f>
        <v>2.6662105731559065E-2</v>
      </c>
      <c r="H1715" s="5">
        <f>(N1715+O1715)*(1/General!$B$20)*((F1715/100)-E1715*(C1715/100))*1000/B1715</f>
        <v>413.57456536031822</v>
      </c>
      <c r="I1715" s="5">
        <f>(N1715+O1715)*(1/General!$B$20)*((D1715/100)*E1715-(G1715/100))*1000/B1715</f>
        <v>228.35695927334334</v>
      </c>
      <c r="J1715" s="5">
        <f t="shared" si="26"/>
        <v>0.55215426285799785</v>
      </c>
      <c r="K1715" s="5">
        <f>MAX(Online_RAW!$L$2-Online_RAW!L1715,0)</f>
        <v>0</v>
      </c>
      <c r="L1715" s="5">
        <f>0.0039*(Online_RAW!M1715)</f>
        <v>159.48659999999998</v>
      </c>
      <c r="M1715" s="10">
        <f>Online_RAW!$N$2-Online_RAW!N1715</f>
        <v>445.52351304348031</v>
      </c>
      <c r="N1715" s="5">
        <f>Online_RAW!C1715*60</f>
        <v>119.96504347826101</v>
      </c>
      <c r="O1715" s="5">
        <f>MAX(0, Online_RAW!D1715*60)</f>
        <v>60.013304347825802</v>
      </c>
      <c r="P1715" s="5">
        <f>_xlfn.IFNA(VLOOKUP(A1715,Sampling!$D$7:$E$14,2,FALSE),0)</f>
        <v>0</v>
      </c>
      <c r="Q1715">
        <f>_xlfn.IFNA(VLOOKUP(A1715,Refill!$D$6:$G$8,2,FALSE),0)</f>
        <v>0</v>
      </c>
    </row>
    <row r="1716" spans="1:17" x14ac:dyDescent="0.25">
      <c r="A1716" s="5">
        <f>ROUND((Online_RAW!B1716-General!$B$10)*24,3)</f>
        <v>28.567</v>
      </c>
      <c r="B1716" s="5">
        <f>General!$B$12+Online_ANA!K1716/1000+Online_ANA!L1716/1000+Online_ANA!M1716/1000/General!$B$22-SUM($P$2:P1716)/1000/General!$B$24+SUM($Q$2:Q1716)/1000/General!$B$24</f>
        <v>1.5596058403878259</v>
      </c>
      <c r="C1716" s="5">
        <f>Online_RAW!K1716</f>
        <v>40.47</v>
      </c>
      <c r="D1716" s="5">
        <f>Online_RAW!J1716</f>
        <v>4.6150000000000002</v>
      </c>
      <c r="E1716" s="5">
        <f>(1-F1716/100-G1716/100)/(1-C1716/100-D1716/100-General!$B$17/100)</f>
        <v>0.96712240277946149</v>
      </c>
      <c r="F1716" s="5">
        <f>N1716*General!$B$14/(N1716+O1716)+O1716*100/(N1716+O1716)</f>
        <v>47.282314582000012</v>
      </c>
      <c r="G1716" s="5">
        <f>N1716*General!$B$15/(N1716+O1716)</f>
        <v>2.6625093645454536E-2</v>
      </c>
      <c r="H1716" s="5">
        <f>(N1716+O1716)*(1/General!$B$20)*((F1716/100)-E1716*(C1716/100))*1000/B1716</f>
        <v>418.91138225675292</v>
      </c>
      <c r="I1716" s="5">
        <f>(N1716+O1716)*(1/General!$B$20)*((D1716/100)*E1716-(G1716/100))*1000/B1716</f>
        <v>228.24394701581542</v>
      </c>
      <c r="J1716" s="5">
        <f t="shared" si="26"/>
        <v>0.54485019190985728</v>
      </c>
      <c r="K1716" s="5">
        <f>MAX(Online_RAW!$L$2-Online_RAW!L1716,0)</f>
        <v>0</v>
      </c>
      <c r="L1716" s="5">
        <f>0.0039*(Online_RAW!M1716)</f>
        <v>159.80737499999998</v>
      </c>
      <c r="M1716" s="10">
        <f>Online_RAW!$N$2-Online_RAW!N1716</f>
        <v>446.68032727273021</v>
      </c>
      <c r="N1716" s="5">
        <f>Online_RAW!C1716*60</f>
        <v>119.70436363636379</v>
      </c>
      <c r="O1716" s="5">
        <f>MAX(0, Online_RAW!D1716*60)</f>
        <v>60.132545454545394</v>
      </c>
      <c r="P1716" s="5">
        <f>_xlfn.IFNA(VLOOKUP(A1716,Sampling!$D$7:$E$14,2,FALSE),0)</f>
        <v>0</v>
      </c>
      <c r="Q1716">
        <f>_xlfn.IFNA(VLOOKUP(A1716,Refill!$D$6:$G$8,2,FALSE),0)</f>
        <v>0</v>
      </c>
    </row>
    <row r="1717" spans="1:17" x14ac:dyDescent="0.25">
      <c r="A1717" s="5">
        <f>ROUND((Online_RAW!B1717-General!$B$10)*24,3)</f>
        <v>28.582999999999998</v>
      </c>
      <c r="B1717" s="5">
        <f>General!$B$12+Online_ANA!K1717/1000+Online_ANA!L1717/1000+Online_ANA!M1717/1000/General!$B$22-SUM($P$2:P1717)/1000/General!$B$24+SUM($Q$2:Q1717)/1000/General!$B$24</f>
        <v>1.5609430125089727</v>
      </c>
      <c r="C1717" s="5">
        <f>Online_RAW!K1717</f>
        <v>40.5</v>
      </c>
      <c r="D1717" s="5">
        <f>Online_RAW!J1717</f>
        <v>4.6416666666666702</v>
      </c>
      <c r="E1717" s="5">
        <f>(1-F1717/100-G1717/100)/(1-C1717/100-D1717/100-General!$B$17/100)</f>
        <v>0.96605649434852747</v>
      </c>
      <c r="F1717" s="5">
        <f>N1717*General!$B$14/(N1717+O1717)+O1717*100/(N1717+O1717)</f>
        <v>47.395187941199453</v>
      </c>
      <c r="G1717" s="5">
        <f>N1717*General!$B$15/(N1717+O1717)</f>
        <v>2.6568086898384118E-2</v>
      </c>
      <c r="H1717" s="5">
        <f>(N1717+O1717)*(1/General!$B$20)*((F1717/100)-E1717*(C1717/100))*1000/B1717</f>
        <v>426.09270513944523</v>
      </c>
      <c r="I1717" s="5">
        <f>(N1717+O1717)*(1/General!$B$20)*((D1717/100)*E1717-(G1717/100))*1000/B1717</f>
        <v>229.66747598962689</v>
      </c>
      <c r="J1717" s="5">
        <f t="shared" si="26"/>
        <v>0.5390082327611424</v>
      </c>
      <c r="K1717" s="5">
        <f>MAX(Online_RAW!$L$2-Online_RAW!L1717,0)</f>
        <v>0</v>
      </c>
      <c r="L1717" s="5">
        <f>0.0039*(Online_RAW!M1717)</f>
        <v>160.10747999999998</v>
      </c>
      <c r="M1717" s="10">
        <f>Online_RAW!$N$2-Online_RAW!N1717</f>
        <v>447.81073043478045</v>
      </c>
      <c r="N1717" s="5">
        <f>Online_RAW!C1717*60</f>
        <v>119.732086956522</v>
      </c>
      <c r="O1717" s="5">
        <f>MAX(0, Online_RAW!D1717*60)</f>
        <v>60.532434782608803</v>
      </c>
      <c r="P1717" s="5">
        <f>_xlfn.IFNA(VLOOKUP(A1717,Sampling!$D$7:$E$14,2,FALSE),0)</f>
        <v>0</v>
      </c>
      <c r="Q1717">
        <f>_xlfn.IFNA(VLOOKUP(A1717,Refill!$D$6:$G$8,2,FALSE),0)</f>
        <v>0</v>
      </c>
    </row>
    <row r="1718" spans="1:17" x14ac:dyDescent="0.25">
      <c r="A1718" s="5">
        <f>ROUND((Online_RAW!B1718-General!$B$10)*24,3)</f>
        <v>28.6</v>
      </c>
      <c r="B1718" s="5">
        <f>General!$B$12+Online_ANA!K1718/1000+Online_ANA!L1718/1000+Online_ANA!M1718/1000/General!$B$22-SUM($P$2:P1718)/1000/General!$B$24+SUM($Q$2:Q1718)/1000/General!$B$24</f>
        <v>1.5620020871001195</v>
      </c>
      <c r="C1718" s="5">
        <f>Online_RAW!K1718</f>
        <v>40.554285714285697</v>
      </c>
      <c r="D1718" s="5">
        <f>Online_RAW!J1718</f>
        <v>4.665</v>
      </c>
      <c r="E1718" s="5">
        <f>(1-F1718/100-G1718/100)/(1-C1718/100-D1718/100-General!$B$17/100)</f>
        <v>0.96814204317747155</v>
      </c>
      <c r="F1718" s="5">
        <f>N1718*General!$B$14/(N1718+O1718)+O1718*100/(N1718+O1718)</f>
        <v>47.356807488578298</v>
      </c>
      <c r="G1718" s="5">
        <f>N1718*General!$B$15/(N1718+O1718)</f>
        <v>2.6587470965364499E-2</v>
      </c>
      <c r="H1718" s="5">
        <f>(N1718+O1718)*(1/General!$B$20)*((F1718/100)-E1718*(C1718/100))*1000/B1718</f>
        <v>415.71658167539528</v>
      </c>
      <c r="I1718" s="5">
        <f>(N1718+O1718)*(1/General!$B$20)*((D1718/100)*E1718-(G1718/100))*1000/B1718</f>
        <v>230.58652816073516</v>
      </c>
      <c r="J1718" s="5">
        <f t="shared" si="26"/>
        <v>0.55467243387655984</v>
      </c>
      <c r="K1718" s="5">
        <f>MAX(Online_RAW!$L$2-Online_RAW!L1718,0)</f>
        <v>0</v>
      </c>
      <c r="L1718" s="5">
        <f>0.0039*(Online_RAW!M1718)</f>
        <v>160.10747999999998</v>
      </c>
      <c r="M1718" s="10">
        <f>Online_RAW!$N$2-Online_RAW!N1718</f>
        <v>448.96512173913015</v>
      </c>
      <c r="N1718" s="5">
        <f>Online_RAW!C1718*60</f>
        <v>119.51582608695659</v>
      </c>
      <c r="O1718" s="5">
        <f>MAX(0, Online_RAW!D1718*60)</f>
        <v>60.291913043477997</v>
      </c>
      <c r="P1718" s="5">
        <f>_xlfn.IFNA(VLOOKUP(A1718,Sampling!$D$7:$E$14,2,FALSE),0)</f>
        <v>0</v>
      </c>
      <c r="Q1718">
        <f>_xlfn.IFNA(VLOOKUP(A1718,Refill!$D$6:$G$8,2,FALSE),0)</f>
        <v>0</v>
      </c>
    </row>
    <row r="1719" spans="1:17" x14ac:dyDescent="0.25">
      <c r="A1719" s="5">
        <f>ROUND((Online_RAW!B1719-General!$B$10)*24,3)</f>
        <v>28.617000000000001</v>
      </c>
      <c r="B1719" s="5">
        <f>General!$B$12+Online_ANA!K1719/1000+Online_ANA!L1719/1000+Online_ANA!M1719/1000/General!$B$22-SUM($P$2:P1719)/1000/General!$B$24+SUM($Q$2:Q1719)/1000/General!$B$24</f>
        <v>1.5634682720622297</v>
      </c>
      <c r="C1719" s="5">
        <f>Online_RAW!K1719</f>
        <v>40.604999999999997</v>
      </c>
      <c r="D1719" s="5">
        <f>Online_RAW!J1719</f>
        <v>4.66</v>
      </c>
      <c r="E1719" s="5">
        <f>(1-F1719/100-G1719/100)/(1-C1719/100-D1719/100-General!$B$17/100)</f>
        <v>0.9675885239911961</v>
      </c>
      <c r="F1719" s="5">
        <f>N1719*General!$B$14/(N1719+O1719)+O1719*100/(N1719+O1719)</f>
        <v>47.431160331659818</v>
      </c>
      <c r="G1719" s="5">
        <f>N1719*General!$B$15/(N1719+O1719)</f>
        <v>2.6549919024414236E-2</v>
      </c>
      <c r="H1719" s="5">
        <f>(N1719+O1719)*(1/General!$B$20)*((F1719/100)-E1719*(C1719/100))*1000/B1719</f>
        <v>418.79765687859054</v>
      </c>
      <c r="I1719" s="5">
        <f>(N1719+O1719)*(1/General!$B$20)*((D1719/100)*E1719-(G1719/100))*1000/B1719</f>
        <v>230.55407224916073</v>
      </c>
      <c r="J1719" s="5">
        <f t="shared" si="26"/>
        <v>0.55051423632009089</v>
      </c>
      <c r="K1719" s="5">
        <f>MAX(Online_RAW!$L$2-Online_RAW!L1719,0)</f>
        <v>0</v>
      </c>
      <c r="L1719" s="5">
        <f>0.0039*(Online_RAW!M1719)</f>
        <v>160.53257999999997</v>
      </c>
      <c r="M1719" s="10">
        <f>Online_RAW!$N$2-Online_RAW!N1719</f>
        <v>450.09990434783049</v>
      </c>
      <c r="N1719" s="5">
        <f>Online_RAW!C1719*60</f>
        <v>119.638956521739</v>
      </c>
      <c r="O1719" s="5">
        <f>MAX(0, Online_RAW!D1719*60)</f>
        <v>60.608608695652201</v>
      </c>
      <c r="P1719" s="5">
        <f>_xlfn.IFNA(VLOOKUP(A1719,Sampling!$D$7:$E$14,2,FALSE),0)</f>
        <v>0</v>
      </c>
      <c r="Q1719">
        <f>_xlfn.IFNA(VLOOKUP(A1719,Refill!$D$6:$G$8,2,FALSE),0)</f>
        <v>0</v>
      </c>
    </row>
    <row r="1720" spans="1:17" x14ac:dyDescent="0.25">
      <c r="A1720" s="5">
        <f>ROUND((Online_RAW!B1720-General!$B$10)*24,3)</f>
        <v>28.632999999999999</v>
      </c>
      <c r="B1720" s="5">
        <f>General!$B$12+Online_ANA!K1720/1000+Online_ANA!L1720/1000+Online_ANA!M1720/1000/General!$B$22-SUM($P$2:P1720)/1000/General!$B$24+SUM($Q$2:Q1720)/1000/General!$B$24</f>
        <v>1.5646852870248991</v>
      </c>
      <c r="C1720" s="5">
        <f>Online_RAW!K1720</f>
        <v>40.636000000000003</v>
      </c>
      <c r="D1720" s="5">
        <f>Online_RAW!J1720</f>
        <v>4.6820000000000004</v>
      </c>
      <c r="E1720" s="5">
        <f>(1-F1720/100-G1720/100)/(1-C1720/100-D1720/100-General!$B$17/100)</f>
        <v>0.96869724137724644</v>
      </c>
      <c r="F1720" s="5">
        <f>N1720*General!$B$14/(N1720+O1720)+O1720*100/(N1720+O1720)</f>
        <v>47.422290893297372</v>
      </c>
      <c r="G1720" s="5">
        <f>N1720*General!$B$15/(N1720+O1720)</f>
        <v>2.6554398538738706E-2</v>
      </c>
      <c r="H1720" s="5">
        <f>(N1720+O1720)*(1/General!$B$20)*((F1720/100)-E1720*(C1720/100))*1000/B1720</f>
        <v>414.09075976864995</v>
      </c>
      <c r="I1720" s="5">
        <f>(N1720+O1720)*(1/General!$B$20)*((D1720/100)*E1720-(G1720/100))*1000/B1720</f>
        <v>231.69723092371098</v>
      </c>
      <c r="J1720" s="5">
        <f t="shared" si="26"/>
        <v>0.55953248281405465</v>
      </c>
      <c r="K1720" s="5">
        <f>MAX(Online_RAW!$L$2-Online_RAW!L1720,0)</f>
        <v>0</v>
      </c>
      <c r="L1720" s="5">
        <f>0.0039*(Online_RAW!M1720)</f>
        <v>160.75799999999998</v>
      </c>
      <c r="M1720" s="10">
        <f>Online_RAW!$N$2-Online_RAW!N1720</f>
        <v>451.1807428571401</v>
      </c>
      <c r="N1720" s="5">
        <f>Online_RAW!C1720*60</f>
        <v>119.6394545454546</v>
      </c>
      <c r="O1720" s="5">
        <f>MAX(0, Online_RAW!D1720*60)</f>
        <v>60.578454545454598</v>
      </c>
      <c r="P1720" s="5">
        <f>_xlfn.IFNA(VLOOKUP(A1720,Sampling!$D$7:$E$14,2,FALSE),0)</f>
        <v>0</v>
      </c>
      <c r="Q1720">
        <f>_xlfn.IFNA(VLOOKUP(A1720,Refill!$D$6:$G$8,2,FALSE),0)</f>
        <v>0</v>
      </c>
    </row>
    <row r="1721" spans="1:17" x14ac:dyDescent="0.25">
      <c r="A1721" s="5">
        <f>ROUND((Online_RAW!B1721-General!$B$10)*24,3)</f>
        <v>28.65</v>
      </c>
      <c r="B1721" s="5">
        <f>General!$B$12+Online_ANA!K1721/1000+Online_ANA!L1721/1000+Online_ANA!M1721/1000/General!$B$22-SUM($P$2:P1721)/1000/General!$B$24+SUM($Q$2:Q1721)/1000/General!$B$24</f>
        <v>1.5659626135321101</v>
      </c>
      <c r="C1721" s="5">
        <f>Online_RAW!K1721</f>
        <v>40.594999999999999</v>
      </c>
      <c r="D1721" s="5">
        <f>Online_RAW!J1721</f>
        <v>4.6849999999999996</v>
      </c>
      <c r="E1721" s="5">
        <f>(1-F1721/100-G1721/100)/(1-C1721/100-D1721/100-General!$B$17/100)</f>
        <v>0.96914764980654999</v>
      </c>
      <c r="F1721" s="5">
        <f>N1721*General!$B$14/(N1721+O1721)+O1721*100/(N1721+O1721)</f>
        <v>47.360997981119972</v>
      </c>
      <c r="G1721" s="5">
        <f>N1721*General!$B$15/(N1721+O1721)</f>
        <v>2.6585354554989907E-2</v>
      </c>
      <c r="H1721" s="5">
        <f>(N1721+O1721)*(1/General!$B$20)*((F1721/100)-E1721*(C1721/100))*1000/B1721</f>
        <v>411.05992163526315</v>
      </c>
      <c r="I1721" s="5">
        <f>(N1721+O1721)*(1/General!$B$20)*((D1721/100)*E1721-(G1721/100))*1000/B1721</f>
        <v>231.40031020331188</v>
      </c>
      <c r="J1721" s="5">
        <f t="shared" ref="J1721:J1784" si="27">I1721/H1721</f>
        <v>0.562935713320734</v>
      </c>
      <c r="K1721" s="5">
        <f>MAX(Online_RAW!$L$2-Online_RAW!L1721,0)</f>
        <v>0</v>
      </c>
      <c r="L1721" s="5">
        <f>0.0039*(Online_RAW!M1721)</f>
        <v>161.01637499999998</v>
      </c>
      <c r="M1721" s="10">
        <f>Online_RAW!$N$2-Online_RAW!N1721</f>
        <v>452.29140000000007</v>
      </c>
      <c r="N1721" s="5">
        <f>Online_RAW!C1721*60</f>
        <v>119.590857142857</v>
      </c>
      <c r="O1721" s="5">
        <f>MAX(0, Online_RAW!D1721*60)</f>
        <v>60.344086956521998</v>
      </c>
      <c r="P1721" s="5">
        <f>_xlfn.IFNA(VLOOKUP(A1721,Sampling!$D$7:$E$14,2,FALSE),0)</f>
        <v>0</v>
      </c>
      <c r="Q1721">
        <f>_xlfn.IFNA(VLOOKUP(A1721,Refill!$D$6:$G$8,2,FALSE),0)</f>
        <v>0</v>
      </c>
    </row>
    <row r="1722" spans="1:17" x14ac:dyDescent="0.25">
      <c r="A1722" s="5">
        <f>ROUND((Online_RAW!B1722-General!$B$10)*24,3)</f>
        <v>28.667000000000002</v>
      </c>
      <c r="B1722" s="5">
        <f>General!$B$12+Online_ANA!K1722/1000+Online_ANA!L1722/1000+Online_ANA!M1722/1000/General!$B$22-SUM($P$2:P1722)/1000/General!$B$24+SUM($Q$2:Q1722)/1000/General!$B$24</f>
        <v>1.567442848833551</v>
      </c>
      <c r="C1722" s="5">
        <f>Online_RAW!K1722</f>
        <v>40.585000000000001</v>
      </c>
      <c r="D1722" s="5">
        <f>Online_RAW!J1722</f>
        <v>4.71</v>
      </c>
      <c r="E1722" s="5">
        <f>(1-F1722/100-G1722/100)/(1-C1722/100-D1722/100-General!$B$17/100)</f>
        <v>0.96698130180496988</v>
      </c>
      <c r="F1722" s="5">
        <f>N1722*General!$B$14/(N1722+O1722)+O1722*100/(N1722+O1722)</f>
        <v>47.493174657074384</v>
      </c>
      <c r="G1722" s="5">
        <f>N1722*General!$B$15/(N1722+O1722)</f>
        <v>2.6518598658043239E-2</v>
      </c>
      <c r="H1722" s="5">
        <f>(N1722+O1722)*(1/General!$B$20)*((F1722/100)-E1722*(C1722/100))*1000/B1722</f>
        <v>423.03095243724982</v>
      </c>
      <c r="I1722" s="5">
        <f>(N1722+O1722)*(1/General!$B$20)*((D1722/100)*E1722-(G1722/100))*1000/B1722</f>
        <v>232.22760058140898</v>
      </c>
      <c r="J1722" s="5">
        <f t="shared" si="27"/>
        <v>0.548961250337483</v>
      </c>
      <c r="K1722" s="5">
        <f>MAX(Online_RAW!$L$2-Online_RAW!L1722,0)</f>
        <v>0</v>
      </c>
      <c r="L1722" s="5">
        <f>0.0039*(Online_RAW!M1722)</f>
        <v>161.39681999999999</v>
      </c>
      <c r="M1722" s="10">
        <f>Online_RAW!$N$2-Online_RAW!N1722</f>
        <v>453.49017142857065</v>
      </c>
      <c r="N1722" s="5">
        <f>Online_RAW!C1722*60</f>
        <v>119.45727272727301</v>
      </c>
      <c r="O1722" s="5">
        <f>MAX(0, Online_RAW!D1722*60)</f>
        <v>60.729130434782391</v>
      </c>
      <c r="P1722" s="5">
        <f>_xlfn.IFNA(VLOOKUP(A1722,Sampling!$D$7:$E$14,2,FALSE),0)</f>
        <v>0</v>
      </c>
      <c r="Q1722">
        <f>_xlfn.IFNA(VLOOKUP(A1722,Refill!$D$6:$G$8,2,FALSE),0)</f>
        <v>0</v>
      </c>
    </row>
    <row r="1723" spans="1:17" x14ac:dyDescent="0.25">
      <c r="A1723" s="5">
        <f>ROUND((Online_RAW!B1723-General!$B$10)*24,3)</f>
        <v>28.683</v>
      </c>
      <c r="B1723" s="5">
        <f>General!$B$12+Online_ANA!K1723/1000+Online_ANA!L1723/1000+Online_ANA!M1723/1000/General!$B$22-SUM($P$2:P1723)/1000/General!$B$24+SUM($Q$2:Q1723)/1000/General!$B$24</f>
        <v>1.5684726415179358</v>
      </c>
      <c r="C1723" s="5">
        <f>Online_RAW!K1723</f>
        <v>40.604999999999997</v>
      </c>
      <c r="D1723" s="5">
        <f>Online_RAW!J1723</f>
        <v>4.702</v>
      </c>
      <c r="E1723" s="5">
        <f>(1-F1723/100-G1723/100)/(1-C1723/100-D1723/100-General!$B$17/100)</f>
        <v>0.96699481420416944</v>
      </c>
      <c r="F1723" s="5">
        <f>N1723*General!$B$14/(N1723+O1723)+O1723*100/(N1723+O1723)</f>
        <v>47.504050738728338</v>
      </c>
      <c r="G1723" s="5">
        <f>N1723*General!$B$15/(N1723+O1723)</f>
        <v>2.6513105687510943E-2</v>
      </c>
      <c r="H1723" s="5">
        <f>(N1723+O1723)*(1/General!$B$20)*((F1723/100)-E1723*(C1723/100))*1000/B1723</f>
        <v>422.06152940753157</v>
      </c>
      <c r="I1723" s="5">
        <f>(N1723+O1723)*(1/General!$B$20)*((D1723/100)*E1723-(G1723/100))*1000/B1723</f>
        <v>231.55611793752169</v>
      </c>
      <c r="J1723" s="5">
        <f t="shared" si="27"/>
        <v>0.54863118716971992</v>
      </c>
      <c r="K1723" s="5">
        <f>MAX(Online_RAW!$L$2-Online_RAW!L1723,0)</f>
        <v>0</v>
      </c>
      <c r="L1723" s="5">
        <f>0.0039*(Online_RAW!M1723)</f>
        <v>161.39681999999999</v>
      </c>
      <c r="M1723" s="10">
        <f>Online_RAW!$N$2-Online_RAW!N1723</f>
        <v>454.61264545455015</v>
      </c>
      <c r="N1723" s="5">
        <f>Online_RAW!C1723*60</f>
        <v>119.36754545454539</v>
      </c>
      <c r="O1723" s="5">
        <f>MAX(0, Online_RAW!D1723*60)</f>
        <v>60.720818181818402</v>
      </c>
      <c r="P1723" s="5">
        <f>_xlfn.IFNA(VLOOKUP(A1723,Sampling!$D$7:$E$14,2,FALSE),0)</f>
        <v>0</v>
      </c>
      <c r="Q1723">
        <f>_xlfn.IFNA(VLOOKUP(A1723,Refill!$D$6:$G$8,2,FALSE),0)</f>
        <v>0</v>
      </c>
    </row>
    <row r="1724" spans="1:17" x14ac:dyDescent="0.25">
      <c r="A1724" s="5">
        <f>ROUND((Online_RAW!B1724-General!$B$10)*24,3)</f>
        <v>28.7</v>
      </c>
      <c r="B1724" s="5">
        <f>General!$B$12+Online_ANA!K1724/1000+Online_ANA!L1724/1000+Online_ANA!M1724/1000/General!$B$22-SUM($P$2:P1724)/1000/General!$B$24+SUM($Q$2:Q1724)/1000/General!$B$24</f>
        <v>1.5699631531530647</v>
      </c>
      <c r="C1724" s="5">
        <f>Online_RAW!K1724</f>
        <v>40.645000000000003</v>
      </c>
      <c r="D1724" s="5">
        <f>Online_RAW!J1724</f>
        <v>4.7183333333333302</v>
      </c>
      <c r="E1724" s="5">
        <f>(1-F1724/100-G1724/100)/(1-C1724/100-D1724/100-General!$B$17/100)</f>
        <v>0.96665676163593783</v>
      </c>
      <c r="F1724" s="5">
        <f>N1724*General!$B$14/(N1724+O1724)+O1724*100/(N1724+O1724)</f>
        <v>47.576885357830093</v>
      </c>
      <c r="G1724" s="5">
        <f>N1724*General!$B$15/(N1724+O1724)</f>
        <v>2.6476320526348445E-2</v>
      </c>
      <c r="H1724" s="5">
        <f>(N1724+O1724)*(1/General!$B$20)*((F1724/100)-E1724*(C1724/100))*1000/B1724</f>
        <v>424.25775682233382</v>
      </c>
      <c r="I1724" s="5">
        <f>(N1724+O1724)*(1/General!$B$20)*((D1724/100)*E1724-(G1724/100))*1000/B1724</f>
        <v>232.14461588474728</v>
      </c>
      <c r="J1724" s="5">
        <f t="shared" si="27"/>
        <v>0.54717824754342048</v>
      </c>
      <c r="K1724" s="5">
        <f>MAX(Online_RAW!$L$2-Online_RAW!L1724,0)</f>
        <v>0</v>
      </c>
      <c r="L1724" s="5">
        <f>0.0039*(Online_RAW!M1724)</f>
        <v>161.81957999999997</v>
      </c>
      <c r="M1724" s="10">
        <f>Online_RAW!$N$2-Online_RAW!N1724</f>
        <v>455.7764947368405</v>
      </c>
      <c r="N1724" s="5">
        <f>Online_RAW!C1724*60</f>
        <v>119.24290909090919</v>
      </c>
      <c r="O1724" s="5">
        <f>MAX(0, Online_RAW!D1724*60)</f>
        <v>60.907363636363797</v>
      </c>
      <c r="P1724" s="5">
        <f>_xlfn.IFNA(VLOOKUP(A1724,Sampling!$D$7:$E$14,2,FALSE),0)</f>
        <v>0</v>
      </c>
      <c r="Q1724">
        <f>_xlfn.IFNA(VLOOKUP(A1724,Refill!$D$6:$G$8,2,FALSE),0)</f>
        <v>0</v>
      </c>
    </row>
    <row r="1725" spans="1:17" x14ac:dyDescent="0.25">
      <c r="A1725" s="5">
        <f>ROUND((Online_RAW!B1725-General!$B$10)*24,3)</f>
        <v>28.716999999999999</v>
      </c>
      <c r="B1725" s="5">
        <f>General!$B$12+Online_ANA!K1725/1000+Online_ANA!L1725/1000+Online_ANA!M1725/1000/General!$B$22-SUM($P$2:P1725)/1000/General!$B$24+SUM($Q$2:Q1725)/1000/General!$B$24</f>
        <v>1.5711878592994128</v>
      </c>
      <c r="C1725" s="5">
        <f>Online_RAW!K1725</f>
        <v>40.685000000000002</v>
      </c>
      <c r="D1725" s="5">
        <f>Online_RAW!J1725</f>
        <v>4.74</v>
      </c>
      <c r="E1725" s="5">
        <f>(1-F1725/100-G1725/100)/(1-C1725/100-D1725/100-General!$B$17/100)</f>
        <v>0.96802047487824305</v>
      </c>
      <c r="F1725" s="5">
        <f>N1725*General!$B$14/(N1725+O1725)+O1725*100/(N1725+O1725)</f>
        <v>47.56265408865233</v>
      </c>
      <c r="G1725" s="5">
        <f>N1725*General!$B$15/(N1725+O1725)</f>
        <v>2.6483508036034178E-2</v>
      </c>
      <c r="H1725" s="5">
        <f>(N1725+O1725)*(1/General!$B$20)*((F1725/100)-E1725*(C1725/100))*1000/B1725</f>
        <v>417.70490632626638</v>
      </c>
      <c r="I1725" s="5">
        <f>(N1725+O1725)*(1/General!$B$20)*((D1725/100)*E1725-(G1725/100))*1000/B1725</f>
        <v>232.98720515801253</v>
      </c>
      <c r="J1725" s="5">
        <f t="shared" si="27"/>
        <v>0.55777943143437214</v>
      </c>
      <c r="K1725" s="5">
        <f>MAX(Online_RAW!$L$2-Online_RAW!L1725,0)</f>
        <v>0</v>
      </c>
      <c r="L1725" s="5">
        <f>0.0039*(Online_RAW!M1725)</f>
        <v>162.05670000000001</v>
      </c>
      <c r="M1725" s="10">
        <f>Online_RAW!$N$2-Online_RAW!N1725</f>
        <v>456.85296363636007</v>
      </c>
      <c r="N1725" s="5">
        <f>Online_RAW!C1725*60</f>
        <v>119.08199999999999</v>
      </c>
      <c r="O1725" s="5">
        <f>MAX(0, Online_RAW!D1725*60)</f>
        <v>60.776347826086791</v>
      </c>
      <c r="P1725" s="5">
        <f>_xlfn.IFNA(VLOOKUP(A1725,Sampling!$D$7:$E$14,2,FALSE),0)</f>
        <v>0</v>
      </c>
      <c r="Q1725">
        <f>_xlfn.IFNA(VLOOKUP(A1725,Refill!$D$6:$G$8,2,FALSE),0)</f>
        <v>0</v>
      </c>
    </row>
    <row r="1726" spans="1:17" x14ac:dyDescent="0.25">
      <c r="A1726" s="5">
        <f>ROUND((Online_RAW!B1726-General!$B$10)*24,3)</f>
        <v>28.733000000000001</v>
      </c>
      <c r="B1726" s="5">
        <f>General!$B$12+Online_ANA!K1726/1000+Online_ANA!L1726/1000+Online_ANA!M1726/1000/General!$B$22-SUM($P$2:P1726)/1000/General!$B$24+SUM($Q$2:Q1726)/1000/General!$B$24</f>
        <v>1.5725936111839269</v>
      </c>
      <c r="C1726" s="5">
        <f>Online_RAW!K1726</f>
        <v>40.704999999999998</v>
      </c>
      <c r="D1726" s="5">
        <f>Online_RAW!J1726</f>
        <v>4.7359999999999998</v>
      </c>
      <c r="E1726" s="5">
        <f>(1-F1726/100-G1726/100)/(1-C1726/100-D1726/100-General!$B$17/100)</f>
        <v>0.96883917441939582</v>
      </c>
      <c r="F1726" s="5">
        <f>N1726*General!$B$14/(N1726+O1726)+O1726*100/(N1726+O1726)</f>
        <v>47.533814667614209</v>
      </c>
      <c r="G1726" s="5">
        <f>N1726*General!$B$15/(N1726+O1726)</f>
        <v>2.649807340019485E-2</v>
      </c>
      <c r="H1726" s="5">
        <f>(N1726+O1726)*(1/General!$B$20)*((F1726/100)-E1726*(C1726/100))*1000/B1726</f>
        <v>413.47882741551774</v>
      </c>
      <c r="I1726" s="5">
        <f>(N1726+O1726)*(1/General!$B$20)*((D1726/100)*E1726-(G1726/100))*1000/B1726</f>
        <v>232.95155710583296</v>
      </c>
      <c r="J1726" s="5">
        <f t="shared" si="27"/>
        <v>0.56339416110352047</v>
      </c>
      <c r="K1726" s="5">
        <f>MAX(Online_RAW!$L$2-Online_RAW!L1726,0)</f>
        <v>0</v>
      </c>
      <c r="L1726" s="5">
        <f>0.0039*(Online_RAW!M1726)</f>
        <v>162.34400000000014</v>
      </c>
      <c r="M1726" s="10">
        <f>Online_RAW!$N$2-Online_RAW!N1726</f>
        <v>458.0720761904804</v>
      </c>
      <c r="N1726" s="5">
        <f>Online_RAW!C1726*60</f>
        <v>119.23609090909081</v>
      </c>
      <c r="O1726" s="5">
        <f>MAX(0, Online_RAW!D1726*60)</f>
        <v>60.756</v>
      </c>
      <c r="P1726" s="5">
        <f>_xlfn.IFNA(VLOOKUP(A1726,Sampling!$D$7:$E$14,2,FALSE),0)</f>
        <v>0</v>
      </c>
      <c r="Q1726">
        <f>_xlfn.IFNA(VLOOKUP(A1726,Refill!$D$6:$G$8,2,FALSE),0)</f>
        <v>0</v>
      </c>
    </row>
    <row r="1727" spans="1:17" x14ac:dyDescent="0.25">
      <c r="A1727" s="5">
        <f>ROUND((Online_RAW!B1727-General!$B$10)*24,3)</f>
        <v>28.75</v>
      </c>
      <c r="B1727" s="5">
        <f>General!$B$12+Online_ANA!K1727/1000+Online_ANA!L1727/1000+Online_ANA!M1727/1000/General!$B$22-SUM($P$2:P1727)/1000/General!$B$24+SUM($Q$2:Q1727)/1000/General!$B$24</f>
        <v>1.5740191198885964</v>
      </c>
      <c r="C1727" s="5">
        <f>Online_RAW!K1727</f>
        <v>40.704999999999998</v>
      </c>
      <c r="D1727" s="5">
        <f>Online_RAW!J1727</f>
        <v>4.758</v>
      </c>
      <c r="E1727" s="5">
        <f>(1-F1727/100-G1727/100)/(1-C1727/100-D1727/100-General!$B$17/100)</f>
        <v>0.96839911350994046</v>
      </c>
      <c r="F1727" s="5">
        <f>N1727*General!$B$14/(N1727+O1727)+O1727*100/(N1727+O1727)</f>
        <v>47.578961121539322</v>
      </c>
      <c r="G1727" s="5">
        <f>N1727*General!$B$15/(N1727+O1727)</f>
        <v>2.6475272160838729E-2</v>
      </c>
      <c r="H1727" s="5">
        <f>(N1727+O1727)*(1/General!$B$20)*((F1727/100)-E1727*(C1727/100))*1000/B1727</f>
        <v>415.63927296302785</v>
      </c>
      <c r="I1727" s="5">
        <f>(N1727+O1727)*(1/General!$B$20)*((D1727/100)*E1727-(G1727/100))*1000/B1727</f>
        <v>233.33933821805914</v>
      </c>
      <c r="J1727" s="5">
        <f t="shared" si="27"/>
        <v>0.56139867764328244</v>
      </c>
      <c r="K1727" s="5">
        <f>MAX(Online_RAW!$L$2-Online_RAW!L1727,0)</f>
        <v>0</v>
      </c>
      <c r="L1727" s="5">
        <f>0.0039*(Online_RAW!M1727)</f>
        <v>162.75382500000001</v>
      </c>
      <c r="M1727" s="10">
        <f>Online_RAW!$N$2-Online_RAW!N1727</f>
        <v>459.17917142857004</v>
      </c>
      <c r="N1727" s="5">
        <f>Online_RAW!C1727*60</f>
        <v>118.9382608695654</v>
      </c>
      <c r="O1727" s="5">
        <f>MAX(0, Online_RAW!D1727*60)</f>
        <v>60.758869565217601</v>
      </c>
      <c r="P1727" s="5">
        <f>_xlfn.IFNA(VLOOKUP(A1727,Sampling!$D$7:$E$14,2,FALSE),0)</f>
        <v>0</v>
      </c>
      <c r="Q1727">
        <f>_xlfn.IFNA(VLOOKUP(A1727,Refill!$D$6:$G$8,2,FALSE),0)</f>
        <v>0</v>
      </c>
    </row>
    <row r="1728" spans="1:17" x14ac:dyDescent="0.25">
      <c r="A1728" s="5">
        <f>ROUND((Online_RAW!B1728-General!$B$10)*24,3)</f>
        <v>28.766999999999999</v>
      </c>
      <c r="B1728" s="5">
        <f>General!$B$12+Online_ANA!K1728/1000+Online_ANA!L1728/1000+Online_ANA!M1728/1000/General!$B$22-SUM($P$2:P1728)/1000/General!$B$24+SUM($Q$2:Q1728)/1000/General!$B$24</f>
        <v>1.5754245415727435</v>
      </c>
      <c r="C1728" s="5">
        <f>Online_RAW!K1728</f>
        <v>40.76</v>
      </c>
      <c r="D1728" s="5">
        <f>Online_RAW!J1728</f>
        <v>4.7633333333333301</v>
      </c>
      <c r="E1728" s="5">
        <f>(1-F1728/100-G1728/100)/(1-C1728/100-D1728/100-General!$B$17/100)</f>
        <v>0.96818579224014845</v>
      </c>
      <c r="F1728" s="5">
        <f>N1728*General!$B$14/(N1728+O1728)+O1728*100/(N1728+O1728)</f>
        <v>47.648951946190635</v>
      </c>
      <c r="G1728" s="5">
        <f>N1728*General!$B$15/(N1728+O1728)</f>
        <v>2.6439923259499676E-2</v>
      </c>
      <c r="H1728" s="5">
        <f>(N1728+O1728)*(1/General!$B$20)*((F1728/100)-E1728*(C1728/100))*1000/B1728</f>
        <v>416.86291373125476</v>
      </c>
      <c r="I1728" s="5">
        <f>(N1728+O1728)*(1/General!$B$20)*((D1728/100)*E1728-(G1728/100))*1000/B1728</f>
        <v>233.51250412493488</v>
      </c>
      <c r="J1728" s="5">
        <f t="shared" si="27"/>
        <v>0.56016617557751103</v>
      </c>
      <c r="K1728" s="5">
        <f>MAX(Online_RAW!$L$2-Online_RAW!L1728,0)</f>
        <v>0</v>
      </c>
      <c r="L1728" s="5">
        <f>0.0039*(Online_RAW!M1728)</f>
        <v>163.07693999999998</v>
      </c>
      <c r="M1728" s="10">
        <f>Online_RAW!$N$2-Online_RAW!N1728</f>
        <v>460.35888571429041</v>
      </c>
      <c r="N1728" s="5">
        <f>Online_RAW!C1728*60</f>
        <v>118.8651818181816</v>
      </c>
      <c r="O1728" s="5">
        <f>MAX(0, Online_RAW!D1728*60)</f>
        <v>60.961636363636195</v>
      </c>
      <c r="P1728" s="5">
        <f>_xlfn.IFNA(VLOOKUP(A1728,Sampling!$D$7:$E$14,2,FALSE),0)</f>
        <v>0</v>
      </c>
      <c r="Q1728">
        <f>_xlfn.IFNA(VLOOKUP(A1728,Refill!$D$6:$G$8,2,FALSE),0)</f>
        <v>0</v>
      </c>
    </row>
    <row r="1729" spans="1:17" x14ac:dyDescent="0.25">
      <c r="A1729" s="5">
        <f>ROUND((Online_RAW!B1729-General!$B$10)*24,3)</f>
        <v>28.783000000000001</v>
      </c>
      <c r="B1729" s="5">
        <f>General!$B$12+Online_ANA!K1729/1000+Online_ANA!L1729/1000+Online_ANA!M1729/1000/General!$B$22-SUM($P$2:P1729)/1000/General!$B$24+SUM($Q$2:Q1729)/1000/General!$B$24</f>
        <v>1.5764859467810097</v>
      </c>
      <c r="C1729" s="5">
        <f>Online_RAW!K1729</f>
        <v>40.81</v>
      </c>
      <c r="D1729" s="5">
        <f>Online_RAW!J1729</f>
        <v>4.75</v>
      </c>
      <c r="E1729" s="5">
        <f>(1-F1729/100-G1729/100)/(1-C1729/100-D1729/100-General!$B$17/100)</f>
        <v>0.96696957160517305</v>
      </c>
      <c r="F1729" s="5">
        <f>N1729*General!$B$14/(N1729+O1729)+O1729*100/(N1729+O1729)</f>
        <v>47.750188023292836</v>
      </c>
      <c r="G1729" s="5">
        <f>N1729*General!$B$15/(N1729+O1729)</f>
        <v>2.638879392762988E-2</v>
      </c>
      <c r="H1729" s="5">
        <f>(N1729+O1729)*(1/General!$B$20)*((F1729/100)-E1729*(C1729/100))*1000/B1729</f>
        <v>422.41088171399349</v>
      </c>
      <c r="I1729" s="5">
        <f>(N1729+O1729)*(1/General!$B$20)*((D1729/100)*E1729-(G1729/100))*1000/B1729</f>
        <v>232.74536938849451</v>
      </c>
      <c r="J1729" s="5">
        <f t="shared" si="27"/>
        <v>0.5509928353268182</v>
      </c>
      <c r="K1729" s="5">
        <f>MAX(Online_RAW!$L$2-Online_RAW!L1729,0)</f>
        <v>0</v>
      </c>
      <c r="L1729" s="5">
        <f>0.0039*(Online_RAW!M1729)</f>
        <v>163.07693999999998</v>
      </c>
      <c r="M1729" s="10">
        <f>Online_RAW!$N$2-Online_RAW!N1729</f>
        <v>461.51581739130052</v>
      </c>
      <c r="N1729" s="5">
        <f>Online_RAW!C1729*60</f>
        <v>118.80808695652199</v>
      </c>
      <c r="O1729" s="5">
        <f>MAX(0, Online_RAW!D1729*60)</f>
        <v>61.280608695652191</v>
      </c>
      <c r="P1729" s="5">
        <f>_xlfn.IFNA(VLOOKUP(A1729,Sampling!$D$7:$E$14,2,FALSE),0)</f>
        <v>0</v>
      </c>
      <c r="Q1729">
        <f>_xlfn.IFNA(VLOOKUP(A1729,Refill!$D$6:$G$8,2,FALSE),0)</f>
        <v>0</v>
      </c>
    </row>
    <row r="1730" spans="1:17" x14ac:dyDescent="0.25">
      <c r="A1730" s="5">
        <f>ROUND((Online_RAW!B1730-General!$B$10)*24,3)</f>
        <v>28.8</v>
      </c>
      <c r="B1730" s="5">
        <f>General!$B$12+Online_ANA!K1730/1000+Online_ANA!L1730/1000+Online_ANA!M1730/1000/General!$B$22-SUM($P$2:P1730)/1000/General!$B$24+SUM($Q$2:Q1730)/1000/General!$B$24</f>
        <v>1.5780252777731472</v>
      </c>
      <c r="C1730" s="5">
        <f>Online_RAW!K1730</f>
        <v>40.835000000000001</v>
      </c>
      <c r="D1730" s="5">
        <f>Online_RAW!J1730</f>
        <v>4.7525000000000004</v>
      </c>
      <c r="E1730" s="5">
        <f>(1-F1730/100-G1730/100)/(1-C1730/100-D1730/100-General!$B$17/100)</f>
        <v>0.96717013379350414</v>
      </c>
      <c r="F1730" s="5">
        <f>N1730*General!$B$14/(N1730+O1730)+O1730*100/(N1730+O1730)</f>
        <v>47.765961344479351</v>
      </c>
      <c r="G1730" s="5">
        <f>N1730*General!$B$15/(N1730+O1730)</f>
        <v>2.6380827603798309E-2</v>
      </c>
      <c r="H1730" s="5">
        <f>(N1730+O1730)*(1/General!$B$20)*((F1730/100)-E1730*(C1730/100))*1000/B1730</f>
        <v>420.94178634604833</v>
      </c>
      <c r="I1730" s="5">
        <f>(N1730+O1730)*(1/General!$B$20)*((D1730/100)*E1730-(G1730/100))*1000/B1730</f>
        <v>232.57305443480661</v>
      </c>
      <c r="J1730" s="5">
        <f t="shared" si="27"/>
        <v>0.55250645571122436</v>
      </c>
      <c r="K1730" s="5">
        <f>MAX(Online_RAW!$L$2-Online_RAW!L1730,0)</f>
        <v>0</v>
      </c>
      <c r="L1730" s="5">
        <f>0.0039*(Online_RAW!M1730)</f>
        <v>163.54194999999987</v>
      </c>
      <c r="M1730" s="10">
        <f>Online_RAW!$N$2-Online_RAW!N1730</f>
        <v>462.68682727273062</v>
      </c>
      <c r="N1730" s="5">
        <f>Online_RAW!C1730*60</f>
        <v>118.7123478260868</v>
      </c>
      <c r="O1730" s="5">
        <f>MAX(0, Online_RAW!D1730*60)</f>
        <v>61.285565217391195</v>
      </c>
      <c r="P1730" s="5">
        <f>_xlfn.IFNA(VLOOKUP(A1730,Sampling!$D$7:$E$14,2,FALSE),0)</f>
        <v>0</v>
      </c>
      <c r="Q1730">
        <f>_xlfn.IFNA(VLOOKUP(A1730,Refill!$D$6:$G$8,2,FALSE),0)</f>
        <v>0</v>
      </c>
    </row>
    <row r="1731" spans="1:17" x14ac:dyDescent="0.25">
      <c r="A1731" s="5">
        <f>ROUND((Online_RAW!B1731-General!$B$10)*24,3)</f>
        <v>28.817</v>
      </c>
      <c r="B1731" s="5">
        <f>General!$B$12+Online_ANA!K1731/1000+Online_ANA!L1731/1000+Online_ANA!M1731/1000/General!$B$22-SUM($P$2:P1731)/1000/General!$B$24+SUM($Q$2:Q1731)/1000/General!$B$24</f>
        <v>1.5792708136019176</v>
      </c>
      <c r="C1731" s="5">
        <f>Online_RAW!K1731</f>
        <v>40.86</v>
      </c>
      <c r="D1731" s="5">
        <f>Online_RAW!J1731</f>
        <v>4.7699999999999996</v>
      </c>
      <c r="E1731" s="5">
        <f>(1-F1731/100-G1731/100)/(1-C1731/100-D1731/100-General!$B$17/100)</f>
        <v>0.96599167844511136</v>
      </c>
      <c r="F1731" s="5">
        <f>N1731*General!$B$14/(N1731+O1731)+O1731*100/(N1731+O1731)</f>
        <v>47.870681672948251</v>
      </c>
      <c r="G1731" s="5">
        <f>N1731*General!$B$15/(N1731+O1731)</f>
        <v>2.632793854901604E-2</v>
      </c>
      <c r="H1731" s="5">
        <f>(N1731+O1731)*(1/General!$B$20)*((F1731/100)-E1731*(C1731/100))*1000/B1731</f>
        <v>427.22750326917969</v>
      </c>
      <c r="I1731" s="5">
        <f>(N1731+O1731)*(1/General!$B$20)*((D1731/100)*E1731-(G1731/100))*1000/B1731</f>
        <v>233.00731908261906</v>
      </c>
      <c r="J1731" s="5">
        <f t="shared" si="27"/>
        <v>0.54539400506668712</v>
      </c>
      <c r="K1731" s="5">
        <f>MAX(Online_RAW!$L$2-Online_RAW!L1731,0)</f>
        <v>0</v>
      </c>
      <c r="L1731" s="5">
        <f>0.0039*(Online_RAW!M1731)</f>
        <v>163.75709999999998</v>
      </c>
      <c r="M1731" s="10">
        <f>Online_RAW!$N$2-Online_RAW!N1731</f>
        <v>463.80994782609014</v>
      </c>
      <c r="N1731" s="5">
        <f>Online_RAW!C1731*60</f>
        <v>118.4947826086956</v>
      </c>
      <c r="O1731" s="5">
        <f>MAX(0, Online_RAW!D1731*60)</f>
        <v>61.534173913043396</v>
      </c>
      <c r="P1731" s="5">
        <f>_xlfn.IFNA(VLOOKUP(A1731,Sampling!$D$7:$E$14,2,FALSE),0)</f>
        <v>0</v>
      </c>
      <c r="Q1731">
        <f>_xlfn.IFNA(VLOOKUP(A1731,Refill!$D$6:$G$8,2,FALSE),0)</f>
        <v>0</v>
      </c>
    </row>
    <row r="1732" spans="1:17" x14ac:dyDescent="0.25">
      <c r="A1732" s="5">
        <f>ROUND((Online_RAW!B1732-General!$B$10)*24,3)</f>
        <v>28.832999999999998</v>
      </c>
      <c r="B1732" s="5">
        <f>General!$B$12+Online_ANA!K1732/1000+Online_ANA!L1732/1000+Online_ANA!M1732/1000/General!$B$22-SUM($P$2:P1732)/1000/General!$B$24+SUM($Q$2:Q1732)/1000/General!$B$24</f>
        <v>1.5806736379274409</v>
      </c>
      <c r="C1732" s="5">
        <f>Online_RAW!K1732</f>
        <v>40.89</v>
      </c>
      <c r="D1732" s="5">
        <f>Online_RAW!J1732</f>
        <v>4.79</v>
      </c>
      <c r="E1732" s="5">
        <f>(1-F1732/100-G1732/100)/(1-C1732/100-D1732/100-General!$B$17/100)</f>
        <v>0.9671601524911897</v>
      </c>
      <c r="F1732" s="5">
        <f>N1732*General!$B$14/(N1732+O1732)+O1732*100/(N1732+O1732)</f>
        <v>47.856007925435421</v>
      </c>
      <c r="G1732" s="5">
        <f>N1732*General!$B$15/(N1732+O1732)</f>
        <v>2.6335349532608382E-2</v>
      </c>
      <c r="H1732" s="5">
        <f>(N1732+O1732)*(1/General!$B$20)*((F1732/100)-E1732*(C1732/100))*1000/B1732</f>
        <v>422.23227679815881</v>
      </c>
      <c r="I1732" s="5">
        <f>(N1732+O1732)*(1/General!$B$20)*((D1732/100)*E1732-(G1732/100))*1000/B1732</f>
        <v>234.08287191912731</v>
      </c>
      <c r="J1732" s="5">
        <f t="shared" si="27"/>
        <v>0.55439359987873871</v>
      </c>
      <c r="K1732" s="5">
        <f>MAX(Online_RAW!$L$2-Online_RAW!L1732,0)</f>
        <v>0</v>
      </c>
      <c r="L1732" s="5">
        <f>0.0039*(Online_RAW!M1732)</f>
        <v>164.06812499999998</v>
      </c>
      <c r="M1732" s="10">
        <f>Online_RAW!$N$2-Online_RAW!N1732</f>
        <v>465.00000909091068</v>
      </c>
      <c r="N1732" s="5">
        <f>Online_RAW!C1732*60</f>
        <v>118.5365454545454</v>
      </c>
      <c r="O1732" s="5">
        <f>MAX(0, Online_RAW!D1732*60)</f>
        <v>61.505181818181605</v>
      </c>
      <c r="P1732" s="5">
        <f>_xlfn.IFNA(VLOOKUP(A1732,Sampling!$D$7:$E$14,2,FALSE),0)</f>
        <v>0</v>
      </c>
      <c r="Q1732">
        <f>_xlfn.IFNA(VLOOKUP(A1732,Refill!$D$6:$G$8,2,FALSE),0)</f>
        <v>0</v>
      </c>
    </row>
    <row r="1733" spans="1:17" x14ac:dyDescent="0.25">
      <c r="A1733" s="5">
        <f>ROUND((Online_RAW!B1733-General!$B$10)*24,3)</f>
        <v>28.85</v>
      </c>
      <c r="B1733" s="5">
        <f>General!$B$12+Online_ANA!K1733/1000+Online_ANA!L1733/1000+Online_ANA!M1733/1000/General!$B$22-SUM($P$2:P1733)/1000/General!$B$24+SUM($Q$2:Q1733)/1000/General!$B$24</f>
        <v>1.582047343828193</v>
      </c>
      <c r="C1733" s="5">
        <f>Online_RAW!K1733</f>
        <v>40.905000000000001</v>
      </c>
      <c r="D1733" s="5">
        <f>Online_RAW!J1733</f>
        <v>4.8049999999999997</v>
      </c>
      <c r="E1733" s="5">
        <f>(1-F1733/100-G1733/100)/(1-C1733/100-D1733/100-General!$B$17/100)</f>
        <v>0.96714972933872323</v>
      </c>
      <c r="F1733" s="5">
        <f>N1733*General!$B$14/(N1733+O1733)+O1733*100/(N1733+O1733)</f>
        <v>47.885599037945994</v>
      </c>
      <c r="G1733" s="5">
        <f>N1733*General!$B$15/(N1733+O1733)</f>
        <v>2.6320404526289903E-2</v>
      </c>
      <c r="H1733" s="5">
        <f>(N1733+O1733)*(1/General!$B$20)*((F1733/100)-E1733*(C1733/100))*1000/B1733</f>
        <v>422.67154399664082</v>
      </c>
      <c r="I1733" s="5">
        <f>(N1733+O1733)*(1/General!$B$20)*((D1733/100)*E1733-(G1733/100))*1000/B1733</f>
        <v>234.62463218020977</v>
      </c>
      <c r="J1733" s="5">
        <f t="shared" si="27"/>
        <v>0.5550991911158194</v>
      </c>
      <c r="K1733" s="5">
        <f>MAX(Online_RAW!$L$2-Online_RAW!L1733,0)</f>
        <v>0</v>
      </c>
      <c r="L1733" s="5">
        <f>0.0039*(Online_RAW!M1733)</f>
        <v>164.39474999999999</v>
      </c>
      <c r="M1733" s="10">
        <f>Online_RAW!$N$2-Online_RAW!N1733</f>
        <v>466.14132727273045</v>
      </c>
      <c r="N1733" s="5">
        <f>Online_RAW!C1733*60</f>
        <v>118.47443478260881</v>
      </c>
      <c r="O1733" s="5">
        <f>MAX(0, Online_RAW!D1733*60)</f>
        <v>61.575130434782395</v>
      </c>
      <c r="P1733" s="5">
        <f>_xlfn.IFNA(VLOOKUP(A1733,Sampling!$D$7:$E$14,2,FALSE),0)</f>
        <v>0</v>
      </c>
      <c r="Q1733">
        <f>_xlfn.IFNA(VLOOKUP(A1733,Refill!$D$6:$G$8,2,FALSE),0)</f>
        <v>0</v>
      </c>
    </row>
    <row r="1734" spans="1:17" x14ac:dyDescent="0.25">
      <c r="A1734" s="5">
        <f>ROUND((Online_RAW!B1734-General!$B$10)*24,3)</f>
        <v>28.867000000000001</v>
      </c>
      <c r="B1734" s="5">
        <f>General!$B$12+Online_ANA!K1734/1000+Online_ANA!L1734/1000+Online_ANA!M1734/1000/General!$B$22-SUM($P$2:P1734)/1000/General!$B$24+SUM($Q$2:Q1734)/1000/General!$B$24</f>
        <v>1.5831315190466695</v>
      </c>
      <c r="C1734" s="5">
        <f>Online_RAW!K1734</f>
        <v>40.935000000000002</v>
      </c>
      <c r="D1734" s="5">
        <f>Online_RAW!J1734</f>
        <v>4.8040000000000003</v>
      </c>
      <c r="E1734" s="5">
        <f>(1-F1734/100-G1734/100)/(1-C1734/100-D1734/100-General!$B$17/100)</f>
        <v>0.96676851215870285</v>
      </c>
      <c r="F1734" s="5">
        <f>N1734*General!$B$14/(N1734+O1734)+O1734*100/(N1734+O1734)</f>
        <v>47.934191197255153</v>
      </c>
      <c r="G1734" s="5">
        <f>N1734*General!$B$15/(N1734+O1734)</f>
        <v>2.6295863031689324E-2</v>
      </c>
      <c r="H1734" s="5">
        <f>(N1734+O1734)*(1/General!$B$20)*((F1734/100)-E1734*(C1734/100))*1000/B1734</f>
        <v>423.96017379661748</v>
      </c>
      <c r="I1734" s="5">
        <f>(N1734+O1734)*(1/General!$B$20)*((D1734/100)*E1734-(G1734/100))*1000/B1734</f>
        <v>234.20878777617099</v>
      </c>
      <c r="J1734" s="5">
        <f t="shared" si="27"/>
        <v>0.55243110615509328</v>
      </c>
      <c r="K1734" s="5">
        <f>MAX(Online_RAW!$L$2-Online_RAW!L1734,0)</f>
        <v>0</v>
      </c>
      <c r="L1734" s="5">
        <f>0.0039*(Online_RAW!M1734)</f>
        <v>164.39474999999999</v>
      </c>
      <c r="M1734" s="10">
        <f>Online_RAW!$N$2-Online_RAW!N1734</f>
        <v>467.32307826086981</v>
      </c>
      <c r="N1734" s="5">
        <f>Online_RAW!C1734*60</f>
        <v>118.30617391304341</v>
      </c>
      <c r="O1734" s="5">
        <f>MAX(0, Online_RAW!D1734*60)</f>
        <v>61.655478260869799</v>
      </c>
      <c r="P1734" s="5">
        <f>_xlfn.IFNA(VLOOKUP(A1734,Sampling!$D$7:$E$14,2,FALSE),0)</f>
        <v>0</v>
      </c>
      <c r="Q1734">
        <f>_xlfn.IFNA(VLOOKUP(A1734,Refill!$D$6:$G$8,2,FALSE),0)</f>
        <v>0</v>
      </c>
    </row>
    <row r="1735" spans="1:17" x14ac:dyDescent="0.25">
      <c r="A1735" s="5">
        <f>ROUND((Online_RAW!B1735-General!$B$10)*24,3)</f>
        <v>28.882999999999999</v>
      </c>
      <c r="B1735" s="5">
        <f>General!$B$12+Online_ANA!K1735/1000+Online_ANA!L1735/1000+Online_ANA!M1735/1000/General!$B$22-SUM($P$2:P1735)/1000/General!$B$24+SUM($Q$2:Q1735)/1000/General!$B$24</f>
        <v>1.5846562345621378</v>
      </c>
      <c r="C1735" s="5">
        <f>Online_RAW!K1735</f>
        <v>40.965000000000003</v>
      </c>
      <c r="D1735" s="5">
        <f>Online_RAW!J1735</f>
        <v>4.8150000000000004</v>
      </c>
      <c r="E1735" s="5">
        <f>(1-F1735/100-G1735/100)/(1-C1735/100-D1735/100-General!$B$17/100)</f>
        <v>0.96575876499192004</v>
      </c>
      <c r="F1735" s="5">
        <f>N1735*General!$B$14/(N1735+O1735)+O1735*100/(N1735+O1735)</f>
        <v>48.028187760816749</v>
      </c>
      <c r="G1735" s="5">
        <f>N1735*General!$B$15/(N1735+O1735)</f>
        <v>2.6248390019789524E-2</v>
      </c>
      <c r="H1735" s="5">
        <f>(N1735+O1735)*(1/General!$B$20)*((F1735/100)-E1735*(C1735/100))*1000/B1735</f>
        <v>428.99738516544176</v>
      </c>
      <c r="I1735" s="5">
        <f>(N1735+O1735)*(1/General!$B$20)*((D1735/100)*E1735-(G1735/100))*1000/B1735</f>
        <v>234.30906976650272</v>
      </c>
      <c r="J1735" s="5">
        <f t="shared" si="27"/>
        <v>0.54617831685883589</v>
      </c>
      <c r="K1735" s="5">
        <f>MAX(Online_RAW!$L$2-Online_RAW!L1735,0)</f>
        <v>0</v>
      </c>
      <c r="L1735" s="5">
        <f>0.0039*(Online_RAW!M1735)</f>
        <v>164.84675999999999</v>
      </c>
      <c r="M1735" s="10">
        <f>Online_RAW!$N$2-Online_RAW!N1735</f>
        <v>468.49232727273011</v>
      </c>
      <c r="N1735" s="5">
        <f>Online_RAW!C1735*60</f>
        <v>118.10809090909079</v>
      </c>
      <c r="O1735" s="5">
        <f>MAX(0, Online_RAW!D1735*60)</f>
        <v>61.877181818181604</v>
      </c>
      <c r="P1735" s="5">
        <f>_xlfn.IFNA(VLOOKUP(A1735,Sampling!$D$7:$E$14,2,FALSE),0)</f>
        <v>0</v>
      </c>
      <c r="Q1735">
        <f>_xlfn.IFNA(VLOOKUP(A1735,Refill!$D$6:$G$8,2,FALSE),0)</f>
        <v>0</v>
      </c>
    </row>
    <row r="1736" spans="1:17" x14ac:dyDescent="0.25">
      <c r="A1736" s="5">
        <f>ROUND((Online_RAW!B1736-General!$B$10)*24,3)</f>
        <v>28.9</v>
      </c>
      <c r="B1736" s="5">
        <f>General!$B$12+Online_ANA!K1736/1000+Online_ANA!L1736/1000+Online_ANA!M1736/1000/General!$B$22-SUM($P$2:P1736)/1000/General!$B$24+SUM($Q$2:Q1736)/1000/General!$B$24</f>
        <v>1.5859469096529726</v>
      </c>
      <c r="C1736" s="5">
        <f>Online_RAW!K1736</f>
        <v>40.994999999999997</v>
      </c>
      <c r="D1736" s="5">
        <f>Online_RAW!J1736</f>
        <v>4.84</v>
      </c>
      <c r="E1736" s="5">
        <f>(1-F1736/100-G1736/100)/(1-C1736/100-D1736/100-General!$B$17/100)</f>
        <v>0.96502666994574648</v>
      </c>
      <c r="F1736" s="5">
        <f>N1736*General!$B$14/(N1736+O1736)+O1736*100/(N1736+O1736)</f>
        <v>48.12068836665</v>
      </c>
      <c r="G1736" s="5">
        <f>N1736*General!$B$15/(N1736+O1736)</f>
        <v>2.6201672542095964E-2</v>
      </c>
      <c r="H1736" s="5">
        <f>(N1736+O1736)*(1/General!$B$20)*((F1736/100)-E1736*(C1736/100))*1000/B1736</f>
        <v>433.70003631884583</v>
      </c>
      <c r="I1736" s="5">
        <f>(N1736+O1736)*(1/General!$B$20)*((D1736/100)*E1736-(G1736/100))*1000/B1736</f>
        <v>235.3350692938748</v>
      </c>
      <c r="J1736" s="5">
        <f t="shared" si="27"/>
        <v>0.54262174218694814</v>
      </c>
      <c r="K1736" s="5">
        <f>MAX(Online_RAW!$L$2-Online_RAW!L1736,0)</f>
        <v>0</v>
      </c>
      <c r="L1736" s="5">
        <f>0.0039*(Online_RAW!M1736)</f>
        <v>165.0675</v>
      </c>
      <c r="M1736" s="10">
        <f>Online_RAW!$N$2-Online_RAW!N1736</f>
        <v>469.65855652174014</v>
      </c>
      <c r="N1736" s="5">
        <f>Online_RAW!C1736*60</f>
        <v>117.9837391304346</v>
      </c>
      <c r="O1736" s="5">
        <f>MAX(0, Online_RAW!D1736*60)</f>
        <v>62.132608695652195</v>
      </c>
      <c r="P1736" s="5">
        <f>_xlfn.IFNA(VLOOKUP(A1736,Sampling!$D$7:$E$14,2,FALSE),0)</f>
        <v>0</v>
      </c>
      <c r="Q1736">
        <f>_xlfn.IFNA(VLOOKUP(A1736,Refill!$D$6:$G$8,2,FALSE),0)</f>
        <v>0</v>
      </c>
    </row>
    <row r="1737" spans="1:17" x14ac:dyDescent="0.25">
      <c r="A1737" s="5">
        <f>ROUND((Online_RAW!B1737-General!$B$10)*24,3)</f>
        <v>28.917000000000002</v>
      </c>
      <c r="B1737" s="5">
        <f>General!$B$12+Online_ANA!K1737/1000+Online_ANA!L1737/1000+Online_ANA!M1737/1000/General!$B$22-SUM($P$2:P1737)/1000/General!$B$24+SUM($Q$2:Q1737)/1000/General!$B$24</f>
        <v>1.5873083366138439</v>
      </c>
      <c r="C1737" s="5">
        <f>Online_RAW!K1737</f>
        <v>41.005000000000003</v>
      </c>
      <c r="D1737" s="5">
        <f>Online_RAW!J1737</f>
        <v>4.835</v>
      </c>
      <c r="E1737" s="5">
        <f>(1-F1737/100-G1737/100)/(1-C1737/100-D1737/100-General!$B$17/100)</f>
        <v>0.96625721002970744</v>
      </c>
      <c r="F1737" s="5">
        <f>N1737*General!$B$14/(N1737+O1737)+O1737*100/(N1737+O1737)</f>
        <v>48.059368924865993</v>
      </c>
      <c r="G1737" s="5">
        <f>N1737*General!$B$15/(N1737+O1737)</f>
        <v>2.623264195713839E-2</v>
      </c>
      <c r="H1737" s="5">
        <f>(N1737+O1737)*(1/General!$B$20)*((F1737/100)-E1737*(C1737/100))*1000/B1737</f>
        <v>427.09898716893656</v>
      </c>
      <c r="I1737" s="5">
        <f>(N1737+O1737)*(1/General!$B$20)*((D1737/100)*E1737-(G1737/100))*1000/B1737</f>
        <v>235.14362231479441</v>
      </c>
      <c r="J1737" s="5">
        <f t="shared" si="27"/>
        <v>0.55056000922283788</v>
      </c>
      <c r="K1737" s="5">
        <f>MAX(Online_RAW!$L$2-Online_RAW!L1737,0)</f>
        <v>0</v>
      </c>
      <c r="L1737" s="5">
        <f>0.0039*(Online_RAW!M1737)</f>
        <v>165.34439999999998</v>
      </c>
      <c r="M1737" s="10">
        <f>Online_RAW!$N$2-Online_RAW!N1737</f>
        <v>470.84069090908997</v>
      </c>
      <c r="N1737" s="5">
        <f>Online_RAW!C1737*60</f>
        <v>118.1006086956522</v>
      </c>
      <c r="O1737" s="5">
        <f>MAX(0, Online_RAW!D1737*60)</f>
        <v>61.981304347825798</v>
      </c>
      <c r="P1737" s="5">
        <f>_xlfn.IFNA(VLOOKUP(A1737,Sampling!$D$7:$E$14,2,FALSE),0)</f>
        <v>0</v>
      </c>
      <c r="Q1737">
        <f>_xlfn.IFNA(VLOOKUP(A1737,Refill!$D$6:$G$8,2,FALSE),0)</f>
        <v>0</v>
      </c>
    </row>
    <row r="1738" spans="1:17" x14ac:dyDescent="0.25">
      <c r="A1738" s="5">
        <f>ROUND((Online_RAW!B1738-General!$B$10)*24,3)</f>
        <v>28.933</v>
      </c>
      <c r="B1738" s="5">
        <f>General!$B$12+Online_ANA!K1738/1000+Online_ANA!L1738/1000+Online_ANA!M1738/1000/General!$B$22-SUM($P$2:P1738)/1000/General!$B$24+SUM($Q$2:Q1738)/1000/General!$B$24</f>
        <v>1.5887155311509635</v>
      </c>
      <c r="C1738" s="5">
        <f>Online_RAW!K1738</f>
        <v>41.024999999999999</v>
      </c>
      <c r="D1738" s="5">
        <f>Online_RAW!J1738</f>
        <v>4.8533333333333299</v>
      </c>
      <c r="E1738" s="5">
        <f>(1-F1738/100-G1738/100)/(1-C1738/100-D1738/100-General!$B$17/100)</f>
        <v>0.9658615003380292</v>
      </c>
      <c r="F1738" s="5">
        <f>N1738*General!$B$14/(N1738+O1738)+O1738*100/(N1738+O1738)</f>
        <v>48.117683483871389</v>
      </c>
      <c r="G1738" s="5">
        <f>N1738*General!$B$15/(N1738+O1738)</f>
        <v>2.6203190159660911E-2</v>
      </c>
      <c r="H1738" s="5">
        <f>(N1738+O1738)*(1/General!$B$20)*((F1738/100)-E1738*(C1738/100))*1000/B1738</f>
        <v>429.49462891150262</v>
      </c>
      <c r="I1738" s="5">
        <f>(N1738+O1738)*(1/General!$B$20)*((D1738/100)*E1738-(G1738/100))*1000/B1738</f>
        <v>235.72526156161749</v>
      </c>
      <c r="J1738" s="5">
        <f t="shared" si="27"/>
        <v>0.54884332816694825</v>
      </c>
      <c r="K1738" s="5">
        <f>MAX(Online_RAW!$L$2-Online_RAW!L1738,0)</f>
        <v>0</v>
      </c>
      <c r="L1738" s="5">
        <f>0.0039*(Online_RAW!M1738)</f>
        <v>165.71814999999987</v>
      </c>
      <c r="M1738" s="10">
        <f>Online_RAW!$N$2-Online_RAW!N1738</f>
        <v>471.96714545455052</v>
      </c>
      <c r="N1738" s="5">
        <f>Online_RAW!C1738*60</f>
        <v>117.96285714285719</v>
      </c>
      <c r="O1738" s="5">
        <f>MAX(0, Online_RAW!D1738*60)</f>
        <v>62.111181818181606</v>
      </c>
      <c r="P1738" s="5">
        <f>_xlfn.IFNA(VLOOKUP(A1738,Sampling!$D$7:$E$14,2,FALSE),0)</f>
        <v>0</v>
      </c>
      <c r="Q1738">
        <f>_xlfn.IFNA(VLOOKUP(A1738,Refill!$D$6:$G$8,2,FALSE),0)</f>
        <v>0</v>
      </c>
    </row>
    <row r="1739" spans="1:17" x14ac:dyDescent="0.25">
      <c r="A1739" s="5">
        <f>ROUND((Online_RAW!B1739-General!$B$10)*24,3)</f>
        <v>28.95</v>
      </c>
      <c r="B1739" s="5">
        <f>General!$B$12+Online_ANA!K1739/1000+Online_ANA!L1739/1000+Online_ANA!M1739/1000/General!$B$22-SUM($P$2:P1739)/1000/General!$B$24+SUM($Q$2:Q1739)/1000/General!$B$24</f>
        <v>1.5897971408256877</v>
      </c>
      <c r="C1739" s="5">
        <f>Online_RAW!K1739</f>
        <v>41.055</v>
      </c>
      <c r="D1739" s="5">
        <f>Online_RAW!J1739</f>
        <v>4.8499999999999996</v>
      </c>
      <c r="E1739" s="5">
        <f>(1-F1739/100-G1739/100)/(1-C1739/100-D1739/100-General!$B$17/100)</f>
        <v>0.96678427427186819</v>
      </c>
      <c r="F1739" s="5">
        <f>N1739*General!$B$14/(N1739+O1739)+O1739*100/(N1739+O1739)</f>
        <v>48.093909604769301</v>
      </c>
      <c r="G1739" s="5">
        <f>N1739*General!$B$15/(N1739+O1739)</f>
        <v>2.6215197169308431E-2</v>
      </c>
      <c r="H1739" s="5">
        <f>(N1739+O1739)*(1/General!$B$20)*((F1739/100)-E1739*(C1739/100))*1000/B1739</f>
        <v>424.3115075707762</v>
      </c>
      <c r="I1739" s="5">
        <f>(N1739+O1739)*(1/General!$B$20)*((D1739/100)*E1739-(G1739/100))*1000/B1739</f>
        <v>235.4553140186915</v>
      </c>
      <c r="J1739" s="5">
        <f t="shared" si="27"/>
        <v>0.55491145023781141</v>
      </c>
      <c r="K1739" s="5">
        <f>MAX(Online_RAW!$L$2-Online_RAW!L1739,0)</f>
        <v>0</v>
      </c>
      <c r="L1739" s="5">
        <f>0.0039*(Online_RAW!M1739)</f>
        <v>165.71814999999987</v>
      </c>
      <c r="M1739" s="10">
        <f>Online_RAW!$N$2-Online_RAW!N1739</f>
        <v>473.14609999999993</v>
      </c>
      <c r="N1739" s="5">
        <f>Online_RAW!C1739*60</f>
        <v>117.9305454545454</v>
      </c>
      <c r="O1739" s="5">
        <f>MAX(0, Online_RAW!D1739*60)</f>
        <v>62.011714285714199</v>
      </c>
      <c r="P1739" s="5">
        <f>_xlfn.IFNA(VLOOKUP(A1739,Sampling!$D$7:$E$14,2,FALSE),0)</f>
        <v>0</v>
      </c>
      <c r="Q1739">
        <f>_xlfn.IFNA(VLOOKUP(A1739,Refill!$D$6:$G$8,2,FALSE),0)</f>
        <v>0</v>
      </c>
    </row>
    <row r="1740" spans="1:17" x14ac:dyDescent="0.25">
      <c r="A1740" s="5">
        <f>ROUND((Online_RAW!B1740-General!$B$10)*24,3)</f>
        <v>28.966999999999999</v>
      </c>
      <c r="B1740" s="5">
        <f>General!$B$12+Online_ANA!K1740/1000+Online_ANA!L1740/1000+Online_ANA!M1740/1000/General!$B$22-SUM($P$2:P1740)/1000/General!$B$24+SUM($Q$2:Q1740)/1000/General!$B$24</f>
        <v>1.5913050872060093</v>
      </c>
      <c r="C1740" s="5">
        <f>Online_RAW!K1740</f>
        <v>41.094999999999999</v>
      </c>
      <c r="D1740" s="5">
        <f>Online_RAW!J1740</f>
        <v>4.8659999999999997</v>
      </c>
      <c r="E1740" s="5">
        <f>(1-F1740/100-G1740/100)/(1-C1740/100-D1740/100-General!$B$17/100)</f>
        <v>0.96640521070626806</v>
      </c>
      <c r="F1740" s="5">
        <f>N1740*General!$B$14/(N1740+O1740)+O1740*100/(N1740+O1740)</f>
        <v>48.168407347383564</v>
      </c>
      <c r="G1740" s="5">
        <f>N1740*General!$B$15/(N1740+O1740)</f>
        <v>2.6177572046775975E-2</v>
      </c>
      <c r="H1740" s="5">
        <f>(N1740+O1740)*(1/General!$B$20)*((F1740/100)-E1740*(C1740/100))*1000/B1740</f>
        <v>426.54595949351312</v>
      </c>
      <c r="I1740" s="5">
        <f>(N1740+O1740)*(1/General!$B$20)*((D1740/100)*E1740-(G1740/100))*1000/B1740</f>
        <v>235.94532347632938</v>
      </c>
      <c r="J1740" s="5">
        <f t="shared" si="27"/>
        <v>0.55315334309225273</v>
      </c>
      <c r="K1740" s="5">
        <f>MAX(Online_RAW!$L$2-Online_RAW!L1740,0)</f>
        <v>0</v>
      </c>
      <c r="L1740" s="5">
        <f>0.0039*(Online_RAW!M1740)</f>
        <v>166.13843999999997</v>
      </c>
      <c r="M1740" s="10">
        <f>Online_RAW!$N$2-Online_RAW!N1740</f>
        <v>474.3316454545502</v>
      </c>
      <c r="N1740" s="5">
        <f>Online_RAW!C1740*60</f>
        <v>117.7732173913044</v>
      </c>
      <c r="O1740" s="5">
        <f>MAX(0, Online_RAW!D1740*60)</f>
        <v>62.187272727272997</v>
      </c>
      <c r="P1740" s="5">
        <f>_xlfn.IFNA(VLOOKUP(A1740,Sampling!$D$7:$E$14,2,FALSE),0)</f>
        <v>0</v>
      </c>
      <c r="Q1740">
        <f>_xlfn.IFNA(VLOOKUP(A1740,Refill!$D$6:$G$8,2,FALSE),0)</f>
        <v>0</v>
      </c>
    </row>
    <row r="1741" spans="1:17" x14ac:dyDescent="0.25">
      <c r="A1741" s="5">
        <f>ROUND((Online_RAW!B1741-General!$B$10)*24,3)</f>
        <v>28.983000000000001</v>
      </c>
      <c r="B1741" s="5">
        <f>General!$B$12+Online_ANA!K1741/1000+Online_ANA!L1741/1000+Online_ANA!M1741/1000/General!$B$22-SUM($P$2:P1741)/1000/General!$B$24+SUM($Q$2:Q1741)/1000/General!$B$24</f>
        <v>1.592651376234165</v>
      </c>
      <c r="C1741" s="5">
        <f>Online_RAW!K1741</f>
        <v>41.104999999999997</v>
      </c>
      <c r="D1741" s="5">
        <f>Online_RAW!J1741</f>
        <v>4.8724999999999996</v>
      </c>
      <c r="E1741" s="5">
        <f>(1-F1741/100-G1741/100)/(1-C1741/100-D1741/100-General!$B$17/100)</f>
        <v>0.96544297558726044</v>
      </c>
      <c r="F1741" s="5">
        <f>N1741*General!$B$14/(N1741+O1741)+O1741*100/(N1741+O1741)</f>
        <v>48.235953142380488</v>
      </c>
      <c r="G1741" s="5">
        <f>N1741*General!$B$15/(N1741+O1741)</f>
        <v>2.6143458008898748E-2</v>
      </c>
      <c r="H1741" s="5">
        <f>(N1741+O1741)*(1/General!$B$20)*((F1741/100)-E1741*(C1741/100))*1000/B1741</f>
        <v>431.46190410391375</v>
      </c>
      <c r="I1741" s="5">
        <f>(N1741+O1741)*(1/General!$B$20)*((D1741/100)*E1741-(G1741/100))*1000/B1741</f>
        <v>236.02736632936319</v>
      </c>
      <c r="J1741" s="5">
        <f t="shared" si="27"/>
        <v>0.54704103440965235</v>
      </c>
      <c r="K1741" s="5">
        <f>MAX(Online_RAW!$L$2-Online_RAW!L1741,0)</f>
        <v>0</v>
      </c>
      <c r="L1741" s="5">
        <f>0.0039*(Online_RAW!M1741)</f>
        <v>166.3818</v>
      </c>
      <c r="M1741" s="10">
        <f>Online_RAW!$N$2-Online_RAW!N1741</f>
        <v>475.53383809523984</v>
      </c>
      <c r="N1741" s="5">
        <f>Online_RAW!C1741*60</f>
        <v>117.7192173913044</v>
      </c>
      <c r="O1741" s="5">
        <f>MAX(0, Online_RAW!D1741*60)</f>
        <v>62.393478260869799</v>
      </c>
      <c r="P1741" s="5">
        <f>_xlfn.IFNA(VLOOKUP(A1741,Sampling!$D$7:$E$14,2,FALSE),0)</f>
        <v>0</v>
      </c>
      <c r="Q1741">
        <f>_xlfn.IFNA(VLOOKUP(A1741,Refill!$D$6:$G$8,2,FALSE),0)</f>
        <v>0</v>
      </c>
    </row>
    <row r="1742" spans="1:17" x14ac:dyDescent="0.25">
      <c r="A1742" s="5">
        <f>ROUND((Online_RAW!B1742-General!$B$10)*24,3)</f>
        <v>29</v>
      </c>
      <c r="B1742" s="5">
        <f>General!$B$12+Online_ANA!K1742/1000+Online_ANA!L1742/1000+Online_ANA!M1742/1000/General!$B$22-SUM($P$2:P1742)/1000/General!$B$24+SUM($Q$2:Q1742)/1000/General!$B$24</f>
        <v>1.5939886540241841</v>
      </c>
      <c r="C1742" s="5">
        <f>Online_RAW!K1742</f>
        <v>41.13</v>
      </c>
      <c r="D1742" s="5">
        <f>Online_RAW!J1742</f>
        <v>4.8849999999999998</v>
      </c>
      <c r="E1742" s="5">
        <f>(1-F1742/100-G1742/100)/(1-C1742/100-D1742/100-General!$B$17/100)</f>
        <v>0.96762672702349328</v>
      </c>
      <c r="F1742" s="5">
        <f>N1742*General!$B$14/(N1742+O1742)+O1742*100/(N1742+O1742)</f>
        <v>48.155171526332381</v>
      </c>
      <c r="G1742" s="5">
        <f>N1742*General!$B$15/(N1742+O1742)</f>
        <v>2.6184256804882629E-2</v>
      </c>
      <c r="H1742" s="5">
        <f>(N1742+O1742)*(1/General!$B$20)*((F1742/100)-E1742*(C1742/100))*1000/B1742</f>
        <v>420.93516525161198</v>
      </c>
      <c r="I1742" s="5">
        <f>(N1742+O1742)*(1/General!$B$20)*((D1742/100)*E1742-(G1742/100))*1000/B1742</f>
        <v>236.77791521551922</v>
      </c>
      <c r="J1742" s="5">
        <f t="shared" si="27"/>
        <v>0.56250447755769317</v>
      </c>
      <c r="K1742" s="5">
        <f>MAX(Online_RAW!$L$2-Online_RAW!L1742,0)</f>
        <v>0</v>
      </c>
      <c r="L1742" s="5">
        <f>0.0039*(Online_RAW!M1742)</f>
        <v>166.65382499999998</v>
      </c>
      <c r="M1742" s="10">
        <f>Online_RAW!$N$2-Online_RAW!N1742</f>
        <v>476.69496363636063</v>
      </c>
      <c r="N1742" s="5">
        <f>Online_RAW!C1742*60</f>
        <v>117.8056363636362</v>
      </c>
      <c r="O1742" s="5">
        <f>MAX(0, Online_RAW!D1742*60)</f>
        <v>62.158434782608801</v>
      </c>
      <c r="P1742" s="5">
        <f>_xlfn.IFNA(VLOOKUP(A1742,Sampling!$D$7:$E$14,2,FALSE),0)</f>
        <v>0</v>
      </c>
      <c r="Q1742">
        <f>_xlfn.IFNA(VLOOKUP(A1742,Refill!$D$6:$G$8,2,FALSE),0)</f>
        <v>0</v>
      </c>
    </row>
    <row r="1743" spans="1:17" x14ac:dyDescent="0.25">
      <c r="A1743" s="5">
        <f>ROUND((Online_RAW!B1743-General!$B$10)*24,3)</f>
        <v>29.016999999999999</v>
      </c>
      <c r="B1743" s="5">
        <f>General!$B$12+Online_ANA!K1743/1000+Online_ANA!L1743/1000+Online_ANA!M1743/1000/General!$B$22-SUM($P$2:P1743)/1000/General!$B$24+SUM($Q$2:Q1743)/1000/General!$B$24</f>
        <v>1.5955256031711191</v>
      </c>
      <c r="C1743" s="5">
        <f>Online_RAW!K1743</f>
        <v>41.13</v>
      </c>
      <c r="D1743" s="5">
        <f>Online_RAW!J1743</f>
        <v>4.8899999999999997</v>
      </c>
      <c r="E1743" s="5">
        <f>(1-F1743/100-G1743/100)/(1-C1743/100-D1743/100-General!$B$17/100)</f>
        <v>0.96647650462653811</v>
      </c>
      <c r="F1743" s="5">
        <f>N1743*General!$B$14/(N1743+O1743)+O1743*100/(N1743+O1743)</f>
        <v>48.221634539750326</v>
      </c>
      <c r="G1743" s="5">
        <f>N1743*General!$B$15/(N1743+O1743)</f>
        <v>2.6150689626388723E-2</v>
      </c>
      <c r="H1743" s="5">
        <f>(N1743+O1743)*(1/General!$B$20)*((F1743/100)-E1743*(C1743/100))*1000/B1743</f>
        <v>425.96422167556653</v>
      </c>
      <c r="I1743" s="5">
        <f>(N1743+O1743)*(1/General!$B$20)*((D1743/100)*E1743-(G1743/100))*1000/B1743</f>
        <v>236.35062143122917</v>
      </c>
      <c r="J1743" s="5">
        <f t="shared" si="27"/>
        <v>0.55486026620152251</v>
      </c>
      <c r="K1743" s="5">
        <f>MAX(Online_RAW!$L$2-Online_RAW!L1743,0)</f>
        <v>0</v>
      </c>
      <c r="L1743" s="5">
        <f>0.0039*(Online_RAW!M1743)</f>
        <v>167.09744999999998</v>
      </c>
      <c r="M1743" s="10">
        <f>Online_RAW!$N$2-Online_RAW!N1743</f>
        <v>477.88668695651995</v>
      </c>
      <c r="N1743" s="5">
        <f>Online_RAW!C1743*60</f>
        <v>117.5743636363638</v>
      </c>
      <c r="O1743" s="5">
        <f>MAX(0, Online_RAW!D1743*60)</f>
        <v>62.266956521739004</v>
      </c>
      <c r="P1743" s="5">
        <f>_xlfn.IFNA(VLOOKUP(A1743,Sampling!$D$7:$E$14,2,FALSE),0)</f>
        <v>0</v>
      </c>
      <c r="Q1743">
        <f>_xlfn.IFNA(VLOOKUP(A1743,Refill!$D$6:$G$8,2,FALSE),0)</f>
        <v>0</v>
      </c>
    </row>
    <row r="1744" spans="1:17" x14ac:dyDescent="0.25">
      <c r="A1744" s="5">
        <f>ROUND((Online_RAW!B1744-General!$B$10)*24,3)</f>
        <v>29.033000000000001</v>
      </c>
      <c r="B1744" s="5">
        <f>General!$B$12+Online_ANA!K1744/1000+Online_ANA!L1744/1000+Online_ANA!M1744/1000/General!$B$22-SUM($P$2:P1744)/1000/General!$B$24+SUM($Q$2:Q1744)/1000/General!$B$24</f>
        <v>1.5967687572560463</v>
      </c>
      <c r="C1744" s="5">
        <f>Online_RAW!K1744</f>
        <v>41.164999999999999</v>
      </c>
      <c r="D1744" s="5">
        <f>Online_RAW!J1744</f>
        <v>4.89333333333333</v>
      </c>
      <c r="E1744" s="5">
        <f>(1-F1744/100-G1744/100)/(1-C1744/100-D1744/100-General!$B$17/100)</f>
        <v>0.9669784845842363</v>
      </c>
      <c r="F1744" s="5">
        <f>N1744*General!$B$14/(N1744+O1744)+O1744*100/(N1744+O1744)</f>
        <v>48.231827521046185</v>
      </c>
      <c r="G1744" s="5">
        <f>N1744*General!$B$15/(N1744+O1744)</f>
        <v>2.6145541656037281E-2</v>
      </c>
      <c r="H1744" s="5">
        <f>(N1744+O1744)*(1/General!$B$20)*((F1744/100)-E1744*(C1744/100))*1000/B1744</f>
        <v>423.68837662087822</v>
      </c>
      <c r="I1744" s="5">
        <f>(N1744+O1744)*(1/General!$B$20)*((D1744/100)*E1744-(G1744/100))*1000/B1744</f>
        <v>236.60950106104372</v>
      </c>
      <c r="J1744" s="5">
        <f t="shared" si="27"/>
        <v>0.55845171620736933</v>
      </c>
      <c r="K1744" s="5">
        <f>MAX(Online_RAW!$L$2-Online_RAW!L1744,0)</f>
        <v>0</v>
      </c>
      <c r="L1744" s="5">
        <f>0.0039*(Online_RAW!M1744)</f>
        <v>167.23005000000001</v>
      </c>
      <c r="M1744" s="10">
        <f>Online_RAW!$N$2-Online_RAW!N1744</f>
        <v>479.09719090909039</v>
      </c>
      <c r="N1744" s="5">
        <f>Online_RAW!C1744*60</f>
        <v>117.6294285714288</v>
      </c>
      <c r="O1744" s="5">
        <f>MAX(0, Online_RAW!D1744*60)</f>
        <v>62.331545454545399</v>
      </c>
      <c r="P1744" s="5">
        <f>_xlfn.IFNA(VLOOKUP(A1744,Sampling!$D$7:$E$14,2,FALSE),0)</f>
        <v>0</v>
      </c>
      <c r="Q1744">
        <f>_xlfn.IFNA(VLOOKUP(A1744,Refill!$D$6:$G$8,2,FALSE),0)</f>
        <v>0</v>
      </c>
    </row>
    <row r="1745" spans="1:17" x14ac:dyDescent="0.25">
      <c r="A1745" s="5">
        <f>ROUND((Online_RAW!B1745-General!$B$10)*24,3)</f>
        <v>29.05</v>
      </c>
      <c r="B1745" s="5">
        <f>General!$B$12+Online_ANA!K1745/1000+Online_ANA!L1745/1000+Online_ANA!M1745/1000/General!$B$22-SUM($P$2:P1745)/1000/General!$B$24+SUM($Q$2:Q1745)/1000/General!$B$24</f>
        <v>1.5981828109883209</v>
      </c>
      <c r="C1745" s="5">
        <f>Online_RAW!K1745</f>
        <v>41.1933333333333</v>
      </c>
      <c r="D1745" s="5">
        <f>Online_RAW!J1745</f>
        <v>4.8983333333333299</v>
      </c>
      <c r="E1745" s="5">
        <f>(1-F1745/100-G1745/100)/(1-C1745/100-D1745/100-General!$B$17/100)</f>
        <v>0.96717552828014952</v>
      </c>
      <c r="F1745" s="5">
        <f>N1745*General!$B$14/(N1745+O1745)+O1745*100/(N1745+O1745)</f>
        <v>48.253534062149484</v>
      </c>
      <c r="G1745" s="5">
        <f>N1745*General!$B$15/(N1745+O1745)</f>
        <v>2.6134578756490164E-2</v>
      </c>
      <c r="H1745" s="5">
        <f>(N1745+O1745)*(1/General!$B$20)*((F1745/100)-E1745*(C1745/100))*1000/B1745</f>
        <v>422.64162116731046</v>
      </c>
      <c r="I1745" s="5">
        <f>(N1745+O1745)*(1/General!$B$20)*((D1745/100)*E1745-(G1745/100))*1000/B1745</f>
        <v>236.70430133439604</v>
      </c>
      <c r="J1745" s="5">
        <f t="shared" si="27"/>
        <v>0.56005913634495619</v>
      </c>
      <c r="K1745" s="5">
        <f>MAX(Online_RAW!$L$2-Online_RAW!L1745,0)</f>
        <v>0</v>
      </c>
      <c r="L1745" s="5">
        <f>0.0039*(Online_RAW!M1745)</f>
        <v>167.51962499999999</v>
      </c>
      <c r="M1745" s="10">
        <f>Online_RAW!$N$2-Online_RAW!N1745</f>
        <v>480.3228727272699</v>
      </c>
      <c r="N1745" s="5">
        <f>Online_RAW!C1745*60</f>
        <v>117.58617391304341</v>
      </c>
      <c r="O1745" s="5">
        <f>MAX(0, Online_RAW!D1745*60)</f>
        <v>62.384086956521998</v>
      </c>
      <c r="P1745" s="5">
        <f>_xlfn.IFNA(VLOOKUP(A1745,Sampling!$D$7:$E$14,2,FALSE),0)</f>
        <v>0</v>
      </c>
      <c r="Q1745">
        <f>_xlfn.IFNA(VLOOKUP(A1745,Refill!$D$6:$G$8,2,FALSE),0)</f>
        <v>0</v>
      </c>
    </row>
    <row r="1746" spans="1:17" x14ac:dyDescent="0.25">
      <c r="A1746" s="5">
        <f>ROUND((Online_RAW!B1746-General!$B$10)*24,3)</f>
        <v>29.067</v>
      </c>
      <c r="B1746" s="5">
        <f>General!$B$12+Online_ANA!K1746/1000+Online_ANA!L1746/1000+Online_ANA!M1746/1000/General!$B$22-SUM($P$2:P1746)/1000/General!$B$24+SUM($Q$2:Q1746)/1000/General!$B$24</f>
        <v>1.5995577464268449</v>
      </c>
      <c r="C1746" s="5">
        <f>Online_RAW!K1746</f>
        <v>41.183999999999997</v>
      </c>
      <c r="D1746" s="5">
        <f>Online_RAW!J1746</f>
        <v>4.9216666666666704</v>
      </c>
      <c r="E1746" s="5">
        <f>(1-F1746/100-G1746/100)/(1-C1746/100-D1746/100-General!$B$17/100)</f>
        <v>0.96529601658758257</v>
      </c>
      <c r="F1746" s="5">
        <f>N1746*General!$B$14/(N1746+O1746)+O1746*100/(N1746+O1746)</f>
        <v>48.367613915044259</v>
      </c>
      <c r="G1746" s="5">
        <f>N1746*General!$B$15/(N1746+O1746)</f>
        <v>2.6076962669169566E-2</v>
      </c>
      <c r="H1746" s="5">
        <f>(N1746+O1746)*(1/General!$B$20)*((F1746/100)-E1746*(C1746/100))*1000/B1746</f>
        <v>432.7949919627963</v>
      </c>
      <c r="I1746" s="5">
        <f>(N1746+O1746)*(1/General!$B$20)*((D1746/100)*E1746-(G1746/100))*1000/B1746</f>
        <v>237.41986312294992</v>
      </c>
      <c r="J1746" s="5">
        <f t="shared" si="27"/>
        <v>0.54857349907449693</v>
      </c>
      <c r="K1746" s="5">
        <f>MAX(Online_RAW!$L$2-Online_RAW!L1746,0)</f>
        <v>0</v>
      </c>
      <c r="L1746" s="5">
        <f>0.0039*(Online_RAW!M1746)</f>
        <v>167.86835000000013</v>
      </c>
      <c r="M1746" s="10">
        <f>Online_RAW!$N$2-Online_RAW!N1746</f>
        <v>481.44144210526065</v>
      </c>
      <c r="N1746" s="5">
        <f>Online_RAW!C1746*60</f>
        <v>117.4494545454546</v>
      </c>
      <c r="O1746" s="5">
        <f>MAX(0, Online_RAW!D1746*60)</f>
        <v>62.708727272726996</v>
      </c>
      <c r="P1746" s="5">
        <f>_xlfn.IFNA(VLOOKUP(A1746,Sampling!$D$7:$E$14,2,FALSE),0)</f>
        <v>0</v>
      </c>
      <c r="Q1746">
        <f>_xlfn.IFNA(VLOOKUP(A1746,Refill!$D$6:$G$8,2,FALSE),0)</f>
        <v>0</v>
      </c>
    </row>
    <row r="1747" spans="1:17" x14ac:dyDescent="0.25">
      <c r="A1747" s="5">
        <f>ROUND((Online_RAW!B1747-General!$B$10)*24,3)</f>
        <v>29.082999999999998</v>
      </c>
      <c r="B1747" s="5">
        <f>General!$B$12+Online_ANA!K1747/1000+Online_ANA!L1747/1000+Online_ANA!M1747/1000/General!$B$22-SUM($P$2:P1747)/1000/General!$B$24+SUM($Q$2:Q1747)/1000/General!$B$24</f>
        <v>1.600675601695257</v>
      </c>
      <c r="C1747" s="5">
        <f>Online_RAW!K1747</f>
        <v>41.22</v>
      </c>
      <c r="D1747" s="5">
        <f>Online_RAW!J1747</f>
        <v>4.9328571428571397</v>
      </c>
      <c r="E1747" s="5">
        <f>(1-F1747/100-G1747/100)/(1-C1747/100-D1747/100-General!$B$17/100)</f>
        <v>0.96426178935103046</v>
      </c>
      <c r="F1747" s="5">
        <f>N1747*General!$B$14/(N1747+O1747)+O1747*100/(N1747+O1747)</f>
        <v>48.468460305836118</v>
      </c>
      <c r="G1747" s="5">
        <f>N1747*General!$B$15/(N1747+O1747)</f>
        <v>2.6026030148567619E-2</v>
      </c>
      <c r="H1747" s="5">
        <f>(N1747+O1747)*(1/General!$B$20)*((F1747/100)-E1747*(C1747/100))*1000/B1747</f>
        <v>437.30471696907341</v>
      </c>
      <c r="I1747" s="5">
        <f>(N1747+O1747)*(1/General!$B$20)*((D1747/100)*E1747-(G1747/100))*1000/B1747</f>
        <v>237.19154951099551</v>
      </c>
      <c r="J1747" s="5">
        <f t="shared" si="27"/>
        <v>0.5423942169088698</v>
      </c>
      <c r="K1747" s="5">
        <f>MAX(Online_RAW!$L$2-Online_RAW!L1747,0)</f>
        <v>0</v>
      </c>
      <c r="L1747" s="5">
        <f>0.0039*(Online_RAW!M1747)</f>
        <v>167.86835000000013</v>
      </c>
      <c r="M1747" s="10">
        <f>Online_RAW!$N$2-Online_RAW!N1747</f>
        <v>482.65990434782998</v>
      </c>
      <c r="N1747" s="5">
        <f>Online_RAW!C1747*60</f>
        <v>117.04669565217421</v>
      </c>
      <c r="O1747" s="5">
        <f>MAX(0, Online_RAW!D1747*60)</f>
        <v>62.845043478261005</v>
      </c>
      <c r="P1747" s="5">
        <f>_xlfn.IFNA(VLOOKUP(A1747,Sampling!$D$7:$E$14,2,FALSE),0)</f>
        <v>0</v>
      </c>
      <c r="Q1747">
        <f>_xlfn.IFNA(VLOOKUP(A1747,Refill!$D$6:$G$8,2,FALSE),0)</f>
        <v>0</v>
      </c>
    </row>
    <row r="1748" spans="1:17" x14ac:dyDescent="0.25">
      <c r="A1748" s="5">
        <f>ROUND((Online_RAW!B1748-General!$B$10)*24,3)</f>
        <v>29.1</v>
      </c>
      <c r="B1748" s="5">
        <f>General!$B$12+Online_ANA!K1748/1000+Online_ANA!L1748/1000+Online_ANA!M1748/1000/General!$B$22-SUM($P$2:P1748)/1000/General!$B$24+SUM($Q$2:Q1748)/1000/General!$B$24</f>
        <v>1.6022347034512845</v>
      </c>
      <c r="C1748" s="5">
        <f>Online_RAW!K1748</f>
        <v>41.287500000000001</v>
      </c>
      <c r="D1748" s="5">
        <f>Online_RAW!J1748</f>
        <v>4.95</v>
      </c>
      <c r="E1748" s="5">
        <f>(1-F1748/100-G1748/100)/(1-C1748/100-D1748/100-General!$B$17/100)</f>
        <v>0.96778896870854958</v>
      </c>
      <c r="F1748" s="5">
        <f>N1748*General!$B$14/(N1748+O1748)+O1748*100/(N1748+O1748)</f>
        <v>48.361920573942278</v>
      </c>
      <c r="G1748" s="5">
        <f>N1748*General!$B$15/(N1748+O1748)</f>
        <v>2.6079838093968542E-2</v>
      </c>
      <c r="H1748" s="5">
        <f>(N1748+O1748)*(1/General!$B$20)*((F1748/100)-E1748*(C1748/100))*1000/B1748</f>
        <v>421.32745923444327</v>
      </c>
      <c r="I1748" s="5">
        <f>(N1748+O1748)*(1/General!$B$20)*((D1748/100)*E1748-(G1748/100))*1000/B1748</f>
        <v>238.85348841052797</v>
      </c>
      <c r="J1748" s="5">
        <f t="shared" si="27"/>
        <v>0.56690700588214082</v>
      </c>
      <c r="K1748" s="5">
        <f>MAX(Online_RAW!$L$2-Online_RAW!L1748,0)</f>
        <v>0</v>
      </c>
      <c r="L1748" s="5">
        <f>0.0039*(Online_RAW!M1748)</f>
        <v>168.30579999999986</v>
      </c>
      <c r="M1748" s="10">
        <f>Online_RAW!$N$2-Online_RAW!N1748</f>
        <v>483.88250476190024</v>
      </c>
      <c r="N1748" s="5">
        <f>Online_RAW!C1748*60</f>
        <v>117.3834545454546</v>
      </c>
      <c r="O1748" s="5">
        <f>MAX(0, Online_RAW!D1748*60)</f>
        <v>62.653636363636195</v>
      </c>
      <c r="P1748" s="5">
        <f>_xlfn.IFNA(VLOOKUP(A1748,Sampling!$D$7:$E$14,2,FALSE),0)</f>
        <v>0</v>
      </c>
      <c r="Q1748">
        <f>_xlfn.IFNA(VLOOKUP(A1748,Refill!$D$6:$G$8,2,FALSE),0)</f>
        <v>0</v>
      </c>
    </row>
    <row r="1749" spans="1:17" x14ac:dyDescent="0.25">
      <c r="A1749" s="5">
        <f>ROUND((Online_RAW!B1749-General!$B$10)*24,3)</f>
        <v>29.117000000000001</v>
      </c>
      <c r="B1749" s="5">
        <f>General!$B$12+Online_ANA!K1749/1000+Online_ANA!L1749/1000+Online_ANA!M1749/1000/General!$B$22-SUM($P$2:P1749)/1000/General!$B$24+SUM($Q$2:Q1749)/1000/General!$B$24</f>
        <v>1.6035978119266059</v>
      </c>
      <c r="C1749" s="5">
        <f>Online_RAW!K1749</f>
        <v>41.331666666666699</v>
      </c>
      <c r="D1749" s="5">
        <f>Online_RAW!J1749</f>
        <v>4.96</v>
      </c>
      <c r="E1749" s="5">
        <f>(1-F1749/100-G1749/100)/(1-C1749/100-D1749/100-General!$B$17/100)</f>
        <v>0.96969837586012653</v>
      </c>
      <c r="F1749" s="5">
        <f>N1749*General!$B$14/(N1749+O1749)+O1749*100/(N1749+O1749)</f>
        <v>48.312592673353734</v>
      </c>
      <c r="G1749" s="5">
        <f>N1749*General!$B$15/(N1749+O1749)</f>
        <v>2.6104751175073874E-2</v>
      </c>
      <c r="H1749" s="5">
        <f>(N1749+O1749)*(1/General!$B$20)*((F1749/100)-E1749*(C1749/100))*1000/B1749</f>
        <v>412.55939226956178</v>
      </c>
      <c r="I1749" s="5">
        <f>(N1749+O1749)*(1/General!$B$20)*((D1749/100)*E1749-(G1749/100))*1000/B1749</f>
        <v>239.6983659529316</v>
      </c>
      <c r="J1749" s="5">
        <f t="shared" si="27"/>
        <v>0.58100329417858776</v>
      </c>
      <c r="K1749" s="5">
        <f>MAX(Online_RAW!$L$2-Online_RAW!L1749,0)</f>
        <v>0</v>
      </c>
      <c r="L1749" s="5">
        <f>0.0039*(Online_RAW!M1749)</f>
        <v>168.5385</v>
      </c>
      <c r="M1749" s="10">
        <f>Online_RAW!$N$2-Online_RAW!N1749</f>
        <v>485.11465000000044</v>
      </c>
      <c r="N1749" s="5">
        <f>Online_RAW!C1749*60</f>
        <v>117.53972727272699</v>
      </c>
      <c r="O1749" s="5">
        <f>MAX(0, Online_RAW!D1749*60)</f>
        <v>62.565000000000005</v>
      </c>
      <c r="P1749" s="5">
        <f>_xlfn.IFNA(VLOOKUP(A1749,Sampling!$D$7:$E$14,2,FALSE),0)</f>
        <v>0</v>
      </c>
      <c r="Q1749">
        <f>_xlfn.IFNA(VLOOKUP(A1749,Refill!$D$6:$G$8,2,FALSE),0)</f>
        <v>0</v>
      </c>
    </row>
    <row r="1750" spans="1:17" x14ac:dyDescent="0.25">
      <c r="A1750" s="5">
        <f>ROUND((Online_RAW!B1750-General!$B$10)*24,3)</f>
        <v>29.132999999999999</v>
      </c>
      <c r="B1750" s="5">
        <f>General!$B$12+Online_ANA!K1750/1000+Online_ANA!L1750/1000+Online_ANA!M1750/1000/General!$B$22-SUM($P$2:P1750)/1000/General!$B$24+SUM($Q$2:Q1750)/1000/General!$B$24</f>
        <v>1.6048911543381377</v>
      </c>
      <c r="C1750" s="5">
        <f>Online_RAW!K1750</f>
        <v>41.252222222222201</v>
      </c>
      <c r="D1750" s="5">
        <f>Online_RAW!J1750</f>
        <v>4.9660000000000002</v>
      </c>
      <c r="E1750" s="5">
        <f>(1-F1750/100-G1750/100)/(1-C1750/100-D1750/100-General!$B$17/100)</f>
        <v>0.96842908407561912</v>
      </c>
      <c r="F1750" s="5">
        <f>N1750*General!$B$14/(N1750+O1750)+O1750*100/(N1750+O1750)</f>
        <v>48.309087500468777</v>
      </c>
      <c r="G1750" s="5">
        <f>N1750*General!$B$15/(N1750+O1750)</f>
        <v>2.6106521464409713E-2</v>
      </c>
      <c r="H1750" s="5">
        <f>(N1750+O1750)*(1/General!$B$20)*((F1750/100)-E1750*(C1750/100))*1000/B1750</f>
        <v>418.34428202367661</v>
      </c>
      <c r="I1750" s="5">
        <f>(N1750+O1750)*(1/General!$B$20)*((D1750/100)*E1750-(G1750/100))*1000/B1750</f>
        <v>239.37447785415642</v>
      </c>
      <c r="J1750" s="5">
        <f t="shared" si="27"/>
        <v>0.57219493163912494</v>
      </c>
      <c r="K1750" s="5">
        <f>MAX(Online_RAW!$L$2-Online_RAW!L1750,0)</f>
        <v>0</v>
      </c>
      <c r="L1750" s="5">
        <f>0.0039*(Online_RAW!M1750)</f>
        <v>168.81852000000001</v>
      </c>
      <c r="M1750" s="10">
        <f>Online_RAW!$N$2-Online_RAW!N1750</f>
        <v>486.21917142857001</v>
      </c>
      <c r="N1750" s="5">
        <f>Online_RAW!C1750*60</f>
        <v>117.49549999999981</v>
      </c>
      <c r="O1750" s="5">
        <f>MAX(0, Online_RAW!D1750*60)</f>
        <v>62.529250000000204</v>
      </c>
      <c r="P1750" s="5">
        <f>_xlfn.IFNA(VLOOKUP(A1750,Sampling!$D$7:$E$14,2,FALSE),0)</f>
        <v>0</v>
      </c>
      <c r="Q1750">
        <f>_xlfn.IFNA(VLOOKUP(A1750,Refill!$D$6:$G$8,2,FALSE),0)</f>
        <v>0</v>
      </c>
    </row>
    <row r="1751" spans="1:17" x14ac:dyDescent="0.25">
      <c r="A1751" s="5">
        <f>ROUND((Online_RAW!B1751-General!$B$10)*24,3)</f>
        <v>29.15</v>
      </c>
      <c r="B1751" s="5">
        <f>General!$B$12+Online_ANA!K1751/1000+Online_ANA!L1751/1000+Online_ANA!M1751/1000/General!$B$22-SUM($P$2:P1751)/1000/General!$B$24+SUM($Q$2:Q1751)/1000/General!$B$24</f>
        <v>1.6064407853044225</v>
      </c>
      <c r="C1751" s="5">
        <f>Online_RAW!K1751</f>
        <v>41.196666666666701</v>
      </c>
      <c r="D1751" s="5">
        <f>Online_RAW!J1751</f>
        <v>4.9749999999999996</v>
      </c>
      <c r="E1751" s="5">
        <f>(1-F1751/100-G1751/100)/(1-C1751/100-D1751/100-General!$B$17/100)</f>
        <v>0.96623295044644897</v>
      </c>
      <c r="F1751" s="5">
        <f>N1751*General!$B$14/(N1751+O1751)+O1751*100/(N1751+O1751)</f>
        <v>48.381302181412117</v>
      </c>
      <c r="G1751" s="5">
        <f>N1751*General!$B$15/(N1751+O1751)</f>
        <v>2.607004940332721E-2</v>
      </c>
      <c r="H1751" s="5">
        <f>(N1751+O1751)*(1/General!$B$20)*((F1751/100)-E1751*(C1751/100))*1000/B1751</f>
        <v>428.75573943811156</v>
      </c>
      <c r="I1751" s="5">
        <f>(N1751+O1751)*(1/General!$B$20)*((D1751/100)*E1751-(G1751/100))*1000/B1751</f>
        <v>239.02992327831262</v>
      </c>
      <c r="J1751" s="5">
        <f t="shared" si="27"/>
        <v>0.55749673133603672</v>
      </c>
      <c r="K1751" s="5">
        <f>MAX(Online_RAW!$L$2-Online_RAW!L1751,0)</f>
        <v>0</v>
      </c>
      <c r="L1751" s="5">
        <f>0.0039*(Online_RAW!M1751)</f>
        <v>169.21242000000001</v>
      </c>
      <c r="M1751" s="10">
        <f>Online_RAW!$N$2-Online_RAW!N1751</f>
        <v>487.47891818182052</v>
      </c>
      <c r="N1751" s="5">
        <f>Online_RAW!C1751*60</f>
        <v>117.32890909090921</v>
      </c>
      <c r="O1751" s="5">
        <f>MAX(0, Online_RAW!D1751*60)</f>
        <v>62.692090909090801</v>
      </c>
      <c r="P1751" s="5">
        <f>_xlfn.IFNA(VLOOKUP(A1751,Sampling!$D$7:$E$14,2,FALSE),0)</f>
        <v>0</v>
      </c>
      <c r="Q1751">
        <f>_xlfn.IFNA(VLOOKUP(A1751,Refill!$D$6:$G$8,2,FALSE),0)</f>
        <v>0</v>
      </c>
    </row>
    <row r="1752" spans="1:17" x14ac:dyDescent="0.25">
      <c r="A1752" s="5">
        <f>ROUND((Online_RAW!B1752-General!$B$10)*24,3)</f>
        <v>29.167000000000002</v>
      </c>
      <c r="B1752" s="5">
        <f>General!$B$12+Online_ANA!K1752/1000+Online_ANA!L1752/1000+Online_ANA!M1752/1000/General!$B$22-SUM($P$2:P1752)/1000/General!$B$24+SUM($Q$2:Q1752)/1000/General!$B$24</f>
        <v>1.6077048926605511</v>
      </c>
      <c r="C1752" s="5">
        <f>Online_RAW!K1752</f>
        <v>41.24</v>
      </c>
      <c r="D1752" s="5">
        <f>Online_RAW!J1752</f>
        <v>4.9800000000000004</v>
      </c>
      <c r="E1752" s="5">
        <f>(1-F1752/100-G1752/100)/(1-C1752/100-D1752/100-General!$B$17/100)</f>
        <v>0.96517342225390923</v>
      </c>
      <c r="F1752" s="5">
        <f>N1752*General!$B$14/(N1752+O1752)+O1752*100/(N1752+O1752)</f>
        <v>48.484578576975501</v>
      </c>
      <c r="G1752" s="5">
        <f>N1752*General!$B$15/(N1752+O1752)</f>
        <v>2.6017889607588135E-2</v>
      </c>
      <c r="H1752" s="5">
        <f>(N1752+O1752)*(1/General!$B$20)*((F1752/100)-E1752*(C1752/100))*1000/B1752</f>
        <v>434.01738228438353</v>
      </c>
      <c r="I1752" s="5">
        <f>(N1752+O1752)*(1/General!$B$20)*((D1752/100)*E1752-(G1752/100))*1000/B1752</f>
        <v>239.01409842361144</v>
      </c>
      <c r="J1752" s="5">
        <f t="shared" si="27"/>
        <v>0.55070167274314596</v>
      </c>
      <c r="K1752" s="5">
        <f>MAX(Online_RAW!$L$2-Online_RAW!L1752,0)</f>
        <v>0</v>
      </c>
      <c r="L1752" s="5">
        <f>0.0039*(Online_RAW!M1752)</f>
        <v>169.3887</v>
      </c>
      <c r="M1752" s="10">
        <f>Online_RAW!$N$2-Online_RAW!N1752</f>
        <v>488.66465000000062</v>
      </c>
      <c r="N1752" s="5">
        <f>Online_RAW!C1752*60</f>
        <v>117.18818181818159</v>
      </c>
      <c r="O1752" s="5">
        <f>MAX(0, Online_RAW!D1752*60)</f>
        <v>62.977363636363805</v>
      </c>
      <c r="P1752" s="5">
        <f>_xlfn.IFNA(VLOOKUP(A1752,Sampling!$D$7:$E$14,2,FALSE),0)</f>
        <v>0</v>
      </c>
      <c r="Q1752">
        <f>_xlfn.IFNA(VLOOKUP(A1752,Refill!$D$6:$G$8,2,FALSE),0)</f>
        <v>0</v>
      </c>
    </row>
    <row r="1753" spans="1:17" x14ac:dyDescent="0.25">
      <c r="A1753" s="5">
        <f>ROUND((Online_RAW!B1753-General!$B$10)*24,3)</f>
        <v>29.183</v>
      </c>
      <c r="B1753" s="5">
        <f>General!$B$12+Online_ANA!K1753/1000+Online_ANA!L1753/1000+Online_ANA!M1753/1000/General!$B$22-SUM($P$2:P1753)/1000/General!$B$24+SUM($Q$2:Q1753)/1000/General!$B$24</f>
        <v>1.6091269834643944</v>
      </c>
      <c r="C1753" s="5">
        <f>Online_RAW!K1753</f>
        <v>41.3</v>
      </c>
      <c r="D1753" s="5">
        <f>Online_RAW!J1753</f>
        <v>4.9740000000000002</v>
      </c>
      <c r="E1753" s="5">
        <f>(1-F1753/100-G1753/100)/(1-C1753/100-D1753/100-General!$B$17/100)</f>
        <v>0.96633087163555342</v>
      </c>
      <c r="F1753" s="5">
        <f>N1753*General!$B$14/(N1753+O1753)+O1753*100/(N1753+O1753)</f>
        <v>48.475008802523554</v>
      </c>
      <c r="G1753" s="5">
        <f>N1753*General!$B$15/(N1753+O1753)</f>
        <v>2.6022722827008307E-2</v>
      </c>
      <c r="H1753" s="5">
        <f>(N1753+O1753)*(1/General!$B$20)*((F1753/100)-E1753*(C1753/100))*1000/B1753</f>
        <v>427.57052293559508</v>
      </c>
      <c r="I1753" s="5">
        <f>(N1753+O1753)*(1/General!$B$20)*((D1753/100)*E1753-(G1753/100))*1000/B1753</f>
        <v>238.63095427930588</v>
      </c>
      <c r="J1753" s="5">
        <f t="shared" si="27"/>
        <v>0.55810899367178979</v>
      </c>
      <c r="K1753" s="5">
        <f>MAX(Online_RAW!$L$2-Online_RAW!L1753,0)</f>
        <v>0</v>
      </c>
      <c r="L1753" s="5">
        <f>0.0039*(Online_RAW!M1753)</f>
        <v>169.63634999999999</v>
      </c>
      <c r="M1753" s="10">
        <f>Online_RAW!$N$2-Online_RAW!N1753</f>
        <v>489.94479047619006</v>
      </c>
      <c r="N1753" s="5">
        <f>Online_RAW!C1753*60</f>
        <v>117.1265217391302</v>
      </c>
      <c r="O1753" s="5">
        <f>MAX(0, Online_RAW!D1753*60)</f>
        <v>62.910782608695598</v>
      </c>
      <c r="P1753" s="5">
        <f>_xlfn.IFNA(VLOOKUP(A1753,Sampling!$D$7:$E$14,2,FALSE),0)</f>
        <v>0</v>
      </c>
      <c r="Q1753">
        <f>_xlfn.IFNA(VLOOKUP(A1753,Refill!$D$6:$G$8,2,FALSE),0)</f>
        <v>0</v>
      </c>
    </row>
    <row r="1754" spans="1:17" x14ac:dyDescent="0.25">
      <c r="A1754" s="5">
        <f>ROUND((Online_RAW!B1754-General!$B$10)*24,3)</f>
        <v>29.2</v>
      </c>
      <c r="B1754" s="5">
        <f>General!$B$12+Online_ANA!K1754/1000+Online_ANA!L1754/1000+Online_ANA!M1754/1000/General!$B$22-SUM($P$2:P1754)/1000/General!$B$24+SUM($Q$2:Q1754)/1000/General!$B$24</f>
        <v>1.6105951314240092</v>
      </c>
      <c r="C1754" s="5">
        <f>Online_RAW!K1754</f>
        <v>41.33</v>
      </c>
      <c r="D1754" s="5">
        <f>Online_RAW!J1754</f>
        <v>4.9883333333333297</v>
      </c>
      <c r="E1754" s="5">
        <f>(1-F1754/100-G1754/100)/(1-C1754/100-D1754/100-General!$B$17/100)</f>
        <v>0.96375932209461812</v>
      </c>
      <c r="F1754" s="5">
        <f>N1754*General!$B$14/(N1754+O1754)+O1754*100/(N1754+O1754)</f>
        <v>48.654872687079894</v>
      </c>
      <c r="G1754" s="5">
        <f>N1754*General!$B$15/(N1754+O1754)</f>
        <v>2.5931882481272782E-2</v>
      </c>
      <c r="H1754" s="5">
        <f>(N1754+O1754)*(1/General!$B$20)*((F1754/100)-E1754*(C1754/100))*1000/B1754</f>
        <v>440.11021586301433</v>
      </c>
      <c r="I1754" s="5">
        <f>(N1754+O1754)*(1/General!$B$20)*((D1754/100)*E1754-(G1754/100))*1000/B1754</f>
        <v>238.52564584710507</v>
      </c>
      <c r="J1754" s="5">
        <f t="shared" si="27"/>
        <v>0.54196798267765478</v>
      </c>
      <c r="K1754" s="5">
        <f>MAX(Online_RAW!$L$2-Online_RAW!L1754,0)</f>
        <v>0</v>
      </c>
      <c r="L1754" s="5">
        <f>0.0039*(Online_RAW!M1754)</f>
        <v>170.03063999999998</v>
      </c>
      <c r="M1754" s="10">
        <f>Online_RAW!$N$2-Online_RAW!N1754</f>
        <v>491.11529565217006</v>
      </c>
      <c r="N1754" s="5">
        <f>Online_RAW!C1754*60</f>
        <v>116.74539130434779</v>
      </c>
      <c r="O1754" s="5">
        <f>MAX(0, Online_RAW!D1754*60)</f>
        <v>63.334695652174204</v>
      </c>
      <c r="P1754" s="5">
        <f>_xlfn.IFNA(VLOOKUP(A1754,Sampling!$D$7:$E$14,2,FALSE),0)</f>
        <v>0</v>
      </c>
      <c r="Q1754">
        <f>_xlfn.IFNA(VLOOKUP(A1754,Refill!$D$6:$G$8,2,FALSE),0)</f>
        <v>0</v>
      </c>
    </row>
    <row r="1755" spans="1:17" x14ac:dyDescent="0.25">
      <c r="A1755" s="5">
        <f>ROUND((Online_RAW!B1755-General!$B$10)*24,3)</f>
        <v>29.216999999999999</v>
      </c>
      <c r="B1755" s="5">
        <f>General!$B$12+Online_ANA!K1755/1000+Online_ANA!L1755/1000+Online_ANA!M1755/1000/General!$B$22-SUM($P$2:P1755)/1000/General!$B$24+SUM($Q$2:Q1755)/1000/General!$B$24</f>
        <v>1.6117037472995595</v>
      </c>
      <c r="C1755" s="5">
        <f>Online_RAW!K1755</f>
        <v>41.35</v>
      </c>
      <c r="D1755" s="5">
        <f>Online_RAW!J1755</f>
        <v>5.0233333333333299</v>
      </c>
      <c r="E1755" s="5">
        <f>(1-F1755/100-G1755/100)/(1-C1755/100-D1755/100-General!$B$17/100)</f>
        <v>0.96459967965118543</v>
      </c>
      <c r="F1755" s="5">
        <f>N1755*General!$B$14/(N1755+O1755)+O1755*100/(N1755+O1755)</f>
        <v>48.663181687943762</v>
      </c>
      <c r="G1755" s="5">
        <f>N1755*General!$B$15/(N1755+O1755)</f>
        <v>2.592768601619002E-2</v>
      </c>
      <c r="H1755" s="5">
        <f>(N1755+O1755)*(1/General!$B$20)*((F1755/100)-E1755*(C1755/100))*1000/B1755</f>
        <v>437.99447037153806</v>
      </c>
      <c r="I1755" s="5">
        <f>(N1755+O1755)*(1/General!$B$20)*((D1755/100)*E1755-(G1755/100))*1000/B1755</f>
        <v>240.50953100597158</v>
      </c>
      <c r="J1755" s="5">
        <f t="shared" si="27"/>
        <v>0.5491154507086683</v>
      </c>
      <c r="K1755" s="5">
        <f>MAX(Online_RAW!$L$2-Online_RAW!L1755,0)</f>
        <v>0</v>
      </c>
      <c r="L1755" s="5">
        <f>0.0039*(Online_RAW!M1755)</f>
        <v>170.03063999999998</v>
      </c>
      <c r="M1755" s="10">
        <f>Online_RAW!$N$2-Online_RAW!N1755</f>
        <v>492.32368695651985</v>
      </c>
      <c r="N1755" s="5">
        <f>Online_RAW!C1755*60</f>
        <v>116.8507826086956</v>
      </c>
      <c r="O1755" s="5">
        <f>MAX(0, Online_RAW!D1755*60)</f>
        <v>63.421043478260998</v>
      </c>
      <c r="P1755" s="5">
        <f>_xlfn.IFNA(VLOOKUP(A1755,Sampling!$D$7:$E$14,2,FALSE),0)</f>
        <v>0</v>
      </c>
      <c r="Q1755">
        <f>_xlfn.IFNA(VLOOKUP(A1755,Refill!$D$6:$G$8,2,FALSE),0)</f>
        <v>0</v>
      </c>
    </row>
    <row r="1756" spans="1:17" x14ac:dyDescent="0.25">
      <c r="A1756" s="5">
        <f>ROUND((Online_RAW!B1756-General!$B$10)*24,3)</f>
        <v>29.233000000000001</v>
      </c>
      <c r="B1756" s="5">
        <f>General!$B$12+Online_ANA!K1756/1000+Online_ANA!L1756/1000+Online_ANA!M1756/1000/General!$B$22-SUM($P$2:P1756)/1000/General!$B$24+SUM($Q$2:Q1756)/1000/General!$B$24</f>
        <v>1.6133065560430826</v>
      </c>
      <c r="C1756" s="5">
        <f>Online_RAW!K1756</f>
        <v>41.395000000000003</v>
      </c>
      <c r="D1756" s="5">
        <f>Online_RAW!J1756</f>
        <v>5.03</v>
      </c>
      <c r="E1756" s="5">
        <f>(1-F1756/100-G1756/100)/(1-C1756/100-D1756/100-General!$B$17/100)</f>
        <v>0.96439415180735977</v>
      </c>
      <c r="F1756" s="5">
        <f>N1756*General!$B$14/(N1756+O1756)+O1756*100/(N1756+O1756)</f>
        <v>48.723972264286289</v>
      </c>
      <c r="G1756" s="5">
        <f>N1756*General!$B$15/(N1756+O1756)</f>
        <v>2.589698370490592E-2</v>
      </c>
      <c r="H1756" s="5">
        <f>(N1756+O1756)*(1/General!$B$20)*((F1756/100)-E1756*(C1756/100))*1000/B1756</f>
        <v>438.24234335749213</v>
      </c>
      <c r="I1756" s="5">
        <f>(N1756+O1756)*(1/General!$B$20)*((D1756/100)*E1756-(G1756/100))*1000/B1756</f>
        <v>240.20804981023241</v>
      </c>
      <c r="J1756" s="5">
        <f t="shared" si="27"/>
        <v>0.54811693450234433</v>
      </c>
      <c r="K1756" s="5">
        <f>MAX(Online_RAW!$L$2-Online_RAW!L1756,0)</f>
        <v>0</v>
      </c>
      <c r="L1756" s="5">
        <f>0.0039*(Online_RAW!M1756)</f>
        <v>170.50799999999998</v>
      </c>
      <c r="M1756" s="10">
        <f>Online_RAW!$N$2-Online_RAW!N1756</f>
        <v>493.55042608696021</v>
      </c>
      <c r="N1756" s="5">
        <f>Online_RAW!C1756*60</f>
        <v>116.5507826086956</v>
      </c>
      <c r="O1756" s="5">
        <f>MAX(0, Online_RAW!D1756*60)</f>
        <v>63.471391304347804</v>
      </c>
      <c r="P1756" s="5">
        <f>_xlfn.IFNA(VLOOKUP(A1756,Sampling!$D$7:$E$14,2,FALSE),0)</f>
        <v>0</v>
      </c>
      <c r="Q1756">
        <f>_xlfn.IFNA(VLOOKUP(A1756,Refill!$D$6:$G$8,2,FALSE),0)</f>
        <v>0</v>
      </c>
    </row>
    <row r="1757" spans="1:17" x14ac:dyDescent="0.25">
      <c r="A1757" s="5">
        <f>ROUND((Online_RAW!B1757-General!$B$10)*24,3)</f>
        <v>29.25</v>
      </c>
      <c r="B1757" s="5">
        <f>General!$B$12+Online_ANA!K1757/1000+Online_ANA!L1757/1000+Online_ANA!M1757/1000/General!$B$22-SUM($P$2:P1757)/1000/General!$B$24+SUM($Q$2:Q1757)/1000/General!$B$24</f>
        <v>1.6148227249541285</v>
      </c>
      <c r="C1757" s="5">
        <f>Online_RAW!K1757</f>
        <v>41.45</v>
      </c>
      <c r="D1757" s="5">
        <f>Online_RAW!J1757</f>
        <v>5.0250000000000004</v>
      </c>
      <c r="E1757" s="5">
        <f>(1-F1757/100-G1757/100)/(1-C1757/100-D1757/100-General!$B$17/100)</f>
        <v>0.96391264035138025</v>
      </c>
      <c r="F1757" s="5">
        <f>N1757*General!$B$14/(N1757+O1757)+O1757*100/(N1757+O1757)</f>
        <v>48.797793809863784</v>
      </c>
      <c r="G1757" s="5">
        <f>N1757*General!$B$15/(N1757+O1757)</f>
        <v>2.5859700096028389E-2</v>
      </c>
      <c r="H1757" s="5">
        <f>(N1757+O1757)*(1/General!$B$20)*((F1757/100)-E1757*(C1757/100))*1000/B1757</f>
        <v>440.07126117028156</v>
      </c>
      <c r="I1757" s="5">
        <f>(N1757+O1757)*(1/General!$B$20)*((D1757/100)*E1757-(G1757/100))*1000/B1757</f>
        <v>239.74086770495632</v>
      </c>
      <c r="J1757" s="5">
        <f t="shared" si="27"/>
        <v>0.54477737779879876</v>
      </c>
      <c r="K1757" s="5">
        <f>MAX(Online_RAW!$L$2-Online_RAW!L1757,0)</f>
        <v>0</v>
      </c>
      <c r="L1757" s="5">
        <f>0.0039*(Online_RAW!M1757)</f>
        <v>170.89877999999999</v>
      </c>
      <c r="M1757" s="10">
        <f>Online_RAW!$N$2-Online_RAW!N1757</f>
        <v>494.77710000000025</v>
      </c>
      <c r="N1757" s="5">
        <f>Online_RAW!C1757*60</f>
        <v>116.4396521739132</v>
      </c>
      <c r="O1757" s="5">
        <f>MAX(0, Online_RAW!D1757*60)</f>
        <v>63.670173913043399</v>
      </c>
      <c r="P1757" s="5">
        <f>_xlfn.IFNA(VLOOKUP(A1757,Sampling!$D$7:$E$14,2,FALSE),0)</f>
        <v>0</v>
      </c>
      <c r="Q1757">
        <f>_xlfn.IFNA(VLOOKUP(A1757,Refill!$D$6:$G$8,2,FALSE),0)</f>
        <v>0</v>
      </c>
    </row>
    <row r="1758" spans="1:17" x14ac:dyDescent="0.25">
      <c r="A1758" s="5">
        <f>ROUND((Online_RAW!B1758-General!$B$10)*24,3)</f>
        <v>29.266999999999999</v>
      </c>
      <c r="B1758" s="5">
        <f>General!$B$12+Online_ANA!K1758/1000+Online_ANA!L1758/1000+Online_ANA!M1758/1000/General!$B$22-SUM($P$2:P1758)/1000/General!$B$24+SUM($Q$2:Q1758)/1000/General!$B$24</f>
        <v>1.6159517157798164</v>
      </c>
      <c r="C1758" s="5">
        <f>Online_RAW!K1758</f>
        <v>41.49</v>
      </c>
      <c r="D1758" s="5">
        <f>Online_RAW!J1758</f>
        <v>5.0483333333333302</v>
      </c>
      <c r="E1758" s="5">
        <f>(1-F1758/100-G1758/100)/(1-C1758/100-D1758/100-General!$B$17/100)</f>
        <v>0.96547979034290621</v>
      </c>
      <c r="F1758" s="5">
        <f>N1758*General!$B$14/(N1758+O1758)+O1758*100/(N1758+O1758)</f>
        <v>48.775726108398288</v>
      </c>
      <c r="G1758" s="5">
        <f>N1758*General!$B$15/(N1758+O1758)</f>
        <v>2.5870845399798847E-2</v>
      </c>
      <c r="H1758" s="5">
        <f>(N1758+O1758)*(1/General!$B$20)*((F1758/100)-E1758*(C1758/100))*1000/B1758</f>
        <v>433.40382750934373</v>
      </c>
      <c r="I1758" s="5">
        <f>(N1758+O1758)*(1/General!$B$20)*((D1758/100)*E1758-(G1758/100))*1000/B1758</f>
        <v>241.02233447773006</v>
      </c>
      <c r="J1758" s="5">
        <f t="shared" si="27"/>
        <v>0.55611491911093902</v>
      </c>
      <c r="K1758" s="5">
        <f>MAX(Online_RAW!$L$2-Online_RAW!L1758,0)</f>
        <v>0</v>
      </c>
      <c r="L1758" s="5">
        <f>0.0039*(Online_RAW!M1758)</f>
        <v>170.89877999999999</v>
      </c>
      <c r="M1758" s="10">
        <f>Online_RAW!$N$2-Online_RAW!N1758</f>
        <v>496.00770000000011</v>
      </c>
      <c r="N1758" s="5">
        <f>Online_RAW!C1758*60</f>
        <v>116.45972727272699</v>
      </c>
      <c r="O1758" s="5">
        <f>MAX(0, Online_RAW!D1758*60)</f>
        <v>63.603545454545397</v>
      </c>
      <c r="P1758" s="5">
        <f>_xlfn.IFNA(VLOOKUP(A1758,Sampling!$D$7:$E$14,2,FALSE),0)</f>
        <v>0</v>
      </c>
      <c r="Q1758">
        <f>_xlfn.IFNA(VLOOKUP(A1758,Refill!$D$6:$G$8,2,FALSE),0)</f>
        <v>0</v>
      </c>
    </row>
    <row r="1759" spans="1:17" x14ac:dyDescent="0.25">
      <c r="A1759" s="5">
        <f>ROUND((Online_RAW!B1759-General!$B$10)*24,3)</f>
        <v>29.283000000000001</v>
      </c>
      <c r="B1759" s="5">
        <f>General!$B$12+Online_ANA!K1759/1000+Online_ANA!L1759/1000+Online_ANA!M1759/1000/General!$B$22-SUM($P$2:P1759)/1000/General!$B$24+SUM($Q$2:Q1759)/1000/General!$B$24</f>
        <v>1.6174086382151835</v>
      </c>
      <c r="C1759" s="5">
        <f>Online_RAW!K1759</f>
        <v>41.518000000000001</v>
      </c>
      <c r="D1759" s="5">
        <f>Online_RAW!J1759</f>
        <v>5.0733333333333297</v>
      </c>
      <c r="E1759" s="5">
        <f>(1-F1759/100-G1759/100)/(1-C1759/100-D1759/100-General!$B$17/100)</f>
        <v>0.96858204840778406</v>
      </c>
      <c r="F1759" s="5">
        <f>N1759*General!$B$14/(N1759+O1759)+O1759*100/(N1759+O1759)</f>
        <v>48.66249420575695</v>
      </c>
      <c r="G1759" s="5">
        <f>N1759*General!$B$15/(N1759+O1759)</f>
        <v>2.5928033229415677E-2</v>
      </c>
      <c r="H1759" s="5">
        <f>(N1759+O1759)*(1/General!$B$20)*((F1759/100)-E1759*(C1759/100))*1000/B1759</f>
        <v>419.58947838700288</v>
      </c>
      <c r="I1759" s="5">
        <f>(N1759+O1759)*(1/General!$B$20)*((D1759/100)*E1759-(G1759/100))*1000/B1759</f>
        <v>242.74841395187084</v>
      </c>
      <c r="J1759" s="5">
        <f t="shared" si="27"/>
        <v>0.57853789586204785</v>
      </c>
      <c r="K1759" s="5">
        <f>MAX(Online_RAW!$L$2-Online_RAW!L1759,0)</f>
        <v>0</v>
      </c>
      <c r="L1759" s="5">
        <f>0.0039*(Online_RAW!M1759)</f>
        <v>171.28877999999997</v>
      </c>
      <c r="M1759" s="10">
        <f>Online_RAW!$N$2-Online_RAW!N1759</f>
        <v>497.17064545455014</v>
      </c>
      <c r="N1759" s="5">
        <f>Online_RAW!C1759*60</f>
        <v>116.70054545454541</v>
      </c>
      <c r="O1759" s="5">
        <f>MAX(0, Online_RAW!D1759*60)</f>
        <v>63.337090909090804</v>
      </c>
      <c r="P1759" s="5">
        <f>_xlfn.IFNA(VLOOKUP(A1759,Sampling!$D$7:$E$14,2,FALSE),0)</f>
        <v>0</v>
      </c>
      <c r="Q1759">
        <f>_xlfn.IFNA(VLOOKUP(A1759,Refill!$D$6:$G$8,2,FALSE),0)</f>
        <v>0</v>
      </c>
    </row>
    <row r="1760" spans="1:17" x14ac:dyDescent="0.25">
      <c r="A1760" s="5">
        <f>ROUND((Online_RAW!B1760-General!$B$10)*24,3)</f>
        <v>29.3</v>
      </c>
      <c r="B1760" s="5">
        <f>General!$B$12+Online_ANA!K1760/1000+Online_ANA!L1760/1000+Online_ANA!M1760/1000/General!$B$22-SUM($P$2:P1760)/1000/General!$B$24+SUM($Q$2:Q1760)/1000/General!$B$24</f>
        <v>1.6190441008757341</v>
      </c>
      <c r="C1760" s="5">
        <f>Online_RAW!K1760</f>
        <v>41.447499999999998</v>
      </c>
      <c r="D1760" s="5">
        <f>Online_RAW!J1760</f>
        <v>5.085</v>
      </c>
      <c r="E1760" s="5">
        <f>(1-F1760/100-G1760/100)/(1-C1760/100-D1760/100-General!$B$17/100)</f>
        <v>0.96618642740701721</v>
      </c>
      <c r="F1760" s="5">
        <f>N1760*General!$B$14/(N1760+O1760)+O1760*100/(N1760+O1760)</f>
        <v>48.732595999267829</v>
      </c>
      <c r="G1760" s="5">
        <f>N1760*General!$B$15/(N1760+O1760)</f>
        <v>2.5892628283198063E-2</v>
      </c>
      <c r="H1760" s="5">
        <f>(N1760+O1760)*(1/General!$B$20)*((F1760/100)-E1760*(C1760/100))*1000/B1760</f>
        <v>431.15733343335052</v>
      </c>
      <c r="I1760" s="5">
        <f>(N1760+O1760)*(1/General!$B$20)*((D1760/100)*E1760-(G1760/100))*1000/B1760</f>
        <v>242.57374021619361</v>
      </c>
      <c r="J1760" s="5">
        <f t="shared" si="27"/>
        <v>0.56261072561274506</v>
      </c>
      <c r="K1760" s="5">
        <f>MAX(Online_RAW!$L$2-Online_RAW!L1760,0)</f>
        <v>0</v>
      </c>
      <c r="L1760" s="5">
        <f>0.0039*(Online_RAW!M1760)</f>
        <v>171.79304999999999</v>
      </c>
      <c r="M1760" s="10">
        <f>Online_RAW!$N$2-Online_RAW!N1760</f>
        <v>498.40364545455031</v>
      </c>
      <c r="N1760" s="5">
        <f>Online_RAW!C1760*60</f>
        <v>116.595272727273</v>
      </c>
      <c r="O1760" s="5">
        <f>MAX(0, Online_RAW!D1760*60)</f>
        <v>63.525913043477999</v>
      </c>
      <c r="P1760" s="5">
        <f>_xlfn.IFNA(VLOOKUP(A1760,Sampling!$D$7:$E$14,2,FALSE),0)</f>
        <v>0</v>
      </c>
      <c r="Q1760">
        <f>_xlfn.IFNA(VLOOKUP(A1760,Refill!$D$6:$G$8,2,FALSE),0)</f>
        <v>0</v>
      </c>
    </row>
    <row r="1761" spans="1:17" x14ac:dyDescent="0.25">
      <c r="A1761" s="5">
        <f>ROUND((Online_RAW!B1761-General!$B$10)*24,3)</f>
        <v>29.317</v>
      </c>
      <c r="B1761" s="5">
        <f>General!$B$12+Online_ANA!K1761/1000+Online_ANA!L1761/1000+Online_ANA!M1761/1000/General!$B$22-SUM($P$2:P1761)/1000/General!$B$24+SUM($Q$2:Q1761)/1000/General!$B$24</f>
        <v>1.6202206048464316</v>
      </c>
      <c r="C1761" s="5">
        <f>Online_RAW!K1761</f>
        <v>41.43</v>
      </c>
      <c r="D1761" s="5">
        <f>Online_RAW!J1761</f>
        <v>5.0650000000000004</v>
      </c>
      <c r="E1761" s="5">
        <f>(1-F1761/100-G1761/100)/(1-C1761/100-D1761/100-General!$B$17/100)</f>
        <v>0.96620576586826279</v>
      </c>
      <c r="F1761" s="5">
        <f>N1761*General!$B$14/(N1761+O1761)+O1761*100/(N1761+O1761)</f>
        <v>48.695318844628765</v>
      </c>
      <c r="G1761" s="5">
        <f>N1761*General!$B$15/(N1761+O1761)</f>
        <v>2.5911455128975368E-2</v>
      </c>
      <c r="H1761" s="5">
        <f>(N1761+O1761)*(1/General!$B$20)*((F1761/100)-E1761*(C1761/100))*1000/B1761</f>
        <v>429.99745112156569</v>
      </c>
      <c r="I1761" s="5">
        <f>(N1761+O1761)*(1/General!$B$20)*((D1761/100)*E1761-(G1761/100))*1000/B1761</f>
        <v>241.55724387253446</v>
      </c>
      <c r="J1761" s="5">
        <f t="shared" si="27"/>
        <v>0.56176436218977299</v>
      </c>
      <c r="K1761" s="5">
        <f>MAX(Online_RAW!$L$2-Online_RAW!L1761,0)</f>
        <v>0</v>
      </c>
      <c r="L1761" s="5">
        <f>0.0039*(Online_RAW!M1761)</f>
        <v>171.79304999999999</v>
      </c>
      <c r="M1761" s="10">
        <f>Online_RAW!$N$2-Online_RAW!N1761</f>
        <v>499.68603478261048</v>
      </c>
      <c r="N1761" s="5">
        <f>Online_RAW!C1761*60</f>
        <v>116.7352173913044</v>
      </c>
      <c r="O1761" s="5">
        <f>MAX(0, Online_RAW!D1761*60)</f>
        <v>63.471130434782395</v>
      </c>
      <c r="P1761" s="5">
        <f>_xlfn.IFNA(VLOOKUP(A1761,Sampling!$D$7:$E$14,2,FALSE),0)</f>
        <v>0</v>
      </c>
      <c r="Q1761">
        <f>_xlfn.IFNA(VLOOKUP(A1761,Refill!$D$6:$G$8,2,FALSE),0)</f>
        <v>0</v>
      </c>
    </row>
    <row r="1762" spans="1:17" x14ac:dyDescent="0.25">
      <c r="A1762" s="5">
        <f>ROUND((Online_RAW!B1762-General!$B$10)*24,3)</f>
        <v>29.332999999999998</v>
      </c>
      <c r="B1762" s="5">
        <f>General!$B$12+Online_ANA!K1762/1000+Online_ANA!L1762/1000+Online_ANA!M1762/1000/General!$B$22-SUM($P$2:P1762)/1000/General!$B$24+SUM($Q$2:Q1762)/1000/General!$B$24</f>
        <v>1.6216758977648074</v>
      </c>
      <c r="C1762" s="5">
        <f>Online_RAW!K1762</f>
        <v>41.41</v>
      </c>
      <c r="D1762" s="5">
        <f>Online_RAW!J1762</f>
        <v>5.0633333333333299</v>
      </c>
      <c r="E1762" s="5">
        <f>(1-F1762/100-G1762/100)/(1-C1762/100-D1762/100-General!$B$17/100)</f>
        <v>0.96615558293714243</v>
      </c>
      <c r="F1762" s="5">
        <f>N1762*General!$B$14/(N1762+O1762)+O1762*100/(N1762+O1762)</f>
        <v>48.677039565667371</v>
      </c>
      <c r="G1762" s="5">
        <f>N1762*General!$B$15/(N1762+O1762)</f>
        <v>2.5920687088046786E-2</v>
      </c>
      <c r="H1762" s="5">
        <f>(N1762+O1762)*(1/General!$B$20)*((F1762/100)-E1762*(C1762/100))*1000/B1762</f>
        <v>429.84405198878017</v>
      </c>
      <c r="I1762" s="5">
        <f>(N1762+O1762)*(1/General!$B$20)*((D1762/100)*E1762-(G1762/100))*1000/B1762</f>
        <v>241.29116878733876</v>
      </c>
      <c r="J1762" s="5">
        <f t="shared" si="27"/>
        <v>0.56134583617231715</v>
      </c>
      <c r="K1762" s="5">
        <f>MAX(Online_RAW!$L$2-Online_RAW!L1762,0)</f>
        <v>0</v>
      </c>
      <c r="L1762" s="5">
        <f>0.0039*(Online_RAW!M1762)</f>
        <v>172.15457999999998</v>
      </c>
      <c r="M1762" s="10">
        <f>Online_RAW!$N$2-Online_RAW!N1762</f>
        <v>500.8782363636401</v>
      </c>
      <c r="N1762" s="5">
        <f>Online_RAW!C1762*60</f>
        <v>116.7979090909092</v>
      </c>
      <c r="O1762" s="5">
        <f>MAX(0, Online_RAW!D1762*60)</f>
        <v>63.441000000000003</v>
      </c>
      <c r="P1762" s="5">
        <f>_xlfn.IFNA(VLOOKUP(A1762,Sampling!$D$7:$E$14,2,FALSE),0)</f>
        <v>0</v>
      </c>
      <c r="Q1762">
        <f>_xlfn.IFNA(VLOOKUP(A1762,Refill!$D$6:$G$8,2,FALSE),0)</f>
        <v>0</v>
      </c>
    </row>
    <row r="1763" spans="1:17" ht="13.5" customHeight="1" x14ac:dyDescent="0.25">
      <c r="A1763" s="5">
        <f>ROUND((Online_RAW!B1763-General!$B$10)*24,3)</f>
        <v>29.35</v>
      </c>
      <c r="B1763" s="5">
        <f>General!$B$12+Online_ANA!K1763/1000+Online_ANA!L1763/1000+Online_ANA!M1763/1000/General!$B$22-SUM($P$2:P1763)/1000/General!$B$24+SUM($Q$2:Q1763)/1000/General!$B$24</f>
        <v>1.623029843358597</v>
      </c>
      <c r="C1763" s="5">
        <f>Online_RAW!K1763</f>
        <v>41.372</v>
      </c>
      <c r="D1763" s="5">
        <f>Online_RAW!J1763</f>
        <v>5.0816666666666697</v>
      </c>
      <c r="E1763" s="5">
        <f>(1-F1763/100-G1763/100)/(1-C1763/100-D1763/100-General!$B$17/100)</f>
        <v>0.96336821682413654</v>
      </c>
      <c r="F1763" s="5">
        <f>N1763*General!$B$14/(N1763+O1763)+O1763*100/(N1763+O1763)</f>
        <v>48.806150876735714</v>
      </c>
      <c r="G1763" s="5">
        <f>N1763*General!$B$15/(N1763+O1763)</f>
        <v>2.5855479355183987E-2</v>
      </c>
      <c r="H1763" s="5">
        <f>(N1763+O1763)*(1/General!$B$20)*((F1763/100)-E1763*(C1763/100))*1000/B1763</f>
        <v>443.56391245307316</v>
      </c>
      <c r="I1763" s="5">
        <f>(N1763+O1763)*(1/General!$B$20)*((D1763/100)*E1763-(G1763/100))*1000/B1763</f>
        <v>241.35002568209404</v>
      </c>
      <c r="J1763" s="5">
        <f t="shared" si="27"/>
        <v>0.54411555788508303</v>
      </c>
      <c r="K1763" s="5">
        <f>MAX(Online_RAW!$L$2-Online_RAW!L1763,0)</f>
        <v>0</v>
      </c>
      <c r="L1763" s="5">
        <f>0.0039*(Online_RAW!M1763)</f>
        <v>172.38389999999998</v>
      </c>
      <c r="M1763" s="10">
        <f>Online_RAW!$N$2-Online_RAW!N1763</f>
        <v>502.10407826087066</v>
      </c>
      <c r="N1763" s="5">
        <f>Online_RAW!C1763*60</f>
        <v>116.54325</v>
      </c>
      <c r="O1763" s="5">
        <f>MAX(0, Online_RAW!D1763*60)</f>
        <v>63.756250000000193</v>
      </c>
      <c r="P1763" s="5">
        <f>_xlfn.IFNA(VLOOKUP(A1763,Sampling!$D$7:$E$14,2,FALSE),0)</f>
        <v>0</v>
      </c>
      <c r="Q1763">
        <f>_xlfn.IFNA(VLOOKUP(A1763,Refill!$D$6:$G$8,2,FALSE),0)</f>
        <v>0</v>
      </c>
    </row>
    <row r="1764" spans="1:17" x14ac:dyDescent="0.25">
      <c r="A1764" s="5">
        <f>ROUND((Online_RAW!B1764-General!$B$10)*24,3)</f>
        <v>29.367000000000001</v>
      </c>
      <c r="B1764" s="5">
        <f>General!$B$12+Online_ANA!K1764/1000+Online_ANA!L1764/1000+Online_ANA!M1764/1000/General!$B$22-SUM($P$2:P1764)/1000/General!$B$24+SUM($Q$2:Q1764)/1000/General!$B$24</f>
        <v>1.6244657595233301</v>
      </c>
      <c r="C1764" s="5">
        <f>Online_RAW!K1764</f>
        <v>41.42</v>
      </c>
      <c r="D1764" s="5">
        <f>Online_RAW!J1764</f>
        <v>5.1033333333333299</v>
      </c>
      <c r="E1764" s="5">
        <f>(1-F1764/100-G1764/100)/(1-C1764/100-D1764/100-General!$B$17/100)</f>
        <v>0.96499538465794177</v>
      </c>
      <c r="F1764" s="5">
        <f>N1764*General!$B$14/(N1764+O1764)+O1764*100/(N1764+O1764)</f>
        <v>48.786944380069507</v>
      </c>
      <c r="G1764" s="5">
        <f>N1764*General!$B$15/(N1764+O1764)</f>
        <v>2.5865179606025503E-2</v>
      </c>
      <c r="H1764" s="5">
        <f>(N1764+O1764)*(1/General!$B$20)*((F1764/100)-E1764*(C1764/100))*1000/B1764</f>
        <v>436.12100892995863</v>
      </c>
      <c r="I1764" s="5">
        <f>(N1764+O1764)*(1/General!$B$20)*((D1764/100)*E1764-(G1764/100))*1000/B1764</f>
        <v>242.31843379444425</v>
      </c>
      <c r="J1764" s="5">
        <f t="shared" si="27"/>
        <v>0.55562201506637521</v>
      </c>
      <c r="K1764" s="5">
        <f>MAX(Online_RAW!$L$2-Online_RAW!L1764,0)</f>
        <v>0</v>
      </c>
      <c r="L1764" s="5">
        <f>0.0039*(Online_RAW!M1764)</f>
        <v>172.67737499999998</v>
      </c>
      <c r="M1764" s="10">
        <f>Online_RAW!$N$2-Online_RAW!N1764</f>
        <v>503.34933913043005</v>
      </c>
      <c r="N1764" s="5">
        <f>Online_RAW!C1764*60</f>
        <v>116.4607826086956</v>
      </c>
      <c r="O1764" s="5">
        <f>MAX(0, Online_RAW!D1764*60)</f>
        <v>63.643565217391199</v>
      </c>
      <c r="P1764" s="5">
        <f>_xlfn.IFNA(VLOOKUP(A1764,Sampling!$D$7:$E$14,2,FALSE),0)</f>
        <v>0</v>
      </c>
      <c r="Q1764">
        <f>_xlfn.IFNA(VLOOKUP(A1764,Refill!$D$6:$G$8,2,FALSE),0)</f>
        <v>0</v>
      </c>
    </row>
    <row r="1765" spans="1:17" x14ac:dyDescent="0.25">
      <c r="A1765" s="5">
        <f>ROUND((Online_RAW!B1765-General!$B$10)*24,3)</f>
        <v>29.382999999999999</v>
      </c>
      <c r="B1765" s="5">
        <f>General!$B$12+Online_ANA!K1765/1000+Online_ANA!L1765/1000+Online_ANA!M1765/1000/General!$B$22-SUM($P$2:P1765)/1000/General!$B$24+SUM($Q$2:Q1765)/1000/General!$B$24</f>
        <v>1.625988757499</v>
      </c>
      <c r="C1765" s="5">
        <f>Online_RAW!K1765</f>
        <v>41.45</v>
      </c>
      <c r="D1765" s="5">
        <f>Online_RAW!J1765</f>
        <v>5.12</v>
      </c>
      <c r="E1765" s="5">
        <f>(1-F1765/100-G1765/100)/(1-C1765/100-D1765/100-General!$B$17/100)</f>
        <v>0.96280523940139051</v>
      </c>
      <c r="F1765" s="5">
        <f>N1765*General!$B$14/(N1765+O1765)+O1765*100/(N1765+O1765)</f>
        <v>48.948130707308501</v>
      </c>
      <c r="G1765" s="5">
        <f>N1765*General!$B$15/(N1765+O1765)</f>
        <v>2.5783772370046212E-2</v>
      </c>
      <c r="H1765" s="5">
        <f>(N1765+O1765)*(1/General!$B$20)*((F1765/100)-E1765*(C1765/100))*1000/B1765</f>
        <v>447.40532227239527</v>
      </c>
      <c r="I1765" s="5">
        <f>(N1765+O1765)*(1/General!$B$20)*((D1765/100)*E1765-(G1765/100))*1000/B1765</f>
        <v>242.70048617959046</v>
      </c>
      <c r="J1765" s="5">
        <f t="shared" si="27"/>
        <v>0.54246222406765721</v>
      </c>
      <c r="K1765" s="5">
        <f>MAX(Online_RAW!$L$2-Online_RAW!L1765,0)</f>
        <v>0</v>
      </c>
      <c r="L1765" s="5">
        <f>0.0039*(Online_RAW!M1765)</f>
        <v>173.03715</v>
      </c>
      <c r="M1765" s="10">
        <f>Online_RAW!$N$2-Online_RAW!N1765</f>
        <v>504.61725217390995</v>
      </c>
      <c r="N1765" s="5">
        <f>Online_RAW!C1765*60</f>
        <v>116.26878260869559</v>
      </c>
      <c r="O1765" s="5">
        <f>MAX(0, Online_RAW!D1765*60)</f>
        <v>64.106347826086804</v>
      </c>
      <c r="P1765" s="5">
        <f>_xlfn.IFNA(VLOOKUP(A1765,Sampling!$D$7:$E$14,2,FALSE),0)</f>
        <v>0</v>
      </c>
      <c r="Q1765">
        <f>_xlfn.IFNA(VLOOKUP(A1765,Refill!$D$6:$G$8,2,FALSE),0)</f>
        <v>0</v>
      </c>
    </row>
    <row r="1766" spans="1:17" x14ac:dyDescent="0.25">
      <c r="A1766" s="5">
        <f>ROUND((Online_RAW!B1766-General!$B$10)*24,3)</f>
        <v>29.4</v>
      </c>
      <c r="B1766" s="5">
        <f>General!$B$12+Online_ANA!K1766/1000+Online_ANA!L1766/1000+Online_ANA!M1766/1000/General!$B$22-SUM($P$2:P1766)/1000/General!$B$24+SUM($Q$2:Q1766)/1000/General!$B$24</f>
        <v>1.6273355360419361</v>
      </c>
      <c r="C1766" s="5">
        <f>Online_RAW!K1766</f>
        <v>41.494999999999997</v>
      </c>
      <c r="D1766" s="5">
        <f>Online_RAW!J1766</f>
        <v>5.1150000000000002</v>
      </c>
      <c r="E1766" s="5">
        <f>(1-F1766/100-G1766/100)/(1-C1766/100-D1766/100-General!$B$17/100)</f>
        <v>0.96572240537742193</v>
      </c>
      <c r="F1766" s="5">
        <f>N1766*General!$B$14/(N1766+O1766)+O1766*100/(N1766+O1766)</f>
        <v>48.832099058859669</v>
      </c>
      <c r="G1766" s="5">
        <f>N1766*General!$B$15/(N1766+O1766)</f>
        <v>2.5842374212697139E-2</v>
      </c>
      <c r="H1766" s="5">
        <f>(N1766+O1766)*(1/General!$B$20)*((F1766/100)-E1766*(C1766/100))*1000/B1766</f>
        <v>432.27644601487219</v>
      </c>
      <c r="I1766" s="5">
        <f>(N1766+O1766)*(1/General!$B$20)*((D1766/100)*E1766-(G1766/100))*1000/B1766</f>
        <v>242.49610524253075</v>
      </c>
      <c r="J1766" s="5">
        <f t="shared" si="27"/>
        <v>0.56097459733947153</v>
      </c>
      <c r="K1766" s="5">
        <f>MAX(Online_RAW!$L$2-Online_RAW!L1766,0)</f>
        <v>0</v>
      </c>
      <c r="L1766" s="5">
        <f>0.0039*(Online_RAW!M1766)</f>
        <v>173.238</v>
      </c>
      <c r="M1766" s="10">
        <f>Online_RAW!$N$2-Online_RAW!N1766</f>
        <v>505.86631428571036</v>
      </c>
      <c r="N1766" s="5">
        <f>Online_RAW!C1766*60</f>
        <v>116.293043478261</v>
      </c>
      <c r="O1766" s="5">
        <f>MAX(0, Online_RAW!D1766*60)</f>
        <v>63.710608695652205</v>
      </c>
      <c r="P1766" s="5">
        <f>_xlfn.IFNA(VLOOKUP(A1766,Sampling!$D$7:$E$14,2,FALSE),0)</f>
        <v>0</v>
      </c>
      <c r="Q1766">
        <f>_xlfn.IFNA(VLOOKUP(A1766,Refill!$D$6:$G$8,2,FALSE),0)</f>
        <v>0</v>
      </c>
    </row>
    <row r="1767" spans="1:17" x14ac:dyDescent="0.25">
      <c r="A1767" s="5">
        <f>ROUND((Online_RAW!B1767-General!$B$10)*24,3)</f>
        <v>29.417000000000002</v>
      </c>
      <c r="B1767" s="5">
        <f>General!$B$12+Online_ANA!K1767/1000+Online_ANA!L1767/1000+Online_ANA!M1767/1000/General!$B$22-SUM($P$2:P1767)/1000/General!$B$24+SUM($Q$2:Q1767)/1000/General!$B$24</f>
        <v>1.6287762606964131</v>
      </c>
      <c r="C1767" s="5">
        <f>Online_RAW!K1767</f>
        <v>41.521666666666697</v>
      </c>
      <c r="D1767" s="5">
        <f>Online_RAW!J1767</f>
        <v>5.1239999999999997</v>
      </c>
      <c r="E1767" s="5">
        <f>(1-F1767/100-G1767/100)/(1-C1767/100-D1767/100-General!$B$17/100)</f>
        <v>0.97025210739685452</v>
      </c>
      <c r="F1767" s="5">
        <f>N1767*General!$B$14/(N1767+O1767)+O1767*100/(N1767+O1767)</f>
        <v>48.626720167046258</v>
      </c>
      <c r="G1767" s="5">
        <f>N1767*General!$B$15/(N1767+O1767)</f>
        <v>2.5946100925734218E-2</v>
      </c>
      <c r="H1767" s="5">
        <f>(N1767+O1767)*(1/General!$B$20)*((F1767/100)-E1767*(C1767/100))*1000/B1767</f>
        <v>411.56585089349977</v>
      </c>
      <c r="I1767" s="5">
        <f>(N1767+O1767)*(1/General!$B$20)*((D1767/100)*E1767-(G1767/100))*1000/B1767</f>
        <v>244.05193696901051</v>
      </c>
      <c r="J1767" s="5">
        <f t="shared" si="27"/>
        <v>0.59298393304298569</v>
      </c>
      <c r="K1767" s="5">
        <f>MAX(Online_RAW!$L$2-Online_RAW!L1767,0)</f>
        <v>0</v>
      </c>
      <c r="L1767" s="5">
        <f>0.0039*(Online_RAW!M1767)</f>
        <v>173.53342499999999</v>
      </c>
      <c r="M1767" s="10">
        <f>Online_RAW!$N$2-Online_RAW!N1767</f>
        <v>507.11469090909031</v>
      </c>
      <c r="N1767" s="5">
        <f>Online_RAW!C1767*60</f>
        <v>116.8567826086956</v>
      </c>
      <c r="O1767" s="5">
        <f>MAX(0, Online_RAW!D1767*60)</f>
        <v>63.296347826086794</v>
      </c>
      <c r="P1767" s="5">
        <f>_xlfn.IFNA(VLOOKUP(A1767,Sampling!$D$7:$E$14,2,FALSE),0)</f>
        <v>0</v>
      </c>
      <c r="Q1767">
        <f>_xlfn.IFNA(VLOOKUP(A1767,Refill!$D$6:$G$8,2,FALSE),0)</f>
        <v>0</v>
      </c>
    </row>
    <row r="1768" spans="1:17" x14ac:dyDescent="0.25">
      <c r="A1768" s="5">
        <f>ROUND((Online_RAW!B1768-General!$B$10)*24,3)</f>
        <v>29.433</v>
      </c>
      <c r="B1768" s="5">
        <f>General!$B$12+Online_ANA!K1768/1000+Online_ANA!L1768/1000+Online_ANA!M1768/1000/General!$B$22-SUM($P$2:P1768)/1000/General!$B$24+SUM($Q$2:Q1768)/1000/General!$B$24</f>
        <v>1.6302918737789454</v>
      </c>
      <c r="C1768" s="5">
        <f>Online_RAW!K1768</f>
        <v>41.391538461538502</v>
      </c>
      <c r="D1768" s="5">
        <f>Online_RAW!J1768</f>
        <v>5.16</v>
      </c>
      <c r="E1768" s="5">
        <f>(1-F1768/100-G1768/100)/(1-C1768/100-D1768/100-General!$B$17/100)</f>
        <v>0.9698642998976712</v>
      </c>
      <c r="F1768" s="5">
        <f>N1768*General!$B$14/(N1768+O1768)+O1768*100/(N1768+O1768)</f>
        <v>48.55591623097412</v>
      </c>
      <c r="G1768" s="5">
        <f>N1768*General!$B$15/(N1768+O1768)</f>
        <v>2.598186048940701E-2</v>
      </c>
      <c r="H1768" s="5">
        <f>(N1768+O1768)*(1/General!$B$20)*((F1768/100)-E1768*(C1768/100))*1000/B1768</f>
        <v>413.95007171262034</v>
      </c>
      <c r="I1768" s="5">
        <f>(N1768+O1768)*(1/General!$B$20)*((D1768/100)*E1768-(G1768/100))*1000/B1768</f>
        <v>244.9977848665651</v>
      </c>
      <c r="J1768" s="5">
        <f t="shared" si="27"/>
        <v>0.59185346641672221</v>
      </c>
      <c r="K1768" s="5">
        <f>MAX(Online_RAW!$L$2-Online_RAW!L1768,0)</f>
        <v>0</v>
      </c>
      <c r="L1768" s="5">
        <f>0.0039*(Online_RAW!M1768)</f>
        <v>173.91972000000001</v>
      </c>
      <c r="M1768" s="10">
        <f>Online_RAW!$N$2-Online_RAW!N1768</f>
        <v>508.3456476190504</v>
      </c>
      <c r="N1768" s="5">
        <f>Online_RAW!C1768*60</f>
        <v>116.8038260869566</v>
      </c>
      <c r="O1768" s="5">
        <f>MAX(0, Online_RAW!D1768*60)</f>
        <v>63.019826086956591</v>
      </c>
      <c r="P1768" s="5">
        <f>_xlfn.IFNA(VLOOKUP(A1768,Sampling!$D$7:$E$14,2,FALSE),0)</f>
        <v>0</v>
      </c>
      <c r="Q1768">
        <f>_xlfn.IFNA(VLOOKUP(A1768,Refill!$D$6:$G$8,2,FALSE),0)</f>
        <v>0</v>
      </c>
    </row>
    <row r="1769" spans="1:17" x14ac:dyDescent="0.25">
      <c r="A1769" s="5">
        <f>ROUND((Online_RAW!B1769-General!$B$10)*24,3)</f>
        <v>29.45</v>
      </c>
      <c r="B1769" s="5">
        <f>General!$B$12+Online_ANA!K1769/1000+Online_ANA!L1769/1000+Online_ANA!M1769/1000/General!$B$22-SUM($P$2:P1769)/1000/General!$B$24+SUM($Q$2:Q1769)/1000/General!$B$24</f>
        <v>1.6315685114460463</v>
      </c>
      <c r="C1769" s="5">
        <f>Online_RAW!K1769</f>
        <v>41.272500000000001</v>
      </c>
      <c r="D1769" s="5">
        <f>Online_RAW!J1769</f>
        <v>5.1733333333333302</v>
      </c>
      <c r="E1769" s="5">
        <f>(1-F1769/100-G1769/100)/(1-C1769/100-D1769/100-General!$B$17/100)</f>
        <v>0.96062757655848774</v>
      </c>
      <c r="F1769" s="5">
        <f>N1769*General!$B$14/(N1769+O1769)+O1769*100/(N1769+O1769)</f>
        <v>48.944261096605722</v>
      </c>
      <c r="G1769" s="5">
        <f>N1769*General!$B$15/(N1769+O1769)</f>
        <v>2.5785726718885998E-2</v>
      </c>
      <c r="H1769" s="5">
        <f>(N1769+O1769)*(1/General!$B$20)*((F1769/100)-E1769*(C1769/100))*1000/B1769</f>
        <v>457.19513916502558</v>
      </c>
      <c r="I1769" s="5">
        <f>(N1769+O1769)*(1/General!$B$20)*((D1769/100)*E1769-(G1769/100))*1000/B1769</f>
        <v>243.12871624644015</v>
      </c>
      <c r="J1769" s="5">
        <f t="shared" si="27"/>
        <v>0.53178324837500579</v>
      </c>
      <c r="K1769" s="5">
        <f>MAX(Online_RAW!$L$2-Online_RAW!L1769,0)</f>
        <v>0</v>
      </c>
      <c r="L1769" s="5">
        <f>0.0039*(Online_RAW!M1769)</f>
        <v>174.08429999999998</v>
      </c>
      <c r="M1769" s="10">
        <f>Online_RAW!$N$2-Online_RAW!N1769</f>
        <v>509.55779047619035</v>
      </c>
      <c r="N1769" s="5">
        <f>Online_RAW!C1769*60</f>
        <v>115.9348695652176</v>
      </c>
      <c r="O1769" s="5">
        <f>MAX(0, Online_RAW!D1769*60)</f>
        <v>63.908608695652198</v>
      </c>
      <c r="P1769" s="5">
        <f>_xlfn.IFNA(VLOOKUP(A1769,Sampling!$D$7:$E$14,2,FALSE),0)</f>
        <v>0</v>
      </c>
      <c r="Q1769">
        <f>_xlfn.IFNA(VLOOKUP(A1769,Refill!$D$6:$G$8,2,FALSE),0)</f>
        <v>0</v>
      </c>
    </row>
    <row r="1770" spans="1:17" x14ac:dyDescent="0.25">
      <c r="A1770" s="5">
        <f>ROUND((Online_RAW!B1770-General!$B$10)*24,3)</f>
        <v>29.466999999999999</v>
      </c>
      <c r="B1770" s="5">
        <f>General!$B$12+Online_ANA!K1770/1000+Online_ANA!L1770/1000+Online_ANA!M1770/1000/General!$B$22-SUM($P$2:P1770)/1000/General!$B$24+SUM($Q$2:Q1770)/1000/General!$B$24</f>
        <v>1.632970673145193</v>
      </c>
      <c r="C1770" s="5">
        <f>Online_RAW!K1770</f>
        <v>41.414166666666702</v>
      </c>
      <c r="D1770" s="5">
        <f>Online_RAW!J1770</f>
        <v>5.165</v>
      </c>
      <c r="E1770" s="5">
        <f>(1-F1770/100-G1770/100)/(1-C1770/100-D1770/100-General!$B$17/100)</f>
        <v>0.95455651446723211</v>
      </c>
      <c r="F1770" s="5">
        <f>N1770*General!$B$14/(N1770+O1770)+O1770*100/(N1770+O1770)</f>
        <v>49.39426634312413</v>
      </c>
      <c r="G1770" s="5">
        <f>N1770*General!$B$15/(N1770+O1770)</f>
        <v>2.555845134185649E-2</v>
      </c>
      <c r="H1770" s="5">
        <f>(N1770+O1770)*(1/General!$B$20)*((F1770/100)-E1770*(C1770/100))*1000/B1770</f>
        <v>485.19618077589251</v>
      </c>
      <c r="I1770" s="5">
        <f>(N1770+O1770)*(1/General!$B$20)*((D1770/100)*E1770-(G1770/100))*1000/B1770</f>
        <v>241.30290600791747</v>
      </c>
      <c r="J1770" s="5">
        <f t="shared" si="27"/>
        <v>0.49733059650643247</v>
      </c>
      <c r="K1770" s="5">
        <f>MAX(Online_RAW!$L$2-Online_RAW!L1770,0)</f>
        <v>0</v>
      </c>
      <c r="L1770" s="5">
        <f>0.0039*(Online_RAW!M1770)</f>
        <v>174.34072499999999</v>
      </c>
      <c r="M1770" s="10">
        <f>Online_RAW!$N$2-Online_RAW!N1770</f>
        <v>510.80664347826041</v>
      </c>
      <c r="N1770" s="5">
        <f>Online_RAW!C1770*60</f>
        <v>115.05886956521761</v>
      </c>
      <c r="O1770" s="5">
        <f>MAX(0, Online_RAW!D1770*60)</f>
        <v>65.012869565217599</v>
      </c>
      <c r="P1770" s="5">
        <f>_xlfn.IFNA(VLOOKUP(A1770,Sampling!$D$7:$E$14,2,FALSE),0)</f>
        <v>0</v>
      </c>
      <c r="Q1770">
        <f>_xlfn.IFNA(VLOOKUP(A1770,Refill!$D$6:$G$8,2,FALSE),0)</f>
        <v>0</v>
      </c>
    </row>
    <row r="1771" spans="1:17" x14ac:dyDescent="0.25">
      <c r="A1771" s="5">
        <f>ROUND((Online_RAW!B1771-General!$B$10)*24,3)</f>
        <v>29.483000000000001</v>
      </c>
      <c r="B1771" s="5">
        <f>General!$B$12+Online_ANA!K1771/1000+Online_ANA!L1771/1000+Online_ANA!M1771/1000/General!$B$22-SUM($P$2:P1771)/1000/General!$B$24+SUM($Q$2:Q1771)/1000/General!$B$24</f>
        <v>1.6345632891764958</v>
      </c>
      <c r="C1771" s="5">
        <f>Online_RAW!K1771</f>
        <v>41.769285714285701</v>
      </c>
      <c r="D1771" s="5">
        <f>Online_RAW!J1771</f>
        <v>5.1928571428571404</v>
      </c>
      <c r="E1771" s="5">
        <f>(1-F1771/100-G1771/100)/(1-C1771/100-D1771/100-General!$B$17/100)</f>
        <v>0.95430125085245376</v>
      </c>
      <c r="F1771" s="5">
        <f>N1771*General!$B$14/(N1771+O1771)+O1771*100/(N1771+O1771)</f>
        <v>49.773458456329109</v>
      </c>
      <c r="G1771" s="5">
        <f>N1771*General!$B$15/(N1771+O1771)</f>
        <v>2.5366940173571162E-2</v>
      </c>
      <c r="H1771" s="5">
        <f>(N1771+O1771)*(1/General!$B$20)*((F1771/100)-E1771*(C1771/100))*1000/B1771</f>
        <v>486.11850805368334</v>
      </c>
      <c r="I1771" s="5">
        <f>(N1771+O1771)*(1/General!$B$20)*((D1771/100)*E1771-(G1771/100))*1000/B1771</f>
        <v>241.76927897614445</v>
      </c>
      <c r="J1771" s="5">
        <f t="shared" si="27"/>
        <v>0.49734637741759308</v>
      </c>
      <c r="K1771" s="5">
        <f>MAX(Online_RAW!$L$2-Online_RAW!L1771,0)</f>
        <v>0</v>
      </c>
      <c r="L1771" s="5">
        <f>0.0039*(Online_RAW!M1771)</f>
        <v>174.785325</v>
      </c>
      <c r="M1771" s="10">
        <f>Online_RAW!$N$2-Online_RAW!N1771</f>
        <v>512.0579809523806</v>
      </c>
      <c r="N1771" s="5">
        <f>Online_RAW!C1771*60</f>
        <v>113.93765217391321</v>
      </c>
      <c r="O1771" s="5">
        <f>MAX(0, Online_RAW!D1771*60)</f>
        <v>65.725565217391193</v>
      </c>
      <c r="P1771" s="5">
        <f>_xlfn.IFNA(VLOOKUP(A1771,Sampling!$D$7:$E$14,2,FALSE),0)</f>
        <v>0</v>
      </c>
      <c r="Q1771">
        <f>_xlfn.IFNA(VLOOKUP(A1771,Refill!$D$6:$G$8,2,FALSE),0)</f>
        <v>0</v>
      </c>
    </row>
    <row r="1772" spans="1:17" x14ac:dyDescent="0.25">
      <c r="A1772" s="5">
        <f>ROUND((Online_RAW!B1772-General!$B$10)*24,3)</f>
        <v>29.5</v>
      </c>
      <c r="B1772" s="5">
        <f>General!$B$12+Online_ANA!K1772/1000+Online_ANA!L1772/1000+Online_ANA!M1772/1000/General!$B$22-SUM($P$2:P1772)/1000/General!$B$24+SUM($Q$2:Q1772)/1000/General!$B$24</f>
        <v>1.6358728083402843</v>
      </c>
      <c r="C1772" s="5">
        <f>Online_RAW!K1772</f>
        <v>42.139230769230799</v>
      </c>
      <c r="D1772" s="5">
        <f>Online_RAW!J1772</f>
        <v>5.19</v>
      </c>
      <c r="E1772" s="5">
        <f>(1-F1772/100-G1772/100)/(1-C1772/100-D1772/100-General!$B$17/100)</f>
        <v>0.95364905572948344</v>
      </c>
      <c r="F1772" s="5">
        <f>N1772*General!$B$14/(N1772+O1772)+O1772*100/(N1772+O1772)</f>
        <v>50.158034559365106</v>
      </c>
      <c r="G1772" s="5">
        <f>N1772*General!$B$15/(N1772+O1772)</f>
        <v>2.5172709818502472E-2</v>
      </c>
      <c r="H1772" s="5">
        <f>(N1772+O1772)*(1/General!$B$20)*((F1772/100)-E1772*(C1772/100))*1000/B1772</f>
        <v>489.25061798243144</v>
      </c>
      <c r="I1772" s="5">
        <f>(N1772+O1772)*(1/General!$B$20)*((D1772/100)*E1772-(G1772/100))*1000/B1772</f>
        <v>241.59655755156729</v>
      </c>
      <c r="J1772" s="5">
        <f t="shared" si="27"/>
        <v>0.4938094070230542</v>
      </c>
      <c r="K1772" s="5">
        <f>MAX(Online_RAW!$L$2-Online_RAW!L1772,0)</f>
        <v>0</v>
      </c>
      <c r="L1772" s="5">
        <f>0.0039*(Online_RAW!M1772)</f>
        <v>174.9228</v>
      </c>
      <c r="M1772" s="10">
        <f>Online_RAW!$N$2-Online_RAW!N1772</f>
        <v>513.33550909090991</v>
      </c>
      <c r="N1772" s="5">
        <f>Online_RAW!C1772*60</f>
        <v>113.21086956521759</v>
      </c>
      <c r="O1772" s="5">
        <f>MAX(0, Online_RAW!D1772*60)</f>
        <v>66.683739130434589</v>
      </c>
      <c r="P1772" s="5">
        <f>_xlfn.IFNA(VLOOKUP(A1772,Sampling!$D$7:$E$14,2,FALSE),0)</f>
        <v>0</v>
      </c>
      <c r="Q1772">
        <f>_xlfn.IFNA(VLOOKUP(A1772,Refill!$D$6:$G$8,2,FALSE),0)</f>
        <v>0</v>
      </c>
    </row>
    <row r="1773" spans="1:17" x14ac:dyDescent="0.25">
      <c r="A1773" s="5">
        <f>ROUND((Online_RAW!B1773-General!$B$10)*24,3)</f>
        <v>29.516999999999999</v>
      </c>
      <c r="B1773" s="5">
        <f>General!$B$12+Online_ANA!K1773/1000+Online_ANA!L1773/1000+Online_ANA!M1773/1000/General!$B$22-SUM($P$2:P1773)/1000/General!$B$24+SUM($Q$2:Q1773)/1000/General!$B$24</f>
        <v>1.6372575562254219</v>
      </c>
      <c r="C1773" s="5">
        <f>Online_RAW!K1773</f>
        <v>42.530769230769202</v>
      </c>
      <c r="D1773" s="5">
        <f>Online_RAW!J1773</f>
        <v>5.1924999999999999</v>
      </c>
      <c r="E1773" s="5">
        <f>(1-F1773/100-G1773/100)/(1-C1773/100-D1773/100-General!$B$17/100)</f>
        <v>0.95390566925119702</v>
      </c>
      <c r="F1773" s="5">
        <f>N1773*General!$B$14/(N1773+O1773)+O1773*100/(N1773+O1773)</f>
        <v>50.520688243269035</v>
      </c>
      <c r="G1773" s="5">
        <f>N1773*General!$B$15/(N1773+O1773)</f>
        <v>2.498955139228836E-2</v>
      </c>
      <c r="H1773" s="5">
        <f>(N1773+O1773)*(1/General!$B$20)*((F1773/100)-E1773*(C1773/100))*1000/B1773</f>
        <v>487.63087356242966</v>
      </c>
      <c r="I1773" s="5">
        <f>(N1773+O1773)*(1/General!$B$20)*((D1773/100)*E1773-(G1773/100))*1000/B1773</f>
        <v>241.51176533532876</v>
      </c>
      <c r="J1773" s="5">
        <f t="shared" si="27"/>
        <v>0.49527578836619512</v>
      </c>
      <c r="K1773" s="5">
        <f>MAX(Online_RAW!$L$2-Online_RAW!L1773,0)</f>
        <v>0</v>
      </c>
      <c r="L1773" s="5">
        <f>0.0039*(Online_RAW!M1773)</f>
        <v>175.19579999999999</v>
      </c>
      <c r="M1773" s="10">
        <f>Online_RAW!$N$2-Online_RAW!N1773</f>
        <v>514.54731428570994</v>
      </c>
      <c r="N1773" s="5">
        <f>Online_RAW!C1773*60</f>
        <v>112.3538181818184</v>
      </c>
      <c r="O1773" s="5">
        <f>MAX(0, Online_RAW!D1773*60)</f>
        <v>67.487454545454597</v>
      </c>
      <c r="P1773" s="5">
        <f>_xlfn.IFNA(VLOOKUP(A1773,Sampling!$D$7:$E$14,2,FALSE),0)</f>
        <v>0</v>
      </c>
      <c r="Q1773">
        <f>_xlfn.IFNA(VLOOKUP(A1773,Refill!$D$6:$G$8,2,FALSE),0)</f>
        <v>0</v>
      </c>
    </row>
    <row r="1774" spans="1:17" x14ac:dyDescent="0.25">
      <c r="A1774" s="5">
        <f>ROUND((Online_RAW!B1774-General!$B$10)*24,3)</f>
        <v>29.533000000000001</v>
      </c>
      <c r="B1774" s="5">
        <f>General!$B$12+Online_ANA!K1774/1000+Online_ANA!L1774/1000+Online_ANA!M1774/1000/General!$B$22-SUM($P$2:P1774)/1000/General!$B$24+SUM($Q$2:Q1774)/1000/General!$B$24</f>
        <v>1.6388566931890733</v>
      </c>
      <c r="C1774" s="5">
        <f>Online_RAW!K1774</f>
        <v>42.824615384615399</v>
      </c>
      <c r="D1774" s="5">
        <f>Online_RAW!J1774</f>
        <v>5.21</v>
      </c>
      <c r="E1774" s="5">
        <f>(1-F1774/100-G1774/100)/(1-C1774/100-D1774/100-General!$B$17/100)</f>
        <v>0.95245434222771008</v>
      </c>
      <c r="F1774" s="5">
        <f>N1774*General!$B$14/(N1774+O1774)+O1774*100/(N1774+O1774)</f>
        <v>50.892661758873594</v>
      </c>
      <c r="G1774" s="5">
        <f>N1774*General!$B$15/(N1774+O1774)</f>
        <v>2.4801685980366868E-2</v>
      </c>
      <c r="H1774" s="5">
        <f>(N1774+O1774)*(1/General!$B$20)*((F1774/100)-E1774*(C1774/100))*1000/B1774</f>
        <v>495.74985857591787</v>
      </c>
      <c r="I1774" s="5">
        <f>(N1774+O1774)*(1/General!$B$20)*((D1774/100)*E1774-(G1774/100))*1000/B1774</f>
        <v>242.25220810469474</v>
      </c>
      <c r="J1774" s="5">
        <f t="shared" si="27"/>
        <v>0.4886581486893089</v>
      </c>
      <c r="K1774" s="5">
        <f>MAX(Online_RAW!$L$2-Online_RAW!L1774,0)</f>
        <v>0</v>
      </c>
      <c r="L1774" s="5">
        <f>0.0039*(Online_RAW!M1774)</f>
        <v>175.63747499999999</v>
      </c>
      <c r="M1774" s="10">
        <f>Online_RAW!$N$2-Online_RAW!N1774</f>
        <v>515.80894782608993</v>
      </c>
      <c r="N1774" s="5">
        <f>Online_RAW!C1774*60</f>
        <v>111.748956521739</v>
      </c>
      <c r="O1774" s="5">
        <f>MAX(0, Online_RAW!D1774*60)</f>
        <v>68.479043478260991</v>
      </c>
      <c r="P1774" s="5">
        <f>_xlfn.IFNA(VLOOKUP(A1774,Sampling!$D$7:$E$14,2,FALSE),0)</f>
        <v>0</v>
      </c>
      <c r="Q1774">
        <f>_xlfn.IFNA(VLOOKUP(A1774,Refill!$D$6:$G$8,2,FALSE),0)</f>
        <v>0</v>
      </c>
    </row>
    <row r="1775" spans="1:17" x14ac:dyDescent="0.25">
      <c r="A1775" s="5">
        <f>ROUND((Online_RAW!B1775-General!$B$10)*24,3)</f>
        <v>29.55</v>
      </c>
      <c r="B1775" s="5">
        <f>General!$B$12+Online_ANA!K1775/1000+Online_ANA!L1775/1000+Online_ANA!M1775/1000/General!$B$22-SUM($P$2:P1775)/1000/General!$B$24+SUM($Q$2:Q1775)/1000/General!$B$24</f>
        <v>1.6404271548457066</v>
      </c>
      <c r="C1775" s="5">
        <f>Online_RAW!K1775</f>
        <v>43.150714285714301</v>
      </c>
      <c r="D1775" s="5">
        <f>Online_RAW!J1775</f>
        <v>5.2266666666666701</v>
      </c>
      <c r="E1775" s="5">
        <f>(1-F1775/100-G1775/100)/(1-C1775/100-D1775/100-General!$B$17/100)</f>
        <v>0.95659722289569504</v>
      </c>
      <c r="F1775" s="5">
        <f>N1775*General!$B$14/(N1775+O1775)+O1775*100/(N1775+O1775)</f>
        <v>51.007114358715015</v>
      </c>
      <c r="G1775" s="5">
        <f>N1775*General!$B$15/(N1775+O1775)</f>
        <v>2.4743881637012615E-2</v>
      </c>
      <c r="H1775" s="5">
        <f>(N1775+O1775)*(1/General!$B$20)*((F1775/100)-E1775*(C1775/100))*1000/B1775</f>
        <v>476.30399033719965</v>
      </c>
      <c r="I1775" s="5">
        <f>(N1775+O1775)*(1/General!$B$20)*((D1775/100)*E1775-(G1775/100))*1000/B1775</f>
        <v>243.55870009060399</v>
      </c>
      <c r="J1775" s="5">
        <f t="shared" si="27"/>
        <v>0.51135137439889278</v>
      </c>
      <c r="K1775" s="5">
        <f>MAX(Online_RAW!$L$2-Online_RAW!L1775,0)</f>
        <v>0</v>
      </c>
      <c r="L1775" s="5">
        <f>0.0039*(Online_RAW!M1775)</f>
        <v>176.00933999999998</v>
      </c>
      <c r="M1775" s="10">
        <f>Online_RAW!$N$2-Online_RAW!N1775</f>
        <v>517.11541818182013</v>
      </c>
      <c r="N1775" s="5">
        <f>Online_RAW!C1775*60</f>
        <v>111.3495652173912</v>
      </c>
      <c r="O1775" s="5">
        <f>MAX(0, Online_RAW!D1775*60)</f>
        <v>68.653826086956599</v>
      </c>
      <c r="P1775" s="5">
        <f>_xlfn.IFNA(VLOOKUP(A1775,Sampling!$D$7:$E$14,2,FALSE),0)</f>
        <v>0</v>
      </c>
      <c r="Q1775">
        <f>_xlfn.IFNA(VLOOKUP(A1775,Refill!$D$6:$G$8,2,FALSE),0)</f>
        <v>0</v>
      </c>
    </row>
    <row r="1776" spans="1:17" x14ac:dyDescent="0.25">
      <c r="A1776" s="5">
        <f>ROUND((Online_RAW!B1776-General!$B$10)*24,3)</f>
        <v>29.567</v>
      </c>
      <c r="B1776" s="5">
        <f>General!$B$12+Online_ANA!K1776/1000+Online_ANA!L1776/1000+Online_ANA!M1776/1000/General!$B$22-SUM($P$2:P1776)/1000/General!$B$24+SUM($Q$2:Q1776)/1000/General!$B$24</f>
        <v>1.6415229529314133</v>
      </c>
      <c r="C1776" s="5">
        <f>Online_RAW!K1776</f>
        <v>43.356000000000002</v>
      </c>
      <c r="D1776" s="5">
        <f>Online_RAW!J1776</f>
        <v>5.2350000000000003</v>
      </c>
      <c r="E1776" s="5">
        <f>(1-F1776/100-G1776/100)/(1-C1776/100-D1776/100-General!$B$17/100)</f>
        <v>0.95950180428898069</v>
      </c>
      <c r="F1776" s="5">
        <f>N1776*General!$B$14/(N1776+O1776)+O1776*100/(N1776+O1776)</f>
        <v>51.06342535149885</v>
      </c>
      <c r="G1776" s="5">
        <f>N1776*General!$B$15/(N1776+O1776)</f>
        <v>2.4715441741667253E-2</v>
      </c>
      <c r="H1776" s="5">
        <f>(N1776+O1776)*(1/General!$B$20)*((F1776/100)-E1776*(C1776/100))*1000/B1776</f>
        <v>463.58405238715125</v>
      </c>
      <c r="I1776" s="5">
        <f>(N1776+O1776)*(1/General!$B$20)*((D1776/100)*E1776-(G1776/100))*1000/B1776</f>
        <v>244.8543125440689</v>
      </c>
      <c r="J1776" s="5">
        <f t="shared" si="27"/>
        <v>0.52817673792536901</v>
      </c>
      <c r="K1776" s="5">
        <f>MAX(Online_RAW!$L$2-Online_RAW!L1776,0)</f>
        <v>0</v>
      </c>
      <c r="L1776" s="5">
        <f>0.0039*(Online_RAW!M1776)</f>
        <v>176.00933999999998</v>
      </c>
      <c r="M1776" s="10">
        <f>Online_RAW!$N$2-Online_RAW!N1776</f>
        <v>518.30983809524059</v>
      </c>
      <c r="N1776" s="5">
        <f>Online_RAW!C1776*60</f>
        <v>111.3684545454546</v>
      </c>
      <c r="O1776" s="5">
        <f>MAX(0, Online_RAW!D1776*60)</f>
        <v>68.87263636363619</v>
      </c>
      <c r="P1776" s="5">
        <f>_xlfn.IFNA(VLOOKUP(A1776,Sampling!$D$7:$E$14,2,FALSE),0)</f>
        <v>0</v>
      </c>
      <c r="Q1776">
        <f>_xlfn.IFNA(VLOOKUP(A1776,Refill!$D$6:$G$8,2,FALSE),0)</f>
        <v>0</v>
      </c>
    </row>
    <row r="1777" spans="1:17" x14ac:dyDescent="0.25">
      <c r="A1777" s="5">
        <f>ROUND((Online_RAW!B1777-General!$B$10)*24,3)</f>
        <v>29.582999999999998</v>
      </c>
      <c r="B1777" s="5">
        <f>General!$B$12+Online_ANA!K1777/1000+Online_ANA!L1777/1000+Online_ANA!M1777/1000/General!$B$22-SUM($P$2:P1777)/1000/General!$B$24+SUM($Q$2:Q1777)/1000/General!$B$24</f>
        <v>1.6430695317830095</v>
      </c>
      <c r="C1777" s="5">
        <f>Online_RAW!K1777</f>
        <v>43.45</v>
      </c>
      <c r="D1777" s="5">
        <f>Online_RAW!J1777</f>
        <v>5.2350000000000003</v>
      </c>
      <c r="E1777" s="5">
        <f>(1-F1777/100-G1777/100)/(1-C1777/100-D1777/100-General!$B$17/100)</f>
        <v>0.95861847012002233</v>
      </c>
      <c r="F1777" s="5">
        <f>N1777*General!$B$14/(N1777+O1777)+O1777*100/(N1777+O1777)</f>
        <v>51.198632888717057</v>
      </c>
      <c r="G1777" s="5">
        <f>N1777*General!$B$15/(N1777+O1777)</f>
        <v>2.4647155106708556E-2</v>
      </c>
      <c r="H1777" s="5">
        <f>(N1777+O1777)*(1/General!$B$20)*((F1777/100)-E1777*(C1777/100))*1000/B1777</f>
        <v>467.41478878788797</v>
      </c>
      <c r="I1777" s="5">
        <f>(N1777+O1777)*(1/General!$B$20)*((D1777/100)*E1777-(G1777/100))*1000/B1777</f>
        <v>244.49794389641445</v>
      </c>
      <c r="J1777" s="5">
        <f t="shared" si="27"/>
        <v>0.52308559712124814</v>
      </c>
      <c r="K1777" s="5">
        <f>MAX(Online_RAW!$L$2-Online_RAW!L1777,0)</f>
        <v>0</v>
      </c>
      <c r="L1777" s="5">
        <f>0.0039*(Online_RAW!M1777)</f>
        <v>176.38373999999999</v>
      </c>
      <c r="M1777" s="10">
        <f>Online_RAW!$N$2-Online_RAW!N1777</f>
        <v>519.58751304348061</v>
      </c>
      <c r="N1777" s="5">
        <f>Online_RAW!C1777*60</f>
        <v>111.1048695652176</v>
      </c>
      <c r="O1777" s="5">
        <f>MAX(0, Online_RAW!D1777*60)</f>
        <v>69.207818181818396</v>
      </c>
      <c r="P1777" s="5">
        <f>_xlfn.IFNA(VLOOKUP(A1777,Sampling!$D$7:$E$14,2,FALSE),0)</f>
        <v>0</v>
      </c>
      <c r="Q1777">
        <f>_xlfn.IFNA(VLOOKUP(A1777,Refill!$D$6:$G$8,2,FALSE),0)</f>
        <v>0</v>
      </c>
    </row>
    <row r="1778" spans="1:17" x14ac:dyDescent="0.25">
      <c r="A1778" s="5">
        <f>ROUND((Online_RAW!B1778-General!$B$10)*24,3)</f>
        <v>29.6</v>
      </c>
      <c r="B1778" s="5">
        <f>General!$B$12+Online_ANA!K1778/1000+Online_ANA!L1778/1000+Online_ANA!M1778/1000/General!$B$22-SUM($P$2:P1778)/1000/General!$B$24+SUM($Q$2:Q1778)/1000/General!$B$24</f>
        <v>1.6447536311926605</v>
      </c>
      <c r="C1778" s="5">
        <f>Online_RAW!K1778</f>
        <v>43.51</v>
      </c>
      <c r="D1778" s="5">
        <f>Online_RAW!J1778</f>
        <v>5.2571428571428598</v>
      </c>
      <c r="E1778" s="5">
        <f>(1-F1778/100-G1778/100)/(1-C1778/100-D1778/100-General!$B$17/100)</f>
        <v>0.95828620398194098</v>
      </c>
      <c r="F1778" s="5">
        <f>N1778*General!$B$14/(N1778+O1778)+O1778*100/(N1778+O1778)</f>
        <v>51.294304042110639</v>
      </c>
      <c r="G1778" s="5">
        <f>N1778*General!$B$15/(N1778+O1778)</f>
        <v>2.4598836342368365E-2</v>
      </c>
      <c r="H1778" s="5">
        <f>(N1778+O1778)*(1/General!$B$20)*((F1778/100)-E1778*(C1778/100))*1000/B1778</f>
        <v>469.20673687415228</v>
      </c>
      <c r="I1778" s="5">
        <f>(N1778+O1778)*(1/General!$B$20)*((D1778/100)*E1778-(G1778/100))*1000/B1778</f>
        <v>245.04464541652675</v>
      </c>
      <c r="J1778" s="5">
        <f t="shared" si="27"/>
        <v>0.52225304148233298</v>
      </c>
      <c r="K1778" s="5">
        <f>MAX(Online_RAW!$L$2-Online_RAW!L1778,0)</f>
        <v>0</v>
      </c>
      <c r="L1778" s="5">
        <f>0.0039*(Online_RAW!M1778)</f>
        <v>176.89619999999999</v>
      </c>
      <c r="M1778" s="10">
        <f>Online_RAW!$N$2-Online_RAW!N1778</f>
        <v>520.86459999999988</v>
      </c>
      <c r="N1778" s="5">
        <f>Online_RAW!C1778*60</f>
        <v>110.8155652173912</v>
      </c>
      <c r="O1778" s="5">
        <f>MAX(0, Online_RAW!D1778*60)</f>
        <v>69.380869565217594</v>
      </c>
      <c r="P1778" s="5">
        <f>_xlfn.IFNA(VLOOKUP(A1778,Sampling!$D$7:$E$14,2,FALSE),0)</f>
        <v>0</v>
      </c>
      <c r="Q1778">
        <f>_xlfn.IFNA(VLOOKUP(A1778,Refill!$D$6:$G$8,2,FALSE),0)</f>
        <v>0</v>
      </c>
    </row>
    <row r="1779" spans="1:17" x14ac:dyDescent="0.25">
      <c r="A1779" s="5">
        <f>ROUND((Online_RAW!B1779-General!$B$10)*24,3)</f>
        <v>29.617000000000001</v>
      </c>
      <c r="B1779" s="5">
        <f>General!$B$12+Online_ANA!K1779/1000+Online_ANA!L1779/1000+Online_ANA!M1779/1000/General!$B$22-SUM($P$2:P1779)/1000/General!$B$24+SUM($Q$2:Q1779)/1000/General!$B$24</f>
        <v>1.6459486235474041</v>
      </c>
      <c r="C1779" s="5">
        <f>Online_RAW!K1779</f>
        <v>43.575000000000003</v>
      </c>
      <c r="D1779" s="5">
        <f>Online_RAW!J1779</f>
        <v>5.25</v>
      </c>
      <c r="E1779" s="5">
        <f>(1-F1779/100-G1779/100)/(1-C1779/100-D1779/100-General!$B$17/100)</f>
        <v>0.96198592638504921</v>
      </c>
      <c r="F1779" s="5">
        <f>N1779*General!$B$14/(N1779+O1779)+O1779*100/(N1779+O1779)</f>
        <v>51.161948445096691</v>
      </c>
      <c r="G1779" s="5">
        <f>N1779*General!$B$15/(N1779+O1779)</f>
        <v>2.4665682603486519E-2</v>
      </c>
      <c r="H1779" s="5">
        <f>(N1779+O1779)*(1/General!$B$20)*((F1779/100)-E1779*(C1779/100))*1000/B1779</f>
        <v>450.65784767610404</v>
      </c>
      <c r="I1779" s="5">
        <f>(N1779+O1779)*(1/General!$B$20)*((D1779/100)*E1779-(G1779/100))*1000/B1779</f>
        <v>245.02839985267147</v>
      </c>
      <c r="J1779" s="5">
        <f t="shared" si="27"/>
        <v>0.54371271046582959</v>
      </c>
      <c r="K1779" s="5">
        <f>MAX(Online_RAW!$L$2-Online_RAW!L1779,0)</f>
        <v>0</v>
      </c>
      <c r="L1779" s="5">
        <f>0.0039*(Online_RAW!M1779)</f>
        <v>176.89619999999999</v>
      </c>
      <c r="M1779" s="10">
        <f>Online_RAW!$N$2-Online_RAW!N1779</f>
        <v>522.16714166667043</v>
      </c>
      <c r="N1779" s="5">
        <f>Online_RAW!C1779*60</f>
        <v>110.9132500000002</v>
      </c>
      <c r="O1779" s="5">
        <f>MAX(0, Online_RAW!D1779*60)</f>
        <v>68.953249999999798</v>
      </c>
      <c r="P1779" s="5">
        <f>_xlfn.IFNA(VLOOKUP(A1779,Sampling!$D$7:$E$14,2,FALSE),0)</f>
        <v>0</v>
      </c>
      <c r="Q1779">
        <f>_xlfn.IFNA(VLOOKUP(A1779,Refill!$D$6:$G$8,2,FALSE),0)</f>
        <v>0</v>
      </c>
    </row>
    <row r="1780" spans="1:17" x14ac:dyDescent="0.25">
      <c r="A1780" s="5">
        <f>ROUND((Online_RAW!B1780-General!$B$10)*24,3)</f>
        <v>29.632999999999999</v>
      </c>
      <c r="B1780" s="5">
        <f>General!$B$12+Online_ANA!K1780/1000+Online_ANA!L1780/1000+Online_ANA!M1780/1000/General!$B$22-SUM($P$2:P1780)/1000/General!$B$24+SUM($Q$2:Q1780)/1000/General!$B$24</f>
        <v>1.6475572476230189</v>
      </c>
      <c r="C1780" s="5">
        <f>Online_RAW!K1780</f>
        <v>43.615000000000002</v>
      </c>
      <c r="D1780" s="5">
        <f>Online_RAW!J1780</f>
        <v>5.2679999999999998</v>
      </c>
      <c r="E1780" s="5">
        <f>(1-F1780/100-G1780/100)/(1-C1780/100-D1780/100-General!$B$17/100)</f>
        <v>0.96288658373091951</v>
      </c>
      <c r="F1780" s="5">
        <f>N1780*General!$B$14/(N1780+O1780)+O1780*100/(N1780+O1780)</f>
        <v>51.172099561610118</v>
      </c>
      <c r="G1780" s="5">
        <f>N1780*General!$B$15/(N1780+O1780)</f>
        <v>2.4660555776964584E-2</v>
      </c>
      <c r="H1780" s="5">
        <f>(N1780+O1780)*(1/General!$B$20)*((F1780/100)-E1780*(C1780/100))*1000/B1780</f>
        <v>447.27266265626793</v>
      </c>
      <c r="I1780" s="5">
        <f>(N1780+O1780)*(1/General!$B$20)*((D1780/100)*E1780-(G1780/100))*1000/B1780</f>
        <v>246.05530447075444</v>
      </c>
      <c r="J1780" s="5">
        <f t="shared" si="27"/>
        <v>0.55012372768207751</v>
      </c>
      <c r="K1780" s="5">
        <f>MAX(Online_RAW!$L$2-Online_RAW!L1780,0)</f>
        <v>0</v>
      </c>
      <c r="L1780" s="5">
        <f>0.0039*(Online_RAW!M1780)</f>
        <v>177.2901</v>
      </c>
      <c r="M1780" s="10">
        <f>Online_RAW!$N$2-Online_RAW!N1780</f>
        <v>523.49119090909062</v>
      </c>
      <c r="N1780" s="5">
        <f>Online_RAW!C1780*60</f>
        <v>110.97652173913021</v>
      </c>
      <c r="O1780" s="5">
        <f>MAX(0, Online_RAW!D1780*60)</f>
        <v>69.03</v>
      </c>
      <c r="P1780" s="5">
        <f>_xlfn.IFNA(VLOOKUP(A1780,Sampling!$D$7:$E$14,2,FALSE),0)</f>
        <v>0</v>
      </c>
      <c r="Q1780">
        <f>_xlfn.IFNA(VLOOKUP(A1780,Refill!$D$6:$G$8,2,FALSE),0)</f>
        <v>0</v>
      </c>
    </row>
    <row r="1781" spans="1:17" x14ac:dyDescent="0.25">
      <c r="A1781" s="5">
        <f>ROUND((Online_RAW!B1781-General!$B$10)*24,3)</f>
        <v>29.65</v>
      </c>
      <c r="B1781" s="5">
        <f>General!$B$12+Online_ANA!K1781/1000+Online_ANA!L1781/1000+Online_ANA!M1781/1000/General!$B$22-SUM($P$2:P1781)/1000/General!$B$24+SUM($Q$2:Q1781)/1000/General!$B$24</f>
        <v>1.6490479156837068</v>
      </c>
      <c r="C1781" s="5">
        <f>Online_RAW!K1781</f>
        <v>43.59</v>
      </c>
      <c r="D1781" s="5">
        <f>Online_RAW!J1781</f>
        <v>5.2649999999999997</v>
      </c>
      <c r="E1781" s="5">
        <f>(1-F1781/100-G1781/100)/(1-C1781/100-D1781/100-General!$B$17/100)</f>
        <v>0.96356255993376905</v>
      </c>
      <c r="F1781" s="5">
        <f>N1781*General!$B$14/(N1781+O1781)+O1781*100/(N1781+O1781)</f>
        <v>51.110827478577583</v>
      </c>
      <c r="G1781" s="5">
        <f>N1781*General!$B$15/(N1781+O1781)</f>
        <v>2.4691501273445663E-2</v>
      </c>
      <c r="H1781" s="5">
        <f>(N1781+O1781)*(1/General!$B$20)*((F1781/100)-E1781*(C1781/100))*1000/B1781</f>
        <v>443.26357824874179</v>
      </c>
      <c r="I1781" s="5">
        <f>(N1781+O1781)*(1/General!$B$20)*((D1781/100)*E1781-(G1781/100))*1000/B1781</f>
        <v>245.66555517486319</v>
      </c>
      <c r="J1781" s="5">
        <f t="shared" si="27"/>
        <v>0.55422003347409132</v>
      </c>
      <c r="K1781" s="5">
        <f>MAX(Online_RAW!$L$2-Online_RAW!L1781,0)</f>
        <v>0</v>
      </c>
      <c r="L1781" s="5">
        <f>0.0039*(Online_RAW!M1781)</f>
        <v>177.67100000000013</v>
      </c>
      <c r="M1781" s="10">
        <f>Online_RAW!$N$2-Online_RAW!N1781</f>
        <v>524.70083809524021</v>
      </c>
      <c r="N1781" s="5">
        <f>Online_RAW!C1781*60</f>
        <v>111.02608695652199</v>
      </c>
      <c r="O1781" s="5">
        <f>MAX(0, Online_RAW!D1781*60)</f>
        <v>68.8351304347824</v>
      </c>
      <c r="P1781" s="5">
        <f>_xlfn.IFNA(VLOOKUP(A1781,Sampling!$D$7:$E$14,2,FALSE),0)</f>
        <v>0</v>
      </c>
      <c r="Q1781">
        <f>_xlfn.IFNA(VLOOKUP(A1781,Refill!$D$6:$G$8,2,FALSE),0)</f>
        <v>0</v>
      </c>
    </row>
    <row r="1782" spans="1:17" x14ac:dyDescent="0.25">
      <c r="A1782" s="5">
        <f>ROUND((Online_RAW!B1782-General!$B$10)*24,3)</f>
        <v>29.667000000000002</v>
      </c>
      <c r="B1782" s="5">
        <f>General!$B$12+Online_ANA!K1782/1000+Online_ANA!L1782/1000+Online_ANA!M1782/1000/General!$B$22-SUM($P$2:P1782)/1000/General!$B$24+SUM($Q$2:Q1782)/1000/General!$B$24</f>
        <v>1.650194605903468</v>
      </c>
      <c r="C1782" s="5">
        <f>Online_RAW!K1782</f>
        <v>43.56</v>
      </c>
      <c r="D1782" s="5">
        <f>Online_RAW!J1782</f>
        <v>5.2750000000000004</v>
      </c>
      <c r="E1782" s="5">
        <f>(1-F1782/100-G1782/100)/(1-C1782/100-D1782/100-General!$B$17/100)</f>
        <v>0.96180069476538088</v>
      </c>
      <c r="F1782" s="5">
        <f>N1782*General!$B$14/(N1782+O1782)+O1782*100/(N1782+O1782)</f>
        <v>51.180975141326435</v>
      </c>
      <c r="G1782" s="5">
        <f>N1782*General!$B$15/(N1782+O1782)</f>
        <v>2.4656073160946246E-2</v>
      </c>
      <c r="H1782" s="5">
        <f>(N1782+O1782)*(1/General!$B$20)*((F1782/100)-E1782*(C1782/100))*1000/B1782</f>
        <v>452.12975553491833</v>
      </c>
      <c r="I1782" s="5">
        <f>(N1782+O1782)*(1/General!$B$20)*((D1782/100)*E1782-(G1782/100))*1000/B1782</f>
        <v>245.85325639649849</v>
      </c>
      <c r="J1782" s="5">
        <f t="shared" si="27"/>
        <v>0.54376703454438102</v>
      </c>
      <c r="K1782" s="5">
        <f>MAX(Online_RAW!$L$2-Online_RAW!L1782,0)</f>
        <v>0</v>
      </c>
      <c r="L1782" s="5">
        <f>0.0039*(Online_RAW!M1782)</f>
        <v>177.67100000000013</v>
      </c>
      <c r="M1782" s="10">
        <f>Online_RAW!$N$2-Online_RAW!N1782</f>
        <v>525.95073043477987</v>
      </c>
      <c r="N1782" s="5">
        <f>Online_RAW!C1782*60</f>
        <v>111.02034782608681</v>
      </c>
      <c r="O1782" s="5">
        <f>MAX(0, Online_RAW!D1782*60)</f>
        <v>69.09</v>
      </c>
      <c r="P1782" s="5">
        <f>_xlfn.IFNA(VLOOKUP(A1782,Sampling!$D$7:$E$14,2,FALSE),0)</f>
        <v>0</v>
      </c>
      <c r="Q1782">
        <f>_xlfn.IFNA(VLOOKUP(A1782,Refill!$D$6:$G$8,2,FALSE),0)</f>
        <v>0</v>
      </c>
    </row>
    <row r="1783" spans="1:17" x14ac:dyDescent="0.25">
      <c r="A1783" s="5">
        <f>ROUND((Online_RAW!B1783-General!$B$10)*24,3)</f>
        <v>29.683</v>
      </c>
      <c r="B1783" s="5">
        <f>General!$B$12+Online_ANA!K1783/1000+Online_ANA!L1783/1000+Online_ANA!M1783/1000/General!$B$22-SUM($P$2:P1783)/1000/General!$B$24+SUM($Q$2:Q1783)/1000/General!$B$24</f>
        <v>1.6518352016263576</v>
      </c>
      <c r="C1783" s="5">
        <f>Online_RAW!K1783</f>
        <v>43.53</v>
      </c>
      <c r="D1783" s="5">
        <f>Online_RAW!J1783</f>
        <v>5.3049999999999997</v>
      </c>
      <c r="E1783" s="5">
        <f>(1-F1783/100-G1783/100)/(1-C1783/100-D1783/100-General!$B$17/100)</f>
        <v>0.96172541847421533</v>
      </c>
      <c r="F1783" s="5">
        <f>N1783*General!$B$14/(N1783+O1783)+O1783*100/(N1783+O1783)</f>
        <v>51.184796011023963</v>
      </c>
      <c r="G1783" s="5">
        <f>N1783*General!$B$15/(N1783+O1783)</f>
        <v>2.4654143428775775E-2</v>
      </c>
      <c r="H1783" s="5">
        <f>(N1783+O1783)*(1/General!$B$20)*((F1783/100)-E1783*(C1783/100))*1000/B1783</f>
        <v>453.48216826354337</v>
      </c>
      <c r="I1783" s="5">
        <f>(N1783+O1783)*(1/General!$B$20)*((D1783/100)*E1783-(G1783/100))*1000/B1783</f>
        <v>247.02201295263455</v>
      </c>
      <c r="J1783" s="5">
        <f t="shared" si="27"/>
        <v>0.54472265998577596</v>
      </c>
      <c r="K1783" s="5">
        <f>MAX(Online_RAW!$L$2-Online_RAW!L1783,0)</f>
        <v>0</v>
      </c>
      <c r="L1783" s="5">
        <f>0.0039*(Online_RAW!M1783)</f>
        <v>178.10325</v>
      </c>
      <c r="M1783" s="10">
        <f>Online_RAW!$N$2-Online_RAW!N1783</f>
        <v>527.26782727272985</v>
      </c>
      <c r="N1783" s="5">
        <f>Online_RAW!C1783*60</f>
        <v>111.02452173913019</v>
      </c>
      <c r="O1783" s="5">
        <f>MAX(0, Online_RAW!D1783*60)</f>
        <v>69.106695652174196</v>
      </c>
      <c r="P1783" s="5">
        <f>_xlfn.IFNA(VLOOKUP(A1783,Sampling!$D$7:$E$14,2,FALSE),0)</f>
        <v>0</v>
      </c>
      <c r="Q1783">
        <f>_xlfn.IFNA(VLOOKUP(A1783,Refill!$D$6:$G$8,2,FALSE),0)</f>
        <v>0</v>
      </c>
    </row>
    <row r="1784" spans="1:17" x14ac:dyDescent="0.25">
      <c r="A1784" s="5">
        <f>ROUND((Online_RAW!B1784-General!$B$10)*24,3)</f>
        <v>29.7</v>
      </c>
      <c r="B1784" s="5">
        <f>General!$B$12+Online_ANA!K1784/1000+Online_ANA!L1784/1000+Online_ANA!M1784/1000/General!$B$22-SUM($P$2:P1784)/1000/General!$B$24+SUM($Q$2:Q1784)/1000/General!$B$24</f>
        <v>1.6533734398039999</v>
      </c>
      <c r="C1784" s="5">
        <f>Online_RAW!K1784</f>
        <v>43.534999999999997</v>
      </c>
      <c r="D1784" s="5">
        <f>Online_RAW!J1784</f>
        <v>5.3049999999999997</v>
      </c>
      <c r="E1784" s="5">
        <f>(1-F1784/100-G1784/100)/(1-C1784/100-D1784/100-General!$B$17/100)</f>
        <v>0.96302420985022363</v>
      </c>
      <c r="F1784" s="5">
        <f>N1784*General!$B$14/(N1784+O1784)+O1784*100/(N1784+O1784)</f>
        <v>51.123689586526872</v>
      </c>
      <c r="G1784" s="5">
        <f>N1784*General!$B$15/(N1784+O1784)</f>
        <v>2.4685005259329866E-2</v>
      </c>
      <c r="H1784" s="5">
        <f>(N1784+O1784)*(1/General!$B$20)*((F1784/100)-E1784*(C1784/100))*1000/B1784</f>
        <v>446.91305373009055</v>
      </c>
      <c r="I1784" s="5">
        <f>(N1784+O1784)*(1/General!$B$20)*((D1784/100)*E1784-(G1784/100))*1000/B1784</f>
        <v>247.01787346864029</v>
      </c>
      <c r="J1784" s="5">
        <f t="shared" si="27"/>
        <v>0.55272020230097085</v>
      </c>
      <c r="K1784" s="5">
        <f>MAX(Online_RAW!$L$2-Online_RAW!L1784,0)</f>
        <v>0</v>
      </c>
      <c r="L1784" s="5">
        <f>0.0039*(Online_RAW!M1784)</f>
        <v>178.51567499999999</v>
      </c>
      <c r="M1784" s="10">
        <f>Online_RAW!$N$2-Online_RAW!N1784</f>
        <v>528.4949636363599</v>
      </c>
      <c r="N1784" s="5">
        <f>Online_RAW!C1784*60</f>
        <v>111.115043478261</v>
      </c>
      <c r="O1784" s="5">
        <f>MAX(0, Online_RAW!D1784*60)</f>
        <v>68.937652173913207</v>
      </c>
      <c r="P1784" s="5">
        <f>_xlfn.IFNA(VLOOKUP(A1784,Sampling!$D$7:$E$14,2,FALSE),0)</f>
        <v>0</v>
      </c>
      <c r="Q1784">
        <f>_xlfn.IFNA(VLOOKUP(A1784,Refill!$D$6:$G$8,2,FALSE),0)</f>
        <v>0</v>
      </c>
    </row>
    <row r="1785" spans="1:17" x14ac:dyDescent="0.25">
      <c r="A1785" s="5">
        <f>ROUND((Online_RAW!B1785-General!$B$10)*24,3)</f>
        <v>29.716999999999999</v>
      </c>
      <c r="B1785" s="5">
        <f>General!$B$12+Online_ANA!K1785/1000+Online_ANA!L1785/1000+Online_ANA!M1785/1000/General!$B$22-SUM($P$2:P1785)/1000/General!$B$24+SUM($Q$2:Q1785)/1000/General!$B$24</f>
        <v>1.6547443512963673</v>
      </c>
      <c r="C1785" s="5">
        <f>Online_RAW!K1785</f>
        <v>43.54</v>
      </c>
      <c r="D1785" s="5">
        <f>Online_RAW!J1785</f>
        <v>5.3150000000000004</v>
      </c>
      <c r="E1785" s="5">
        <f>(1-F1785/100-G1785/100)/(1-C1785/100-D1785/100-General!$B$17/100)</f>
        <v>0.96292059047605527</v>
      </c>
      <c r="F1785" s="5">
        <f>N1785*General!$B$14/(N1785+O1785)+O1785*100/(N1785+O1785)</f>
        <v>51.14339968185395</v>
      </c>
      <c r="G1785" s="5">
        <f>N1785*General!$B$15/(N1785+O1785)</f>
        <v>2.4675050665730329E-2</v>
      </c>
      <c r="H1785" s="5">
        <f>(N1785+O1785)*(1/General!$B$20)*((F1785/100)-E1785*(C1785/100))*1000/B1785</f>
        <v>447.83043549980039</v>
      </c>
      <c r="I1785" s="5">
        <f>(N1785+O1785)*(1/General!$B$20)*((D1785/100)*E1785-(G1785/100))*1000/B1785</f>
        <v>247.44540145076706</v>
      </c>
      <c r="J1785" s="5">
        <f t="shared" ref="J1785:J1848" si="28">I1785/H1785</f>
        <v>0.55254261844576524</v>
      </c>
      <c r="K1785" s="5">
        <f>MAX(Online_RAW!$L$2-Online_RAW!L1785,0)</f>
        <v>0</v>
      </c>
      <c r="L1785" s="5">
        <f>0.0039*(Online_RAW!M1785)</f>
        <v>178.69409999999999</v>
      </c>
      <c r="M1785" s="10">
        <f>Online_RAW!$N$2-Online_RAW!N1785</f>
        <v>529.79477391304044</v>
      </c>
      <c r="N1785" s="5">
        <f>Online_RAW!C1785*60</f>
        <v>111.15600000000001</v>
      </c>
      <c r="O1785" s="5">
        <f>MAX(0, Online_RAW!D1785*60)</f>
        <v>69.035727272727001</v>
      </c>
      <c r="P1785" s="5">
        <f>_xlfn.IFNA(VLOOKUP(A1785,Sampling!$D$7:$E$14,2,FALSE),0)</f>
        <v>0</v>
      </c>
      <c r="Q1785">
        <f>_xlfn.IFNA(VLOOKUP(A1785,Refill!$D$6:$G$8,2,FALSE),0)</f>
        <v>0</v>
      </c>
    </row>
    <row r="1786" spans="1:17" x14ac:dyDescent="0.25">
      <c r="A1786" s="5">
        <f>ROUND((Online_RAW!B1786-General!$B$10)*24,3)</f>
        <v>29.733000000000001</v>
      </c>
      <c r="B1786" s="5">
        <f>General!$B$12+Online_ANA!K1786/1000+Online_ANA!L1786/1000+Online_ANA!M1786/1000/General!$B$22-SUM($P$2:P1786)/1000/General!$B$24+SUM($Q$2:Q1786)/1000/General!$B$24</f>
        <v>1.6561847842368622</v>
      </c>
      <c r="C1786" s="5">
        <f>Online_RAW!K1786</f>
        <v>43.494999999999997</v>
      </c>
      <c r="D1786" s="5">
        <f>Online_RAW!J1786</f>
        <v>5.30833333333333</v>
      </c>
      <c r="E1786" s="5">
        <f>(1-F1786/100-G1786/100)/(1-C1786/100-D1786/100-General!$B$17/100)</f>
        <v>0.96295821089304312</v>
      </c>
      <c r="F1786" s="5">
        <f>N1786*General!$B$14/(N1786+O1786)+O1786*100/(N1786+O1786)</f>
        <v>51.091712918369993</v>
      </c>
      <c r="G1786" s="5">
        <f>N1786*General!$B$15/(N1786+O1786)</f>
        <v>2.4701155091732326E-2</v>
      </c>
      <c r="H1786" s="5">
        <f>(N1786+O1786)*(1/General!$B$20)*((F1786/100)-E1786*(C1786/100))*1000/B1786</f>
        <v>445.97639144865263</v>
      </c>
      <c r="I1786" s="5">
        <f>(N1786+O1786)*(1/General!$B$20)*((D1786/100)*E1786-(G1786/100))*1000/B1786</f>
        <v>246.3858448654388</v>
      </c>
      <c r="J1786" s="5">
        <f t="shared" si="28"/>
        <v>0.55246387385016182</v>
      </c>
      <c r="K1786" s="5">
        <f>MAX(Online_RAW!$L$2-Online_RAW!L1786,0)</f>
        <v>0</v>
      </c>
      <c r="L1786" s="5">
        <f>0.0039*(Online_RAW!M1786)</f>
        <v>178.94369999999998</v>
      </c>
      <c r="M1786" s="10">
        <f>Online_RAW!$N$2-Online_RAW!N1786</f>
        <v>531.0927818181799</v>
      </c>
      <c r="N1786" s="5">
        <f>Online_RAW!C1786*60</f>
        <v>111.029727272727</v>
      </c>
      <c r="O1786" s="5">
        <f>MAX(0, Online_RAW!D1786*60)</f>
        <v>68.767090909090797</v>
      </c>
      <c r="P1786" s="5">
        <f>_xlfn.IFNA(VLOOKUP(A1786,Sampling!$D$7:$E$14,2,FALSE),0)</f>
        <v>0</v>
      </c>
      <c r="Q1786">
        <f>_xlfn.IFNA(VLOOKUP(A1786,Refill!$D$6:$G$8,2,FALSE),0)</f>
        <v>0</v>
      </c>
    </row>
    <row r="1787" spans="1:17" x14ac:dyDescent="0.25">
      <c r="A1787" s="5">
        <f>ROUND((Online_RAW!B1787-General!$B$10)*24,3)</f>
        <v>29.75</v>
      </c>
      <c r="B1787" s="5">
        <f>General!$B$12+Online_ANA!K1787/1000+Online_ANA!L1787/1000+Online_ANA!M1787/1000/General!$B$22-SUM($P$2:P1787)/1000/General!$B$24+SUM($Q$2:Q1787)/1000/General!$B$24</f>
        <v>1.6578732095412845</v>
      </c>
      <c r="C1787" s="5">
        <f>Online_RAW!K1787</f>
        <v>43.448333333333302</v>
      </c>
      <c r="D1787" s="5">
        <f>Online_RAW!J1787</f>
        <v>5.3419999999999996</v>
      </c>
      <c r="E1787" s="5">
        <f>(1-F1787/100-G1787/100)/(1-C1787/100-D1787/100-General!$B$17/100)</f>
        <v>0.9609317465024042</v>
      </c>
      <c r="F1787" s="5">
        <f>N1787*General!$B$14/(N1787+O1787)+O1787*100/(N1787+O1787)</f>
        <v>51.182137861194249</v>
      </c>
      <c r="G1787" s="5">
        <f>N1787*General!$B$15/(N1787+O1787)</f>
        <v>2.4655485928689772E-2</v>
      </c>
      <c r="H1787" s="5">
        <f>(N1787+O1787)*(1/General!$B$20)*((F1787/100)-E1787*(C1787/100))*1000/B1787</f>
        <v>456.76444214008495</v>
      </c>
      <c r="I1787" s="5">
        <f>(N1787+O1787)*(1/General!$B$20)*((D1787/100)*E1787-(G1787/100))*1000/B1787</f>
        <v>247.4162730466299</v>
      </c>
      <c r="J1787" s="5">
        <f t="shared" si="28"/>
        <v>0.54167148363696371</v>
      </c>
      <c r="K1787" s="5">
        <f>MAX(Online_RAW!$L$2-Online_RAW!L1787,0)</f>
        <v>0</v>
      </c>
      <c r="L1787" s="5">
        <f>0.0039*(Online_RAW!M1787)</f>
        <v>179.39375999999999</v>
      </c>
      <c r="M1787" s="10">
        <f>Online_RAW!$N$2-Online_RAW!N1787</f>
        <v>532.44260000000031</v>
      </c>
      <c r="N1787" s="5">
        <f>Online_RAW!C1787*60</f>
        <v>110.92949999999999</v>
      </c>
      <c r="O1787" s="5">
        <f>MAX(0, Online_RAW!D1787*60)</f>
        <v>69.037750000000202</v>
      </c>
      <c r="P1787" s="5">
        <f>_xlfn.IFNA(VLOOKUP(A1787,Sampling!$D$7:$E$14,2,FALSE),0)</f>
        <v>0</v>
      </c>
      <c r="Q1787">
        <f>_xlfn.IFNA(VLOOKUP(A1787,Refill!$D$6:$G$8,2,FALSE),0)</f>
        <v>0</v>
      </c>
    </row>
    <row r="1788" spans="1:17" x14ac:dyDescent="0.25">
      <c r="A1788" s="5">
        <f>ROUND((Online_RAW!B1788-General!$B$10)*24,3)</f>
        <v>29.766999999999999</v>
      </c>
      <c r="B1788" s="5">
        <f>General!$B$12+Online_ANA!K1788/1000+Online_ANA!L1788/1000+Online_ANA!M1788/1000/General!$B$22-SUM($P$2:P1788)/1000/General!$B$24+SUM($Q$2:Q1788)/1000/General!$B$24</f>
        <v>1.6595295639252943</v>
      </c>
      <c r="C1788" s="5">
        <f>Online_RAW!K1788</f>
        <v>43.47</v>
      </c>
      <c r="D1788" s="5">
        <f>Online_RAW!J1788</f>
        <v>5.3583333333333298</v>
      </c>
      <c r="E1788" s="5">
        <f>(1-F1788/100-G1788/100)/(1-C1788/100-D1788/100-General!$B$17/100)</f>
        <v>0.96092400679896295</v>
      </c>
      <c r="F1788" s="5">
        <f>N1788*General!$B$14/(N1788+O1788)+O1788*100/(N1788+O1788)</f>
        <v>51.219064622055043</v>
      </c>
      <c r="G1788" s="5">
        <f>N1788*General!$B$15/(N1788+O1788)</f>
        <v>2.4636836049467155E-2</v>
      </c>
      <c r="H1788" s="5">
        <f>(N1788+O1788)*(1/General!$B$20)*((F1788/100)-E1788*(C1788/100))*1000/B1788</f>
        <v>457.2363217997418</v>
      </c>
      <c r="I1788" s="5">
        <f>(N1788+O1788)*(1/General!$B$20)*((D1788/100)*E1788-(G1788/100))*1000/B1788</f>
        <v>247.99931273409948</v>
      </c>
      <c r="J1788" s="5">
        <f t="shared" si="28"/>
        <v>0.54238760332499791</v>
      </c>
      <c r="K1788" s="5">
        <f>MAX(Online_RAW!$L$2-Online_RAW!L1788,0)</f>
        <v>0</v>
      </c>
      <c r="L1788" s="5">
        <f>0.0039*(Online_RAW!M1788)</f>
        <v>179.85142499999998</v>
      </c>
      <c r="M1788" s="10">
        <f>Online_RAW!$N$2-Online_RAW!N1788</f>
        <v>533.74917142857066</v>
      </c>
      <c r="N1788" s="5">
        <f>Online_RAW!C1788*60</f>
        <v>110.87765217391321</v>
      </c>
      <c r="O1788" s="5">
        <f>MAX(0, Online_RAW!D1788*60)</f>
        <v>69.141652173913201</v>
      </c>
      <c r="P1788" s="5">
        <f>_xlfn.IFNA(VLOOKUP(A1788,Sampling!$D$7:$E$14,2,FALSE),0)</f>
        <v>0</v>
      </c>
      <c r="Q1788">
        <f>_xlfn.IFNA(VLOOKUP(A1788,Refill!$D$6:$G$8,2,FALSE),0)</f>
        <v>0</v>
      </c>
    </row>
    <row r="1789" spans="1:17" x14ac:dyDescent="0.25">
      <c r="A1789" s="5">
        <f>ROUND((Online_RAW!B1789-General!$B$10)*24,3)</f>
        <v>29.783000000000001</v>
      </c>
      <c r="B1789" s="5">
        <f>General!$B$12+Online_ANA!K1789/1000+Online_ANA!L1789/1000+Online_ANA!M1789/1000/General!$B$22-SUM($P$2:P1789)/1000/General!$B$24+SUM($Q$2:Q1789)/1000/General!$B$24</f>
        <v>1.6606839544888627</v>
      </c>
      <c r="C1789" s="5">
        <f>Online_RAW!K1789</f>
        <v>43.494999999999997</v>
      </c>
      <c r="D1789" s="5">
        <f>Online_RAW!J1789</f>
        <v>5.3639999999999999</v>
      </c>
      <c r="E1789" s="5">
        <f>(1-F1789/100-G1789/100)/(1-C1789/100-D1789/100-General!$B$17/100)</f>
        <v>0.9599909490926215</v>
      </c>
      <c r="F1789" s="5">
        <f>N1789*General!$B$14/(N1789+O1789)+O1789*100/(N1789+O1789)</f>
        <v>51.295885533971749</v>
      </c>
      <c r="G1789" s="5">
        <f>N1789*General!$B$15/(N1789+O1789)</f>
        <v>2.4598037609105176E-2</v>
      </c>
      <c r="H1789" s="5">
        <f>(N1789+O1789)*(1/General!$B$20)*((F1789/100)-E1789*(C1789/100))*1000/B1789</f>
        <v>461.94264615073234</v>
      </c>
      <c r="I1789" s="5">
        <f>(N1789+O1789)*(1/General!$B$20)*((D1789/100)*E1789-(G1789/100))*1000/B1789</f>
        <v>248.12294080270703</v>
      </c>
      <c r="J1789" s="5">
        <f t="shared" si="28"/>
        <v>0.53712932302367311</v>
      </c>
      <c r="K1789" s="5">
        <f>MAX(Online_RAW!$L$2-Online_RAW!L1789,0)</f>
        <v>0</v>
      </c>
      <c r="L1789" s="5">
        <f>0.0039*(Online_RAW!M1789)</f>
        <v>179.85142499999998</v>
      </c>
      <c r="M1789" s="10">
        <f>Online_RAW!$N$2-Online_RAW!N1789</f>
        <v>535.0074571428604</v>
      </c>
      <c r="N1789" s="5">
        <f>Online_RAW!C1789*60</f>
        <v>110.8249090909092</v>
      </c>
      <c r="O1789" s="5">
        <f>MAX(0, Online_RAW!D1789*60)</f>
        <v>69.3925714285716</v>
      </c>
      <c r="P1789" s="5">
        <f>_xlfn.IFNA(VLOOKUP(A1789,Sampling!$D$7:$E$14,2,FALSE),0)</f>
        <v>0</v>
      </c>
      <c r="Q1789">
        <f>_xlfn.IFNA(VLOOKUP(A1789,Refill!$D$6:$G$8,2,FALSE),0)</f>
        <v>0</v>
      </c>
    </row>
    <row r="1790" spans="1:17" x14ac:dyDescent="0.25">
      <c r="A1790" s="5">
        <f>ROUND((Online_RAW!B1790-General!$B$10)*24,3)</f>
        <v>29.8</v>
      </c>
      <c r="B1790" s="5">
        <f>General!$B$12+Online_ANA!K1790/1000+Online_ANA!L1790/1000+Online_ANA!M1790/1000/General!$B$22-SUM($P$2:P1790)/1000/General!$B$24+SUM($Q$2:Q1790)/1000/General!$B$24</f>
        <v>1.6621653845313122</v>
      </c>
      <c r="C1790" s="5">
        <f>Online_RAW!K1790</f>
        <v>43.51</v>
      </c>
      <c r="D1790" s="5">
        <f>Online_RAW!J1790</f>
        <v>5.3616666666666699</v>
      </c>
      <c r="E1790" s="5">
        <f>(1-F1790/100-G1790/100)/(1-C1790/100-D1790/100-General!$B$17/100)</f>
        <v>0.96123413260807122</v>
      </c>
      <c r="F1790" s="5">
        <f>N1790*General!$B$14/(N1790+O1790)+O1790*100/(N1790+O1790)</f>
        <v>51.244995732178594</v>
      </c>
      <c r="G1790" s="5">
        <f>N1790*General!$B$15/(N1790+O1790)</f>
        <v>2.4623739529202732E-2</v>
      </c>
      <c r="H1790" s="5">
        <f>(N1790+O1790)*(1/General!$B$20)*((F1790/100)-E1790*(C1790/100))*1000/B1790</f>
        <v>454.88623683480176</v>
      </c>
      <c r="I1790" s="5">
        <f>(N1790+O1790)*(1/General!$B$20)*((D1790/100)*E1790-(G1790/100))*1000/B1790</f>
        <v>247.64105892689719</v>
      </c>
      <c r="J1790" s="5">
        <f t="shared" si="28"/>
        <v>0.54440217987257211</v>
      </c>
      <c r="K1790" s="5">
        <f>MAX(Online_RAW!$L$2-Online_RAW!L1790,0)</f>
        <v>0</v>
      </c>
      <c r="L1790" s="5">
        <f>0.0039*(Online_RAW!M1790)</f>
        <v>180.16986</v>
      </c>
      <c r="M1790" s="10">
        <f>Online_RAW!$N$2-Online_RAW!N1790</f>
        <v>536.27512173913055</v>
      </c>
      <c r="N1790" s="5">
        <f>Online_RAW!C1790*60</f>
        <v>110.72895652173899</v>
      </c>
      <c r="O1790" s="5">
        <f>MAX(0, Online_RAW!D1790*60)</f>
        <v>69.144545454545408</v>
      </c>
      <c r="P1790" s="5">
        <f>_xlfn.IFNA(VLOOKUP(A1790,Sampling!$D$7:$E$14,2,FALSE),0)</f>
        <v>0</v>
      </c>
      <c r="Q1790">
        <f>_xlfn.IFNA(VLOOKUP(A1790,Refill!$D$6:$G$8,2,FALSE),0)</f>
        <v>0</v>
      </c>
    </row>
    <row r="1791" spans="1:17" x14ac:dyDescent="0.25">
      <c r="A1791" s="5">
        <f>ROUND((Online_RAW!B1791-General!$B$10)*24,3)</f>
        <v>29.817</v>
      </c>
      <c r="B1791" s="5">
        <f>General!$B$12+Online_ANA!K1791/1000+Online_ANA!L1791/1000+Online_ANA!M1791/1000/General!$B$22-SUM($P$2:P1791)/1000/General!$B$24+SUM($Q$2:Q1791)/1000/General!$B$24</f>
        <v>1.6638614115443393</v>
      </c>
      <c r="C1791" s="5">
        <f>Online_RAW!K1791</f>
        <v>43.503333333333302</v>
      </c>
      <c r="D1791" s="5">
        <f>Online_RAW!J1791</f>
        <v>5.4055555555555603</v>
      </c>
      <c r="E1791" s="5">
        <f>(1-F1791/100-G1791/100)/(1-C1791/100-D1791/100-General!$B$17/100)</f>
        <v>0.96250817477758721</v>
      </c>
      <c r="F1791" s="5">
        <f>N1791*General!$B$14/(N1791+O1791)+O1791*100/(N1791+O1791)</f>
        <v>51.216219507426686</v>
      </c>
      <c r="G1791" s="5">
        <f>N1791*General!$B$15/(N1791+O1791)</f>
        <v>2.4638272976047135E-2</v>
      </c>
      <c r="H1791" s="5">
        <f>(N1791+O1791)*(1/General!$B$20)*((F1791/100)-E1791*(C1791/100))*1000/B1791</f>
        <v>450.63172247259018</v>
      </c>
      <c r="I1791" s="5">
        <f>(N1791+O1791)*(1/General!$B$20)*((D1791/100)*E1791-(G1791/100))*1000/B1791</f>
        <v>249.73338184879475</v>
      </c>
      <c r="J1791" s="5">
        <f t="shared" si="28"/>
        <v>0.55418509038494257</v>
      </c>
      <c r="K1791" s="5">
        <f>MAX(Online_RAW!$L$2-Online_RAW!L1791,0)</f>
        <v>0</v>
      </c>
      <c r="L1791" s="5">
        <f>0.0039*(Online_RAW!M1791)</f>
        <v>180.63922499999998</v>
      </c>
      <c r="M1791" s="10">
        <f>Online_RAW!$N$2-Online_RAW!N1791</f>
        <v>537.61218333332999</v>
      </c>
      <c r="N1791" s="5">
        <f>Online_RAW!C1791*60</f>
        <v>110.78478260869559</v>
      </c>
      <c r="O1791" s="5">
        <f>MAX(0, Online_RAW!D1791*60)</f>
        <v>69.073249999999803</v>
      </c>
      <c r="P1791" s="5">
        <f>_xlfn.IFNA(VLOOKUP(A1791,Sampling!$D$7:$E$14,2,FALSE),0)</f>
        <v>0</v>
      </c>
      <c r="Q1791">
        <f>_xlfn.IFNA(VLOOKUP(A1791,Refill!$D$6:$G$8,2,FALSE),0)</f>
        <v>0</v>
      </c>
    </row>
    <row r="1792" spans="1:17" x14ac:dyDescent="0.25">
      <c r="A1792" s="5">
        <f>ROUND((Online_RAW!B1792-General!$B$10)*24,3)</f>
        <v>29.832999999999998</v>
      </c>
      <c r="B1792" s="5">
        <f>General!$B$12+Online_ANA!K1792/1000+Online_ANA!L1792/1000+Online_ANA!M1792/1000/General!$B$22-SUM($P$2:P1792)/1000/General!$B$24+SUM($Q$2:Q1792)/1000/General!$B$24</f>
        <v>1.6650838538573856</v>
      </c>
      <c r="C1792" s="5">
        <f>Online_RAW!K1792</f>
        <v>43.51</v>
      </c>
      <c r="D1792" s="5">
        <f>Online_RAW!J1792</f>
        <v>5.4249999999999998</v>
      </c>
      <c r="E1792" s="5">
        <f>(1-F1792/100-G1792/100)/(1-C1792/100-D1792/100-General!$B$17/100)</f>
        <v>0.96185032412473759</v>
      </c>
      <c r="F1792" s="5">
        <f>N1792*General!$B$14/(N1792+O1792)+O1792*100/(N1792+O1792)</f>
        <v>51.274689692390808</v>
      </c>
      <c r="G1792" s="5">
        <f>N1792*General!$B$15/(N1792+O1792)</f>
        <v>2.4608742579600603E-2</v>
      </c>
      <c r="H1792" s="5">
        <f>(N1792+O1792)*(1/General!$B$20)*((F1792/100)-E1792*(C1792/100))*1000/B1792</f>
        <v>454.31869824638937</v>
      </c>
      <c r="I1792" s="5">
        <f>(N1792+O1792)*(1/General!$B$20)*((D1792/100)*E1792-(G1792/100))*1000/B1792</f>
        <v>250.3529600579742</v>
      </c>
      <c r="J1792" s="5">
        <f t="shared" si="28"/>
        <v>0.55105141176073935</v>
      </c>
      <c r="K1792" s="5">
        <f>MAX(Online_RAW!$L$2-Online_RAW!L1792,0)</f>
        <v>0</v>
      </c>
      <c r="L1792" s="5">
        <f>0.0039*(Online_RAW!M1792)</f>
        <v>180.63922499999998</v>
      </c>
      <c r="M1792" s="10">
        <f>Online_RAW!$N$2-Online_RAW!N1792</f>
        <v>538.94464545455048</v>
      </c>
      <c r="N1792" s="5">
        <f>Online_RAW!C1792*60</f>
        <v>110.68363636363621</v>
      </c>
      <c r="O1792" s="5">
        <f>MAX(0, Online_RAW!D1792*60)</f>
        <v>69.225818181818411</v>
      </c>
      <c r="P1792" s="5">
        <f>_xlfn.IFNA(VLOOKUP(A1792,Sampling!$D$7:$E$14,2,FALSE),0)</f>
        <v>0</v>
      </c>
      <c r="Q1792">
        <f>_xlfn.IFNA(VLOOKUP(A1792,Refill!$D$6:$G$8,2,FALSE),0)</f>
        <v>0</v>
      </c>
    </row>
    <row r="1793" spans="1:17" x14ac:dyDescent="0.25">
      <c r="A1793" s="5">
        <f>ROUND((Online_RAW!B1793-General!$B$10)*24,3)</f>
        <v>29.85</v>
      </c>
      <c r="B1793" s="5">
        <f>General!$B$12+Online_ANA!K1793/1000+Online_ANA!L1793/1000+Online_ANA!M1793/1000/General!$B$22-SUM($P$2:P1793)/1000/General!$B$24+SUM($Q$2:Q1793)/1000/General!$B$24</f>
        <v>1.6667488354879085</v>
      </c>
      <c r="C1793" s="5">
        <f>Online_RAW!K1793</f>
        <v>43.524999999999999</v>
      </c>
      <c r="D1793" s="5">
        <f>Online_RAW!J1793</f>
        <v>5.4039999999999999</v>
      </c>
      <c r="E1793" s="5">
        <f>(1-F1793/100-G1793/100)/(1-C1793/100-D1793/100-General!$B$17/100)</f>
        <v>0.96012249599580357</v>
      </c>
      <c r="F1793" s="5">
        <f>N1793*General!$B$14/(N1793+O1793)+O1793*100/(N1793+O1793)</f>
        <v>51.356454178073214</v>
      </c>
      <c r="G1793" s="5">
        <f>N1793*General!$B$15/(N1793+O1793)</f>
        <v>2.4567447384811505E-2</v>
      </c>
      <c r="H1793" s="5">
        <f>(N1793+O1793)*(1/General!$B$20)*((F1793/100)-E1793*(C1793/100))*1000/B1793</f>
        <v>461.22168195703335</v>
      </c>
      <c r="I1793" s="5">
        <f>(N1793+O1793)*(1/General!$B$20)*((D1793/100)*E1793-(G1793/100))*1000/B1793</f>
        <v>248.94826583005747</v>
      </c>
      <c r="J1793" s="5">
        <f t="shared" si="28"/>
        <v>0.53975837556840844</v>
      </c>
      <c r="K1793" s="5">
        <f>MAX(Online_RAW!$L$2-Online_RAW!L1793,0)</f>
        <v>0</v>
      </c>
      <c r="L1793" s="5">
        <f>0.0039*(Online_RAW!M1793)</f>
        <v>181.10624999999999</v>
      </c>
      <c r="M1793" s="10">
        <f>Online_RAW!$N$2-Online_RAW!N1793</f>
        <v>540.25041818182035</v>
      </c>
      <c r="N1793" s="5">
        <f>Online_RAW!C1793*60</f>
        <v>110.616</v>
      </c>
      <c r="O1793" s="5">
        <f>MAX(0, Online_RAW!D1793*60)</f>
        <v>69.485739130434609</v>
      </c>
      <c r="P1793" s="5">
        <f>_xlfn.IFNA(VLOOKUP(A1793,Sampling!$D$7:$E$14,2,FALSE),0)</f>
        <v>0</v>
      </c>
      <c r="Q1793">
        <f>_xlfn.IFNA(VLOOKUP(A1793,Refill!$D$6:$G$8,2,FALSE),0)</f>
        <v>0</v>
      </c>
    </row>
    <row r="1794" spans="1:17" x14ac:dyDescent="0.25">
      <c r="A1794" s="5">
        <f>ROUND((Online_RAW!B1794-General!$B$10)*24,3)</f>
        <v>29.867000000000001</v>
      </c>
      <c r="B1794" s="5">
        <f>General!$B$12+Online_ANA!K1794/1000+Online_ANA!L1794/1000+Online_ANA!M1794/1000/General!$B$22-SUM($P$2:P1794)/1000/General!$B$24+SUM($Q$2:Q1794)/1000/General!$B$24</f>
        <v>1.6333121763969998</v>
      </c>
      <c r="C1794" s="5">
        <f>Online_RAW!K1794</f>
        <v>43.553333333333299</v>
      </c>
      <c r="D1794" s="5">
        <f>Online_RAW!J1794</f>
        <v>5.41</v>
      </c>
      <c r="E1794" s="5">
        <f>(1-F1794/100-G1794/100)/(1-C1794/100-D1794/100-General!$B$17/100)</f>
        <v>0.96263466124708397</v>
      </c>
      <c r="F1794" s="5">
        <f>N1794*General!$B$14/(N1794+O1794)+O1794*100/(N1794+O1794)</f>
        <v>51.262245257544855</v>
      </c>
      <c r="G1794" s="5">
        <f>N1794*General!$B$15/(N1794+O1794)</f>
        <v>2.461502764770462E-2</v>
      </c>
      <c r="H1794" s="5">
        <f>(N1794+O1794)*(1/General!$B$20)*((F1794/100)-E1794*(C1794/100))*1000/B1794</f>
        <v>458.76178514677298</v>
      </c>
      <c r="I1794" s="5">
        <f>(N1794+O1794)*(1/General!$B$20)*((D1794/100)*E1794-(G1794/100))*1000/B1794</f>
        <v>254.69109947672951</v>
      </c>
      <c r="J1794" s="5">
        <f t="shared" si="28"/>
        <v>0.55517069582255085</v>
      </c>
      <c r="K1794" s="5">
        <f>MAX(Online_RAW!$L$2-Online_RAW!L1794,0)</f>
        <v>0</v>
      </c>
      <c r="L1794" s="5">
        <f>0.0039*(Online_RAW!M1794)</f>
        <v>181.46049999999985</v>
      </c>
      <c r="M1794" s="10">
        <f>Online_RAW!$N$2-Online_RAW!N1794</f>
        <v>541.56832727273013</v>
      </c>
      <c r="N1794" s="5">
        <f>Online_RAW!C1794*60</f>
        <v>110.6984347826088</v>
      </c>
      <c r="O1794" s="5">
        <f>MAX(0, Online_RAW!D1794*60)</f>
        <v>69.189130434782399</v>
      </c>
      <c r="P1794" s="5">
        <f>_xlfn.IFNA(VLOOKUP(A1794,Sampling!$D$7:$E$14,2,FALSE),0)</f>
        <v>35</v>
      </c>
      <c r="Q1794">
        <f>_xlfn.IFNA(VLOOKUP(A1794,Refill!$D$6:$G$8,2,FALSE),0)</f>
        <v>0</v>
      </c>
    </row>
    <row r="1795" spans="1:17" x14ac:dyDescent="0.25">
      <c r="A1795" s="5">
        <f>ROUND((Online_RAW!B1795-General!$B$10)*24,3)</f>
        <v>29.882999999999999</v>
      </c>
      <c r="B1795" s="5">
        <f>General!$B$12+Online_ANA!K1795/1000+Online_ANA!L1795/1000+Online_ANA!M1795/1000/General!$B$22-SUM($P$2:P1795)/1000/General!$B$24+SUM($Q$2:Q1795)/1000/General!$B$24</f>
        <v>1.6344691477862023</v>
      </c>
      <c r="C1795" s="5">
        <f>Online_RAW!K1795</f>
        <v>43.5</v>
      </c>
      <c r="D1795" s="5">
        <f>Online_RAW!J1795</f>
        <v>5.4383333333333299</v>
      </c>
      <c r="E1795" s="5">
        <f>(1-F1795/100-G1795/100)/(1-C1795/100-D1795/100-General!$B$17/100)</f>
        <v>0.96186984056334324</v>
      </c>
      <c r="F1795" s="5">
        <f>N1795*General!$B$14/(N1795+O1795)+O1795*100/(N1795+O1795)</f>
        <v>51.276908883671823</v>
      </c>
      <c r="G1795" s="5">
        <f>N1795*General!$B$15/(N1795+O1795)</f>
        <v>2.4607621775923318E-2</v>
      </c>
      <c r="H1795" s="5">
        <f>(N1795+O1795)*(1/General!$B$20)*((F1795/100)-E1795*(C1795/100))*1000/B1795</f>
        <v>463.91635440284324</v>
      </c>
      <c r="I1795" s="5">
        <f>(N1795+O1795)*(1/General!$B$20)*((D1795/100)*E1795-(G1795/100))*1000/B1795</f>
        <v>255.97986082039304</v>
      </c>
      <c r="J1795" s="5">
        <f t="shared" si="28"/>
        <v>0.55178020432129904</v>
      </c>
      <c r="K1795" s="5">
        <f>MAX(Online_RAW!$L$2-Online_RAW!L1795,0)</f>
        <v>0</v>
      </c>
      <c r="L1795" s="5">
        <f>0.0039*(Online_RAW!M1795)</f>
        <v>181.46049999999985</v>
      </c>
      <c r="M1795" s="10">
        <f>Online_RAW!$N$2-Online_RAW!N1795</f>
        <v>542.82942608696067</v>
      </c>
      <c r="N1795" s="5">
        <f>Online_RAW!C1795*60</f>
        <v>110.80956521739121</v>
      </c>
      <c r="O1795" s="5">
        <f>MAX(0, Online_RAW!D1795*60)</f>
        <v>69.312782608695599</v>
      </c>
      <c r="P1795" s="5">
        <f>_xlfn.IFNA(VLOOKUP(A1795,Sampling!$D$7:$E$14,2,FALSE),0)</f>
        <v>0</v>
      </c>
      <c r="Q1795">
        <f>_xlfn.IFNA(VLOOKUP(A1795,Refill!$D$6:$G$8,2,FALSE),0)</f>
        <v>0</v>
      </c>
    </row>
    <row r="1796" spans="1:17" x14ac:dyDescent="0.25">
      <c r="A1796" s="5">
        <f>ROUND((Online_RAW!B1796-General!$B$10)*24,3)</f>
        <v>29.9</v>
      </c>
      <c r="B1796" s="5">
        <f>General!$B$12+Online_ANA!K1796/1000+Online_ANA!L1796/1000+Online_ANA!M1796/1000/General!$B$22-SUM($P$2:P1796)/1000/General!$B$24+SUM($Q$2:Q1796)/1000/General!$B$24</f>
        <v>1.636145797227762</v>
      </c>
      <c r="C1796" s="5">
        <f>Online_RAW!K1796</f>
        <v>43.445</v>
      </c>
      <c r="D1796" s="5">
        <f>Online_RAW!J1796</f>
        <v>5.46</v>
      </c>
      <c r="E1796" s="5">
        <f>(1-F1796/100-G1796/100)/(1-C1796/100-D1796/100-General!$B$17/100)</f>
        <v>0.96055621696058802</v>
      </c>
      <c r="F1796" s="5">
        <f>N1796*General!$B$14/(N1796+O1796)+O1796*100/(N1796+O1796)</f>
        <v>51.311415186233233</v>
      </c>
      <c r="G1796" s="5">
        <f>N1796*General!$B$15/(N1796+O1796)</f>
        <v>2.4590194350387257E-2</v>
      </c>
      <c r="H1796" s="5">
        <f>(N1796+O1796)*(1/General!$B$20)*((F1796/100)-E1796*(C1796/100))*1000/B1796</f>
        <v>470.14132576641731</v>
      </c>
      <c r="I1796" s="5">
        <f>(N1796+O1796)*(1/General!$B$20)*((D1796/100)*E1796-(G1796/100))*1000/B1796</f>
        <v>256.17398787382808</v>
      </c>
      <c r="J1796" s="5">
        <f t="shared" si="28"/>
        <v>0.54488719419892961</v>
      </c>
      <c r="K1796" s="5">
        <f>MAX(Online_RAW!$L$2-Online_RAW!L1796,0)</f>
        <v>0</v>
      </c>
      <c r="L1796" s="5">
        <f>0.0039*(Online_RAW!M1796)</f>
        <v>181.93695</v>
      </c>
      <c r="M1796" s="10">
        <f>Online_RAW!$N$2-Online_RAW!N1796</f>
        <v>544.13764347826054</v>
      </c>
      <c r="N1796" s="5">
        <f>Online_RAW!C1796*60</f>
        <v>110.63791304347799</v>
      </c>
      <c r="O1796" s="5">
        <f>MAX(0, Online_RAW!D1796*60)</f>
        <v>69.332869565217607</v>
      </c>
      <c r="P1796" s="5">
        <f>_xlfn.IFNA(VLOOKUP(A1796,Sampling!$D$7:$E$14,2,FALSE),0)</f>
        <v>0</v>
      </c>
      <c r="Q1796">
        <f>_xlfn.IFNA(VLOOKUP(A1796,Refill!$D$6:$G$8,2,FALSE),0)</f>
        <v>0</v>
      </c>
    </row>
    <row r="1797" spans="1:17" x14ac:dyDescent="0.25">
      <c r="A1797" s="5">
        <f>ROUND((Online_RAW!B1797-General!$B$10)*24,3)</f>
        <v>29.917000000000002</v>
      </c>
      <c r="B1797" s="5">
        <f>General!$B$12+Online_ANA!K1797/1000+Online_ANA!L1797/1000+Online_ANA!M1797/1000/General!$B$22-SUM($P$2:P1797)/1000/General!$B$24+SUM($Q$2:Q1797)/1000/General!$B$24</f>
        <v>1.6374526266653393</v>
      </c>
      <c r="C1797" s="5">
        <f>Online_RAW!K1797</f>
        <v>43.454000000000001</v>
      </c>
      <c r="D1797" s="5">
        <f>Online_RAW!J1797</f>
        <v>5.45</v>
      </c>
      <c r="E1797" s="5">
        <f>(1-F1797/100-G1797/100)/(1-C1797/100-D1797/100-General!$B$17/100)</f>
        <v>0.95870651917018257</v>
      </c>
      <c r="F1797" s="5">
        <f>N1797*General!$B$14/(N1797+O1797)+O1797*100/(N1797+O1797)</f>
        <v>51.404213306046643</v>
      </c>
      <c r="G1797" s="5">
        <f>N1797*General!$B$15/(N1797+O1797)</f>
        <v>2.4543326613107756E-2</v>
      </c>
      <c r="H1797" s="5">
        <f>(N1797+O1797)*(1/General!$B$20)*((F1797/100)-E1797*(C1797/100))*1000/B1797</f>
        <v>477.8817693467862</v>
      </c>
      <c r="I1797" s="5">
        <f>(N1797+O1797)*(1/General!$B$20)*((D1797/100)*E1797-(G1797/100))*1000/B1797</f>
        <v>255.0320012565949</v>
      </c>
      <c r="J1797" s="5">
        <f t="shared" si="28"/>
        <v>0.53367175233572239</v>
      </c>
      <c r="K1797" s="5">
        <f>MAX(Online_RAW!$L$2-Online_RAW!L1797,0)</f>
        <v>0</v>
      </c>
      <c r="L1797" s="5">
        <f>0.0039*(Online_RAW!M1797)</f>
        <v>182.39714999999998</v>
      </c>
      <c r="M1797" s="10">
        <f>Online_RAW!$N$2-Online_RAW!N1797</f>
        <v>545.06046956522005</v>
      </c>
      <c r="N1797" s="5">
        <f>Online_RAW!C1797*60</f>
        <v>110.438086956522</v>
      </c>
      <c r="O1797" s="5">
        <f>MAX(0, Online_RAW!D1797*60)</f>
        <v>69.550695652174198</v>
      </c>
      <c r="P1797" s="5">
        <f>_xlfn.IFNA(VLOOKUP(A1797,Sampling!$D$7:$E$14,2,FALSE),0)</f>
        <v>0</v>
      </c>
      <c r="Q1797">
        <f>_xlfn.IFNA(VLOOKUP(A1797,Refill!$D$6:$G$8,2,FALSE),0)</f>
        <v>0</v>
      </c>
    </row>
    <row r="1798" spans="1:17" x14ac:dyDescent="0.25">
      <c r="A1798" s="5">
        <f>ROUND((Online_RAW!B1798-General!$B$10)*24,3)</f>
        <v>29.933</v>
      </c>
      <c r="B1798" s="5">
        <f>General!$B$12+Online_ANA!K1798/1000+Online_ANA!L1798/1000+Online_ANA!M1798/1000/General!$B$22-SUM($P$2:P1798)/1000/General!$B$24+SUM($Q$2:Q1798)/1000/General!$B$24</f>
        <v>1.6395297908256883</v>
      </c>
      <c r="C1798" s="5">
        <f>Online_RAW!K1798</f>
        <v>43.51</v>
      </c>
      <c r="D1798" s="5">
        <f>Online_RAW!J1798</f>
        <v>5.4428571428571404</v>
      </c>
      <c r="E1798" s="5">
        <f>(1-F1798/100-G1798/100)/(1-C1798/100-D1798/100-General!$B$17/100)</f>
        <v>0.95696336225678691</v>
      </c>
      <c r="F1798" s="5">
        <f>N1798*General!$B$14/(N1798+O1798)+O1798*100/(N1798+O1798)</f>
        <v>51.539350147734964</v>
      </c>
      <c r="G1798" s="5">
        <f>N1798*General!$B$15/(N1798+O1798)</f>
        <v>2.4475075682962137E-2</v>
      </c>
      <c r="H1798" s="5">
        <f>(N1798+O1798)*(1/General!$B$20)*((F1798/100)-E1798*(C1798/100))*1000/B1798</f>
        <v>485.73150409833528</v>
      </c>
      <c r="I1798" s="5">
        <f>(N1798+O1798)*(1/General!$B$20)*((D1798/100)*E1798-(G1798/100))*1000/B1798</f>
        <v>254.30539264524251</v>
      </c>
      <c r="J1798" s="5">
        <f t="shared" si="28"/>
        <v>0.52355136634036181</v>
      </c>
      <c r="K1798" s="5">
        <f>MAX(Online_RAW!$L$2-Online_RAW!L1798,0)</f>
        <v>0</v>
      </c>
      <c r="L1798" s="5">
        <f>0.0039*(Online_RAW!M1798)</f>
        <v>182.80079999999998</v>
      </c>
      <c r="M1798" s="10">
        <f>Online_RAW!$N$2-Online_RAW!N1798</f>
        <v>546.88460000000032</v>
      </c>
      <c r="N1798" s="5">
        <f>Online_RAW!C1798*60</f>
        <v>110.3015454545454</v>
      </c>
      <c r="O1798" s="5">
        <f>MAX(0, Online_RAW!D1798*60)</f>
        <v>69.965999999999994</v>
      </c>
      <c r="P1798" s="5">
        <f>_xlfn.IFNA(VLOOKUP(A1798,Sampling!$D$7:$E$14,2,FALSE),0)</f>
        <v>0</v>
      </c>
      <c r="Q1798">
        <f>_xlfn.IFNA(VLOOKUP(A1798,Refill!$D$6:$G$8,2,FALSE),0)</f>
        <v>0</v>
      </c>
    </row>
    <row r="1799" spans="1:17" x14ac:dyDescent="0.25">
      <c r="A1799" s="5">
        <f>ROUND((Online_RAW!B1799-General!$B$10)*24,3)</f>
        <v>29.95</v>
      </c>
      <c r="B1799" s="5">
        <f>General!$B$12+Online_ANA!K1799/1000+Online_ANA!L1799/1000+Online_ANA!M1799/1000/General!$B$22-SUM($P$2:P1799)/1000/General!$B$24+SUM($Q$2:Q1799)/1000/General!$B$24</f>
        <v>1.6407351703085875</v>
      </c>
      <c r="C1799" s="5">
        <f>Online_RAW!K1799</f>
        <v>43.604545454545502</v>
      </c>
      <c r="D1799" s="5">
        <f>Online_RAW!J1799</f>
        <v>5.468</v>
      </c>
      <c r="E1799" s="5">
        <f>(1-F1799/100-G1799/100)/(1-C1799/100-D1799/100-General!$B$17/100)</f>
        <v>0.95751588903245421</v>
      </c>
      <c r="F1799" s="5">
        <f>N1799*General!$B$14/(N1799+O1799)+O1799*100/(N1799+O1799)</f>
        <v>51.626031547228365</v>
      </c>
      <c r="G1799" s="5">
        <f>N1799*General!$B$15/(N1799+O1799)</f>
        <v>2.4431297198369513E-2</v>
      </c>
      <c r="H1799" s="5">
        <f>(N1799+O1799)*(1/General!$B$20)*((F1799/100)-E1799*(C1799/100))*1000/B1799</f>
        <v>482.86863206658444</v>
      </c>
      <c r="I1799" s="5">
        <f>(N1799+O1799)*(1/General!$B$20)*((D1799/100)*E1799-(G1799/100))*1000/B1799</f>
        <v>254.84708724987115</v>
      </c>
      <c r="J1799" s="5">
        <f t="shared" si="28"/>
        <v>0.52777726761660804</v>
      </c>
      <c r="K1799" s="5">
        <f>MAX(Online_RAW!$L$2-Online_RAW!L1799,0)</f>
        <v>0</v>
      </c>
      <c r="L1799" s="5">
        <f>0.0039*(Online_RAW!M1799)</f>
        <v>182.80079999999998</v>
      </c>
      <c r="M1799" s="10">
        <f>Online_RAW!$N$2-Online_RAW!N1799</f>
        <v>548.19846363636043</v>
      </c>
      <c r="N1799" s="5">
        <f>Online_RAW!C1799*60</f>
        <v>109.8451428571428</v>
      </c>
      <c r="O1799" s="5">
        <f>MAX(0, Online_RAW!D1799*60)</f>
        <v>69.998181818181592</v>
      </c>
      <c r="P1799" s="5">
        <f>_xlfn.IFNA(VLOOKUP(A1799,Sampling!$D$7:$E$14,2,FALSE),0)</f>
        <v>0</v>
      </c>
      <c r="Q1799">
        <f>_xlfn.IFNA(VLOOKUP(A1799,Refill!$D$6:$G$8,2,FALSE),0)</f>
        <v>0</v>
      </c>
    </row>
    <row r="1800" spans="1:17" x14ac:dyDescent="0.25">
      <c r="A1800" s="5">
        <f>ROUND((Online_RAW!B1800-General!$B$10)*24,3)</f>
        <v>29.966999999999999</v>
      </c>
      <c r="B1800" s="5">
        <f>General!$B$12+Online_ANA!K1800/1000+Online_ANA!L1800/1000+Online_ANA!M1800/1000/General!$B$22-SUM($P$2:P1800)/1000/General!$B$24+SUM($Q$2:Q1800)/1000/General!$B$24</f>
        <v>1.642316985029193</v>
      </c>
      <c r="C1800" s="5">
        <f>Online_RAW!K1800</f>
        <v>43.788181818181798</v>
      </c>
      <c r="D1800" s="5">
        <f>Online_RAW!J1800</f>
        <v>5.4649999999999999</v>
      </c>
      <c r="E1800" s="5">
        <f>(1-F1800/100-G1800/100)/(1-C1800/100-D1800/100-General!$B$17/100)</f>
        <v>0.95631573429121652</v>
      </c>
      <c r="F1800" s="5">
        <f>N1800*General!$B$14/(N1800+O1800)+O1800*100/(N1800+O1800)</f>
        <v>51.859496383799858</v>
      </c>
      <c r="G1800" s="5">
        <f>N1800*General!$B$15/(N1800+O1800)</f>
        <v>2.4313385664747552E-2</v>
      </c>
      <c r="H1800" s="5">
        <f>(N1800+O1800)*(1/General!$B$20)*((F1800/100)-E1800*(C1800/100))*1000/B1800</f>
        <v>488.27455922824214</v>
      </c>
      <c r="I1800" s="5">
        <f>(N1800+O1800)*(1/General!$B$20)*((D1800/100)*E1800-(G1800/100))*1000/B1800</f>
        <v>254.40082549530754</v>
      </c>
      <c r="J1800" s="5">
        <f t="shared" si="28"/>
        <v>0.52102002999584673</v>
      </c>
      <c r="K1800" s="5">
        <f>MAX(Online_RAW!$L$2-Online_RAW!L1800,0)</f>
        <v>0</v>
      </c>
      <c r="L1800" s="5">
        <f>0.0039*(Online_RAW!M1800)</f>
        <v>183.18494999999999</v>
      </c>
      <c r="M1800" s="10">
        <f>Online_RAW!$N$2-Online_RAW!N1800</f>
        <v>549.50391818182015</v>
      </c>
      <c r="N1800" s="5">
        <f>Online_RAW!C1800*60</f>
        <v>109.4243478260868</v>
      </c>
      <c r="O1800" s="5">
        <f>MAX(0, Online_RAW!D1800*60)</f>
        <v>70.598869565217598</v>
      </c>
      <c r="P1800" s="5">
        <f>_xlfn.IFNA(VLOOKUP(A1800,Sampling!$D$7:$E$14,2,FALSE),0)</f>
        <v>0</v>
      </c>
      <c r="Q1800">
        <f>_xlfn.IFNA(VLOOKUP(A1800,Refill!$D$6:$G$8,2,FALSE),0)</f>
        <v>0</v>
      </c>
    </row>
    <row r="1801" spans="1:17" x14ac:dyDescent="0.25">
      <c r="A1801" s="5">
        <f>ROUND((Online_RAW!B1801-General!$B$10)*24,3)</f>
        <v>29.983000000000001</v>
      </c>
      <c r="B1801" s="5">
        <f>General!$B$12+Online_ANA!K1801/1000+Online_ANA!L1801/1000+Online_ANA!M1801/1000/General!$B$22-SUM($P$2:P1801)/1000/General!$B$24+SUM($Q$2:Q1801)/1000/General!$B$24</f>
        <v>1.6440057595333033</v>
      </c>
      <c r="C1801" s="5">
        <f>Online_RAW!K1801</f>
        <v>43.92</v>
      </c>
      <c r="D1801" s="5">
        <f>Online_RAW!J1801</f>
        <v>5.4619999999999997</v>
      </c>
      <c r="E1801" s="5">
        <f>(1-F1801/100-G1801/100)/(1-C1801/100-D1801/100-General!$B$17/100)</f>
        <v>0.95534303301045032</v>
      </c>
      <c r="F1801" s="5">
        <f>N1801*General!$B$14/(N1801+O1801)+O1801*100/(N1801+O1801)</f>
        <v>52.031589466701774</v>
      </c>
      <c r="G1801" s="5">
        <f>N1801*General!$B$15/(N1801+O1801)</f>
        <v>2.4226469966312239E-2</v>
      </c>
      <c r="H1801" s="5">
        <f>(N1801+O1801)*(1/General!$B$20)*((F1801/100)-E1801*(C1801/100))*1000/B1801</f>
        <v>492.37218607533902</v>
      </c>
      <c r="I1801" s="5">
        <f>(N1801+O1801)*(1/General!$B$20)*((D1801/100)*E1801-(G1801/100))*1000/B1801</f>
        <v>253.87970265262149</v>
      </c>
      <c r="J1801" s="5">
        <f t="shared" si="28"/>
        <v>0.51562559753075643</v>
      </c>
      <c r="K1801" s="5">
        <f>MAX(Online_RAW!$L$2-Online_RAW!L1801,0)</f>
        <v>0</v>
      </c>
      <c r="L1801" s="5">
        <f>0.0039*(Online_RAW!M1801)</f>
        <v>183.63344999999998</v>
      </c>
      <c r="M1801" s="10">
        <f>Online_RAW!$N$2-Online_RAW!N1801</f>
        <v>550.85581739130066</v>
      </c>
      <c r="N1801" s="5">
        <f>Online_RAW!C1801*60</f>
        <v>109.09147826086979</v>
      </c>
      <c r="O1801" s="5">
        <f>MAX(0, Online_RAW!D1801*60)</f>
        <v>71.027999999999992</v>
      </c>
      <c r="P1801" s="5">
        <f>_xlfn.IFNA(VLOOKUP(A1801,Sampling!$D$7:$E$14,2,FALSE),0)</f>
        <v>0</v>
      </c>
      <c r="Q1801">
        <f>_xlfn.IFNA(VLOOKUP(A1801,Refill!$D$6:$G$8,2,FALSE),0)</f>
        <v>0</v>
      </c>
    </row>
    <row r="1802" spans="1:17" x14ac:dyDescent="0.25">
      <c r="A1802" s="5">
        <f>ROUND((Online_RAW!B1802-General!$B$10)*24,3)</f>
        <v>30</v>
      </c>
      <c r="B1802" s="5">
        <f>General!$B$12+Online_ANA!K1802/1000+Online_ANA!L1802/1000+Online_ANA!M1802/1000/General!$B$22-SUM($P$2:P1802)/1000/General!$B$24+SUM($Q$2:Q1802)/1000/General!$B$24</f>
        <v>1.6455611010842384</v>
      </c>
      <c r="C1802" s="5">
        <f>Online_RAW!K1802</f>
        <v>44.0133333333333</v>
      </c>
      <c r="D1802" s="5">
        <f>Online_RAW!J1802</f>
        <v>5.4883333333333297</v>
      </c>
      <c r="E1802" s="5">
        <f>(1-F1802/100-G1802/100)/(1-C1802/100-D1802/100-General!$B$17/100)</f>
        <v>0.9555003167713767</v>
      </c>
      <c r="F1802" s="5">
        <f>N1802*General!$B$14/(N1802+O1802)+O1802*100/(N1802+O1802)</f>
        <v>52.138091459556904</v>
      </c>
      <c r="G1802" s="5">
        <f>N1802*General!$B$15/(N1802+O1802)</f>
        <v>2.4172681081031874E-2</v>
      </c>
      <c r="H1802" s="5">
        <f>(N1802+O1802)*(1/General!$B$20)*((F1802/100)-E1802*(C1802/100))*1000/B1802</f>
        <v>491.42591333850055</v>
      </c>
      <c r="I1802" s="5">
        <f>(N1802+O1802)*(1/General!$B$20)*((D1802/100)*E1802-(G1802/100))*1000/B1802</f>
        <v>254.40084979476273</v>
      </c>
      <c r="J1802" s="5">
        <f t="shared" si="28"/>
        <v>0.5176789479140228</v>
      </c>
      <c r="K1802" s="5">
        <f>MAX(Online_RAW!$L$2-Online_RAW!L1802,0)</f>
        <v>0</v>
      </c>
      <c r="L1802" s="5">
        <f>0.0039*(Online_RAW!M1802)</f>
        <v>184.00979999999998</v>
      </c>
      <c r="M1802" s="10">
        <f>Online_RAW!$N$2-Online_RAW!N1802</f>
        <v>552.14091818181987</v>
      </c>
      <c r="N1802" s="5">
        <f>Online_RAW!C1802*60</f>
        <v>108.6305454545454</v>
      </c>
      <c r="O1802" s="5">
        <f>MAX(0, Online_RAW!D1802*60)</f>
        <v>71.126999999999995</v>
      </c>
      <c r="P1802" s="5">
        <f>_xlfn.IFNA(VLOOKUP(A1802,Sampling!$D$7:$E$14,2,FALSE),0)</f>
        <v>0</v>
      </c>
      <c r="Q1802">
        <f>_xlfn.IFNA(VLOOKUP(A1802,Refill!$D$6:$G$8,2,FALSE),0)</f>
        <v>0</v>
      </c>
    </row>
    <row r="1803" spans="1:17" x14ac:dyDescent="0.25">
      <c r="A1803" s="5">
        <f>ROUND((Online_RAW!B1803-General!$B$10)*24,3)</f>
        <v>30.016999999999999</v>
      </c>
      <c r="B1803" s="5">
        <f>General!$B$12+Online_ANA!K1803/1000+Online_ANA!L1803/1000+Online_ANA!M1803/1000/General!$B$22-SUM($P$2:P1803)/1000/General!$B$24+SUM($Q$2:Q1803)/1000/General!$B$24</f>
        <v>1.6467730947746326</v>
      </c>
      <c r="C1803" s="5">
        <f>Online_RAW!K1803</f>
        <v>44.134999999999998</v>
      </c>
      <c r="D1803" s="5">
        <f>Online_RAW!J1803</f>
        <v>5.5157142857142896</v>
      </c>
      <c r="E1803" s="5">
        <f>(1-F1803/100-G1803/100)/(1-C1803/100-D1803/100-General!$B$17/100)</f>
        <v>0.95582376359143773</v>
      </c>
      <c r="F1803" s="5">
        <f>N1803*General!$B$14/(N1803+O1803)+O1803*100/(N1803+O1803)</f>
        <v>52.264424948157526</v>
      </c>
      <c r="G1803" s="5">
        <f>N1803*General!$B$15/(N1803+O1803)</f>
        <v>2.4108876288809328E-2</v>
      </c>
      <c r="H1803" s="5">
        <f>(N1803+O1803)*(1/General!$B$20)*((F1803/100)-E1803*(C1803/100))*1000/B1803</f>
        <v>491.22996622521748</v>
      </c>
      <c r="I1803" s="5">
        <f>(N1803+O1803)*(1/General!$B$20)*((D1803/100)*E1803-(G1803/100))*1000/B1803</f>
        <v>255.770385582155</v>
      </c>
      <c r="J1803" s="5">
        <f t="shared" si="28"/>
        <v>0.52067341808885137</v>
      </c>
      <c r="K1803" s="5">
        <f>MAX(Online_RAW!$L$2-Online_RAW!L1803,0)</f>
        <v>0</v>
      </c>
      <c r="L1803" s="5">
        <f>0.0039*(Online_RAW!M1803)</f>
        <v>184.00979999999998</v>
      </c>
      <c r="M1803" s="10">
        <f>Online_RAW!$N$2-Online_RAW!N1803</f>
        <v>553.46199130434979</v>
      </c>
      <c r="N1803" s="5">
        <f>Online_RAW!C1803*60</f>
        <v>108.42547826086981</v>
      </c>
      <c r="O1803" s="5">
        <f>MAX(0, Online_RAW!D1803*60)</f>
        <v>71.467565217391197</v>
      </c>
      <c r="P1803" s="5">
        <f>_xlfn.IFNA(VLOOKUP(A1803,Sampling!$D$7:$E$14,2,FALSE),0)</f>
        <v>0</v>
      </c>
      <c r="Q1803">
        <f>_xlfn.IFNA(VLOOKUP(A1803,Refill!$D$6:$G$8,2,FALSE),0)</f>
        <v>0</v>
      </c>
    </row>
    <row r="1804" spans="1:17" x14ac:dyDescent="0.25">
      <c r="A1804" s="5">
        <f>ROUND((Online_RAW!B1804-General!$B$10)*24,3)</f>
        <v>30.033000000000001</v>
      </c>
      <c r="B1804" s="5">
        <f>General!$B$12+Online_ANA!K1804/1000+Online_ANA!L1804/1000+Online_ANA!M1804/1000/General!$B$22-SUM($P$2:P1804)/1000/General!$B$24+SUM($Q$2:Q1804)/1000/General!$B$24</f>
        <v>1.6483877762996979</v>
      </c>
      <c r="C1804" s="5">
        <f>Online_RAW!K1804</f>
        <v>44.26</v>
      </c>
      <c r="D1804" s="5">
        <f>Online_RAW!J1804</f>
        <v>5.5140000000000002</v>
      </c>
      <c r="E1804" s="5">
        <f>(1-F1804/100-G1804/100)/(1-C1804/100-D1804/100-General!$B$17/100)</f>
        <v>0.95650611073256597</v>
      </c>
      <c r="F1804" s="5">
        <f>N1804*General!$B$14/(N1804+O1804)+O1804*100/(N1804+O1804)</f>
        <v>52.348330418932392</v>
      </c>
      <c r="G1804" s="5">
        <f>N1804*General!$B$15/(N1804+O1804)</f>
        <v>2.4066499788417985E-2</v>
      </c>
      <c r="H1804" s="5">
        <f>(N1804+O1804)*(1/General!$B$20)*((F1804/100)-E1804*(C1804/100))*1000/B1804</f>
        <v>488.49723161245231</v>
      </c>
      <c r="I1804" s="5">
        <f>(N1804+O1804)*(1/General!$B$20)*((D1804/100)*E1804-(G1804/100))*1000/B1804</f>
        <v>256.1238953121412</v>
      </c>
      <c r="J1804" s="5">
        <f t="shared" si="28"/>
        <v>0.52430981945735211</v>
      </c>
      <c r="K1804" s="5">
        <f>MAX(Online_RAW!$L$2-Online_RAW!L1804,0)</f>
        <v>0</v>
      </c>
      <c r="L1804" s="5">
        <f>0.0039*(Online_RAW!M1804)</f>
        <v>184.40955</v>
      </c>
      <c r="M1804" s="10">
        <f>Online_RAW!$N$2-Online_RAW!N1804</f>
        <v>554.7862666666706</v>
      </c>
      <c r="N1804" s="5">
        <f>Online_RAW!C1804*60</f>
        <v>108.4459999999998</v>
      </c>
      <c r="O1804" s="5">
        <f>MAX(0, Online_RAW!D1804*60)</f>
        <v>71.797909090909201</v>
      </c>
      <c r="P1804" s="5">
        <f>_xlfn.IFNA(VLOOKUP(A1804,Sampling!$D$7:$E$14,2,FALSE),0)</f>
        <v>0</v>
      </c>
      <c r="Q1804">
        <f>_xlfn.IFNA(VLOOKUP(A1804,Refill!$D$6:$G$8,2,FALSE),0)</f>
        <v>0</v>
      </c>
    </row>
    <row r="1805" spans="1:17" x14ac:dyDescent="0.25">
      <c r="A1805" s="5">
        <f>ROUND((Online_RAW!B1805-General!$B$10)*24,3)</f>
        <v>30.05</v>
      </c>
      <c r="B1805" s="5">
        <f>General!$B$12+Online_ANA!K1805/1000+Online_ANA!L1805/1000+Online_ANA!M1805/1000/General!$B$22-SUM($P$2:P1805)/1000/General!$B$24+SUM($Q$2:Q1805)/1000/General!$B$24</f>
        <v>1.6500546700538532</v>
      </c>
      <c r="C1805" s="5">
        <f>Online_RAW!K1805</f>
        <v>44.351666666666702</v>
      </c>
      <c r="D1805" s="5">
        <f>Online_RAW!J1805</f>
        <v>5.5449999999999999</v>
      </c>
      <c r="E1805" s="5">
        <f>(1-F1805/100-G1805/100)/(1-C1805/100-D1805/100-General!$B$17/100)</f>
        <v>0.96065788481411918</v>
      </c>
      <c r="F1805" s="5">
        <f>N1805*General!$B$14/(N1805+O1805)+O1805*100/(N1805+O1805)</f>
        <v>52.259395638602172</v>
      </c>
      <c r="G1805" s="5">
        <f>N1805*General!$B$15/(N1805+O1805)</f>
        <v>2.4111416344140317E-2</v>
      </c>
      <c r="H1805" s="5">
        <f>(N1805+O1805)*(1/General!$B$20)*((F1805/100)-E1805*(C1805/100))*1000/B1805</f>
        <v>469.16691765722379</v>
      </c>
      <c r="I1805" s="5">
        <f>(N1805+O1805)*(1/General!$B$20)*((D1805/100)*E1805-(G1805/100))*1000/B1805</f>
        <v>257.7403075523473</v>
      </c>
      <c r="J1805" s="5">
        <f t="shared" si="28"/>
        <v>0.54935737762451087</v>
      </c>
      <c r="K1805" s="5">
        <f>MAX(Online_RAW!$L$2-Online_RAW!L1805,0)</f>
        <v>0</v>
      </c>
      <c r="L1805" s="5">
        <f>0.0039*(Online_RAW!M1805)</f>
        <v>184.841475</v>
      </c>
      <c r="M1805" s="10">
        <f>Online_RAW!$N$2-Online_RAW!N1805</f>
        <v>556.13238260870003</v>
      </c>
      <c r="N1805" s="5">
        <f>Online_RAW!C1805*60</f>
        <v>108.3584347826088</v>
      </c>
      <c r="O1805" s="5">
        <f>MAX(0, Online_RAW!D1805*60)</f>
        <v>71.404434782608803</v>
      </c>
      <c r="P1805" s="5">
        <f>_xlfn.IFNA(VLOOKUP(A1805,Sampling!$D$7:$E$14,2,FALSE),0)</f>
        <v>0</v>
      </c>
      <c r="Q1805">
        <f>_xlfn.IFNA(VLOOKUP(A1805,Refill!$D$6:$G$8,2,FALSE),0)</f>
        <v>0</v>
      </c>
    </row>
    <row r="1806" spans="1:17" x14ac:dyDescent="0.25">
      <c r="A1806" s="5">
        <f>ROUND((Online_RAW!B1806-General!$B$10)*24,3)</f>
        <v>30.067</v>
      </c>
      <c r="B1806" s="5">
        <f>General!$B$12+Online_ANA!K1806/1000+Online_ANA!L1806/1000+Online_ANA!M1806/1000/General!$B$22-SUM($P$2:P1806)/1000/General!$B$24+SUM($Q$2:Q1806)/1000/General!$B$24</f>
        <v>1.6516777678482115</v>
      </c>
      <c r="C1806" s="5">
        <f>Online_RAW!K1806</f>
        <v>44.344999999999999</v>
      </c>
      <c r="D1806" s="5">
        <f>Online_RAW!J1806</f>
        <v>5.5549999999999997</v>
      </c>
      <c r="E1806" s="5">
        <f>(1-F1806/100-G1806/100)/(1-C1806/100-D1806/100-General!$B$17/100)</f>
        <v>0.9611164131273886</v>
      </c>
      <c r="F1806" s="5">
        <f>N1806*General!$B$14/(N1806+O1806)+O1806*100/(N1806+O1806)</f>
        <v>52.239814075052173</v>
      </c>
      <c r="G1806" s="5">
        <f>N1806*General!$B$15/(N1806+O1806)</f>
        <v>2.4121306022700923E-2</v>
      </c>
      <c r="H1806" s="5">
        <f>(N1806+O1806)*(1/General!$B$20)*((F1806/100)-E1806*(C1806/100))*1000/B1806</f>
        <v>467.42624798703008</v>
      </c>
      <c r="I1806" s="5">
        <f>(N1806+O1806)*(1/General!$B$20)*((D1806/100)*E1806-(G1806/100))*1000/B1806</f>
        <v>258.2687413496061</v>
      </c>
      <c r="J1806" s="5">
        <f t="shared" si="28"/>
        <v>0.55253367234262041</v>
      </c>
      <c r="K1806" s="5">
        <f>MAX(Online_RAW!$L$2-Online_RAW!L1806,0)</f>
        <v>0</v>
      </c>
      <c r="L1806" s="5">
        <f>0.0039*(Online_RAW!M1806)</f>
        <v>185.23634999999999</v>
      </c>
      <c r="M1806" s="10">
        <f>Online_RAW!$N$2-Online_RAW!N1806</f>
        <v>557.47114545455042</v>
      </c>
      <c r="N1806" s="5">
        <f>Online_RAW!C1806*60</f>
        <v>108.48354545454539</v>
      </c>
      <c r="O1806" s="5">
        <f>MAX(0, Online_RAW!D1806*60)</f>
        <v>71.413090909090798</v>
      </c>
      <c r="P1806" s="5">
        <f>_xlfn.IFNA(VLOOKUP(A1806,Sampling!$D$7:$E$14,2,FALSE),0)</f>
        <v>0</v>
      </c>
      <c r="Q1806">
        <f>_xlfn.IFNA(VLOOKUP(A1806,Refill!$D$6:$G$8,2,FALSE),0)</f>
        <v>0</v>
      </c>
    </row>
    <row r="1807" spans="1:17" x14ac:dyDescent="0.25">
      <c r="A1807" s="5">
        <f>ROUND((Online_RAW!B1807-General!$B$10)*24,3)</f>
        <v>30.082999999999998</v>
      </c>
      <c r="B1807" s="5">
        <f>General!$B$12+Online_ANA!K1807/1000+Online_ANA!L1807/1000+Online_ANA!M1807/1000/General!$B$22-SUM($P$2:P1807)/1000/General!$B$24+SUM($Q$2:Q1807)/1000/General!$B$24</f>
        <v>1.6529377381132848</v>
      </c>
      <c r="C1807" s="5">
        <f>Online_RAW!K1807</f>
        <v>44.35</v>
      </c>
      <c r="D1807" s="5">
        <f>Online_RAW!J1807</f>
        <v>5.5549999999999997</v>
      </c>
      <c r="E1807" s="5">
        <f>(1-F1807/100-G1807/100)/(1-C1807/100-D1807/100-General!$B$17/100)</f>
        <v>0.95793140234731522</v>
      </c>
      <c r="F1807" s="5">
        <f>N1807*General!$B$14/(N1807+O1807)+O1807*100/(N1807+O1807)</f>
        <v>52.40287699749247</v>
      </c>
      <c r="G1807" s="5">
        <f>N1807*General!$B$15/(N1807+O1807)</f>
        <v>2.4038951011367445E-2</v>
      </c>
      <c r="H1807" s="5">
        <f>(N1807+O1807)*(1/General!$B$20)*((F1807/100)-E1807*(C1807/100))*1000/B1807</f>
        <v>482.10155681697131</v>
      </c>
      <c r="I1807" s="5">
        <f>(N1807+O1807)*(1/General!$B$20)*((D1807/100)*E1807-(G1807/100))*1000/B1807</f>
        <v>257.47758135223546</v>
      </c>
      <c r="J1807" s="5">
        <f t="shared" si="28"/>
        <v>0.53407332482435066</v>
      </c>
      <c r="K1807" s="5">
        <f>MAX(Online_RAW!$L$2-Online_RAW!L1807,0)</f>
        <v>0</v>
      </c>
      <c r="L1807" s="5">
        <f>0.0039*(Online_RAW!M1807)</f>
        <v>185.23634999999999</v>
      </c>
      <c r="M1807" s="10">
        <f>Online_RAW!$N$2-Online_RAW!N1807</f>
        <v>558.84451304348022</v>
      </c>
      <c r="N1807" s="5">
        <f>Online_RAW!C1807*60</f>
        <v>108.2227826086956</v>
      </c>
      <c r="O1807" s="5">
        <f>MAX(0, Online_RAW!D1807*60)</f>
        <v>71.856260869565403</v>
      </c>
      <c r="P1807" s="5">
        <f>_xlfn.IFNA(VLOOKUP(A1807,Sampling!$D$7:$E$14,2,FALSE),0)</f>
        <v>0</v>
      </c>
      <c r="Q1807">
        <f>_xlfn.IFNA(VLOOKUP(A1807,Refill!$D$6:$G$8,2,FALSE),0)</f>
        <v>0</v>
      </c>
    </row>
    <row r="1808" spans="1:17" x14ac:dyDescent="0.25">
      <c r="A1808" s="5">
        <f>ROUND((Online_RAW!B1808-General!$B$10)*24,3)</f>
        <v>30.1</v>
      </c>
      <c r="B1808" s="5">
        <f>General!$B$12+Online_ANA!K1808/1000+Online_ANA!L1808/1000+Online_ANA!M1808/1000/General!$B$22-SUM($P$2:P1808)/1000/General!$B$24+SUM($Q$2:Q1808)/1000/General!$B$24</f>
        <v>1.6545893470183488</v>
      </c>
      <c r="C1808" s="5">
        <f>Online_RAW!K1808</f>
        <v>44.37</v>
      </c>
      <c r="D1808" s="5">
        <f>Online_RAW!J1808</f>
        <v>5.58</v>
      </c>
      <c r="E1808" s="5">
        <f>(1-F1808/100-G1808/100)/(1-C1808/100-D1808/100-General!$B$17/100)</f>
        <v>0.95584570320909767</v>
      </c>
      <c r="F1808" s="5">
        <f>N1808*General!$B$14/(N1808+O1808)+O1808*100/(N1808+O1808)</f>
        <v>52.5495447611207</v>
      </c>
      <c r="G1808" s="5">
        <f>N1808*General!$B$15/(N1808+O1808)</f>
        <v>2.3964876383272375E-2</v>
      </c>
      <c r="H1808" s="5">
        <f>(N1808+O1808)*(1/General!$B$20)*((F1808/100)-E1808*(C1808/100))*1000/B1808</f>
        <v>492.65000445344481</v>
      </c>
      <c r="I1808" s="5">
        <f>(N1808+O1808)*(1/General!$B$20)*((D1808/100)*E1808-(G1808/100))*1000/B1808</f>
        <v>258.00237158428263</v>
      </c>
      <c r="J1808" s="5">
        <f t="shared" si="28"/>
        <v>0.52370317517913212</v>
      </c>
      <c r="K1808" s="5">
        <f>MAX(Online_RAW!$L$2-Online_RAW!L1808,0)</f>
        <v>0</v>
      </c>
      <c r="L1808" s="5">
        <f>0.0039*(Online_RAW!M1808)</f>
        <v>185.64292499999999</v>
      </c>
      <c r="M1808" s="10">
        <f>Online_RAW!$N$2-Online_RAW!N1808</f>
        <v>560.20160000000033</v>
      </c>
      <c r="N1808" s="5">
        <f>Online_RAW!C1808*60</f>
        <v>107.9648181818184</v>
      </c>
      <c r="O1808" s="5">
        <f>MAX(0, Online_RAW!D1808*60)</f>
        <v>72.240272727273009</v>
      </c>
      <c r="P1808" s="5">
        <f>_xlfn.IFNA(VLOOKUP(A1808,Sampling!$D$7:$E$14,2,FALSE),0)</f>
        <v>0</v>
      </c>
      <c r="Q1808">
        <f>_xlfn.IFNA(VLOOKUP(A1808,Refill!$D$6:$G$8,2,FALSE),0)</f>
        <v>0</v>
      </c>
    </row>
    <row r="1809" spans="1:17" x14ac:dyDescent="0.25">
      <c r="A1809" s="5">
        <f>ROUND((Online_RAW!B1809-General!$B$10)*24,3)</f>
        <v>30.117000000000001</v>
      </c>
      <c r="B1809" s="5">
        <f>General!$B$12+Online_ANA!K1809/1000+Online_ANA!L1809/1000+Online_ANA!M1809/1000/General!$B$22-SUM($P$2:P1809)/1000/General!$B$24+SUM($Q$2:Q1809)/1000/General!$B$24</f>
        <v>1.6562781238731563</v>
      </c>
      <c r="C1809" s="5">
        <f>Online_RAW!K1809</f>
        <v>44.411999999999999</v>
      </c>
      <c r="D1809" s="5">
        <f>Online_RAW!J1809</f>
        <v>5.5885714285714299</v>
      </c>
      <c r="E1809" s="5">
        <f>(1-F1809/100-G1809/100)/(1-C1809/100-D1809/100-General!$B$17/100)</f>
        <v>0.95695826460350253</v>
      </c>
      <c r="F1809" s="5">
        <f>N1809*General!$B$14/(N1809+O1809)+O1809*100/(N1809+O1809)</f>
        <v>52.542733766716019</v>
      </c>
      <c r="G1809" s="5">
        <f>N1809*General!$B$15/(N1809+O1809)</f>
        <v>2.3968316279436359E-2</v>
      </c>
      <c r="H1809" s="5">
        <f>(N1809+O1809)*(1/General!$B$20)*((F1809/100)-E1809*(C1809/100))*1000/B1809</f>
        <v>486.74611441045437</v>
      </c>
      <c r="I1809" s="5">
        <f>(N1809+O1809)*(1/General!$B$20)*((D1809/100)*E1809-(G1809/100))*1000/B1809</f>
        <v>258.05495692727084</v>
      </c>
      <c r="J1809" s="5">
        <f t="shared" si="28"/>
        <v>0.53016336296762501</v>
      </c>
      <c r="K1809" s="5">
        <f>MAX(Online_RAW!$L$2-Online_RAW!L1809,0)</f>
        <v>0</v>
      </c>
      <c r="L1809" s="5">
        <f>0.0039*(Online_RAW!M1809)</f>
        <v>186.12164999999999</v>
      </c>
      <c r="M1809" s="10">
        <f>Online_RAW!$N$2-Online_RAW!N1809</f>
        <v>561.52055652174022</v>
      </c>
      <c r="N1809" s="5">
        <f>Online_RAW!C1809*60</f>
        <v>107.82</v>
      </c>
      <c r="O1809" s="5">
        <f>MAX(0, Online_RAW!D1809*60)</f>
        <v>72.117545454545407</v>
      </c>
      <c r="P1809" s="5">
        <f>_xlfn.IFNA(VLOOKUP(A1809,Sampling!$D$7:$E$14,2,FALSE),0)</f>
        <v>0</v>
      </c>
      <c r="Q1809">
        <f>_xlfn.IFNA(VLOOKUP(A1809,Refill!$D$6:$G$8,2,FALSE),0)</f>
        <v>0</v>
      </c>
    </row>
    <row r="1810" spans="1:17" x14ac:dyDescent="0.25">
      <c r="A1810" s="5">
        <f>ROUND((Online_RAW!B1810-General!$B$10)*24,3)</f>
        <v>30.132999999999999</v>
      </c>
      <c r="B1810" s="5">
        <f>General!$B$12+Online_ANA!K1810/1000+Online_ANA!L1810/1000+Online_ANA!M1810/1000/General!$B$22-SUM($P$2:P1810)/1000/General!$B$24+SUM($Q$2:Q1810)/1000/General!$B$24</f>
        <v>1.6579029171363033</v>
      </c>
      <c r="C1810" s="5">
        <f>Online_RAW!K1810</f>
        <v>44.47</v>
      </c>
      <c r="D1810" s="5">
        <f>Online_RAW!J1810</f>
        <v>5.6124999999999998</v>
      </c>
      <c r="E1810" s="5">
        <f>(1-F1810/100-G1810/100)/(1-C1810/100-D1810/100-General!$B$17/100)</f>
        <v>0.95653211983788344</v>
      </c>
      <c r="F1810" s="5">
        <f>N1810*General!$B$14/(N1810+O1810)+O1810*100/(N1810+O1810)</f>
        <v>52.642273954849777</v>
      </c>
      <c r="G1810" s="5">
        <f>N1810*General!$B$15/(N1810+O1810)</f>
        <v>2.3918043457146574E-2</v>
      </c>
      <c r="H1810" s="5">
        <f>(N1810+O1810)*(1/General!$B$20)*((F1810/100)-E1810*(C1810/100))*1000/B1810</f>
        <v>489.36759237360462</v>
      </c>
      <c r="I1810" s="5">
        <f>(N1810+O1810)*(1/General!$B$20)*((D1810/100)*E1810-(G1810/100))*1000/B1810</f>
        <v>258.82314369074527</v>
      </c>
      <c r="J1810" s="5">
        <f t="shared" si="28"/>
        <v>0.52889310147278479</v>
      </c>
      <c r="K1810" s="5">
        <f>MAX(Online_RAW!$L$2-Online_RAW!L1810,0)</f>
        <v>0</v>
      </c>
      <c r="L1810" s="5">
        <f>0.0039*(Online_RAW!M1810)</f>
        <v>186.500925</v>
      </c>
      <c r="M1810" s="10">
        <f>Online_RAW!$N$2-Online_RAW!N1810</f>
        <v>562.87817142857057</v>
      </c>
      <c r="N1810" s="5">
        <f>Online_RAW!C1810*60</f>
        <v>107.60452173913021</v>
      </c>
      <c r="O1810" s="5">
        <f>MAX(0, Online_RAW!D1810*60)</f>
        <v>72.350869565217607</v>
      </c>
      <c r="P1810" s="5">
        <f>_xlfn.IFNA(VLOOKUP(A1810,Sampling!$D$7:$E$14,2,FALSE),0)</f>
        <v>0</v>
      </c>
      <c r="Q1810">
        <f>_xlfn.IFNA(VLOOKUP(A1810,Refill!$D$6:$G$8,2,FALSE),0)</f>
        <v>0</v>
      </c>
    </row>
    <row r="1811" spans="1:17" x14ac:dyDescent="0.25">
      <c r="A1811" s="5">
        <f>ROUND((Online_RAW!B1811-General!$B$10)*24,3)</f>
        <v>30.15</v>
      </c>
      <c r="B1811" s="5">
        <f>General!$B$12+Online_ANA!K1811/1000+Online_ANA!L1811/1000+Online_ANA!M1811/1000/General!$B$22-SUM($P$2:P1811)/1000/General!$B$24+SUM($Q$2:Q1811)/1000/General!$B$24</f>
        <v>1.6592219341743126</v>
      </c>
      <c r="C1811" s="5">
        <f>Online_RAW!K1811</f>
        <v>44.52</v>
      </c>
      <c r="D1811" s="5">
        <f>Online_RAW!J1811</f>
        <v>5.6260000000000003</v>
      </c>
      <c r="E1811" s="5">
        <f>(1-F1811/100-G1811/100)/(1-C1811/100-D1811/100-General!$B$17/100)</f>
        <v>0.95685906607667459</v>
      </c>
      <c r="F1811" s="5">
        <f>N1811*General!$B$14/(N1811+O1811)+O1811*100/(N1811+O1811)</f>
        <v>52.68687816117027</v>
      </c>
      <c r="G1811" s="5">
        <f>N1811*General!$B$15/(N1811+O1811)</f>
        <v>2.389551608021704E-2</v>
      </c>
      <c r="H1811" s="5">
        <f>(N1811+O1811)*(1/General!$B$20)*((F1811/100)-E1811*(C1811/100))*1000/B1811</f>
        <v>488.35693313722692</v>
      </c>
      <c r="I1811" s="5">
        <f>(N1811+O1811)*(1/General!$B$20)*((D1811/100)*E1811-(G1811/100))*1000/B1811</f>
        <v>259.45910914043003</v>
      </c>
      <c r="J1811" s="5">
        <f t="shared" si="28"/>
        <v>0.53128990608089255</v>
      </c>
      <c r="K1811" s="5">
        <f>MAX(Online_RAW!$L$2-Online_RAW!L1811,0)</f>
        <v>0</v>
      </c>
      <c r="L1811" s="5">
        <f>0.0039*(Online_RAW!M1811)</f>
        <v>186.500925</v>
      </c>
      <c r="M1811" s="10">
        <f>Online_RAW!$N$2-Online_RAW!N1811</f>
        <v>564.31590000000051</v>
      </c>
      <c r="N1811" s="5">
        <f>Online_RAW!C1811*60</f>
        <v>107.55572727272701</v>
      </c>
      <c r="O1811" s="5">
        <f>MAX(0, Online_RAW!D1811*60)</f>
        <v>72.487636363636199</v>
      </c>
      <c r="P1811" s="5">
        <f>_xlfn.IFNA(VLOOKUP(A1811,Sampling!$D$7:$E$14,2,FALSE),0)</f>
        <v>0</v>
      </c>
      <c r="Q1811">
        <f>_xlfn.IFNA(VLOOKUP(A1811,Refill!$D$6:$G$8,2,FALSE),0)</f>
        <v>0</v>
      </c>
    </row>
    <row r="1812" spans="1:17" x14ac:dyDescent="0.25">
      <c r="A1812" s="5">
        <f>ROUND((Online_RAW!B1812-General!$B$10)*24,3)</f>
        <v>30.167000000000002</v>
      </c>
      <c r="B1812" s="5">
        <f>General!$B$12+Online_ANA!K1812/1000+Online_ANA!L1812/1000+Online_ANA!M1812/1000/General!$B$22-SUM($P$2:P1812)/1000/General!$B$24+SUM($Q$2:Q1812)/1000/General!$B$24</f>
        <v>1.6608112066555507</v>
      </c>
      <c r="C1812" s="5">
        <f>Online_RAW!K1812</f>
        <v>44.575000000000003</v>
      </c>
      <c r="D1812" s="5">
        <f>Online_RAW!J1812</f>
        <v>5.6440000000000001</v>
      </c>
      <c r="E1812" s="5">
        <f>(1-F1812/100-G1812/100)/(1-C1812/100-D1812/100-General!$B$17/100)</f>
        <v>0.95862915140783678</v>
      </c>
      <c r="F1812" s="5">
        <f>N1812*General!$B$14/(N1812+O1812)+O1812*100/(N1812+O1812)</f>
        <v>52.669369314578233</v>
      </c>
      <c r="G1812" s="5">
        <f>N1812*General!$B$15/(N1812+O1812)</f>
        <v>2.3904358932031199E-2</v>
      </c>
      <c r="H1812" s="5">
        <f>(N1812+O1812)*(1/General!$B$20)*((F1812/100)-E1812*(C1812/100))*1000/B1812</f>
        <v>480.97087562683902</v>
      </c>
      <c r="I1812" s="5">
        <f>(N1812+O1812)*(1/General!$B$20)*((D1812/100)*E1812-(G1812/100))*1000/B1812</f>
        <v>260.68356162942052</v>
      </c>
      <c r="J1812" s="5">
        <f t="shared" si="28"/>
        <v>0.54199448415598395</v>
      </c>
      <c r="K1812" s="5">
        <f>MAX(Online_RAW!$L$2-Online_RAW!L1812,0)</f>
        <v>0</v>
      </c>
      <c r="L1812" s="5">
        <f>0.0039*(Online_RAW!M1812)</f>
        <v>186.88722000000001</v>
      </c>
      <c r="M1812" s="10">
        <f>Online_RAW!$N$2-Online_RAW!N1812</f>
        <v>565.62714545455037</v>
      </c>
      <c r="N1812" s="5">
        <f>Online_RAW!C1812*60</f>
        <v>107.66034782608681</v>
      </c>
      <c r="O1812" s="5">
        <f>MAX(0, Online_RAW!D1812*60)</f>
        <v>72.491478260869798</v>
      </c>
      <c r="P1812" s="5">
        <f>_xlfn.IFNA(VLOOKUP(A1812,Sampling!$D$7:$E$14,2,FALSE),0)</f>
        <v>0</v>
      </c>
      <c r="Q1812">
        <f>_xlfn.IFNA(VLOOKUP(A1812,Refill!$D$6:$G$8,2,FALSE),0)</f>
        <v>0</v>
      </c>
    </row>
    <row r="1813" spans="1:17" x14ac:dyDescent="0.25">
      <c r="A1813" s="5">
        <f>ROUND((Online_RAW!B1813-General!$B$10)*24,3)</f>
        <v>30.183</v>
      </c>
      <c r="B1813" s="5">
        <f>General!$B$12+Online_ANA!K1813/1000+Online_ANA!L1813/1000+Online_ANA!M1813/1000/General!$B$22-SUM($P$2:P1813)/1000/General!$B$24+SUM($Q$2:Q1813)/1000/General!$B$24</f>
        <v>1.6623819681292384</v>
      </c>
      <c r="C1813" s="5">
        <f>Online_RAW!K1813</f>
        <v>44.61</v>
      </c>
      <c r="D1813" s="5">
        <f>Online_RAW!J1813</f>
        <v>5.6333333333333302</v>
      </c>
      <c r="E1813" s="5">
        <f>(1-F1813/100-G1813/100)/(1-C1813/100-D1813/100-General!$B$17/100)</f>
        <v>0.95835733018289804</v>
      </c>
      <c r="F1813" s="5">
        <f>N1813*General!$B$14/(N1813+O1813)+O1813*100/(N1813+O1813)</f>
        <v>52.706121822264137</v>
      </c>
      <c r="G1813" s="5">
        <f>N1813*General!$B$15/(N1813+O1813)</f>
        <v>2.3885797059462557E-2</v>
      </c>
      <c r="H1813" s="5">
        <f>(N1813+O1813)*(1/General!$B$20)*((F1813/100)-E1813*(C1813/100))*1000/B1813</f>
        <v>481.09575460479363</v>
      </c>
      <c r="I1813" s="5">
        <f>(N1813+O1813)*(1/General!$B$20)*((D1813/100)*E1813-(G1813/100))*1000/B1813</f>
        <v>259.78241703906701</v>
      </c>
      <c r="J1813" s="5">
        <f t="shared" si="28"/>
        <v>0.53998068898460938</v>
      </c>
      <c r="K1813" s="5">
        <f>MAX(Online_RAW!$L$2-Online_RAW!L1813,0)</f>
        <v>0</v>
      </c>
      <c r="L1813" s="5">
        <f>0.0039*(Online_RAW!M1813)</f>
        <v>187.2663</v>
      </c>
      <c r="M1813" s="10">
        <f>Online_RAW!$N$2-Online_RAW!N1813</f>
        <v>566.92607826086987</v>
      </c>
      <c r="N1813" s="5">
        <f>Online_RAW!C1813*60</f>
        <v>107.5406086956522</v>
      </c>
      <c r="O1813" s="5">
        <f>MAX(0, Online_RAW!D1813*60)</f>
        <v>72.550695652174198</v>
      </c>
      <c r="P1813" s="5">
        <f>_xlfn.IFNA(VLOOKUP(A1813,Sampling!$D$7:$E$14,2,FALSE),0)</f>
        <v>0</v>
      </c>
      <c r="Q1813">
        <f>_xlfn.IFNA(VLOOKUP(A1813,Refill!$D$6:$G$8,2,FALSE),0)</f>
        <v>0</v>
      </c>
    </row>
    <row r="1814" spans="1:17" x14ac:dyDescent="0.25">
      <c r="A1814" s="5">
        <f>ROUND((Online_RAW!B1814-General!$B$10)*24,3)</f>
        <v>30.2</v>
      </c>
      <c r="B1814" s="5">
        <f>General!$B$12+Online_ANA!K1814/1000+Online_ANA!L1814/1000+Online_ANA!M1814/1000/General!$B$22-SUM($P$2:P1814)/1000/General!$B$24+SUM($Q$2:Q1814)/1000/General!$B$24</f>
        <v>1.6640821679098534</v>
      </c>
      <c r="C1814" s="5">
        <f>Online_RAW!K1814</f>
        <v>44.58</v>
      </c>
      <c r="D1814" s="5">
        <f>Online_RAW!J1814</f>
        <v>5.6559999999999997</v>
      </c>
      <c r="E1814" s="5">
        <f>(1-F1814/100-G1814/100)/(1-C1814/100-D1814/100-General!$B$17/100)</f>
        <v>0.9588227474713229</v>
      </c>
      <c r="F1814" s="5">
        <f>N1814*General!$B$14/(N1814+O1814)+O1814*100/(N1814+O1814)</f>
        <v>52.676119072144772</v>
      </c>
      <c r="G1814" s="5">
        <f>N1814*General!$B$15/(N1814+O1814)</f>
        <v>2.3900949963563237E-2</v>
      </c>
      <c r="H1814" s="5">
        <f>(N1814+O1814)*(1/General!$B$20)*((F1814/100)-E1814*(C1814/100))*1000/B1814</f>
        <v>479.46347042621767</v>
      </c>
      <c r="I1814" s="5">
        <f>(N1814+O1814)*(1/General!$B$20)*((D1814/100)*E1814-(G1814/100))*1000/B1814</f>
        <v>260.64954549167146</v>
      </c>
      <c r="J1814" s="5">
        <f t="shared" si="28"/>
        <v>0.54362753696328059</v>
      </c>
      <c r="K1814" s="5">
        <f>MAX(Online_RAW!$L$2-Online_RAW!L1814,0)</f>
        <v>0</v>
      </c>
      <c r="L1814" s="5">
        <f>0.0039*(Online_RAW!M1814)</f>
        <v>187.71285</v>
      </c>
      <c r="M1814" s="10">
        <f>Online_RAW!$N$2-Online_RAW!N1814</f>
        <v>568.29255652174015</v>
      </c>
      <c r="N1814" s="5">
        <f>Online_RAW!C1814*60</f>
        <v>107.5912173913044</v>
      </c>
      <c r="O1814" s="5">
        <f>MAX(0, Online_RAW!D1814*60)</f>
        <v>72.470608695652203</v>
      </c>
      <c r="P1814" s="5">
        <f>_xlfn.IFNA(VLOOKUP(A1814,Sampling!$D$7:$E$14,2,FALSE),0)</f>
        <v>0</v>
      </c>
      <c r="Q1814">
        <f>_xlfn.IFNA(VLOOKUP(A1814,Refill!$D$6:$G$8,2,FALSE),0)</f>
        <v>0</v>
      </c>
    </row>
    <row r="1815" spans="1:17" x14ac:dyDescent="0.25">
      <c r="A1815" s="5">
        <f>ROUND((Online_RAW!B1815-General!$B$10)*24,3)</f>
        <v>30.216999999999999</v>
      </c>
      <c r="B1815" s="5">
        <f>General!$B$12+Online_ANA!K1815/1000+Online_ANA!L1815/1000+Online_ANA!M1815/1000/General!$B$22-SUM($P$2:P1815)/1000/General!$B$24+SUM($Q$2:Q1815)/1000/General!$B$24</f>
        <v>1.6653456416120558</v>
      </c>
      <c r="C1815" s="5">
        <f>Online_RAW!K1815</f>
        <v>44.3814285714286</v>
      </c>
      <c r="D1815" s="5">
        <f>Online_RAW!J1815</f>
        <v>5.67</v>
      </c>
      <c r="E1815" s="5">
        <f>(1-F1815/100-G1815/100)/(1-C1815/100-D1815/100-General!$B$17/100)</f>
        <v>1.4311054703943369</v>
      </c>
      <c r="F1815" s="5">
        <f>N1815*General!$B$14/(N1815+O1815)+O1815*100/(N1815+O1815)</f>
        <v>29.101747320402147</v>
      </c>
      <c r="G1815" s="5">
        <f>N1815*General!$B$15/(N1815+O1815)</f>
        <v>3.580719832302922E-2</v>
      </c>
      <c r="H1815" s="5">
        <f>(N1815+O1815)*(1/General!$B$20)*((F1815/100)-E1815*(C1815/100))*1000/B1815</f>
        <v>-1610.3719156149273</v>
      </c>
      <c r="I1815" s="5">
        <f>(N1815+O1815)*(1/General!$B$20)*((D1815/100)*E1815-(G1815/100))*1000/B1815</f>
        <v>378.04257078144929</v>
      </c>
      <c r="J1815" s="5">
        <f t="shared" si="28"/>
        <v>-0.2347548209924489</v>
      </c>
      <c r="K1815" s="5">
        <f>MAX(Online_RAW!$L$2-Online_RAW!L1815,0)</f>
        <v>0</v>
      </c>
      <c r="L1815" s="5">
        <f>0.0039*(Online_RAW!M1815)</f>
        <v>187.71285</v>
      </c>
      <c r="M1815" s="10">
        <f>Online_RAW!$N$2-Online_RAW!N1815</f>
        <v>569.66974285714059</v>
      </c>
      <c r="N1815" s="5">
        <f>Online_RAW!C1815*60</f>
        <v>156.36545454545461</v>
      </c>
      <c r="O1815" s="5">
        <f>MAX(0, Online_RAW!D1815*60)</f>
        <v>18.30942857142858</v>
      </c>
      <c r="P1815" s="5">
        <f>_xlfn.IFNA(VLOOKUP(A1815,Sampling!$D$7:$E$14,2,FALSE),0)</f>
        <v>0</v>
      </c>
      <c r="Q1815">
        <f>_xlfn.IFNA(VLOOKUP(A1815,Refill!$D$6:$G$8,2,FALSE),0)</f>
        <v>0</v>
      </c>
    </row>
    <row r="1816" spans="1:17" x14ac:dyDescent="0.25">
      <c r="A1816" s="5">
        <f>ROUND((Online_RAW!B1816-General!$B$10)*24,3)</f>
        <v>30.233000000000001</v>
      </c>
      <c r="B1816" s="5">
        <f>General!$B$12+Online_ANA!K1816/1000+Online_ANA!L1816/1000+Online_ANA!M1816/1000/General!$B$22-SUM($P$2:P1816)/1000/General!$B$24+SUM($Q$2:Q1816)/1000/General!$B$24</f>
        <v>1.6670547178482114</v>
      </c>
      <c r="C1816" s="5">
        <f>Online_RAW!K1816</f>
        <v>36.603846153846199</v>
      </c>
      <c r="D1816" s="5">
        <f>Online_RAW!J1816</f>
        <v>5.6342857142857099</v>
      </c>
      <c r="E1816" s="5">
        <f>(1-F1816/100-G1816/100)/(1-C1816/100-D1816/100-General!$B$17/100)</f>
        <v>1.3789417411440734</v>
      </c>
      <c r="F1816" s="5">
        <f>N1816*General!$B$14/(N1816+O1816)+O1816*100/(N1816+O1816)</f>
        <v>20.906460238453523</v>
      </c>
      <c r="G1816" s="5">
        <f>N1816*General!$B$15/(N1816+O1816)</f>
        <v>3.9946232202801246E-2</v>
      </c>
      <c r="H1816" s="5">
        <f>(N1816+O1816)*(1/General!$B$20)*((F1816/100)-E1816*(C1816/100))*1000/B1816</f>
        <v>-1426.6953124891693</v>
      </c>
      <c r="I1816" s="5">
        <f>(N1816+O1816)*(1/General!$B$20)*((D1816/100)*E1816-(G1816/100))*1000/B1816</f>
        <v>372.95269163302248</v>
      </c>
      <c r="J1816" s="5">
        <f t="shared" si="28"/>
        <v>-0.26141018924519227</v>
      </c>
      <c r="K1816" s="5">
        <f>MAX(Online_RAW!$L$2-Online_RAW!L1816,0)</f>
        <v>0</v>
      </c>
      <c r="L1816" s="5">
        <f>0.0039*(Online_RAW!M1816)</f>
        <v>188.16329999999999</v>
      </c>
      <c r="M1816" s="10">
        <f>Online_RAW!$N$2-Online_RAW!N1816</f>
        <v>571.04164545455023</v>
      </c>
      <c r="N1816" s="5">
        <f>Online_RAW!C1816*60</f>
        <v>180.04982608695661</v>
      </c>
      <c r="O1816" s="5">
        <f>MAX(0, Online_RAW!D1816*60)</f>
        <v>0.24234782608695662</v>
      </c>
      <c r="P1816" s="5">
        <f>_xlfn.IFNA(VLOOKUP(A1816,Sampling!$D$7:$E$14,2,FALSE),0)</f>
        <v>0</v>
      </c>
      <c r="Q1816">
        <f>_xlfn.IFNA(VLOOKUP(A1816,Refill!$D$6:$G$8,2,FALSE),0)</f>
        <v>0</v>
      </c>
    </row>
    <row r="1817" spans="1:17" x14ac:dyDescent="0.25">
      <c r="A1817" s="5">
        <f>ROUND((Online_RAW!B1817-General!$B$10)*24,3)</f>
        <v>30.25</v>
      </c>
      <c r="B1817" s="5">
        <f>General!$B$12+Online_ANA!K1817/1000+Online_ANA!L1817/1000+Online_ANA!M1817/1000/General!$B$22-SUM($P$2:P1817)/1000/General!$B$24+SUM($Q$2:Q1817)/1000/General!$B$24</f>
        <v>1.6686504301179546</v>
      </c>
      <c r="C1817" s="5">
        <f>Online_RAW!K1817</f>
        <v>21.502307692307699</v>
      </c>
      <c r="D1817" s="5">
        <f>Online_RAW!J1817</f>
        <v>5.3091666666666697</v>
      </c>
      <c r="E1817" s="5">
        <f>(1-F1817/100-G1817/100)/(1-C1817/100-D1817/100-General!$B$17/100)</f>
        <v>1.0866238385421394</v>
      </c>
      <c r="F1817" s="5">
        <f>N1817*General!$B$14/(N1817+O1817)+O1817*100/(N1817+O1817)</f>
        <v>20.901828535554507</v>
      </c>
      <c r="G1817" s="5">
        <f>N1817*General!$B$15/(N1817+O1817)</f>
        <v>3.9948571446689646E-2</v>
      </c>
      <c r="H1817" s="5">
        <f>(N1817+O1817)*(1/General!$B$20)*((F1817/100)-E1817*(C1817/100))*1000/B1817</f>
        <v>-118.68731957174634</v>
      </c>
      <c r="I1817" s="5">
        <f>(N1817+O1817)*(1/General!$B$20)*((D1817/100)*E1817-(G1817/100))*1000/B1817</f>
        <v>276.06513738791398</v>
      </c>
      <c r="J1817" s="5">
        <f t="shared" si="28"/>
        <v>-2.3259867893556474</v>
      </c>
      <c r="K1817" s="5">
        <f>MAX(Online_RAW!$L$2-Online_RAW!L1817,0)</f>
        <v>0</v>
      </c>
      <c r="L1817" s="5">
        <f>0.0039*(Online_RAW!M1817)</f>
        <v>188.55485999999999</v>
      </c>
      <c r="M1817" s="10">
        <f>Online_RAW!$N$2-Online_RAW!N1817</f>
        <v>572.35417142857023</v>
      </c>
      <c r="N1817" s="5">
        <f>Online_RAW!C1817*60</f>
        <v>179.9905714285716</v>
      </c>
      <c r="O1817" s="5">
        <f>MAX(0, Online_RAW!D1817*60)</f>
        <v>0.23171428571428559</v>
      </c>
      <c r="P1817" s="5">
        <f>_xlfn.IFNA(VLOOKUP(A1817,Sampling!$D$7:$E$14,2,FALSE),0)</f>
        <v>0</v>
      </c>
      <c r="Q1817">
        <f>_xlfn.IFNA(VLOOKUP(A1817,Refill!$D$6:$G$8,2,FALSE),0)</f>
        <v>0</v>
      </c>
    </row>
    <row r="1818" spans="1:17" x14ac:dyDescent="0.25">
      <c r="A1818" s="5">
        <f>ROUND((Online_RAW!B1818-General!$B$10)*24,3)</f>
        <v>30.266999999999999</v>
      </c>
      <c r="B1818" s="5">
        <f>General!$B$12+Online_ANA!K1818/1000+Online_ANA!L1818/1000+Online_ANA!M1818/1000/General!$B$22-SUM($P$2:P1818)/1000/General!$B$24+SUM($Q$2:Q1818)/1000/General!$B$24</f>
        <v>1.6703485740167523</v>
      </c>
      <c r="C1818" s="5">
        <f>Online_RAW!K1818</f>
        <v>17.7323076923077</v>
      </c>
      <c r="D1818" s="5">
        <f>Online_RAW!J1818</f>
        <v>4.6591666666666702</v>
      </c>
      <c r="E1818" s="5">
        <f>(1-F1818/100-G1818/100)/(1-C1818/100-D1818/100-General!$B$17/100)</f>
        <v>1.0245152429310498</v>
      </c>
      <c r="F1818" s="5">
        <f>N1818*General!$B$14/(N1818+O1818)+O1818*100/(N1818+O1818)</f>
        <v>20.892228944368728</v>
      </c>
      <c r="G1818" s="5">
        <f>N1818*General!$B$15/(N1818+O1818)</f>
        <v>3.9953419725066303E-2</v>
      </c>
      <c r="H1818" s="5">
        <f>(N1818+O1818)*(1/General!$B$20)*((F1818/100)-E1818*(C1818/100))*1000/B1818</f>
        <v>131.10245077281337</v>
      </c>
      <c r="I1818" s="5">
        <f>(N1818+O1818)*(1/General!$B$20)*((D1818/100)*E1818-(G1818/100))*1000/B1818</f>
        <v>227.71269371718145</v>
      </c>
      <c r="J1818" s="5">
        <f t="shared" si="28"/>
        <v>1.7369064603665065</v>
      </c>
      <c r="K1818" s="5">
        <f>MAX(Online_RAW!$L$2-Online_RAW!L1818,0)</f>
        <v>0</v>
      </c>
      <c r="L1818" s="5">
        <f>0.0039*(Online_RAW!M1818)</f>
        <v>188.96357999999998</v>
      </c>
      <c r="M1818" s="10">
        <f>Online_RAW!$N$2-Online_RAW!N1818</f>
        <v>573.75964347825993</v>
      </c>
      <c r="N1818" s="5">
        <f>Online_RAW!C1818*60</f>
        <v>179.90008695652199</v>
      </c>
      <c r="O1818" s="5">
        <f>MAX(0, Online_RAW!D1818*60)</f>
        <v>0.2097391304347824</v>
      </c>
      <c r="P1818" s="5">
        <f>_xlfn.IFNA(VLOOKUP(A1818,Sampling!$D$7:$E$14,2,FALSE),0)</f>
        <v>0</v>
      </c>
      <c r="Q1818">
        <f>_xlfn.IFNA(VLOOKUP(A1818,Refill!$D$6:$G$8,2,FALSE),0)</f>
        <v>0</v>
      </c>
    </row>
    <row r="1819" spans="1:17" x14ac:dyDescent="0.25">
      <c r="A1819" s="5">
        <f>ROUND((Online_RAW!B1819-General!$B$10)*24,3)</f>
        <v>30.283000000000001</v>
      </c>
      <c r="B1819" s="5">
        <f>General!$B$12+Online_ANA!K1819/1000+Online_ANA!L1819/1000+Online_ANA!M1819/1000/General!$B$22-SUM($P$2:P1819)/1000/General!$B$24+SUM($Q$2:Q1819)/1000/General!$B$24</f>
        <v>1.6716634215346149</v>
      </c>
      <c r="C1819" s="5">
        <f>Online_RAW!K1819</f>
        <v>17.358750000000001</v>
      </c>
      <c r="D1819" s="5">
        <f>Online_RAW!J1819</f>
        <v>4.1553846153846203</v>
      </c>
      <c r="E1819" s="5">
        <f>(1-F1819/100-G1819/100)/(1-C1819/100-D1819/100-General!$B$17/100)</f>
        <v>1.0126934355991759</v>
      </c>
      <c r="F1819" s="5">
        <f>N1819*General!$B$14/(N1819+O1819)+O1819*100/(N1819+O1819)</f>
        <v>20.916122645114228</v>
      </c>
      <c r="G1819" s="5">
        <f>N1819*General!$B$15/(N1819+O1819)</f>
        <v>3.9941352199437265E-2</v>
      </c>
      <c r="H1819" s="5">
        <f>(N1819+O1819)*(1/General!$B$20)*((F1819/100)-E1819*(C1819/100))*1000/B1819</f>
        <v>160.52145455206107</v>
      </c>
      <c r="I1819" s="5">
        <f>(N1819+O1819)*(1/General!$B$20)*((D1819/100)*E1819-(G1819/100))*1000/B1819</f>
        <v>200.50276033890634</v>
      </c>
      <c r="J1819" s="5">
        <f t="shared" si="28"/>
        <v>1.2490714147738946</v>
      </c>
      <c r="K1819" s="5">
        <f>MAX(Online_RAW!$L$2-Online_RAW!L1819,0)</f>
        <v>0</v>
      </c>
      <c r="L1819" s="5">
        <f>0.0039*(Online_RAW!M1819)</f>
        <v>188.96357999999998</v>
      </c>
      <c r="M1819" s="10">
        <f>Online_RAW!$N$2-Online_RAW!N1819</f>
        <v>575.19282727273003</v>
      </c>
      <c r="N1819" s="5">
        <f>Online_RAW!C1819*60</f>
        <v>179.9715652173912</v>
      </c>
      <c r="O1819" s="5">
        <f>MAX(0, Online_RAW!D1819*60)</f>
        <v>0.2642608695652176</v>
      </c>
      <c r="P1819" s="5">
        <f>_xlfn.IFNA(VLOOKUP(A1819,Sampling!$D$7:$E$14,2,FALSE),0)</f>
        <v>0</v>
      </c>
      <c r="Q1819">
        <f>_xlfn.IFNA(VLOOKUP(A1819,Refill!$D$6:$G$8,2,FALSE),0)</f>
        <v>0</v>
      </c>
    </row>
    <row r="1820" spans="1:17" x14ac:dyDescent="0.25">
      <c r="A1820" s="5">
        <f>ROUND((Online_RAW!B1820-General!$B$10)*24,3)</f>
        <v>30.3</v>
      </c>
      <c r="B1820" s="5">
        <f>General!$B$12+Online_ANA!K1820/1000+Online_ANA!L1820/1000+Online_ANA!M1820/1000/General!$B$22-SUM($P$2:P1820)/1000/General!$B$24+SUM($Q$2:Q1820)/1000/General!$B$24</f>
        <v>1.6733509468189087</v>
      </c>
      <c r="C1820" s="5">
        <f>Online_RAW!K1820</f>
        <v>17.305</v>
      </c>
      <c r="D1820" s="5">
        <f>Online_RAW!J1820</f>
        <v>3.8342857142857101</v>
      </c>
      <c r="E1820" s="5">
        <f>(1-F1820/100-G1820/100)/(1-C1820/100-D1820/100-General!$B$17/100)</f>
        <v>1.0080386168632187</v>
      </c>
      <c r="F1820" s="5">
        <f>N1820*General!$B$14/(N1820+O1820)+O1820*100/(N1820+O1820)</f>
        <v>20.90157650322087</v>
      </c>
      <c r="G1820" s="5">
        <f>N1820*General!$B$15/(N1820+O1820)</f>
        <v>3.9948698735747037E-2</v>
      </c>
      <c r="H1820" s="5">
        <f>(N1820+O1820)*(1/General!$B$20)*((F1820/100)-E1820*(C1820/100))*1000/B1820</f>
        <v>166.12724293946442</v>
      </c>
      <c r="I1820" s="5">
        <f>(N1820+O1820)*(1/General!$B$20)*((D1820/100)*E1820-(G1820/100))*1000/B1820</f>
        <v>183.79436512999521</v>
      </c>
      <c r="J1820" s="5">
        <f t="shared" si="28"/>
        <v>1.1063469294856627</v>
      </c>
      <c r="K1820" s="5">
        <f>MAX(Online_RAW!$L$2-Online_RAW!L1820,0)</f>
        <v>0</v>
      </c>
      <c r="L1820" s="5">
        <f>0.0039*(Online_RAW!M1820)</f>
        <v>189.383025</v>
      </c>
      <c r="M1820" s="10">
        <f>Online_RAW!$N$2-Online_RAW!N1820</f>
        <v>576.5750347826106</v>
      </c>
      <c r="N1820" s="5">
        <f>Online_RAW!C1820*60</f>
        <v>179.98309090909081</v>
      </c>
      <c r="O1820" s="5">
        <f>MAX(0, Online_RAW!D1820*60)</f>
        <v>0.23113043478260881</v>
      </c>
      <c r="P1820" s="5">
        <f>_xlfn.IFNA(VLOOKUP(A1820,Sampling!$D$7:$E$14,2,FALSE),0)</f>
        <v>0</v>
      </c>
      <c r="Q1820">
        <f>_xlfn.IFNA(VLOOKUP(A1820,Refill!$D$6:$G$8,2,FALSE),0)</f>
        <v>0</v>
      </c>
    </row>
    <row r="1821" spans="1:17" x14ac:dyDescent="0.25">
      <c r="A1821" s="5">
        <f>ROUND((Online_RAW!B1821-General!$B$10)*24,3)</f>
        <v>30.317</v>
      </c>
      <c r="B1821" s="5">
        <f>General!$B$12+Online_ANA!K1821/1000+Online_ANA!L1821/1000+Online_ANA!M1821/1000/General!$B$22-SUM($P$2:P1821)/1000/General!$B$24+SUM($Q$2:Q1821)/1000/General!$B$24</f>
        <v>1.6750669546669363</v>
      </c>
      <c r="C1821" s="5">
        <f>Online_RAW!K1821</f>
        <v>17.305</v>
      </c>
      <c r="D1821" s="5">
        <f>Online_RAW!J1821</f>
        <v>3.5745454545454498</v>
      </c>
      <c r="E1821" s="5">
        <f>(1-F1821/100-G1821/100)/(1-C1821/100-D1821/100-General!$B$17/100)</f>
        <v>1.0047245952166255</v>
      </c>
      <c r="F1821" s="5">
        <f>N1821*General!$B$14/(N1821+O1821)+O1821*100/(N1821+O1821)</f>
        <v>20.900520705195188</v>
      </c>
      <c r="G1821" s="5">
        <f>N1821*General!$B$15/(N1821+O1821)</f>
        <v>3.9949231967073139E-2</v>
      </c>
      <c r="H1821" s="5">
        <f>(N1821+O1821)*(1/General!$B$20)*((F1821/100)-E1821*(C1821/100))*1000/B1821</f>
        <v>168.69935203134736</v>
      </c>
      <c r="I1821" s="5">
        <f>(N1821+O1821)*(1/General!$B$20)*((D1821/100)*E1821-(G1821/100))*1000/B1821</f>
        <v>170.51046859779751</v>
      </c>
      <c r="J1821" s="5">
        <f t="shared" si="28"/>
        <v>1.0107357648066937</v>
      </c>
      <c r="K1821" s="5">
        <f>MAX(Online_RAW!$L$2-Online_RAW!L1821,0)</f>
        <v>0</v>
      </c>
      <c r="L1821" s="5">
        <f>0.0039*(Online_RAW!M1821)</f>
        <v>189.85004999999998</v>
      </c>
      <c r="M1821" s="10">
        <f>Online_RAW!$N$2-Online_RAW!N1821</f>
        <v>577.93642608696064</v>
      </c>
      <c r="N1821" s="5">
        <f>Online_RAW!C1821*60</f>
        <v>180.0284347826088</v>
      </c>
      <c r="O1821" s="5">
        <f>MAX(0, Online_RAW!D1821*60)</f>
        <v>0.2287826086956522</v>
      </c>
      <c r="P1821" s="5">
        <f>_xlfn.IFNA(VLOOKUP(A1821,Sampling!$D$7:$E$14,2,FALSE),0)</f>
        <v>0</v>
      </c>
      <c r="Q1821">
        <f>_xlfn.IFNA(VLOOKUP(A1821,Refill!$D$6:$G$8,2,FALSE),0)</f>
        <v>0</v>
      </c>
    </row>
    <row r="1822" spans="1:17" x14ac:dyDescent="0.25">
      <c r="A1822" s="5">
        <f>ROUND((Online_RAW!B1822-General!$B$10)*24,3)</f>
        <v>30.332999999999998</v>
      </c>
      <c r="B1822" s="5">
        <f>General!$B$12+Online_ANA!K1822/1000+Online_ANA!L1822/1000+Online_ANA!M1822/1000/General!$B$22-SUM($P$2:P1822)/1000/General!$B$24+SUM($Q$2:Q1822)/1000/General!$B$24</f>
        <v>1.6767502442368625</v>
      </c>
      <c r="C1822" s="5">
        <f>Online_RAW!K1822</f>
        <v>17.29</v>
      </c>
      <c r="D1822" s="5">
        <f>Online_RAW!J1822</f>
        <v>3.4430000000000001</v>
      </c>
      <c r="E1822" s="5">
        <f>(1-F1822/100-G1822/100)/(1-C1822/100-D1822/100-General!$B$17/100)</f>
        <v>1.0030716690260213</v>
      </c>
      <c r="F1822" s="5">
        <f>N1822*General!$B$14/(N1822+O1822)+O1822*100/(N1822+O1822)</f>
        <v>20.883581619505165</v>
      </c>
      <c r="G1822" s="5">
        <f>N1822*General!$B$15/(N1822+O1822)</f>
        <v>3.9957787060855975E-2</v>
      </c>
      <c r="H1822" s="5">
        <f>(N1822+O1822)*(1/General!$B$20)*((F1822/100)-E1822*(C1822/100))*1000/B1822</f>
        <v>169.68725422206086</v>
      </c>
      <c r="I1822" s="5">
        <f>(N1822+O1822)*(1/General!$B$20)*((D1822/100)*E1822-(G1822/100))*1000/B1822</f>
        <v>163.60739036937181</v>
      </c>
      <c r="J1822" s="5">
        <f t="shared" si="28"/>
        <v>0.96417017954257989</v>
      </c>
      <c r="K1822" s="5">
        <f>MAX(Online_RAW!$L$2-Online_RAW!L1822,0)</f>
        <v>0</v>
      </c>
      <c r="L1822" s="5">
        <f>0.0039*(Online_RAW!M1822)</f>
        <v>190.25916000000001</v>
      </c>
      <c r="M1822" s="10">
        <f>Online_RAW!$N$2-Online_RAW!N1822</f>
        <v>579.32528181817997</v>
      </c>
      <c r="N1822" s="5">
        <f>Online_RAW!C1822*60</f>
        <v>179.93563636363621</v>
      </c>
      <c r="O1822" s="5">
        <f>MAX(0, Online_RAW!D1822*60)</f>
        <v>0.1900909090909092</v>
      </c>
      <c r="P1822" s="5">
        <f>_xlfn.IFNA(VLOOKUP(A1822,Sampling!$D$7:$E$14,2,FALSE),0)</f>
        <v>0</v>
      </c>
      <c r="Q1822">
        <f>_xlfn.IFNA(VLOOKUP(A1822,Refill!$D$6:$G$8,2,FALSE),0)</f>
        <v>0</v>
      </c>
    </row>
    <row r="1823" spans="1:17" x14ac:dyDescent="0.25">
      <c r="A1823" s="5">
        <f>ROUND((Online_RAW!B1823-General!$B$10)*24,3)</f>
        <v>30.35</v>
      </c>
      <c r="B1823" s="5">
        <f>General!$B$12+Online_ANA!K1823/1000+Online_ANA!L1823/1000+Online_ANA!M1823/1000/General!$B$22-SUM($P$2:P1823)/1000/General!$B$24+SUM($Q$2:Q1823)/1000/General!$B$24</f>
        <v>1.6780461018960273</v>
      </c>
      <c r="C1823" s="5">
        <f>Online_RAW!K1823</f>
        <v>17.3066666666667</v>
      </c>
      <c r="D1823" s="5">
        <f>Online_RAW!J1823</f>
        <v>3.33</v>
      </c>
      <c r="E1823" s="5">
        <f>(1-F1823/100-G1823/100)/(1-C1823/100-D1823/100-General!$B$17/100)</f>
        <v>0.52234589872510295</v>
      </c>
      <c r="F1823" s="5">
        <f>N1823*General!$B$14/(N1823+O1823)+O1823*100/(N1823+O1823)</f>
        <v>58.750070078572961</v>
      </c>
      <c r="G1823" s="5">
        <f>N1823*General!$B$15/(N1823+O1823)</f>
        <v>2.0833297940114678E-2</v>
      </c>
      <c r="H1823" s="5">
        <f>(N1823+O1823)*(1/General!$B$20)*((F1823/100)-E1823*(C1823/100))*1000/B1823</f>
        <v>2333.8906168745675</v>
      </c>
      <c r="I1823" s="5">
        <f>(N1823+O1823)*(1/General!$B$20)*((D1823/100)*E1823-(G1823/100))*1000/B1823</f>
        <v>80.687468106475905</v>
      </c>
      <c r="J1823" s="5">
        <f t="shared" si="28"/>
        <v>3.4572086422168587E-2</v>
      </c>
      <c r="K1823" s="5">
        <f>MAX(Online_RAW!$L$2-Online_RAW!L1823,0)</f>
        <v>0</v>
      </c>
      <c r="L1823" s="5">
        <f>0.0039*(Online_RAW!M1823)</f>
        <v>190.25916000000001</v>
      </c>
      <c r="M1823" s="10">
        <f>Online_RAW!$N$2-Online_RAW!N1823</f>
        <v>580.73776666666981</v>
      </c>
      <c r="N1823" s="5">
        <f>Online_RAW!C1823*60</f>
        <v>91.972499999999997</v>
      </c>
      <c r="O1823" s="5">
        <f>MAX(0, Online_RAW!D1823*60)</f>
        <v>84.614999999999995</v>
      </c>
      <c r="P1823" s="5">
        <f>_xlfn.IFNA(VLOOKUP(A1823,Sampling!$D$7:$E$14,2,FALSE),0)</f>
        <v>0</v>
      </c>
      <c r="Q1823">
        <f>_xlfn.IFNA(VLOOKUP(A1823,Refill!$D$6:$G$8,2,FALSE),0)</f>
        <v>0</v>
      </c>
    </row>
    <row r="1824" spans="1:17" x14ac:dyDescent="0.25">
      <c r="A1824" s="5">
        <f>ROUND((Online_RAW!B1824-General!$B$10)*24,3)</f>
        <v>30.367000000000001</v>
      </c>
      <c r="B1824" s="5">
        <f>General!$B$12+Online_ANA!K1824/1000+Online_ANA!L1824/1000+Online_ANA!M1824/1000/General!$B$22-SUM($P$2:P1824)/1000/General!$B$24+SUM($Q$2:Q1824)/1000/General!$B$24</f>
        <v>1.6798114926814038</v>
      </c>
      <c r="C1824" s="5">
        <f>Online_RAW!K1824</f>
        <v>27.044166666666701</v>
      </c>
      <c r="D1824" s="5">
        <f>Online_RAW!J1824</f>
        <v>3.3069999999999999</v>
      </c>
      <c r="E1824" s="5">
        <f>(1-F1824/100-G1824/100)/(1-C1824/100-D1824/100-General!$B$17/100)</f>
        <v>0.29962153829279525</v>
      </c>
      <c r="F1824" s="5">
        <f>N1824*General!$B$14/(N1824+O1824)+O1824*100/(N1824+O1824)</f>
        <v>79.250873994638027</v>
      </c>
      <c r="G1824" s="5">
        <f>N1824*General!$B$15/(N1824+O1824)</f>
        <v>1.0479356568364625E-2</v>
      </c>
      <c r="H1824" s="5">
        <f>(N1824+O1824)*(1/General!$B$20)*((F1824/100)-E1824*(C1824/100))*1000/B1824</f>
        <v>3401.6207772728822</v>
      </c>
      <c r="I1824" s="5">
        <f>(N1824+O1824)*(1/General!$B$20)*((D1824/100)*E1824-(G1824/100))*1000/B1824</f>
        <v>46.872018897678778</v>
      </c>
      <c r="J1824" s="5">
        <f t="shared" si="28"/>
        <v>1.3779319320614158E-2</v>
      </c>
      <c r="K1824" s="5">
        <f>MAX(Online_RAW!$L$2-Online_RAW!L1824,0)</f>
        <v>0</v>
      </c>
      <c r="L1824" s="5">
        <f>0.0039*(Online_RAW!M1824)</f>
        <v>190.66027499999998</v>
      </c>
      <c r="M1824" s="10">
        <f>Online_RAW!$N$2-Online_RAW!N1824</f>
        <v>582.22482727273018</v>
      </c>
      <c r="N1824" s="5">
        <f>Online_RAW!C1824*60</f>
        <v>47.160521739130438</v>
      </c>
      <c r="O1824" s="5">
        <f>MAX(0, Online_RAW!D1824*60)</f>
        <v>132.8525217391302</v>
      </c>
      <c r="P1824" s="5">
        <f>_xlfn.IFNA(VLOOKUP(A1824,Sampling!$D$7:$E$14,2,FALSE),0)</f>
        <v>0</v>
      </c>
      <c r="Q1824">
        <f>_xlfn.IFNA(VLOOKUP(A1824,Refill!$D$6:$G$8,2,FALSE),0)</f>
        <v>0</v>
      </c>
    </row>
    <row r="1825" spans="1:17" x14ac:dyDescent="0.25">
      <c r="A1825" s="5">
        <f>ROUND((Online_RAW!B1825-General!$B$10)*24,3)</f>
        <v>30.382999999999999</v>
      </c>
      <c r="B1825" s="5">
        <f>General!$B$12+Online_ANA!K1825/1000+Online_ANA!L1825/1000+Online_ANA!M1825/1000/General!$B$22-SUM($P$2:P1825)/1000/General!$B$24+SUM($Q$2:Q1825)/1000/General!$B$24</f>
        <v>1.681465464095083</v>
      </c>
      <c r="C1825" s="5">
        <f>Online_RAW!K1825</f>
        <v>61.2127272727273</v>
      </c>
      <c r="D1825" s="5">
        <f>Online_RAW!J1825</f>
        <v>3.8660000000000001</v>
      </c>
      <c r="E1825" s="5">
        <f>(1-F1825/100-G1825/100)/(1-C1825/100-D1825/100-General!$B$17/100)</f>
        <v>0.88625269614244717</v>
      </c>
      <c r="F1825" s="5">
        <f>N1825*General!$B$14/(N1825+O1825)+O1825*100/(N1825+O1825)</f>
        <v>69.418957646135468</v>
      </c>
      <c r="G1825" s="5">
        <f>N1825*General!$B$15/(N1825+O1825)</f>
        <v>1.5444970885790173E-2</v>
      </c>
      <c r="H1825" s="5">
        <f>(N1825+O1825)*(1/General!$B$20)*((F1825/100)-E1825*(C1825/100))*1000/B1825</f>
        <v>724.45924137631596</v>
      </c>
      <c r="I1825" s="5">
        <f>(N1825+O1825)*(1/General!$B$20)*((D1825/100)*E1825-(G1825/100))*1000/B1825</f>
        <v>162.89730462383812</v>
      </c>
      <c r="J1825" s="5">
        <f t="shared" si="28"/>
        <v>0.2248536498952908</v>
      </c>
      <c r="K1825" s="5">
        <f>MAX(Online_RAW!$L$2-Online_RAW!L1825,0)</f>
        <v>0</v>
      </c>
      <c r="L1825" s="5">
        <f>0.0039*(Online_RAW!M1825)</f>
        <v>191.07854999999998</v>
      </c>
      <c r="M1825" s="10">
        <f>Online_RAW!$N$2-Online_RAW!N1825</f>
        <v>583.57173636364041</v>
      </c>
      <c r="N1825" s="5">
        <f>Online_RAW!C1825*60</f>
        <v>69.501000000000005</v>
      </c>
      <c r="O1825" s="5">
        <f>MAX(0, Online_RAW!D1825*60)</f>
        <v>110.49545454545459</v>
      </c>
      <c r="P1825" s="5">
        <f>_xlfn.IFNA(VLOOKUP(A1825,Sampling!$D$7:$E$14,2,FALSE),0)</f>
        <v>0</v>
      </c>
      <c r="Q1825">
        <f>_xlfn.IFNA(VLOOKUP(A1825,Refill!$D$6:$G$8,2,FALSE),0)</f>
        <v>0</v>
      </c>
    </row>
    <row r="1826" spans="1:17" x14ac:dyDescent="0.25">
      <c r="A1826" s="5">
        <f>ROUND((Online_RAW!B1826-General!$B$10)*24,3)</f>
        <v>30.4</v>
      </c>
      <c r="B1826" s="5">
        <f>General!$B$12+Online_ANA!K1826/1000+Online_ANA!L1826/1000+Online_ANA!M1826/1000/General!$B$22-SUM($P$2:P1826)/1000/General!$B$24+SUM($Q$2:Q1826)/1000/General!$B$24</f>
        <v>1.6832125063803214</v>
      </c>
      <c r="C1826" s="5">
        <f>Online_RAW!K1826</f>
        <v>63.4823076923077</v>
      </c>
      <c r="D1826" s="5">
        <f>Online_RAW!J1826</f>
        <v>4.94166666666667</v>
      </c>
      <c r="E1826" s="5">
        <f>(1-F1826/100-G1826/100)/(1-C1826/100-D1826/100-General!$B$17/100)</f>
        <v>0.98137769732613245</v>
      </c>
      <c r="F1826" s="5">
        <f>N1826*General!$B$14/(N1826+O1826)+O1826*100/(N1826+O1826)</f>
        <v>69.421183399505239</v>
      </c>
      <c r="G1826" s="5">
        <f>N1826*General!$B$15/(N1826+O1826)</f>
        <v>1.544384676792665E-2</v>
      </c>
      <c r="H1826" s="5">
        <f>(N1826+O1826)*(1/General!$B$20)*((F1826/100)-E1826*(C1826/100))*1000/B1826</f>
        <v>339.82632363491808</v>
      </c>
      <c r="I1826" s="5">
        <f>(N1826+O1826)*(1/General!$B$20)*((D1826/100)*E1826-(G1826/100))*1000/B1826</f>
        <v>230.6941711238278</v>
      </c>
      <c r="J1826" s="5">
        <f t="shared" si="28"/>
        <v>0.67885903792334512</v>
      </c>
      <c r="K1826" s="5">
        <f>MAX(Online_RAW!$L$2-Online_RAW!L1826,0)</f>
        <v>0</v>
      </c>
      <c r="L1826" s="5">
        <f>0.0039*(Online_RAW!M1826)</f>
        <v>191.53484999999998</v>
      </c>
      <c r="M1826" s="10">
        <f>Online_RAW!$N$2-Online_RAW!N1826</f>
        <v>584.97864545455013</v>
      </c>
      <c r="N1826" s="5">
        <f>Online_RAW!C1826*60</f>
        <v>69.513000000000005</v>
      </c>
      <c r="O1826" s="5">
        <f>MAX(0, Online_RAW!D1826*60)</f>
        <v>110.52763636363619</v>
      </c>
      <c r="P1826" s="5">
        <f>_xlfn.IFNA(VLOOKUP(A1826,Sampling!$D$7:$E$14,2,FALSE),0)</f>
        <v>0</v>
      </c>
      <c r="Q1826">
        <f>_xlfn.IFNA(VLOOKUP(A1826,Refill!$D$6:$G$8,2,FALSE),0)</f>
        <v>0</v>
      </c>
    </row>
    <row r="1827" spans="1:17" x14ac:dyDescent="0.25">
      <c r="A1827" s="5">
        <f>ROUND((Online_RAW!B1827-General!$B$10)*24,3)</f>
        <v>30.417000000000002</v>
      </c>
      <c r="B1827" s="5">
        <f>General!$B$12+Online_ANA!K1827/1000+Online_ANA!L1827/1000+Online_ANA!M1827/1000/General!$B$22-SUM($P$2:P1827)/1000/General!$B$24+SUM($Q$2:Q1827)/1000/General!$B$24</f>
        <v>1.6848987188907429</v>
      </c>
      <c r="C1827" s="5">
        <f>Online_RAW!K1827</f>
        <v>58.986153846153798</v>
      </c>
      <c r="D1827" s="5">
        <f>Online_RAW!J1827</f>
        <v>6.17</v>
      </c>
      <c r="E1827" s="5">
        <f>(1-F1827/100-G1827/100)/(1-C1827/100-D1827/100-General!$B$17/100)</f>
        <v>0.8009222580370744</v>
      </c>
      <c r="F1827" s="5">
        <f>N1827*General!$B$14/(N1827+O1827)+O1827*100/(N1827+O1827)</f>
        <v>72.42541440149418</v>
      </c>
      <c r="G1827" s="5">
        <f>N1827*General!$B$15/(N1827+O1827)</f>
        <v>1.3926558383083747E-2</v>
      </c>
      <c r="H1827" s="5">
        <f>(N1827+O1827)*(1/General!$B$20)*((F1827/100)-E1827*(C1827/100))*1000/B1827</f>
        <v>1199.5682274425621</v>
      </c>
      <c r="I1827" s="5">
        <f>(N1827+O1827)*(1/General!$B$20)*((D1827/100)*E1827-(G1827/100))*1000/B1827</f>
        <v>234.73780973032666</v>
      </c>
      <c r="J1827" s="5">
        <f t="shared" si="28"/>
        <v>0.19568525104301865</v>
      </c>
      <c r="K1827" s="5">
        <f>MAX(Online_RAW!$L$2-Online_RAW!L1827,0)</f>
        <v>0</v>
      </c>
      <c r="L1827" s="5">
        <f>0.0039*(Online_RAW!M1827)</f>
        <v>191.95605</v>
      </c>
      <c r="M1827" s="10">
        <f>Online_RAW!$N$2-Online_RAW!N1827</f>
        <v>586.35750909090984</v>
      </c>
      <c r="N1827" s="5">
        <f>Online_RAW!C1827*60</f>
        <v>62.634</v>
      </c>
      <c r="O1827" s="5">
        <f>MAX(0, Online_RAW!D1827*60)</f>
        <v>117.264</v>
      </c>
      <c r="P1827" s="5">
        <f>_xlfn.IFNA(VLOOKUP(A1827,Sampling!$D$7:$E$14,2,FALSE),0)</f>
        <v>0</v>
      </c>
      <c r="Q1827">
        <f>_xlfn.IFNA(VLOOKUP(A1827,Refill!$D$6:$G$8,2,FALSE),0)</f>
        <v>0</v>
      </c>
    </row>
    <row r="1828" spans="1:17" x14ac:dyDescent="0.25">
      <c r="A1828" s="5">
        <f>ROUND((Online_RAW!B1828-General!$B$10)*24,3)</f>
        <v>30.433</v>
      </c>
      <c r="B1828" s="5">
        <f>General!$B$12+Online_ANA!K1828/1000+Online_ANA!L1828/1000+Online_ANA!M1828/1000/General!$B$22-SUM($P$2:P1828)/1000/General!$B$24+SUM($Q$2:Q1828)/1000/General!$B$24</f>
        <v>1.6866325849541284</v>
      </c>
      <c r="C1828" s="5">
        <f>Online_RAW!K1828</f>
        <v>59.174999999999997</v>
      </c>
      <c r="D1828" s="5">
        <f>Online_RAW!J1828</f>
        <v>7.1316666666666704</v>
      </c>
      <c r="E1828" s="5">
        <f>(1-F1828/100-G1828/100)/(1-C1828/100-D1828/100-General!$B$17/100)</f>
        <v>0.76156873948481374</v>
      </c>
      <c r="F1828" s="5">
        <f>N1828*General!$B$14/(N1828+O1828)+O1828*100/(N1828+O1828)</f>
        <v>74.656936012379205</v>
      </c>
      <c r="G1828" s="5">
        <f>N1828*General!$B$15/(N1828+O1828)</f>
        <v>1.2799527266475147E-2</v>
      </c>
      <c r="H1828" s="5">
        <f>(N1828+O1828)*(1/General!$B$20)*((F1828/100)-E1828*(C1828/100))*1000/B1828</f>
        <v>1406.7581599689706</v>
      </c>
      <c r="I1828" s="5">
        <f>(N1828+O1828)*(1/General!$B$20)*((D1828/100)*E1828-(G1828/100))*1000/B1828</f>
        <v>257.59279276801107</v>
      </c>
      <c r="J1828" s="5">
        <f t="shared" si="28"/>
        <v>0.18311092844394297</v>
      </c>
      <c r="K1828" s="5">
        <f>MAX(Online_RAW!$L$2-Online_RAW!L1828,0)</f>
        <v>0</v>
      </c>
      <c r="L1828" s="5">
        <f>0.0039*(Online_RAW!M1828)</f>
        <v>192.33864</v>
      </c>
      <c r="M1828" s="10">
        <f>Online_RAW!$N$2-Online_RAW!N1828</f>
        <v>587.83039999999983</v>
      </c>
      <c r="N1828" s="5">
        <f>Online_RAW!C1828*60</f>
        <v>57.508499999999998</v>
      </c>
      <c r="O1828" s="5">
        <f>MAX(0, Online_RAW!D1828*60)</f>
        <v>122.2122</v>
      </c>
      <c r="P1828" s="5">
        <f>_xlfn.IFNA(VLOOKUP(A1828,Sampling!$D$7:$E$14,2,FALSE),0)</f>
        <v>0</v>
      </c>
      <c r="Q1828">
        <f>_xlfn.IFNA(VLOOKUP(A1828,Refill!$D$6:$G$8,2,FALSE),0)</f>
        <v>0</v>
      </c>
    </row>
    <row r="1829" spans="1:17" x14ac:dyDescent="0.25">
      <c r="A1829" s="5">
        <f>ROUND((Online_RAW!B1829-General!$B$10)*24,3)</f>
        <v>30.45</v>
      </c>
      <c r="B1829" s="5">
        <f>General!$B$12+Online_ANA!K1829/1000+Online_ANA!L1829/1000+Online_ANA!M1829/1000/General!$B$22-SUM($P$2:P1829)/1000/General!$B$24+SUM($Q$2:Q1829)/1000/General!$B$24</f>
        <v>1.6883445935561381</v>
      </c>
      <c r="C1829" s="5">
        <f>Online_RAW!K1829</f>
        <v>61.250833333333297</v>
      </c>
      <c r="D1829" s="5">
        <f>Online_RAW!J1829</f>
        <v>7.72545454545455</v>
      </c>
      <c r="E1829" s="5">
        <f>(1-F1829/100-G1829/100)/(1-C1829/100-D1829/100-General!$B$17/100)</f>
        <v>0.78881379584936084</v>
      </c>
      <c r="F1829" s="5">
        <f>N1829*General!$B$14/(N1829+O1829)+O1829*100/(N1829+O1829)</f>
        <v>75.857188202702844</v>
      </c>
      <c r="G1829" s="5">
        <f>N1829*General!$B$15/(N1829+O1829)</f>
        <v>1.2193339291564227E-2</v>
      </c>
      <c r="H1829" s="5">
        <f>(N1829+O1829)*(1/General!$B$20)*((F1829/100)-E1829*(C1829/100))*1000/B1829</f>
        <v>1307.5844420336471</v>
      </c>
      <c r="I1829" s="5">
        <f>(N1829+O1829)*(1/General!$B$20)*((D1829/100)*E1829-(G1829/100))*1000/B1829</f>
        <v>288.74064044872881</v>
      </c>
      <c r="J1829" s="5">
        <f t="shared" si="28"/>
        <v>0.22081988066457806</v>
      </c>
      <c r="K1829" s="5">
        <f>MAX(Online_RAW!$L$2-Online_RAW!L1829,0)</f>
        <v>0</v>
      </c>
      <c r="L1829" s="5">
        <f>0.0039*(Online_RAW!M1829)</f>
        <v>192.82184999999998</v>
      </c>
      <c r="M1829" s="10">
        <f>Online_RAW!$N$2-Online_RAW!N1829</f>
        <v>589.16979047619043</v>
      </c>
      <c r="N1829" s="5">
        <f>Online_RAW!C1829*60</f>
        <v>54.76742857142856</v>
      </c>
      <c r="O1829" s="5">
        <f>MAX(0, Online_RAW!D1829*60)</f>
        <v>124.89599999999999</v>
      </c>
      <c r="P1829" s="5">
        <f>_xlfn.IFNA(VLOOKUP(A1829,Sampling!$D$7:$E$14,2,FALSE),0)</f>
        <v>0</v>
      </c>
      <c r="Q1829">
        <f>_xlfn.IFNA(VLOOKUP(A1829,Refill!$D$6:$G$8,2,FALSE),0)</f>
        <v>0</v>
      </c>
    </row>
    <row r="1830" spans="1:17" x14ac:dyDescent="0.25">
      <c r="A1830" s="5">
        <f>ROUND((Online_RAW!B1830-General!$B$10)*24,3)</f>
        <v>30.466999999999999</v>
      </c>
      <c r="B1830" s="5">
        <f>General!$B$12+Online_ANA!K1830/1000+Online_ANA!L1830/1000+Online_ANA!M1830/1000/General!$B$22-SUM($P$2:P1830)/1000/General!$B$24+SUM($Q$2:Q1830)/1000/General!$B$24</f>
        <v>1.6900515060258534</v>
      </c>
      <c r="C1830" s="5">
        <f>Online_RAW!K1830</f>
        <v>62.952142857142903</v>
      </c>
      <c r="D1830" s="5">
        <f>Online_RAW!J1830</f>
        <v>8.0638461538461499</v>
      </c>
      <c r="E1830" s="5">
        <f>(1-F1830/100-G1830/100)/(1-C1830/100-D1830/100-General!$B$17/100)</f>
        <v>0.79467379653238213</v>
      </c>
      <c r="F1830" s="5">
        <f>N1830*General!$B$14/(N1830+O1830)+O1830*100/(N1830+O1830)</f>
        <v>77.299550313931761</v>
      </c>
      <c r="G1830" s="5">
        <f>N1830*General!$B$15/(N1830+O1830)</f>
        <v>1.146487357882235E-2</v>
      </c>
      <c r="H1830" s="5">
        <f>(N1830+O1830)*(1/General!$B$20)*((F1830/100)-E1830*(C1830/100))*1000/B1830</f>
        <v>1295.9813117766769</v>
      </c>
      <c r="I1830" s="5">
        <f>(N1830+O1830)*(1/General!$B$20)*((D1830/100)*E1830-(G1830/100))*1000/B1830</f>
        <v>303.96050211412427</v>
      </c>
      <c r="J1830" s="5">
        <f t="shared" si="28"/>
        <v>0.2345408065317092</v>
      </c>
      <c r="K1830" s="5">
        <f>MAX(Online_RAW!$L$2-Online_RAW!L1830,0)</f>
        <v>0</v>
      </c>
      <c r="L1830" s="5">
        <f>0.0039*(Online_RAW!M1830)</f>
        <v>193.234275</v>
      </c>
      <c r="M1830" s="10">
        <f>Online_RAW!$N$2-Online_RAW!N1830</f>
        <v>590.58078181818018</v>
      </c>
      <c r="N1830" s="5">
        <f>Online_RAW!C1830*60</f>
        <v>51.59318181818184</v>
      </c>
      <c r="O1830" s="5">
        <f>MAX(0, Online_RAW!D1830*60)</f>
        <v>128.4111818181816</v>
      </c>
      <c r="P1830" s="5">
        <f>_xlfn.IFNA(VLOOKUP(A1830,Sampling!$D$7:$E$14,2,FALSE),0)</f>
        <v>0</v>
      </c>
      <c r="Q1830">
        <f>_xlfn.IFNA(VLOOKUP(A1830,Refill!$D$6:$G$8,2,FALSE),0)</f>
        <v>0</v>
      </c>
    </row>
    <row r="1831" spans="1:17" x14ac:dyDescent="0.25">
      <c r="A1831" s="5">
        <f>ROUND((Online_RAW!B1831-General!$B$10)*24,3)</f>
        <v>30.483000000000001</v>
      </c>
      <c r="B1831" s="5">
        <f>General!$B$12+Online_ANA!K1831/1000+Online_ANA!L1831/1000+Online_ANA!M1831/1000/General!$B$22-SUM($P$2:P1831)/1000/General!$B$24+SUM($Q$2:Q1831)/1000/General!$B$24</f>
        <v>1.6917253430525414</v>
      </c>
      <c r="C1831" s="5">
        <f>Online_RAW!K1831</f>
        <v>64.153333333333293</v>
      </c>
      <c r="D1831" s="5">
        <f>Online_RAW!J1831</f>
        <v>8.3040000000000003</v>
      </c>
      <c r="E1831" s="5">
        <f>(1-F1831/100-G1831/100)/(1-C1831/100-D1831/100-General!$B$17/100)</f>
        <v>0.77672138323968087</v>
      </c>
      <c r="F1831" s="5">
        <f>N1831*General!$B$14/(N1831+O1831)+O1831*100/(N1831+O1831)</f>
        <v>78.932463046126401</v>
      </c>
      <c r="G1831" s="5">
        <f>N1831*General!$B$15/(N1831+O1831)</f>
        <v>1.0640170178724036E-2</v>
      </c>
      <c r="H1831" s="5">
        <f>(N1831+O1831)*(1/General!$B$20)*((F1831/100)-E1831*(C1831/100))*1000/B1831</f>
        <v>1381.5667767901678</v>
      </c>
      <c r="I1831" s="5">
        <f>(N1831+O1831)*(1/General!$B$20)*((D1831/100)*E1831-(G1831/100))*1000/B1831</f>
        <v>305.67980526216746</v>
      </c>
      <c r="J1831" s="5">
        <f t="shared" si="28"/>
        <v>0.2212559033681758</v>
      </c>
      <c r="K1831" s="5">
        <f>MAX(Online_RAW!$L$2-Online_RAW!L1831,0)</f>
        <v>0</v>
      </c>
      <c r="L1831" s="5">
        <f>0.0039*(Online_RAW!M1831)</f>
        <v>193.63967999999997</v>
      </c>
      <c r="M1831" s="10">
        <f>Online_RAW!$N$2-Online_RAW!N1831</f>
        <v>591.96337272727033</v>
      </c>
      <c r="N1831" s="5">
        <f>Online_RAW!C1831*60</f>
        <v>47.881636363636382</v>
      </c>
      <c r="O1831" s="5">
        <f>MAX(0, Online_RAW!D1831*60)</f>
        <v>132.12163636363618</v>
      </c>
      <c r="P1831" s="5">
        <f>_xlfn.IFNA(VLOOKUP(A1831,Sampling!$D$7:$E$14,2,FALSE),0)</f>
        <v>0</v>
      </c>
      <c r="Q1831">
        <f>_xlfn.IFNA(VLOOKUP(A1831,Refill!$D$6:$G$8,2,FALSE),0)</f>
        <v>0</v>
      </c>
    </row>
    <row r="1832" spans="1:17" x14ac:dyDescent="0.25">
      <c r="A1832" s="5">
        <f>ROUND((Online_RAW!B1832-General!$B$10)*24,3)</f>
        <v>30.5</v>
      </c>
      <c r="B1832" s="5">
        <f>General!$B$12+Online_ANA!K1832/1000+Online_ANA!L1832/1000+Online_ANA!M1832/1000/General!$B$22-SUM($P$2:P1832)/1000/General!$B$24+SUM($Q$2:Q1832)/1000/General!$B$24</f>
        <v>1.6934365138657255</v>
      </c>
      <c r="C1832" s="5">
        <f>Online_RAW!K1832</f>
        <v>65.373076923076894</v>
      </c>
      <c r="D1832" s="5">
        <f>Online_RAW!J1832</f>
        <v>8.5290909090909093</v>
      </c>
      <c r="E1832" s="5">
        <f>(1-F1832/100-G1832/100)/(1-C1832/100-D1832/100-General!$B$17/100)</f>
        <v>0.75497223532735858</v>
      </c>
      <c r="F1832" s="5">
        <f>N1832*General!$B$14/(N1832+O1832)+O1832*100/(N1832+O1832)</f>
        <v>80.613740949876586</v>
      </c>
      <c r="G1832" s="5">
        <f>N1832*General!$B$15/(N1832+O1832)</f>
        <v>9.7910399243047539E-3</v>
      </c>
      <c r="H1832" s="5">
        <f>(N1832+O1832)*(1/General!$B$20)*((F1832/100)-E1832*(C1832/100))*1000/B1832</f>
        <v>1480.394952995963</v>
      </c>
      <c r="I1832" s="5">
        <f>(N1832+O1832)*(1/General!$B$20)*((D1832/100)*E1832-(G1832/100))*1000/B1832</f>
        <v>304.4927840979463</v>
      </c>
      <c r="J1832" s="5">
        <f t="shared" si="28"/>
        <v>0.20568347891333066</v>
      </c>
      <c r="K1832" s="5">
        <f>MAX(Online_RAW!$L$2-Online_RAW!L1832,0)</f>
        <v>0</v>
      </c>
      <c r="L1832" s="5">
        <f>0.0039*(Online_RAW!M1832)</f>
        <v>194.029875</v>
      </c>
      <c r="M1832" s="10">
        <f>Online_RAW!$N$2-Online_RAW!N1832</f>
        <v>593.40323636364064</v>
      </c>
      <c r="N1832" s="5">
        <f>Online_RAW!C1832*60</f>
        <v>44.000869565217421</v>
      </c>
      <c r="O1832" s="5">
        <f>MAX(0, Online_RAW!D1832*60)</f>
        <v>135.75886956521759</v>
      </c>
      <c r="P1832" s="5">
        <f>_xlfn.IFNA(VLOOKUP(A1832,Sampling!$D$7:$E$14,2,FALSE),0)</f>
        <v>0</v>
      </c>
      <c r="Q1832">
        <f>_xlfn.IFNA(VLOOKUP(A1832,Refill!$D$6:$G$8,2,FALSE),0)</f>
        <v>0</v>
      </c>
    </row>
    <row r="1833" spans="1:17" x14ac:dyDescent="0.25">
      <c r="A1833" s="5">
        <f>ROUND((Online_RAW!B1833-General!$B$10)*24,3)</f>
        <v>30.516999999999999</v>
      </c>
      <c r="B1833" s="5">
        <f>General!$B$12+Online_ANA!K1833/1000+Online_ANA!L1833/1000+Online_ANA!M1833/1000/General!$B$22-SUM($P$2:P1833)/1000/General!$B$24+SUM($Q$2:Q1833)/1000/General!$B$24</f>
        <v>1.6951694865095879</v>
      </c>
      <c r="C1833" s="5">
        <f>Online_RAW!K1833</f>
        <v>66.8958333333333</v>
      </c>
      <c r="D1833" s="5">
        <f>Online_RAW!J1833</f>
        <v>8.7330000000000005</v>
      </c>
      <c r="E1833" s="5">
        <f>(1-F1833/100-G1833/100)/(1-C1833/100-D1833/100-General!$B$17/100)</f>
        <v>0.75018374018070577</v>
      </c>
      <c r="F1833" s="5">
        <f>N1833*General!$B$14/(N1833+O1833)+O1833*100/(N1833+O1833)</f>
        <v>82.032671362762017</v>
      </c>
      <c r="G1833" s="5">
        <f>N1833*General!$B$15/(N1833+O1833)</f>
        <v>9.0744084026454456E-3</v>
      </c>
      <c r="H1833" s="5">
        <f>(N1833+O1833)*(1/General!$B$20)*((F1833/100)-E1833*(C1833/100))*1000/B1833</f>
        <v>1508.0982445919099</v>
      </c>
      <c r="I1833" s="5">
        <f>(N1833+O1833)*(1/General!$B$20)*((D1833/100)*E1833-(G1833/100))*1000/B1833</f>
        <v>309.79166227424139</v>
      </c>
      <c r="J1833" s="5">
        <f t="shared" si="28"/>
        <v>0.20541875397386378</v>
      </c>
      <c r="K1833" s="5">
        <f>MAX(Online_RAW!$L$2-Online_RAW!L1833,0)</f>
        <v>0</v>
      </c>
      <c r="L1833" s="5">
        <f>0.0039*(Online_RAW!M1833)</f>
        <v>194.505675</v>
      </c>
      <c r="M1833" s="10">
        <f>Online_RAW!$N$2-Online_RAW!N1833</f>
        <v>594.77355454545068</v>
      </c>
      <c r="N1833" s="5">
        <f>Online_RAW!C1833*60</f>
        <v>40.816090909090924</v>
      </c>
      <c r="O1833" s="5">
        <f>MAX(0, Online_RAW!D1833*60)</f>
        <v>139.101272727273</v>
      </c>
      <c r="P1833" s="5">
        <f>_xlfn.IFNA(VLOOKUP(A1833,Sampling!$D$7:$E$14,2,FALSE),0)</f>
        <v>0</v>
      </c>
      <c r="Q1833">
        <f>_xlfn.IFNA(VLOOKUP(A1833,Refill!$D$6:$G$8,2,FALSE),0)</f>
        <v>0</v>
      </c>
    </row>
    <row r="1834" spans="1:17" x14ac:dyDescent="0.25">
      <c r="A1834" s="5">
        <f>ROUND((Online_RAW!B1834-General!$B$10)*24,3)</f>
        <v>30.533000000000001</v>
      </c>
      <c r="B1834" s="5">
        <f>General!$B$12+Online_ANA!K1834/1000+Online_ANA!L1834/1000+Online_ANA!M1834/1000/General!$B$22-SUM($P$2:P1834)/1000/General!$B$24+SUM($Q$2:Q1834)/1000/General!$B$24</f>
        <v>1.6964688292158163</v>
      </c>
      <c r="C1834" s="5">
        <f>Online_RAW!K1834</f>
        <v>68.187857142857098</v>
      </c>
      <c r="D1834" s="5">
        <f>Online_RAW!J1834</f>
        <v>8.89636363636364</v>
      </c>
      <c r="E1834" s="5">
        <f>(1-F1834/100-G1834/100)/(1-C1834/100-D1834/100-General!$B$17/100)</f>
        <v>0.74763391958049452</v>
      </c>
      <c r="F1834" s="5">
        <f>N1834*General!$B$14/(N1834+O1834)+O1834*100/(N1834+O1834)</f>
        <v>83.182387863396542</v>
      </c>
      <c r="G1834" s="5">
        <f>N1834*General!$B$15/(N1834+O1834)</f>
        <v>8.4937435033350713E-3</v>
      </c>
      <c r="H1834" s="5">
        <f>(N1834+O1834)*(1/General!$B$20)*((F1834/100)-E1834*(C1834/100))*1000/B1834</f>
        <v>1524.3021506349637</v>
      </c>
      <c r="I1834" s="5">
        <f>(N1834+O1834)*(1/General!$B$20)*((D1834/100)*E1834-(G1834/100))*1000/B1834</f>
        <v>314.42969110247094</v>
      </c>
      <c r="J1834" s="5">
        <f t="shared" si="28"/>
        <v>0.20627779798873341</v>
      </c>
      <c r="K1834" s="5">
        <f>MAX(Online_RAW!$L$2-Online_RAW!L1834,0)</f>
        <v>0</v>
      </c>
      <c r="L1834" s="5">
        <f>0.0039*(Online_RAW!M1834)</f>
        <v>194.505675</v>
      </c>
      <c r="M1834" s="10">
        <f>Online_RAW!$N$2-Online_RAW!N1834</f>
        <v>596.18983809523979</v>
      </c>
      <c r="N1834" s="5">
        <f>Online_RAW!C1834*60</f>
        <v>38.219181818181838</v>
      </c>
      <c r="O1834" s="5">
        <f>MAX(0, Online_RAW!D1834*60)</f>
        <v>141.768272727273</v>
      </c>
      <c r="P1834" s="5">
        <f>_xlfn.IFNA(VLOOKUP(A1834,Sampling!$D$7:$E$14,2,FALSE),0)</f>
        <v>0</v>
      </c>
      <c r="Q1834">
        <f>_xlfn.IFNA(VLOOKUP(A1834,Refill!$D$6:$G$8,2,FALSE),0)</f>
        <v>0</v>
      </c>
    </row>
    <row r="1835" spans="1:17" x14ac:dyDescent="0.25">
      <c r="A1835" s="5">
        <f>ROUND((Online_RAW!B1835-General!$B$10)*24,3)</f>
        <v>30.55</v>
      </c>
      <c r="B1835" s="5">
        <f>General!$B$12+Online_ANA!K1835/1000+Online_ANA!L1835/1000+Online_ANA!M1835/1000/General!$B$22-SUM($P$2:P1835)/1000/General!$B$24+SUM($Q$2:Q1835)/1000/General!$B$24</f>
        <v>1.6981728776976881</v>
      </c>
      <c r="C1835" s="5">
        <f>Online_RAW!K1835</f>
        <v>69.3125</v>
      </c>
      <c r="D1835" s="5">
        <f>Online_RAW!J1835</f>
        <v>9.0875000000000004</v>
      </c>
      <c r="E1835" s="5">
        <f>(1-F1835/100-G1835/100)/(1-C1835/100-D1835/100-General!$B$17/100)</f>
        <v>0.75207926698278382</v>
      </c>
      <c r="F1835" s="5">
        <f>N1835*General!$B$14/(N1835+O1835)+O1835*100/(N1835+O1835)</f>
        <v>84.072462535929745</v>
      </c>
      <c r="G1835" s="5">
        <f>N1835*General!$B$15/(N1835+O1835)</f>
        <v>8.04421084043953E-3</v>
      </c>
      <c r="H1835" s="5">
        <f>(N1835+O1835)*(1/General!$B$20)*((F1835/100)-E1835*(C1835/100))*1000/B1835</f>
        <v>1509.8819610638109</v>
      </c>
      <c r="I1835" s="5">
        <f>(N1835+O1835)*(1/General!$B$20)*((D1835/100)*E1835-(G1835/100))*1000/B1835</f>
        <v>322.664142800398</v>
      </c>
      <c r="J1835" s="5">
        <f t="shared" si="28"/>
        <v>0.2137015681497777</v>
      </c>
      <c r="K1835" s="5">
        <f>MAX(Online_RAW!$L$2-Online_RAW!L1835,0)</f>
        <v>0</v>
      </c>
      <c r="L1835" s="5">
        <f>0.0039*(Online_RAW!M1835)</f>
        <v>194.94344999999998</v>
      </c>
      <c r="M1835" s="10">
        <f>Online_RAW!$N$2-Online_RAW!N1835</f>
        <v>597.57007619047999</v>
      </c>
      <c r="N1835" s="5">
        <f>Online_RAW!C1835*60</f>
        <v>36.180857142857157</v>
      </c>
      <c r="O1835" s="5">
        <f>MAX(0, Online_RAW!D1835*60)</f>
        <v>143.72918181818162</v>
      </c>
      <c r="P1835" s="5">
        <f>_xlfn.IFNA(VLOOKUP(A1835,Sampling!$D$7:$E$14,2,FALSE),0)</f>
        <v>0</v>
      </c>
      <c r="Q1835">
        <f>_xlfn.IFNA(VLOOKUP(A1835,Refill!$D$6:$G$8,2,FALSE),0)</f>
        <v>0</v>
      </c>
    </row>
    <row r="1836" spans="1:17" x14ac:dyDescent="0.25">
      <c r="A1836" s="5">
        <f>ROUND((Online_RAW!B1836-General!$B$10)*24,3)</f>
        <v>30.567</v>
      </c>
      <c r="B1836" s="5">
        <f>General!$B$12+Online_ANA!K1836/1000+Online_ANA!L1836/1000+Online_ANA!M1836/1000/General!$B$22-SUM($P$2:P1836)/1000/General!$B$24+SUM($Q$2:Q1836)/1000/General!$B$24</f>
        <v>1.6992384935255598</v>
      </c>
      <c r="C1836" s="5">
        <f>Online_RAW!K1836</f>
        <v>70.282142857142901</v>
      </c>
      <c r="D1836" s="5">
        <f>Online_RAW!J1836</f>
        <v>9.2088888888888896</v>
      </c>
      <c r="E1836" s="5">
        <f>(1-F1836/100-G1836/100)/(1-C1836/100-D1836/100-General!$B$17/100)</f>
        <v>0.77381848853769963</v>
      </c>
      <c r="F1836" s="5">
        <f>N1836*General!$B$14/(N1836+O1836)+O1836*100/(N1836+O1836)</f>
        <v>84.456756368740912</v>
      </c>
      <c r="G1836" s="5">
        <f>N1836*General!$B$15/(N1836+O1836)</f>
        <v>7.8501230460904445E-3</v>
      </c>
      <c r="H1836" s="5">
        <f>(N1836+O1836)*(1/General!$B$20)*((F1836/100)-E1836*(C1836/100))*1000/B1836</f>
        <v>1420.3113380127099</v>
      </c>
      <c r="I1836" s="5">
        <f>(N1836+O1836)*(1/General!$B$20)*((D1836/100)*E1836-(G1836/100))*1000/B1836</f>
        <v>336.20284319137619</v>
      </c>
      <c r="J1836" s="5">
        <f t="shared" si="28"/>
        <v>0.23671066631192914</v>
      </c>
      <c r="K1836" s="5">
        <f>MAX(Online_RAW!$L$2-Online_RAW!L1836,0)</f>
        <v>0</v>
      </c>
      <c r="L1836" s="5">
        <f>0.0039*(Online_RAW!M1836)</f>
        <v>195.39312000000001</v>
      </c>
      <c r="M1836" s="10">
        <f>Online_RAW!$N$2-Online_RAW!N1836</f>
        <v>598.24145714285987</v>
      </c>
      <c r="N1836" s="5">
        <f>Online_RAW!C1836*60</f>
        <v>35.304000000000002</v>
      </c>
      <c r="O1836" s="5">
        <f>MAX(0, Online_RAW!D1836*60)</f>
        <v>144.58617391304341</v>
      </c>
      <c r="P1836" s="5">
        <f>_xlfn.IFNA(VLOOKUP(A1836,Sampling!$D$7:$E$14,2,FALSE),0)</f>
        <v>0</v>
      </c>
      <c r="Q1836">
        <f>_xlfn.IFNA(VLOOKUP(A1836,Refill!$D$6:$G$8,2,FALSE),0)</f>
        <v>0</v>
      </c>
    </row>
    <row r="1837" spans="1:17" x14ac:dyDescent="0.25">
      <c r="A1837" s="5">
        <f>ROUND((Online_RAW!B1837-General!$B$10)*24,3)</f>
        <v>30.582999999999998</v>
      </c>
      <c r="B1837" s="5">
        <f>General!$B$12+Online_ANA!K1837/1000+Online_ANA!L1837/1000+Online_ANA!M1837/1000/General!$B$22-SUM($P$2:P1837)/1000/General!$B$24+SUM($Q$2:Q1837)/1000/General!$B$24</f>
        <v>1.6993524409785965</v>
      </c>
      <c r="C1837" s="5">
        <f>Online_RAW!K1837</f>
        <v>71.231428571428594</v>
      </c>
      <c r="D1837" s="5">
        <f>Online_RAW!J1837</f>
        <v>9.0554545454545394</v>
      </c>
      <c r="E1837" s="5">
        <f>(1-F1837/100-G1837/100)/(1-C1837/100-D1837/100-General!$B$17/100)</f>
        <v>1.7289699465240489</v>
      </c>
      <c r="F1837" s="5">
        <f>N1837*General!$B$14/(N1837+O1837)+O1837*100/(N1837+O1837)</f>
        <v>66.647880848245137</v>
      </c>
      <c r="G1837" s="5">
        <f>N1837*General!$B$15/(N1837+O1837)</f>
        <v>1.6844504622098411E-2</v>
      </c>
      <c r="H1837" s="5">
        <f>(N1837+O1837)*(1/General!$B$20)*((F1837/100)-E1837*(C1837/100))*1000/B1837</f>
        <v>-2665.3287432418219</v>
      </c>
      <c r="I1837" s="5">
        <f>(N1837+O1837)*(1/General!$B$20)*((D1837/100)*E1837-(G1837/100))*1000/B1837</f>
        <v>737.67056346073548</v>
      </c>
      <c r="J1837" s="5">
        <f t="shared" si="28"/>
        <v>-0.27676532034975604</v>
      </c>
      <c r="K1837" s="5">
        <f>MAX(Online_RAW!$L$2-Online_RAW!L1837,0)</f>
        <v>0</v>
      </c>
      <c r="L1837" s="5">
        <f>0.0039*(Online_RAW!M1837)</f>
        <v>195.5616</v>
      </c>
      <c r="M1837" s="10">
        <f>Online_RAW!$N$2-Online_RAW!N1837</f>
        <v>598.18201666667028</v>
      </c>
      <c r="N1837" s="5">
        <f>Online_RAW!C1837*60</f>
        <v>75.654250000000204</v>
      </c>
      <c r="O1837" s="5">
        <f>MAX(0, Online_RAW!D1837*60)</f>
        <v>103.99900000000019</v>
      </c>
      <c r="P1837" s="5">
        <f>_xlfn.IFNA(VLOOKUP(A1837,Sampling!$D$7:$E$14,2,FALSE),0)</f>
        <v>0</v>
      </c>
      <c r="Q1837">
        <f>_xlfn.IFNA(VLOOKUP(A1837,Refill!$D$6:$G$8,2,FALSE),0)</f>
        <v>0</v>
      </c>
    </row>
    <row r="1838" spans="1:17" x14ac:dyDescent="0.25">
      <c r="A1838" s="5">
        <f>ROUND((Online_RAW!B1838-General!$B$10)*24,3)</f>
        <v>30.6</v>
      </c>
      <c r="B1838" s="5">
        <f>General!$B$12+Online_ANA!K1838/1000+Online_ANA!L1838/1000+Online_ANA!M1838/1000/General!$B$22-SUM($P$2:P1838)/1000/General!$B$24+SUM($Q$2:Q1838)/1000/General!$B$24</f>
        <v>1.6993638324158993</v>
      </c>
      <c r="C1838" s="5">
        <f>Online_RAW!K1838</f>
        <v>66.783333333333303</v>
      </c>
      <c r="D1838" s="5">
        <f>Online_RAW!J1838</f>
        <v>8.0046153846153807</v>
      </c>
      <c r="E1838" s="5">
        <f>(1-F1838/100-G1838/100)/(1-C1838/100-D1838/100-General!$B$17/100)</f>
        <v>2.2006410510480596</v>
      </c>
      <c r="F1838" s="5">
        <f>N1838*General!$B$14/(N1838+O1838)+O1838*100/(N1838+O1838)</f>
        <v>45.441970862198822</v>
      </c>
      <c r="G1838" s="5">
        <f>N1838*General!$B$15/(N1838+O1838)</f>
        <v>2.7554560170606649E-2</v>
      </c>
      <c r="H1838" s="5">
        <f>(N1838+O1838)*(1/General!$B$20)*((F1838/100)-E1838*(C1838/100))*1000/B1838</f>
        <v>-4799.4225852487552</v>
      </c>
      <c r="I1838" s="5">
        <f>(N1838+O1838)*(1/General!$B$20)*((D1838/100)*E1838-(G1838/100))*1000/B1838</f>
        <v>831.43697108157005</v>
      </c>
      <c r="J1838" s="5">
        <f t="shared" si="28"/>
        <v>-0.17323687512681829</v>
      </c>
      <c r="K1838" s="5">
        <f>MAX(Online_RAW!$L$2-Online_RAW!L1838,0)</f>
        <v>0</v>
      </c>
      <c r="L1838" s="5">
        <f>0.0039*(Online_RAW!M1838)</f>
        <v>195.5616</v>
      </c>
      <c r="M1838" s="10">
        <f>Online_RAW!$N$2-Online_RAW!N1838</f>
        <v>598.19443333333038</v>
      </c>
      <c r="N1838" s="5">
        <f>Online_RAW!C1838*60</f>
        <v>124.03914285714299</v>
      </c>
      <c r="O1838" s="5">
        <f>MAX(0, Online_RAW!D1838*60)</f>
        <v>56.024181818181845</v>
      </c>
      <c r="P1838" s="5">
        <f>_xlfn.IFNA(VLOOKUP(A1838,Sampling!$D$7:$E$14,2,FALSE),0)</f>
        <v>0</v>
      </c>
      <c r="Q1838">
        <f>_xlfn.IFNA(VLOOKUP(A1838,Refill!$D$6:$G$8,2,FALSE),0)</f>
        <v>0</v>
      </c>
    </row>
    <row r="1839" spans="1:17" x14ac:dyDescent="0.25">
      <c r="A1839" s="5">
        <f>ROUND((Online_RAW!B1839-General!$B$10)*24,3)</f>
        <v>30.617000000000001</v>
      </c>
      <c r="B1839" s="5">
        <f>General!$B$12+Online_ANA!K1839/1000+Online_ANA!L1839/1000+Online_ANA!M1839/1000/General!$B$22-SUM($P$2:P1839)/1000/General!$B$24+SUM($Q$2:Q1839)/1000/General!$B$24</f>
        <v>1.6999505618541748</v>
      </c>
      <c r="C1839" s="5">
        <f>Online_RAW!K1839</f>
        <v>51.840769230769197</v>
      </c>
      <c r="D1839" s="5">
        <f>Online_RAW!J1839</f>
        <v>6.48</v>
      </c>
      <c r="E1839" s="5">
        <f>(1-F1839/100-G1839/100)/(1-C1839/100-D1839/100-General!$B$17/100)</f>
        <v>1.5637245502481298</v>
      </c>
      <c r="F1839" s="5">
        <f>N1839*General!$B$14/(N1839+O1839)+O1839*100/(N1839+O1839)</f>
        <v>35.469183873662601</v>
      </c>
      <c r="G1839" s="5">
        <f>N1839*General!$B$15/(N1839+O1839)</f>
        <v>3.2591321275927981E-2</v>
      </c>
      <c r="H1839" s="5">
        <f>(N1839+O1839)*(1/General!$B$20)*((F1839/100)-E1839*(C1839/100))*1000/B1839</f>
        <v>-2152.552777809537</v>
      </c>
      <c r="I1839" s="5">
        <f>(N1839+O1839)*(1/General!$B$20)*((D1839/100)*E1839-(G1839/100))*1000/B1839</f>
        <v>476.83484512999058</v>
      </c>
      <c r="J1839" s="5">
        <f t="shared" si="28"/>
        <v>-0.22152062892284727</v>
      </c>
      <c r="K1839" s="5">
        <f>MAX(Online_RAW!$L$2-Online_RAW!L1839,0)</f>
        <v>0</v>
      </c>
      <c r="L1839" s="5">
        <f>0.0039*(Online_RAW!M1839)</f>
        <v>195.5616</v>
      </c>
      <c r="M1839" s="10">
        <f>Online_RAW!$N$2-Online_RAW!N1839</f>
        <v>598.83396842105049</v>
      </c>
      <c r="N1839" s="5">
        <f>Online_RAW!C1839*60</f>
        <v>146.564727272727</v>
      </c>
      <c r="O1839" s="5">
        <f>MAX(0, Online_RAW!D1839*60)</f>
        <v>33.317181818181837</v>
      </c>
      <c r="P1839" s="5">
        <f>_xlfn.IFNA(VLOOKUP(A1839,Sampling!$D$7:$E$14,2,FALSE),0)</f>
        <v>0</v>
      </c>
      <c r="Q1839">
        <f>_xlfn.IFNA(VLOOKUP(A1839,Refill!$D$6:$G$8,2,FALSE),0)</f>
        <v>0</v>
      </c>
    </row>
    <row r="1840" spans="1:17" x14ac:dyDescent="0.25">
      <c r="A1840" s="5">
        <f>ROUND((Online_RAW!B1840-General!$B$10)*24,3)</f>
        <v>30.632999999999999</v>
      </c>
      <c r="B1840" s="5">
        <f>General!$B$12+Online_ANA!K1840/1000+Online_ANA!L1840/1000+Online_ANA!M1840/1000/General!$B$22-SUM($P$2:P1840)/1000/General!$B$24+SUM($Q$2:Q1840)/1000/General!$B$24</f>
        <v>1.7011392146788995</v>
      </c>
      <c r="C1840" s="5">
        <f>Online_RAW!K1840</f>
        <v>37.3578571428571</v>
      </c>
      <c r="D1840" s="5">
        <f>Online_RAW!J1840</f>
        <v>5.2481818181818198</v>
      </c>
      <c r="E1840" s="5">
        <f>(1-F1840/100-G1840/100)/(1-C1840/100-D1840/100-General!$B$17/100)</f>
        <v>1.0951210223914307</v>
      </c>
      <c r="F1840" s="5">
        <f>N1840*General!$B$14/(N1840+O1840)+O1840*100/(N1840+O1840)</f>
        <v>37.588996441431938</v>
      </c>
      <c r="G1840" s="5">
        <f>N1840*General!$B$15/(N1840+O1840)</f>
        <v>3.1520708867963668E-2</v>
      </c>
      <c r="H1840" s="5">
        <f>(N1840+O1840)*(1/General!$B$20)*((F1840/100)-E1840*(C1840/100))*1000/B1840</f>
        <v>-156.99859967775339</v>
      </c>
      <c r="I1840" s="5">
        <f>(N1840+O1840)*(1/General!$B$20)*((D1840/100)*E1840-(G1840/100))*1000/B1840</f>
        <v>270.10294069549417</v>
      </c>
      <c r="J1840" s="5">
        <f t="shared" si="28"/>
        <v>-1.7204162409721646</v>
      </c>
      <c r="K1840" s="5">
        <f>MAX(Online_RAW!$L$2-Online_RAW!L1840,0)</f>
        <v>0</v>
      </c>
      <c r="L1840" s="5">
        <f>0.0039*(Online_RAW!M1840)</f>
        <v>195.5616</v>
      </c>
      <c r="M1840" s="10">
        <f>Online_RAW!$N$2-Online_RAW!N1840</f>
        <v>600.12960000000021</v>
      </c>
      <c r="N1840" s="5">
        <f>Online_RAW!C1840*60</f>
        <v>141.98481818181841</v>
      </c>
      <c r="O1840" s="5">
        <f>MAX(0, Online_RAW!D1840*60)</f>
        <v>38.194909090909078</v>
      </c>
      <c r="P1840" s="5">
        <f>_xlfn.IFNA(VLOOKUP(A1840,Sampling!$D$7:$E$14,2,FALSE),0)</f>
        <v>0</v>
      </c>
      <c r="Q1840">
        <f>_xlfn.IFNA(VLOOKUP(A1840,Refill!$D$6:$G$8,2,FALSE),0)</f>
        <v>0</v>
      </c>
    </row>
    <row r="1841" spans="1:17" x14ac:dyDescent="0.25">
      <c r="A1841" s="5">
        <f>ROUND((Online_RAW!B1841-General!$B$10)*24,3)</f>
        <v>30.65</v>
      </c>
      <c r="B1841" s="5">
        <f>General!$B$12+Online_ANA!K1841/1000+Online_ANA!L1841/1000+Online_ANA!M1841/1000/General!$B$22-SUM($P$2:P1841)/1000/General!$B$24+SUM($Q$2:Q1841)/1000/General!$B$24</f>
        <v>1.7024490670921382</v>
      </c>
      <c r="C1841" s="5">
        <f>Online_RAW!K1841</f>
        <v>31.213333333333299</v>
      </c>
      <c r="D1841" s="5">
        <f>Online_RAW!J1841</f>
        <v>4.8612500000000001</v>
      </c>
      <c r="E1841" s="5">
        <f>(1-F1841/100-G1841/100)/(1-C1841/100-D1841/100-General!$B$17/100)</f>
        <v>0.91269542822783067</v>
      </c>
      <c r="F1841" s="5">
        <f>N1841*General!$B$14/(N1841+O1841)+O1841*100/(N1841+O1841)</f>
        <v>42.021198528869022</v>
      </c>
      <c r="G1841" s="5">
        <f>N1841*General!$B$15/(N1841+O1841)</f>
        <v>2.9282222965217666E-2</v>
      </c>
      <c r="H1841" s="5">
        <f>(N1841+O1841)*(1/General!$B$20)*((F1841/100)-E1841*(C1841/100))*1000/B1841</f>
        <v>639.19758006089705</v>
      </c>
      <c r="I1841" s="5">
        <f>(N1841+O1841)*(1/General!$B$20)*((D1841/100)*E1841-(G1841/100))*1000/B1841</f>
        <v>208.18110240526002</v>
      </c>
      <c r="J1841" s="5">
        <f t="shared" si="28"/>
        <v>0.32569131814520696</v>
      </c>
      <c r="K1841" s="5">
        <f>MAX(Online_RAW!$L$2-Online_RAW!L1841,0)</f>
        <v>0</v>
      </c>
      <c r="L1841" s="5">
        <f>0.0039*(Online_RAW!M1841)</f>
        <v>195.5616</v>
      </c>
      <c r="M1841" s="10">
        <f>Online_RAW!$N$2-Online_RAW!N1841</f>
        <v>601.55733913043059</v>
      </c>
      <c r="N1841" s="5">
        <f>Online_RAW!C1841*60</f>
        <v>131.94130434782579</v>
      </c>
      <c r="O1841" s="5">
        <f>MAX(0, Online_RAW!D1841*60)</f>
        <v>48.292695652173904</v>
      </c>
      <c r="P1841" s="5">
        <f>_xlfn.IFNA(VLOOKUP(A1841,Sampling!$D$7:$E$14,2,FALSE),0)</f>
        <v>0</v>
      </c>
      <c r="Q1841">
        <f>_xlfn.IFNA(VLOOKUP(A1841,Refill!$D$6:$G$8,2,FALSE),0)</f>
        <v>0</v>
      </c>
    </row>
    <row r="1842" spans="1:17" x14ac:dyDescent="0.25">
      <c r="A1842" s="5">
        <f>ROUND((Online_RAW!B1842-General!$B$10)*24,3)</f>
        <v>30.667000000000002</v>
      </c>
      <c r="B1842" s="5">
        <f>General!$B$12+Online_ANA!K1842/1000+Online_ANA!L1842/1000+Online_ANA!M1842/1000/General!$B$22-SUM($P$2:P1842)/1000/General!$B$24+SUM($Q$2:Q1842)/1000/General!$B$24</f>
        <v>1.7037787515945872</v>
      </c>
      <c r="C1842" s="5">
        <f>Online_RAW!K1842</f>
        <v>32.938333333333297</v>
      </c>
      <c r="D1842" s="5">
        <f>Online_RAW!J1842</f>
        <v>5.0133333333333301</v>
      </c>
      <c r="E1842" s="5">
        <f>(1-F1842/100-G1842/100)/(1-C1842/100-D1842/100-General!$B$17/100)</f>
        <v>0.87251134073727143</v>
      </c>
      <c r="F1842" s="5">
        <f>N1842*General!$B$14/(N1842+O1842)+O1842*100/(N1842+O1842)</f>
        <v>46.212489028750042</v>
      </c>
      <c r="G1842" s="5">
        <f>N1842*General!$B$15/(N1842+O1842)</f>
        <v>2.7165409581439374E-2</v>
      </c>
      <c r="H1842" s="5">
        <f>(N1842+O1842)*(1/General!$B$20)*((F1842/100)-E1842*(C1842/100))*1000/B1842</f>
        <v>824.42058190484647</v>
      </c>
      <c r="I1842" s="5">
        <f>(N1842+O1842)*(1/General!$B$20)*((D1842/100)*E1842-(G1842/100))*1000/B1842</f>
        <v>205.09875967405051</v>
      </c>
      <c r="J1842" s="5">
        <f t="shared" si="28"/>
        <v>0.24877928108025174</v>
      </c>
      <c r="K1842" s="5">
        <f>MAX(Online_RAW!$L$2-Online_RAW!L1842,0)</f>
        <v>0</v>
      </c>
      <c r="L1842" s="5">
        <f>0.0039*(Online_RAW!M1842)</f>
        <v>195.5616</v>
      </c>
      <c r="M1842" s="10">
        <f>Online_RAW!$N$2-Online_RAW!N1842</f>
        <v>603.00669523810029</v>
      </c>
      <c r="N1842" s="5">
        <f>Online_RAW!C1842*60</f>
        <v>122.36571428571419</v>
      </c>
      <c r="O1842" s="5">
        <f>MAX(0, Online_RAW!D1842*60)</f>
        <v>57.813000000000002</v>
      </c>
      <c r="P1842" s="5">
        <f>_xlfn.IFNA(VLOOKUP(A1842,Sampling!$D$7:$E$14,2,FALSE),0)</f>
        <v>0</v>
      </c>
      <c r="Q1842">
        <f>_xlfn.IFNA(VLOOKUP(A1842,Refill!$D$6:$G$8,2,FALSE),0)</f>
        <v>0</v>
      </c>
    </row>
    <row r="1843" spans="1:17" x14ac:dyDescent="0.25">
      <c r="A1843" s="5">
        <f>ROUND((Online_RAW!B1843-General!$B$10)*24,3)</f>
        <v>30.683</v>
      </c>
      <c r="B1843" s="5">
        <f>General!$B$12+Online_ANA!K1843/1000+Online_ANA!L1843/1000+Online_ANA!M1843/1000/General!$B$22-SUM($P$2:P1843)/1000/General!$B$24+SUM($Q$2:Q1843)/1000/General!$B$24</f>
        <v>1.7053100816180184</v>
      </c>
      <c r="C1843" s="5">
        <f>Online_RAW!K1843</f>
        <v>36.092307692307699</v>
      </c>
      <c r="D1843" s="5">
        <f>Online_RAW!J1843</f>
        <v>5.3866666666666703</v>
      </c>
      <c r="E1843" s="5">
        <f>(1-F1843/100-G1843/100)/(1-C1843/100-D1843/100-General!$B$17/100)</f>
        <v>0.85593964556671032</v>
      </c>
      <c r="F1843" s="5">
        <f>N1843*General!$B$14/(N1843+O1843)+O1843*100/(N1843+O1843)</f>
        <v>50.254768700914298</v>
      </c>
      <c r="G1843" s="5">
        <f>N1843*General!$B$15/(N1843+O1843)</f>
        <v>2.5123854191457427E-2</v>
      </c>
      <c r="H1843" s="5">
        <f>(N1843+O1843)*(1/General!$B$20)*((F1843/100)-E1843*(C1843/100))*1000/B1843</f>
        <v>911.36522008160182</v>
      </c>
      <c r="I1843" s="5">
        <f>(N1843+O1843)*(1/General!$B$20)*((D1843/100)*E1843-(G1843/100))*1000/B1843</f>
        <v>215.84104594007869</v>
      </c>
      <c r="J1843" s="5">
        <f t="shared" si="28"/>
        <v>0.23683265630956676</v>
      </c>
      <c r="K1843" s="5">
        <f>MAX(Online_RAW!$L$2-Online_RAW!L1843,0)</f>
        <v>0</v>
      </c>
      <c r="L1843" s="5">
        <f>0.0039*(Online_RAW!M1843)</f>
        <v>195.79013999999998</v>
      </c>
      <c r="M1843" s="10">
        <f>Online_RAW!$N$2-Online_RAW!N1843</f>
        <v>604.42673636363998</v>
      </c>
      <c r="N1843" s="5">
        <f>Online_RAW!C1843*60</f>
        <v>113.00372727272701</v>
      </c>
      <c r="O1843" s="5">
        <f>MAX(0, Online_RAW!D1843*60)</f>
        <v>66.9109090909092</v>
      </c>
      <c r="P1843" s="5">
        <f>_xlfn.IFNA(VLOOKUP(A1843,Sampling!$D$7:$E$14,2,FALSE),0)</f>
        <v>0</v>
      </c>
      <c r="Q1843">
        <f>_xlfn.IFNA(VLOOKUP(A1843,Refill!$D$6:$G$8,2,FALSE),0)</f>
        <v>0</v>
      </c>
    </row>
    <row r="1844" spans="1:17" x14ac:dyDescent="0.25">
      <c r="A1844" s="5">
        <f>ROUND((Online_RAW!B1844-General!$B$10)*24,3)</f>
        <v>30.7</v>
      </c>
      <c r="B1844" s="5">
        <f>General!$B$12+Online_ANA!K1844/1000+Online_ANA!L1844/1000+Online_ANA!M1844/1000/General!$B$22-SUM($P$2:P1844)/1000/General!$B$24+SUM($Q$2:Q1844)/1000/General!$B$24</f>
        <v>1.7069946956122841</v>
      </c>
      <c r="C1844" s="5">
        <f>Online_RAW!K1844</f>
        <v>39.301538461538499</v>
      </c>
      <c r="D1844" s="5">
        <f>Online_RAW!J1844</f>
        <v>5.83785714285714</v>
      </c>
      <c r="E1844" s="5">
        <f>(1-F1844/100-G1844/100)/(1-C1844/100-D1844/100-General!$B$17/100)</f>
        <v>0.83816521194446869</v>
      </c>
      <c r="F1844" s="5">
        <f>N1844*General!$B$14/(N1844+O1844)+O1844*100/(N1844+O1844)</f>
        <v>54.357365693632019</v>
      </c>
      <c r="G1844" s="5">
        <f>N1844*General!$B$15/(N1844+O1844)</f>
        <v>2.3051835508266658E-2</v>
      </c>
      <c r="H1844" s="5">
        <f>(N1844+O1844)*(1/General!$B$20)*((F1844/100)-E1844*(C1844/100))*1000/B1844</f>
        <v>1005.9501065764956</v>
      </c>
      <c r="I1844" s="5">
        <f>(N1844+O1844)*(1/General!$B$20)*((D1844/100)*E1844-(G1844/100))*1000/B1844</f>
        <v>228.75290549976745</v>
      </c>
      <c r="J1844" s="5">
        <f t="shared" si="28"/>
        <v>0.22739985214403113</v>
      </c>
      <c r="K1844" s="5">
        <f>MAX(Online_RAW!$L$2-Online_RAW!L1844,0)</f>
        <v>0</v>
      </c>
      <c r="L1844" s="5">
        <f>0.0039*(Online_RAW!M1844)</f>
        <v>196.18169999999998</v>
      </c>
      <c r="M1844" s="10">
        <f>Online_RAW!$N$2-Online_RAW!N1844</f>
        <v>605.83616521738986</v>
      </c>
      <c r="N1844" s="5">
        <f>Online_RAW!C1844*60</f>
        <v>103.56939130434779</v>
      </c>
      <c r="O1844" s="5">
        <f>MAX(0, Online_RAW!D1844*60)</f>
        <v>76.146260869565396</v>
      </c>
      <c r="P1844" s="5">
        <f>_xlfn.IFNA(VLOOKUP(A1844,Sampling!$D$7:$E$14,2,FALSE),0)</f>
        <v>0</v>
      </c>
      <c r="Q1844">
        <f>_xlfn.IFNA(VLOOKUP(A1844,Refill!$D$6:$G$8,2,FALSE),0)</f>
        <v>0</v>
      </c>
    </row>
    <row r="1845" spans="1:17" x14ac:dyDescent="0.25">
      <c r="A1845" s="5">
        <f>ROUND((Online_RAW!B1845-General!$B$10)*24,3)</f>
        <v>30.716999999999999</v>
      </c>
      <c r="B1845" s="5">
        <f>General!$B$12+Online_ANA!K1845/1000+Online_ANA!L1845/1000+Online_ANA!M1845/1000/General!$B$22-SUM($P$2:P1845)/1000/General!$B$24+SUM($Q$2:Q1845)/1000/General!$B$24</f>
        <v>1.708748568507092</v>
      </c>
      <c r="C1845" s="5">
        <f>Online_RAW!K1845</f>
        <v>42.916153846153797</v>
      </c>
      <c r="D1845" s="5">
        <f>Online_RAW!J1845</f>
        <v>6.2576923076923103</v>
      </c>
      <c r="E1845" s="5">
        <f>(1-F1845/100-G1845/100)/(1-C1845/100-D1845/100-General!$B$17/100)</f>
        <v>0.82179523838065049</v>
      </c>
      <c r="F1845" s="5">
        <f>N1845*General!$B$14/(N1845+O1845)+O1845*100/(N1845+O1845)</f>
        <v>58.565966982872226</v>
      </c>
      <c r="G1845" s="5">
        <f>N1845*General!$B$15/(N1845+O1845)</f>
        <v>2.0926279301579684E-2</v>
      </c>
      <c r="H1845" s="5">
        <f>(N1845+O1845)*(1/General!$B$20)*((F1845/100)-E1845*(C1845/100))*1000/B1845</f>
        <v>1096.8642882976442</v>
      </c>
      <c r="I1845" s="5">
        <f>(N1845+O1845)*(1/General!$B$20)*((D1845/100)*E1845-(G1845/100))*1000/B1845</f>
        <v>241.12778778442458</v>
      </c>
      <c r="J1845" s="5">
        <f t="shared" si="28"/>
        <v>0.21983374821935342</v>
      </c>
      <c r="K1845" s="5">
        <f>MAX(Online_RAW!$L$2-Online_RAW!L1845,0)</f>
        <v>0</v>
      </c>
      <c r="L1845" s="5">
        <f>0.0039*(Online_RAW!M1845)</f>
        <v>196.60836</v>
      </c>
      <c r="M1845" s="10">
        <f>Online_RAW!$N$2-Online_RAW!N1845</f>
        <v>607.28282727273017</v>
      </c>
      <c r="N1845" s="5">
        <f>Online_RAW!C1845*60</f>
        <v>94.334347826086798</v>
      </c>
      <c r="O1845" s="5">
        <f>MAX(0, Online_RAW!D1845*60)</f>
        <v>85.983130434782396</v>
      </c>
      <c r="P1845" s="5">
        <f>_xlfn.IFNA(VLOOKUP(A1845,Sampling!$D$7:$E$14,2,FALSE),0)</f>
        <v>0</v>
      </c>
      <c r="Q1845">
        <f>_xlfn.IFNA(VLOOKUP(A1845,Refill!$D$6:$G$8,2,FALSE),0)</f>
        <v>0</v>
      </c>
    </row>
    <row r="1846" spans="1:17" x14ac:dyDescent="0.25">
      <c r="A1846" s="5">
        <f>ROUND((Online_RAW!B1846-General!$B$10)*24,3)</f>
        <v>30.733000000000001</v>
      </c>
      <c r="B1846" s="5">
        <f>General!$B$12+Online_ANA!K1846/1000+Online_ANA!L1846/1000+Online_ANA!M1846/1000/General!$B$22-SUM($P$2:P1846)/1000/General!$B$24+SUM($Q$2:Q1846)/1000/General!$B$24</f>
        <v>1.71050803984045</v>
      </c>
      <c r="C1846" s="5">
        <f>Online_RAW!K1846</f>
        <v>46.455384615384602</v>
      </c>
      <c r="D1846" s="5">
        <f>Online_RAW!J1846</f>
        <v>6.6154545454545497</v>
      </c>
      <c r="E1846" s="5">
        <f>(1-F1846/100-G1846/100)/(1-C1846/100-D1846/100-General!$B$17/100)</f>
        <v>0.8011045521928335</v>
      </c>
      <c r="F1846" s="5">
        <f>N1846*General!$B$14/(N1846+O1846)+O1846*100/(N1846+O1846)</f>
        <v>62.732645502338784</v>
      </c>
      <c r="G1846" s="5">
        <f>N1846*General!$B$15/(N1846+O1846)</f>
        <v>1.882189621094001E-2</v>
      </c>
      <c r="H1846" s="5">
        <f>(N1846+O1846)*(1/General!$B$20)*((F1846/100)-E1846*(C1846/100))*1000/B1846</f>
        <v>1198.1631702624434</v>
      </c>
      <c r="I1846" s="5">
        <f>(N1846+O1846)*(1/General!$B$20)*((D1846/100)*E1846-(G1846/100))*1000/B1846</f>
        <v>247.9645845597631</v>
      </c>
      <c r="J1846" s="5">
        <f t="shared" si="28"/>
        <v>0.20695393642040374</v>
      </c>
      <c r="K1846" s="5">
        <f>MAX(Online_RAW!$L$2-Online_RAW!L1846,0)</f>
        <v>0</v>
      </c>
      <c r="L1846" s="5">
        <f>0.0039*(Online_RAW!M1846)</f>
        <v>197.01083999999997</v>
      </c>
      <c r="M1846" s="10">
        <f>Online_RAW!$N$2-Online_RAW!N1846</f>
        <v>608.76194782609036</v>
      </c>
      <c r="N1846" s="5">
        <f>Online_RAW!C1846*60</f>
        <v>84.70982608695661</v>
      </c>
      <c r="O1846" s="5">
        <f>MAX(0, Online_RAW!D1846*60)</f>
        <v>95.31417391304339</v>
      </c>
      <c r="P1846" s="5">
        <f>_xlfn.IFNA(VLOOKUP(A1846,Sampling!$D$7:$E$14,2,FALSE),0)</f>
        <v>0</v>
      </c>
      <c r="Q1846">
        <f>_xlfn.IFNA(VLOOKUP(A1846,Refill!$D$6:$G$8,2,FALSE),0)</f>
        <v>0</v>
      </c>
    </row>
    <row r="1847" spans="1:17" x14ac:dyDescent="0.25">
      <c r="A1847" s="5">
        <f>ROUND((Online_RAW!B1847-General!$B$10)*24,3)</f>
        <v>30.75</v>
      </c>
      <c r="B1847" s="5">
        <f>General!$B$12+Online_ANA!K1847/1000+Online_ANA!L1847/1000+Online_ANA!M1847/1000/General!$B$22-SUM($P$2:P1847)/1000/General!$B$24+SUM($Q$2:Q1847)/1000/General!$B$24</f>
        <v>1.712279597257679</v>
      </c>
      <c r="C1847" s="5">
        <f>Online_RAW!K1847</f>
        <v>49.777500000000003</v>
      </c>
      <c r="D1847" s="5">
        <f>Online_RAW!J1847</f>
        <v>6.9638461538461502</v>
      </c>
      <c r="E1847" s="5">
        <f>(1-F1847/100-G1847/100)/(1-C1847/100-D1847/100-General!$B$17/100)</f>
        <v>0.77178650978609142</v>
      </c>
      <c r="F1847" s="5">
        <f>N1847*General!$B$14/(N1847+O1847)+O1847*100/(N1847+O1847)</f>
        <v>66.930798999330378</v>
      </c>
      <c r="G1847" s="5">
        <f>N1847*General!$B$15/(N1847+O1847)</f>
        <v>1.6701616667004857E-2</v>
      </c>
      <c r="H1847" s="5">
        <f>(N1847+O1847)*(1/General!$B$20)*((F1847/100)-E1847*(C1847/100))*1000/B1847</f>
        <v>1337.1660141755212</v>
      </c>
      <c r="I1847" s="5">
        <f>(N1847+O1847)*(1/General!$B$20)*((D1847/100)*E1847-(G1847/100))*1000/B1847</f>
        <v>251.2662203894501</v>
      </c>
      <c r="J1847" s="5">
        <f t="shared" si="28"/>
        <v>0.18790951738657335</v>
      </c>
      <c r="K1847" s="5">
        <f>MAX(Online_RAW!$L$2-Online_RAW!L1847,0)</f>
        <v>0</v>
      </c>
      <c r="L1847" s="5">
        <f>0.0039*(Online_RAW!M1847)</f>
        <v>197.41897499999999</v>
      </c>
      <c r="M1847" s="10">
        <f>Online_RAW!$N$2-Online_RAW!N1847</f>
        <v>610.24807826086999</v>
      </c>
      <c r="N1847" s="5">
        <f>Online_RAW!C1847*60</f>
        <v>75.150521739130198</v>
      </c>
      <c r="O1847" s="5">
        <f>MAX(0, Online_RAW!D1847*60)</f>
        <v>104.8333043478258</v>
      </c>
      <c r="P1847" s="5">
        <f>_xlfn.IFNA(VLOOKUP(A1847,Sampling!$D$7:$E$14,2,FALSE),0)</f>
        <v>0</v>
      </c>
      <c r="Q1847">
        <f>_xlfn.IFNA(VLOOKUP(A1847,Refill!$D$6:$G$8,2,FALSE),0)</f>
        <v>0</v>
      </c>
    </row>
    <row r="1848" spans="1:17" x14ac:dyDescent="0.25">
      <c r="A1848" s="5">
        <f>ROUND((Online_RAW!B1848-General!$B$10)*24,3)</f>
        <v>30.766999999999999</v>
      </c>
      <c r="B1848" s="5">
        <f>General!$B$12+Online_ANA!K1848/1000+Online_ANA!L1848/1000+Online_ANA!M1848/1000/General!$B$22-SUM($P$2:P1848)/1000/General!$B$24+SUM($Q$2:Q1848)/1000/General!$B$24</f>
        <v>1.7136514171144592</v>
      </c>
      <c r="C1848" s="5">
        <f>Online_RAW!K1848</f>
        <v>53.215000000000003</v>
      </c>
      <c r="D1848" s="5">
        <f>Online_RAW!J1848</f>
        <v>7.4108333333333301</v>
      </c>
      <c r="E1848" s="5">
        <f>(1-F1848/100-G1848/100)/(1-C1848/100-D1848/100-General!$B$17/100)</f>
        <v>0.74371681362718456</v>
      </c>
      <c r="F1848" s="5">
        <f>N1848*General!$B$14/(N1848+O1848)+O1848*100/(N1848+O1848)</f>
        <v>71.023936396241425</v>
      </c>
      <c r="G1848" s="5">
        <f>N1848*General!$B$15/(N1848+O1848)</f>
        <v>1.4634375557453826E-2</v>
      </c>
      <c r="H1848" s="5">
        <f>(N1848+O1848)*(1/General!$B$20)*((F1848/100)-E1848*(C1848/100))*1000/B1848</f>
        <v>1472.6775228375868</v>
      </c>
      <c r="I1848" s="5">
        <f>(N1848+O1848)*(1/General!$B$20)*((D1848/100)*E1848-(G1848/100))*1000/B1848</f>
        <v>257.42324933776496</v>
      </c>
      <c r="J1848" s="5">
        <f t="shared" si="28"/>
        <v>0.1747994692291876</v>
      </c>
      <c r="K1848" s="5">
        <f>MAX(Online_RAW!$L$2-Online_RAW!L1848,0)</f>
        <v>0</v>
      </c>
      <c r="L1848" s="5">
        <f>0.0039*(Online_RAW!M1848)</f>
        <v>197.41897499999999</v>
      </c>
      <c r="M1848" s="10">
        <f>Online_RAW!$N$2-Online_RAW!N1848</f>
        <v>611.7433619047606</v>
      </c>
      <c r="N1848" s="5">
        <f>Online_RAW!C1848*60</f>
        <v>65.808782608695594</v>
      </c>
      <c r="O1848" s="5">
        <f>MAX(0, Online_RAW!D1848*60)</f>
        <v>114.06573913043459</v>
      </c>
      <c r="P1848" s="5">
        <f>_xlfn.IFNA(VLOOKUP(A1848,Sampling!$D$7:$E$14,2,FALSE),0)</f>
        <v>0</v>
      </c>
      <c r="Q1848">
        <f>_xlfn.IFNA(VLOOKUP(A1848,Refill!$D$6:$G$8,2,FALSE),0)</f>
        <v>0</v>
      </c>
    </row>
    <row r="1849" spans="1:17" x14ac:dyDescent="0.25">
      <c r="A1849" s="5">
        <f>ROUND((Online_RAW!B1849-General!$B$10)*24,3)</f>
        <v>30.783000000000001</v>
      </c>
      <c r="B1849" s="5">
        <f>General!$B$12+Online_ANA!K1849/1000+Online_ANA!L1849/1000+Online_ANA!M1849/1000/General!$B$22-SUM($P$2:P1849)/1000/General!$B$24+SUM($Q$2:Q1849)/1000/General!$B$24</f>
        <v>1.7153275744370275</v>
      </c>
      <c r="C1849" s="5">
        <f>Online_RAW!K1849</f>
        <v>56.544615384615398</v>
      </c>
      <c r="D1849" s="5">
        <f>Online_RAW!J1849</f>
        <v>7.82909090909091</v>
      </c>
      <c r="E1849" s="5">
        <f>(1-F1849/100-G1849/100)/(1-C1849/100-D1849/100-General!$B$17/100)</f>
        <v>0.72511754919324856</v>
      </c>
      <c r="F1849" s="5">
        <f>N1849*General!$B$14/(N1849+O1849)+O1849*100/(N1849+O1849)</f>
        <v>74.46760685851082</v>
      </c>
      <c r="G1849" s="5">
        <f>N1849*General!$B$15/(N1849+O1849)</f>
        <v>1.2895148051257172E-2</v>
      </c>
      <c r="H1849" s="5">
        <f>(N1849+O1849)*(1/General!$B$20)*((F1849/100)-E1849*(C1849/100))*1000/B1849</f>
        <v>1567.3300068893232</v>
      </c>
      <c r="I1849" s="5">
        <f>(N1849+O1849)*(1/General!$B$20)*((D1849/100)*E1849-(G1849/100))*1000/B1849</f>
        <v>265.26949285317994</v>
      </c>
      <c r="J1849" s="5">
        <f t="shared" ref="J1849:J1912" si="29">I1849/H1849</f>
        <v>0.16924929127061109</v>
      </c>
      <c r="K1849" s="5">
        <f>MAX(Online_RAW!$L$2-Online_RAW!L1849,0)</f>
        <v>0</v>
      </c>
      <c r="L1849" s="5">
        <f>0.0039*(Online_RAW!M1849)</f>
        <v>197.79825</v>
      </c>
      <c r="M1849" s="10">
        <f>Online_RAW!$N$2-Online_RAW!N1849</f>
        <v>613.15696363636016</v>
      </c>
      <c r="N1849" s="5">
        <f>Online_RAW!C1849*60</f>
        <v>58.048090909090917</v>
      </c>
      <c r="O1849" s="5">
        <f>MAX(0, Online_RAW!D1849*60)</f>
        <v>122.01371428571399</v>
      </c>
      <c r="P1849" s="5">
        <f>_xlfn.IFNA(VLOOKUP(A1849,Sampling!$D$7:$E$14,2,FALSE),0)</f>
        <v>0</v>
      </c>
      <c r="Q1849">
        <f>_xlfn.IFNA(VLOOKUP(A1849,Refill!$D$6:$G$8,2,FALSE),0)</f>
        <v>0</v>
      </c>
    </row>
    <row r="1850" spans="1:17" x14ac:dyDescent="0.25">
      <c r="A1850" s="5">
        <f>ROUND((Online_RAW!B1850-General!$B$10)*24,3)</f>
        <v>30.8</v>
      </c>
      <c r="B1850" s="5">
        <f>General!$B$12+Online_ANA!K1850/1000+Online_ANA!L1850/1000+Online_ANA!M1850/1000/General!$B$22-SUM($P$2:P1850)/1000/General!$B$24+SUM($Q$2:Q1850)/1000/General!$B$24</f>
        <v>1.7168332817347802</v>
      </c>
      <c r="C1850" s="5">
        <f>Online_RAW!K1850</f>
        <v>60.015384615384598</v>
      </c>
      <c r="D1850" s="5">
        <f>Online_RAW!J1850</f>
        <v>8.2159999999999993</v>
      </c>
      <c r="E1850" s="5">
        <f>(1-F1850/100-G1850/100)/(1-C1850/100-D1850/100-General!$B$17/100)</f>
        <v>0.81041964459008753</v>
      </c>
      <c r="F1850" s="5">
        <f>N1850*General!$B$14/(N1850+O1850)+O1850*100/(N1850+O1850)</f>
        <v>74.591919993457992</v>
      </c>
      <c r="G1850" s="5">
        <f>N1850*General!$B$15/(N1850+O1850)</f>
        <v>1.2832363639667683E-2</v>
      </c>
      <c r="H1850" s="5">
        <f>(N1850+O1850)*(1/General!$B$20)*((F1850/100)-E1850*(C1850/100))*1000/B1850</f>
        <v>1214.6789449625567</v>
      </c>
      <c r="I1850" s="5">
        <f>(N1850+O1850)*(1/General!$B$20)*((D1850/100)*E1850-(G1850/100))*1000/B1850</f>
        <v>311.01778343120918</v>
      </c>
      <c r="J1850" s="5">
        <f t="shared" si="29"/>
        <v>0.25604937396918204</v>
      </c>
      <c r="K1850" s="5">
        <f>MAX(Online_RAW!$L$2-Online_RAW!L1850,0)</f>
        <v>0</v>
      </c>
      <c r="L1850" s="5">
        <f>0.0039*(Online_RAW!M1850)</f>
        <v>197.99519999999998</v>
      </c>
      <c r="M1850" s="10">
        <f>Online_RAW!$N$2-Online_RAW!N1850</f>
        <v>614.58350909091041</v>
      </c>
      <c r="N1850" s="5">
        <f>Online_RAW!C1850*60</f>
        <v>57.775909090909074</v>
      </c>
      <c r="O1850" s="5">
        <f>MAX(0, Online_RAW!D1850*60)</f>
        <v>122.31845454545461</v>
      </c>
      <c r="P1850" s="5">
        <f>_xlfn.IFNA(VLOOKUP(A1850,Sampling!$D$7:$E$14,2,FALSE),0)</f>
        <v>0</v>
      </c>
      <c r="Q1850">
        <f>_xlfn.IFNA(VLOOKUP(A1850,Refill!$D$6:$G$8,2,FALSE),0)</f>
        <v>0</v>
      </c>
    </row>
    <row r="1851" spans="1:17" x14ac:dyDescent="0.25">
      <c r="A1851" s="5">
        <f>ROUND((Online_RAW!B1851-General!$B$10)*24,3)</f>
        <v>30.817</v>
      </c>
      <c r="B1851" s="5">
        <f>General!$B$12+Online_ANA!K1851/1000+Online_ANA!L1851/1000+Online_ANA!M1851/1000/General!$B$22-SUM($P$2:P1851)/1000/General!$B$24+SUM($Q$2:Q1851)/1000/General!$B$24</f>
        <v>1.7182244660550461</v>
      </c>
      <c r="C1851" s="5">
        <f>Online_RAW!K1851</f>
        <v>62.45</v>
      </c>
      <c r="D1851" s="5">
        <f>Online_RAW!J1851</f>
        <v>8.2572727272727295</v>
      </c>
      <c r="E1851" s="5">
        <f>(1-F1851/100-G1851/100)/(1-C1851/100-D1851/100-General!$B$17/100)</f>
        <v>1.0096968207104042</v>
      </c>
      <c r="F1851" s="5">
        <f>N1851*General!$B$14/(N1851+O1851)+O1851*100/(N1851+O1851)</f>
        <v>70.845389899657377</v>
      </c>
      <c r="G1851" s="5">
        <f>N1851*General!$B$15/(N1851+O1851)</f>
        <v>1.4724550555728595E-2</v>
      </c>
      <c r="H1851" s="5">
        <f>(N1851+O1851)*(1/General!$B$20)*((F1851/100)-E1851*(C1851/100))*1000/B1851</f>
        <v>363.76206121315153</v>
      </c>
      <c r="I1851" s="5">
        <f>(N1851+O1851)*(1/General!$B$20)*((D1851/100)*E1851-(G1851/100))*1000/B1851</f>
        <v>388.64198995215867</v>
      </c>
      <c r="J1851" s="5">
        <f t="shared" si="29"/>
        <v>1.0683961616448736</v>
      </c>
      <c r="K1851" s="5">
        <f>MAX(Online_RAW!$L$2-Online_RAW!L1851,0)</f>
        <v>0</v>
      </c>
      <c r="L1851" s="5">
        <f>0.0039*(Online_RAW!M1851)</f>
        <v>197.99519999999998</v>
      </c>
      <c r="M1851" s="10">
        <f>Online_RAW!$N$2-Online_RAW!N1851</f>
        <v>616.09990000000016</v>
      </c>
      <c r="N1851" s="5">
        <f>Online_RAW!C1851*60</f>
        <v>66.202000000000197</v>
      </c>
      <c r="O1851" s="5">
        <f>MAX(0, Online_RAW!D1851*60)</f>
        <v>113.6391428571426</v>
      </c>
      <c r="P1851" s="5">
        <f>_xlfn.IFNA(VLOOKUP(A1851,Sampling!$D$7:$E$14,2,FALSE),0)</f>
        <v>0</v>
      </c>
      <c r="Q1851">
        <f>_xlfn.IFNA(VLOOKUP(A1851,Refill!$D$6:$G$8,2,FALSE),0)</f>
        <v>0</v>
      </c>
    </row>
    <row r="1852" spans="1:17" x14ac:dyDescent="0.25">
      <c r="A1852" s="5">
        <f>ROUND((Online_RAW!B1852-General!$B$10)*24,3)</f>
        <v>30.832999999999998</v>
      </c>
      <c r="B1852" s="5">
        <f>General!$B$12+Online_ANA!K1852/1000+Online_ANA!L1852/1000+Online_ANA!M1852/1000/General!$B$22-SUM($P$2:P1852)/1000/General!$B$24+SUM($Q$2:Q1852)/1000/General!$B$24</f>
        <v>1.7195455002502109</v>
      </c>
      <c r="C1852" s="5">
        <f>Online_RAW!K1852</f>
        <v>61.576923076923102</v>
      </c>
      <c r="D1852" s="5">
        <f>Online_RAW!J1852</f>
        <v>8.1300000000000008</v>
      </c>
      <c r="E1852" s="5">
        <f>(1-F1852/100-G1852/100)/(1-C1852/100-D1852/100-General!$B$17/100)</f>
        <v>1.0739238345284041</v>
      </c>
      <c r="F1852" s="5">
        <f>N1852*General!$B$14/(N1852+O1852)+O1852*100/(N1852+O1852)</f>
        <v>67.916017221646982</v>
      </c>
      <c r="G1852" s="5">
        <f>N1852*General!$B$15/(N1852+O1852)</f>
        <v>1.6204031706238905E-2</v>
      </c>
      <c r="H1852" s="5">
        <f>(N1852+O1852)*(1/General!$B$20)*((F1852/100)-E1852*(C1852/100))*1000/B1852</f>
        <v>83.532852310181624</v>
      </c>
      <c r="I1852" s="5">
        <f>(N1852+O1852)*(1/General!$B$20)*((D1852/100)*E1852-(G1852/100))*1000/B1852</f>
        <v>407.3499748294729</v>
      </c>
      <c r="J1852" s="5">
        <f t="shared" si="29"/>
        <v>4.8765241885535611</v>
      </c>
      <c r="K1852" s="5">
        <f>MAX(Online_RAW!$L$2-Online_RAW!L1852,0)</f>
        <v>0</v>
      </c>
      <c r="L1852" s="5">
        <f>0.0039*(Online_RAW!M1852)</f>
        <v>197.99519999999998</v>
      </c>
      <c r="M1852" s="10">
        <f>Online_RAW!$N$2-Online_RAW!N1852</f>
        <v>617.53982727272978</v>
      </c>
      <c r="N1852" s="5">
        <f>Online_RAW!C1852*60</f>
        <v>72.980454545454606</v>
      </c>
      <c r="O1852" s="5">
        <f>MAX(0, Online_RAW!D1852*60)</f>
        <v>107.1733636363638</v>
      </c>
      <c r="P1852" s="5">
        <f>_xlfn.IFNA(VLOOKUP(A1852,Sampling!$D$7:$E$14,2,FALSE),0)</f>
        <v>0</v>
      </c>
      <c r="Q1852">
        <f>_xlfn.IFNA(VLOOKUP(A1852,Refill!$D$6:$G$8,2,FALSE),0)</f>
        <v>0</v>
      </c>
    </row>
    <row r="1853" spans="1:17" x14ac:dyDescent="0.25">
      <c r="A1853" s="5">
        <f>ROUND((Online_RAW!B1853-General!$B$10)*24,3)</f>
        <v>30.85</v>
      </c>
      <c r="B1853" s="5">
        <f>General!$B$12+Online_ANA!K1853/1000+Online_ANA!L1853/1000+Online_ANA!M1853/1000/General!$B$22-SUM($P$2:P1853)/1000/General!$B$24+SUM($Q$2:Q1853)/1000/General!$B$24</f>
        <v>1.7211970592939729</v>
      </c>
      <c r="C1853" s="5">
        <f>Online_RAW!K1853</f>
        <v>58.713571428571399</v>
      </c>
      <c r="D1853" s="5">
        <f>Online_RAW!J1853</f>
        <v>7.9355555555555597</v>
      </c>
      <c r="E1853" s="5">
        <f>(1-F1853/100-G1853/100)/(1-C1853/100-D1853/100-General!$B$17/100)</f>
        <v>1.0182321298458772</v>
      </c>
      <c r="F1853" s="5">
        <f>N1853*General!$B$14/(N1853+O1853)+O1853*100/(N1853+O1853)</f>
        <v>66.464713733591807</v>
      </c>
      <c r="G1853" s="5">
        <f>N1853*General!$B$15/(N1853+O1853)</f>
        <v>1.6937013265862725E-2</v>
      </c>
      <c r="H1853" s="5">
        <f>(N1853+O1853)*(1/General!$B$20)*((F1853/100)-E1853*(C1853/100))*1000/B1853</f>
        <v>311.38243750822619</v>
      </c>
      <c r="I1853" s="5">
        <f>(N1853+O1853)*(1/General!$B$20)*((D1853/100)*E1853-(G1853/100))*1000/B1853</f>
        <v>375.82617240916284</v>
      </c>
      <c r="J1853" s="5">
        <f t="shared" si="29"/>
        <v>1.2069600823239561</v>
      </c>
      <c r="K1853" s="5">
        <f>MAX(Online_RAW!$L$2-Online_RAW!L1853,0)</f>
        <v>0</v>
      </c>
      <c r="L1853" s="5">
        <f>0.0039*(Online_RAW!M1853)</f>
        <v>198.23894999999999</v>
      </c>
      <c r="M1853" s="10">
        <f>Online_RAW!$N$2-Online_RAW!N1853</f>
        <v>619.07433913043042</v>
      </c>
      <c r="N1853" s="5">
        <f>Online_RAW!C1853*60</f>
        <v>76.137913043477994</v>
      </c>
      <c r="O1853" s="5">
        <f>MAX(0, Online_RAW!D1853*60)</f>
        <v>103.6763478260868</v>
      </c>
      <c r="P1853" s="5">
        <f>_xlfn.IFNA(VLOOKUP(A1853,Sampling!$D$7:$E$14,2,FALSE),0)</f>
        <v>0</v>
      </c>
      <c r="Q1853">
        <f>_xlfn.IFNA(VLOOKUP(A1853,Refill!$D$6:$G$8,2,FALSE),0)</f>
        <v>0</v>
      </c>
    </row>
    <row r="1854" spans="1:17" x14ac:dyDescent="0.25">
      <c r="A1854" s="5">
        <f>ROUND((Online_RAW!B1854-General!$B$10)*24,3)</f>
        <v>30.867000000000001</v>
      </c>
      <c r="B1854" s="5">
        <f>General!$B$12+Online_ANA!K1854/1000+Online_ANA!L1854/1000+Online_ANA!M1854/1000/General!$B$22-SUM($P$2:P1854)/1000/General!$B$24+SUM($Q$2:Q1854)/1000/General!$B$24</f>
        <v>1.7227545651376146</v>
      </c>
      <c r="C1854" s="5">
        <f>Online_RAW!K1854</f>
        <v>56.663333333333298</v>
      </c>
      <c r="D1854" s="5">
        <f>Online_RAW!J1854</f>
        <v>7.7836363636363597</v>
      </c>
      <c r="E1854" s="5">
        <f>(1-F1854/100-G1854/100)/(1-C1854/100-D1854/100-General!$B$17/100)</f>
        <v>0.97223268007045505</v>
      </c>
      <c r="F1854" s="5">
        <f>N1854*General!$B$14/(N1854+O1854)+O1854*100/(N1854+O1854)</f>
        <v>65.837605931434211</v>
      </c>
      <c r="G1854" s="5">
        <f>N1854*General!$B$15/(N1854+O1854)</f>
        <v>1.7253734378063535E-2</v>
      </c>
      <c r="H1854" s="5">
        <f>(N1854+O1854)*(1/General!$B$20)*((F1854/100)-E1854*(C1854/100))*1000/B1854</f>
        <v>499.94316893532778</v>
      </c>
      <c r="I1854" s="5">
        <f>(N1854+O1854)*(1/General!$B$20)*((D1854/100)*E1854-(G1854/100))*1000/B1854</f>
        <v>351.21099265585417</v>
      </c>
      <c r="J1854" s="5">
        <f t="shared" si="29"/>
        <v>0.7025018331659344</v>
      </c>
      <c r="K1854" s="5">
        <f>MAX(Online_RAW!$L$2-Online_RAW!L1854,0)</f>
        <v>0</v>
      </c>
      <c r="L1854" s="5">
        <f>0.0039*(Online_RAW!M1854)</f>
        <v>198.41639999999998</v>
      </c>
      <c r="M1854" s="10">
        <f>Online_RAW!$N$2-Online_RAW!N1854</f>
        <v>620.57859999999982</v>
      </c>
      <c r="N1854" s="5">
        <f>Online_RAW!C1854*60</f>
        <v>77.476956521738998</v>
      </c>
      <c r="O1854" s="5">
        <f>MAX(0, Online_RAW!D1854*60)</f>
        <v>102.1408695652176</v>
      </c>
      <c r="P1854" s="5">
        <f>_xlfn.IFNA(VLOOKUP(A1854,Sampling!$D$7:$E$14,2,FALSE),0)</f>
        <v>0</v>
      </c>
      <c r="Q1854">
        <f>_xlfn.IFNA(VLOOKUP(A1854,Refill!$D$6:$G$8,2,FALSE),0)</f>
        <v>0</v>
      </c>
    </row>
    <row r="1855" spans="1:17" x14ac:dyDescent="0.25">
      <c r="A1855" s="5">
        <f>ROUND((Online_RAW!B1855-General!$B$10)*24,3)</f>
        <v>30.882999999999999</v>
      </c>
      <c r="B1855" s="5">
        <f>General!$B$12+Online_ANA!K1855/1000+Online_ANA!L1855/1000+Online_ANA!M1855/1000/General!$B$22-SUM($P$2:P1855)/1000/General!$B$24+SUM($Q$2:Q1855)/1000/General!$B$24</f>
        <v>1.7243154544014869</v>
      </c>
      <c r="C1855" s="5">
        <f>Online_RAW!K1855</f>
        <v>55.7738461538462</v>
      </c>
      <c r="D1855" s="5">
        <f>Online_RAW!J1855</f>
        <v>7.6237500000000002</v>
      </c>
      <c r="E1855" s="5">
        <f>(1-F1855/100-G1855/100)/(1-C1855/100-D1855/100-General!$B$17/100)</f>
        <v>0.95821651858079526</v>
      </c>
      <c r="F1855" s="5">
        <f>N1855*General!$B$14/(N1855+O1855)+O1855*100/(N1855+O1855)</f>
        <v>65.324071836511749</v>
      </c>
      <c r="G1855" s="5">
        <f>N1855*General!$B$15/(N1855+O1855)</f>
        <v>1.7513095032064774E-2</v>
      </c>
      <c r="H1855" s="5">
        <f>(N1855+O1855)*(1/General!$B$20)*((F1855/100)-E1855*(C1855/100))*1000/B1855</f>
        <v>553.1614027563279</v>
      </c>
      <c r="I1855" s="5">
        <f>(N1855+O1855)*(1/General!$B$20)*((D1855/100)*E1855-(G1855/100))*1000/B1855</f>
        <v>339.313798737951</v>
      </c>
      <c r="J1855" s="5">
        <f t="shared" si="29"/>
        <v>0.61340830550938041</v>
      </c>
      <c r="K1855" s="5">
        <f>MAX(Online_RAW!$L$2-Online_RAW!L1855,0)</f>
        <v>0</v>
      </c>
      <c r="L1855" s="5">
        <f>0.0039*(Online_RAW!M1855)</f>
        <v>198.661125</v>
      </c>
      <c r="M1855" s="10">
        <f>Online_RAW!$N$2-Online_RAW!N1855</f>
        <v>622.01321904762062</v>
      </c>
      <c r="N1855" s="5">
        <f>Online_RAW!C1855*60</f>
        <v>78.786285714285597</v>
      </c>
      <c r="O1855" s="5">
        <f>MAX(0, Online_RAW!D1855*60)</f>
        <v>101.16199999999979</v>
      </c>
      <c r="P1855" s="5">
        <f>_xlfn.IFNA(VLOOKUP(A1855,Sampling!$D$7:$E$14,2,FALSE),0)</f>
        <v>0</v>
      </c>
      <c r="Q1855">
        <f>_xlfn.IFNA(VLOOKUP(A1855,Refill!$D$6:$G$8,2,FALSE),0)</f>
        <v>0</v>
      </c>
    </row>
    <row r="1856" spans="1:17" x14ac:dyDescent="0.25">
      <c r="A1856" s="5">
        <f>ROUND((Online_RAW!B1856-General!$B$10)*24,3)</f>
        <v>30.9</v>
      </c>
      <c r="B1856" s="5">
        <f>General!$B$12+Online_ANA!K1856/1000+Online_ANA!L1856/1000+Online_ANA!M1856/1000/General!$B$22-SUM($P$2:P1856)/1000/General!$B$24+SUM($Q$2:Q1856)/1000/General!$B$24</f>
        <v>1.7258026226855694</v>
      </c>
      <c r="C1856" s="5">
        <f>Online_RAW!K1856</f>
        <v>55.250833333333297</v>
      </c>
      <c r="D1856" s="5">
        <f>Online_RAW!J1856</f>
        <v>7.5066666666666704</v>
      </c>
      <c r="E1856" s="5">
        <f>(1-F1856/100-G1856/100)/(1-C1856/100-D1856/100-General!$B$17/100)</f>
        <v>0.94870458359237497</v>
      </c>
      <c r="F1856" s="5">
        <f>N1856*General!$B$14/(N1856+O1856)+O1856*100/(N1856+O1856)</f>
        <v>65.060720620457062</v>
      </c>
      <c r="G1856" s="5">
        <f>N1856*General!$B$15/(N1856+O1856)</f>
        <v>1.7646100696738855E-2</v>
      </c>
      <c r="H1856" s="5">
        <f>(N1856+O1856)*(1/General!$B$20)*((F1856/100)-E1856*(C1856/100))*1000/B1856</f>
        <v>588.42603082367395</v>
      </c>
      <c r="I1856" s="5">
        <f>(N1856+O1856)*(1/General!$B$20)*((D1856/100)*E1856-(G1856/100))*1000/B1856</f>
        <v>330.60393418807308</v>
      </c>
      <c r="J1856" s="5">
        <f t="shared" si="29"/>
        <v>0.56184450868921687</v>
      </c>
      <c r="K1856" s="5">
        <f>MAX(Online_RAW!$L$2-Online_RAW!L1856,0)</f>
        <v>0</v>
      </c>
      <c r="L1856" s="5">
        <f>0.0039*(Online_RAW!M1856)</f>
        <v>198.84539999999998</v>
      </c>
      <c r="M1856" s="10">
        <f>Online_RAW!$N$2-Online_RAW!N1856</f>
        <v>623.43337272727058</v>
      </c>
      <c r="N1856" s="5">
        <f>Online_RAW!C1856*60</f>
        <v>79.415739130434602</v>
      </c>
      <c r="O1856" s="5">
        <f>MAX(0, Online_RAW!D1856*60)</f>
        <v>100.603043478261</v>
      </c>
      <c r="P1856" s="5">
        <f>_xlfn.IFNA(VLOOKUP(A1856,Sampling!$D$7:$E$14,2,FALSE),0)</f>
        <v>0</v>
      </c>
      <c r="Q1856">
        <f>_xlfn.IFNA(VLOOKUP(A1856,Refill!$D$6:$G$8,2,FALSE),0)</f>
        <v>0</v>
      </c>
    </row>
    <row r="1857" spans="1:17" x14ac:dyDescent="0.25">
      <c r="A1857" s="5">
        <f>ROUND((Online_RAW!B1857-General!$B$10)*24,3)</f>
        <v>30.917000000000002</v>
      </c>
      <c r="B1857" s="5">
        <f>General!$B$12+Online_ANA!K1857/1000+Online_ANA!L1857/1000+Online_ANA!M1857/1000/General!$B$22-SUM($P$2:P1857)/1000/General!$B$24+SUM($Q$2:Q1857)/1000/General!$B$24</f>
        <v>1.7274021777323489</v>
      </c>
      <c r="C1857" s="5">
        <f>Online_RAW!K1857</f>
        <v>54.860833333333296</v>
      </c>
      <c r="D1857" s="5">
        <f>Online_RAW!J1857</f>
        <v>7.41222222222222</v>
      </c>
      <c r="E1857" s="5">
        <f>(1-F1857/100-G1857/100)/(1-C1857/100-D1857/100-General!$B$17/100)</f>
        <v>0.94400673320420792</v>
      </c>
      <c r="F1857" s="5">
        <f>N1857*General!$B$14/(N1857+O1857)+O1857*100/(N1857+O1857)</f>
        <v>64.776185067569088</v>
      </c>
      <c r="G1857" s="5">
        <f>N1857*General!$B$15/(N1857+O1857)</f>
        <v>1.7789805521429756E-2</v>
      </c>
      <c r="H1857" s="5">
        <f>(N1857+O1857)*(1/General!$B$20)*((F1857/100)-E1857*(C1857/100))*1000/B1857</f>
        <v>603.99860499046099</v>
      </c>
      <c r="I1857" s="5">
        <f>(N1857+O1857)*(1/General!$B$20)*((D1857/100)*E1857-(G1857/100))*1000/B1857</f>
        <v>324.59268742075136</v>
      </c>
      <c r="J1857" s="5">
        <f t="shared" si="29"/>
        <v>0.53740635282738392</v>
      </c>
      <c r="K1857" s="5">
        <f>MAX(Online_RAW!$L$2-Online_RAW!L1857,0)</f>
        <v>0</v>
      </c>
      <c r="L1857" s="5">
        <f>0.0039*(Online_RAW!M1857)</f>
        <v>199.06672499999999</v>
      </c>
      <c r="M1857" s="10">
        <f>Online_RAW!$N$2-Online_RAW!N1857</f>
        <v>624.93564347826032</v>
      </c>
      <c r="N1857" s="5">
        <f>Online_RAW!C1857*60</f>
        <v>80.083826086956606</v>
      </c>
      <c r="O1857" s="5">
        <f>MAX(0, Online_RAW!D1857*60)</f>
        <v>99.982956521738998</v>
      </c>
      <c r="P1857" s="5">
        <f>_xlfn.IFNA(VLOOKUP(A1857,Sampling!$D$7:$E$14,2,FALSE),0)</f>
        <v>0</v>
      </c>
      <c r="Q1857">
        <f>_xlfn.IFNA(VLOOKUP(A1857,Refill!$D$6:$G$8,2,FALSE),0)</f>
        <v>0</v>
      </c>
    </row>
    <row r="1858" spans="1:17" x14ac:dyDescent="0.25">
      <c r="A1858" s="5">
        <f>ROUND((Online_RAW!B1858-General!$B$10)*24,3)</f>
        <v>30.933</v>
      </c>
      <c r="B1858" s="5">
        <f>General!$B$12+Online_ANA!K1858/1000+Online_ANA!L1858/1000+Online_ANA!M1858/1000/General!$B$22-SUM($P$2:P1858)/1000/General!$B$24+SUM($Q$2:Q1858)/1000/General!$B$24</f>
        <v>1.7289304045871563</v>
      </c>
      <c r="C1858" s="5">
        <f>Online_RAW!K1858</f>
        <v>54.593636363636399</v>
      </c>
      <c r="D1858" s="5">
        <f>Online_RAW!J1858</f>
        <v>7.38</v>
      </c>
      <c r="E1858" s="5">
        <f>(1-F1858/100-G1858/100)/(1-C1858/100-D1858/100-General!$B$17/100)</f>
        <v>0.94003634930284996</v>
      </c>
      <c r="F1858" s="5">
        <f>N1858*General!$B$14/(N1858+O1858)+O1858*100/(N1858+O1858)</f>
        <v>64.64272523782877</v>
      </c>
      <c r="G1858" s="5">
        <f>N1858*General!$B$15/(N1858+O1858)</f>
        <v>1.7857209475844061E-2</v>
      </c>
      <c r="H1858" s="5">
        <f>(N1858+O1858)*(1/General!$B$20)*((F1858/100)-E1858*(C1858/100))*1000/B1858</f>
        <v>619.27163915751737</v>
      </c>
      <c r="I1858" s="5">
        <f>(N1858+O1858)*(1/General!$B$20)*((D1858/100)*E1858-(G1858/100))*1000/B1858</f>
        <v>321.63987797153641</v>
      </c>
      <c r="J1858" s="5">
        <f t="shared" si="29"/>
        <v>0.51938415653768444</v>
      </c>
      <c r="K1858" s="5">
        <f>MAX(Online_RAW!$L$2-Online_RAW!L1858,0)</f>
        <v>0</v>
      </c>
      <c r="L1858" s="5">
        <f>0.0039*(Online_RAW!M1858)</f>
        <v>199.25489999999999</v>
      </c>
      <c r="M1858" s="10">
        <f>Online_RAW!$N$2-Online_RAW!N1858</f>
        <v>626.39630000000034</v>
      </c>
      <c r="N1858" s="5">
        <f>Online_RAW!C1858*60</f>
        <v>80.415300000000002</v>
      </c>
      <c r="O1858" s="5">
        <f>MAX(0, Online_RAW!D1858*60)</f>
        <v>99.714299999999994</v>
      </c>
      <c r="P1858" s="5">
        <f>_xlfn.IFNA(VLOOKUP(A1858,Sampling!$D$7:$E$14,2,FALSE),0)</f>
        <v>0</v>
      </c>
      <c r="Q1858">
        <f>_xlfn.IFNA(VLOOKUP(A1858,Refill!$D$6:$G$8,2,FALSE),0)</f>
        <v>0</v>
      </c>
    </row>
    <row r="1859" spans="1:17" x14ac:dyDescent="0.25">
      <c r="A1859" s="5">
        <f>ROUND((Online_RAW!B1859-General!$B$10)*24,3)</f>
        <v>30.95</v>
      </c>
      <c r="B1859" s="5">
        <f>General!$B$12+Online_ANA!K1859/1000+Online_ANA!L1859/1000+Online_ANA!M1859/1000/General!$B$22-SUM($P$2:P1859)/1000/General!$B$24+SUM($Q$2:Q1859)/1000/General!$B$24</f>
        <v>1.7305412377842015</v>
      </c>
      <c r="C1859" s="5">
        <f>Online_RAW!K1859</f>
        <v>54.400833333333303</v>
      </c>
      <c r="D1859" s="5">
        <f>Online_RAW!J1859</f>
        <v>7.3620000000000001</v>
      </c>
      <c r="E1859" s="5">
        <f>(1-F1859/100-G1859/100)/(1-C1859/100-D1859/100-General!$B$17/100)</f>
        <v>0.94428752977669872</v>
      </c>
      <c r="F1859" s="5">
        <f>N1859*General!$B$14/(N1859+O1859)+O1859*100/(N1859+O1859)</f>
        <v>64.283667741411776</v>
      </c>
      <c r="G1859" s="5">
        <f>N1859*General!$B$15/(N1859+O1859)</f>
        <v>1.8038551645751629E-2</v>
      </c>
      <c r="H1859" s="5">
        <f>(N1859+O1859)*(1/General!$B$20)*((F1859/100)-E1859*(C1859/100))*1000/B1859</f>
        <v>599.07172513146475</v>
      </c>
      <c r="I1859" s="5">
        <f>(N1859+O1859)*(1/General!$B$20)*((D1859/100)*E1859-(G1859/100))*1000/B1859</f>
        <v>321.66356812473259</v>
      </c>
      <c r="J1859" s="5">
        <f t="shared" si="29"/>
        <v>0.53693665487908704</v>
      </c>
      <c r="K1859" s="5">
        <f>MAX(Online_RAW!$L$2-Online_RAW!L1859,0)</f>
        <v>0</v>
      </c>
      <c r="L1859" s="5">
        <f>0.0039*(Online_RAW!M1859)</f>
        <v>199.50937499999998</v>
      </c>
      <c r="M1859" s="10">
        <f>Online_RAW!$N$2-Online_RAW!N1859</f>
        <v>627.87473043477985</v>
      </c>
      <c r="N1859" s="5">
        <f>Online_RAW!C1859*60</f>
        <v>81.147130434782397</v>
      </c>
      <c r="O1859" s="5">
        <f>MAX(0, Online_RAW!D1859*60)</f>
        <v>98.794434782608803</v>
      </c>
      <c r="P1859" s="5">
        <f>_xlfn.IFNA(VLOOKUP(A1859,Sampling!$D$7:$E$14,2,FALSE),0)</f>
        <v>0</v>
      </c>
      <c r="Q1859">
        <f>_xlfn.IFNA(VLOOKUP(A1859,Refill!$D$6:$G$8,2,FALSE),0)</f>
        <v>0</v>
      </c>
    </row>
    <row r="1860" spans="1:17" x14ac:dyDescent="0.25">
      <c r="A1860" s="5">
        <f>ROUND((Online_RAW!B1860-General!$B$10)*24,3)</f>
        <v>30.966999999999999</v>
      </c>
      <c r="B1860" s="5">
        <f>General!$B$12+Online_ANA!K1860/1000+Online_ANA!L1860/1000+Online_ANA!M1860/1000/General!$B$22-SUM($P$2:P1860)/1000/General!$B$24+SUM($Q$2:Q1860)/1000/General!$B$24</f>
        <v>1.7323355955129269</v>
      </c>
      <c r="C1860" s="5">
        <f>Online_RAW!K1860</f>
        <v>54.183636363636403</v>
      </c>
      <c r="D1860" s="5">
        <f>Online_RAW!J1860</f>
        <v>7.35</v>
      </c>
      <c r="E1860" s="5">
        <f>(1-F1860/100-G1860/100)/(1-C1860/100-D1860/100-General!$B$17/100)</f>
        <v>0.94288887813684508</v>
      </c>
      <c r="F1860" s="5">
        <f>N1860*General!$B$14/(N1860+O1860)+O1860*100/(N1860+O1860)</f>
        <v>64.120353275784538</v>
      </c>
      <c r="G1860" s="5">
        <f>N1860*General!$B$15/(N1860+O1860)</f>
        <v>1.8121033699098715E-2</v>
      </c>
      <c r="H1860" s="5">
        <f>(N1860+O1860)*(1/General!$B$20)*((F1860/100)-E1860*(C1860/100))*1000/B1860</f>
        <v>605.33402164659128</v>
      </c>
      <c r="I1860" s="5">
        <f>(N1860+O1860)*(1/General!$B$20)*((D1860/100)*E1860-(G1860/100))*1000/B1860</f>
        <v>321.08593437874435</v>
      </c>
      <c r="J1860" s="5">
        <f t="shared" si="29"/>
        <v>0.53042770255229788</v>
      </c>
      <c r="K1860" s="5">
        <f>MAX(Online_RAW!$L$2-Online_RAW!L1860,0)</f>
        <v>0</v>
      </c>
      <c r="L1860" s="5">
        <f>0.0039*(Online_RAW!M1860)</f>
        <v>199.90697999999998</v>
      </c>
      <c r="M1860" s="10">
        <f>Online_RAW!$N$2-Online_RAW!N1860</f>
        <v>629.39719090909057</v>
      </c>
      <c r="N1860" s="5">
        <f>Online_RAW!C1860*60</f>
        <v>81.711818181818401</v>
      </c>
      <c r="O1860" s="5">
        <f>MAX(0, Online_RAW!D1860*60)</f>
        <v>98.657181818181598</v>
      </c>
      <c r="P1860" s="5">
        <f>_xlfn.IFNA(VLOOKUP(A1860,Sampling!$D$7:$E$14,2,FALSE),0)</f>
        <v>0</v>
      </c>
      <c r="Q1860">
        <f>_xlfn.IFNA(VLOOKUP(A1860,Refill!$D$6:$G$8,2,FALSE),0)</f>
        <v>0</v>
      </c>
    </row>
    <row r="1861" spans="1:17" x14ac:dyDescent="0.25">
      <c r="A1861" s="5">
        <f>ROUND((Online_RAW!B1861-General!$B$10)*24,3)</f>
        <v>30.983000000000001</v>
      </c>
      <c r="B1861" s="5">
        <f>General!$B$12+Online_ANA!K1861/1000+Online_ANA!L1861/1000+Online_ANA!M1861/1000/General!$B$22-SUM($P$2:P1861)/1000/General!$B$24+SUM($Q$2:Q1861)/1000/General!$B$24</f>
        <v>1.7337010250375322</v>
      </c>
      <c r="C1861" s="5">
        <f>Online_RAW!K1861</f>
        <v>53.9716666666667</v>
      </c>
      <c r="D1861" s="5">
        <f>Online_RAW!J1861</f>
        <v>7.3062500000000004</v>
      </c>
      <c r="E1861" s="5">
        <f>(1-F1861/100-G1861/100)/(1-C1861/100-D1861/100-General!$B$17/100)</f>
        <v>0.94834283883456916</v>
      </c>
      <c r="F1861" s="5">
        <f>N1861*General!$B$14/(N1861+O1861)+O1861*100/(N1861+O1861)</f>
        <v>63.670181824478796</v>
      </c>
      <c r="G1861" s="5">
        <f>N1861*General!$B$15/(N1861+O1861)</f>
        <v>1.8348393017940001E-2</v>
      </c>
      <c r="H1861" s="5">
        <f>(N1861+O1861)*(1/General!$B$20)*((F1861/100)-E1861*(C1861/100))*1000/B1861</f>
        <v>578.37024544500287</v>
      </c>
      <c r="I1861" s="5">
        <f>(N1861+O1861)*(1/General!$B$20)*((D1861/100)*E1861-(G1861/100))*1000/B1861</f>
        <v>320.09006728756441</v>
      </c>
      <c r="J1861" s="5">
        <f t="shared" si="29"/>
        <v>0.5534345340350012</v>
      </c>
      <c r="K1861" s="5">
        <f>MAX(Online_RAW!$L$2-Online_RAW!L1861,0)</f>
        <v>0</v>
      </c>
      <c r="L1861" s="5">
        <f>0.0039*(Online_RAW!M1861)</f>
        <v>199.90697999999998</v>
      </c>
      <c r="M1861" s="10">
        <f>Online_RAW!$N$2-Online_RAW!N1861</f>
        <v>630.88550909091009</v>
      </c>
      <c r="N1861" s="5">
        <f>Online_RAW!C1861*60</f>
        <v>82.564909090909197</v>
      </c>
      <c r="O1861" s="5">
        <f>MAX(0, Online_RAW!D1861*60)</f>
        <v>97.42885714285741</v>
      </c>
      <c r="P1861" s="5">
        <f>_xlfn.IFNA(VLOOKUP(A1861,Sampling!$D$7:$E$14,2,FALSE),0)</f>
        <v>0</v>
      </c>
      <c r="Q1861">
        <f>_xlfn.IFNA(VLOOKUP(A1861,Refill!$D$6:$G$8,2,FALSE),0)</f>
        <v>0</v>
      </c>
    </row>
    <row r="1862" spans="1:17" x14ac:dyDescent="0.25">
      <c r="A1862" s="5">
        <f>ROUND((Online_RAW!B1862-General!$B$10)*24,3)</f>
        <v>31</v>
      </c>
      <c r="B1862" s="5">
        <f>General!$B$12+Online_ANA!K1862/1000+Online_ANA!L1862/1000+Online_ANA!M1862/1000/General!$B$22-SUM($P$2:P1862)/1000/General!$B$24+SUM($Q$2:Q1862)/1000/General!$B$24</f>
        <v>1.7354837260151563</v>
      </c>
      <c r="C1862" s="5">
        <f>Online_RAW!K1862</f>
        <v>53.719166666666702</v>
      </c>
      <c r="D1862" s="5">
        <f>Online_RAW!J1862</f>
        <v>7.25</v>
      </c>
      <c r="E1862" s="5">
        <f>(1-F1862/100-G1862/100)/(1-C1862/100-D1862/100-General!$B$17/100)</f>
        <v>0.94658109432786441</v>
      </c>
      <c r="F1862" s="5">
        <f>N1862*General!$B$14/(N1862+O1862)+O1862*100/(N1862+O1862)</f>
        <v>63.445267442787511</v>
      </c>
      <c r="G1862" s="5">
        <f>N1862*General!$B$15/(N1862+O1862)</f>
        <v>1.8461986140006305E-2</v>
      </c>
      <c r="H1862" s="5">
        <f>(N1862+O1862)*(1/General!$B$20)*((F1862/100)-E1862*(C1862/100))*1000/B1862</f>
        <v>583.21209230884051</v>
      </c>
      <c r="I1862" s="5">
        <f>(N1862+O1862)*(1/General!$B$20)*((D1862/100)*E1862-(G1862/100))*1000/B1862</f>
        <v>316.9052627194186</v>
      </c>
      <c r="J1862" s="5">
        <f t="shared" si="29"/>
        <v>0.54337910152864444</v>
      </c>
      <c r="K1862" s="5">
        <f>MAX(Online_RAW!$L$2-Online_RAW!L1862,0)</f>
        <v>0</v>
      </c>
      <c r="L1862" s="5">
        <f>0.0039*(Online_RAW!M1862)</f>
        <v>200.36016000000001</v>
      </c>
      <c r="M1862" s="10">
        <f>Online_RAW!$N$2-Online_RAW!N1862</f>
        <v>632.33468695652027</v>
      </c>
      <c r="N1862" s="5">
        <f>Online_RAW!C1862*60</f>
        <v>83.130782608695611</v>
      </c>
      <c r="O1862" s="5">
        <f>MAX(0, Online_RAW!D1862*60)</f>
        <v>96.981545454545397</v>
      </c>
      <c r="P1862" s="5">
        <f>_xlfn.IFNA(VLOOKUP(A1862,Sampling!$D$7:$E$14,2,FALSE),0)</f>
        <v>0</v>
      </c>
      <c r="Q1862">
        <f>_xlfn.IFNA(VLOOKUP(A1862,Refill!$D$6:$G$8,2,FALSE),0)</f>
        <v>0</v>
      </c>
    </row>
    <row r="1863" spans="1:17" x14ac:dyDescent="0.25">
      <c r="A1863" s="5">
        <f>ROUND((Online_RAW!B1863-General!$B$10)*24,3)</f>
        <v>31.016999999999999</v>
      </c>
      <c r="B1863" s="5">
        <f>General!$B$12+Online_ANA!K1863/1000+Online_ANA!L1863/1000+Online_ANA!M1863/1000/General!$B$22-SUM($P$2:P1863)/1000/General!$B$24+SUM($Q$2:Q1863)/1000/General!$B$24</f>
        <v>1.7370393686762753</v>
      </c>
      <c r="C1863" s="5">
        <f>Online_RAW!K1863</f>
        <v>53.466666666666697</v>
      </c>
      <c r="D1863" s="5">
        <f>Online_RAW!J1863</f>
        <v>7.2350000000000003</v>
      </c>
      <c r="E1863" s="5">
        <f>(1-F1863/100-G1863/100)/(1-C1863/100-D1863/100-General!$B$17/100)</f>
        <v>0.94694461490822979</v>
      </c>
      <c r="F1863" s="5">
        <f>N1863*General!$B$14/(N1863+O1863)+O1863*100/(N1863+O1863)</f>
        <v>63.177793451798642</v>
      </c>
      <c r="G1863" s="5">
        <f>N1863*General!$B$15/(N1863+O1863)</f>
        <v>1.8597074014243105E-2</v>
      </c>
      <c r="H1863" s="5">
        <f>(N1863+O1863)*(1/General!$B$20)*((F1863/100)-E1863*(C1863/100))*1000/B1863</f>
        <v>579.4659053493416</v>
      </c>
      <c r="I1863" s="5">
        <f>(N1863+O1863)*(1/General!$B$20)*((D1863/100)*E1863-(G1863/100))*1000/B1863</f>
        <v>315.53112205395252</v>
      </c>
      <c r="J1863" s="5">
        <f t="shared" si="29"/>
        <v>0.54452059929864005</v>
      </c>
      <c r="K1863" s="5">
        <f>MAX(Online_RAW!$L$2-Online_RAW!L1863,0)</f>
        <v>0</v>
      </c>
      <c r="L1863" s="5">
        <f>0.0039*(Online_RAW!M1863)</f>
        <v>200.5341</v>
      </c>
      <c r="M1863" s="10">
        <f>Online_RAW!$N$2-Online_RAW!N1863</f>
        <v>633.84074285713996</v>
      </c>
      <c r="N1863" s="5">
        <f>Online_RAW!C1863*60</f>
        <v>83.593636363636207</v>
      </c>
      <c r="O1863" s="5">
        <f>MAX(0, Online_RAW!D1863*60)</f>
        <v>96.205909090909188</v>
      </c>
      <c r="P1863" s="5">
        <f>_xlfn.IFNA(VLOOKUP(A1863,Sampling!$D$7:$E$14,2,FALSE),0)</f>
        <v>0</v>
      </c>
      <c r="Q1863">
        <f>_xlfn.IFNA(VLOOKUP(A1863,Refill!$D$6:$G$8,2,FALSE),0)</f>
        <v>0</v>
      </c>
    </row>
    <row r="1864" spans="1:17" x14ac:dyDescent="0.25">
      <c r="A1864" s="5">
        <f>ROUND((Online_RAW!B1864-General!$B$10)*24,3)</f>
        <v>31.033000000000001</v>
      </c>
      <c r="B1864" s="5">
        <f>General!$B$12+Online_ANA!K1864/1000+Online_ANA!L1864/1000+Online_ANA!M1864/1000/General!$B$22-SUM($P$2:P1864)/1000/General!$B$24+SUM($Q$2:Q1864)/1000/General!$B$24</f>
        <v>1.7387087800667249</v>
      </c>
      <c r="C1864" s="5">
        <f>Online_RAW!K1864</f>
        <v>53.213076923076898</v>
      </c>
      <c r="D1864" s="5">
        <f>Online_RAW!J1864</f>
        <v>7.21</v>
      </c>
      <c r="E1864" s="5">
        <f>(1-F1864/100-G1864/100)/(1-C1864/100-D1864/100-General!$B$17/100)</f>
        <v>0.94986260926497246</v>
      </c>
      <c r="F1864" s="5">
        <f>N1864*General!$B$14/(N1864+O1864)+O1864*100/(N1864+O1864)</f>
        <v>62.799570728276436</v>
      </c>
      <c r="G1864" s="5">
        <f>N1864*General!$B$15/(N1864+O1864)</f>
        <v>1.8788095591779574E-2</v>
      </c>
      <c r="H1864" s="5">
        <f>(N1864+O1864)*(1/General!$B$20)*((F1864/100)-E1864*(C1864/100))*1000/B1864</f>
        <v>565.76679088320498</v>
      </c>
      <c r="I1864" s="5">
        <f>(N1864+O1864)*(1/General!$B$20)*((D1864/100)*E1864-(G1864/100))*1000/B1864</f>
        <v>315.31621488317865</v>
      </c>
      <c r="J1864" s="5">
        <f t="shared" si="29"/>
        <v>0.5573254209405718</v>
      </c>
      <c r="K1864" s="5">
        <f>MAX(Online_RAW!$L$2-Online_RAW!L1864,0)</f>
        <v>0</v>
      </c>
      <c r="L1864" s="5">
        <f>0.0039*(Online_RAW!M1864)</f>
        <v>200.8227</v>
      </c>
      <c r="M1864" s="10">
        <f>Online_RAW!$N$2-Online_RAW!N1864</f>
        <v>635.34582727273028</v>
      </c>
      <c r="N1864" s="5">
        <f>Online_RAW!C1864*60</f>
        <v>84.510818181818394</v>
      </c>
      <c r="O1864" s="5">
        <f>MAX(0, Online_RAW!D1864*60)</f>
        <v>95.413363636363798</v>
      </c>
      <c r="P1864" s="5">
        <f>_xlfn.IFNA(VLOOKUP(A1864,Sampling!$D$7:$E$14,2,FALSE),0)</f>
        <v>0</v>
      </c>
      <c r="Q1864">
        <f>_xlfn.IFNA(VLOOKUP(A1864,Refill!$D$6:$G$8,2,FALSE),0)</f>
        <v>0</v>
      </c>
    </row>
    <row r="1865" spans="1:17" x14ac:dyDescent="0.25">
      <c r="A1865" s="5">
        <f>ROUND((Online_RAW!B1865-General!$B$10)*24,3)</f>
        <v>31.05</v>
      </c>
      <c r="B1865" s="5">
        <f>General!$B$12+Online_ANA!K1865/1000+Online_ANA!L1865/1000+Online_ANA!M1865/1000/General!$B$22-SUM($P$2:P1865)/1000/General!$B$24+SUM($Q$2:Q1865)/1000/General!$B$24</f>
        <v>1.7404858271893211</v>
      </c>
      <c r="C1865" s="5">
        <f>Online_RAW!K1865</f>
        <v>52.958461538461499</v>
      </c>
      <c r="D1865" s="5">
        <f>Online_RAW!J1865</f>
        <v>7.18333333333333</v>
      </c>
      <c r="E1865" s="5">
        <f>(1-F1865/100-G1865/100)/(1-C1865/100-D1865/100-General!$B$17/100)</f>
        <v>0.94744199042511512</v>
      </c>
      <c r="F1865" s="5">
        <f>N1865*General!$B$14/(N1865+O1865)+O1865*100/(N1865+O1865)</f>
        <v>62.627738780398552</v>
      </c>
      <c r="G1865" s="5">
        <f>N1865*General!$B$15/(N1865+O1865)</f>
        <v>1.8874879403839119E-2</v>
      </c>
      <c r="H1865" s="5">
        <f>(N1865+O1865)*(1/General!$B$20)*((F1865/100)-E1865*(C1865/100))*1000/B1865</f>
        <v>575.7028103197639</v>
      </c>
      <c r="I1865" s="5">
        <f>(N1865+O1865)*(1/General!$B$20)*((D1865/100)*E1865-(G1865/100))*1000/B1865</f>
        <v>313.7678502637246</v>
      </c>
      <c r="J1865" s="5">
        <f t="shared" si="29"/>
        <v>0.54501705504867659</v>
      </c>
      <c r="K1865" s="5">
        <f>MAX(Online_RAW!$L$2-Online_RAW!L1865,0)</f>
        <v>0</v>
      </c>
      <c r="L1865" s="5">
        <f>0.0039*(Online_RAW!M1865)</f>
        <v>201.19319999999999</v>
      </c>
      <c r="M1865" s="10">
        <f>Online_RAW!$N$2-Online_RAW!N1865</f>
        <v>636.87896363635991</v>
      </c>
      <c r="N1865" s="5">
        <f>Online_RAW!C1865*60</f>
        <v>85.104000000000013</v>
      </c>
      <c r="O1865" s="5">
        <f>MAX(0, Online_RAW!D1865*60)</f>
        <v>95.25</v>
      </c>
      <c r="P1865" s="5">
        <f>_xlfn.IFNA(VLOOKUP(A1865,Sampling!$D$7:$E$14,2,FALSE),0)</f>
        <v>0</v>
      </c>
      <c r="Q1865">
        <f>_xlfn.IFNA(VLOOKUP(A1865,Refill!$D$6:$G$8,2,FALSE),0)</f>
        <v>0</v>
      </c>
    </row>
    <row r="1866" spans="1:17" x14ac:dyDescent="0.25">
      <c r="A1866" s="5">
        <f>ROUND((Online_RAW!B1866-General!$B$10)*24,3)</f>
        <v>31.067</v>
      </c>
      <c r="B1866" s="5">
        <f>General!$B$12+Online_ANA!K1866/1000+Online_ANA!L1866/1000+Online_ANA!M1866/1000/General!$B$22-SUM($P$2:P1866)/1000/General!$B$24+SUM($Q$2:Q1866)/1000/General!$B$24</f>
        <v>1.7418722107698446</v>
      </c>
      <c r="C1866" s="5">
        <f>Online_RAW!K1866</f>
        <v>52.709090909090897</v>
      </c>
      <c r="D1866" s="5">
        <f>Online_RAW!J1866</f>
        <v>7.17</v>
      </c>
      <c r="E1866" s="5">
        <f>(1-F1866/100-G1866/100)/(1-C1866/100-D1866/100-General!$B$17/100)</f>
        <v>0.94845354573738783</v>
      </c>
      <c r="F1866" s="5">
        <f>N1866*General!$B$14/(N1866+O1866)+O1866*100/(N1866+O1866)</f>
        <v>62.338549133182696</v>
      </c>
      <c r="G1866" s="5">
        <f>N1866*General!$B$15/(N1866+O1866)</f>
        <v>1.9020934781220859E-2</v>
      </c>
      <c r="H1866" s="5">
        <f>(N1866+O1866)*(1/General!$B$20)*((F1866/100)-E1866*(C1866/100))*1000/B1866</f>
        <v>568.54740884587818</v>
      </c>
      <c r="I1866" s="5">
        <f>(N1866+O1866)*(1/General!$B$20)*((D1866/100)*E1866-(G1866/100))*1000/B1866</f>
        <v>312.28005554021729</v>
      </c>
      <c r="J1866" s="5">
        <f t="shared" si="29"/>
        <v>0.54925948246625489</v>
      </c>
      <c r="K1866" s="5">
        <f>MAX(Online_RAW!$L$2-Online_RAW!L1866,0)</f>
        <v>0</v>
      </c>
      <c r="L1866" s="5">
        <f>0.0039*(Online_RAW!M1866)</f>
        <v>201.19319999999999</v>
      </c>
      <c r="M1866" s="10">
        <f>Online_RAW!$N$2-Online_RAW!N1866</f>
        <v>638.39012173913034</v>
      </c>
      <c r="N1866" s="5">
        <f>Online_RAW!C1866*60</f>
        <v>85.493478260869793</v>
      </c>
      <c r="O1866" s="5">
        <f>MAX(0, Online_RAW!D1866*60)</f>
        <v>94.294695652173601</v>
      </c>
      <c r="P1866" s="5">
        <f>_xlfn.IFNA(VLOOKUP(A1866,Sampling!$D$7:$E$14,2,FALSE),0)</f>
        <v>0</v>
      </c>
      <c r="Q1866">
        <f>_xlfn.IFNA(VLOOKUP(A1866,Refill!$D$6:$G$8,2,FALSE),0)</f>
        <v>0</v>
      </c>
    </row>
    <row r="1867" spans="1:17" x14ac:dyDescent="0.25">
      <c r="A1867" s="5">
        <f>ROUND((Online_RAW!B1867-General!$B$10)*24,3)</f>
        <v>31.082999999999998</v>
      </c>
      <c r="B1867" s="5">
        <f>General!$B$12+Online_ANA!K1867/1000+Online_ANA!L1867/1000+Online_ANA!M1867/1000/General!$B$22-SUM($P$2:P1867)/1000/General!$B$24+SUM($Q$2:Q1867)/1000/General!$B$24</f>
        <v>1.7436429375312752</v>
      </c>
      <c r="C1867" s="5">
        <f>Online_RAW!K1867</f>
        <v>52.483333333333299</v>
      </c>
      <c r="D1867" s="5">
        <f>Online_RAW!J1867</f>
        <v>7.15</v>
      </c>
      <c r="E1867" s="5">
        <f>(1-F1867/100-G1867/100)/(1-C1867/100-D1867/100-General!$B$17/100)</f>
        <v>0.95273883700783535</v>
      </c>
      <c r="F1867" s="5">
        <f>N1867*General!$B$14/(N1867+O1867)+O1867*100/(N1867+O1867)</f>
        <v>61.934126523505526</v>
      </c>
      <c r="G1867" s="5">
        <f>N1867*General!$B$15/(N1867+O1867)</f>
        <v>1.922518862449216E-2</v>
      </c>
      <c r="H1867" s="5">
        <f>(N1867+O1867)*(1/General!$B$20)*((F1867/100)-E1867*(C1867/100))*1000/B1867</f>
        <v>548.87884072754002</v>
      </c>
      <c r="I1867" s="5">
        <f>(N1867+O1867)*(1/General!$B$20)*((D1867/100)*E1867-(G1867/100))*1000/B1867</f>
        <v>312.49585727436425</v>
      </c>
      <c r="J1867" s="5">
        <f t="shared" si="29"/>
        <v>0.56933485878258738</v>
      </c>
      <c r="K1867" s="5">
        <f>MAX(Online_RAW!$L$2-Online_RAW!L1867,0)</f>
        <v>0</v>
      </c>
      <c r="L1867" s="5">
        <f>0.0039*(Online_RAW!M1867)</f>
        <v>201.60789999999986</v>
      </c>
      <c r="M1867" s="10">
        <f>Online_RAW!$N$2-Online_RAW!N1867</f>
        <v>639.86819090909012</v>
      </c>
      <c r="N1867" s="5">
        <f>Online_RAW!C1867*60</f>
        <v>86.413043478260988</v>
      </c>
      <c r="O1867" s="5">
        <f>MAX(0, Online_RAW!D1867*60)</f>
        <v>93.378260869565409</v>
      </c>
      <c r="P1867" s="5">
        <f>_xlfn.IFNA(VLOOKUP(A1867,Sampling!$D$7:$E$14,2,FALSE),0)</f>
        <v>0</v>
      </c>
      <c r="Q1867">
        <f>_xlfn.IFNA(VLOOKUP(A1867,Refill!$D$6:$G$8,2,FALSE),0)</f>
        <v>0</v>
      </c>
    </row>
    <row r="1868" spans="1:17" x14ac:dyDescent="0.25">
      <c r="A1868" s="5">
        <f>ROUND((Online_RAW!B1868-General!$B$10)*24,3)</f>
        <v>31.1</v>
      </c>
      <c r="B1868" s="5">
        <f>General!$B$12+Online_ANA!K1868/1000+Online_ANA!L1868/1000+Online_ANA!M1868/1000/General!$B$22-SUM($P$2:P1868)/1000/General!$B$24+SUM($Q$2:Q1868)/1000/General!$B$24</f>
        <v>1.7455287743617891</v>
      </c>
      <c r="C1868" s="5">
        <f>Online_RAW!K1868</f>
        <v>52.222307692307702</v>
      </c>
      <c r="D1868" s="5">
        <f>Online_RAW!J1868</f>
        <v>7.1216666666666697</v>
      </c>
      <c r="E1868" s="5">
        <f>(1-F1868/100-G1868/100)/(1-C1868/100-D1868/100-General!$B$17/100)</f>
        <v>0.94558823541865622</v>
      </c>
      <c r="F1868" s="5">
        <f>N1868*General!$B$14/(N1868+O1868)+O1868*100/(N1868+O1868)</f>
        <v>61.946070054138616</v>
      </c>
      <c r="G1868" s="5">
        <f>N1868*General!$B$15/(N1868+O1868)</f>
        <v>1.9219156538313825E-2</v>
      </c>
      <c r="H1868" s="5">
        <f>(N1868+O1868)*(1/General!$B$20)*((F1868/100)-E1868*(C1868/100))*1000/B1868</f>
        <v>578.00536074504851</v>
      </c>
      <c r="I1868" s="5">
        <f>(N1868+O1868)*(1/General!$B$20)*((D1868/100)*E1868-(G1868/100))*1000/B1868</f>
        <v>308.88903757820918</v>
      </c>
      <c r="J1868" s="5">
        <f t="shared" si="29"/>
        <v>0.53440514319806898</v>
      </c>
      <c r="K1868" s="5">
        <f>MAX(Online_RAW!$L$2-Online_RAW!L1868,0)</f>
        <v>0</v>
      </c>
      <c r="L1868" s="5">
        <f>0.0039*(Online_RAW!M1868)</f>
        <v>202.05997499999998</v>
      </c>
      <c r="M1868" s="10">
        <f>Online_RAW!$N$2-Online_RAW!N1868</f>
        <v>641.43099130434985</v>
      </c>
      <c r="N1868" s="5">
        <f>Online_RAW!C1868*60</f>
        <v>86.473043478261005</v>
      </c>
      <c r="O1868" s="5">
        <f>MAX(0, Online_RAW!D1868*60)</f>
        <v>93.499565217391208</v>
      </c>
      <c r="P1868" s="5">
        <f>_xlfn.IFNA(VLOOKUP(A1868,Sampling!$D$7:$E$14,2,FALSE),0)</f>
        <v>0</v>
      </c>
      <c r="Q1868">
        <f>_xlfn.IFNA(VLOOKUP(A1868,Refill!$D$6:$G$8,2,FALSE),0)</f>
        <v>0</v>
      </c>
    </row>
    <row r="1869" spans="1:17" x14ac:dyDescent="0.25">
      <c r="A1869" s="5">
        <f>ROUND((Online_RAW!B1869-General!$B$10)*24,3)</f>
        <v>31.117000000000001</v>
      </c>
      <c r="B1869" s="5">
        <f>General!$B$12+Online_ANA!K1869/1000+Online_ANA!L1869/1000+Online_ANA!M1869/1000/General!$B$22-SUM($P$2:P1869)/1000/General!$B$24+SUM($Q$2:Q1869)/1000/General!$B$24</f>
        <v>1.7469280817556336</v>
      </c>
      <c r="C1869" s="5">
        <f>Online_RAW!K1869</f>
        <v>52.005000000000003</v>
      </c>
      <c r="D1869" s="5">
        <f>Online_RAW!J1869</f>
        <v>7.0983333333333301</v>
      </c>
      <c r="E1869" s="5">
        <f>(1-F1869/100-G1869/100)/(1-C1869/100-D1869/100-General!$B$17/100)</f>
        <v>0.94647052508900797</v>
      </c>
      <c r="F1869" s="5">
        <f>N1869*General!$B$14/(N1869+O1869)+O1869*100/(N1869+O1869)</f>
        <v>61.682688763881401</v>
      </c>
      <c r="G1869" s="5">
        <f>N1869*General!$B$15/(N1869+O1869)</f>
        <v>1.9352177391979086E-2</v>
      </c>
      <c r="H1869" s="5">
        <f>(N1869+O1869)*(1/General!$B$20)*((F1869/100)-E1869*(C1869/100))*1000/B1869</f>
        <v>572.74831285769358</v>
      </c>
      <c r="I1869" s="5">
        <f>(N1869+O1869)*(1/General!$B$20)*((D1869/100)*E1869-(G1869/100))*1000/B1869</f>
        <v>307.89637357400142</v>
      </c>
      <c r="J1869" s="5">
        <f t="shared" si="29"/>
        <v>0.53757709392066266</v>
      </c>
      <c r="K1869" s="5">
        <f>MAX(Online_RAW!$L$2-Online_RAW!L1869,0)</f>
        <v>0</v>
      </c>
      <c r="L1869" s="5">
        <f>0.0039*(Online_RAW!M1869)</f>
        <v>202.05997499999998</v>
      </c>
      <c r="M1869" s="10">
        <f>Online_RAW!$N$2-Online_RAW!N1869</f>
        <v>642.95623636364053</v>
      </c>
      <c r="N1869" s="5">
        <f>Online_RAW!C1869*60</f>
        <v>87.067909090909197</v>
      </c>
      <c r="O1869" s="5">
        <f>MAX(0, Online_RAW!D1869*60)</f>
        <v>92.897181818181593</v>
      </c>
      <c r="P1869" s="5">
        <f>_xlfn.IFNA(VLOOKUP(A1869,Sampling!$D$7:$E$14,2,FALSE),0)</f>
        <v>0</v>
      </c>
      <c r="Q1869">
        <f>_xlfn.IFNA(VLOOKUP(A1869,Refill!$D$6:$G$8,2,FALSE),0)</f>
        <v>0</v>
      </c>
    </row>
    <row r="1870" spans="1:17" x14ac:dyDescent="0.25">
      <c r="A1870" s="5">
        <f>ROUND((Online_RAW!B1870-General!$B$10)*24,3)</f>
        <v>31.132999999999999</v>
      </c>
      <c r="B1870" s="5">
        <f>General!$B$12+Online_ANA!K1870/1000+Online_ANA!L1870/1000+Online_ANA!M1870/1000/General!$B$22-SUM($P$2:P1870)/1000/General!$B$24+SUM($Q$2:Q1870)/1000/General!$B$24</f>
        <v>1.7487460780315143</v>
      </c>
      <c r="C1870" s="5">
        <f>Online_RAW!K1870</f>
        <v>51.862000000000002</v>
      </c>
      <c r="D1870" s="5">
        <f>Online_RAW!J1870</f>
        <v>7.07</v>
      </c>
      <c r="E1870" s="5">
        <f>(1-F1870/100-G1870/100)/(1-C1870/100-D1870/100-General!$B$17/100)</f>
        <v>0.94886038766863301</v>
      </c>
      <c r="F1870" s="5">
        <f>N1870*General!$B$14/(N1870+O1870)+O1870*100/(N1870+O1870)</f>
        <v>61.423282999638502</v>
      </c>
      <c r="G1870" s="5">
        <f>N1870*General!$B$15/(N1870+O1870)</f>
        <v>1.9483190404222975E-2</v>
      </c>
      <c r="H1870" s="5">
        <f>(N1870+O1870)*(1/General!$B$20)*((F1870/100)-E1870*(C1870/100))*1000/B1870</f>
        <v>559.90190744542861</v>
      </c>
      <c r="I1870" s="5">
        <f>(N1870+O1870)*(1/General!$B$20)*((D1870/100)*E1870-(G1870/100))*1000/B1870</f>
        <v>306.64148250535612</v>
      </c>
      <c r="J1870" s="5">
        <f t="shared" si="29"/>
        <v>0.54767000867065851</v>
      </c>
      <c r="K1870" s="5">
        <f>MAX(Online_RAW!$L$2-Online_RAW!L1870,0)</f>
        <v>0</v>
      </c>
      <c r="L1870" s="5">
        <f>0.0039*(Online_RAW!M1870)</f>
        <v>202.492875</v>
      </c>
      <c r="M1870" s="10">
        <f>Online_RAW!$N$2-Online_RAW!N1870</f>
        <v>644.46599130435061</v>
      </c>
      <c r="N1870" s="5">
        <f>Online_RAW!C1870*60</f>
        <v>87.5222608695654</v>
      </c>
      <c r="O1870" s="5">
        <f>MAX(0, Online_RAW!D1870*60)</f>
        <v>92.16547826086979</v>
      </c>
      <c r="P1870" s="5">
        <f>_xlfn.IFNA(VLOOKUP(A1870,Sampling!$D$7:$E$14,2,FALSE),0)</f>
        <v>0</v>
      </c>
      <c r="Q1870">
        <f>_xlfn.IFNA(VLOOKUP(A1870,Refill!$D$6:$G$8,2,FALSE),0)</f>
        <v>0</v>
      </c>
    </row>
    <row r="1871" spans="1:17" x14ac:dyDescent="0.25">
      <c r="A1871" s="5">
        <f>ROUND((Online_RAW!B1871-General!$B$10)*24,3)</f>
        <v>31.15</v>
      </c>
      <c r="B1871" s="5">
        <f>General!$B$12+Online_ANA!K1871/1000+Online_ANA!L1871/1000+Online_ANA!M1871/1000/General!$B$22-SUM($P$2:P1871)/1000/General!$B$24+SUM($Q$2:Q1871)/1000/General!$B$24</f>
        <v>1.7505303761467896</v>
      </c>
      <c r="C1871" s="5">
        <f>Online_RAW!K1871</f>
        <v>51.679166666666703</v>
      </c>
      <c r="D1871" s="5">
        <f>Online_RAW!J1871</f>
        <v>7.0657142857142903</v>
      </c>
      <c r="E1871" s="5">
        <f>(1-F1871/100-G1871/100)/(1-C1871/100-D1871/100-General!$B$17/100)</f>
        <v>0.94543156997824151</v>
      </c>
      <c r="F1871" s="5">
        <f>N1871*General!$B$14/(N1871+O1871)+O1871*100/(N1871+O1871)</f>
        <v>61.385686818574897</v>
      </c>
      <c r="G1871" s="5">
        <f>N1871*General!$B$15/(N1871+O1871)</f>
        <v>1.950217837445712E-2</v>
      </c>
      <c r="H1871" s="5">
        <f>(N1871+O1871)*(1/General!$B$20)*((F1871/100)-E1871*(C1871/100))*1000/B1871</f>
        <v>574.80386780292417</v>
      </c>
      <c r="I1871" s="5">
        <f>(N1871+O1871)*(1/General!$B$20)*((D1871/100)*E1871-(G1871/100))*1000/B1871</f>
        <v>305.63557362123817</v>
      </c>
      <c r="J1871" s="5">
        <f t="shared" si="29"/>
        <v>0.53172149795976598</v>
      </c>
      <c r="K1871" s="5">
        <f>MAX(Online_RAW!$L$2-Online_RAW!L1871,0)</f>
        <v>0</v>
      </c>
      <c r="L1871" s="5">
        <f>0.0039*(Online_RAW!M1871)</f>
        <v>202.839</v>
      </c>
      <c r="M1871" s="10">
        <f>Online_RAW!$N$2-Online_RAW!N1871</f>
        <v>646.03360000000066</v>
      </c>
      <c r="N1871" s="5">
        <f>Online_RAW!C1871*60</f>
        <v>87.78081818181839</v>
      </c>
      <c r="O1871" s="5">
        <f>MAX(0, Online_RAW!D1871*60)</f>
        <v>92.262285714285596</v>
      </c>
      <c r="P1871" s="5">
        <f>_xlfn.IFNA(VLOOKUP(A1871,Sampling!$D$7:$E$14,2,FALSE),0)</f>
        <v>0</v>
      </c>
      <c r="Q1871">
        <f>_xlfn.IFNA(VLOOKUP(A1871,Refill!$D$6:$G$8,2,FALSE),0)</f>
        <v>0</v>
      </c>
    </row>
    <row r="1872" spans="1:17" x14ac:dyDescent="0.25">
      <c r="A1872" s="5">
        <f>ROUND((Online_RAW!B1872-General!$B$10)*24,3)</f>
        <v>31.167000000000002</v>
      </c>
      <c r="B1872" s="5">
        <f>General!$B$12+Online_ANA!K1872/1000+Online_ANA!L1872/1000+Online_ANA!M1872/1000/General!$B$22-SUM($P$2:P1872)/1000/General!$B$24+SUM($Q$2:Q1872)/1000/General!$B$24</f>
        <v>1.7519524742720367</v>
      </c>
      <c r="C1872" s="5">
        <f>Online_RAW!K1872</f>
        <v>51.5053846153846</v>
      </c>
      <c r="D1872" s="5">
        <f>Online_RAW!J1872</f>
        <v>7.0875000000000004</v>
      </c>
      <c r="E1872" s="5">
        <f>(1-F1872/100-G1872/100)/(1-C1872/100-D1872/100-General!$B$17/100)</f>
        <v>0.94143630545647572</v>
      </c>
      <c r="F1872" s="5">
        <f>N1872*General!$B$14/(N1872+O1872)+O1872*100/(N1872+O1872)</f>
        <v>61.405698448760432</v>
      </c>
      <c r="G1872" s="5">
        <f>N1872*General!$B$15/(N1872+O1872)</f>
        <v>1.9492071490525033E-2</v>
      </c>
      <c r="H1872" s="5">
        <f>(N1872+O1872)*(1/General!$B$20)*((F1872/100)-E1872*(C1872/100))*1000/B1872</f>
        <v>592.60344124521464</v>
      </c>
      <c r="I1872" s="5">
        <f>(N1872+O1872)*(1/General!$B$20)*((D1872/100)*E1872-(G1872/100))*1000/B1872</f>
        <v>305.23014234699195</v>
      </c>
      <c r="J1872" s="5">
        <f t="shared" si="29"/>
        <v>0.51506643583713196</v>
      </c>
      <c r="K1872" s="5">
        <f>MAX(Online_RAW!$L$2-Online_RAW!L1872,0)</f>
        <v>0</v>
      </c>
      <c r="L1872" s="5">
        <f>0.0039*(Online_RAW!M1872)</f>
        <v>202.839</v>
      </c>
      <c r="M1872" s="10">
        <f>Online_RAW!$N$2-Online_RAW!N1872</f>
        <v>647.58368695652007</v>
      </c>
      <c r="N1872" s="5">
        <f>Online_RAW!C1872*60</f>
        <v>87.791739130434607</v>
      </c>
      <c r="O1872" s="5">
        <f>MAX(0, Online_RAW!D1872*60)</f>
        <v>92.367130434782396</v>
      </c>
      <c r="P1872" s="5">
        <f>_xlfn.IFNA(VLOOKUP(A1872,Sampling!$D$7:$E$14,2,FALSE),0)</f>
        <v>0</v>
      </c>
      <c r="Q1872">
        <f>_xlfn.IFNA(VLOOKUP(A1872,Refill!$D$6:$G$8,2,FALSE),0)</f>
        <v>0</v>
      </c>
    </row>
    <row r="1873" spans="1:17" x14ac:dyDescent="0.25">
      <c r="A1873" s="5">
        <f>ROUND((Online_RAW!B1873-General!$B$10)*24,3)</f>
        <v>31.183</v>
      </c>
      <c r="B1873" s="5">
        <f>General!$B$12+Online_ANA!K1873/1000+Online_ANA!L1873/1000+Online_ANA!M1873/1000/General!$B$22-SUM($P$2:P1873)/1000/General!$B$24+SUM($Q$2:Q1873)/1000/General!$B$24</f>
        <v>1.7539381001459542</v>
      </c>
      <c r="C1873" s="5">
        <f>Online_RAW!K1873</f>
        <v>51.36</v>
      </c>
      <c r="D1873" s="5">
        <f>Online_RAW!J1873</f>
        <v>7.1133333333333297</v>
      </c>
      <c r="E1873" s="5">
        <f>(1-F1873/100-G1873/100)/(1-C1873/100-D1873/100-General!$B$17/100)</f>
        <v>0.93989111285640925</v>
      </c>
      <c r="F1873" s="5">
        <f>N1873*General!$B$14/(N1873+O1873)+O1873*100/(N1873+O1873)</f>
        <v>61.356621850399513</v>
      </c>
      <c r="G1873" s="5">
        <f>N1873*General!$B$15/(N1873+O1873)</f>
        <v>1.9516857651313384E-2</v>
      </c>
      <c r="H1873" s="5">
        <f>(N1873+O1873)*(1/General!$B$20)*((F1873/100)-E1873*(C1873/100))*1000/B1873</f>
        <v>598.64598580382642</v>
      </c>
      <c r="I1873" s="5">
        <f>(N1873+O1873)*(1/General!$B$20)*((D1873/100)*E1873-(G1873/100))*1000/B1873</f>
        <v>305.01189325806172</v>
      </c>
      <c r="J1873" s="5">
        <f t="shared" si="29"/>
        <v>0.509502945799444</v>
      </c>
      <c r="K1873" s="5">
        <f>MAX(Online_RAW!$L$2-Online_RAW!L1873,0)</f>
        <v>0</v>
      </c>
      <c r="L1873" s="5">
        <f>0.0039*(Online_RAW!M1873)</f>
        <v>203.387925</v>
      </c>
      <c r="M1873" s="10">
        <f>Online_RAW!$N$2-Online_RAW!N1873</f>
        <v>649.14969090909017</v>
      </c>
      <c r="N1873" s="5">
        <f>Online_RAW!C1873*60</f>
        <v>87.7645714285716</v>
      </c>
      <c r="O1873" s="5">
        <f>MAX(0, Online_RAW!D1873*60)</f>
        <v>92.109818181818397</v>
      </c>
      <c r="P1873" s="5">
        <f>_xlfn.IFNA(VLOOKUP(A1873,Sampling!$D$7:$E$14,2,FALSE),0)</f>
        <v>0</v>
      </c>
      <c r="Q1873">
        <f>_xlfn.IFNA(VLOOKUP(A1873,Refill!$D$6:$G$8,2,FALSE),0)</f>
        <v>0</v>
      </c>
    </row>
    <row r="1874" spans="1:17" x14ac:dyDescent="0.25">
      <c r="A1874" s="5">
        <f>ROUND((Online_RAW!B1874-General!$B$10)*24,3)</f>
        <v>31.2</v>
      </c>
      <c r="B1874" s="5">
        <f>General!$B$12+Online_ANA!K1874/1000+Online_ANA!L1874/1000+Online_ANA!M1874/1000/General!$B$22-SUM($P$2:P1874)/1000/General!$B$24+SUM($Q$2:Q1874)/1000/General!$B$24</f>
        <v>1.7558074154503767</v>
      </c>
      <c r="C1874" s="5">
        <f>Online_RAW!K1874</f>
        <v>51.382857142857098</v>
      </c>
      <c r="D1874" s="5">
        <f>Online_RAW!J1874</f>
        <v>7.1133333333333297</v>
      </c>
      <c r="E1874" s="5">
        <f>(1-F1874/100-G1874/100)/(1-C1874/100-D1874/100-General!$B$17/100)</f>
        <v>0.93963820144410792</v>
      </c>
      <c r="F1874" s="5">
        <f>N1874*General!$B$14/(N1874+O1874)+O1874*100/(N1874+O1874)</f>
        <v>61.388508534482021</v>
      </c>
      <c r="G1874" s="5">
        <f>N1874*General!$B$15/(N1874+O1874)</f>
        <v>1.9500753265413121E-2</v>
      </c>
      <c r="H1874" s="5">
        <f>(N1874+O1874)*(1/General!$B$20)*((F1874/100)-E1874*(C1874/100))*1000/B1874</f>
        <v>599.30933727384797</v>
      </c>
      <c r="I1874" s="5">
        <f>(N1874+O1874)*(1/General!$B$20)*((D1874/100)*E1874-(G1874/100))*1000/B1874</f>
        <v>304.72324505438229</v>
      </c>
      <c r="J1874" s="5">
        <f t="shared" si="29"/>
        <v>0.50845736267102792</v>
      </c>
      <c r="K1874" s="5">
        <f>MAX(Online_RAW!$L$2-Online_RAW!L1874,0)</f>
        <v>0</v>
      </c>
      <c r="L1874" s="5">
        <f>0.0039*(Online_RAW!M1874)</f>
        <v>203.81887499999999</v>
      </c>
      <c r="M1874" s="10">
        <f>Online_RAW!$N$2-Online_RAW!N1874</f>
        <v>650.71750909091043</v>
      </c>
      <c r="N1874" s="5">
        <f>Online_RAW!C1874*60</f>
        <v>87.725999999999999</v>
      </c>
      <c r="O1874" s="5">
        <f>MAX(0, Online_RAW!D1874*60)</f>
        <v>92.217818181818402</v>
      </c>
      <c r="P1874" s="5">
        <f>_xlfn.IFNA(VLOOKUP(A1874,Sampling!$D$7:$E$14,2,FALSE),0)</f>
        <v>0</v>
      </c>
      <c r="Q1874">
        <f>_xlfn.IFNA(VLOOKUP(A1874,Refill!$D$6:$G$8,2,FALSE),0)</f>
        <v>0</v>
      </c>
    </row>
    <row r="1875" spans="1:17" x14ac:dyDescent="0.25">
      <c r="A1875" s="5">
        <f>ROUND((Online_RAW!B1875-General!$B$10)*24,3)</f>
        <v>31.216999999999999</v>
      </c>
      <c r="B1875" s="5">
        <f>General!$B$12+Online_ANA!K1875/1000+Online_ANA!L1875/1000+Online_ANA!M1875/1000/General!$B$22-SUM($P$2:P1875)/1000/General!$B$24+SUM($Q$2:Q1875)/1000/General!$B$24</f>
        <v>1.757532364261881</v>
      </c>
      <c r="C1875" s="5">
        <f>Online_RAW!K1875</f>
        <v>51.4033333333333</v>
      </c>
      <c r="D1875" s="5">
        <f>Online_RAW!J1875</f>
        <v>7.1033333333333299</v>
      </c>
      <c r="E1875" s="5">
        <f>(1-F1875/100-G1875/100)/(1-C1875/100-D1875/100-General!$B$17/100)</f>
        <v>0.93769351715386973</v>
      </c>
      <c r="F1875" s="5">
        <f>N1875*General!$B$14/(N1875+O1875)+O1875*100/(N1875+O1875)</f>
        <v>61.478247669604258</v>
      </c>
      <c r="G1875" s="5">
        <f>N1875*General!$B$15/(N1875+O1875)</f>
        <v>1.9455430469896843E-2</v>
      </c>
      <c r="H1875" s="5">
        <f>(N1875+O1875)*(1/General!$B$20)*((F1875/100)-E1875*(C1875/100))*1000/B1875</f>
        <v>606.77145968474576</v>
      </c>
      <c r="I1875" s="5">
        <f>(N1875+O1875)*(1/General!$B$20)*((D1875/100)*E1875-(G1875/100))*1000/B1875</f>
        <v>303.49799147550692</v>
      </c>
      <c r="J1875" s="5">
        <f t="shared" si="29"/>
        <v>0.50018501468937315</v>
      </c>
      <c r="K1875" s="5">
        <f>MAX(Online_RAW!$L$2-Online_RAW!L1875,0)</f>
        <v>0</v>
      </c>
      <c r="L1875" s="5">
        <f>0.0039*(Online_RAW!M1875)</f>
        <v>204.15525</v>
      </c>
      <c r="M1875" s="10">
        <f>Online_RAW!$N$2-Online_RAW!N1875</f>
        <v>652.23105454545021</v>
      </c>
      <c r="N1875" s="5">
        <f>Online_RAW!C1875*60</f>
        <v>87.560181818181604</v>
      </c>
      <c r="O1875" s="5">
        <f>MAX(0, Online_RAW!D1875*60)</f>
        <v>92.461909090909188</v>
      </c>
      <c r="P1875" s="5">
        <f>_xlfn.IFNA(VLOOKUP(A1875,Sampling!$D$7:$E$14,2,FALSE),0)</f>
        <v>0</v>
      </c>
      <c r="Q1875">
        <f>_xlfn.IFNA(VLOOKUP(A1875,Refill!$D$6:$G$8,2,FALSE),0)</f>
        <v>0</v>
      </c>
    </row>
    <row r="1876" spans="1:17" x14ac:dyDescent="0.25">
      <c r="A1876" s="5">
        <f>ROUND((Online_RAW!B1876-General!$B$10)*24,3)</f>
        <v>31.233000000000001</v>
      </c>
      <c r="B1876" s="5">
        <f>General!$B$12+Online_ANA!K1876/1000+Online_ANA!L1876/1000+Online_ANA!M1876/1000/General!$B$22-SUM($P$2:P1876)/1000/General!$B$24+SUM($Q$2:Q1876)/1000/General!$B$24</f>
        <v>1.7589456670141743</v>
      </c>
      <c r="C1876" s="5">
        <f>Online_RAW!K1876</f>
        <v>51.414999999999999</v>
      </c>
      <c r="D1876" s="5">
        <f>Online_RAW!J1876</f>
        <v>7.1</v>
      </c>
      <c r="E1876" s="5">
        <f>(1-F1876/100-G1876/100)/(1-C1876/100-D1876/100-General!$B$17/100)</f>
        <v>0.94094300808995901</v>
      </c>
      <c r="F1876" s="5">
        <f>N1876*General!$B$14/(N1876+O1876)+O1876*100/(N1876+O1876)</f>
        <v>61.352599221683455</v>
      </c>
      <c r="G1876" s="5">
        <f>N1876*General!$B$15/(N1876+O1876)</f>
        <v>1.9518889281978053E-2</v>
      </c>
      <c r="H1876" s="5">
        <f>(N1876+O1876)*(1/General!$B$20)*((F1876/100)-E1876*(C1876/100))*1000/B1876</f>
        <v>591.08990314513653</v>
      </c>
      <c r="I1876" s="5">
        <f>(N1876+O1876)*(1/General!$B$20)*((D1876/100)*E1876-(G1876/100))*1000/B1876</f>
        <v>303.48001887238462</v>
      </c>
      <c r="J1876" s="5">
        <f t="shared" si="29"/>
        <v>0.51342446767842687</v>
      </c>
      <c r="K1876" s="5">
        <f>MAX(Online_RAW!$L$2-Online_RAW!L1876,0)</f>
        <v>0</v>
      </c>
      <c r="L1876" s="5">
        <f>0.0039*(Online_RAW!M1876)</f>
        <v>204.15525</v>
      </c>
      <c r="M1876" s="10">
        <f>Online_RAW!$N$2-Online_RAW!N1876</f>
        <v>653.77155454545027</v>
      </c>
      <c r="N1876" s="5">
        <f>Online_RAW!C1876*60</f>
        <v>87.648818181818399</v>
      </c>
      <c r="O1876" s="5">
        <f>MAX(0, Online_RAW!D1876*60)</f>
        <v>91.969636363636198</v>
      </c>
      <c r="P1876" s="5">
        <f>_xlfn.IFNA(VLOOKUP(A1876,Sampling!$D$7:$E$14,2,FALSE),0)</f>
        <v>0</v>
      </c>
      <c r="Q1876">
        <f>_xlfn.IFNA(VLOOKUP(A1876,Refill!$D$6:$G$8,2,FALSE),0)</f>
        <v>0</v>
      </c>
    </row>
    <row r="1877" spans="1:17" x14ac:dyDescent="0.25">
      <c r="A1877" s="5">
        <f>ROUND((Online_RAW!B1877-General!$B$10)*24,3)</f>
        <v>31.25</v>
      </c>
      <c r="B1877" s="5">
        <f>General!$B$12+Online_ANA!K1877/1000+Online_ANA!L1877/1000+Online_ANA!M1877/1000/General!$B$22-SUM($P$2:P1877)/1000/General!$B$24+SUM($Q$2:Q1877)/1000/General!$B$24</f>
        <v>1.7607627739783123</v>
      </c>
      <c r="C1877" s="5">
        <f>Online_RAW!K1877</f>
        <v>51.42</v>
      </c>
      <c r="D1877" s="5">
        <f>Online_RAW!J1877</f>
        <v>7.1083333333333298</v>
      </c>
      <c r="E1877" s="5">
        <f>(1-F1877/100-G1877/100)/(1-C1877/100-D1877/100-General!$B$17/100)</f>
        <v>0.93902325645614748</v>
      </c>
      <c r="F1877" s="5">
        <f>N1877*General!$B$14/(N1877+O1877)+O1877*100/(N1877+O1877)</f>
        <v>61.443975916379379</v>
      </c>
      <c r="G1877" s="5">
        <f>N1877*General!$B$15/(N1877+O1877)</f>
        <v>1.9472739436172032E-2</v>
      </c>
      <c r="H1877" s="5">
        <f>(N1877+O1877)*(1/General!$B$20)*((F1877/100)-E1877*(C1877/100))*1000/B1877</f>
        <v>600.82422755731739</v>
      </c>
      <c r="I1877" s="5">
        <f>(N1877+O1877)*(1/General!$B$20)*((D1877/100)*E1877-(G1877/100))*1000/B1877</f>
        <v>303.86918116364598</v>
      </c>
      <c r="J1877" s="5">
        <f t="shared" si="29"/>
        <v>0.50575387480468648</v>
      </c>
      <c r="K1877" s="5">
        <f>MAX(Online_RAW!$L$2-Online_RAW!L1877,0)</f>
        <v>0</v>
      </c>
      <c r="L1877" s="5">
        <f>0.0039*(Online_RAW!M1877)</f>
        <v>204.59399999999999</v>
      </c>
      <c r="M1877" s="10">
        <f>Online_RAW!$N$2-Online_RAW!N1877</f>
        <v>655.27396363636035</v>
      </c>
      <c r="N1877" s="5">
        <f>Online_RAW!C1877*60</f>
        <v>87.72</v>
      </c>
      <c r="O1877" s="5">
        <f>MAX(0, Online_RAW!D1877*60)</f>
        <v>92.4703636363638</v>
      </c>
      <c r="P1877" s="5">
        <f>_xlfn.IFNA(VLOOKUP(A1877,Sampling!$D$7:$E$14,2,FALSE),0)</f>
        <v>0</v>
      </c>
      <c r="Q1877">
        <f>_xlfn.IFNA(VLOOKUP(A1877,Refill!$D$6:$G$8,2,FALSE),0)</f>
        <v>0</v>
      </c>
    </row>
    <row r="1878" spans="1:17" x14ac:dyDescent="0.25">
      <c r="A1878" s="5">
        <f>ROUND((Online_RAW!B1878-General!$B$10)*24,3)</f>
        <v>31.266999999999999</v>
      </c>
      <c r="B1878" s="5">
        <f>General!$B$12+Online_ANA!K1878/1000+Online_ANA!L1878/1000+Online_ANA!M1878/1000/General!$B$22-SUM($P$2:P1878)/1000/General!$B$24+SUM($Q$2:Q1878)/1000/General!$B$24</f>
        <v>1.7626231139074227</v>
      </c>
      <c r="C1878" s="5">
        <f>Online_RAW!K1878</f>
        <v>51.413333333333298</v>
      </c>
      <c r="D1878" s="5">
        <f>Online_RAW!J1878</f>
        <v>7.1212499999999999</v>
      </c>
      <c r="E1878" s="5">
        <f>(1-F1878/100-G1878/100)/(1-C1878/100-D1878/100-General!$B$17/100)</f>
        <v>0.94350579966961312</v>
      </c>
      <c r="F1878" s="5">
        <f>N1878*General!$B$14/(N1878+O1878)+O1878*100/(N1878+O1878)</f>
        <v>61.265823875848838</v>
      </c>
      <c r="G1878" s="5">
        <f>N1878*General!$B$15/(N1878+O1878)</f>
        <v>1.9562715214217763E-2</v>
      </c>
      <c r="H1878" s="5">
        <f>(N1878+O1878)*(1/General!$B$20)*((F1878/100)-E1878*(C1878/100))*1000/B1878</f>
        <v>581.50559359148394</v>
      </c>
      <c r="I1878" s="5">
        <f>(N1878+O1878)*(1/General!$B$20)*((D1878/100)*E1878-(G1878/100))*1000/B1878</f>
        <v>305.37836507823494</v>
      </c>
      <c r="J1878" s="5">
        <f t="shared" si="29"/>
        <v>0.52515120824919814</v>
      </c>
      <c r="K1878" s="5">
        <f>MAX(Online_RAW!$L$2-Online_RAW!L1878,0)</f>
        <v>0</v>
      </c>
      <c r="L1878" s="5">
        <f>0.0039*(Online_RAW!M1878)</f>
        <v>205.00642499999998</v>
      </c>
      <c r="M1878" s="10">
        <f>Online_RAW!$N$2-Online_RAW!N1878</f>
        <v>656.8521909090905</v>
      </c>
      <c r="N1878" s="5">
        <f>Online_RAW!C1878*60</f>
        <v>88.074818181818401</v>
      </c>
      <c r="O1878" s="5">
        <f>MAX(0, Online_RAW!D1878*60)</f>
        <v>92.012285714285994</v>
      </c>
      <c r="P1878" s="5">
        <f>_xlfn.IFNA(VLOOKUP(A1878,Sampling!$D$7:$E$14,2,FALSE),0)</f>
        <v>0</v>
      </c>
      <c r="Q1878">
        <f>_xlfn.IFNA(VLOOKUP(A1878,Refill!$D$6:$G$8,2,FALSE),0)</f>
        <v>0</v>
      </c>
    </row>
    <row r="1879" spans="1:17" x14ac:dyDescent="0.25">
      <c r="A1879" s="5">
        <f>ROUND((Online_RAW!B1879-General!$B$10)*24,3)</f>
        <v>31.283000000000001</v>
      </c>
      <c r="B1879" s="5">
        <f>General!$B$12+Online_ANA!K1879/1000+Online_ANA!L1879/1000+Online_ANA!M1879/1000/General!$B$22-SUM($P$2:P1879)/1000/General!$B$24+SUM($Q$2:Q1879)/1000/General!$B$24</f>
        <v>1.7644935245522024</v>
      </c>
      <c r="C1879" s="5">
        <f>Online_RAW!K1879</f>
        <v>51.332727272727297</v>
      </c>
      <c r="D1879" s="5">
        <f>Online_RAW!J1879</f>
        <v>7.1422222222222196</v>
      </c>
      <c r="E1879" s="5">
        <f>(1-F1879/100-G1879/100)/(1-C1879/100-D1879/100-General!$B$17/100)</f>
        <v>0.94010905013288437</v>
      </c>
      <c r="F1879" s="5">
        <f>N1879*General!$B$14/(N1879+O1879)+O1879*100/(N1879+O1879)</f>
        <v>61.349181551983563</v>
      </c>
      <c r="G1879" s="5">
        <f>N1879*General!$B$15/(N1879+O1879)</f>
        <v>1.9520615377786078E-2</v>
      </c>
      <c r="H1879" s="5">
        <f>(N1879+O1879)*(1/General!$B$20)*((F1879/100)-E1879*(C1879/100))*1000/B1879</f>
        <v>596.52457104006191</v>
      </c>
      <c r="I1879" s="5">
        <f>(N1879+O1879)*(1/General!$B$20)*((D1879/100)*E1879-(G1879/100))*1000/B1879</f>
        <v>305.0764157077291</v>
      </c>
      <c r="J1879" s="5">
        <f t="shared" si="29"/>
        <v>0.51142305031260904</v>
      </c>
      <c r="K1879" s="5">
        <f>MAX(Online_RAW!$L$2-Online_RAW!L1879,0)</f>
        <v>0</v>
      </c>
      <c r="L1879" s="5">
        <f>0.0039*(Online_RAW!M1879)</f>
        <v>205.47929999999999</v>
      </c>
      <c r="M1879" s="10">
        <f>Online_RAW!$N$2-Online_RAW!N1879</f>
        <v>658.37550476190063</v>
      </c>
      <c r="N1879" s="5">
        <f>Online_RAW!C1879*60</f>
        <v>87.949714285714194</v>
      </c>
      <c r="O1879" s="5">
        <f>MAX(0, Online_RAW!D1879*60)</f>
        <v>92.269428571428591</v>
      </c>
      <c r="P1879" s="5">
        <f>_xlfn.IFNA(VLOOKUP(A1879,Sampling!$D$7:$E$14,2,FALSE),0)</f>
        <v>0</v>
      </c>
      <c r="Q1879">
        <f>_xlfn.IFNA(VLOOKUP(A1879,Refill!$D$6:$G$8,2,FALSE),0)</f>
        <v>0</v>
      </c>
    </row>
    <row r="1880" spans="1:17" x14ac:dyDescent="0.25">
      <c r="A1880" s="5">
        <f>ROUND((Online_RAW!B1880-General!$B$10)*24,3)</f>
        <v>31.3</v>
      </c>
      <c r="B1880" s="5">
        <f>General!$B$12+Online_ANA!K1880/1000+Online_ANA!L1880/1000+Online_ANA!M1880/1000/General!$B$22-SUM($P$2:P1880)/1000/General!$B$24+SUM($Q$2:Q1880)/1000/General!$B$24</f>
        <v>1.7659561223519638</v>
      </c>
      <c r="C1880" s="5">
        <f>Online_RAW!K1880</f>
        <v>51.246666666666698</v>
      </c>
      <c r="D1880" s="5">
        <f>Online_RAW!J1880</f>
        <v>7.1639999999999997</v>
      </c>
      <c r="E1880" s="5">
        <f>(1-F1880/100-G1880/100)/(1-C1880/100-D1880/100-General!$B$17/100)</f>
        <v>0.93958656480052627</v>
      </c>
      <c r="F1880" s="5">
        <f>N1880*General!$B$14/(N1880+O1880)+O1880*100/(N1880+O1880)</f>
        <v>61.310232753501438</v>
      </c>
      <c r="G1880" s="5">
        <f>N1880*General!$B$15/(N1880+O1880)</f>
        <v>1.9540286488130588E-2</v>
      </c>
      <c r="H1880" s="5">
        <f>(N1880+O1880)*(1/General!$B$20)*((F1880/100)-E1880*(C1880/100))*1000/B1880</f>
        <v>598.80433810470834</v>
      </c>
      <c r="I1880" s="5">
        <f>(N1880+O1880)*(1/General!$B$20)*((D1880/100)*E1880-(G1880/100))*1000/B1880</f>
        <v>305.40321274265835</v>
      </c>
      <c r="J1880" s="5">
        <f t="shared" si="29"/>
        <v>0.51002171044601685</v>
      </c>
      <c r="K1880" s="5">
        <f>MAX(Online_RAW!$L$2-Online_RAW!L1880,0)</f>
        <v>0</v>
      </c>
      <c r="L1880" s="5">
        <f>0.0039*(Online_RAW!M1880)</f>
        <v>205.47929999999999</v>
      </c>
      <c r="M1880" s="10">
        <f>Online_RAW!$N$2-Online_RAW!N1880</f>
        <v>659.96973636364055</v>
      </c>
      <c r="N1880" s="5">
        <f>Online_RAW!C1880*60</f>
        <v>87.986086956522001</v>
      </c>
      <c r="O1880" s="5">
        <f>MAX(0, Online_RAW!D1880*60)</f>
        <v>92.126086956522002</v>
      </c>
      <c r="P1880" s="5">
        <f>_xlfn.IFNA(VLOOKUP(A1880,Sampling!$D$7:$E$14,2,FALSE),0)</f>
        <v>0</v>
      </c>
      <c r="Q1880">
        <f>_xlfn.IFNA(VLOOKUP(A1880,Refill!$D$6:$G$8,2,FALSE),0)</f>
        <v>0</v>
      </c>
    </row>
    <row r="1881" spans="1:17" x14ac:dyDescent="0.25">
      <c r="A1881" s="5">
        <f>ROUND((Online_RAW!B1881-General!$B$10)*24,3)</f>
        <v>31.317</v>
      </c>
      <c r="B1881" s="5">
        <f>General!$B$12+Online_ANA!K1881/1000+Online_ANA!L1881/1000+Online_ANA!M1881/1000/General!$B$22-SUM($P$2:P1881)/1000/General!$B$24+SUM($Q$2:Q1881)/1000/General!$B$24</f>
        <v>1.7677315554462023</v>
      </c>
      <c r="C1881" s="5">
        <f>Online_RAW!K1881</f>
        <v>51.2633333333333</v>
      </c>
      <c r="D1881" s="5">
        <f>Online_RAW!J1881</f>
        <v>7.165</v>
      </c>
      <c r="E1881" s="5">
        <f>(1-F1881/100-G1881/100)/(1-C1881/100-D1881/100-General!$B$17/100)</f>
        <v>0.94130099583410631</v>
      </c>
      <c r="F1881" s="5">
        <f>N1881*General!$B$14/(N1881+O1881)+O1881*100/(N1881+O1881)</f>
        <v>61.256274930389694</v>
      </c>
      <c r="G1881" s="5">
        <f>N1881*General!$B$15/(N1881+O1881)</f>
        <v>1.9567537913944593E-2</v>
      </c>
      <c r="H1881" s="5">
        <f>(N1881+O1881)*(1/General!$B$20)*((F1881/100)-E1881*(C1881/100))*1000/B1881</f>
        <v>591.18108683110711</v>
      </c>
      <c r="I1881" s="5">
        <f>(N1881+O1881)*(1/General!$B$20)*((D1881/100)*E1881-(G1881/100))*1000/B1881</f>
        <v>305.7677135607608</v>
      </c>
      <c r="J1881" s="5">
        <f t="shared" si="29"/>
        <v>0.51721497925408888</v>
      </c>
      <c r="K1881" s="5">
        <f>MAX(Online_RAW!$L$2-Online_RAW!L1881,0)</f>
        <v>0</v>
      </c>
      <c r="L1881" s="5">
        <f>0.0039*(Online_RAW!M1881)</f>
        <v>205.84902</v>
      </c>
      <c r="M1881" s="10">
        <f>Online_RAW!$N$2-Online_RAW!N1881</f>
        <v>661.50196363636041</v>
      </c>
      <c r="N1881" s="5">
        <f>Online_RAW!C1881*60</f>
        <v>88.129363636363806</v>
      </c>
      <c r="O1881" s="5">
        <f>MAX(0, Online_RAW!D1881*60)</f>
        <v>92.024857142857201</v>
      </c>
      <c r="P1881" s="5">
        <f>_xlfn.IFNA(VLOOKUP(A1881,Sampling!$D$7:$E$14,2,FALSE),0)</f>
        <v>0</v>
      </c>
      <c r="Q1881">
        <f>_xlfn.IFNA(VLOOKUP(A1881,Refill!$D$6:$G$8,2,FALSE),0)</f>
        <v>0</v>
      </c>
    </row>
    <row r="1882" spans="1:17" x14ac:dyDescent="0.25">
      <c r="A1882" s="5">
        <f>ROUND((Online_RAW!B1882-General!$B$10)*24,3)</f>
        <v>31.332999999999998</v>
      </c>
      <c r="B1882" s="5">
        <f>General!$B$12+Online_ANA!K1882/1000+Online_ANA!L1882/1000+Online_ANA!M1882/1000/General!$B$22-SUM($P$2:P1882)/1000/General!$B$24+SUM($Q$2:Q1882)/1000/General!$B$24</f>
        <v>1.7695791405129269</v>
      </c>
      <c r="C1882" s="5">
        <f>Online_RAW!K1882</f>
        <v>51.225000000000001</v>
      </c>
      <c r="D1882" s="5">
        <f>Online_RAW!J1882</f>
        <v>7.1942857142857104</v>
      </c>
      <c r="E1882" s="5">
        <f>(1-F1882/100-G1882/100)/(1-C1882/100-D1882/100-General!$B$17/100)</f>
        <v>0.94175510176671995</v>
      </c>
      <c r="F1882" s="5">
        <f>N1882*General!$B$14/(N1882+O1882)+O1882*100/(N1882+O1882)</f>
        <v>61.229059091301451</v>
      </c>
      <c r="G1882" s="5">
        <f>N1882*General!$B$15/(N1882+O1882)</f>
        <v>1.9581283287221484E-2</v>
      </c>
      <c r="H1882" s="5">
        <f>(N1882+O1882)*(1/General!$B$20)*((F1882/100)-E1882*(C1882/100))*1000/B1882</f>
        <v>589.71851311868909</v>
      </c>
      <c r="I1882" s="5">
        <f>(N1882+O1882)*(1/General!$B$20)*((D1882/100)*E1882-(G1882/100))*1000/B1882</f>
        <v>306.74870307543239</v>
      </c>
      <c r="J1882" s="5">
        <f t="shared" si="29"/>
        <v>0.52016122311170332</v>
      </c>
      <c r="K1882" s="5">
        <f>MAX(Online_RAW!$L$2-Online_RAW!L1882,0)</f>
        <v>0</v>
      </c>
      <c r="L1882" s="5">
        <f>0.0039*(Online_RAW!M1882)</f>
        <v>206.25052499999998</v>
      </c>
      <c r="M1882" s="10">
        <f>Online_RAW!$N$2-Online_RAW!N1882</f>
        <v>663.07819090909015</v>
      </c>
      <c r="N1882" s="5">
        <f>Online_RAW!C1882*60</f>
        <v>88.162636363636196</v>
      </c>
      <c r="O1882" s="5">
        <f>MAX(0, Online_RAW!D1882*60)</f>
        <v>91.933090909090794</v>
      </c>
      <c r="P1882" s="5">
        <f>_xlfn.IFNA(VLOOKUP(A1882,Sampling!$D$7:$E$14,2,FALSE),0)</f>
        <v>0</v>
      </c>
      <c r="Q1882">
        <f>_xlfn.IFNA(VLOOKUP(A1882,Refill!$D$6:$G$8,2,FALSE),0)</f>
        <v>0</v>
      </c>
    </row>
    <row r="1883" spans="1:17" x14ac:dyDescent="0.25">
      <c r="A1883" s="5">
        <f>ROUND((Online_RAW!B1883-General!$B$10)*24,3)</f>
        <v>31.35</v>
      </c>
      <c r="B1883" s="5">
        <f>General!$B$12+Online_ANA!K1883/1000+Online_ANA!L1883/1000+Online_ANA!M1883/1000/General!$B$22-SUM($P$2:P1883)/1000/General!$B$24+SUM($Q$2:Q1883)/1000/General!$B$24</f>
        <v>1.7714661268448348</v>
      </c>
      <c r="C1883" s="5">
        <f>Online_RAW!K1883</f>
        <v>51.17</v>
      </c>
      <c r="D1883" s="5">
        <f>Online_RAW!J1883</f>
        <v>7.21</v>
      </c>
      <c r="E1883" s="5">
        <f>(1-F1883/100-G1883/100)/(1-C1883/100-D1883/100-General!$B$17/100)</f>
        <v>0.94110003341286719</v>
      </c>
      <c r="F1883" s="5">
        <f>N1883*General!$B$14/(N1883+O1883)+O1883*100/(N1883+O1883)</f>
        <v>61.219037009638569</v>
      </c>
      <c r="G1883" s="5">
        <f>N1883*General!$B$15/(N1883+O1883)</f>
        <v>1.9586344944626986E-2</v>
      </c>
      <c r="H1883" s="5">
        <f>(N1883+O1883)*(1/General!$B$20)*((F1883/100)-E1883*(C1883/100))*1000/B1883</f>
        <v>591.68850317579165</v>
      </c>
      <c r="I1883" s="5">
        <f>(N1883+O1883)*(1/General!$B$20)*((D1883/100)*E1883-(G1883/100))*1000/B1883</f>
        <v>306.45558555805354</v>
      </c>
      <c r="J1883" s="5">
        <f t="shared" si="29"/>
        <v>0.5179339870780032</v>
      </c>
      <c r="K1883" s="5">
        <f>MAX(Online_RAW!$L$2-Online_RAW!L1883,0)</f>
        <v>0</v>
      </c>
      <c r="L1883" s="5">
        <f>0.0039*(Online_RAW!M1883)</f>
        <v>206.7</v>
      </c>
      <c r="M1883" s="10">
        <f>Online_RAW!$N$2-Online_RAW!N1883</f>
        <v>664.64507826086992</v>
      </c>
      <c r="N1883" s="5">
        <f>Online_RAW!C1883*60</f>
        <v>88.063826086956595</v>
      </c>
      <c r="O1883" s="5">
        <f>MAX(0, Online_RAW!D1883*60)</f>
        <v>91.7835652173912</v>
      </c>
      <c r="P1883" s="5">
        <f>_xlfn.IFNA(VLOOKUP(A1883,Sampling!$D$7:$E$14,2,FALSE),0)</f>
        <v>0</v>
      </c>
      <c r="Q1883">
        <f>_xlfn.IFNA(VLOOKUP(A1883,Refill!$D$6:$G$8,2,FALSE),0)</f>
        <v>0</v>
      </c>
    </row>
    <row r="1884" spans="1:17" x14ac:dyDescent="0.25">
      <c r="A1884" s="5">
        <f>ROUND((Online_RAW!B1884-General!$B$10)*24,3)</f>
        <v>31.367000000000001</v>
      </c>
      <c r="B1884" s="5">
        <f>General!$B$12+Online_ANA!K1884/1000+Online_ANA!L1884/1000+Online_ANA!M1884/1000/General!$B$22-SUM($P$2:P1884)/1000/General!$B$24+SUM($Q$2:Q1884)/1000/General!$B$24</f>
        <v>1.7728862704427617</v>
      </c>
      <c r="C1884" s="5">
        <f>Online_RAW!K1884</f>
        <v>51.13</v>
      </c>
      <c r="D1884" s="5">
        <f>Online_RAW!J1884</f>
        <v>7.2216666666666702</v>
      </c>
      <c r="E1884" s="5">
        <f>(1-F1884/100-G1884/100)/(1-C1884/100-D1884/100-General!$B$17/100)</f>
        <v>0.93812817612642596</v>
      </c>
      <c r="F1884" s="5">
        <f>N1884*General!$B$14/(N1884+O1884)+O1884*100/(N1884+O1884)</f>
        <v>61.31490793144674</v>
      </c>
      <c r="G1884" s="5">
        <f>N1884*General!$B$15/(N1884+O1884)</f>
        <v>1.9537925287148112E-2</v>
      </c>
      <c r="H1884" s="5">
        <f>(N1884+O1884)*(1/General!$B$20)*((F1884/100)-E1884*(C1884/100))*1000/B1884</f>
        <v>604.62514180067728</v>
      </c>
      <c r="I1884" s="5">
        <f>(N1884+O1884)*(1/General!$B$20)*((D1884/100)*E1884-(G1884/100))*1000/B1884</f>
        <v>305.98622547737057</v>
      </c>
      <c r="J1884" s="5">
        <f t="shared" si="29"/>
        <v>0.50607592096830634</v>
      </c>
      <c r="K1884" s="5">
        <f>MAX(Online_RAW!$L$2-Online_RAW!L1884,0)</f>
        <v>0</v>
      </c>
      <c r="L1884" s="5">
        <f>0.0039*(Online_RAW!M1884)</f>
        <v>206.7</v>
      </c>
      <c r="M1884" s="10">
        <f>Online_RAW!$N$2-Online_RAW!N1884</f>
        <v>666.19303478261008</v>
      </c>
      <c r="N1884" s="5">
        <f>Online_RAW!C1884*60</f>
        <v>87.9174782608698</v>
      </c>
      <c r="O1884" s="5">
        <f>MAX(0, Online_RAW!D1884*60)</f>
        <v>92.075999999999993</v>
      </c>
      <c r="P1884" s="5">
        <f>_xlfn.IFNA(VLOOKUP(A1884,Sampling!$D$7:$E$14,2,FALSE),0)</f>
        <v>0</v>
      </c>
      <c r="Q1884">
        <f>_xlfn.IFNA(VLOOKUP(A1884,Refill!$D$6:$G$8,2,FALSE),0)</f>
        <v>0</v>
      </c>
    </row>
    <row r="1885" spans="1:17" x14ac:dyDescent="0.25">
      <c r="A1885" s="5">
        <f>ROUND((Online_RAW!B1885-General!$B$10)*24,3)</f>
        <v>31.382999999999999</v>
      </c>
      <c r="B1885" s="5">
        <f>General!$B$12+Online_ANA!K1885/1000+Online_ANA!L1885/1000+Online_ANA!M1885/1000/General!$B$22-SUM($P$2:P1885)/1000/General!$B$24+SUM($Q$2:Q1885)/1000/General!$B$24</f>
        <v>1.7747107239783118</v>
      </c>
      <c r="C1885" s="5">
        <f>Online_RAW!K1885</f>
        <v>51.145000000000003</v>
      </c>
      <c r="D1885" s="5">
        <f>Online_RAW!J1885</f>
        <v>7.25428571428571</v>
      </c>
      <c r="E1885" s="5">
        <f>(1-F1885/100-G1885/100)/(1-C1885/100-D1885/100-General!$B$17/100)</f>
        <v>0.93865364457320455</v>
      </c>
      <c r="F1885" s="5">
        <f>N1885*General!$B$14/(N1885+O1885)+O1885*100/(N1885+O1885)</f>
        <v>61.337959847554615</v>
      </c>
      <c r="G1885" s="5">
        <f>N1885*General!$B$15/(N1885+O1885)</f>
        <v>1.9526282905275447E-2</v>
      </c>
      <c r="H1885" s="5">
        <f>(N1885+O1885)*(1/General!$B$20)*((F1885/100)-E1885*(C1885/100))*1000/B1885</f>
        <v>603.05920255262106</v>
      </c>
      <c r="I1885" s="5">
        <f>(N1885+O1885)*(1/General!$B$20)*((D1885/100)*E1885-(G1885/100))*1000/B1885</f>
        <v>307.16076251683882</v>
      </c>
      <c r="J1885" s="5">
        <f t="shared" si="29"/>
        <v>0.50933765908337492</v>
      </c>
      <c r="K1885" s="5">
        <f>MAX(Online_RAW!$L$2-Online_RAW!L1885,0)</f>
        <v>0</v>
      </c>
      <c r="L1885" s="5">
        <f>0.0039*(Online_RAW!M1885)</f>
        <v>207.09195</v>
      </c>
      <c r="M1885" s="10">
        <f>Online_RAW!$N$2-Online_RAW!N1885</f>
        <v>667.75446363636001</v>
      </c>
      <c r="N1885" s="5">
        <f>Online_RAW!C1885*60</f>
        <v>87.845478260869811</v>
      </c>
      <c r="O1885" s="5">
        <f>MAX(0, Online_RAW!D1885*60)</f>
        <v>92.107826086956607</v>
      </c>
      <c r="P1885" s="5">
        <f>_xlfn.IFNA(VLOOKUP(A1885,Sampling!$D$7:$E$14,2,FALSE),0)</f>
        <v>0</v>
      </c>
      <c r="Q1885">
        <f>_xlfn.IFNA(VLOOKUP(A1885,Refill!$D$6:$G$8,2,FALSE),0)</f>
        <v>0</v>
      </c>
    </row>
    <row r="1886" spans="1:17" x14ac:dyDescent="0.25">
      <c r="A1886" s="5">
        <f>ROUND((Online_RAW!B1886-General!$B$10)*24,3)</f>
        <v>31.4</v>
      </c>
      <c r="B1886" s="5">
        <f>General!$B$12+Online_ANA!K1886/1000+Online_ANA!L1886/1000+Online_ANA!M1886/1000/General!$B$22-SUM($P$2:P1886)/1000/General!$B$24+SUM($Q$2:Q1886)/1000/General!$B$24</f>
        <v>1.7765862524292018</v>
      </c>
      <c r="C1886" s="5">
        <f>Online_RAW!K1886</f>
        <v>51.205714285714301</v>
      </c>
      <c r="D1886" s="5">
        <f>Online_RAW!J1886</f>
        <v>7.2616666666666703</v>
      </c>
      <c r="E1886" s="5">
        <f>(1-F1886/100-G1886/100)/(1-C1886/100-D1886/100-General!$B$17/100)</f>
        <v>0.93773510542108085</v>
      </c>
      <c r="F1886" s="5">
        <f>N1886*General!$B$14/(N1886+O1886)+O1886*100/(N1886+O1886)</f>
        <v>61.439680957128608</v>
      </c>
      <c r="G1886" s="5">
        <f>N1886*General!$B$15/(N1886+O1886)</f>
        <v>1.9474908607510805E-2</v>
      </c>
      <c r="H1886" s="5">
        <f>(N1886+O1886)*(1/General!$B$20)*((F1886/100)-E1886*(C1886/100))*1000/B1886</f>
        <v>605.90129147073856</v>
      </c>
      <c r="I1886" s="5">
        <f>(N1886+O1886)*(1/General!$B$20)*((D1886/100)*E1886-(G1886/100))*1000/B1886</f>
        <v>306.51240980602427</v>
      </c>
      <c r="J1886" s="5">
        <f t="shared" si="29"/>
        <v>0.50587845598085679</v>
      </c>
      <c r="K1886" s="5">
        <f>MAX(Online_RAW!$L$2-Online_RAW!L1886,0)</f>
        <v>0</v>
      </c>
      <c r="L1886" s="5">
        <f>0.0039*(Online_RAW!M1886)</f>
        <v>207.52212</v>
      </c>
      <c r="M1886" s="10">
        <f>Online_RAW!$N$2-Online_RAW!N1886</f>
        <v>669.32990434783005</v>
      </c>
      <c r="N1886" s="5">
        <f>Online_RAW!C1886*60</f>
        <v>87.517826086956603</v>
      </c>
      <c r="O1886" s="5">
        <f>MAX(0, Online_RAW!D1886*60)</f>
        <v>92.237217391304398</v>
      </c>
      <c r="P1886" s="5">
        <f>_xlfn.IFNA(VLOOKUP(A1886,Sampling!$D$7:$E$14,2,FALSE),0)</f>
        <v>0</v>
      </c>
      <c r="Q1886">
        <f>_xlfn.IFNA(VLOOKUP(A1886,Refill!$D$6:$G$8,2,FALSE),0)</f>
        <v>0</v>
      </c>
    </row>
    <row r="1887" spans="1:17" x14ac:dyDescent="0.25">
      <c r="A1887" s="5">
        <f>ROUND((Online_RAW!B1887-General!$B$10)*24,3)</f>
        <v>31.417000000000002</v>
      </c>
      <c r="B1887" s="5">
        <f>General!$B$12+Online_ANA!K1887/1000+Online_ANA!L1887/1000+Online_ANA!M1887/1000/General!$B$22-SUM($P$2:P1887)/1000/General!$B$24+SUM($Q$2:Q1887)/1000/General!$B$24</f>
        <v>1.7783806113681653</v>
      </c>
      <c r="C1887" s="5">
        <f>Online_RAW!K1887</f>
        <v>51.255000000000003</v>
      </c>
      <c r="D1887" s="5">
        <f>Online_RAW!J1887</f>
        <v>7.3044444444444396</v>
      </c>
      <c r="E1887" s="5">
        <f>(1-F1887/100-G1887/100)/(1-C1887/100-D1887/100-General!$B$17/100)</f>
        <v>0.93740695853171352</v>
      </c>
      <c r="F1887" s="5">
        <f>N1887*General!$B$14/(N1887+O1887)+O1887*100/(N1887+O1887)</f>
        <v>61.539519151659135</v>
      </c>
      <c r="G1887" s="5">
        <f>N1887*General!$B$15/(N1887+O1887)</f>
        <v>1.9424485276939827E-2</v>
      </c>
      <c r="H1887" s="5">
        <f>(N1887+O1887)*(1/General!$B$20)*((F1887/100)-E1887*(C1887/100))*1000/B1887</f>
        <v>608.55129154426629</v>
      </c>
      <c r="I1887" s="5">
        <f>(N1887+O1887)*(1/General!$B$20)*((D1887/100)*E1887-(G1887/100))*1000/B1887</f>
        <v>307.94920991864927</v>
      </c>
      <c r="J1887" s="5">
        <f t="shared" si="29"/>
        <v>0.50603657275493419</v>
      </c>
      <c r="K1887" s="5">
        <f>MAX(Online_RAW!$L$2-Online_RAW!L1887,0)</f>
        <v>0</v>
      </c>
      <c r="L1887" s="5">
        <f>0.0039*(Online_RAW!M1887)</f>
        <v>207.86609999999999</v>
      </c>
      <c r="M1887" s="10">
        <f>Online_RAW!$N$2-Online_RAW!N1887</f>
        <v>670.91081739130004</v>
      </c>
      <c r="N1887" s="5">
        <f>Online_RAW!C1887*60</f>
        <v>87.303391304347798</v>
      </c>
      <c r="O1887" s="5">
        <f>MAX(0, Online_RAW!D1887*60)</f>
        <v>92.476695652173603</v>
      </c>
      <c r="P1887" s="5">
        <f>_xlfn.IFNA(VLOOKUP(A1887,Sampling!$D$7:$E$14,2,FALSE),0)</f>
        <v>0</v>
      </c>
      <c r="Q1887">
        <f>_xlfn.IFNA(VLOOKUP(A1887,Refill!$D$6:$G$8,2,FALSE),0)</f>
        <v>0</v>
      </c>
    </row>
    <row r="1888" spans="1:17" x14ac:dyDescent="0.25">
      <c r="A1888" s="5">
        <f>ROUND((Online_RAW!B1888-General!$B$10)*24,3)</f>
        <v>31.433</v>
      </c>
      <c r="B1888" s="5">
        <f>General!$B$12+Online_ANA!K1888/1000+Online_ANA!L1888/1000+Online_ANA!M1888/1000/General!$B$22-SUM($P$2:P1888)/1000/General!$B$24+SUM($Q$2:Q1888)/1000/General!$B$24</f>
        <v>1.7800972382818991</v>
      </c>
      <c r="C1888" s="5">
        <f>Online_RAW!K1888</f>
        <v>51.29</v>
      </c>
      <c r="D1888" s="5">
        <f>Online_RAW!J1888</f>
        <v>7.3259999999999996</v>
      </c>
      <c r="E1888" s="5">
        <f>(1-F1888/100-G1888/100)/(1-C1888/100-D1888/100-General!$B$17/100)</f>
        <v>0.9374621623358711</v>
      </c>
      <c r="F1888" s="5">
        <f>N1888*General!$B$14/(N1888+O1888)+O1888*100/(N1888+O1888)</f>
        <v>61.590299701753167</v>
      </c>
      <c r="G1888" s="5">
        <f>N1888*General!$B$15/(N1888+O1888)</f>
        <v>1.9398838534468093E-2</v>
      </c>
      <c r="H1888" s="5">
        <f>(N1888+O1888)*(1/General!$B$20)*((F1888/100)-E1888*(C1888/100))*1000/B1888</f>
        <v>609.25818151726889</v>
      </c>
      <c r="I1888" s="5">
        <f>(N1888+O1888)*(1/General!$B$20)*((D1888/100)*E1888-(G1888/100))*1000/B1888</f>
        <v>308.89214832029307</v>
      </c>
      <c r="J1888" s="5">
        <f t="shared" si="29"/>
        <v>0.50699712813218545</v>
      </c>
      <c r="K1888" s="5">
        <f>MAX(Online_RAW!$L$2-Online_RAW!L1888,0)</f>
        <v>0</v>
      </c>
      <c r="L1888" s="5">
        <f>0.0039*(Online_RAW!M1888)</f>
        <v>208.13129999999998</v>
      </c>
      <c r="M1888" s="10">
        <f>Online_RAW!$N$2-Online_RAW!N1888</f>
        <v>672.49287272726997</v>
      </c>
      <c r="N1888" s="5">
        <f>Online_RAW!C1888*60</f>
        <v>87.275727272726996</v>
      </c>
      <c r="O1888" s="5">
        <f>MAX(0, Online_RAW!D1888*60)</f>
        <v>92.685000000000002</v>
      </c>
      <c r="P1888" s="5">
        <f>_xlfn.IFNA(VLOOKUP(A1888,Sampling!$D$7:$E$14,2,FALSE),0)</f>
        <v>0</v>
      </c>
      <c r="Q1888">
        <f>_xlfn.IFNA(VLOOKUP(A1888,Refill!$D$6:$G$8,2,FALSE),0)</f>
        <v>0</v>
      </c>
    </row>
    <row r="1889" spans="1:17" x14ac:dyDescent="0.25">
      <c r="A1889" s="5">
        <f>ROUND((Online_RAW!B1889-General!$B$10)*24,3)</f>
        <v>31.45</v>
      </c>
      <c r="B1889" s="5">
        <f>General!$B$12+Online_ANA!K1889/1000+Online_ANA!L1889/1000+Online_ANA!M1889/1000/General!$B$22-SUM($P$2:P1889)/1000/General!$B$24+SUM($Q$2:Q1889)/1000/General!$B$24</f>
        <v>1.7818544391000459</v>
      </c>
      <c r="C1889" s="5">
        <f>Online_RAW!K1889</f>
        <v>51.35</v>
      </c>
      <c r="D1889" s="5">
        <f>Online_RAW!J1889</f>
        <v>7.3425000000000002</v>
      </c>
      <c r="E1889" s="5">
        <f>(1-F1889/100-G1889/100)/(1-C1889/100-D1889/100-General!$B$17/100)</f>
        <v>0.93664687082463738</v>
      </c>
      <c r="F1889" s="5">
        <f>N1889*General!$B$14/(N1889+O1889)+O1889*100/(N1889+O1889)</f>
        <v>61.695393518591985</v>
      </c>
      <c r="G1889" s="5">
        <f>N1889*General!$B$15/(N1889+O1889)</f>
        <v>1.9345760849195971E-2</v>
      </c>
      <c r="H1889" s="5">
        <f>(N1889+O1889)*(1/General!$B$20)*((F1889/100)-E1889*(C1889/100))*1000/B1889</f>
        <v>612.56522696804552</v>
      </c>
      <c r="I1889" s="5">
        <f>(N1889+O1889)*(1/General!$B$20)*((D1889/100)*E1889-(G1889/100))*1000/B1889</f>
        <v>308.92662880424552</v>
      </c>
      <c r="J1889" s="5">
        <f t="shared" si="29"/>
        <v>0.50431630005070571</v>
      </c>
      <c r="K1889" s="5">
        <f>MAX(Online_RAW!$L$2-Online_RAW!L1889,0)</f>
        <v>0</v>
      </c>
      <c r="L1889" s="5">
        <f>0.0039*(Online_RAW!M1889)</f>
        <v>208.41989999999998</v>
      </c>
      <c r="M1889" s="10">
        <f>Online_RAW!$N$2-Online_RAW!N1889</f>
        <v>674.09364761904999</v>
      </c>
      <c r="N1889" s="5">
        <f>Online_RAW!C1889*60</f>
        <v>87.011428571428809</v>
      </c>
      <c r="O1889" s="5">
        <f>MAX(0, Online_RAW!D1889*60)</f>
        <v>92.896571428571391</v>
      </c>
      <c r="P1889" s="5">
        <f>_xlfn.IFNA(VLOOKUP(A1889,Sampling!$D$7:$E$14,2,FALSE),0)</f>
        <v>0</v>
      </c>
      <c r="Q1889">
        <f>_xlfn.IFNA(VLOOKUP(A1889,Refill!$D$6:$G$8,2,FALSE),0)</f>
        <v>0</v>
      </c>
    </row>
    <row r="1890" spans="1:17" x14ac:dyDescent="0.25">
      <c r="A1890" s="5">
        <f>ROUND((Online_RAW!B1890-General!$B$10)*24,3)</f>
        <v>31.466999999999999</v>
      </c>
      <c r="B1890" s="5">
        <f>General!$B$12+Online_ANA!K1890/1000+Online_ANA!L1890/1000+Online_ANA!M1890/1000/General!$B$22-SUM($P$2:P1890)/1000/General!$B$24+SUM($Q$2:Q1890)/1000/General!$B$24</f>
        <v>1.783646756922431</v>
      </c>
      <c r="C1890" s="5">
        <f>Online_RAW!K1890</f>
        <v>51.414999999999999</v>
      </c>
      <c r="D1890" s="5">
        <f>Online_RAW!J1890</f>
        <v>7.3416666666666703</v>
      </c>
      <c r="E1890" s="5">
        <f>(1-F1890/100-G1890/100)/(1-C1890/100-D1890/100-General!$B$17/100)</f>
        <v>0.94222031218536595</v>
      </c>
      <c r="F1890" s="5">
        <f>N1890*General!$B$14/(N1890+O1890)+O1890*100/(N1890+O1890)</f>
        <v>61.527954746449971</v>
      </c>
      <c r="G1890" s="5">
        <f>N1890*General!$B$15/(N1890+O1890)</f>
        <v>1.9430325885631334E-2</v>
      </c>
      <c r="H1890" s="5">
        <f>(N1890+O1890)*(1/General!$B$20)*((F1890/100)-E1890*(C1890/100))*1000/B1890</f>
        <v>588.383601953366</v>
      </c>
      <c r="I1890" s="5">
        <f>(N1890+O1890)*(1/General!$B$20)*((D1890/100)*E1890-(G1890/100))*1000/B1890</f>
        <v>310.20985978974988</v>
      </c>
      <c r="J1890" s="5">
        <f t="shared" si="29"/>
        <v>0.52722383621822355</v>
      </c>
      <c r="K1890" s="5">
        <f>MAX(Online_RAW!$L$2-Online_RAW!L1890,0)</f>
        <v>0</v>
      </c>
      <c r="L1890" s="5">
        <f>0.0039*(Online_RAW!M1890)</f>
        <v>208.78844999999998</v>
      </c>
      <c r="M1890" s="10">
        <f>Online_RAW!$N$2-Online_RAW!N1890</f>
        <v>675.64555454545007</v>
      </c>
      <c r="N1890" s="5">
        <f>Online_RAW!C1890*60</f>
        <v>87.332999999999998</v>
      </c>
      <c r="O1890" s="5">
        <f>MAX(0, Online_RAW!D1890*60)</f>
        <v>92.453999999999994</v>
      </c>
      <c r="P1890" s="5">
        <f>_xlfn.IFNA(VLOOKUP(A1890,Sampling!$D$7:$E$14,2,FALSE),0)</f>
        <v>0</v>
      </c>
      <c r="Q1890">
        <f>_xlfn.IFNA(VLOOKUP(A1890,Refill!$D$6:$G$8,2,FALSE),0)</f>
        <v>0</v>
      </c>
    </row>
    <row r="1891" spans="1:17" x14ac:dyDescent="0.25">
      <c r="A1891" s="5">
        <f>ROUND((Online_RAW!B1891-General!$B$10)*24,3)</f>
        <v>31.483000000000001</v>
      </c>
      <c r="B1891" s="5">
        <f>General!$B$12+Online_ANA!K1891/1000+Online_ANA!L1891/1000+Online_ANA!M1891/1000/General!$B$22-SUM($P$2:P1891)/1000/General!$B$24+SUM($Q$2:Q1891)/1000/General!$B$24</f>
        <v>1.7854889987489542</v>
      </c>
      <c r="C1891" s="5">
        <f>Online_RAW!K1891</f>
        <v>51.398571428571401</v>
      </c>
      <c r="D1891" s="5">
        <f>Online_RAW!J1891</f>
        <v>7.3319999999999999</v>
      </c>
      <c r="E1891" s="5">
        <f>(1-F1891/100-G1891/100)/(1-C1891/100-D1891/100-General!$B$17/100)</f>
        <v>0.94053623967626221</v>
      </c>
      <c r="F1891" s="5">
        <f>N1891*General!$B$14/(N1891+O1891)+O1891*100/(N1891+O1891)</f>
        <v>61.572161634679809</v>
      </c>
      <c r="G1891" s="5">
        <f>N1891*General!$B$15/(N1891+O1891)</f>
        <v>1.9407999174404136E-2</v>
      </c>
      <c r="H1891" s="5">
        <f>(N1891+O1891)*(1/General!$B$20)*((F1891/100)-E1891*(C1891/100))*1000/B1891</f>
        <v>594.0751041249905</v>
      </c>
      <c r="I1891" s="5">
        <f>(N1891+O1891)*(1/General!$B$20)*((D1891/100)*E1891-(G1891/100))*1000/B1891</f>
        <v>308.7858509761972</v>
      </c>
      <c r="J1891" s="5">
        <f t="shared" si="29"/>
        <v>0.51977578059091689</v>
      </c>
      <c r="K1891" s="5">
        <f>MAX(Online_RAW!$L$2-Online_RAW!L1891,0)</f>
        <v>0</v>
      </c>
      <c r="L1891" s="5">
        <f>0.0039*(Online_RAW!M1891)</f>
        <v>209.15049999999985</v>
      </c>
      <c r="M1891" s="10">
        <f>Online_RAW!$N$2-Online_RAW!N1891</f>
        <v>677.25896363636002</v>
      </c>
      <c r="N1891" s="5">
        <f>Online_RAW!C1891*60</f>
        <v>87.19281818181841</v>
      </c>
      <c r="O1891" s="5">
        <f>MAX(0, Online_RAW!D1891*60)</f>
        <v>92.512090909090801</v>
      </c>
      <c r="P1891" s="5">
        <f>_xlfn.IFNA(VLOOKUP(A1891,Sampling!$D$7:$E$14,2,FALSE),0)</f>
        <v>0</v>
      </c>
      <c r="Q1891">
        <f>_xlfn.IFNA(VLOOKUP(A1891,Refill!$D$6:$G$8,2,FALSE),0)</f>
        <v>0</v>
      </c>
    </row>
    <row r="1892" spans="1:17" x14ac:dyDescent="0.25">
      <c r="A1892" s="5">
        <f>ROUND((Online_RAW!B1892-General!$B$10)*24,3)</f>
        <v>31.5</v>
      </c>
      <c r="B1892" s="5">
        <f>General!$B$12+Online_ANA!K1892/1000+Online_ANA!L1892/1000+Online_ANA!M1892/1000/General!$B$22-SUM($P$2:P1892)/1000/General!$B$24+SUM($Q$2:Q1892)/1000/General!$B$24</f>
        <v>1.7872024998331928</v>
      </c>
      <c r="C1892" s="5">
        <f>Online_RAW!K1892</f>
        <v>51.353333333333303</v>
      </c>
      <c r="D1892" s="5">
        <f>Online_RAW!J1892</f>
        <v>7.3620000000000001</v>
      </c>
      <c r="E1892" s="5">
        <f>(1-F1892/100-G1892/100)/(1-C1892/100-D1892/100-General!$B$17/100)</f>
        <v>0.94063973089385033</v>
      </c>
      <c r="F1892" s="5">
        <f>N1892*General!$B$14/(N1892+O1892)+O1892*100/(N1892+O1892)</f>
        <v>61.553592454943853</v>
      </c>
      <c r="G1892" s="5">
        <f>N1892*General!$B$15/(N1892+O1892)</f>
        <v>1.9417377548008156E-2</v>
      </c>
      <c r="H1892" s="5">
        <f>(N1892+O1892)*(1/General!$B$20)*((F1892/100)-E1892*(C1892/100))*1000/B1892</f>
        <v>595.82841236365186</v>
      </c>
      <c r="I1892" s="5">
        <f>(N1892+O1892)*(1/General!$B$20)*((D1892/100)*E1892-(G1892/100))*1000/B1892</f>
        <v>310.56368811877348</v>
      </c>
      <c r="J1892" s="5">
        <f t="shared" si="29"/>
        <v>0.52123007509287289</v>
      </c>
      <c r="K1892" s="5">
        <f>MAX(Online_RAW!$L$2-Online_RAW!L1892,0)</f>
        <v>0</v>
      </c>
      <c r="L1892" s="5">
        <f>0.0039*(Online_RAW!M1892)</f>
        <v>209.40269999999998</v>
      </c>
      <c r="M1892" s="10">
        <f>Online_RAW!$N$2-Online_RAW!N1892</f>
        <v>678.85178181817992</v>
      </c>
      <c r="N1892" s="5">
        <f>Online_RAW!C1892*60</f>
        <v>87.452999999999989</v>
      </c>
      <c r="O1892" s="5">
        <f>MAX(0, Online_RAW!D1892*60)</f>
        <v>92.701090909090809</v>
      </c>
      <c r="P1892" s="5">
        <f>_xlfn.IFNA(VLOOKUP(A1892,Sampling!$D$7:$E$14,2,FALSE),0)</f>
        <v>0</v>
      </c>
      <c r="Q1892">
        <f>_xlfn.IFNA(VLOOKUP(A1892,Refill!$D$6:$G$8,2,FALSE),0)</f>
        <v>0</v>
      </c>
    </row>
    <row r="1893" spans="1:17" x14ac:dyDescent="0.25">
      <c r="A1893" s="5">
        <f>ROUND((Online_RAW!B1893-General!$B$10)*24,3)</f>
        <v>31.516999999999999</v>
      </c>
      <c r="B1893" s="5">
        <f>General!$B$12+Online_ANA!K1893/1000+Online_ANA!L1893/1000+Online_ANA!M1893/1000/General!$B$22-SUM($P$2:P1893)/1000/General!$B$24+SUM($Q$2:Q1893)/1000/General!$B$24</f>
        <v>1.7889538348405412</v>
      </c>
      <c r="C1893" s="5">
        <f>Online_RAW!K1893</f>
        <v>51.314999999999998</v>
      </c>
      <c r="D1893" s="5">
        <f>Online_RAW!J1893</f>
        <v>7.36</v>
      </c>
      <c r="E1893" s="5">
        <f>(1-F1893/100-G1893/100)/(1-C1893/100-D1893/100-General!$B$17/100)</f>
        <v>0.93953015541420537</v>
      </c>
      <c r="F1893" s="5">
        <f>N1893*General!$B$14/(N1893+O1893)+O1893*100/(N1893+O1893)</f>
        <v>61.561030177478159</v>
      </c>
      <c r="G1893" s="5">
        <f>N1893*General!$B$15/(N1893+O1893)</f>
        <v>1.9413621122485774E-2</v>
      </c>
      <c r="H1893" s="5">
        <f>(N1893+O1893)*(1/General!$B$20)*((F1893/100)-E1893*(C1893/100))*1000/B1893</f>
        <v>598.27332967203438</v>
      </c>
      <c r="I1893" s="5">
        <f>(N1893+O1893)*(1/General!$B$20)*((D1893/100)*E1893-(G1893/100))*1000/B1893</f>
        <v>309.04174468602662</v>
      </c>
      <c r="J1893" s="5">
        <f t="shared" si="29"/>
        <v>0.51655611132697365</v>
      </c>
      <c r="K1893" s="5">
        <f>MAX(Online_RAW!$L$2-Online_RAW!L1893,0)</f>
        <v>0</v>
      </c>
      <c r="L1893" s="5">
        <f>0.0039*(Online_RAW!M1893)</f>
        <v>209.68154999999999</v>
      </c>
      <c r="M1893" s="10">
        <f>Online_RAW!$N$2-Online_RAW!N1893</f>
        <v>680.45679047618978</v>
      </c>
      <c r="N1893" s="5">
        <f>Online_RAW!C1893*60</f>
        <v>87.219714285713991</v>
      </c>
      <c r="O1893" s="5">
        <f>MAX(0, Online_RAW!D1893*60)</f>
        <v>92.488571428571404</v>
      </c>
      <c r="P1893" s="5">
        <f>_xlfn.IFNA(VLOOKUP(A1893,Sampling!$D$7:$E$14,2,FALSE),0)</f>
        <v>0</v>
      </c>
      <c r="Q1893">
        <f>_xlfn.IFNA(VLOOKUP(A1893,Refill!$D$6:$G$8,2,FALSE),0)</f>
        <v>0</v>
      </c>
    </row>
    <row r="1894" spans="1:17" x14ac:dyDescent="0.25">
      <c r="A1894" s="5">
        <f>ROUND((Online_RAW!B1894-General!$B$10)*24,3)</f>
        <v>31.533000000000001</v>
      </c>
      <c r="B1894" s="5">
        <f>General!$B$12+Online_ANA!K1894/1000+Online_ANA!L1894/1000+Online_ANA!M1894/1000/General!$B$22-SUM($P$2:P1894)/1000/General!$B$24+SUM($Q$2:Q1894)/1000/General!$B$24</f>
        <v>1.7907976752293577</v>
      </c>
      <c r="C1894" s="5">
        <f>Online_RAW!K1894</f>
        <v>51.316666666666698</v>
      </c>
      <c r="D1894" s="5">
        <f>Online_RAW!J1894</f>
        <v>7.37</v>
      </c>
      <c r="E1894" s="5">
        <f>(1-F1894/100-G1894/100)/(1-C1894/100-D1894/100-General!$B$17/100)</f>
        <v>0.93906807683193572</v>
      </c>
      <c r="F1894" s="5">
        <f>N1894*General!$B$14/(N1894+O1894)+O1894*100/(N1894+O1894)</f>
        <v>61.590896515281081</v>
      </c>
      <c r="G1894" s="5">
        <f>N1894*General!$B$15/(N1894+O1894)</f>
        <v>1.9398537113494402E-2</v>
      </c>
      <c r="H1894" s="5">
        <f>(N1894+O1894)*(1/General!$B$20)*((F1894/100)-E1894*(C1894/100))*1000/B1894</f>
        <v>599.64969111980884</v>
      </c>
      <c r="I1894" s="5">
        <f>(N1894+O1894)*(1/General!$B$20)*((D1894/100)*E1894-(G1894/100))*1000/B1894</f>
        <v>308.81918256851571</v>
      </c>
      <c r="J1894" s="5">
        <f t="shared" si="29"/>
        <v>0.51499931900542617</v>
      </c>
      <c r="K1894" s="5">
        <f>MAX(Online_RAW!$L$2-Online_RAW!L1894,0)</f>
        <v>0</v>
      </c>
      <c r="L1894" s="5">
        <f>0.0039*(Online_RAW!M1894)</f>
        <v>210.07739999999998</v>
      </c>
      <c r="M1894" s="10">
        <f>Online_RAW!$N$2-Online_RAW!N1894</f>
        <v>682.03510000000006</v>
      </c>
      <c r="N1894" s="5">
        <f>Online_RAW!C1894*60</f>
        <v>87.103090909090795</v>
      </c>
      <c r="O1894" s="5">
        <f>MAX(0, Online_RAW!D1894*60)</f>
        <v>92.504454545454593</v>
      </c>
      <c r="P1894" s="5">
        <f>_xlfn.IFNA(VLOOKUP(A1894,Sampling!$D$7:$E$14,2,FALSE),0)</f>
        <v>0</v>
      </c>
      <c r="Q1894">
        <f>_xlfn.IFNA(VLOOKUP(A1894,Refill!$D$6:$G$8,2,FALSE),0)</f>
        <v>0</v>
      </c>
    </row>
    <row r="1895" spans="1:17" x14ac:dyDescent="0.25">
      <c r="A1895" s="5">
        <f>ROUND((Online_RAW!B1895-General!$B$10)*24,3)</f>
        <v>31.55</v>
      </c>
      <c r="B1895" s="5">
        <f>General!$B$12+Online_ANA!K1895/1000+Online_ANA!L1895/1000+Online_ANA!M1895/1000/General!$B$22-SUM($P$2:P1895)/1000/General!$B$24+SUM($Q$2:Q1895)/1000/General!$B$24</f>
        <v>1.7926574888240188</v>
      </c>
      <c r="C1895" s="5">
        <f>Online_RAW!K1895</f>
        <v>51.33</v>
      </c>
      <c r="D1895" s="5">
        <f>Online_RAW!J1895</f>
        <v>7.3928571428571397</v>
      </c>
      <c r="E1895" s="5">
        <f>(1-F1895/100-G1895/100)/(1-C1895/100-D1895/100-General!$B$17/100)</f>
        <v>0.9371044035251006</v>
      </c>
      <c r="F1895" s="5">
        <f>N1895*General!$B$14/(N1895+O1895)+O1895*100/(N1895+O1895)</f>
        <v>61.705144694533814</v>
      </c>
      <c r="G1895" s="5">
        <f>N1895*General!$B$15/(N1895+O1895)</f>
        <v>1.9340836012861708E-2</v>
      </c>
      <c r="H1895" s="5">
        <f>(N1895+O1895)*(1/General!$B$20)*((F1895/100)-E1895*(C1895/100))*1000/B1895</f>
        <v>608.89056141173864</v>
      </c>
      <c r="I1895" s="5">
        <f>(N1895+O1895)*(1/General!$B$20)*((D1895/100)*E1895-(G1895/100))*1000/B1895</f>
        <v>309.22338182411994</v>
      </c>
      <c r="J1895" s="5">
        <f t="shared" si="29"/>
        <v>0.5078472248069873</v>
      </c>
      <c r="K1895" s="5">
        <f>MAX(Online_RAW!$L$2-Online_RAW!L1895,0)</f>
        <v>0</v>
      </c>
      <c r="L1895" s="5">
        <f>0.0039*(Online_RAW!M1895)</f>
        <v>210.46089999999987</v>
      </c>
      <c r="M1895" s="10">
        <f>Online_RAW!$N$2-Online_RAW!N1895</f>
        <v>683.64428181818039</v>
      </c>
      <c r="N1895" s="5">
        <f>Online_RAW!C1895*60</f>
        <v>86.959714285714199</v>
      </c>
      <c r="O1895" s="5">
        <f>MAX(0, Online_RAW!D1895*60)</f>
        <v>92.887142857143004</v>
      </c>
      <c r="P1895" s="5">
        <f>_xlfn.IFNA(VLOOKUP(A1895,Sampling!$D$7:$E$14,2,FALSE),0)</f>
        <v>0</v>
      </c>
      <c r="Q1895">
        <f>_xlfn.IFNA(VLOOKUP(A1895,Refill!$D$6:$G$8,2,FALSE),0)</f>
        <v>0</v>
      </c>
    </row>
    <row r="1896" spans="1:17" x14ac:dyDescent="0.25">
      <c r="A1896" s="5">
        <f>ROUND((Online_RAW!B1896-General!$B$10)*24,3)</f>
        <v>31.567</v>
      </c>
      <c r="B1896" s="5">
        <f>General!$B$12+Online_ANA!K1896/1000+Online_ANA!L1896/1000+Online_ANA!M1896/1000/General!$B$22-SUM($P$2:P1896)/1000/General!$B$24+SUM($Q$2:Q1896)/1000/General!$B$24</f>
        <v>1.794413249708092</v>
      </c>
      <c r="C1896" s="5">
        <f>Online_RAW!K1896</f>
        <v>51.347499999999997</v>
      </c>
      <c r="D1896" s="5">
        <f>Online_RAW!J1896</f>
        <v>7.3916666666666702</v>
      </c>
      <c r="E1896" s="5">
        <f>(1-F1896/100-G1896/100)/(1-C1896/100-D1896/100-General!$B$17/100)</f>
        <v>0.93656568790483885</v>
      </c>
      <c r="F1896" s="5">
        <f>N1896*General!$B$14/(N1896+O1896)+O1896*100/(N1896+O1896)</f>
        <v>61.74244201546265</v>
      </c>
      <c r="G1896" s="5">
        <f>N1896*General!$B$15/(N1896+O1896)</f>
        <v>1.932199898208958E-2</v>
      </c>
      <c r="H1896" s="5">
        <f>(N1896+O1896)*(1/General!$B$20)*((F1896/100)-E1896*(C1896/100))*1000/B1896</f>
        <v>611.14892483346944</v>
      </c>
      <c r="I1896" s="5">
        <f>(N1896+O1896)*(1/General!$B$20)*((D1896/100)*E1896-(G1896/100))*1000/B1896</f>
        <v>309.03896469030815</v>
      </c>
      <c r="J1896" s="5">
        <f t="shared" si="29"/>
        <v>0.50566883476808455</v>
      </c>
      <c r="K1896" s="5">
        <f>MAX(Online_RAW!$L$2-Online_RAW!L1896,0)</f>
        <v>0</v>
      </c>
      <c r="L1896" s="5">
        <f>0.0039*(Online_RAW!M1896)</f>
        <v>210.6936</v>
      </c>
      <c r="M1896" s="10">
        <f>Online_RAW!$N$2-Online_RAW!N1896</f>
        <v>685.30441818182044</v>
      </c>
      <c r="N1896" s="5">
        <f>Online_RAW!C1896*60</f>
        <v>86.97218181818161</v>
      </c>
      <c r="O1896" s="5">
        <f>MAX(0, Online_RAW!D1896*60)</f>
        <v>93.075818181818406</v>
      </c>
      <c r="P1896" s="5">
        <f>_xlfn.IFNA(VLOOKUP(A1896,Sampling!$D$7:$E$14,2,FALSE),0)</f>
        <v>0</v>
      </c>
      <c r="Q1896">
        <f>_xlfn.IFNA(VLOOKUP(A1896,Refill!$D$6:$G$8,2,FALSE),0)</f>
        <v>0</v>
      </c>
    </row>
    <row r="1897" spans="1:17" x14ac:dyDescent="0.25">
      <c r="A1897" s="5">
        <f>ROUND((Online_RAW!B1897-General!$B$10)*24,3)</f>
        <v>31.582999999999998</v>
      </c>
      <c r="B1897" s="5">
        <f>General!$B$12+Online_ANA!K1897/1000+Online_ANA!L1897/1000+Online_ANA!M1897/1000/General!$B$22-SUM($P$2:P1897)/1000/General!$B$24+SUM($Q$2:Q1897)/1000/General!$B$24</f>
        <v>1.7961211899916605</v>
      </c>
      <c r="C1897" s="5">
        <f>Online_RAW!K1897</f>
        <v>51.341250000000002</v>
      </c>
      <c r="D1897" s="5">
        <f>Online_RAW!J1897</f>
        <v>7.4219999999999997</v>
      </c>
      <c r="E1897" s="5">
        <f>(1-F1897/100-G1897/100)/(1-C1897/100-D1897/100-General!$B$17/100)</f>
        <v>0.93710594448574924</v>
      </c>
      <c r="F1897" s="5">
        <f>N1897*General!$B$14/(N1897+O1897)+O1897*100/(N1897+O1897)</f>
        <v>61.742953236609409</v>
      </c>
      <c r="G1897" s="5">
        <f>N1897*General!$B$15/(N1897+O1897)</f>
        <v>1.9321740789591205E-2</v>
      </c>
      <c r="H1897" s="5">
        <f>(N1897+O1897)*(1/General!$B$20)*((F1897/100)-E1897*(C1897/100))*1000/B1897</f>
        <v>609.78829524767104</v>
      </c>
      <c r="I1897" s="5">
        <f>(N1897+O1897)*(1/General!$B$20)*((D1897/100)*E1897-(G1897/100))*1000/B1897</f>
        <v>310.28473453862313</v>
      </c>
      <c r="J1897" s="5">
        <f t="shared" si="29"/>
        <v>0.5088400957460133</v>
      </c>
      <c r="K1897" s="5">
        <f>MAX(Online_RAW!$L$2-Online_RAW!L1897,0)</f>
        <v>0</v>
      </c>
      <c r="L1897" s="5">
        <f>0.0039*(Online_RAW!M1897)</f>
        <v>210.94319999999999</v>
      </c>
      <c r="M1897" s="10">
        <f>Online_RAW!$N$2-Online_RAW!N1897</f>
        <v>686.89400909091</v>
      </c>
      <c r="N1897" s="5">
        <f>Online_RAW!C1897*60</f>
        <v>86.996181818181597</v>
      </c>
      <c r="O1897" s="5">
        <f>MAX(0, Online_RAW!D1897*60)</f>
        <v>93.103909090909198</v>
      </c>
      <c r="P1897" s="5">
        <f>_xlfn.IFNA(VLOOKUP(A1897,Sampling!$D$7:$E$14,2,FALSE),0)</f>
        <v>0</v>
      </c>
      <c r="Q1897">
        <f>_xlfn.IFNA(VLOOKUP(A1897,Refill!$D$6:$G$8,2,FALSE),0)</f>
        <v>0</v>
      </c>
    </row>
    <row r="1898" spans="1:17" x14ac:dyDescent="0.25">
      <c r="A1898" s="5">
        <f>ROUND((Online_RAW!B1898-General!$B$10)*24,3)</f>
        <v>31.6</v>
      </c>
      <c r="B1898" s="5">
        <f>General!$B$12+Online_ANA!K1898/1000+Online_ANA!L1898/1000+Online_ANA!M1898/1000/General!$B$22-SUM($P$2:P1898)/1000/General!$B$24+SUM($Q$2:Q1898)/1000/General!$B$24</f>
        <v>1.7980455452572754</v>
      </c>
      <c r="C1898" s="5">
        <f>Online_RAW!K1898</f>
        <v>51.404285714285699</v>
      </c>
      <c r="D1898" s="5">
        <f>Online_RAW!J1898</f>
        <v>7.4390000000000001</v>
      </c>
      <c r="E1898" s="5">
        <f>(1-F1898/100-G1898/100)/(1-C1898/100-D1898/100-General!$B$17/100)</f>
        <v>0.93921251591323607</v>
      </c>
      <c r="F1898" s="5">
        <f>N1898*General!$B$14/(N1898+O1898)+O1898*100/(N1898+O1898)</f>
        <v>61.732161668839701</v>
      </c>
      <c r="G1898" s="5">
        <f>N1898*General!$B$15/(N1898+O1898)</f>
        <v>1.9327191076343581E-2</v>
      </c>
      <c r="H1898" s="5">
        <f>(N1898+O1898)*(1/General!$B$20)*((F1898/100)-E1898*(C1898/100))*1000/B1898</f>
        <v>601.10160210304298</v>
      </c>
      <c r="I1898" s="5">
        <f>(N1898+O1898)*(1/General!$B$20)*((D1898/100)*E1898-(G1898/100))*1000/B1898</f>
        <v>311.32688984737558</v>
      </c>
      <c r="J1898" s="5">
        <f t="shared" si="29"/>
        <v>0.51792723352949377</v>
      </c>
      <c r="K1898" s="5">
        <f>MAX(Online_RAW!$L$2-Online_RAW!L1898,0)</f>
        <v>0</v>
      </c>
      <c r="L1898" s="5">
        <f>0.0039*(Online_RAW!M1898)</f>
        <v>211.40027999999998</v>
      </c>
      <c r="M1898" s="10">
        <f>Online_RAW!$N$2-Online_RAW!N1898</f>
        <v>688.49333913043029</v>
      </c>
      <c r="N1898" s="5">
        <f>Online_RAW!C1898*60</f>
        <v>87.010173913043403</v>
      </c>
      <c r="O1898" s="5">
        <f>MAX(0, Online_RAW!D1898*60)</f>
        <v>93.068086956522009</v>
      </c>
      <c r="P1898" s="5">
        <f>_xlfn.IFNA(VLOOKUP(A1898,Sampling!$D$7:$E$14,2,FALSE),0)</f>
        <v>0</v>
      </c>
      <c r="Q1898">
        <f>_xlfn.IFNA(VLOOKUP(A1898,Refill!$D$6:$G$8,2,FALSE),0)</f>
        <v>0</v>
      </c>
    </row>
    <row r="1899" spans="1:17" x14ac:dyDescent="0.25">
      <c r="A1899" s="5">
        <f>ROUND((Online_RAW!B1899-General!$B$10)*24,3)</f>
        <v>31.617000000000001</v>
      </c>
      <c r="B1899" s="5">
        <f>General!$B$12+Online_ANA!K1899/1000+Online_ANA!L1899/1000+Online_ANA!M1899/1000/General!$B$22-SUM($P$2:P1899)/1000/General!$B$24+SUM($Q$2:Q1899)/1000/General!$B$24</f>
        <v>1.7998881284403674</v>
      </c>
      <c r="C1899" s="5">
        <f>Online_RAW!K1899</f>
        <v>51.381666666666703</v>
      </c>
      <c r="D1899" s="5">
        <f>Online_RAW!J1899</f>
        <v>7.4066666666666698</v>
      </c>
      <c r="E1899" s="5">
        <f>(1-F1899/100-G1899/100)/(1-C1899/100-D1899/100-General!$B$17/100)</f>
        <v>0.93694203107463858</v>
      </c>
      <c r="F1899" s="5">
        <f>N1899*General!$B$14/(N1899+O1899)+O1899*100/(N1899+O1899)</f>
        <v>61.773158453332371</v>
      </c>
      <c r="G1899" s="5">
        <f>N1899*General!$B$15/(N1899+O1899)</f>
        <v>1.9306485629630117E-2</v>
      </c>
      <c r="H1899" s="5">
        <f>(N1899+O1899)*(1/General!$B$20)*((F1899/100)-E1899*(C1899/100))*1000/B1899</f>
        <v>608.65995544639668</v>
      </c>
      <c r="I1899" s="5">
        <f>(N1899+O1899)*(1/General!$B$20)*((D1899/100)*E1899-(G1899/100))*1000/B1899</f>
        <v>308.99837451628963</v>
      </c>
      <c r="J1899" s="5">
        <f t="shared" si="29"/>
        <v>0.50766995881907073</v>
      </c>
      <c r="K1899" s="5">
        <f>MAX(Online_RAW!$L$2-Online_RAW!L1899,0)</f>
        <v>0</v>
      </c>
      <c r="L1899" s="5">
        <f>0.0039*(Online_RAW!M1899)</f>
        <v>211.74399999999986</v>
      </c>
      <c r="M1899" s="10">
        <f>Online_RAW!$N$2-Online_RAW!N1899</f>
        <v>690.12710000000061</v>
      </c>
      <c r="N1899" s="5">
        <f>Online_RAW!C1899*60</f>
        <v>86.943818181818401</v>
      </c>
      <c r="O1899" s="5">
        <f>MAX(0, Online_RAW!D1899*60)</f>
        <v>93.190090909090799</v>
      </c>
      <c r="P1899" s="5">
        <f>_xlfn.IFNA(VLOOKUP(A1899,Sampling!$D$7:$E$14,2,FALSE),0)</f>
        <v>0</v>
      </c>
      <c r="Q1899">
        <f>_xlfn.IFNA(VLOOKUP(A1899,Refill!$D$6:$G$8,2,FALSE),0)</f>
        <v>0</v>
      </c>
    </row>
    <row r="1900" spans="1:17" x14ac:dyDescent="0.25">
      <c r="A1900" s="5">
        <f>ROUND((Online_RAW!B1900-General!$B$10)*24,3)</f>
        <v>31.632999999999999</v>
      </c>
      <c r="B1900" s="5">
        <f>General!$B$12+Online_ANA!K1900/1000+Online_ANA!L1900/1000+Online_ANA!M1900/1000/General!$B$22-SUM($P$2:P1900)/1000/General!$B$24+SUM($Q$2:Q1900)/1000/General!$B$24</f>
        <v>1.8015965688073394</v>
      </c>
      <c r="C1900" s="5">
        <f>Online_RAW!K1900</f>
        <v>51.396000000000001</v>
      </c>
      <c r="D1900" s="5">
        <f>Online_RAW!J1900</f>
        <v>7.4309090909090898</v>
      </c>
      <c r="E1900" s="5">
        <f>(1-F1900/100-G1900/100)/(1-C1900/100-D1900/100-General!$B$17/100)</f>
        <v>0.93632298218593624</v>
      </c>
      <c r="F1900" s="5">
        <f>N1900*General!$B$14/(N1900+O1900)+O1900*100/(N1900+O1900)</f>
        <v>61.834553007815828</v>
      </c>
      <c r="G1900" s="5">
        <f>N1900*General!$B$15/(N1900+O1900)</f>
        <v>1.9275478278880896E-2</v>
      </c>
      <c r="H1900" s="5">
        <f>(N1900+O1900)*(1/General!$B$20)*((F1900/100)-E1900*(C1900/100))*1000/B1900</f>
        <v>609.81899057763451</v>
      </c>
      <c r="I1900" s="5">
        <f>(N1900+O1900)*(1/General!$B$20)*((D1900/100)*E1900-(G1900/100))*1000/B1900</f>
        <v>308.5923901653934</v>
      </c>
      <c r="J1900" s="5">
        <f t="shared" si="29"/>
        <v>0.50603932467417523</v>
      </c>
      <c r="K1900" s="5">
        <f>MAX(Online_RAW!$L$2-Online_RAW!L1900,0)</f>
        <v>0</v>
      </c>
      <c r="L1900" s="5">
        <f>0.0039*(Online_RAW!M1900)</f>
        <v>212.00399999999999</v>
      </c>
      <c r="M1900" s="10">
        <f>Online_RAW!$N$2-Online_RAW!N1900</f>
        <v>691.70589999999993</v>
      </c>
      <c r="N1900" s="5">
        <f>Online_RAW!C1900*60</f>
        <v>86.545500000000004</v>
      </c>
      <c r="O1900" s="5">
        <f>MAX(0, Online_RAW!D1900*60)</f>
        <v>93.051599999999993</v>
      </c>
      <c r="P1900" s="5">
        <f>_xlfn.IFNA(VLOOKUP(A1900,Sampling!$D$7:$E$14,2,FALSE),0)</f>
        <v>0</v>
      </c>
      <c r="Q1900">
        <f>_xlfn.IFNA(VLOOKUP(A1900,Refill!$D$6:$G$8,2,FALSE),0)</f>
        <v>0</v>
      </c>
    </row>
    <row r="1901" spans="1:17" x14ac:dyDescent="0.25">
      <c r="A1901" s="5">
        <f>ROUND((Online_RAW!B1901-General!$B$10)*24,3)</f>
        <v>31.65</v>
      </c>
      <c r="B1901" s="5">
        <f>General!$B$12+Online_ANA!K1901/1000+Online_ANA!L1901/1000+Online_ANA!M1901/1000/General!$B$22-SUM($P$2:P1901)/1000/General!$B$24+SUM($Q$2:Q1901)/1000/General!$B$24</f>
        <v>1.8033628851416057</v>
      </c>
      <c r="C1901" s="5">
        <f>Online_RAW!K1901</f>
        <v>51.45</v>
      </c>
      <c r="D1901" s="5">
        <f>Online_RAW!J1901</f>
        <v>7.4716666666666702</v>
      </c>
      <c r="E1901" s="5">
        <f>(1-F1901/100-G1901/100)/(1-C1901/100-D1901/100-General!$B$17/100)</f>
        <v>0.93416362882542014</v>
      </c>
      <c r="F1901" s="5">
        <f>N1901*General!$B$14/(N1901+O1901)+O1901*100/(N1901+O1901)</f>
        <v>62.011134187687013</v>
      </c>
      <c r="G1901" s="5">
        <f>N1901*General!$B$15/(N1901+O1901)</f>
        <v>1.9186295864804543E-2</v>
      </c>
      <c r="H1901" s="5">
        <f>(N1901+O1901)*(1/General!$B$20)*((F1901/100)-E1901*(C1901/100))*1000/B1901</f>
        <v>620.33563098433297</v>
      </c>
      <c r="I1901" s="5">
        <f>(N1901+O1901)*(1/General!$B$20)*((D1901/100)*E1901-(G1901/100))*1000/B1901</f>
        <v>309.56142783634903</v>
      </c>
      <c r="J1901" s="5">
        <f t="shared" si="29"/>
        <v>0.49902248456234044</v>
      </c>
      <c r="K1901" s="5">
        <f>MAX(Online_RAW!$L$2-Online_RAW!L1901,0)</f>
        <v>0</v>
      </c>
      <c r="L1901" s="5">
        <f>0.0039*(Online_RAW!M1901)</f>
        <v>212.27114999999998</v>
      </c>
      <c r="M1901" s="10">
        <f>Online_RAW!$N$2-Online_RAW!N1901</f>
        <v>693.33999130435041</v>
      </c>
      <c r="N1901" s="5">
        <f>Online_RAW!C1901*60</f>
        <v>86.22545454545461</v>
      </c>
      <c r="O1901" s="5">
        <f>MAX(0, Online_RAW!D1901*60)</f>
        <v>93.539217391304405</v>
      </c>
      <c r="P1901" s="5">
        <f>_xlfn.IFNA(VLOOKUP(A1901,Sampling!$D$7:$E$14,2,FALSE),0)</f>
        <v>0</v>
      </c>
      <c r="Q1901">
        <f>_xlfn.IFNA(VLOOKUP(A1901,Refill!$D$6:$G$8,2,FALSE),0)</f>
        <v>0</v>
      </c>
    </row>
    <row r="1902" spans="1:17" x14ac:dyDescent="0.25">
      <c r="A1902" s="5">
        <f>ROUND((Online_RAW!B1902-General!$B$10)*24,3)</f>
        <v>31.667000000000002</v>
      </c>
      <c r="B1902" s="5">
        <f>General!$B$12+Online_ANA!K1902/1000+Online_ANA!L1902/1000+Online_ANA!M1902/1000/General!$B$22-SUM($P$2:P1902)/1000/General!$B$24+SUM($Q$2:Q1902)/1000/General!$B$24</f>
        <v>1.8053279099749819</v>
      </c>
      <c r="C1902" s="5">
        <f>Online_RAW!K1902</f>
        <v>51.558181818181801</v>
      </c>
      <c r="D1902" s="5">
        <f>Online_RAW!J1902</f>
        <v>7.4950000000000001</v>
      </c>
      <c r="E1902" s="5">
        <f>(1-F1902/100-G1902/100)/(1-C1902/100-D1902/100-General!$B$17/100)</f>
        <v>0.93623828635216633</v>
      </c>
      <c r="F1902" s="5">
        <f>N1902*General!$B$14/(N1902+O1902)+O1902*100/(N1902+O1902)</f>
        <v>62.049957530436473</v>
      </c>
      <c r="G1902" s="5">
        <f>N1902*General!$B$15/(N1902+O1902)</f>
        <v>1.9166688115941174E-2</v>
      </c>
      <c r="H1902" s="5">
        <f>(N1902+O1902)*(1/General!$B$20)*((F1902/100)-E1902*(C1902/100))*1000/B1902</f>
        <v>613.38423669426936</v>
      </c>
      <c r="I1902" s="5">
        <f>(N1902+O1902)*(1/General!$B$20)*((D1902/100)*E1902-(G1902/100))*1000/B1902</f>
        <v>311.51455505008261</v>
      </c>
      <c r="J1902" s="5">
        <f t="shared" si="29"/>
        <v>0.50786201603245895</v>
      </c>
      <c r="K1902" s="5">
        <f>MAX(Online_RAW!$L$2-Online_RAW!L1902,0)</f>
        <v>0</v>
      </c>
      <c r="L1902" s="5">
        <f>0.0039*(Online_RAW!M1902)</f>
        <v>212.72393999999997</v>
      </c>
      <c r="M1902" s="10">
        <f>Online_RAW!$N$2-Online_RAW!N1902</f>
        <v>694.9883272727302</v>
      </c>
      <c r="N1902" s="5">
        <f>Online_RAW!C1902*60</f>
        <v>86.311909090909211</v>
      </c>
      <c r="O1902" s="5">
        <f>MAX(0, Online_RAW!D1902*60)</f>
        <v>93.817090909090808</v>
      </c>
      <c r="P1902" s="5">
        <f>_xlfn.IFNA(VLOOKUP(A1902,Sampling!$D$7:$E$14,2,FALSE),0)</f>
        <v>0</v>
      </c>
      <c r="Q1902">
        <f>_xlfn.IFNA(VLOOKUP(A1902,Refill!$D$6:$G$8,2,FALSE),0)</f>
        <v>0</v>
      </c>
    </row>
    <row r="1903" spans="1:17" x14ac:dyDescent="0.25">
      <c r="A1903" s="5">
        <f>ROUND((Online_RAW!B1903-General!$B$10)*24,3)</f>
        <v>31.683</v>
      </c>
      <c r="B1903" s="5">
        <f>General!$B$12+Online_ANA!K1903/1000+Online_ANA!L1903/1000+Online_ANA!M1903/1000/General!$B$22-SUM($P$2:P1903)/1000/General!$B$24+SUM($Q$2:Q1903)/1000/General!$B$24</f>
        <v>1.8071573257279638</v>
      </c>
      <c r="C1903" s="5">
        <f>Online_RAW!K1903</f>
        <v>51.625999999999998</v>
      </c>
      <c r="D1903" s="5">
        <f>Online_RAW!J1903</f>
        <v>7.4814285714285704</v>
      </c>
      <c r="E1903" s="5">
        <f>(1-F1903/100-G1903/100)/(1-C1903/100-D1903/100-General!$B$17/100)</f>
        <v>0.93992216286702579</v>
      </c>
      <c r="F1903" s="5">
        <f>N1903*General!$B$14/(N1903+O1903)+O1903*100/(N1903+O1903)</f>
        <v>61.951646567247323</v>
      </c>
      <c r="G1903" s="5">
        <f>N1903*General!$B$15/(N1903+O1903)</f>
        <v>1.9216340117551862E-2</v>
      </c>
      <c r="H1903" s="5">
        <f>(N1903+O1903)*(1/General!$B$20)*((F1903/100)-E1903*(C1903/100))*1000/B1903</f>
        <v>596.45612624287253</v>
      </c>
      <c r="I1903" s="5">
        <f>(N1903+O1903)*(1/General!$B$20)*((D1903/100)*E1903-(G1903/100))*1000/B1903</f>
        <v>311.51591147031763</v>
      </c>
      <c r="J1903" s="5">
        <f t="shared" si="29"/>
        <v>0.52227799793520879</v>
      </c>
      <c r="K1903" s="5">
        <f>MAX(Online_RAW!$L$2-Online_RAW!L1903,0)</f>
        <v>0</v>
      </c>
      <c r="L1903" s="5">
        <f>0.0039*(Online_RAW!M1903)</f>
        <v>213.09080000000012</v>
      </c>
      <c r="M1903" s="10">
        <f>Online_RAW!$N$2-Online_RAW!N1903</f>
        <v>696.5825130434805</v>
      </c>
      <c r="N1903" s="5">
        <f>Online_RAW!C1903*60</f>
        <v>86.440695652173602</v>
      </c>
      <c r="O1903" s="5">
        <f>MAX(0, Online_RAW!D1903*60)</f>
        <v>93.490956521739008</v>
      </c>
      <c r="P1903" s="5">
        <f>_xlfn.IFNA(VLOOKUP(A1903,Sampling!$D$7:$E$14,2,FALSE),0)</f>
        <v>0</v>
      </c>
      <c r="Q1903">
        <f>_xlfn.IFNA(VLOOKUP(A1903,Refill!$D$6:$G$8,2,FALSE),0)</f>
        <v>0</v>
      </c>
    </row>
    <row r="1904" spans="1:17" x14ac:dyDescent="0.25">
      <c r="A1904" s="5">
        <f>ROUND((Online_RAW!B1904-General!$B$10)*24,3)</f>
        <v>31.7</v>
      </c>
      <c r="B1904" s="5">
        <f>General!$B$12+Online_ANA!K1904/1000+Online_ANA!L1904/1000+Online_ANA!M1904/1000/General!$B$22-SUM($P$2:P1904)/1000/General!$B$24+SUM($Q$2:Q1904)/1000/General!$B$24</f>
        <v>1.8089129017152021</v>
      </c>
      <c r="C1904" s="5">
        <f>Online_RAW!K1904</f>
        <v>51.58</v>
      </c>
      <c r="D1904" s="5">
        <f>Online_RAW!J1904</f>
        <v>7.4714285714285698</v>
      </c>
      <c r="E1904" s="5">
        <f>(1-F1904/100-G1904/100)/(1-C1904/100-D1904/100-General!$B$17/100)</f>
        <v>0.93815339606510328</v>
      </c>
      <c r="F1904" s="5">
        <f>N1904*General!$B$14/(N1904+O1904)+O1904*100/(N1904+O1904)</f>
        <v>61.970683682771302</v>
      </c>
      <c r="G1904" s="5">
        <f>N1904*General!$B$15/(N1904+O1904)</f>
        <v>1.9206725412741769E-2</v>
      </c>
      <c r="H1904" s="5">
        <f>(N1904+O1904)*(1/General!$B$20)*((F1904/100)-E1904*(C1904/100))*1000/B1904</f>
        <v>603.88846057425985</v>
      </c>
      <c r="I1904" s="5">
        <f>(N1904+O1904)*(1/General!$B$20)*((D1904/100)*E1904-(G1904/100))*1000/B1904</f>
        <v>310.82747600516336</v>
      </c>
      <c r="J1904" s="5">
        <f t="shared" si="29"/>
        <v>0.51471007693968196</v>
      </c>
      <c r="K1904" s="5">
        <f>MAX(Online_RAW!$L$2-Online_RAW!L1904,0)</f>
        <v>0</v>
      </c>
      <c r="L1904" s="5">
        <f>0.0039*(Online_RAW!M1904)</f>
        <v>213.33779999999999</v>
      </c>
      <c r="M1904" s="10">
        <f>Online_RAW!$N$2-Online_RAW!N1904</f>
        <v>698.22686086957037</v>
      </c>
      <c r="N1904" s="5">
        <f>Online_RAW!C1904*60</f>
        <v>86.569304347825806</v>
      </c>
      <c r="O1904" s="5">
        <f>MAX(0, Online_RAW!D1904*60)</f>
        <v>93.720260869565408</v>
      </c>
      <c r="P1904" s="5">
        <f>_xlfn.IFNA(VLOOKUP(A1904,Sampling!$D$7:$E$14,2,FALSE),0)</f>
        <v>0</v>
      </c>
      <c r="Q1904">
        <f>_xlfn.IFNA(VLOOKUP(A1904,Refill!$D$6:$G$8,2,FALSE),0)</f>
        <v>0</v>
      </c>
    </row>
    <row r="1905" spans="1:17" x14ac:dyDescent="0.25">
      <c r="A1905" s="5">
        <f>ROUND((Online_RAW!B1905-General!$B$10)*24,3)</f>
        <v>31.716999999999999</v>
      </c>
      <c r="B1905" s="5">
        <f>General!$B$12+Online_ANA!K1905/1000+Online_ANA!L1905/1000+Online_ANA!M1905/1000/General!$B$22-SUM($P$2:P1905)/1000/General!$B$24+SUM($Q$2:Q1905)/1000/General!$B$24</f>
        <v>1.8106652982528904</v>
      </c>
      <c r="C1905" s="5">
        <f>Online_RAW!K1905</f>
        <v>51.498571428571402</v>
      </c>
      <c r="D1905" s="5">
        <f>Online_RAW!J1905</f>
        <v>7.49</v>
      </c>
      <c r="E1905" s="5">
        <f>(1-F1905/100-G1905/100)/(1-C1905/100-D1905/100-General!$B$17/100)</f>
        <v>0.93487713370447045</v>
      </c>
      <c r="F1905" s="5">
        <f>N1905*General!$B$14/(N1905+O1905)+O1905*100/(N1905+O1905)</f>
        <v>62.044698007968144</v>
      </c>
      <c r="G1905" s="5">
        <f>N1905*General!$B$15/(N1905+O1905)</f>
        <v>1.9169344440420129E-2</v>
      </c>
      <c r="H1905" s="5">
        <f>(N1905+O1905)*(1/General!$B$20)*((F1905/100)-E1905*(C1905/100))*1000/B1905</f>
        <v>616.7124928066537</v>
      </c>
      <c r="I1905" s="5">
        <f>(N1905+O1905)*(1/General!$B$20)*((D1905/100)*E1905-(G1905/100))*1000/B1905</f>
        <v>309.82615788915211</v>
      </c>
      <c r="J1905" s="5">
        <f t="shared" si="29"/>
        <v>0.50238346312580062</v>
      </c>
      <c r="K1905" s="5">
        <f>MAX(Online_RAW!$L$2-Online_RAW!L1905,0)</f>
        <v>0</v>
      </c>
      <c r="L1905" s="5">
        <f>0.0039*(Online_RAW!M1905)</f>
        <v>213.58895999999999</v>
      </c>
      <c r="M1905" s="10">
        <f>Online_RAW!$N$2-Online_RAW!N1905</f>
        <v>699.86320869565043</v>
      </c>
      <c r="N1905" s="5">
        <f>Online_RAW!C1905*60</f>
        <v>86.293304347825796</v>
      </c>
      <c r="O1905" s="5">
        <f>MAX(0, Online_RAW!D1905*60)</f>
        <v>93.771913043478008</v>
      </c>
      <c r="P1905" s="5">
        <f>_xlfn.IFNA(VLOOKUP(A1905,Sampling!$D$7:$E$14,2,FALSE),0)</f>
        <v>0</v>
      </c>
      <c r="Q1905">
        <f>_xlfn.IFNA(VLOOKUP(A1905,Refill!$D$6:$G$8,2,FALSE),0)</f>
        <v>0</v>
      </c>
    </row>
    <row r="1906" spans="1:17" x14ac:dyDescent="0.25">
      <c r="A1906" s="5">
        <f>ROUND((Online_RAW!B1906-General!$B$10)*24,3)</f>
        <v>31.733000000000001</v>
      </c>
      <c r="B1906" s="5">
        <f>General!$B$12+Online_ANA!K1906/1000+Online_ANA!L1906/1000+Online_ANA!M1906/1000/General!$B$22-SUM($P$2:P1906)/1000/General!$B$24+SUM($Q$2:Q1906)/1000/General!$B$24</f>
        <v>1.8126429949541287</v>
      </c>
      <c r="C1906" s="5">
        <f>Online_RAW!K1906</f>
        <v>51.54</v>
      </c>
      <c r="D1906" s="5">
        <f>Online_RAW!J1906</f>
        <v>7.5128571428571398</v>
      </c>
      <c r="E1906" s="5">
        <f>(1-F1906/100-G1906/100)/(1-C1906/100-D1906/100-General!$B$17/100)</f>
        <v>0.93262605861244741</v>
      </c>
      <c r="F1906" s="5">
        <f>N1906*General!$B$14/(N1906+O1906)+O1906*100/(N1906+O1906)</f>
        <v>62.196074775689596</v>
      </c>
      <c r="G1906" s="5">
        <f>N1906*General!$B$15/(N1906+O1906)</f>
        <v>1.9092891527429493E-2</v>
      </c>
      <c r="H1906" s="5">
        <f>(N1906+O1906)*(1/General!$B$20)*((F1906/100)-E1906*(C1906/100))*1000/B1906</f>
        <v>626.70886618796794</v>
      </c>
      <c r="I1906" s="5">
        <f>(N1906+O1906)*(1/General!$B$20)*((D1906/100)*E1906-(G1906/100))*1000/B1906</f>
        <v>309.95351105726121</v>
      </c>
      <c r="J1906" s="5">
        <f t="shared" si="29"/>
        <v>0.49457336217786535</v>
      </c>
      <c r="K1906" s="5">
        <f>MAX(Online_RAW!$L$2-Online_RAW!L1906,0)</f>
        <v>0</v>
      </c>
      <c r="L1906" s="5">
        <f>0.0039*(Online_RAW!M1906)</f>
        <v>214.06905</v>
      </c>
      <c r="M1906" s="10">
        <f>Online_RAW!$N$2-Online_RAW!N1906</f>
        <v>701.49560000000019</v>
      </c>
      <c r="N1906" s="5">
        <f>Online_RAW!C1906*60</f>
        <v>86.022545454545394</v>
      </c>
      <c r="O1906" s="5">
        <f>MAX(0, Online_RAW!D1906*60)</f>
        <v>94.1964545454546</v>
      </c>
      <c r="P1906" s="5">
        <f>_xlfn.IFNA(VLOOKUP(A1906,Sampling!$D$7:$E$14,2,FALSE),0)</f>
        <v>0</v>
      </c>
      <c r="Q1906">
        <f>_xlfn.IFNA(VLOOKUP(A1906,Refill!$D$6:$G$8,2,FALSE),0)</f>
        <v>0</v>
      </c>
    </row>
    <row r="1907" spans="1:17" x14ac:dyDescent="0.25">
      <c r="A1907" s="5">
        <f>ROUND((Online_RAW!B1907-General!$B$10)*24,3)</f>
        <v>31.75</v>
      </c>
      <c r="B1907" s="5">
        <f>General!$B$12+Online_ANA!K1907/1000+Online_ANA!L1907/1000+Online_ANA!M1907/1000/General!$B$22-SUM($P$2:P1907)/1000/General!$B$24+SUM($Q$2:Q1907)/1000/General!$B$24</f>
        <v>1.8145886637415234</v>
      </c>
      <c r="C1907" s="5">
        <f>Online_RAW!K1907</f>
        <v>51.634444444444398</v>
      </c>
      <c r="D1907" s="5">
        <f>Online_RAW!J1907</f>
        <v>7.5333333333333297</v>
      </c>
      <c r="E1907" s="5">
        <f>(1-F1907/100-G1907/100)/(1-C1907/100-D1907/100-General!$B$17/100)</f>
        <v>0.94184103768624228</v>
      </c>
      <c r="F1907" s="5">
        <f>N1907*General!$B$14/(N1907+O1907)+O1907*100/(N1907+O1907)</f>
        <v>61.930837973754507</v>
      </c>
      <c r="G1907" s="5">
        <f>N1907*General!$B$15/(N1907+O1907)</f>
        <v>1.9226849508204795E-2</v>
      </c>
      <c r="H1907" s="5">
        <f>(N1907+O1907)*(1/General!$B$20)*((F1907/100)-E1907*(C1907/100))*1000/B1907</f>
        <v>588.08126679359316</v>
      </c>
      <c r="I1907" s="5">
        <f>(N1907+O1907)*(1/General!$B$20)*((D1907/100)*E1907-(G1907/100))*1000/B1907</f>
        <v>312.88997649109984</v>
      </c>
      <c r="J1907" s="5">
        <f t="shared" si="29"/>
        <v>0.53205227603503835</v>
      </c>
      <c r="K1907" s="5">
        <f>MAX(Online_RAW!$L$2-Online_RAW!L1907,0)</f>
        <v>0</v>
      </c>
      <c r="L1907" s="5">
        <f>0.0039*(Online_RAW!M1907)</f>
        <v>214.5</v>
      </c>
      <c r="M1907" s="10">
        <f>Online_RAW!$N$2-Online_RAW!N1907</f>
        <v>703.14664347826056</v>
      </c>
      <c r="N1907" s="5">
        <f>Online_RAW!C1907*60</f>
        <v>86.447217391304392</v>
      </c>
      <c r="O1907" s="5">
        <f>MAX(0, Online_RAW!D1907*60)</f>
        <v>93.399652173913196</v>
      </c>
      <c r="P1907" s="5">
        <f>_xlfn.IFNA(VLOOKUP(A1907,Sampling!$D$7:$E$14,2,FALSE),0)</f>
        <v>0</v>
      </c>
      <c r="Q1907">
        <f>_xlfn.IFNA(VLOOKUP(A1907,Refill!$D$6:$G$8,2,FALSE),0)</f>
        <v>0</v>
      </c>
    </row>
    <row r="1908" spans="1:17" x14ac:dyDescent="0.25">
      <c r="A1908" s="5">
        <f>ROUND((Online_RAW!B1908-General!$B$10)*24,3)</f>
        <v>31.766999999999999</v>
      </c>
      <c r="B1908" s="5">
        <f>General!$B$12+Online_ANA!K1908/1000+Online_ANA!L1908/1000+Online_ANA!M1908/1000/General!$B$22-SUM($P$2:P1908)/1000/General!$B$24+SUM($Q$2:Q1908)/1000/General!$B$24</f>
        <v>1.8164059417014224</v>
      </c>
      <c r="C1908" s="5">
        <f>Online_RAW!K1908</f>
        <v>51.61</v>
      </c>
      <c r="D1908" s="5">
        <f>Online_RAW!J1908</f>
        <v>7.5171428571428596</v>
      </c>
      <c r="E1908" s="5">
        <f>(1-F1908/100-G1908/100)/(1-C1908/100-D1908/100-General!$B$17/100)</f>
        <v>0.93497001670449031</v>
      </c>
      <c r="F1908" s="5">
        <f>N1908*General!$B$14/(N1908+O1908)+O1908*100/(N1908+O1908)</f>
        <v>62.170552627032095</v>
      </c>
      <c r="G1908" s="5">
        <f>N1908*General!$B$15/(N1908+O1908)</f>
        <v>1.9105781501498945E-2</v>
      </c>
      <c r="H1908" s="5">
        <f>(N1908+O1908)*(1/General!$B$20)*((F1908/100)-E1908*(C1908/100))*1000/B1908</f>
        <v>615.09539785709023</v>
      </c>
      <c r="I1908" s="5">
        <f>(N1908+O1908)*(1/General!$B$20)*((D1908/100)*E1908-(G1908/100))*1000/B1908</f>
        <v>309.79395649467347</v>
      </c>
      <c r="J1908" s="5">
        <f t="shared" si="29"/>
        <v>0.50365188485225876</v>
      </c>
      <c r="K1908" s="5">
        <f>MAX(Online_RAW!$L$2-Online_RAW!L1908,0)</f>
        <v>0</v>
      </c>
      <c r="L1908" s="5">
        <f>0.0039*(Online_RAW!M1908)</f>
        <v>214.8159</v>
      </c>
      <c r="M1908" s="10">
        <f>Online_RAW!$N$2-Online_RAW!N1908</f>
        <v>704.78314545455032</v>
      </c>
      <c r="N1908" s="5">
        <f>Online_RAW!C1908*60</f>
        <v>85.9491818181816</v>
      </c>
      <c r="O1908" s="5">
        <f>MAX(0, Online_RAW!D1908*60)</f>
        <v>93.994636363636204</v>
      </c>
      <c r="P1908" s="5">
        <f>_xlfn.IFNA(VLOOKUP(A1908,Sampling!$D$7:$E$14,2,FALSE),0)</f>
        <v>0</v>
      </c>
      <c r="Q1908">
        <f>_xlfn.IFNA(VLOOKUP(A1908,Refill!$D$6:$G$8,2,FALSE),0)</f>
        <v>0</v>
      </c>
    </row>
    <row r="1909" spans="1:17" x14ac:dyDescent="0.25">
      <c r="A1909" s="5">
        <f>ROUND((Online_RAW!B1909-General!$B$10)*24,3)</f>
        <v>31.783000000000001</v>
      </c>
      <c r="B1909" s="5">
        <f>General!$B$12+Online_ANA!K1909/1000+Online_ANA!L1909/1000+Online_ANA!M1909/1000/General!$B$22-SUM($P$2:P1909)/1000/General!$B$24+SUM($Q$2:Q1909)/1000/General!$B$24</f>
        <v>1.8182083412010006</v>
      </c>
      <c r="C1909" s="5">
        <f>Online_RAW!K1909</f>
        <v>51.552999999999997</v>
      </c>
      <c r="D1909" s="5">
        <f>Online_RAW!J1909</f>
        <v>7.56</v>
      </c>
      <c r="E1909" s="5">
        <f>(1-F1909/100-G1909/100)/(1-C1909/100-D1909/100-General!$B$17/100)</f>
        <v>0.93384413451085369</v>
      </c>
      <c r="F1909" s="5">
        <f>N1909*General!$B$14/(N1909+O1909)+O1909*100/(N1909+O1909)</f>
        <v>62.202892597658142</v>
      </c>
      <c r="G1909" s="5">
        <f>N1909*General!$B$15/(N1909+O1909)</f>
        <v>1.9089448183000943E-2</v>
      </c>
      <c r="H1909" s="5">
        <f>(N1909+O1909)*(1/General!$B$20)*((F1909/100)-E1909*(C1909/100))*1000/B1909</f>
        <v>621.24640964308128</v>
      </c>
      <c r="I1909" s="5">
        <f>(N1909+O1909)*(1/General!$B$20)*((D1909/100)*E1909-(G1909/100))*1000/B1909</f>
        <v>311.08975483233712</v>
      </c>
      <c r="J1909" s="5">
        <f t="shared" si="29"/>
        <v>0.50075099027302949</v>
      </c>
      <c r="K1909" s="5">
        <f>MAX(Online_RAW!$L$2-Online_RAW!L1909,0)</f>
        <v>0</v>
      </c>
      <c r="L1909" s="5">
        <f>0.0039*(Online_RAW!M1909)</f>
        <v>215.0889</v>
      </c>
      <c r="M1909" s="10">
        <f>Online_RAW!$N$2-Online_RAW!N1909</f>
        <v>706.45019090909045</v>
      </c>
      <c r="N1909" s="5">
        <f>Online_RAW!C1909*60</f>
        <v>85.933363636363794</v>
      </c>
      <c r="O1909" s="5">
        <f>MAX(0, Online_RAW!D1909*60)</f>
        <v>94.131272727273</v>
      </c>
      <c r="P1909" s="5">
        <f>_xlfn.IFNA(VLOOKUP(A1909,Sampling!$D$7:$E$14,2,FALSE),0)</f>
        <v>0</v>
      </c>
      <c r="Q1909">
        <f>_xlfn.IFNA(VLOOKUP(A1909,Refill!$D$6:$G$8,2,FALSE),0)</f>
        <v>0</v>
      </c>
    </row>
    <row r="1910" spans="1:17" x14ac:dyDescent="0.25">
      <c r="A1910" s="5">
        <f>ROUND((Online_RAW!B1910-General!$B$10)*24,3)</f>
        <v>31.8</v>
      </c>
      <c r="B1910" s="5">
        <f>General!$B$12+Online_ANA!K1910/1000+Online_ANA!L1910/1000+Online_ANA!M1910/1000/General!$B$22-SUM($P$2:P1910)/1000/General!$B$24+SUM($Q$2:Q1910)/1000/General!$B$24</f>
        <v>1.8199553793161014</v>
      </c>
      <c r="C1910" s="5">
        <f>Online_RAW!K1910</f>
        <v>51.73</v>
      </c>
      <c r="D1910" s="5">
        <f>Online_RAW!J1910</f>
        <v>7.54</v>
      </c>
      <c r="E1910" s="5">
        <f>(1-F1910/100-G1910/100)/(1-C1910/100-D1910/100-General!$B$17/100)</f>
        <v>0.94169255797800666</v>
      </c>
      <c r="F1910" s="5">
        <f>N1910*General!$B$14/(N1910+O1910)+O1910*100/(N1910+O1910)</f>
        <v>62.033150062868032</v>
      </c>
      <c r="G1910" s="5">
        <f>N1910*General!$B$15/(N1910+O1910)</f>
        <v>1.9175176735925236E-2</v>
      </c>
      <c r="H1910" s="5">
        <f>(N1910+O1910)*(1/General!$B$20)*((F1910/100)-E1910*(C1910/100))*1000/B1910</f>
        <v>587.12044343033187</v>
      </c>
      <c r="I1910" s="5">
        <f>(N1910+O1910)*(1/General!$B$20)*((D1910/100)*E1910-(G1910/100))*1000/B1910</f>
        <v>312.1395364807604</v>
      </c>
      <c r="J1910" s="5">
        <f t="shared" si="29"/>
        <v>0.53164480980604634</v>
      </c>
      <c r="K1910" s="5">
        <f>MAX(Online_RAW!$L$2-Online_RAW!L1910,0)</f>
        <v>0</v>
      </c>
      <c r="L1910" s="5">
        <f>0.0039*(Online_RAW!M1910)</f>
        <v>215.3502</v>
      </c>
      <c r="M1910" s="10">
        <f>Online_RAW!$N$2-Online_RAW!N1910</f>
        <v>708.06964545455048</v>
      </c>
      <c r="N1910" s="5">
        <f>Online_RAW!C1910*60</f>
        <v>86.198999999999998</v>
      </c>
      <c r="O1910" s="5">
        <f>MAX(0, Online_RAW!D1910*60)</f>
        <v>93.614727272727009</v>
      </c>
      <c r="P1910" s="5">
        <f>_xlfn.IFNA(VLOOKUP(A1910,Sampling!$D$7:$E$14,2,FALSE),0)</f>
        <v>0</v>
      </c>
      <c r="Q1910">
        <f>_xlfn.IFNA(VLOOKUP(A1910,Refill!$D$6:$G$8,2,FALSE),0)</f>
        <v>0</v>
      </c>
    </row>
    <row r="1911" spans="1:17" x14ac:dyDescent="0.25">
      <c r="A1911" s="5">
        <f>ROUND((Online_RAW!B1911-General!$B$10)*24,3)</f>
        <v>31.817</v>
      </c>
      <c r="B1911" s="5">
        <f>General!$B$12+Online_ANA!K1911/1000+Online_ANA!L1911/1000+Online_ANA!M1911/1000/General!$B$22-SUM($P$2:P1911)/1000/General!$B$24+SUM($Q$2:Q1911)/1000/General!$B$24</f>
        <v>1.821949988392505</v>
      </c>
      <c r="C1911" s="5">
        <f>Online_RAW!K1911</f>
        <v>51.645555555555603</v>
      </c>
      <c r="D1911" s="5">
        <f>Online_RAW!J1911</f>
        <v>7.53</v>
      </c>
      <c r="E1911" s="5">
        <f>(1-F1911/100-G1911/100)/(1-C1911/100-D1911/100-General!$B$17/100)</f>
        <v>0.93609908838331635</v>
      </c>
      <c r="F1911" s="5">
        <f>N1911*General!$B$14/(N1911+O1911)+O1911*100/(N1911+O1911)</f>
        <v>62.170211692891044</v>
      </c>
      <c r="G1911" s="5">
        <f>N1911*General!$B$15/(N1911+O1911)</f>
        <v>1.9105953690459067E-2</v>
      </c>
      <c r="H1911" s="5">
        <f>(N1911+O1911)*(1/General!$B$20)*((F1911/100)-E1911*(C1911/100))*1000/B1911</f>
        <v>609.37258367420532</v>
      </c>
      <c r="I1911" s="5">
        <f>(N1911+O1911)*(1/General!$B$20)*((D1911/100)*E1911-(G1911/100))*1000/B1911</f>
        <v>309.85634149010912</v>
      </c>
      <c r="J1911" s="5">
        <f t="shared" si="29"/>
        <v>0.50848421768802543</v>
      </c>
      <c r="K1911" s="5">
        <f>MAX(Online_RAW!$L$2-Online_RAW!L1911,0)</f>
        <v>0</v>
      </c>
      <c r="L1911" s="5">
        <f>0.0039*(Online_RAW!M1911)</f>
        <v>215.7987</v>
      </c>
      <c r="M1911" s="10">
        <f>Online_RAW!$N$2-Online_RAW!N1911</f>
        <v>709.75490434783023</v>
      </c>
      <c r="N1911" s="5">
        <f>Online_RAW!C1911*60</f>
        <v>85.977913043477997</v>
      </c>
      <c r="O1911" s="5">
        <f>MAX(0, Online_RAW!D1911*60)</f>
        <v>94.024434782608807</v>
      </c>
      <c r="P1911" s="5">
        <f>_xlfn.IFNA(VLOOKUP(A1911,Sampling!$D$7:$E$14,2,FALSE),0)</f>
        <v>0</v>
      </c>
      <c r="Q1911">
        <f>_xlfn.IFNA(VLOOKUP(A1911,Refill!$D$6:$G$8,2,FALSE),0)</f>
        <v>0</v>
      </c>
    </row>
    <row r="1912" spans="1:17" x14ac:dyDescent="0.25">
      <c r="A1912" s="5">
        <f>ROUND((Online_RAW!B1912-General!$B$10)*24,3)</f>
        <v>31.832999999999998</v>
      </c>
      <c r="B1912" s="5">
        <f>General!$B$12+Online_ANA!K1912/1000+Online_ANA!L1912/1000+Online_ANA!M1912/1000/General!$B$22-SUM($P$2:P1912)/1000/General!$B$24+SUM($Q$2:Q1912)/1000/General!$B$24</f>
        <v>1.8238691758131749</v>
      </c>
      <c r="C1912" s="5">
        <f>Online_RAW!K1912</f>
        <v>51.592222222222198</v>
      </c>
      <c r="D1912" s="5">
        <f>Online_RAW!J1912</f>
        <v>7.5549999999999997</v>
      </c>
      <c r="E1912" s="5">
        <f>(1-F1912/100-G1912/100)/(1-C1912/100-D1912/100-General!$B$17/100)</f>
        <v>0.93699229724613187</v>
      </c>
      <c r="F1912" s="5">
        <f>N1912*General!$B$14/(N1912+O1912)+O1912*100/(N1912+O1912)</f>
        <v>62.107553661338656</v>
      </c>
      <c r="G1912" s="5">
        <f>N1912*General!$B$15/(N1912+O1912)</f>
        <v>1.9137599160940079E-2</v>
      </c>
      <c r="H1912" s="5">
        <f>(N1912+O1912)*(1/General!$B$20)*((F1912/100)-E1912*(C1912/100))*1000/B1912</f>
        <v>605.93718493271217</v>
      </c>
      <c r="I1912" s="5">
        <f>(N1912+O1912)*(1/General!$B$20)*((D1912/100)*E1912-(G1912/100))*1000/B1912</f>
        <v>310.75163626944919</v>
      </c>
      <c r="J1912" s="5">
        <f t="shared" si="29"/>
        <v>0.5128446380196281</v>
      </c>
      <c r="K1912" s="5">
        <f>MAX(Online_RAW!$L$2-Online_RAW!L1912,0)</f>
        <v>0</v>
      </c>
      <c r="L1912" s="5">
        <f>0.0039*(Online_RAW!M1912)</f>
        <v>216.20819999999998</v>
      </c>
      <c r="M1912" s="10">
        <f>Online_RAW!$N$2-Online_RAW!N1912</f>
        <v>711.40046363636066</v>
      </c>
      <c r="N1912" s="5">
        <f>Online_RAW!C1912*60</f>
        <v>86.091272727273008</v>
      </c>
      <c r="O1912" s="5">
        <f>MAX(0, Online_RAW!D1912*60)</f>
        <v>93.850363636363795</v>
      </c>
      <c r="P1912" s="5">
        <f>_xlfn.IFNA(VLOOKUP(A1912,Sampling!$D$7:$E$14,2,FALSE),0)</f>
        <v>0</v>
      </c>
      <c r="Q1912">
        <f>_xlfn.IFNA(VLOOKUP(A1912,Refill!$D$6:$G$8,2,FALSE),0)</f>
        <v>0</v>
      </c>
    </row>
    <row r="1913" spans="1:17" x14ac:dyDescent="0.25">
      <c r="A1913" s="5">
        <f>ROUND((Online_RAW!B1913-General!$B$10)*24,3)</f>
        <v>31.85</v>
      </c>
      <c r="B1913" s="5">
        <f>General!$B$12+Online_ANA!K1913/1000+Online_ANA!L1913/1000+Online_ANA!M1913/1000/General!$B$22-SUM($P$2:P1913)/1000/General!$B$24+SUM($Q$2:Q1913)/1000/General!$B$24</f>
        <v>1.8257465233736427</v>
      </c>
      <c r="C1913" s="5">
        <f>Online_RAW!K1913</f>
        <v>51.615000000000002</v>
      </c>
      <c r="D1913" s="5">
        <f>Online_RAW!J1913</f>
        <v>7.5575000000000001</v>
      </c>
      <c r="E1913" s="5">
        <f>(1-F1913/100-G1913/100)/(1-C1913/100-D1913/100-General!$B$17/100)</f>
        <v>0.93541903228789647</v>
      </c>
      <c r="F1913" s="5">
        <f>N1913*General!$B$14/(N1913+O1913)+O1913*100/(N1913+O1913)</f>
        <v>62.194834561107427</v>
      </c>
      <c r="G1913" s="5">
        <f>N1913*General!$B$15/(N1913+O1913)</f>
        <v>1.9093517898430591E-2</v>
      </c>
      <c r="H1913" s="5">
        <f>(N1913+O1913)*(1/General!$B$20)*((F1913/100)-E1913*(C1913/100))*1000/B1913</f>
        <v>611.9844859940398</v>
      </c>
      <c r="I1913" s="5">
        <f>(N1913+O1913)*(1/General!$B$20)*((D1913/100)*E1913-(G1913/100))*1000/B1913</f>
        <v>310.11571523806697</v>
      </c>
      <c r="J1913" s="5">
        <f t="shared" ref="J1913:J1976" si="30">I1913/H1913</f>
        <v>0.506737870543155</v>
      </c>
      <c r="K1913" s="5">
        <f>MAX(Online_RAW!$L$2-Online_RAW!L1913,0)</f>
        <v>0</v>
      </c>
      <c r="L1913" s="5">
        <f>0.0039*(Online_RAW!M1913)</f>
        <v>216.548475</v>
      </c>
      <c r="M1913" s="10">
        <f>Online_RAW!$N$2-Online_RAW!N1913</f>
        <v>713.07587272727051</v>
      </c>
      <c r="N1913" s="5">
        <f>Online_RAW!C1913*60</f>
        <v>85.921090909090807</v>
      </c>
      <c r="O1913" s="5">
        <f>MAX(0, Online_RAW!D1913*60)</f>
        <v>94.07945454545461</v>
      </c>
      <c r="P1913" s="5">
        <f>_xlfn.IFNA(VLOOKUP(A1913,Sampling!$D$7:$E$14,2,FALSE),0)</f>
        <v>0</v>
      </c>
      <c r="Q1913">
        <f>_xlfn.IFNA(VLOOKUP(A1913,Refill!$D$6:$G$8,2,FALSE),0)</f>
        <v>0</v>
      </c>
    </row>
    <row r="1914" spans="1:17" x14ac:dyDescent="0.25">
      <c r="A1914" s="5">
        <f>ROUND((Online_RAW!B1914-General!$B$10)*24,3)</f>
        <v>31.867000000000001</v>
      </c>
      <c r="B1914" s="5">
        <f>General!$B$12+Online_ANA!K1914/1000+Online_ANA!L1914/1000+Online_ANA!M1914/1000/General!$B$22-SUM($P$2:P1914)/1000/General!$B$24+SUM($Q$2:Q1914)/1000/General!$B$24</f>
        <v>1.8275823872870278</v>
      </c>
      <c r="C1914" s="5">
        <f>Online_RAW!K1914</f>
        <v>51.54</v>
      </c>
      <c r="D1914" s="5">
        <f>Online_RAW!J1914</f>
        <v>7.5750000000000002</v>
      </c>
      <c r="E1914" s="5">
        <f>(1-F1914/100-G1914/100)/(1-C1914/100-D1914/100-General!$B$17/100)</f>
        <v>0.91422618494850438</v>
      </c>
      <c r="F1914" s="5">
        <f>N1914*General!$B$14/(N1914+O1914)+O1914*100/(N1914+O1914)</f>
        <v>62.998753567900465</v>
      </c>
      <c r="G1914" s="5">
        <f>N1914*General!$B$15/(N1914+O1914)</f>
        <v>1.8687498198030065E-2</v>
      </c>
      <c r="H1914" s="5">
        <f>(N1914+O1914)*(1/General!$B$20)*((F1914/100)-E1914*(C1914/100))*1000/B1914</f>
        <v>696.71653813785963</v>
      </c>
      <c r="I1914" s="5">
        <f>(N1914+O1914)*(1/General!$B$20)*((D1914/100)*E1914-(G1914/100))*1000/B1914</f>
        <v>303.02684032184595</v>
      </c>
      <c r="J1914" s="5">
        <f t="shared" si="30"/>
        <v>0.43493562120939044</v>
      </c>
      <c r="K1914" s="5">
        <f>MAX(Online_RAW!$L$2-Online_RAW!L1914,0)</f>
        <v>0</v>
      </c>
      <c r="L1914" s="5">
        <f>0.0039*(Online_RAW!M1914)</f>
        <v>216.82049999999998</v>
      </c>
      <c r="M1914" s="10">
        <f>Online_RAW!$N$2-Online_RAW!N1914</f>
        <v>714.78045714286054</v>
      </c>
      <c r="N1914" s="5">
        <f>Online_RAW!C1914*60</f>
        <v>83.966454545454596</v>
      </c>
      <c r="O1914" s="5">
        <f>MAX(0, Online_RAW!D1914*60)</f>
        <v>95.761090909090797</v>
      </c>
      <c r="P1914" s="5">
        <f>_xlfn.IFNA(VLOOKUP(A1914,Sampling!$D$7:$E$14,2,FALSE),0)</f>
        <v>0</v>
      </c>
      <c r="Q1914">
        <f>_xlfn.IFNA(VLOOKUP(A1914,Refill!$D$6:$G$8,2,FALSE),0)</f>
        <v>0</v>
      </c>
    </row>
    <row r="1915" spans="1:17" x14ac:dyDescent="0.25">
      <c r="A1915" s="5">
        <f>ROUND((Online_RAW!B1915-General!$B$10)*24,3)</f>
        <v>31.882999999999999</v>
      </c>
      <c r="B1915" s="5">
        <f>General!$B$12+Online_ANA!K1915/1000+Online_ANA!L1915/1000+Online_ANA!M1915/1000/General!$B$22-SUM($P$2:P1915)/1000/General!$B$24+SUM($Q$2:Q1915)/1000/General!$B$24</f>
        <v>1.829260898831367</v>
      </c>
      <c r="C1915" s="5">
        <f>Online_RAW!K1915</f>
        <v>51.93</v>
      </c>
      <c r="D1915" s="5">
        <f>Online_RAW!J1915</f>
        <v>7.5839999999999996</v>
      </c>
      <c r="E1915" s="5">
        <f>(1-F1915/100-G1915/100)/(1-C1915/100-D1915/100-General!$B$17/100)</f>
        <v>0.94136323137021305</v>
      </c>
      <c r="F1915" s="5">
        <f>N1915*General!$B$14/(N1915+O1915)+O1915*100/(N1915+O1915)</f>
        <v>62.276236437864355</v>
      </c>
      <c r="G1915" s="5">
        <f>N1915*General!$B$15/(N1915+O1915)</f>
        <v>1.9052405839462452E-2</v>
      </c>
      <c r="H1915" s="5">
        <f>(N1915+O1915)*(1/General!$B$20)*((F1915/100)-E1915*(C1915/100))*1000/B1915</f>
        <v>587.43590550533816</v>
      </c>
      <c r="I1915" s="5">
        <f>(N1915+O1915)*(1/General!$B$20)*((D1915/100)*E1915-(G1915/100))*1000/B1915</f>
        <v>312.34502253058548</v>
      </c>
      <c r="J1915" s="5">
        <f t="shared" si="30"/>
        <v>0.53170911005498134</v>
      </c>
      <c r="K1915" s="5">
        <f>MAX(Online_RAW!$L$2-Online_RAW!L1915,0)</f>
        <v>0</v>
      </c>
      <c r="L1915" s="5">
        <f>0.0039*(Online_RAW!M1915)</f>
        <v>217.04182499999999</v>
      </c>
      <c r="M1915" s="10">
        <f>Online_RAW!$N$2-Online_RAW!N1915</f>
        <v>716.36879047619004</v>
      </c>
      <c r="N1915" s="5">
        <f>Online_RAW!C1915*60</f>
        <v>85.669142857143001</v>
      </c>
      <c r="O1915" s="5">
        <f>MAX(0, Online_RAW!D1915*60)</f>
        <v>94.190857142857197</v>
      </c>
      <c r="P1915" s="5">
        <f>_xlfn.IFNA(VLOOKUP(A1915,Sampling!$D$7:$E$14,2,FALSE),0)</f>
        <v>0</v>
      </c>
      <c r="Q1915">
        <f>_xlfn.IFNA(VLOOKUP(A1915,Refill!$D$6:$G$8,2,FALSE),0)</f>
        <v>0</v>
      </c>
    </row>
    <row r="1916" spans="1:17" x14ac:dyDescent="0.25">
      <c r="A1916" s="5">
        <f>ROUND((Online_RAW!B1916-General!$B$10)*24,3)</f>
        <v>31.9</v>
      </c>
      <c r="B1916" s="5">
        <f>General!$B$12+Online_ANA!K1916/1000+Online_ANA!L1916/1000+Online_ANA!M1916/1000/General!$B$22-SUM($P$2:P1916)/1000/General!$B$24+SUM($Q$2:Q1916)/1000/General!$B$24</f>
        <v>1.8312031792118444</v>
      </c>
      <c r="C1916" s="5">
        <f>Online_RAW!K1916</f>
        <v>52.100833333333298</v>
      </c>
      <c r="D1916" s="5">
        <f>Online_RAW!J1916</f>
        <v>7.6122222222222202</v>
      </c>
      <c r="E1916" s="5">
        <f>(1-F1916/100-G1916/100)/(1-C1916/100-D1916/100-General!$B$17/100)</f>
        <v>0.93110043588197622</v>
      </c>
      <c r="F1916" s="5">
        <f>N1916*General!$B$14/(N1916+O1916)+O1916*100/(N1916+O1916)</f>
        <v>62.872937422013806</v>
      </c>
      <c r="G1916" s="5">
        <f>N1916*General!$B$15/(N1916+O1916)</f>
        <v>1.8751041706053635E-2</v>
      </c>
      <c r="H1916" s="5">
        <f>(N1916+O1916)*(1/General!$B$20)*((F1916/100)-E1916*(C1916/100))*1000/B1916</f>
        <v>630.95565554247048</v>
      </c>
      <c r="I1916" s="5">
        <f>(N1916+O1916)*(1/General!$B$20)*((D1916/100)*E1916-(G1916/100))*1000/B1916</f>
        <v>310.56077811109918</v>
      </c>
      <c r="J1916" s="5">
        <f t="shared" si="30"/>
        <v>0.49220698060641271</v>
      </c>
      <c r="K1916" s="5">
        <f>MAX(Online_RAW!$L$2-Online_RAW!L1916,0)</f>
        <v>0</v>
      </c>
      <c r="L1916" s="5">
        <f>0.0039*(Online_RAW!M1916)</f>
        <v>217.49812499999999</v>
      </c>
      <c r="M1916" s="10">
        <f>Online_RAW!$N$2-Online_RAW!N1916</f>
        <v>717.98850909091016</v>
      </c>
      <c r="N1916" s="5">
        <f>Online_RAW!C1916*60</f>
        <v>84.5299090909092</v>
      </c>
      <c r="O1916" s="5">
        <f>MAX(0, Online_RAW!D1916*60)</f>
        <v>95.790545454545395</v>
      </c>
      <c r="P1916" s="5">
        <f>_xlfn.IFNA(VLOOKUP(A1916,Sampling!$D$7:$E$14,2,FALSE),0)</f>
        <v>0</v>
      </c>
      <c r="Q1916">
        <f>_xlfn.IFNA(VLOOKUP(A1916,Refill!$D$6:$G$8,2,FALSE),0)</f>
        <v>0</v>
      </c>
    </row>
    <row r="1917" spans="1:17" x14ac:dyDescent="0.25">
      <c r="A1917" s="5">
        <f>ROUND((Online_RAW!B1917-General!$B$10)*24,3)</f>
        <v>31.917000000000002</v>
      </c>
      <c r="B1917" s="5">
        <f>General!$B$12+Online_ANA!K1917/1000+Online_ANA!L1917/1000+Online_ANA!M1917/1000/General!$B$22-SUM($P$2:P1917)/1000/General!$B$24+SUM($Q$2:Q1917)/1000/General!$B$24</f>
        <v>1.8332546696483216</v>
      </c>
      <c r="C1917" s="5">
        <f>Online_RAW!K1917</f>
        <v>51.8690909090909</v>
      </c>
      <c r="D1917" s="5">
        <f>Online_RAW!J1917</f>
        <v>7.6518181818181796</v>
      </c>
      <c r="E1917" s="5">
        <f>(1-F1917/100-G1917/100)/(1-C1917/100-D1917/100-General!$B$17/100)</f>
        <v>0.94406630076199505</v>
      </c>
      <c r="F1917" s="5">
        <f>N1917*General!$B$14/(N1917+O1917)+O1917*100/(N1917+O1917)</f>
        <v>62.174440795757356</v>
      </c>
      <c r="G1917" s="5">
        <f>N1917*General!$B$15/(N1917+O1917)</f>
        <v>1.910381777992053E-2</v>
      </c>
      <c r="H1917" s="5">
        <f>(N1917+O1917)*(1/General!$B$20)*((F1917/100)-E1917*(C1917/100))*1000/B1917</f>
        <v>578.17072679707837</v>
      </c>
      <c r="I1917" s="5">
        <f>(N1917+O1917)*(1/General!$B$20)*((D1917/100)*E1917-(G1917/100))*1000/B1917</f>
        <v>315.41535481122611</v>
      </c>
      <c r="J1917" s="5">
        <f t="shared" si="30"/>
        <v>0.54554016693053364</v>
      </c>
      <c r="K1917" s="5">
        <f>MAX(Online_RAW!$L$2-Online_RAW!L1917,0)</f>
        <v>0</v>
      </c>
      <c r="L1917" s="5">
        <f>0.0039*(Online_RAW!M1917)</f>
        <v>217.95442499999999</v>
      </c>
      <c r="M1917" s="10">
        <f>Online_RAW!$N$2-Online_RAW!N1917</f>
        <v>719.7272666666704</v>
      </c>
      <c r="N1917" s="5">
        <f>Online_RAW!C1917*60</f>
        <v>85.914818181818404</v>
      </c>
      <c r="O1917" s="5">
        <f>MAX(0, Online_RAW!D1917*60)</f>
        <v>93.975545454545411</v>
      </c>
      <c r="P1917" s="5">
        <f>_xlfn.IFNA(VLOOKUP(A1917,Sampling!$D$7:$E$14,2,FALSE),0)</f>
        <v>0</v>
      </c>
      <c r="Q1917">
        <f>_xlfn.IFNA(VLOOKUP(A1917,Refill!$D$6:$G$8,2,FALSE),0)</f>
        <v>0</v>
      </c>
    </row>
    <row r="1918" spans="1:17" x14ac:dyDescent="0.25">
      <c r="A1918" s="5">
        <f>ROUND((Online_RAW!B1918-General!$B$10)*24,3)</f>
        <v>31.933</v>
      </c>
      <c r="B1918" s="5">
        <f>General!$B$12+Online_ANA!K1918/1000+Online_ANA!L1918/1000+Online_ANA!M1918/1000/General!$B$22-SUM($P$2:P1918)/1000/General!$B$24+SUM($Q$2:Q1918)/1000/General!$B$24</f>
        <v>1.835176096914092</v>
      </c>
      <c r="C1918" s="5">
        <f>Online_RAW!K1918</f>
        <v>52.045384615384599</v>
      </c>
      <c r="D1918" s="5">
        <f>Online_RAW!J1918</f>
        <v>7.6016666666666701</v>
      </c>
      <c r="E1918" s="5">
        <f>(1-F1918/100-G1918/100)/(1-C1918/100-D1918/100-General!$B$17/100)</f>
        <v>0.94632269861279572</v>
      </c>
      <c r="F1918" s="5">
        <f>N1918*General!$B$14/(N1918+O1918)+O1918*100/(N1918+O1918)</f>
        <v>62.203466065978844</v>
      </c>
      <c r="G1918" s="5">
        <f>N1918*General!$B$15/(N1918+O1918)</f>
        <v>1.9089158552535932E-2</v>
      </c>
      <c r="H1918" s="5">
        <f>(N1918+O1918)*(1/General!$B$20)*((F1918/100)-E1918*(C1918/100))*1000/B1918</f>
        <v>567.26014830060342</v>
      </c>
      <c r="I1918" s="5">
        <f>(N1918+O1918)*(1/General!$B$20)*((D1918/100)*E1918-(G1918/100))*1000/B1918</f>
        <v>314.23050529960557</v>
      </c>
      <c r="J1918" s="5">
        <f t="shared" si="30"/>
        <v>0.55394426391661133</v>
      </c>
      <c r="K1918" s="5">
        <f>MAX(Online_RAW!$L$2-Online_RAW!L1918,0)</f>
        <v>0</v>
      </c>
      <c r="L1918" s="5">
        <f>0.0039*(Online_RAW!M1918)</f>
        <v>218.32979999999998</v>
      </c>
      <c r="M1918" s="10">
        <f>Online_RAW!$N$2-Online_RAW!N1918</f>
        <v>721.41246363636037</v>
      </c>
      <c r="N1918" s="5">
        <f>Online_RAW!C1918*60</f>
        <v>85.976181818181601</v>
      </c>
      <c r="O1918" s="5">
        <f>MAX(0, Online_RAW!D1918*60)</f>
        <v>94.180909090909196</v>
      </c>
      <c r="P1918" s="5">
        <f>_xlfn.IFNA(VLOOKUP(A1918,Sampling!$D$7:$E$14,2,FALSE),0)</f>
        <v>0</v>
      </c>
      <c r="Q1918">
        <f>_xlfn.IFNA(VLOOKUP(A1918,Refill!$D$6:$G$8,2,FALSE),0)</f>
        <v>0</v>
      </c>
    </row>
    <row r="1919" spans="1:17" x14ac:dyDescent="0.25">
      <c r="A1919" s="5">
        <f>ROUND((Online_RAW!B1919-General!$B$10)*24,3)</f>
        <v>31.95</v>
      </c>
      <c r="B1919" s="5">
        <f>General!$B$12+Online_ANA!K1919/1000+Online_ANA!L1919/1000+Online_ANA!M1919/1000/General!$B$22-SUM($P$2:P1919)/1000/General!$B$24+SUM($Q$2:Q1919)/1000/General!$B$24</f>
        <v>1.8021042168195691</v>
      </c>
      <c r="C1919" s="5">
        <f>Online_RAW!K1919</f>
        <v>51.4938461538461</v>
      </c>
      <c r="D1919" s="5">
        <f>Online_RAW!J1919</f>
        <v>7.6422222222222196</v>
      </c>
      <c r="E1919" s="5">
        <f>(1-F1919/100-G1919/100)/(1-C1919/100-D1919/100-General!$B$17/100)</f>
        <v>0.91207812397514365</v>
      </c>
      <c r="F1919" s="5">
        <f>N1919*General!$B$14/(N1919+O1919)+O1919*100/(N1919+O1919)</f>
        <v>63.104917214259508</v>
      </c>
      <c r="G1919" s="5">
        <f>N1919*General!$B$15/(N1919+O1919)</f>
        <v>1.8633880194818424E-2</v>
      </c>
      <c r="H1919" s="5">
        <f>(N1919+O1919)*(1/General!$B$20)*((F1919/100)-E1919*(C1919/100))*1000/B1919</f>
        <v>720.18406735498536</v>
      </c>
      <c r="I1919" s="5">
        <f>(N1919+O1919)*(1/General!$B$20)*((D1919/100)*E1919-(G1919/100))*1000/B1919</f>
        <v>310.21964854641669</v>
      </c>
      <c r="J1919" s="5">
        <f t="shared" si="30"/>
        <v>0.43075050200118709</v>
      </c>
      <c r="K1919" s="5">
        <f>MAX(Online_RAW!$L$2-Online_RAW!L1919,0)</f>
        <v>0</v>
      </c>
      <c r="L1919" s="5">
        <f>0.0039*(Online_RAW!M1919)</f>
        <v>218.71070000000012</v>
      </c>
      <c r="M1919" s="10">
        <f>Online_RAW!$N$2-Online_RAW!N1919</f>
        <v>723.09893333333002</v>
      </c>
      <c r="N1919" s="5">
        <f>Online_RAW!C1919*60</f>
        <v>83.969727272726999</v>
      </c>
      <c r="O1919" s="5">
        <f>MAX(0, Online_RAW!D1919*60)</f>
        <v>96.281999999999996</v>
      </c>
      <c r="P1919" s="5">
        <f>_xlfn.IFNA(VLOOKUP(A1919,Sampling!$D$7:$E$14,2,FALSE),0)</f>
        <v>35</v>
      </c>
      <c r="Q1919">
        <f>_xlfn.IFNA(VLOOKUP(A1919,Refill!$D$6:$G$8,2,FALSE),0)</f>
        <v>0</v>
      </c>
    </row>
    <row r="1920" spans="1:17" x14ac:dyDescent="0.25">
      <c r="A1920" s="5">
        <f>ROUND((Online_RAW!B1920-General!$B$10)*24,3)</f>
        <v>31.966999999999999</v>
      </c>
      <c r="B1920" s="5">
        <f>General!$B$12+Online_ANA!K1920/1000+Online_ANA!L1920/1000+Online_ANA!M1920/1000/General!$B$22-SUM($P$2:P1920)/1000/General!$B$24+SUM($Q$2:Q1920)/1000/General!$B$24</f>
        <v>1.8039367865443394</v>
      </c>
      <c r="C1920" s="5">
        <f>Online_RAW!K1920</f>
        <v>51.843333333333298</v>
      </c>
      <c r="D1920" s="5">
        <f>Online_RAW!J1920</f>
        <v>7.69</v>
      </c>
      <c r="E1920" s="5">
        <f>(1-F1920/100-G1920/100)/(1-C1920/100-D1920/100-General!$B$17/100)</f>
        <v>0.90847535358356157</v>
      </c>
      <c r="F1920" s="5">
        <f>N1920*General!$B$14/(N1920+O1920)+O1920*100/(N1920+O1920)</f>
        <v>63.611743081340819</v>
      </c>
      <c r="G1920" s="5">
        <f>N1920*General!$B$15/(N1920+O1920)</f>
        <v>1.8377907534676351E-2</v>
      </c>
      <c r="H1920" s="5">
        <f>(N1920+O1920)*(1/General!$B$20)*((F1920/100)-E1920*(C1920/100))*1000/B1920</f>
        <v>735.0434142514307</v>
      </c>
      <c r="I1920" s="5">
        <f>(N1920+O1920)*(1/General!$B$20)*((D1920/100)*E1920-(G1920/100))*1000/B1920</f>
        <v>310.15105559658525</v>
      </c>
      <c r="J1920" s="5">
        <f t="shared" si="30"/>
        <v>0.42194930201836245</v>
      </c>
      <c r="K1920" s="5">
        <f>MAX(Online_RAW!$L$2-Online_RAW!L1920,0)</f>
        <v>0</v>
      </c>
      <c r="L1920" s="5">
        <f>0.0039*(Online_RAW!M1920)</f>
        <v>219.03959999999998</v>
      </c>
      <c r="M1920" s="10">
        <f>Online_RAW!$N$2-Online_RAW!N1920</f>
        <v>724.73793333333015</v>
      </c>
      <c r="N1920" s="5">
        <f>Online_RAW!C1920*60</f>
        <v>82.690285714285793</v>
      </c>
      <c r="O1920" s="5">
        <f>MAX(0, Online_RAW!D1920*60)</f>
        <v>97.287300000000002</v>
      </c>
      <c r="P1920" s="5">
        <f>_xlfn.IFNA(VLOOKUP(A1920,Sampling!$D$7:$E$14,2,FALSE),0)</f>
        <v>0</v>
      </c>
      <c r="Q1920">
        <f>_xlfn.IFNA(VLOOKUP(A1920,Refill!$D$6:$G$8,2,FALSE),0)</f>
        <v>0</v>
      </c>
    </row>
    <row r="1921" spans="1:17" x14ac:dyDescent="0.25">
      <c r="A1921" s="5">
        <f>ROUND((Online_RAW!B1921-General!$B$10)*24,3)</f>
        <v>31.983000000000001</v>
      </c>
      <c r="B1921" s="5">
        <f>General!$B$12+Online_ANA!K1921/1000+Online_ANA!L1921/1000+Online_ANA!M1921/1000/General!$B$22-SUM($P$2:P1921)/1000/General!$B$24+SUM($Q$2:Q1921)/1000/General!$B$24</f>
        <v>1.8058250591743119</v>
      </c>
      <c r="C1921" s="5">
        <f>Online_RAW!K1921</f>
        <v>52.399230769230797</v>
      </c>
      <c r="D1921" s="5">
        <f>Online_RAW!J1921</f>
        <v>7.7480000000000002</v>
      </c>
      <c r="E1921" s="5">
        <f>(1-F1921/100-G1921/100)/(1-C1921/100-D1921/100-General!$B$17/100)</f>
        <v>0.91519643316045474</v>
      </c>
      <c r="F1921" s="5">
        <f>N1921*General!$B$14/(N1921+O1921)+O1921*100/(N1921+O1921)</f>
        <v>63.904656233490016</v>
      </c>
      <c r="G1921" s="5">
        <f>N1921*General!$B$15/(N1921+O1921)</f>
        <v>1.8229971599247465E-2</v>
      </c>
      <c r="H1921" s="5">
        <f>(N1921+O1921)*(1/General!$B$20)*((F1921/100)-E1921*(C1921/100))*1000/B1921</f>
        <v>709.05593550200581</v>
      </c>
      <c r="I1921" s="5">
        <f>(N1921+O1921)*(1/General!$B$20)*((D1921/100)*E1921-(G1921/100))*1000/B1921</f>
        <v>314.435219096813</v>
      </c>
      <c r="J1921" s="5">
        <f t="shared" si="30"/>
        <v>0.44345615536550786</v>
      </c>
      <c r="K1921" s="5">
        <f>MAX(Online_RAW!$L$2-Online_RAW!L1921,0)</f>
        <v>0</v>
      </c>
      <c r="L1921" s="5">
        <f>0.0039*(Online_RAW!M1921)</f>
        <v>219.33404999999999</v>
      </c>
      <c r="M1921" s="10">
        <f>Online_RAW!$N$2-Online_RAW!N1921</f>
        <v>726.47519999999986</v>
      </c>
      <c r="N1921" s="5">
        <f>Online_RAW!C1921*60</f>
        <v>82.009894736842199</v>
      </c>
      <c r="O1921" s="5">
        <f>MAX(0, Online_RAW!D1921*60)</f>
        <v>97.935299999999998</v>
      </c>
      <c r="P1921" s="5">
        <f>_xlfn.IFNA(VLOOKUP(A1921,Sampling!$D$7:$E$14,2,FALSE),0)</f>
        <v>0</v>
      </c>
      <c r="Q1921">
        <f>_xlfn.IFNA(VLOOKUP(A1921,Refill!$D$6:$G$8,2,FALSE),0)</f>
        <v>0</v>
      </c>
    </row>
    <row r="1922" spans="1:17" x14ac:dyDescent="0.25">
      <c r="A1922" s="5">
        <f>ROUND((Online_RAW!B1922-General!$B$10)*24,3)</f>
        <v>32</v>
      </c>
      <c r="B1922" s="5">
        <f>General!$B$12+Online_ANA!K1922/1000+Online_ANA!L1922/1000+Online_ANA!M1922/1000/General!$B$22-SUM($P$2:P1922)/1000/General!$B$24+SUM($Q$2:Q1922)/1000/General!$B$24</f>
        <v>1.8075903641367796</v>
      </c>
      <c r="C1922" s="5">
        <f>Online_RAW!K1922</f>
        <v>52.989166666666698</v>
      </c>
      <c r="D1922" s="5">
        <f>Online_RAW!J1922</f>
        <v>7.7277777777777796</v>
      </c>
      <c r="E1922" s="5">
        <f>(1-F1922/100-G1922/100)/(1-C1922/100-D1922/100-General!$B$17/100)</f>
        <v>0.93863779320435037</v>
      </c>
      <c r="F1922" s="5">
        <f>N1922*General!$B$14/(N1922+O1922)+O1922*100/(N1922+O1922)</f>
        <v>63.515154085982701</v>
      </c>
      <c r="G1922" s="5">
        <f>N1922*General!$B$15/(N1922+O1922)</f>
        <v>1.8426689855564293E-2</v>
      </c>
      <c r="H1922" s="5">
        <f>(N1922+O1922)*(1/General!$B$20)*((F1922/100)-E1922*(C1922/100))*1000/B1922</f>
        <v>612.18226573616721</v>
      </c>
      <c r="I1922" s="5">
        <f>(N1922+O1922)*(1/General!$B$20)*((D1922/100)*E1922-(G1922/100))*1000/B1922</f>
        <v>321.48276959533536</v>
      </c>
      <c r="J1922" s="5">
        <f t="shared" si="30"/>
        <v>0.52514224535521759</v>
      </c>
      <c r="K1922" s="5">
        <f>MAX(Online_RAW!$L$2-Online_RAW!L1922,0)</f>
        <v>0</v>
      </c>
      <c r="L1922" s="5">
        <f>0.0039*(Online_RAW!M1922)</f>
        <v>219.5934</v>
      </c>
      <c r="M1922" s="10">
        <f>Online_RAW!$N$2-Online_RAW!N1922</f>
        <v>728.11669090908981</v>
      </c>
      <c r="N1922" s="5">
        <f>Online_RAW!C1922*60</f>
        <v>82.930909090909196</v>
      </c>
      <c r="O1922" s="5">
        <f>MAX(0, Online_RAW!D1922*60)</f>
        <v>97.092545454545402</v>
      </c>
      <c r="P1922" s="5">
        <f>_xlfn.IFNA(VLOOKUP(A1922,Sampling!$D$7:$E$14,2,FALSE),0)</f>
        <v>0</v>
      </c>
      <c r="Q1922">
        <f>_xlfn.IFNA(VLOOKUP(A1922,Refill!$D$6:$G$8,2,FALSE),0)</f>
        <v>0</v>
      </c>
    </row>
    <row r="1923" spans="1:17" x14ac:dyDescent="0.25">
      <c r="A1923" s="5">
        <f>ROUND((Online_RAW!B1923-General!$B$10)*24,3)</f>
        <v>32.017000000000003</v>
      </c>
      <c r="B1923" s="5">
        <f>General!$B$12+Online_ANA!K1923/1000+Online_ANA!L1923/1000+Online_ANA!M1923/1000/General!$B$22-SUM($P$2:P1923)/1000/General!$B$24+SUM($Q$2:Q1923)/1000/General!$B$24</f>
        <v>1.8096170579976059</v>
      </c>
      <c r="C1923" s="5">
        <f>Online_RAW!K1923</f>
        <v>52.957500000000003</v>
      </c>
      <c r="D1923" s="5">
        <f>Online_RAW!J1923</f>
        <v>7.7066666666666697</v>
      </c>
      <c r="E1923" s="5">
        <f>(1-F1923/100-G1923/100)/(1-C1923/100-D1923/100-General!$B$17/100)</f>
        <v>0.93902924128261456</v>
      </c>
      <c r="F1923" s="5">
        <f>N1923*General!$B$14/(N1923+O1923)+O1923*100/(N1923+O1923)</f>
        <v>63.450353581798829</v>
      </c>
      <c r="G1923" s="5">
        <f>N1923*General!$B$15/(N1923+O1923)</f>
        <v>1.8459417382929888E-2</v>
      </c>
      <c r="H1923" s="5">
        <f>(N1923+O1923)*(1/General!$B$20)*((F1923/100)-E1923*(C1923/100))*1000/B1923</f>
        <v>609.38605239284652</v>
      </c>
      <c r="I1923" s="5">
        <f>(N1923+O1923)*(1/General!$B$20)*((D1923/100)*E1923-(G1923/100))*1000/B1923</f>
        <v>320.5683791257818</v>
      </c>
      <c r="J1923" s="5">
        <f t="shared" si="30"/>
        <v>0.52605138871659696</v>
      </c>
      <c r="K1923" s="5">
        <f>MAX(Online_RAW!$L$2-Online_RAW!L1923,0)</f>
        <v>0</v>
      </c>
      <c r="L1923" s="5">
        <f>0.0039*(Online_RAW!M1923)</f>
        <v>220.0692</v>
      </c>
      <c r="M1923" s="10">
        <f>Online_RAW!$N$2-Online_RAW!N1923</f>
        <v>729.80716521739032</v>
      </c>
      <c r="N1923" s="5">
        <f>Online_RAW!C1923*60</f>
        <v>83.128173913043398</v>
      </c>
      <c r="O1923" s="5">
        <f>MAX(0, Online_RAW!D1923*60)</f>
        <v>97.003565217391213</v>
      </c>
      <c r="P1923" s="5">
        <f>_xlfn.IFNA(VLOOKUP(A1923,Sampling!$D$7:$E$14,2,FALSE),0)</f>
        <v>0</v>
      </c>
      <c r="Q1923">
        <f>_xlfn.IFNA(VLOOKUP(A1923,Refill!$D$6:$G$8,2,FALSE),0)</f>
        <v>0</v>
      </c>
    </row>
    <row r="1924" spans="1:17" x14ac:dyDescent="0.25">
      <c r="A1924" s="5">
        <f>ROUND((Online_RAW!B1924-General!$B$10)*24,3)</f>
        <v>32.033000000000001</v>
      </c>
      <c r="B1924" s="5">
        <f>General!$B$12+Online_ANA!K1924/1000+Online_ANA!L1924/1000+Online_ANA!M1924/1000/General!$B$22-SUM($P$2:P1924)/1000/General!$B$24+SUM($Q$2:Q1924)/1000/General!$B$24</f>
        <v>1.8115864489366154</v>
      </c>
      <c r="C1924" s="5">
        <f>Online_RAW!K1924</f>
        <v>52.761111111111099</v>
      </c>
      <c r="D1924" s="5">
        <f>Online_RAW!J1924</f>
        <v>7.6942857142857104</v>
      </c>
      <c r="E1924" s="5">
        <f>(1-F1924/100-G1924/100)/(1-C1924/100-D1924/100-General!$B$17/100)</f>
        <v>0.93336735983230401</v>
      </c>
      <c r="F1924" s="5">
        <f>N1924*General!$B$14/(N1924+O1924)+O1924*100/(N1924+O1924)</f>
        <v>63.4757724365775</v>
      </c>
      <c r="G1924" s="5">
        <f>N1924*General!$B$15/(N1924+O1924)</f>
        <v>1.8446579577486116E-2</v>
      </c>
      <c r="H1924" s="5">
        <f>(N1924+O1924)*(1/General!$B$20)*((F1924/100)-E1924*(C1924/100))*1000/B1924</f>
        <v>630.688899282428</v>
      </c>
      <c r="I1924" s="5">
        <f>(N1924+O1924)*(1/General!$B$20)*((D1924/100)*E1924-(G1924/100))*1000/B1924</f>
        <v>317.47234489062294</v>
      </c>
      <c r="J1924" s="5">
        <f t="shared" si="30"/>
        <v>0.50337392215374321</v>
      </c>
      <c r="K1924" s="5">
        <f>MAX(Online_RAW!$L$2-Online_RAW!L1924,0)</f>
        <v>0</v>
      </c>
      <c r="L1924" s="5">
        <f>0.0039*(Online_RAW!M1924)</f>
        <v>220.47772499999999</v>
      </c>
      <c r="M1924" s="10">
        <f>Online_RAW!$N$2-Online_RAW!N1924</f>
        <v>731.50850909091059</v>
      </c>
      <c r="N1924" s="5">
        <f>Online_RAW!C1924*60</f>
        <v>82.992000000000004</v>
      </c>
      <c r="O1924" s="5">
        <f>MAX(0, Online_RAW!D1924*60)</f>
        <v>96.969818181818397</v>
      </c>
      <c r="P1924" s="5">
        <f>_xlfn.IFNA(VLOOKUP(A1924,Sampling!$D$7:$E$14,2,FALSE),0)</f>
        <v>0</v>
      </c>
      <c r="Q1924">
        <f>_xlfn.IFNA(VLOOKUP(A1924,Refill!$D$6:$G$8,2,FALSE),0)</f>
        <v>0</v>
      </c>
    </row>
    <row r="1925" spans="1:17" x14ac:dyDescent="0.25">
      <c r="A1925" s="5">
        <f>ROUND((Online_RAW!B1925-General!$B$10)*24,3)</f>
        <v>32.049999999999997</v>
      </c>
      <c r="B1925" s="5">
        <f>General!$B$12+Online_ANA!K1925/1000+Online_ANA!L1925/1000+Online_ANA!M1925/1000/General!$B$22-SUM($P$2:P1925)/1000/General!$B$24+SUM($Q$2:Q1925)/1000/General!$B$24</f>
        <v>1.8134493967472942</v>
      </c>
      <c r="C1925" s="5">
        <f>Online_RAW!K1925</f>
        <v>52.744999999999997</v>
      </c>
      <c r="D1925" s="5">
        <f>Online_RAW!J1925</f>
        <v>7.6749999999999998</v>
      </c>
      <c r="E1925" s="5">
        <f>(1-F1925/100-G1925/100)/(1-C1925/100-D1925/100-General!$B$17/100)</f>
        <v>0.93663781331309226</v>
      </c>
      <c r="F1925" s="5">
        <f>N1925*General!$B$14/(N1925+O1925)+O1925*100/(N1925+O1925)</f>
        <v>63.314623357981098</v>
      </c>
      <c r="G1925" s="5">
        <f>N1925*General!$B$15/(N1925+O1925)</f>
        <v>1.8527968001019645E-2</v>
      </c>
      <c r="H1925" s="5">
        <f>(N1925+O1925)*(1/General!$B$20)*((F1925/100)-E1925*(C1925/100))*1000/B1925</f>
        <v>615.1514167521392</v>
      </c>
      <c r="I1925" s="5">
        <f>(N1925+O1925)*(1/General!$B$20)*((D1925/100)*E1925-(G1925/100))*1000/B1925</f>
        <v>317.05331649379457</v>
      </c>
      <c r="J1925" s="5">
        <f t="shared" si="30"/>
        <v>0.51540695162138228</v>
      </c>
      <c r="K1925" s="5">
        <f>MAX(Online_RAW!$L$2-Online_RAW!L1925,0)</f>
        <v>0</v>
      </c>
      <c r="L1925" s="5">
        <f>0.0039*(Online_RAW!M1925)</f>
        <v>220.79330000000013</v>
      </c>
      <c r="M1925" s="10">
        <f>Online_RAW!$N$2-Online_RAW!N1925</f>
        <v>733.19514545455058</v>
      </c>
      <c r="N1925" s="5">
        <f>Online_RAW!C1925*60</f>
        <v>83.252181818181597</v>
      </c>
      <c r="O1925" s="5">
        <f>MAX(0, Online_RAW!D1925*60)</f>
        <v>96.480818181818393</v>
      </c>
      <c r="P1925" s="5">
        <f>_xlfn.IFNA(VLOOKUP(A1925,Sampling!$D$7:$E$14,2,FALSE),0)</f>
        <v>0</v>
      </c>
      <c r="Q1925">
        <f>_xlfn.IFNA(VLOOKUP(A1925,Refill!$D$6:$G$8,2,FALSE),0)</f>
        <v>0</v>
      </c>
    </row>
    <row r="1926" spans="1:17" x14ac:dyDescent="0.25">
      <c r="A1926" s="5">
        <f>ROUND((Online_RAW!B1926-General!$B$10)*24,3)</f>
        <v>32.067</v>
      </c>
      <c r="B1926" s="5">
        <f>General!$B$12+Online_ANA!K1926/1000+Online_ANA!L1926/1000+Online_ANA!M1926/1000/General!$B$22-SUM($P$2:P1926)/1000/General!$B$24+SUM($Q$2:Q1926)/1000/General!$B$24</f>
        <v>1.8154648230355053</v>
      </c>
      <c r="C1926" s="5">
        <f>Online_RAW!K1926</f>
        <v>52.755714285714298</v>
      </c>
      <c r="D1926" s="5">
        <f>Online_RAW!J1926</f>
        <v>7.6762499999999996</v>
      </c>
      <c r="E1926" s="5">
        <f>(1-F1926/100-G1926/100)/(1-C1926/100-D1926/100-General!$B$17/100)</f>
        <v>0.93926752166864547</v>
      </c>
      <c r="F1926" s="5">
        <f>N1926*General!$B$14/(N1926+O1926)+O1926*100/(N1926+O1926)</f>
        <v>63.22286868009023</v>
      </c>
      <c r="G1926" s="5">
        <f>N1926*General!$B$15/(N1926+O1926)</f>
        <v>1.8574308747429182E-2</v>
      </c>
      <c r="H1926" s="5">
        <f>(N1926+O1926)*(1/General!$B$20)*((F1926/100)-E1926*(C1926/100))*1000/B1926</f>
        <v>605.99164320070668</v>
      </c>
      <c r="I1926" s="5">
        <f>(N1926+O1926)*(1/General!$B$20)*((D1926/100)*E1926-(G1926/100))*1000/B1926</f>
        <v>318.77192965990838</v>
      </c>
      <c r="J1926" s="5">
        <f t="shared" si="30"/>
        <v>0.52603354062149987</v>
      </c>
      <c r="K1926" s="5">
        <f>MAX(Online_RAW!$L$2-Online_RAW!L1926,0)</f>
        <v>0</v>
      </c>
      <c r="L1926" s="5">
        <f>0.0039*(Online_RAW!M1926)</f>
        <v>221.25804999999986</v>
      </c>
      <c r="M1926" s="10">
        <f>Online_RAW!$N$2-Online_RAW!N1926</f>
        <v>734.88538260870064</v>
      </c>
      <c r="N1926" s="5">
        <f>Online_RAW!C1926*60</f>
        <v>83.757130434782397</v>
      </c>
      <c r="O1926" s="5">
        <f>MAX(0, Online_RAW!D1926*60)</f>
        <v>96.614869565217589</v>
      </c>
      <c r="P1926" s="5">
        <f>_xlfn.IFNA(VLOOKUP(A1926,Sampling!$D$7:$E$14,2,FALSE),0)</f>
        <v>0</v>
      </c>
      <c r="Q1926">
        <f>_xlfn.IFNA(VLOOKUP(A1926,Refill!$D$6:$G$8,2,FALSE),0)</f>
        <v>0</v>
      </c>
    </row>
    <row r="1927" spans="1:17" x14ac:dyDescent="0.25">
      <c r="A1927" s="5">
        <f>ROUND((Online_RAW!B1927-General!$B$10)*24,3)</f>
        <v>32.082999999999998</v>
      </c>
      <c r="B1927" s="5">
        <f>General!$B$12+Online_ANA!K1927/1000+Online_ANA!L1927/1000+Online_ANA!M1927/1000/General!$B$22-SUM($P$2:P1927)/1000/General!$B$24+SUM($Q$2:Q1927)/1000/General!$B$24</f>
        <v>1.8175423976765048</v>
      </c>
      <c r="C1927" s="5">
        <f>Online_RAW!K1927</f>
        <v>52.591666666666697</v>
      </c>
      <c r="D1927" s="5">
        <f>Online_RAW!J1927</f>
        <v>7.7271428571428604</v>
      </c>
      <c r="E1927" s="5">
        <f>(1-F1927/100-G1927/100)/(1-C1927/100-D1927/100-General!$B$17/100)</f>
        <v>0.93543711053577883</v>
      </c>
      <c r="F1927" s="5">
        <f>N1927*General!$B$14/(N1927+O1927)+O1927*100/(N1927+O1927)</f>
        <v>63.26694623303424</v>
      </c>
      <c r="G1927" s="5">
        <f>N1927*General!$B$15/(N1927+O1927)</f>
        <v>1.8552047357053424E-2</v>
      </c>
      <c r="H1927" s="5">
        <f>(N1927+O1927)*(1/General!$B$20)*((F1927/100)-E1927*(C1927/100))*1000/B1927</f>
        <v>621.16737509491895</v>
      </c>
      <c r="I1927" s="5">
        <f>(N1927+O1927)*(1/General!$B$20)*((D1927/100)*E1927-(G1927/100))*1000/B1927</f>
        <v>318.27963298448054</v>
      </c>
      <c r="J1927" s="5">
        <f t="shared" si="30"/>
        <v>0.51238948751267732</v>
      </c>
      <c r="K1927" s="5">
        <f>MAX(Online_RAW!$L$2-Online_RAW!L1927,0)</f>
        <v>0</v>
      </c>
      <c r="L1927" s="5">
        <f>0.0039*(Online_RAW!M1927)</f>
        <v>221.756925</v>
      </c>
      <c r="M1927" s="10">
        <f>Online_RAW!$N$2-Online_RAW!N1927</f>
        <v>736.6061652173903</v>
      </c>
      <c r="N1927" s="5">
        <f>Online_RAW!C1927*60</f>
        <v>83.411739130434597</v>
      </c>
      <c r="O1927" s="5">
        <f>MAX(0, Online_RAW!D1927*60)</f>
        <v>96.432000000000002</v>
      </c>
      <c r="P1927" s="5">
        <f>_xlfn.IFNA(VLOOKUP(A1927,Sampling!$D$7:$E$14,2,FALSE),0)</f>
        <v>0</v>
      </c>
      <c r="Q1927">
        <f>_xlfn.IFNA(VLOOKUP(A1927,Refill!$D$6:$G$8,2,FALSE),0)</f>
        <v>0</v>
      </c>
    </row>
    <row r="1928" spans="1:17" x14ac:dyDescent="0.25">
      <c r="A1928" s="5">
        <f>ROUND((Online_RAW!B1928-General!$B$10)*24,3)</f>
        <v>32.1</v>
      </c>
      <c r="B1928" s="5">
        <f>General!$B$12+Online_ANA!K1928/1000+Online_ANA!L1928/1000+Online_ANA!M1928/1000/General!$B$22-SUM($P$2:P1928)/1000/General!$B$24+SUM($Q$2:Q1928)/1000/General!$B$24</f>
        <v>1.8195540158882391</v>
      </c>
      <c r="C1928" s="5">
        <f>Online_RAW!K1928</f>
        <v>52.473999999999997</v>
      </c>
      <c r="D1928" s="5">
        <f>Online_RAW!J1928</f>
        <v>7.7383333333333297</v>
      </c>
      <c r="E1928" s="5">
        <f>(1-F1928/100-G1928/100)/(1-C1928/100-D1928/100-General!$B$17/100)</f>
        <v>0.91715457855622073</v>
      </c>
      <c r="F1928" s="5">
        <f>N1928*General!$B$14/(N1928+O1928)+O1928*100/(N1928+O1928)</f>
        <v>63.887166272791262</v>
      </c>
      <c r="G1928" s="5">
        <f>N1928*General!$B$15/(N1928+O1928)</f>
        <v>1.8238804912731679E-2</v>
      </c>
      <c r="H1928" s="5">
        <f>(N1928+O1928)*(1/General!$B$20)*((F1928/100)-E1928*(C1928/100))*1000/B1928</f>
        <v>694.21959154752699</v>
      </c>
      <c r="I1928" s="5">
        <f>(N1928+O1928)*(1/General!$B$20)*((D1928/100)*E1928-(G1928/100))*1000/B1928</f>
        <v>311.81871823946966</v>
      </c>
      <c r="J1928" s="5">
        <f t="shared" si="30"/>
        <v>0.44916438838088052</v>
      </c>
      <c r="K1928" s="5">
        <f>MAX(Online_RAW!$L$2-Online_RAW!L1928,0)</f>
        <v>0</v>
      </c>
      <c r="L1928" s="5">
        <f>0.0039*(Online_RAW!M1928)</f>
        <v>222.18494999999999</v>
      </c>
      <c r="M1928" s="10">
        <f>Online_RAW!$N$2-Online_RAW!N1928</f>
        <v>738.33228181818049</v>
      </c>
      <c r="N1928" s="5">
        <f>Online_RAW!C1928*60</f>
        <v>81.912545454545395</v>
      </c>
      <c r="O1928" s="5">
        <f>MAX(0, Online_RAW!D1928*60)</f>
        <v>97.732000000000198</v>
      </c>
      <c r="P1928" s="5">
        <f>_xlfn.IFNA(VLOOKUP(A1928,Sampling!$D$7:$E$14,2,FALSE),0)</f>
        <v>0</v>
      </c>
      <c r="Q1928">
        <f>_xlfn.IFNA(VLOOKUP(A1928,Refill!$D$6:$G$8,2,FALSE),0)</f>
        <v>0</v>
      </c>
    </row>
    <row r="1929" spans="1:17" x14ac:dyDescent="0.25">
      <c r="A1929" s="5">
        <f>ROUND((Online_RAW!B1929-General!$B$10)*24,3)</f>
        <v>32.116999999999997</v>
      </c>
      <c r="B1929" s="5">
        <f>General!$B$12+Online_ANA!K1929/1000+Online_ANA!L1929/1000+Online_ANA!M1929/1000/General!$B$22-SUM($P$2:P1929)/1000/General!$B$24+SUM($Q$2:Q1929)/1000/General!$B$24</f>
        <v>1.8214036623019176</v>
      </c>
      <c r="C1929" s="5">
        <f>Online_RAW!K1929</f>
        <v>52.821666666666701</v>
      </c>
      <c r="D1929" s="5">
        <f>Online_RAW!J1929</f>
        <v>7.7233333333333301</v>
      </c>
      <c r="E1929" s="5">
        <f>(1-F1929/100-G1929/100)/(1-C1929/100-D1929/100-General!$B$17/100)</f>
        <v>0.93597938793646762</v>
      </c>
      <c r="F1929" s="5">
        <f>N1929*General!$B$14/(N1929+O1929)+O1929*100/(N1929+O1929)</f>
        <v>63.457468506298639</v>
      </c>
      <c r="G1929" s="5">
        <f>N1929*General!$B$15/(N1929+O1929)</f>
        <v>1.8455823986717856E-2</v>
      </c>
      <c r="H1929" s="5">
        <f>(N1929+O1929)*(1/General!$B$20)*((F1929/100)-E1929*(C1929/100))*1000/B1929</f>
        <v>618.16390507377628</v>
      </c>
      <c r="I1929" s="5">
        <f>(N1929+O1929)*(1/General!$B$20)*((D1929/100)*E1929-(G1929/100))*1000/B1929</f>
        <v>317.9762219990227</v>
      </c>
      <c r="J1929" s="5">
        <f t="shared" si="30"/>
        <v>0.5143882057640895</v>
      </c>
      <c r="K1929" s="5">
        <f>MAX(Online_RAW!$L$2-Online_RAW!L1929,0)</f>
        <v>0</v>
      </c>
      <c r="L1929" s="5">
        <f>0.0039*(Online_RAW!M1929)</f>
        <v>222.49889999999999</v>
      </c>
      <c r="M1929" s="10">
        <f>Online_RAW!$N$2-Online_RAW!N1929</f>
        <v>740.00619090909004</v>
      </c>
      <c r="N1929" s="5">
        <f>Online_RAW!C1929*60</f>
        <v>83.067818181818396</v>
      </c>
      <c r="O1929" s="5">
        <f>MAX(0, Online_RAW!D1929*60)</f>
        <v>96.968181818181591</v>
      </c>
      <c r="P1929" s="5">
        <f>_xlfn.IFNA(VLOOKUP(A1929,Sampling!$D$7:$E$14,2,FALSE),0)</f>
        <v>0</v>
      </c>
      <c r="Q1929">
        <f>_xlfn.IFNA(VLOOKUP(A1929,Refill!$D$6:$G$8,2,FALSE),0)</f>
        <v>0</v>
      </c>
    </row>
    <row r="1930" spans="1:17" x14ac:dyDescent="0.25">
      <c r="A1930" s="5">
        <f>ROUND((Online_RAW!B1930-General!$B$10)*24,3)</f>
        <v>32.133000000000003</v>
      </c>
      <c r="B1930" s="5">
        <f>General!$B$12+Online_ANA!K1930/1000+Online_ANA!L1930/1000+Online_ANA!M1930/1000/General!$B$22-SUM($P$2:P1930)/1000/General!$B$24+SUM($Q$2:Q1930)/1000/General!$B$24</f>
        <v>1.8233561142452019</v>
      </c>
      <c r="C1930" s="5">
        <f>Online_RAW!K1930</f>
        <v>52.97</v>
      </c>
      <c r="D1930" s="5">
        <f>Online_RAW!J1930</f>
        <v>7.6883333333333299</v>
      </c>
      <c r="E1930" s="5">
        <f>(1-F1930/100-G1930/100)/(1-C1930/100-D1930/100-General!$B$17/100)</f>
        <v>0.93852011112634803</v>
      </c>
      <c r="F1930" s="5">
        <f>N1930*General!$B$14/(N1930+O1930)+O1930*100/(N1930+O1930)</f>
        <v>63.464692885492795</v>
      </c>
      <c r="G1930" s="5">
        <f>N1930*General!$B$15/(N1930+O1930)</f>
        <v>1.8452175310357175E-2</v>
      </c>
      <c r="H1930" s="5">
        <f>(N1930+O1930)*(1/General!$B$20)*((F1930/100)-E1930*(C1930/100))*1000/B1930</f>
        <v>605.33392122220164</v>
      </c>
      <c r="I1930" s="5">
        <f>(N1930+O1930)*(1/General!$B$20)*((D1930/100)*E1930-(G1930/100))*1000/B1930</f>
        <v>316.82217650198891</v>
      </c>
      <c r="J1930" s="5">
        <f t="shared" si="30"/>
        <v>0.52338414451036863</v>
      </c>
      <c r="K1930" s="5">
        <f>MAX(Online_RAW!$L$2-Online_RAW!L1930,0)</f>
        <v>0</v>
      </c>
      <c r="L1930" s="5">
        <f>0.0039*(Online_RAW!M1930)</f>
        <v>222.85302000000001</v>
      </c>
      <c r="M1930" s="10">
        <f>Online_RAW!$N$2-Online_RAW!N1930</f>
        <v>741.74837272727018</v>
      </c>
      <c r="N1930" s="5">
        <f>Online_RAW!C1930*60</f>
        <v>82.990857142856996</v>
      </c>
      <c r="O1930" s="5">
        <f>MAX(0, Online_RAW!D1930*60)</f>
        <v>96.9139090909092</v>
      </c>
      <c r="P1930" s="5">
        <f>_xlfn.IFNA(VLOOKUP(A1930,Sampling!$D$7:$E$14,2,FALSE),0)</f>
        <v>0</v>
      </c>
      <c r="Q1930">
        <f>_xlfn.IFNA(VLOOKUP(A1930,Refill!$D$6:$G$8,2,FALSE),0)</f>
        <v>0</v>
      </c>
    </row>
    <row r="1931" spans="1:17" x14ac:dyDescent="0.25">
      <c r="A1931" s="5">
        <f>ROUND((Online_RAW!B1931-General!$B$10)*24,3)</f>
        <v>32.15</v>
      </c>
      <c r="B1931" s="5">
        <f>General!$B$12+Online_ANA!K1931/1000+Online_ANA!L1931/1000+Online_ANA!M1931/1000/General!$B$22-SUM($P$2:P1931)/1000/General!$B$24+SUM($Q$2:Q1931)/1000/General!$B$24</f>
        <v>1.8252484587155966</v>
      </c>
      <c r="C1931" s="5">
        <f>Online_RAW!K1931</f>
        <v>52.716666666666697</v>
      </c>
      <c r="D1931" s="5">
        <f>Online_RAW!J1931</f>
        <v>7.73</v>
      </c>
      <c r="E1931" s="5">
        <f>(1-F1931/100-G1931/100)/(1-C1931/100-D1931/100-General!$B$17/100)</f>
        <v>0.92980496522066602</v>
      </c>
      <c r="F1931" s="5">
        <f>N1931*General!$B$14/(N1931+O1931)+O1931*100/(N1931+O1931)</f>
        <v>63.607053455711252</v>
      </c>
      <c r="G1931" s="5">
        <f>N1931*General!$B$15/(N1931+O1931)</f>
        <v>1.8380276032469063E-2</v>
      </c>
      <c r="H1931" s="5">
        <f>(N1931+O1931)*(1/General!$B$20)*((F1931/100)-E1931*(C1931/100))*1000/B1931</f>
        <v>641.67797781877789</v>
      </c>
      <c r="I1931" s="5">
        <f>(N1931+O1931)*(1/General!$B$20)*((D1931/100)*E1931-(G1931/100))*1000/B1931</f>
        <v>315.27991223442149</v>
      </c>
      <c r="J1931" s="5">
        <f t="shared" si="30"/>
        <v>0.49133665659858838</v>
      </c>
      <c r="K1931" s="5">
        <f>MAX(Online_RAW!$L$2-Online_RAW!L1931,0)</f>
        <v>0</v>
      </c>
      <c r="L1931" s="5">
        <f>0.0039*(Online_RAW!M1931)</f>
        <v>223.15799999999999</v>
      </c>
      <c r="M1931" s="10">
        <f>Online_RAW!$N$2-Online_RAW!N1931</f>
        <v>743.47860000000037</v>
      </c>
      <c r="N1931" s="5">
        <f>Online_RAW!C1931*60</f>
        <v>82.674272727273006</v>
      </c>
      <c r="O1931" s="5">
        <f>MAX(0, Online_RAW!D1931*60)</f>
        <v>97.245272727273004</v>
      </c>
      <c r="P1931" s="5">
        <f>_xlfn.IFNA(VLOOKUP(A1931,Sampling!$D$7:$E$14,2,FALSE),0)</f>
        <v>0</v>
      </c>
      <c r="Q1931">
        <f>_xlfn.IFNA(VLOOKUP(A1931,Refill!$D$6:$G$8,2,FALSE),0)</f>
        <v>0</v>
      </c>
    </row>
    <row r="1932" spans="1:17" x14ac:dyDescent="0.25">
      <c r="A1932" s="5">
        <f>ROUND((Online_RAW!B1932-General!$B$10)*24,3)</f>
        <v>32.167000000000002</v>
      </c>
      <c r="B1932" s="5">
        <f>General!$B$12+Online_ANA!K1932/1000+Online_ANA!L1932/1000+Online_ANA!M1932/1000/General!$B$22-SUM($P$2:P1932)/1000/General!$B$24+SUM($Q$2:Q1932)/1000/General!$B$24</f>
        <v>1.8271105979117526</v>
      </c>
      <c r="C1932" s="5">
        <f>Online_RAW!K1932</f>
        <v>52.79</v>
      </c>
      <c r="D1932" s="5">
        <f>Online_RAW!J1932</f>
        <v>7.6950000000000003</v>
      </c>
      <c r="E1932" s="5">
        <f>(1-F1932/100-G1932/100)/(1-C1932/100-D1932/100-General!$B$17/100)</f>
        <v>0.93058139826582698</v>
      </c>
      <c r="F1932" s="5">
        <f>N1932*General!$B$14/(N1932+O1932)+O1932*100/(N1932+O1932)</f>
        <v>63.612353861177013</v>
      </c>
      <c r="G1932" s="5">
        <f>N1932*General!$B$15/(N1932+O1932)</f>
        <v>1.8377599060011608E-2</v>
      </c>
      <c r="H1932" s="5">
        <f>(N1932+O1932)*(1/General!$B$20)*((F1932/100)-E1932*(C1932/100))*1000/B1932</f>
        <v>636.53791335658491</v>
      </c>
      <c r="I1932" s="5">
        <f>(N1932+O1932)*(1/General!$B$20)*((D1932/100)*E1932-(G1932/100))*1000/B1932</f>
        <v>313.82962743213983</v>
      </c>
      <c r="J1932" s="5">
        <f t="shared" si="30"/>
        <v>0.49302582116005755</v>
      </c>
      <c r="K1932" s="5">
        <f>MAX(Online_RAW!$L$2-Online_RAW!L1932,0)</f>
        <v>0</v>
      </c>
      <c r="L1932" s="5">
        <f>0.0039*(Online_RAW!M1932)</f>
        <v>223.43957999999998</v>
      </c>
      <c r="M1932" s="10">
        <f>Online_RAW!$N$2-Online_RAW!N1932</f>
        <v>745.20140952381007</v>
      </c>
      <c r="N1932" s="5">
        <f>Online_RAW!C1932*60</f>
        <v>82.672285714285792</v>
      </c>
      <c r="O1932" s="5">
        <f>MAX(0, Online_RAW!D1932*60)</f>
        <v>97.269142857142796</v>
      </c>
      <c r="P1932" s="5">
        <f>_xlfn.IFNA(VLOOKUP(A1932,Sampling!$D$7:$E$14,2,FALSE),0)</f>
        <v>0</v>
      </c>
      <c r="Q1932">
        <f>_xlfn.IFNA(VLOOKUP(A1932,Refill!$D$6:$G$8,2,FALSE),0)</f>
        <v>0</v>
      </c>
    </row>
    <row r="1933" spans="1:17" x14ac:dyDescent="0.25">
      <c r="A1933" s="5">
        <f>ROUND((Online_RAW!B1933-General!$B$10)*24,3)</f>
        <v>32.183</v>
      </c>
      <c r="B1933" s="5">
        <f>General!$B$12+Online_ANA!K1933/1000+Online_ANA!L1933/1000+Online_ANA!M1933/1000/General!$B$22-SUM($P$2:P1933)/1000/General!$B$24+SUM($Q$2:Q1933)/1000/General!$B$24</f>
        <v>1.8291435367973301</v>
      </c>
      <c r="C1933" s="5">
        <f>Online_RAW!K1933</f>
        <v>52.854999999999997</v>
      </c>
      <c r="D1933" s="5">
        <f>Online_RAW!J1933</f>
        <v>7.7512499999999998</v>
      </c>
      <c r="E1933" s="5">
        <f>(1-F1933/100-G1933/100)/(1-C1933/100-D1933/100-General!$B$17/100)</f>
        <v>0.93337063272429566</v>
      </c>
      <c r="F1933" s="5">
        <f>N1933*General!$B$14/(N1933+O1933)+O1933*100/(N1933+O1933)</f>
        <v>63.616517433877462</v>
      </c>
      <c r="G1933" s="5">
        <f>N1933*General!$B$15/(N1933+O1933)</f>
        <v>1.8375496245516428E-2</v>
      </c>
      <c r="H1933" s="5">
        <f>(N1933+O1933)*(1/General!$B$20)*((F1933/100)-E1933*(C1933/100))*1000/B1933</f>
        <v>627.28911987608933</v>
      </c>
      <c r="I1933" s="5">
        <f>(N1933+O1933)*(1/General!$B$20)*((D1933/100)*E1933-(G1933/100))*1000/B1933</f>
        <v>316.92994163625764</v>
      </c>
      <c r="J1933" s="5">
        <f t="shared" si="30"/>
        <v>0.50523742815571537</v>
      </c>
      <c r="K1933" s="5">
        <f>MAX(Online_RAW!$L$2-Online_RAW!L1933,0)</f>
        <v>0</v>
      </c>
      <c r="L1933" s="5">
        <f>0.0039*(Online_RAW!M1933)</f>
        <v>223.91537999999997</v>
      </c>
      <c r="M1933" s="10">
        <f>Online_RAW!$N$2-Online_RAW!N1933</f>
        <v>746.89869090908996</v>
      </c>
      <c r="N1933" s="5">
        <f>Online_RAW!C1933*60</f>
        <v>82.715727272726994</v>
      </c>
      <c r="O1933" s="5">
        <f>MAX(0, Online_RAW!D1933*60)</f>
        <v>97.340857142857203</v>
      </c>
      <c r="P1933" s="5">
        <f>_xlfn.IFNA(VLOOKUP(A1933,Sampling!$D$7:$E$14,2,FALSE),0)</f>
        <v>0</v>
      </c>
      <c r="Q1933">
        <f>_xlfn.IFNA(VLOOKUP(A1933,Refill!$D$6:$G$8,2,FALSE),0)</f>
        <v>0</v>
      </c>
    </row>
    <row r="1934" spans="1:17" x14ac:dyDescent="0.25">
      <c r="A1934" s="5">
        <f>ROUND((Online_RAW!B1934-General!$B$10)*24,3)</f>
        <v>32.200000000000003</v>
      </c>
      <c r="B1934" s="5">
        <f>General!$B$12+Online_ANA!K1934/1000+Online_ANA!L1934/1000+Online_ANA!M1934/1000/General!$B$22-SUM($P$2:P1934)/1000/General!$B$24+SUM($Q$2:Q1934)/1000/General!$B$24</f>
        <v>1.8311646058650093</v>
      </c>
      <c r="C1934" s="5">
        <f>Online_RAW!K1934</f>
        <v>52.841666666666697</v>
      </c>
      <c r="D1934" s="5">
        <f>Online_RAW!J1934</f>
        <v>7.7712500000000002</v>
      </c>
      <c r="E1934" s="5">
        <f>(1-F1934/100-G1934/100)/(1-C1934/100-D1934/100-General!$B$17/100)</f>
        <v>0.92575132700537222</v>
      </c>
      <c r="F1934" s="5">
        <f>N1934*General!$B$14/(N1934+O1934)+O1934*100/(N1934+O1934)</f>
        <v>63.919698440801845</v>
      </c>
      <c r="G1934" s="5">
        <f>N1934*General!$B$15/(N1934+O1934)</f>
        <v>1.822237452484755E-2</v>
      </c>
      <c r="H1934" s="5">
        <f>(N1934+O1934)*(1/General!$B$20)*((F1934/100)-E1934*(C1934/100))*1000/B1934</f>
        <v>658.23722847151521</v>
      </c>
      <c r="I1934" s="5">
        <f>(N1934+O1934)*(1/General!$B$20)*((D1934/100)*E1934-(G1934/100))*1000/B1934</f>
        <v>314.87113200386568</v>
      </c>
      <c r="J1934" s="5">
        <f t="shared" si="30"/>
        <v>0.47835509506963647</v>
      </c>
      <c r="K1934" s="5">
        <f>MAX(Online_RAW!$L$2-Online_RAW!L1934,0)</f>
        <v>0</v>
      </c>
      <c r="L1934" s="5">
        <f>0.0039*(Online_RAW!M1934)</f>
        <v>224.350425</v>
      </c>
      <c r="M1934" s="10">
        <f>Online_RAW!$N$2-Online_RAW!N1934</f>
        <v>748.62745714286029</v>
      </c>
      <c r="N1934" s="5">
        <f>Online_RAW!C1934*60</f>
        <v>82.042857142857002</v>
      </c>
      <c r="O1934" s="5">
        <f>MAX(0, Online_RAW!D1934*60)</f>
        <v>98.049714285714003</v>
      </c>
      <c r="P1934" s="5">
        <f>_xlfn.IFNA(VLOOKUP(A1934,Sampling!$D$7:$E$14,2,FALSE),0)</f>
        <v>0</v>
      </c>
      <c r="Q1934">
        <f>_xlfn.IFNA(VLOOKUP(A1934,Refill!$D$6:$G$8,2,FALSE),0)</f>
        <v>0</v>
      </c>
    </row>
    <row r="1935" spans="1:17" x14ac:dyDescent="0.25">
      <c r="A1935" s="5">
        <f>ROUND((Online_RAW!B1935-General!$B$10)*24,3)</f>
        <v>32.216999999999999</v>
      </c>
      <c r="B1935" s="5">
        <f>General!$B$12+Online_ANA!K1935/1000+Online_ANA!L1935/1000+Online_ANA!M1935/1000/General!$B$22-SUM($P$2:P1935)/1000/General!$B$24+SUM($Q$2:Q1935)/1000/General!$B$24</f>
        <v>1.8330681912427067</v>
      </c>
      <c r="C1935" s="5">
        <f>Online_RAW!K1935</f>
        <v>52.981000000000002</v>
      </c>
      <c r="D1935" s="5">
        <f>Online_RAW!J1935</f>
        <v>7.766</v>
      </c>
      <c r="E1935" s="5">
        <f>(1-F1935/100-G1935/100)/(1-C1935/100-D1935/100-General!$B$17/100)</f>
        <v>0.93908921339517704</v>
      </c>
      <c r="F1935" s="5">
        <f>N1935*General!$B$14/(N1935+O1935)+O1935*100/(N1935+O1935)</f>
        <v>63.525846495823458</v>
      </c>
      <c r="G1935" s="5">
        <f>N1935*General!$B$15/(N1935+O1935)</f>
        <v>1.8421289648574007E-2</v>
      </c>
      <c r="H1935" s="5">
        <f>(N1935+O1935)*(1/General!$B$20)*((F1935/100)-E1935*(C1935/100))*1000/B1935</f>
        <v>602.9061607324187</v>
      </c>
      <c r="I1935" s="5">
        <f>(N1935+O1935)*(1/General!$B$20)*((D1935/100)*E1935-(G1935/100))*1000/B1935</f>
        <v>318.46360597916816</v>
      </c>
      <c r="J1935" s="5">
        <f t="shared" si="30"/>
        <v>0.5282142176027762</v>
      </c>
      <c r="K1935" s="5">
        <f>MAX(Online_RAW!$L$2-Online_RAW!L1935,0)</f>
        <v>0</v>
      </c>
      <c r="L1935" s="5">
        <f>0.0039*(Online_RAW!M1935)</f>
        <v>224.63870000000011</v>
      </c>
      <c r="M1935" s="10">
        <f>Online_RAW!$N$2-Online_RAW!N1935</f>
        <v>750.38814545454989</v>
      </c>
      <c r="N1935" s="5">
        <f>Online_RAW!C1935*60</f>
        <v>82.834636363636207</v>
      </c>
      <c r="O1935" s="5">
        <f>MAX(0, Online_RAW!D1935*60)</f>
        <v>97.032545454545399</v>
      </c>
      <c r="P1935" s="5">
        <f>_xlfn.IFNA(VLOOKUP(A1935,Sampling!$D$7:$E$14,2,FALSE),0)</f>
        <v>0</v>
      </c>
      <c r="Q1935">
        <f>_xlfn.IFNA(VLOOKUP(A1935,Refill!$D$6:$G$8,2,FALSE),0)</f>
        <v>0</v>
      </c>
    </row>
    <row r="1936" spans="1:17" x14ac:dyDescent="0.25">
      <c r="A1936" s="5">
        <f>ROUND((Online_RAW!B1936-General!$B$10)*24,3)</f>
        <v>32.232999999999997</v>
      </c>
      <c r="B1936" s="5">
        <f>General!$B$12+Online_ANA!K1936/1000+Online_ANA!L1936/1000+Online_ANA!M1936/1000/General!$B$22-SUM($P$2:P1936)/1000/General!$B$24+SUM($Q$2:Q1936)/1000/General!$B$24</f>
        <v>1.8350196568508166</v>
      </c>
      <c r="C1936" s="5">
        <f>Online_RAW!K1936</f>
        <v>52.959090909090897</v>
      </c>
      <c r="D1936" s="5">
        <f>Online_RAW!J1936</f>
        <v>7.7383333333333297</v>
      </c>
      <c r="E1936" s="5">
        <f>(1-F1936/100-G1936/100)/(1-C1936/100-D1936/100-General!$B$17/100)</f>
        <v>0.92533223926838548</v>
      </c>
      <c r="F1936" s="5">
        <f>N1936*General!$B$14/(N1936+O1936)+O1936*100/(N1936+O1936)</f>
        <v>64.01426909565032</v>
      </c>
      <c r="G1936" s="5">
        <f>N1936*General!$B$15/(N1936+O1936)</f>
        <v>1.8174611567853372E-2</v>
      </c>
      <c r="H1936" s="5">
        <f>(N1936+O1936)*(1/General!$B$20)*((F1936/100)-E1936*(C1936/100))*1000/B1936</f>
        <v>657.13126012199132</v>
      </c>
      <c r="I1936" s="5">
        <f>(N1936+O1936)*(1/General!$B$20)*((D1936/100)*E1936-(G1936/100))*1000/B1936</f>
        <v>312.69928247320803</v>
      </c>
      <c r="J1936" s="5">
        <f t="shared" si="30"/>
        <v>0.47585513191863349</v>
      </c>
      <c r="K1936" s="5">
        <f>MAX(Online_RAW!$L$2-Online_RAW!L1936,0)</f>
        <v>0</v>
      </c>
      <c r="L1936" s="5">
        <f>0.0039*(Online_RAW!M1936)</f>
        <v>225.02317499999998</v>
      </c>
      <c r="M1936" s="10">
        <f>Online_RAW!$N$2-Online_RAW!N1936</f>
        <v>752.09616521739008</v>
      </c>
      <c r="N1936" s="5">
        <f>Online_RAW!C1936*60</f>
        <v>81.818347826086793</v>
      </c>
      <c r="O1936" s="5">
        <f>MAX(0, Online_RAW!D1936*60)</f>
        <v>98.253391304347801</v>
      </c>
      <c r="P1936" s="5">
        <f>_xlfn.IFNA(VLOOKUP(A1936,Sampling!$D$7:$E$14,2,FALSE),0)</f>
        <v>0</v>
      </c>
      <c r="Q1936">
        <f>_xlfn.IFNA(VLOOKUP(A1936,Refill!$D$6:$G$8,2,FALSE),0)</f>
        <v>0</v>
      </c>
    </row>
    <row r="1937" spans="1:17" x14ac:dyDescent="0.25">
      <c r="A1937" s="5">
        <f>ROUND((Online_RAW!B1937-General!$B$10)*24,3)</f>
        <v>32.25</v>
      </c>
      <c r="B1937" s="5">
        <f>General!$B$12+Online_ANA!K1937/1000+Online_ANA!L1937/1000+Online_ANA!M1937/1000/General!$B$22-SUM($P$2:P1937)/1000/General!$B$24+SUM($Q$2:Q1937)/1000/General!$B$24</f>
        <v>1.8369554878648906</v>
      </c>
      <c r="C1937" s="5">
        <f>Online_RAW!K1937</f>
        <v>52.927999999999997</v>
      </c>
      <c r="D1937" s="5">
        <f>Online_RAW!J1937</f>
        <v>7.7783333333333298</v>
      </c>
      <c r="E1937" s="5">
        <f>(1-F1937/100-G1937/100)/(1-C1937/100-D1937/100-General!$B$17/100)</f>
        <v>0.92466822647213398</v>
      </c>
      <c r="F1937" s="5">
        <f>N1937*General!$B$14/(N1937+O1937)+O1937*100/(N1937+O1937)</f>
        <v>64.048334353615985</v>
      </c>
      <c r="G1937" s="5">
        <f>N1937*General!$B$15/(N1937+O1937)</f>
        <v>1.8157406892113141E-2</v>
      </c>
      <c r="H1937" s="5">
        <f>(N1937+O1937)*(1/General!$B$20)*((F1937/100)-E1937*(C1937/100))*1000/B1937</f>
        <v>661.03114434890358</v>
      </c>
      <c r="I1937" s="5">
        <f>(N1937+O1937)*(1/General!$B$20)*((D1937/100)*E1937-(G1937/100))*1000/B1937</f>
        <v>313.9093020380372</v>
      </c>
      <c r="J1937" s="5">
        <f t="shared" si="30"/>
        <v>0.47487823338071117</v>
      </c>
      <c r="K1937" s="5">
        <f>MAX(Online_RAW!$L$2-Online_RAW!L1937,0)</f>
        <v>0</v>
      </c>
      <c r="L1937" s="5">
        <f>0.0039*(Online_RAW!M1937)</f>
        <v>225.34004999999999</v>
      </c>
      <c r="M1937" s="10">
        <f>Online_RAW!$N$2-Online_RAW!N1937</f>
        <v>753.8608272727306</v>
      </c>
      <c r="N1937" s="5">
        <f>Online_RAW!C1937*60</f>
        <v>81.77890909090921</v>
      </c>
      <c r="O1937" s="5">
        <f>MAX(0, Online_RAW!D1937*60)</f>
        <v>98.376571428571211</v>
      </c>
      <c r="P1937" s="5">
        <f>_xlfn.IFNA(VLOOKUP(A1937,Sampling!$D$7:$E$14,2,FALSE),0)</f>
        <v>0</v>
      </c>
      <c r="Q1937">
        <f>_xlfn.IFNA(VLOOKUP(A1937,Refill!$D$6:$G$8,2,FALSE),0)</f>
        <v>0</v>
      </c>
    </row>
    <row r="1938" spans="1:17" x14ac:dyDescent="0.25">
      <c r="A1938" s="5">
        <f>ROUND((Online_RAW!B1938-General!$B$10)*24,3)</f>
        <v>32.267000000000003</v>
      </c>
      <c r="B1938" s="5">
        <f>General!$B$12+Online_ANA!K1938/1000+Online_ANA!L1938/1000+Online_ANA!M1938/1000/General!$B$22-SUM($P$2:P1938)/1000/General!$B$24+SUM($Q$2:Q1938)/1000/General!$B$24</f>
        <v>1.8388780972875962</v>
      </c>
      <c r="C1938" s="5">
        <f>Online_RAW!K1938</f>
        <v>53.152000000000001</v>
      </c>
      <c r="D1938" s="5">
        <f>Online_RAW!J1938</f>
        <v>7.7733333333333299</v>
      </c>
      <c r="E1938" s="5">
        <f>(1-F1938/100-G1938/100)/(1-C1938/100-D1938/100-General!$B$17/100)</f>
        <v>0.93925107339830904</v>
      </c>
      <c r="F1938" s="5">
        <f>N1938*General!$B$14/(N1938+O1938)+O1938*100/(N1938+O1938)</f>
        <v>63.687144278981663</v>
      </c>
      <c r="G1938" s="5">
        <f>N1938*General!$B$15/(N1938+O1938)</f>
        <v>1.8339826121726435E-2</v>
      </c>
      <c r="H1938" s="5">
        <f>(N1938+O1938)*(1/General!$B$20)*((F1938/100)-E1938*(C1938/100))*1000/B1938</f>
        <v>601.32093068502616</v>
      </c>
      <c r="I1938" s="5">
        <f>(N1938+O1938)*(1/General!$B$20)*((D1938/100)*E1938-(G1938/100))*1000/B1938</f>
        <v>318.16771910372188</v>
      </c>
      <c r="J1938" s="5">
        <f t="shared" si="30"/>
        <v>0.5291146588582315</v>
      </c>
      <c r="K1938" s="5">
        <f>MAX(Online_RAW!$L$2-Online_RAW!L1938,0)</f>
        <v>0</v>
      </c>
      <c r="L1938" s="5">
        <f>0.0039*(Online_RAW!M1938)</f>
        <v>225.66569999999999</v>
      </c>
      <c r="M1938" s="10">
        <f>Online_RAW!$N$2-Online_RAW!N1938</f>
        <v>755.60151304347983</v>
      </c>
      <c r="N1938" s="5">
        <f>Online_RAW!C1938*60</f>
        <v>82.559478260869795</v>
      </c>
      <c r="O1938" s="5">
        <f>MAX(0, Online_RAW!D1938*60)</f>
        <v>97.506521739130207</v>
      </c>
      <c r="P1938" s="5">
        <f>_xlfn.IFNA(VLOOKUP(A1938,Sampling!$D$7:$E$14,2,FALSE),0)</f>
        <v>0</v>
      </c>
      <c r="Q1938">
        <f>_xlfn.IFNA(VLOOKUP(A1938,Refill!$D$6:$G$8,2,FALSE),0)</f>
        <v>0</v>
      </c>
    </row>
    <row r="1939" spans="1:17" x14ac:dyDescent="0.25">
      <c r="A1939" s="5">
        <f>ROUND((Online_RAW!B1939-General!$B$10)*24,3)</f>
        <v>32.283000000000001</v>
      </c>
      <c r="B1939" s="5">
        <f>General!$B$12+Online_ANA!K1939/1000+Online_ANA!L1939/1000+Online_ANA!M1939/1000/General!$B$22-SUM($P$2:P1939)/1000/General!$B$24+SUM($Q$2:Q1939)/1000/General!$B$24</f>
        <v>1.8407880576124953</v>
      </c>
      <c r="C1939" s="5">
        <f>Online_RAW!K1939</f>
        <v>53.045000000000002</v>
      </c>
      <c r="D1939" s="5">
        <f>Online_RAW!J1939</f>
        <v>7.7949999999999999</v>
      </c>
      <c r="E1939" s="5">
        <f>(1-F1939/100-G1939/100)/(1-C1939/100-D1939/100-General!$B$17/100)</f>
        <v>0.92944609153370183</v>
      </c>
      <c r="F1939" s="5">
        <f>N1939*General!$B$14/(N1939+O1939)+O1939*100/(N1939+O1939)</f>
        <v>63.986866778639651</v>
      </c>
      <c r="G1939" s="5">
        <f>N1939*General!$B$15/(N1939+O1939)</f>
        <v>1.8188451121899169E-2</v>
      </c>
      <c r="H1939" s="5">
        <f>(N1939+O1939)*(1/General!$B$20)*((F1939/100)-E1939*(C1939/100))*1000/B1939</f>
        <v>640.53996668918853</v>
      </c>
      <c r="I1939" s="5">
        <f>(N1939+O1939)*(1/General!$B$20)*((D1939/100)*E1939-(G1939/100))*1000/B1939</f>
        <v>315.23812135102509</v>
      </c>
      <c r="J1939" s="5">
        <f t="shared" si="30"/>
        <v>0.49214434343640134</v>
      </c>
      <c r="K1939" s="5">
        <f>MAX(Online_RAW!$L$2-Online_RAW!L1939,0)</f>
        <v>0</v>
      </c>
      <c r="L1939" s="5">
        <f>0.0039*(Online_RAW!M1939)</f>
        <v>226.00987499999999</v>
      </c>
      <c r="M1939" s="10">
        <f>Online_RAW!$N$2-Online_RAW!N1939</f>
        <v>757.30821904761979</v>
      </c>
      <c r="N1939" s="5">
        <f>Online_RAW!C1939*60</f>
        <v>81.836857142857198</v>
      </c>
      <c r="O1939" s="5">
        <f>MAX(0, Online_RAW!D1939*60)</f>
        <v>98.138571428571609</v>
      </c>
      <c r="P1939" s="5">
        <f>_xlfn.IFNA(VLOOKUP(A1939,Sampling!$D$7:$E$14,2,FALSE),0)</f>
        <v>0</v>
      </c>
      <c r="Q1939">
        <f>_xlfn.IFNA(VLOOKUP(A1939,Refill!$D$6:$G$8,2,FALSE),0)</f>
        <v>0</v>
      </c>
    </row>
    <row r="1940" spans="1:17" x14ac:dyDescent="0.25">
      <c r="A1940" s="5">
        <f>ROUND((Online_RAW!B1940-General!$B$10)*24,3)</f>
        <v>32.299999999999997</v>
      </c>
      <c r="B1940" s="5">
        <f>General!$B$12+Online_ANA!K1940/1000+Online_ANA!L1940/1000+Online_ANA!M1940/1000/General!$B$22-SUM($P$2:P1940)/1000/General!$B$24+SUM($Q$2:Q1940)/1000/General!$B$24</f>
        <v>1.8428937815157524</v>
      </c>
      <c r="C1940" s="5">
        <f>Online_RAW!K1940</f>
        <v>53.060909090909099</v>
      </c>
      <c r="D1940" s="5">
        <f>Online_RAW!J1940</f>
        <v>7.7742857142857096</v>
      </c>
      <c r="E1940" s="5">
        <f>(1-F1940/100-G1940/100)/(1-C1940/100-D1940/100-General!$B$17/100)</f>
        <v>0.93719332877903427</v>
      </c>
      <c r="F1940" s="5">
        <f>N1940*General!$B$14/(N1940+O1940)+O1940*100/(N1940+O1940)</f>
        <v>63.682179859276943</v>
      </c>
      <c r="G1940" s="5">
        <f>N1940*General!$B$15/(N1940+O1940)</f>
        <v>1.8342333404405591E-2</v>
      </c>
      <c r="H1940" s="5">
        <f>(N1940+O1940)*(1/General!$B$20)*((F1940/100)-E1940*(C1940/100))*1000/B1940</f>
        <v>607.56624037821041</v>
      </c>
      <c r="I1940" s="5">
        <f>(N1940+O1940)*(1/General!$B$20)*((D1940/100)*E1940-(G1940/100))*1000/B1940</f>
        <v>316.44232851363824</v>
      </c>
      <c r="J1940" s="5">
        <f t="shared" si="30"/>
        <v>0.52083593110218351</v>
      </c>
      <c r="K1940" s="5">
        <f>MAX(Online_RAW!$L$2-Online_RAW!L1940,0)</f>
        <v>0</v>
      </c>
      <c r="L1940" s="5">
        <f>0.0039*(Online_RAW!M1940)</f>
        <v>226.49717999999999</v>
      </c>
      <c r="M1940" s="10">
        <f>Online_RAW!$N$2-Online_RAW!N1940</f>
        <v>759.0722956521704</v>
      </c>
      <c r="N1940" s="5">
        <f>Online_RAW!C1940*60</f>
        <v>82.4733913043478</v>
      </c>
      <c r="O1940" s="5">
        <f>MAX(0, Online_RAW!D1940*60)</f>
        <v>97.380260869565404</v>
      </c>
      <c r="P1940" s="5">
        <f>_xlfn.IFNA(VLOOKUP(A1940,Sampling!$D$7:$E$14,2,FALSE),0)</f>
        <v>0</v>
      </c>
      <c r="Q1940">
        <f>_xlfn.IFNA(VLOOKUP(A1940,Refill!$D$6:$G$8,2,FALSE),0)</f>
        <v>0</v>
      </c>
    </row>
    <row r="1941" spans="1:17" x14ac:dyDescent="0.25">
      <c r="A1941" s="5">
        <f>ROUND((Online_RAW!B1941-General!$B$10)*24,3)</f>
        <v>32.317</v>
      </c>
      <c r="B1941" s="5">
        <f>General!$B$12+Online_ANA!K1941/1000+Online_ANA!L1941/1000+Online_ANA!M1941/1000/General!$B$22-SUM($P$2:P1941)/1000/General!$B$24+SUM($Q$2:Q1941)/1000/General!$B$24</f>
        <v>1.8449210595913306</v>
      </c>
      <c r="C1941" s="5">
        <f>Online_RAW!K1941</f>
        <v>53</v>
      </c>
      <c r="D1941" s="5">
        <f>Online_RAW!J1941</f>
        <v>7.7814285714285703</v>
      </c>
      <c r="E1941" s="5">
        <f>(1-F1941/100-G1941/100)/(1-C1941/100-D1941/100-General!$B$17/100)</f>
        <v>0.92357547552743779</v>
      </c>
      <c r="F1941" s="5">
        <f>N1941*General!$B$14/(N1941+O1941)+O1941*100/(N1941+O1941)</f>
        <v>64.160212344327945</v>
      </c>
      <c r="G1941" s="5">
        <f>N1941*General!$B$15/(N1941+O1941)</f>
        <v>1.8100902856400029E-2</v>
      </c>
      <c r="H1941" s="5">
        <f>(N1941+O1941)*(1/General!$B$20)*((F1941/100)-E1941*(C1941/100))*1000/B1941</f>
        <v>663.67398598992781</v>
      </c>
      <c r="I1941" s="5">
        <f>(N1941+O1941)*(1/General!$B$20)*((D1941/100)*E1941-(G1941/100))*1000/B1941</f>
        <v>312.78200379186501</v>
      </c>
      <c r="J1941" s="5">
        <f t="shared" si="30"/>
        <v>0.47128863025318568</v>
      </c>
      <c r="K1941" s="5">
        <f>MAX(Online_RAW!$L$2-Online_RAW!L1941,0)</f>
        <v>0</v>
      </c>
      <c r="L1941" s="5">
        <f>0.0039*(Online_RAW!M1941)</f>
        <v>226.91954999999999</v>
      </c>
      <c r="M1941" s="10">
        <f>Online_RAW!$N$2-Online_RAW!N1941</f>
        <v>760.82164545454998</v>
      </c>
      <c r="N1941" s="5">
        <f>Online_RAW!C1941*60</f>
        <v>81.647454545454607</v>
      </c>
      <c r="O1941" s="5">
        <f>MAX(0, Online_RAW!D1941*60)</f>
        <v>98.7799090909092</v>
      </c>
      <c r="P1941" s="5">
        <f>_xlfn.IFNA(VLOOKUP(A1941,Sampling!$D$7:$E$14,2,FALSE),0)</f>
        <v>0</v>
      </c>
      <c r="Q1941">
        <f>_xlfn.IFNA(VLOOKUP(A1941,Refill!$D$6:$G$8,2,FALSE),0)</f>
        <v>0</v>
      </c>
    </row>
    <row r="1942" spans="1:17" x14ac:dyDescent="0.25">
      <c r="A1942" s="5">
        <f>ROUND((Online_RAW!B1942-General!$B$10)*24,3)</f>
        <v>32.332999999999998</v>
      </c>
      <c r="B1942" s="5">
        <f>General!$B$12+Online_ANA!K1942/1000+Online_ANA!L1942/1000+Online_ANA!M1942/1000/General!$B$22-SUM($P$2:P1942)/1000/General!$B$24+SUM($Q$2:Q1942)/1000/General!$B$24</f>
        <v>1.8469755915117705</v>
      </c>
      <c r="C1942" s="5">
        <f>Online_RAW!K1942</f>
        <v>53</v>
      </c>
      <c r="D1942" s="5">
        <f>Online_RAW!J1942</f>
        <v>7.8488888888888901</v>
      </c>
      <c r="E1942" s="5">
        <f>(1-F1942/100-G1942/100)/(1-C1942/100-D1942/100-General!$B$17/100)</f>
        <v>0.91076282252519392</v>
      </c>
      <c r="F1942" s="5">
        <f>N1942*General!$B$14/(N1942+O1942)+O1942*100/(N1942+O1942)</f>
        <v>64.718884861866485</v>
      </c>
      <c r="G1942" s="5">
        <f>N1942*General!$B$15/(N1942+O1942)</f>
        <v>1.7818745019259348E-2</v>
      </c>
      <c r="H1942" s="5">
        <f>(N1942+O1942)*(1/General!$B$20)*((F1942/100)-E1942*(C1942/100))*1000/B1942</f>
        <v>715.58351617559345</v>
      </c>
      <c r="I1942" s="5">
        <f>(N1942+O1942)*(1/General!$B$20)*((D1942/100)*E1942-(G1942/100))*1000/B1942</f>
        <v>310.21642152978961</v>
      </c>
      <c r="J1942" s="5">
        <f t="shared" si="30"/>
        <v>0.4335153263279854</v>
      </c>
      <c r="K1942" s="5">
        <f>MAX(Online_RAW!$L$2-Online_RAW!L1942,0)</f>
        <v>0</v>
      </c>
      <c r="L1942" s="5">
        <f>0.0039*(Online_RAW!M1942)</f>
        <v>227.33256</v>
      </c>
      <c r="M1942" s="10">
        <f>Online_RAW!$N$2-Online_RAW!N1942</f>
        <v>762.61090434783</v>
      </c>
      <c r="N1942" s="5">
        <f>Online_RAW!C1942*60</f>
        <v>80.229272727272999</v>
      </c>
      <c r="O1942" s="5">
        <f>MAX(0, Online_RAW!D1942*60)</f>
        <v>99.871565217391193</v>
      </c>
      <c r="P1942" s="5">
        <f>_xlfn.IFNA(VLOOKUP(A1942,Sampling!$D$7:$E$14,2,FALSE),0)</f>
        <v>0</v>
      </c>
      <c r="Q1942">
        <f>_xlfn.IFNA(VLOOKUP(A1942,Refill!$D$6:$G$8,2,FALSE),0)</f>
        <v>0</v>
      </c>
    </row>
    <row r="1943" spans="1:17" x14ac:dyDescent="0.25">
      <c r="A1943" s="5">
        <f>ROUND((Online_RAW!B1943-General!$B$10)*24,3)</f>
        <v>32.35</v>
      </c>
      <c r="B1943" s="5">
        <f>General!$B$12+Online_ANA!K1943/1000+Online_ANA!L1943/1000+Online_ANA!M1943/1000/General!$B$22-SUM($P$2:P1943)/1000/General!$B$24+SUM($Q$2:Q1943)/1000/General!$B$24</f>
        <v>1.848878115512927</v>
      </c>
      <c r="C1943" s="5">
        <f>Online_RAW!K1943</f>
        <v>53.439230769230797</v>
      </c>
      <c r="D1943" s="5">
        <f>Online_RAW!J1943</f>
        <v>7.8522222222222204</v>
      </c>
      <c r="E1943" s="5">
        <f>(1-F1943/100-G1943/100)/(1-C1943/100-D1943/100-General!$B$17/100)</f>
        <v>0.93277710796901814</v>
      </c>
      <c r="F1943" s="5">
        <f>N1943*General!$B$14/(N1943+O1943)+O1943*100/(N1943+O1943)</f>
        <v>64.279118097648791</v>
      </c>
      <c r="G1943" s="5">
        <f>N1943*General!$B$15/(N1943+O1943)</f>
        <v>1.8040849445631918E-2</v>
      </c>
      <c r="H1943" s="5">
        <f>(N1943+O1943)*(1/General!$B$20)*((F1943/100)-E1943*(C1943/100))*1000/B1943</f>
        <v>627.41432664882598</v>
      </c>
      <c r="I1943" s="5">
        <f>(N1943+O1943)*(1/General!$B$20)*((D1943/100)*E1943-(G1943/100))*1000/B1943</f>
        <v>317.62925857083701</v>
      </c>
      <c r="J1943" s="5">
        <f t="shared" si="30"/>
        <v>0.5062512044749965</v>
      </c>
      <c r="K1943" s="5">
        <f>MAX(Online_RAW!$L$2-Online_RAW!L1943,0)</f>
        <v>0</v>
      </c>
      <c r="L1943" s="5">
        <f>0.0039*(Online_RAW!M1943)</f>
        <v>227.64950000000013</v>
      </c>
      <c r="M1943" s="10">
        <f>Online_RAW!$N$2-Online_RAW!N1943</f>
        <v>764.33919090909058</v>
      </c>
      <c r="N1943" s="5">
        <f>Online_RAW!C1943*60</f>
        <v>81.254181818181593</v>
      </c>
      <c r="O1943" s="5">
        <f>MAX(0, Online_RAW!D1943*60)</f>
        <v>98.901818181818399</v>
      </c>
      <c r="P1943" s="5">
        <f>_xlfn.IFNA(VLOOKUP(A1943,Sampling!$D$7:$E$14,2,FALSE),0)</f>
        <v>0</v>
      </c>
      <c r="Q1943">
        <f>_xlfn.IFNA(VLOOKUP(A1943,Refill!$D$6:$G$8,2,FALSE),0)</f>
        <v>0</v>
      </c>
    </row>
    <row r="1944" spans="1:17" x14ac:dyDescent="0.25">
      <c r="A1944" s="5">
        <f>ROUND((Online_RAW!B1944-General!$B$10)*24,3)</f>
        <v>32.366999999999997</v>
      </c>
      <c r="B1944" s="5">
        <f>General!$B$12+Online_ANA!K1944/1000+Online_ANA!L1944/1000+Online_ANA!M1944/1000/General!$B$22-SUM($P$2:P1944)/1000/General!$B$24+SUM($Q$2:Q1944)/1000/General!$B$24</f>
        <v>1.8509118285799724</v>
      </c>
      <c r="C1944" s="5">
        <f>Online_RAW!K1944</f>
        <v>53.61</v>
      </c>
      <c r="D1944" s="5">
        <f>Online_RAW!J1944</f>
        <v>7.8242857142857103</v>
      </c>
      <c r="E1944" s="5">
        <f>(1-F1944/100-G1944/100)/(1-C1944/100-D1944/100-General!$B$17/100)</f>
        <v>0.93607803641781218</v>
      </c>
      <c r="F1944" s="5">
        <f>N1944*General!$B$14/(N1944+O1944)+O1944*100/(N1944+O1944)</f>
        <v>64.286478532081404</v>
      </c>
      <c r="G1944" s="5">
        <f>N1944*General!$B$15/(N1944+O1944)</f>
        <v>1.8037132054504332E-2</v>
      </c>
      <c r="H1944" s="5">
        <f>(N1944+O1944)*(1/General!$B$20)*((F1944/100)-E1944*(C1944/100))*1000/B1944</f>
        <v>612.88876348722135</v>
      </c>
      <c r="I1944" s="5">
        <f>(N1944+O1944)*(1/General!$B$20)*((D1944/100)*E1944-(G1944/100))*1000/B1944</f>
        <v>317.50146921221358</v>
      </c>
      <c r="J1944" s="5">
        <f t="shared" si="30"/>
        <v>0.51804093683442676</v>
      </c>
      <c r="K1944" s="5">
        <f>MAX(Online_RAW!$L$2-Online_RAW!L1944,0)</f>
        <v>0</v>
      </c>
      <c r="L1944" s="5">
        <f>0.0039*(Online_RAW!M1944)</f>
        <v>228.04274999999998</v>
      </c>
      <c r="M1944" s="10">
        <f>Online_RAW!$N$2-Online_RAW!N1944</f>
        <v>766.12729565216978</v>
      </c>
      <c r="N1944" s="5">
        <f>Online_RAW!C1944*60</f>
        <v>81.296608695652196</v>
      </c>
      <c r="O1944" s="5">
        <f>MAX(0, Online_RAW!D1944*60)</f>
        <v>98.990608695652199</v>
      </c>
      <c r="P1944" s="5">
        <f>_xlfn.IFNA(VLOOKUP(A1944,Sampling!$D$7:$E$14,2,FALSE),0)</f>
        <v>0</v>
      </c>
      <c r="Q1944">
        <f>_xlfn.IFNA(VLOOKUP(A1944,Refill!$D$6:$G$8,2,FALSE),0)</f>
        <v>0</v>
      </c>
    </row>
    <row r="1945" spans="1:17" x14ac:dyDescent="0.25">
      <c r="A1945" s="5">
        <f>ROUND((Online_RAW!B1945-General!$B$10)*24,3)</f>
        <v>32.383000000000003</v>
      </c>
      <c r="B1945" s="5">
        <f>General!$B$12+Online_ANA!K1945/1000+Online_ANA!L1945/1000+Online_ANA!M1945/1000/General!$B$22-SUM($P$2:P1945)/1000/General!$B$24+SUM($Q$2:Q1945)/1000/General!$B$24</f>
        <v>1.8529188440992479</v>
      </c>
      <c r="C1945" s="5">
        <f>Online_RAW!K1945</f>
        <v>53.292727272727298</v>
      </c>
      <c r="D1945" s="5">
        <f>Online_RAW!J1945</f>
        <v>7.8614285714285703</v>
      </c>
      <c r="E1945" s="5">
        <f>(1-F1945/100-G1945/100)/(1-C1945/100-D1945/100-General!$B$17/100)</f>
        <v>0.92983070183490446</v>
      </c>
      <c r="F1945" s="5">
        <f>N1945*General!$B$14/(N1945+O1945)+O1945*100/(N1945+O1945)</f>
        <v>64.264223685466206</v>
      </c>
      <c r="G1945" s="5">
        <f>N1945*General!$B$15/(N1945+O1945)</f>
        <v>1.8048371876027168E-2</v>
      </c>
      <c r="H1945" s="5">
        <f>(N1945+O1945)*(1/General!$B$20)*((F1945/100)-E1945*(C1945/100))*1000/B1945</f>
        <v>637.75764746660639</v>
      </c>
      <c r="I1945" s="5">
        <f>(N1945+O1945)*(1/General!$B$20)*((D1945/100)*E1945-(G1945/100))*1000/B1945</f>
        <v>316.11486657003536</v>
      </c>
      <c r="J1945" s="5">
        <f t="shared" si="30"/>
        <v>0.49566613246544794</v>
      </c>
      <c r="K1945" s="5">
        <f>MAX(Online_RAW!$L$2-Online_RAW!L1945,0)</f>
        <v>0</v>
      </c>
      <c r="L1945" s="5">
        <f>0.0039*(Online_RAW!M1945)</f>
        <v>228.42592499999998</v>
      </c>
      <c r="M1945" s="10">
        <f>Online_RAW!$N$2-Online_RAW!N1945</f>
        <v>767.89728181818009</v>
      </c>
      <c r="N1945" s="5">
        <f>Online_RAW!C1945*60</f>
        <v>81.239454545454592</v>
      </c>
      <c r="O1945" s="5">
        <f>MAX(0, Online_RAW!D1945*60)</f>
        <v>98.80881818181841</v>
      </c>
      <c r="P1945" s="5">
        <f>_xlfn.IFNA(VLOOKUP(A1945,Sampling!$D$7:$E$14,2,FALSE),0)</f>
        <v>0</v>
      </c>
      <c r="Q1945">
        <f>_xlfn.IFNA(VLOOKUP(A1945,Refill!$D$6:$G$8,2,FALSE),0)</f>
        <v>0</v>
      </c>
    </row>
    <row r="1946" spans="1:17" x14ac:dyDescent="0.25">
      <c r="A1946" s="5">
        <f>ROUND((Online_RAW!B1946-General!$B$10)*24,3)</f>
        <v>32.4</v>
      </c>
      <c r="B1946" s="5">
        <f>General!$B$12+Online_ANA!K1946/1000+Online_ANA!L1946/1000+Online_ANA!M1946/1000/General!$B$22-SUM($P$2:P1946)/1000/General!$B$24+SUM($Q$2:Q1946)/1000/General!$B$24</f>
        <v>1.8549804240207439</v>
      </c>
      <c r="C1946" s="5">
        <f>Online_RAW!K1946</f>
        <v>53.374545454545498</v>
      </c>
      <c r="D1946" s="5">
        <f>Online_RAW!J1946</f>
        <v>7.8475000000000001</v>
      </c>
      <c r="E1946" s="5">
        <f>(1-F1946/100-G1946/100)/(1-C1946/100-D1946/100-General!$B$17/100)</f>
        <v>0.93104575449698801</v>
      </c>
      <c r="F1946" s="5">
        <f>N1946*General!$B$14/(N1946+O1946)+O1946*100/(N1946+O1946)</f>
        <v>64.280766371473732</v>
      </c>
      <c r="G1946" s="5">
        <f>N1946*General!$B$15/(N1946+O1946)</f>
        <v>1.8040016984104179E-2</v>
      </c>
      <c r="H1946" s="5">
        <f>(N1946+O1946)*(1/General!$B$20)*((F1946/100)-E1946*(C1946/100))*1000/B1946</f>
        <v>631.54517751260812</v>
      </c>
      <c r="I1946" s="5">
        <f>(N1946+O1946)*(1/General!$B$20)*((D1946/100)*E1946-(G1946/100))*1000/B1946</f>
        <v>315.55742087209165</v>
      </c>
      <c r="J1946" s="5">
        <f t="shared" si="30"/>
        <v>0.49965929929975894</v>
      </c>
      <c r="K1946" s="5">
        <f>MAX(Online_RAW!$L$2-Online_RAW!L1946,0)</f>
        <v>0</v>
      </c>
      <c r="L1946" s="5">
        <f>0.0039*(Online_RAW!M1946)</f>
        <v>228.84186</v>
      </c>
      <c r="M1946" s="10">
        <f>Online_RAW!$N$2-Online_RAW!N1946</f>
        <v>769.69103478261059</v>
      </c>
      <c r="N1946" s="5">
        <f>Online_RAW!C1946*60</f>
        <v>81.186782608695594</v>
      </c>
      <c r="O1946" s="5">
        <f>MAX(0, Online_RAW!D1946*60)</f>
        <v>98.828086956522</v>
      </c>
      <c r="P1946" s="5">
        <f>_xlfn.IFNA(VLOOKUP(A1946,Sampling!$D$7:$E$14,2,FALSE),0)</f>
        <v>0</v>
      </c>
      <c r="Q1946">
        <f>_xlfn.IFNA(VLOOKUP(A1946,Refill!$D$6:$G$8,2,FALSE),0)</f>
        <v>0</v>
      </c>
    </row>
    <row r="1947" spans="1:17" x14ac:dyDescent="0.25">
      <c r="A1947" s="5">
        <f>ROUND((Online_RAW!B1947-General!$B$10)*24,3)</f>
        <v>32.417000000000002</v>
      </c>
      <c r="B1947" s="5">
        <f>General!$B$12+Online_ANA!K1947/1000+Online_ANA!L1947/1000+Online_ANA!M1947/1000/General!$B$22-SUM($P$2:P1947)/1000/General!$B$24+SUM($Q$2:Q1947)/1000/General!$B$24</f>
        <v>1.8570617405635692</v>
      </c>
      <c r="C1947" s="5">
        <f>Online_RAW!K1947</f>
        <v>53.286000000000001</v>
      </c>
      <c r="D1947" s="5">
        <f>Online_RAW!J1947</f>
        <v>7.86</v>
      </c>
      <c r="E1947" s="5">
        <f>(1-F1947/100-G1947/100)/(1-C1947/100-D1947/100-General!$B$17/100)</f>
        <v>0.91643254430973597</v>
      </c>
      <c r="F1947" s="5">
        <f>N1947*General!$B$14/(N1947+O1947)+O1947*100/(N1947+O1947)</f>
        <v>64.771671150553729</v>
      </c>
      <c r="G1947" s="5">
        <f>N1947*General!$B$15/(N1947+O1947)</f>
        <v>1.7792085277498114E-2</v>
      </c>
      <c r="H1947" s="5">
        <f>(N1947+O1947)*(1/General!$B$20)*((F1947/100)-E1947*(C1947/100))*1000/B1947</f>
        <v>688.88252969385496</v>
      </c>
      <c r="I1947" s="5">
        <f>(N1947+O1947)*(1/General!$B$20)*((D1947/100)*E1947-(G1947/100))*1000/B1947</f>
        <v>310.55800488285087</v>
      </c>
      <c r="J1947" s="5">
        <f t="shared" si="30"/>
        <v>0.45081416859397694</v>
      </c>
      <c r="K1947" s="5">
        <f>MAX(Online_RAW!$L$2-Online_RAW!L1947,0)</f>
        <v>0</v>
      </c>
      <c r="L1947" s="5">
        <f>0.0039*(Online_RAW!M1947)</f>
        <v>229.26734999999999</v>
      </c>
      <c r="M1947" s="10">
        <f>Online_RAW!$N$2-Online_RAW!N1947</f>
        <v>771.49588571429013</v>
      </c>
      <c r="N1947" s="5">
        <f>Online_RAW!C1947*60</f>
        <v>80.0214285714288</v>
      </c>
      <c r="O1947" s="5">
        <f>MAX(0, Online_RAW!D1947*60)</f>
        <v>99.882000000000005</v>
      </c>
      <c r="P1947" s="5">
        <f>_xlfn.IFNA(VLOOKUP(A1947,Sampling!$D$7:$E$14,2,FALSE),0)</f>
        <v>0</v>
      </c>
      <c r="Q1947">
        <f>_xlfn.IFNA(VLOOKUP(A1947,Refill!$D$6:$G$8,2,FALSE),0)</f>
        <v>0</v>
      </c>
    </row>
    <row r="1948" spans="1:17" x14ac:dyDescent="0.25">
      <c r="A1948" s="5">
        <f>ROUND((Online_RAW!B1948-General!$B$10)*24,3)</f>
        <v>32.433</v>
      </c>
      <c r="B1948" s="5">
        <f>General!$B$12+Online_ANA!K1948/1000+Online_ANA!L1948/1000+Online_ANA!M1948/1000/General!$B$22-SUM($P$2:P1948)/1000/General!$B$24+SUM($Q$2:Q1948)/1000/General!$B$24</f>
        <v>1.8591123942452026</v>
      </c>
      <c r="C1948" s="5">
        <f>Online_RAW!K1948</f>
        <v>53.460833333333298</v>
      </c>
      <c r="D1948" s="5">
        <f>Online_RAW!J1948</f>
        <v>7.8825000000000003</v>
      </c>
      <c r="E1948" s="5">
        <f>(1-F1948/100-G1948/100)/(1-C1948/100-D1948/100-General!$B$17/100)</f>
        <v>0.92272932678312947</v>
      </c>
      <c r="F1948" s="5">
        <f>N1948*General!$B$14/(N1948+O1948)+O1948*100/(N1948+O1948)</f>
        <v>64.711795547286783</v>
      </c>
      <c r="G1948" s="5">
        <f>N1948*General!$B$15/(N1948+O1948)</f>
        <v>1.7822325481168303E-2</v>
      </c>
      <c r="H1948" s="5">
        <f>(N1948+O1948)*(1/General!$B$20)*((F1948/100)-E1948*(C1948/100))*1000/B1948</f>
        <v>663.40539358284343</v>
      </c>
      <c r="I1948" s="5">
        <f>(N1948+O1948)*(1/General!$B$20)*((D1948/100)*E1948-(G1948/100))*1000/B1948</f>
        <v>312.92579852571214</v>
      </c>
      <c r="J1948" s="5">
        <f t="shared" si="30"/>
        <v>0.47169619293521042</v>
      </c>
      <c r="K1948" s="5">
        <f>MAX(Online_RAW!$L$2-Online_RAW!L1948,0)</f>
        <v>0</v>
      </c>
      <c r="L1948" s="5">
        <f>0.0039*(Online_RAW!M1948)</f>
        <v>229.6593</v>
      </c>
      <c r="M1948" s="10">
        <f>Online_RAW!$N$2-Online_RAW!N1948</f>
        <v>773.30387272727057</v>
      </c>
      <c r="N1948" s="5">
        <f>Online_RAW!C1948*60</f>
        <v>80.075181818181591</v>
      </c>
      <c r="O1948" s="5">
        <f>MAX(0, Online_RAW!D1948*60)</f>
        <v>99.64363636363619</v>
      </c>
      <c r="P1948" s="5">
        <f>_xlfn.IFNA(VLOOKUP(A1948,Sampling!$D$7:$E$14,2,FALSE),0)</f>
        <v>0</v>
      </c>
      <c r="Q1948">
        <f>_xlfn.IFNA(VLOOKUP(A1948,Refill!$D$6:$G$8,2,FALSE),0)</f>
        <v>0</v>
      </c>
    </row>
    <row r="1949" spans="1:17" x14ac:dyDescent="0.25">
      <c r="A1949" s="5">
        <f>ROUND((Online_RAW!B1949-General!$B$10)*24,3)</f>
        <v>32.450000000000003</v>
      </c>
      <c r="B1949" s="5">
        <f>General!$B$12+Online_ANA!K1949/1000+Online_ANA!L1949/1000+Online_ANA!M1949/1000/General!$B$22-SUM($P$2:P1949)/1000/General!$B$24+SUM($Q$2:Q1949)/1000/General!$B$24</f>
        <v>1.8611142256681286</v>
      </c>
      <c r="C1949" s="5">
        <f>Online_RAW!K1949</f>
        <v>53.796363636363601</v>
      </c>
      <c r="D1949" s="5">
        <f>Online_RAW!J1949</f>
        <v>7.92</v>
      </c>
      <c r="E1949" s="5">
        <f>(1-F1949/100-G1949/100)/(1-C1949/100-D1949/100-General!$B$17/100)</f>
        <v>0.93219144852862612</v>
      </c>
      <c r="F1949" s="5">
        <f>N1949*General!$B$14/(N1949+O1949)+O1949*100/(N1949+O1949)</f>
        <v>64.69784426072799</v>
      </c>
      <c r="G1949" s="5">
        <f>N1949*General!$B$15/(N1949+O1949)</f>
        <v>1.7829371585490913E-2</v>
      </c>
      <c r="H1949" s="5">
        <f>(N1949+O1949)*(1/General!$B$20)*((F1949/100)-E1949*(C1949/100))*1000/B1949</f>
        <v>628.19946643238802</v>
      </c>
      <c r="I1949" s="5">
        <f>(N1949+O1949)*(1/General!$B$20)*((D1949/100)*E1949-(G1949/100))*1000/B1949</f>
        <v>318.00553565316523</v>
      </c>
      <c r="J1949" s="5">
        <f t="shared" si="30"/>
        <v>0.50621745583318101</v>
      </c>
      <c r="K1949" s="5">
        <f>MAX(Online_RAW!$L$2-Online_RAW!L1949,0)</f>
        <v>0</v>
      </c>
      <c r="L1949" s="5">
        <f>0.0039*(Online_RAW!M1949)</f>
        <v>230.05124999999998</v>
      </c>
      <c r="M1949" s="10">
        <f>Online_RAW!$N$2-Online_RAW!N1949</f>
        <v>775.05864347825991</v>
      </c>
      <c r="N1949" s="5">
        <f>Online_RAW!C1949*60</f>
        <v>80.282869565217595</v>
      </c>
      <c r="O1949" s="5">
        <f>MAX(0, Online_RAW!D1949*60)</f>
        <v>99.830869565217597</v>
      </c>
      <c r="P1949" s="5">
        <f>_xlfn.IFNA(VLOOKUP(A1949,Sampling!$D$7:$E$14,2,FALSE),0)</f>
        <v>0</v>
      </c>
      <c r="Q1949">
        <f>_xlfn.IFNA(VLOOKUP(A1949,Refill!$D$6:$G$8,2,FALSE),0)</f>
        <v>0</v>
      </c>
    </row>
    <row r="1950" spans="1:17" x14ac:dyDescent="0.25">
      <c r="A1950" s="5">
        <f>ROUND((Online_RAW!B1950-General!$B$10)*24,3)</f>
        <v>32.466999999999999</v>
      </c>
      <c r="B1950" s="5">
        <f>General!$B$12+Online_ANA!K1950/1000+Online_ANA!L1950/1000+Online_ANA!M1950/1000/General!$B$22-SUM($P$2:P1950)/1000/General!$B$24+SUM($Q$2:Q1950)/1000/General!$B$24</f>
        <v>1.8631544568807346</v>
      </c>
      <c r="C1950" s="5">
        <f>Online_RAW!K1950</f>
        <v>53.713333333333303</v>
      </c>
      <c r="D1950" s="5">
        <f>Online_RAW!J1950</f>
        <v>7.9111111111111097</v>
      </c>
      <c r="E1950" s="5">
        <f>(1-F1950/100-G1950/100)/(1-C1950/100-D1950/100-General!$B$17/100)</f>
        <v>0.92852379021927645</v>
      </c>
      <c r="F1950" s="5">
        <f>N1950*General!$B$14/(N1950+O1950)+O1950*100/(N1950+O1950)</f>
        <v>64.75134645504707</v>
      </c>
      <c r="G1950" s="5">
        <f>N1950*General!$B$15/(N1950+O1950)</f>
        <v>1.7802350275228758E-2</v>
      </c>
      <c r="H1950" s="5">
        <f>(N1950+O1950)*(1/General!$B$20)*((F1950/100)-E1950*(C1950/100))*1000/B1950</f>
        <v>641.42180299414645</v>
      </c>
      <c r="I1950" s="5">
        <f>(N1950+O1950)*(1/General!$B$20)*((D1950/100)*E1950-(G1950/100))*1000/B1950</f>
        <v>315.93526884101851</v>
      </c>
      <c r="J1950" s="5">
        <f t="shared" si="30"/>
        <v>0.49255461439919546</v>
      </c>
      <c r="K1950" s="5">
        <f>MAX(Online_RAW!$L$2-Online_RAW!L1950,0)</f>
        <v>0</v>
      </c>
      <c r="L1950" s="5">
        <f>0.0039*(Online_RAW!M1950)</f>
        <v>230.45619999999985</v>
      </c>
      <c r="M1950" s="10">
        <f>Online_RAW!$N$2-Online_RAW!N1950</f>
        <v>776.84110000000055</v>
      </c>
      <c r="N1950" s="5">
        <f>Online_RAW!C1950*60</f>
        <v>80.132181818181593</v>
      </c>
      <c r="O1950" s="5">
        <f>MAX(0, Online_RAW!D1950*60)</f>
        <v>99.916363636363798</v>
      </c>
      <c r="P1950" s="5">
        <f>_xlfn.IFNA(VLOOKUP(A1950,Sampling!$D$7:$E$14,2,FALSE),0)</f>
        <v>0</v>
      </c>
      <c r="Q1950">
        <f>_xlfn.IFNA(VLOOKUP(A1950,Refill!$D$6:$G$8,2,FALSE),0)</f>
        <v>0</v>
      </c>
    </row>
    <row r="1951" spans="1:17" x14ac:dyDescent="0.25">
      <c r="A1951" s="5">
        <f>ROUND((Online_RAW!B1951-General!$B$10)*24,3)</f>
        <v>32.482999999999997</v>
      </c>
      <c r="B1951" s="5">
        <f>General!$B$12+Online_ANA!K1951/1000+Online_ANA!L1951/1000+Online_ANA!M1951/1000/General!$B$22-SUM($P$2:P1951)/1000/General!$B$24+SUM($Q$2:Q1951)/1000/General!$B$24</f>
        <v>1.8650620201000832</v>
      </c>
      <c r="C1951" s="5">
        <f>Online_RAW!K1951</f>
        <v>53.67</v>
      </c>
      <c r="D1951" s="5">
        <f>Online_RAW!J1951</f>
        <v>7.9580000000000002</v>
      </c>
      <c r="E1951" s="5">
        <f>(1-F1951/100-G1951/100)/(1-C1951/100-D1951/100-General!$B$17/100)</f>
        <v>0.92051296856616605</v>
      </c>
      <c r="F1951" s="5">
        <f>N1951*General!$B$14/(N1951+O1951)+O1951*100/(N1951+O1951)</f>
        <v>65.058728143810598</v>
      </c>
      <c r="G1951" s="5">
        <f>N1951*General!$B$15/(N1951+O1951)</f>
        <v>1.7647106998075462E-2</v>
      </c>
      <c r="H1951" s="5">
        <f>(N1951+O1951)*(1/General!$B$20)*((F1951/100)-E1951*(C1951/100))*1000/B1951</f>
        <v>673.42707824117963</v>
      </c>
      <c r="I1951" s="5">
        <f>(N1951+O1951)*(1/General!$B$20)*((D1951/100)*E1951-(G1951/100))*1000/B1951</f>
        <v>314.36160190788564</v>
      </c>
      <c r="J1951" s="5">
        <f t="shared" si="30"/>
        <v>0.46680867471043525</v>
      </c>
      <c r="K1951" s="5">
        <f>MAX(Online_RAW!$L$2-Online_RAW!L1951,0)</f>
        <v>0</v>
      </c>
      <c r="L1951" s="5">
        <f>0.0039*(Online_RAW!M1951)</f>
        <v>230.72789999999998</v>
      </c>
      <c r="M1951" s="10">
        <f>Online_RAW!$N$2-Online_RAW!N1951</f>
        <v>778.62419090909043</v>
      </c>
      <c r="N1951" s="5">
        <f>Online_RAW!C1951*60</f>
        <v>79.335818181818397</v>
      </c>
      <c r="O1951" s="5">
        <f>MAX(0, Online_RAW!D1951*60)</f>
        <v>100.49154545454539</v>
      </c>
      <c r="P1951" s="5">
        <f>_xlfn.IFNA(VLOOKUP(A1951,Sampling!$D$7:$E$14,2,FALSE),0)</f>
        <v>0</v>
      </c>
      <c r="Q1951">
        <f>_xlfn.IFNA(VLOOKUP(A1951,Refill!$D$6:$G$8,2,FALSE),0)</f>
        <v>0</v>
      </c>
    </row>
    <row r="1952" spans="1:17" x14ac:dyDescent="0.25">
      <c r="A1952" s="5">
        <f>ROUND((Online_RAW!B1952-General!$B$10)*24,3)</f>
        <v>32.5</v>
      </c>
      <c r="B1952" s="5">
        <f>General!$B$12+Online_ANA!K1952/1000+Online_ANA!L1952/1000+Online_ANA!M1952/1000/General!$B$22-SUM($P$2:P1952)/1000/General!$B$24+SUM($Q$2:Q1952)/1000/General!$B$24</f>
        <v>1.8670309666666707</v>
      </c>
      <c r="C1952" s="5">
        <f>Online_RAW!K1952</f>
        <v>53.833846153846203</v>
      </c>
      <c r="D1952" s="5">
        <f>Online_RAW!J1952</f>
        <v>7.9983333333333304</v>
      </c>
      <c r="E1952" s="5">
        <f>(1-F1952/100-G1952/100)/(1-C1952/100-D1952/100-General!$B$17/100)</f>
        <v>0.92797165946673965</v>
      </c>
      <c r="F1952" s="5">
        <f>N1952*General!$B$14/(N1952+O1952)+O1952*100/(N1952+O1952)</f>
        <v>64.965176103793908</v>
      </c>
      <c r="G1952" s="5">
        <f>N1952*General!$B$15/(N1952+O1952)</f>
        <v>1.7694355503134394E-2</v>
      </c>
      <c r="H1952" s="5">
        <f>(N1952+O1952)*(1/General!$B$20)*((F1952/100)-E1952*(C1952/100))*1000/B1952</f>
        <v>645.51983416277051</v>
      </c>
      <c r="I1952" s="5">
        <f>(N1952+O1952)*(1/General!$B$20)*((D1952/100)*E1952-(G1952/100))*1000/B1952</f>
        <v>318.4627010958551</v>
      </c>
      <c r="J1952" s="5">
        <f t="shared" si="30"/>
        <v>0.49334301479503945</v>
      </c>
      <c r="K1952" s="5">
        <f>MAX(Online_RAW!$L$2-Online_RAW!L1952,0)</f>
        <v>0</v>
      </c>
      <c r="L1952" s="5">
        <f>0.0039*(Online_RAW!M1952)</f>
        <v>231.02429999999998</v>
      </c>
      <c r="M1952" s="10">
        <f>Online_RAW!$N$2-Online_RAW!N1952</f>
        <v>780.44726666667066</v>
      </c>
      <c r="N1952" s="5">
        <f>Online_RAW!C1952*60</f>
        <v>79.617142857142795</v>
      </c>
      <c r="O1952" s="5">
        <f>MAX(0, Online_RAW!D1952*60)</f>
        <v>100.3660000000002</v>
      </c>
      <c r="P1952" s="5">
        <f>_xlfn.IFNA(VLOOKUP(A1952,Sampling!$D$7:$E$14,2,FALSE),0)</f>
        <v>0</v>
      </c>
      <c r="Q1952">
        <f>_xlfn.IFNA(VLOOKUP(A1952,Refill!$D$6:$G$8,2,FALSE),0)</f>
        <v>0</v>
      </c>
    </row>
    <row r="1953" spans="1:17" x14ac:dyDescent="0.25">
      <c r="A1953" s="5">
        <f>ROUND((Online_RAW!B1953-General!$B$10)*24,3)</f>
        <v>32.517000000000003</v>
      </c>
      <c r="B1953" s="5">
        <f>General!$B$12+Online_ANA!K1953/1000+Online_ANA!L1953/1000+Online_ANA!M1953/1000/General!$B$22-SUM($P$2:P1953)/1000/General!$B$24+SUM($Q$2:Q1953)/1000/General!$B$24</f>
        <v>1.8690926852376972</v>
      </c>
      <c r="C1953" s="5">
        <f>Online_RAW!K1953</f>
        <v>53.7961538461538</v>
      </c>
      <c r="D1953" s="5">
        <f>Online_RAW!J1953</f>
        <v>8.0083333333333293</v>
      </c>
      <c r="E1953" s="5">
        <f>(1-F1953/100-G1953/100)/(1-C1953/100-D1953/100-General!$B$17/100)</f>
        <v>0.92908436271308914</v>
      </c>
      <c r="F1953" s="5">
        <f>N1953*General!$B$14/(N1953+O1953)+O1953*100/(N1953+O1953)</f>
        <v>64.897425396565296</v>
      </c>
      <c r="G1953" s="5">
        <f>N1953*General!$B$15/(N1953+O1953)</f>
        <v>1.7728573032037721E-2</v>
      </c>
      <c r="H1953" s="5">
        <f>(N1953+O1953)*(1/General!$B$20)*((F1953/100)-E1953*(C1953/100))*1000/B1953</f>
        <v>640.19483337024678</v>
      </c>
      <c r="I1953" s="5">
        <f>(N1953+O1953)*(1/General!$B$20)*((D1953/100)*E1953-(G1953/100))*1000/B1953</f>
        <v>318.5763004699466</v>
      </c>
      <c r="J1953" s="5">
        <f t="shared" si="30"/>
        <v>0.49762397923899354</v>
      </c>
      <c r="K1953" s="5">
        <f>MAX(Online_RAW!$L$2-Online_RAW!L1953,0)</f>
        <v>0</v>
      </c>
      <c r="L1953" s="5">
        <f>0.0039*(Online_RAW!M1953)</f>
        <v>231.41039999999998</v>
      </c>
      <c r="M1953" s="10">
        <f>Online_RAW!$N$2-Online_RAW!N1953</f>
        <v>782.27369090908996</v>
      </c>
      <c r="N1953" s="5">
        <f>Online_RAW!C1953*60</f>
        <v>79.692272727272993</v>
      </c>
      <c r="O1953" s="5">
        <f>MAX(0, Online_RAW!D1953*60)</f>
        <v>100.113</v>
      </c>
      <c r="P1953" s="5">
        <f>_xlfn.IFNA(VLOOKUP(A1953,Sampling!$D$7:$E$14,2,FALSE),0)</f>
        <v>0</v>
      </c>
      <c r="Q1953">
        <f>_xlfn.IFNA(VLOOKUP(A1953,Refill!$D$6:$G$8,2,FALSE),0)</f>
        <v>0</v>
      </c>
    </row>
    <row r="1954" spans="1:17" x14ac:dyDescent="0.25">
      <c r="A1954" s="5">
        <f>ROUND((Online_RAW!B1954-General!$B$10)*24,3)</f>
        <v>32.533000000000001</v>
      </c>
      <c r="B1954" s="5">
        <f>General!$B$12+Online_ANA!K1954/1000+Online_ANA!L1954/1000+Online_ANA!M1954/1000/General!$B$22-SUM($P$2:P1954)/1000/General!$B$24+SUM($Q$2:Q1954)/1000/General!$B$24</f>
        <v>1.8712059113427897</v>
      </c>
      <c r="C1954" s="5">
        <f>Online_RAW!K1954</f>
        <v>53.962000000000003</v>
      </c>
      <c r="D1954" s="5">
        <f>Online_RAW!J1954</f>
        <v>8.0085714285714307</v>
      </c>
      <c r="E1954" s="5">
        <f>(1-F1954/100-G1954/100)/(1-C1954/100-D1954/100-General!$B$17/100)</f>
        <v>0.93638037081814562</v>
      </c>
      <c r="F1954" s="5">
        <f>N1954*General!$B$14/(N1954+O1954)+O1954*100/(N1954+O1954)</f>
        <v>64.777364946187475</v>
      </c>
      <c r="G1954" s="5">
        <f>N1954*General!$B$15/(N1954+O1954)</f>
        <v>1.7789209623137636E-2</v>
      </c>
      <c r="H1954" s="5">
        <f>(N1954+O1954)*(1/General!$B$20)*((F1954/100)-E1954*(C1954/100))*1000/B1954</f>
        <v>611.99583203241264</v>
      </c>
      <c r="I1954" s="5">
        <f>(N1954+O1954)*(1/General!$B$20)*((D1954/100)*E1954-(G1954/100))*1000/B1954</f>
        <v>321.33500822503419</v>
      </c>
      <c r="J1954" s="5">
        <f t="shared" si="30"/>
        <v>0.52506077885840174</v>
      </c>
      <c r="K1954" s="5">
        <f>MAX(Online_RAW!$L$2-Online_RAW!L1954,0)</f>
        <v>0</v>
      </c>
      <c r="L1954" s="5">
        <f>0.0039*(Online_RAW!M1954)</f>
        <v>231.88229999999999</v>
      </c>
      <c r="M1954" s="10">
        <f>Online_RAW!$N$2-Online_RAW!N1954</f>
        <v>784.0627363636404</v>
      </c>
      <c r="N1954" s="5">
        <f>Online_RAW!C1954*60</f>
        <v>80.116090909090801</v>
      </c>
      <c r="O1954" s="5">
        <f>MAX(0, Online_RAW!D1954*60)</f>
        <v>100.029272727273</v>
      </c>
      <c r="P1954" s="5">
        <f>_xlfn.IFNA(VLOOKUP(A1954,Sampling!$D$7:$E$14,2,FALSE),0)</f>
        <v>0</v>
      </c>
      <c r="Q1954">
        <f>_xlfn.IFNA(VLOOKUP(A1954,Refill!$D$6:$G$8,2,FALSE),0)</f>
        <v>0</v>
      </c>
    </row>
    <row r="1955" spans="1:17" x14ac:dyDescent="0.25">
      <c r="A1955" s="5">
        <f>ROUND((Online_RAW!B1955-General!$B$10)*24,3)</f>
        <v>32.549999999999997</v>
      </c>
      <c r="B1955" s="5">
        <f>General!$B$12+Online_ANA!K1955/1000+Online_ANA!L1955/1000+Online_ANA!M1955/1000/General!$B$22-SUM($P$2:P1955)/1000/General!$B$24+SUM($Q$2:Q1955)/1000/General!$B$24</f>
        <v>1.8731965199541285</v>
      </c>
      <c r="C1955" s="5">
        <f>Online_RAW!K1955</f>
        <v>53.726666666666702</v>
      </c>
      <c r="D1955" s="5">
        <f>Online_RAW!J1955</f>
        <v>8.0210000000000008</v>
      </c>
      <c r="E1955" s="5">
        <f>(1-F1955/100-G1955/100)/(1-C1955/100-D1955/100-General!$B$17/100)</f>
        <v>0.9178705422508926</v>
      </c>
      <c r="F1955" s="5">
        <f>N1955*General!$B$14/(N1955+O1955)+O1955*100/(N1955+O1955)</f>
        <v>65.268924636907727</v>
      </c>
      <c r="G1955" s="5">
        <f>N1955*General!$B$15/(N1955+O1955)</f>
        <v>1.75409471530769E-2</v>
      </c>
      <c r="H1955" s="5">
        <f>(N1955+O1955)*(1/General!$B$20)*((F1955/100)-E1955*(C1955/100))*1000/B1955</f>
        <v>683.56498839695473</v>
      </c>
      <c r="I1955" s="5">
        <f>(N1955+O1955)*(1/General!$B$20)*((D1955/100)*E1955-(G1955/100))*1000/B1955</f>
        <v>314.67513676348602</v>
      </c>
      <c r="J1955" s="5">
        <f t="shared" si="30"/>
        <v>0.46034414006697227</v>
      </c>
      <c r="K1955" s="5">
        <f>MAX(Online_RAW!$L$2-Online_RAW!L1955,0)</f>
        <v>0</v>
      </c>
      <c r="L1955" s="5">
        <f>0.0039*(Online_RAW!M1955)</f>
        <v>232.22257499999998</v>
      </c>
      <c r="M1955" s="10">
        <f>Online_RAW!$N$2-Online_RAW!N1955</f>
        <v>785.86160000000018</v>
      </c>
      <c r="N1955" s="5">
        <f>Online_RAW!C1955*60</f>
        <v>78.883142857143</v>
      </c>
      <c r="O1955" s="5">
        <f>MAX(0, Online_RAW!D1955*60)</f>
        <v>101.00028571428601</v>
      </c>
      <c r="P1955" s="5">
        <f>_xlfn.IFNA(VLOOKUP(A1955,Sampling!$D$7:$E$14,2,FALSE),0)</f>
        <v>0</v>
      </c>
      <c r="Q1955">
        <f>_xlfn.IFNA(VLOOKUP(A1955,Refill!$D$6:$G$8,2,FALSE),0)</f>
        <v>0</v>
      </c>
    </row>
    <row r="1956" spans="1:17" x14ac:dyDescent="0.25">
      <c r="A1956" s="5">
        <f>ROUND((Online_RAW!B1956-General!$B$10)*24,3)</f>
        <v>32.567</v>
      </c>
      <c r="B1956" s="5">
        <f>General!$B$12+Online_ANA!K1956/1000+Online_ANA!L1956/1000+Online_ANA!M1956/1000/General!$B$22-SUM($P$2:P1956)/1000/General!$B$24+SUM($Q$2:Q1956)/1000/General!$B$24</f>
        <v>1.8753198055879914</v>
      </c>
      <c r="C1956" s="5">
        <f>Online_RAW!K1956</f>
        <v>53.9130769230769</v>
      </c>
      <c r="D1956" s="5">
        <f>Online_RAW!J1956</f>
        <v>8.0285714285714302</v>
      </c>
      <c r="E1956" s="5">
        <f>(1-F1956/100-G1956/100)/(1-C1956/100-D1956/100-General!$B$17/100)</f>
        <v>0.91298625162939429</v>
      </c>
      <c r="F1956" s="5">
        <f>N1956*General!$B$14/(N1956+O1956)+O1956*100/(N1956+O1956)</f>
        <v>65.630932198435602</v>
      </c>
      <c r="G1956" s="5">
        <f>N1956*General!$B$15/(N1956+O1956)</f>
        <v>1.7358115051295156E-2</v>
      </c>
      <c r="H1956" s="5">
        <f>(N1956+O1956)*(1/General!$B$20)*((F1956/100)-E1956*(C1956/100))*1000/B1956</f>
        <v>702.4671107547166</v>
      </c>
      <c r="I1956" s="5">
        <f>(N1956+O1956)*(1/General!$B$20)*((D1956/100)*E1956-(G1956/100))*1000/B1956</f>
        <v>313.05151981587306</v>
      </c>
      <c r="J1956" s="5">
        <f t="shared" si="30"/>
        <v>0.44564580323132391</v>
      </c>
      <c r="K1956" s="5">
        <f>MAX(Online_RAW!$L$2-Online_RAW!L1956,0)</f>
        <v>0</v>
      </c>
      <c r="L1956" s="5">
        <f>0.0039*(Online_RAW!M1956)</f>
        <v>232.68309999999985</v>
      </c>
      <c r="M1956" s="10">
        <f>Online_RAW!$N$2-Online_RAW!N1956</f>
        <v>787.67400909091066</v>
      </c>
      <c r="N1956" s="5">
        <f>Online_RAW!C1956*60</f>
        <v>78.087272727273003</v>
      </c>
      <c r="O1956" s="5">
        <f>MAX(0, Online_RAW!D1956*60)</f>
        <v>101.85685714285739</v>
      </c>
      <c r="P1956" s="5">
        <f>_xlfn.IFNA(VLOOKUP(A1956,Sampling!$D$7:$E$14,2,FALSE),0)</f>
        <v>0</v>
      </c>
      <c r="Q1956">
        <f>_xlfn.IFNA(VLOOKUP(A1956,Refill!$D$6:$G$8,2,FALSE),0)</f>
        <v>0</v>
      </c>
    </row>
    <row r="1957" spans="1:17" x14ac:dyDescent="0.25">
      <c r="A1957" s="5">
        <f>ROUND((Online_RAW!B1957-General!$B$10)*24,3)</f>
        <v>32.582999999999998</v>
      </c>
      <c r="B1957" s="5">
        <f>General!$B$12+Online_ANA!K1957/1000+Online_ANA!L1957/1000+Online_ANA!M1957/1000/General!$B$22-SUM($P$2:P1957)/1000/General!$B$24+SUM($Q$2:Q1957)/1000/General!$B$24</f>
        <v>1.8773077476230193</v>
      </c>
      <c r="C1957" s="5">
        <f>Online_RAW!K1957</f>
        <v>54.224545454545499</v>
      </c>
      <c r="D1957" s="5">
        <f>Online_RAW!J1957</f>
        <v>8.0383333333333304</v>
      </c>
      <c r="E1957" s="5">
        <f>(1-F1957/100-G1957/100)/(1-C1957/100-D1957/100-General!$B$17/100)</f>
        <v>0.91912754782020911</v>
      </c>
      <c r="F1957" s="5">
        <f>N1957*General!$B$14/(N1957+O1957)+O1957*100/(N1957+O1957)</f>
        <v>65.695146054428079</v>
      </c>
      <c r="G1957" s="5">
        <f>N1957*General!$B$15/(N1957+O1957)</f>
        <v>1.7325683810894908E-2</v>
      </c>
      <c r="H1957" s="5">
        <f>(N1957+O1957)*(1/General!$B$20)*((F1957/100)-E1957*(C1957/100))*1000/B1957</f>
        <v>678.74910347849379</v>
      </c>
      <c r="I1957" s="5">
        <f>(N1957+O1957)*(1/General!$B$20)*((D1957/100)*E1957-(G1957/100))*1000/B1957</f>
        <v>315.53045723661154</v>
      </c>
      <c r="J1957" s="5">
        <f t="shared" si="30"/>
        <v>0.46487053260116629</v>
      </c>
      <c r="K1957" s="5">
        <f>MAX(Online_RAW!$L$2-Online_RAW!L1957,0)</f>
        <v>0</v>
      </c>
      <c r="L1957" s="5">
        <f>0.0039*(Online_RAW!M1957)</f>
        <v>233.04059999999998</v>
      </c>
      <c r="M1957" s="10">
        <f>Online_RAW!$N$2-Online_RAW!N1957</f>
        <v>789.45119090909066</v>
      </c>
      <c r="N1957" s="5">
        <f>Online_RAW!C1957*60</f>
        <v>78.019714285714201</v>
      </c>
      <c r="O1957" s="5">
        <f>MAX(0, Online_RAW!D1957*60)</f>
        <v>102.105272727273</v>
      </c>
      <c r="P1957" s="5">
        <f>_xlfn.IFNA(VLOOKUP(A1957,Sampling!$D$7:$E$14,2,FALSE),0)</f>
        <v>0</v>
      </c>
      <c r="Q1957">
        <f>_xlfn.IFNA(VLOOKUP(A1957,Refill!$D$6:$G$8,2,FALSE),0)</f>
        <v>0</v>
      </c>
    </row>
    <row r="1958" spans="1:17" x14ac:dyDescent="0.25">
      <c r="A1958" s="5">
        <f>ROUND((Online_RAW!B1958-General!$B$10)*24,3)</f>
        <v>32.6</v>
      </c>
      <c r="B1958" s="5">
        <f>General!$B$12+Online_ANA!K1958/1000+Online_ANA!L1958/1000+Online_ANA!M1958/1000/General!$B$22-SUM($P$2:P1958)/1000/General!$B$24+SUM($Q$2:Q1958)/1000/General!$B$24</f>
        <v>1.8794094531276058</v>
      </c>
      <c r="C1958" s="5">
        <f>Online_RAW!K1958</f>
        <v>54.367142857142902</v>
      </c>
      <c r="D1958" s="5">
        <f>Online_RAW!J1958</f>
        <v>8.0885714285714307</v>
      </c>
      <c r="E1958" s="5">
        <f>(1-F1958/100-G1958/100)/(1-C1958/100-D1958/100-General!$B$17/100)</f>
        <v>0.91715431072832132</v>
      </c>
      <c r="F1958" s="5">
        <f>N1958*General!$B$14/(N1958+O1958)+O1958*100/(N1958+O1958)</f>
        <v>65.945743009453963</v>
      </c>
      <c r="G1958" s="5">
        <f>N1958*General!$B$15/(N1958+O1958)</f>
        <v>1.7199119692194967E-2</v>
      </c>
      <c r="H1958" s="5">
        <f>(N1958+O1958)*(1/General!$B$20)*((F1958/100)-E1958*(C1958/100))*1000/B1958</f>
        <v>687.91718342771503</v>
      </c>
      <c r="I1958" s="5">
        <f>(N1958+O1958)*(1/General!$B$20)*((D1958/100)*E1958-(G1958/100))*1000/B1958</f>
        <v>316.58025996406298</v>
      </c>
      <c r="J1958" s="5">
        <f t="shared" si="30"/>
        <v>0.46020112244707229</v>
      </c>
      <c r="K1958" s="5">
        <f>MAX(Online_RAW!$L$2-Online_RAW!L1958,0)</f>
        <v>0</v>
      </c>
      <c r="L1958" s="5">
        <f>0.0039*(Online_RAW!M1958)</f>
        <v>233.4657</v>
      </c>
      <c r="M1958" s="10">
        <f>Online_RAW!$N$2-Online_RAW!N1958</f>
        <v>791.27869090909007</v>
      </c>
      <c r="N1958" s="5">
        <f>Online_RAW!C1958*60</f>
        <v>77.475545454545397</v>
      </c>
      <c r="O1958" s="5">
        <f>MAX(0, Online_RAW!D1958*60)</f>
        <v>102.7093636363638</v>
      </c>
      <c r="P1958" s="5">
        <f>_xlfn.IFNA(VLOOKUP(A1958,Sampling!$D$7:$E$14,2,FALSE),0)</f>
        <v>0</v>
      </c>
      <c r="Q1958">
        <f>_xlfn.IFNA(VLOOKUP(A1958,Refill!$D$6:$G$8,2,FALSE),0)</f>
        <v>0</v>
      </c>
    </row>
    <row r="1959" spans="1:17" x14ac:dyDescent="0.25">
      <c r="A1959" s="5">
        <f>ROUND((Online_RAW!B1959-General!$B$10)*24,3)</f>
        <v>32.616999999999997</v>
      </c>
      <c r="B1959" s="5">
        <f>General!$B$12+Online_ANA!K1959/1000+Online_ANA!L1959/1000+Online_ANA!M1959/1000/General!$B$22-SUM($P$2:P1959)/1000/General!$B$24+SUM($Q$2:Q1959)/1000/General!$B$24</f>
        <v>1.8814590187175873</v>
      </c>
      <c r="C1959" s="5">
        <f>Online_RAW!K1959</f>
        <v>54.557499999999997</v>
      </c>
      <c r="D1959" s="5">
        <f>Online_RAW!J1959</f>
        <v>8.1</v>
      </c>
      <c r="E1959" s="5">
        <f>(1-F1959/100-G1959/100)/(1-C1959/100-D1959/100-General!$B$17/100)</f>
        <v>0.92101783188572706</v>
      </c>
      <c r="F1959" s="5">
        <f>N1959*General!$B$14/(N1959+O1959)+O1959*100/(N1959+O1959)</f>
        <v>65.988231282943417</v>
      </c>
      <c r="G1959" s="5">
        <f>N1959*General!$B$15/(N1959+O1959)</f>
        <v>1.7177660968210395E-2</v>
      </c>
      <c r="H1959" s="5">
        <f>(N1959+O1959)*(1/General!$B$20)*((F1959/100)-E1959*(C1959/100))*1000/B1959</f>
        <v>671.09796756623211</v>
      </c>
      <c r="I1959" s="5">
        <f>(N1959+O1959)*(1/General!$B$20)*((D1959/100)*E1959-(G1959/100))*1000/B1959</f>
        <v>317.35007400343733</v>
      </c>
      <c r="J1959" s="5">
        <f t="shared" si="30"/>
        <v>0.47288188810096099</v>
      </c>
      <c r="K1959" s="5">
        <f>MAX(Online_RAW!$L$2-Online_RAW!L1959,0)</f>
        <v>0</v>
      </c>
      <c r="L1959" s="5">
        <f>0.0039*(Online_RAW!M1959)</f>
        <v>233.891775</v>
      </c>
      <c r="M1959" s="10">
        <f>Online_RAW!$N$2-Online_RAW!N1959</f>
        <v>793.04829565217005</v>
      </c>
      <c r="N1959" s="5">
        <f>Online_RAW!C1959*60</f>
        <v>77.215565217391202</v>
      </c>
      <c r="O1959" s="5">
        <f>MAX(0, Online_RAW!D1959*60)</f>
        <v>102.589043478261</v>
      </c>
      <c r="P1959" s="5">
        <f>_xlfn.IFNA(VLOOKUP(A1959,Sampling!$D$7:$E$14,2,FALSE),0)</f>
        <v>0</v>
      </c>
      <c r="Q1959">
        <f>_xlfn.IFNA(VLOOKUP(A1959,Refill!$D$6:$G$8,2,FALSE),0)</f>
        <v>0</v>
      </c>
    </row>
    <row r="1960" spans="1:17" x14ac:dyDescent="0.25">
      <c r="A1960" s="5">
        <f>ROUND((Online_RAW!B1960-General!$B$10)*24,3)</f>
        <v>32.633000000000003</v>
      </c>
      <c r="B1960" s="5">
        <f>General!$B$12+Online_ANA!K1960/1000+Online_ANA!L1960/1000+Online_ANA!M1960/1000/General!$B$22-SUM($P$2:P1960)/1000/General!$B$24+SUM($Q$2:Q1960)/1000/General!$B$24</f>
        <v>1.8835590619683031</v>
      </c>
      <c r="C1960" s="5">
        <f>Online_RAW!K1960</f>
        <v>54.515000000000001</v>
      </c>
      <c r="D1960" s="5">
        <f>Online_RAW!J1960</f>
        <v>8.1425000000000001</v>
      </c>
      <c r="E1960" s="5">
        <f>(1-F1960/100-G1960/100)/(1-C1960/100-D1960/100-General!$B$17/100)</f>
        <v>0.9035441207950593</v>
      </c>
      <c r="F1960" s="5">
        <f>N1960*General!$B$14/(N1960+O1960)+O1960*100/(N1960+O1960)</f>
        <v>66.633508496553546</v>
      </c>
      <c r="G1960" s="5">
        <f>N1960*General!$B$15/(N1960+O1960)</f>
        <v>1.6851763385579022E-2</v>
      </c>
      <c r="H1960" s="5">
        <f>(N1960+O1960)*(1/General!$B$20)*((F1960/100)-E1960*(C1960/100))*1000/B1960</f>
        <v>740.18255290491811</v>
      </c>
      <c r="I1960" s="5">
        <f>(N1960+O1960)*(1/General!$B$20)*((D1960/100)*E1960-(G1960/100))*1000/B1960</f>
        <v>312.66570184949683</v>
      </c>
      <c r="J1960" s="5">
        <f t="shared" si="30"/>
        <v>0.42241701134728182</v>
      </c>
      <c r="K1960" s="5">
        <f>MAX(Online_RAW!$L$2-Online_RAW!L1960,0)</f>
        <v>0</v>
      </c>
      <c r="L1960" s="5">
        <f>0.0039*(Online_RAW!M1960)</f>
        <v>234.28469999999999</v>
      </c>
      <c r="M1960" s="10">
        <f>Online_RAW!$N$2-Online_RAW!N1960</f>
        <v>794.90905454545009</v>
      </c>
      <c r="N1960" s="5">
        <f>Online_RAW!C1960*60</f>
        <v>75.762272727273</v>
      </c>
      <c r="O1960" s="5">
        <f>MAX(0, Online_RAW!D1960*60)</f>
        <v>104.07</v>
      </c>
      <c r="P1960" s="5">
        <f>_xlfn.IFNA(VLOOKUP(A1960,Sampling!$D$7:$E$14,2,FALSE),0)</f>
        <v>0</v>
      </c>
      <c r="Q1960">
        <f>_xlfn.IFNA(VLOOKUP(A1960,Refill!$D$6:$G$8,2,FALSE),0)</f>
        <v>0</v>
      </c>
    </row>
    <row r="1961" spans="1:17" x14ac:dyDescent="0.25">
      <c r="A1961" s="5">
        <f>ROUND((Online_RAW!B1961-General!$B$10)*24,3)</f>
        <v>32.65</v>
      </c>
      <c r="B1961" s="5">
        <f>General!$B$12+Online_ANA!K1961/1000+Online_ANA!L1961/1000+Online_ANA!M1961/1000/General!$B$22-SUM($P$2:P1961)/1000/General!$B$24+SUM($Q$2:Q1961)/1000/General!$B$24</f>
        <v>1.8855539975604676</v>
      </c>
      <c r="C1961" s="5">
        <f>Online_RAW!K1961</f>
        <v>54.869230769230803</v>
      </c>
      <c r="D1961" s="5">
        <f>Online_RAW!J1961</f>
        <v>8.2055555555555593</v>
      </c>
      <c r="E1961" s="5">
        <f>(1-F1961/100-G1961/100)/(1-C1961/100-D1961/100-General!$B$17/100)</f>
        <v>0.92149205514245014</v>
      </c>
      <c r="F1961" s="5">
        <f>N1961*General!$B$14/(N1961+O1961)+O1961*100/(N1961+O1961)</f>
        <v>66.355439285331855</v>
      </c>
      <c r="G1961" s="5">
        <f>N1961*General!$B$15/(N1961+O1961)</f>
        <v>1.6992202381145537E-2</v>
      </c>
      <c r="H1961" s="5">
        <f>(N1961+O1961)*(1/General!$B$20)*((F1961/100)-E1961*(C1961/100))*1000/B1961</f>
        <v>673.0448767391722</v>
      </c>
      <c r="I1961" s="5">
        <f>(N1961+O1961)*(1/General!$B$20)*((D1961/100)*E1961-(G1961/100))*1000/B1961</f>
        <v>321.49760086706715</v>
      </c>
      <c r="J1961" s="5">
        <f t="shared" si="30"/>
        <v>0.47767632141364391</v>
      </c>
      <c r="K1961" s="5">
        <f>MAX(Online_RAW!$L$2-Online_RAW!L1961,0)</f>
        <v>0</v>
      </c>
      <c r="L1961" s="5">
        <f>0.0039*(Online_RAW!M1961)</f>
        <v>234.626925</v>
      </c>
      <c r="M1961" s="10">
        <f>Online_RAW!$N$2-Online_RAW!N1961</f>
        <v>796.71050909090991</v>
      </c>
      <c r="N1961" s="5">
        <f>Online_RAW!C1961*60</f>
        <v>76.507363636363792</v>
      </c>
      <c r="O1961" s="5">
        <f>MAX(0, Online_RAW!D1961*60)</f>
        <v>103.5925714285716</v>
      </c>
      <c r="P1961" s="5">
        <f>_xlfn.IFNA(VLOOKUP(A1961,Sampling!$D$7:$E$14,2,FALSE),0)</f>
        <v>0</v>
      </c>
      <c r="Q1961">
        <f>_xlfn.IFNA(VLOOKUP(A1961,Refill!$D$6:$G$8,2,FALSE),0)</f>
        <v>0</v>
      </c>
    </row>
    <row r="1962" spans="1:17" x14ac:dyDescent="0.25">
      <c r="A1962" s="5">
        <f>ROUND((Online_RAW!B1962-General!$B$10)*24,3)</f>
        <v>32.667000000000002</v>
      </c>
      <c r="B1962" s="5">
        <f>General!$B$12+Online_ANA!K1962/1000+Online_ANA!L1962/1000+Online_ANA!M1962/1000/General!$B$22-SUM($P$2:P1962)/1000/General!$B$24+SUM($Q$2:Q1962)/1000/General!$B$24</f>
        <v>1.8876509141603484</v>
      </c>
      <c r="C1962" s="5">
        <f>Online_RAW!K1962</f>
        <v>55.143000000000001</v>
      </c>
      <c r="D1962" s="5">
        <f>Online_RAW!J1962</f>
        <v>8.2119999999999997</v>
      </c>
      <c r="E1962" s="5">
        <f>(1-F1962/100-G1962/100)/(1-C1962/100-D1962/100-General!$B$17/100)</f>
        <v>0.93125458768371516</v>
      </c>
      <c r="F1962" s="5">
        <f>N1962*General!$B$14/(N1962+O1962)+O1962*100/(N1962+O1962)</f>
        <v>66.260081968281881</v>
      </c>
      <c r="G1962" s="5">
        <f>N1962*General!$B$15/(N1962+O1962)</f>
        <v>1.7040362642281877E-2</v>
      </c>
      <c r="H1962" s="5">
        <f>(N1962+O1962)*(1/General!$B$20)*((F1962/100)-E1962*(C1962/100))*1000/B1962</f>
        <v>634.47752764698771</v>
      </c>
      <c r="I1962" s="5">
        <f>(N1962+O1962)*(1/General!$B$20)*((D1962/100)*E1962-(G1962/100))*1000/B1962</f>
        <v>324.7491704221041</v>
      </c>
      <c r="J1962" s="5">
        <f t="shared" si="30"/>
        <v>0.51183715146927777</v>
      </c>
      <c r="K1962" s="5">
        <f>MAX(Online_RAW!$L$2-Online_RAW!L1962,0)</f>
        <v>0</v>
      </c>
      <c r="L1962" s="5">
        <f>0.0039*(Online_RAW!M1962)</f>
        <v>235.03739999999999</v>
      </c>
      <c r="M1962" s="10">
        <f>Online_RAW!$N$2-Online_RAW!N1962</f>
        <v>798.54873043477983</v>
      </c>
      <c r="N1962" s="5">
        <f>Online_RAW!C1962*60</f>
        <v>76.711304347825802</v>
      </c>
      <c r="O1962" s="5">
        <f>MAX(0, Online_RAW!D1962*60)</f>
        <v>103.3583478260868</v>
      </c>
      <c r="P1962" s="5">
        <f>_xlfn.IFNA(VLOOKUP(A1962,Sampling!$D$7:$E$14,2,FALSE),0)</f>
        <v>0</v>
      </c>
      <c r="Q1962">
        <f>_xlfn.IFNA(VLOOKUP(A1962,Refill!$D$6:$G$8,2,FALSE),0)</f>
        <v>0</v>
      </c>
    </row>
    <row r="1963" spans="1:17" x14ac:dyDescent="0.25">
      <c r="A1963" s="5">
        <f>ROUND((Online_RAW!B1963-General!$B$10)*24,3)</f>
        <v>32.683</v>
      </c>
      <c r="B1963" s="5">
        <f>General!$B$12+Online_ANA!K1963/1000+Online_ANA!L1963/1000+Online_ANA!M1963/1000/General!$B$22-SUM($P$2:P1963)/1000/General!$B$24+SUM($Q$2:Q1963)/1000/General!$B$24</f>
        <v>1.8897661531442849</v>
      </c>
      <c r="C1963" s="5">
        <f>Online_RAW!K1963</f>
        <v>54.907499999999999</v>
      </c>
      <c r="D1963" s="5">
        <f>Online_RAW!J1963</f>
        <v>8.2237500000000008</v>
      </c>
      <c r="E1963" s="5">
        <f>(1-F1963/100-G1963/100)/(1-C1963/100-D1963/100-General!$B$17/100)</f>
        <v>0.92652525638860928</v>
      </c>
      <c r="F1963" s="5">
        <f>N1963*General!$B$14/(N1963+O1963)+O1963*100/(N1963+O1963)</f>
        <v>66.224013725918155</v>
      </c>
      <c r="G1963" s="5">
        <f>N1963*General!$B$15/(N1963+O1963)</f>
        <v>1.7058578926303965E-2</v>
      </c>
      <c r="H1963" s="5">
        <f>(N1963+O1963)*(1/General!$B$20)*((F1963/100)-E1963*(C1963/100))*1000/B1963</f>
        <v>651.62687874529536</v>
      </c>
      <c r="I1963" s="5">
        <f>(N1963+O1963)*(1/General!$B$20)*((D1963/100)*E1963-(G1963/100))*1000/B1963</f>
        <v>322.71633659678048</v>
      </c>
      <c r="J1963" s="5">
        <f t="shared" si="30"/>
        <v>0.49524712243020014</v>
      </c>
      <c r="K1963" s="5">
        <f>MAX(Online_RAW!$L$2-Online_RAW!L1963,0)</f>
        <v>0</v>
      </c>
      <c r="L1963" s="5">
        <f>0.0039*(Online_RAW!M1963)</f>
        <v>235.49837999999997</v>
      </c>
      <c r="M1963" s="10">
        <f>Online_RAW!$N$2-Online_RAW!N1963</f>
        <v>800.35187272727035</v>
      </c>
      <c r="N1963" s="5">
        <f>Online_RAW!C1963*60</f>
        <v>76.679181818181604</v>
      </c>
      <c r="O1963" s="5">
        <f>MAX(0, Online_RAW!D1963*60)</f>
        <v>103.1228571428574</v>
      </c>
      <c r="P1963" s="5">
        <f>_xlfn.IFNA(VLOOKUP(A1963,Sampling!$D$7:$E$14,2,FALSE),0)</f>
        <v>0</v>
      </c>
      <c r="Q1963">
        <f>_xlfn.IFNA(VLOOKUP(A1963,Refill!$D$6:$G$8,2,FALSE),0)</f>
        <v>0</v>
      </c>
    </row>
    <row r="1964" spans="1:17" x14ac:dyDescent="0.25">
      <c r="A1964" s="5">
        <f>ROUND((Online_RAW!B1964-General!$B$10)*24,3)</f>
        <v>32.700000000000003</v>
      </c>
      <c r="B1964" s="5">
        <f>General!$B$12+Online_ANA!K1964/1000+Online_ANA!L1964/1000+Online_ANA!M1964/1000/General!$B$22-SUM($P$2:P1964)/1000/General!$B$24+SUM($Q$2:Q1964)/1000/General!$B$24</f>
        <v>1.8918940522137981</v>
      </c>
      <c r="C1964" s="5">
        <f>Online_RAW!K1964</f>
        <v>54.766666666666701</v>
      </c>
      <c r="D1964" s="5">
        <f>Online_RAW!J1964</f>
        <v>8.2200000000000006</v>
      </c>
      <c r="E1964" s="5">
        <f>(1-F1964/100-G1964/100)/(1-C1964/100-D1964/100-General!$B$17/100)</f>
        <v>0.91892428819553729</v>
      </c>
      <c r="F1964" s="5">
        <f>N1964*General!$B$14/(N1964+O1964)+O1964*100/(N1964+O1964)</f>
        <v>66.368174713429624</v>
      </c>
      <c r="G1964" s="5">
        <f>N1964*General!$B$15/(N1964+O1964)</f>
        <v>1.6985770346752721E-2</v>
      </c>
      <c r="H1964" s="5">
        <f>(N1964+O1964)*(1/General!$B$20)*((F1964/100)-E1964*(C1964/100))*1000/B1964</f>
        <v>681.25378510833707</v>
      </c>
      <c r="I1964" s="5">
        <f>(N1964+O1964)*(1/General!$B$20)*((D1964/100)*E1964-(G1964/100))*1000/B1964</f>
        <v>320.05963621216813</v>
      </c>
      <c r="J1964" s="5">
        <f t="shared" si="30"/>
        <v>0.4698096997160468</v>
      </c>
      <c r="K1964" s="5">
        <f>MAX(Online_RAW!$L$2-Online_RAW!L1964,0)</f>
        <v>0</v>
      </c>
      <c r="L1964" s="5">
        <f>0.0039*(Online_RAW!M1964)</f>
        <v>235.92269999999999</v>
      </c>
      <c r="M1964" s="10">
        <f>Online_RAW!$N$2-Online_RAW!N1964</f>
        <v>802.2087739130402</v>
      </c>
      <c r="N1964" s="5">
        <f>Online_RAW!C1964*60</f>
        <v>76.471304347825793</v>
      </c>
      <c r="O1964" s="5">
        <f>MAX(0, Online_RAW!D1964*60)</f>
        <v>103.611913043478</v>
      </c>
      <c r="P1964" s="5">
        <f>_xlfn.IFNA(VLOOKUP(A1964,Sampling!$D$7:$E$14,2,FALSE),0)</f>
        <v>0</v>
      </c>
      <c r="Q1964">
        <f>_xlfn.IFNA(VLOOKUP(A1964,Refill!$D$6:$G$8,2,FALSE),0)</f>
        <v>0</v>
      </c>
    </row>
    <row r="1965" spans="1:17" x14ac:dyDescent="0.25">
      <c r="A1965" s="5">
        <f>ROUND((Online_RAW!B1965-General!$B$10)*24,3)</f>
        <v>32.716999999999999</v>
      </c>
      <c r="B1965" s="5">
        <f>General!$B$12+Online_ANA!K1965/1000+Online_ANA!L1965/1000+Online_ANA!M1965/1000/General!$B$22-SUM($P$2:P1965)/1000/General!$B$24+SUM($Q$2:Q1965)/1000/General!$B$24</f>
        <v>1.8940188041701378</v>
      </c>
      <c r="C1965" s="5">
        <f>Online_RAW!K1965</f>
        <v>54.842222222222198</v>
      </c>
      <c r="D1965" s="5">
        <f>Online_RAW!J1965</f>
        <v>8.2542857142857091</v>
      </c>
      <c r="E1965" s="5">
        <f>(1-F1965/100-G1965/100)/(1-C1965/100-D1965/100-General!$B$17/100)</f>
        <v>0.92321869579596849</v>
      </c>
      <c r="F1965" s="5">
        <f>N1965*General!$B$14/(N1965+O1965)+O1965*100/(N1965+O1965)</f>
        <v>66.31246190668665</v>
      </c>
      <c r="G1965" s="5">
        <f>N1965*General!$B$15/(N1965+O1965)</f>
        <v>1.7013908127936034E-2</v>
      </c>
      <c r="H1965" s="5">
        <f>(N1965+O1965)*(1/General!$B$20)*((F1965/100)-E1965*(C1965/100))*1000/B1965</f>
        <v>665.43616037760171</v>
      </c>
      <c r="I1965" s="5">
        <f>(N1965+O1965)*(1/General!$B$20)*((D1965/100)*E1965-(G1965/100))*1000/B1965</f>
        <v>322.65866526658056</v>
      </c>
      <c r="J1965" s="5">
        <f t="shared" si="30"/>
        <v>0.48488297522558427</v>
      </c>
      <c r="K1965" s="5">
        <f>MAX(Online_RAW!$L$2-Online_RAW!L1965,0)</f>
        <v>0</v>
      </c>
      <c r="L1965" s="5">
        <f>0.0039*(Online_RAW!M1965)</f>
        <v>236.37380000000013</v>
      </c>
      <c r="M1965" s="10">
        <f>Online_RAW!$N$2-Online_RAW!N1965</f>
        <v>804.03305454544989</v>
      </c>
      <c r="N1965" s="5">
        <f>Online_RAW!C1965*60</f>
        <v>76.626272727273005</v>
      </c>
      <c r="O1965" s="5">
        <f>MAX(0, Online_RAW!D1965*60)</f>
        <v>103.5234545454546</v>
      </c>
      <c r="P1965" s="5">
        <f>_xlfn.IFNA(VLOOKUP(A1965,Sampling!$D$7:$E$14,2,FALSE),0)</f>
        <v>0</v>
      </c>
      <c r="Q1965">
        <f>_xlfn.IFNA(VLOOKUP(A1965,Refill!$D$6:$G$8,2,FALSE),0)</f>
        <v>0</v>
      </c>
    </row>
    <row r="1966" spans="1:17" x14ac:dyDescent="0.25">
      <c r="A1966" s="5">
        <f>ROUND((Online_RAW!B1966-General!$B$10)*24,3)</f>
        <v>32.732999999999997</v>
      </c>
      <c r="B1966" s="5">
        <f>General!$B$12+Online_ANA!K1966/1000+Online_ANA!L1966/1000+Online_ANA!M1966/1000/General!$B$22-SUM($P$2:P1966)/1000/General!$B$24+SUM($Q$2:Q1966)/1000/General!$B$24</f>
        <v>1.896148727022523</v>
      </c>
      <c r="C1966" s="5">
        <f>Online_RAW!K1966</f>
        <v>54.86</v>
      </c>
      <c r="D1966" s="5">
        <f>Online_RAW!J1966</f>
        <v>8.2149999999999999</v>
      </c>
      <c r="E1966" s="5">
        <f>(1-F1966/100-G1966/100)/(1-C1966/100-D1966/100-General!$B$17/100)</f>
        <v>0.91754622226729632</v>
      </c>
      <c r="F1966" s="5">
        <f>N1966*General!$B$14/(N1966+O1966)+O1966*100/(N1966+O1966)</f>
        <v>66.499701592477209</v>
      </c>
      <c r="G1966" s="5">
        <f>N1966*General!$B$15/(N1966+O1966)</f>
        <v>1.691934263006202E-2</v>
      </c>
      <c r="H1966" s="5">
        <f>(N1966+O1966)*(1/General!$B$20)*((F1966/100)-E1966*(C1966/100))*1000/B1966</f>
        <v>684.03325404922248</v>
      </c>
      <c r="I1966" s="5">
        <f>(N1966+O1966)*(1/General!$B$20)*((D1966/100)*E1966-(G1966/100))*1000/B1966</f>
        <v>318.28173423368594</v>
      </c>
      <c r="J1966" s="5">
        <f t="shared" si="30"/>
        <v>0.46530155127631068</v>
      </c>
      <c r="K1966" s="5">
        <f>MAX(Online_RAW!$L$2-Online_RAW!L1966,0)</f>
        <v>0</v>
      </c>
      <c r="L1966" s="5">
        <f>0.0039*(Online_RAW!M1966)</f>
        <v>236.7963</v>
      </c>
      <c r="M1966" s="10">
        <f>Online_RAW!$N$2-Online_RAW!N1966</f>
        <v>805.8941454545502</v>
      </c>
      <c r="N1966" s="5">
        <f>Online_RAW!C1966*60</f>
        <v>76.07945454545461</v>
      </c>
      <c r="O1966" s="5">
        <f>MAX(0, Online_RAW!D1966*60)</f>
        <v>103.78440000000001</v>
      </c>
      <c r="P1966" s="5">
        <f>_xlfn.IFNA(VLOOKUP(A1966,Sampling!$D$7:$E$14,2,FALSE),0)</f>
        <v>0</v>
      </c>
      <c r="Q1966">
        <f>_xlfn.IFNA(VLOOKUP(A1966,Refill!$D$6:$G$8,2,FALSE),0)</f>
        <v>0</v>
      </c>
    </row>
    <row r="1967" spans="1:17" x14ac:dyDescent="0.25">
      <c r="A1967" s="5">
        <f>ROUND((Online_RAW!B1967-General!$B$10)*24,3)</f>
        <v>32.75</v>
      </c>
      <c r="B1967" s="5">
        <f>General!$B$12+Online_ANA!K1967/1000+Online_ANA!L1967/1000+Online_ANA!M1967/1000/General!$B$22-SUM($P$2:P1967)/1000/General!$B$24+SUM($Q$2:Q1967)/1000/General!$B$24</f>
        <v>1.8982555766263582</v>
      </c>
      <c r="C1967" s="5">
        <f>Online_RAW!K1967</f>
        <v>54.977499999999999</v>
      </c>
      <c r="D1967" s="5">
        <f>Online_RAW!J1967</f>
        <v>8.2388888888888907</v>
      </c>
      <c r="E1967" s="5">
        <f>(1-F1967/100-G1967/100)/(1-C1967/100-D1967/100-General!$B$17/100)</f>
        <v>0.92534467149213706</v>
      </c>
      <c r="F1967" s="5">
        <f>N1967*General!$B$14/(N1967+O1967)+O1967*100/(N1967+O1967)</f>
        <v>66.345873948053509</v>
      </c>
      <c r="G1967" s="5">
        <f>N1967*General!$B$15/(N1967+O1967)</f>
        <v>1.6997033359568935E-2</v>
      </c>
      <c r="H1967" s="5">
        <f>(N1967+O1967)*(1/General!$B$20)*((F1967/100)-E1967*(C1967/100))*1000/B1967</f>
        <v>655.25874983296637</v>
      </c>
      <c r="I1967" s="5">
        <f>(N1967+O1967)*(1/General!$B$20)*((D1967/100)*E1967-(G1967/100))*1000/B1967</f>
        <v>322.14287191668097</v>
      </c>
      <c r="J1967" s="5">
        <f t="shared" si="30"/>
        <v>0.49162696720768584</v>
      </c>
      <c r="K1967" s="5">
        <f>MAX(Online_RAW!$L$2-Online_RAW!L1967,0)</f>
        <v>0</v>
      </c>
      <c r="L1967" s="5">
        <f>0.0039*(Online_RAW!M1967)</f>
        <v>237.17362499999999</v>
      </c>
      <c r="M1967" s="10">
        <f>Online_RAW!$N$2-Online_RAW!N1967</f>
        <v>807.77932727273037</v>
      </c>
      <c r="N1967" s="5">
        <f>Online_RAW!C1967*60</f>
        <v>76.5654545454546</v>
      </c>
      <c r="O1967" s="5">
        <f>MAX(0, Online_RAW!D1967*60)</f>
        <v>103.62</v>
      </c>
      <c r="P1967" s="5">
        <f>_xlfn.IFNA(VLOOKUP(A1967,Sampling!$D$7:$E$14,2,FALSE),0)</f>
        <v>0</v>
      </c>
      <c r="Q1967">
        <f>_xlfn.IFNA(VLOOKUP(A1967,Refill!$D$6:$G$8,2,FALSE),0)</f>
        <v>0</v>
      </c>
    </row>
    <row r="1968" spans="1:17" x14ac:dyDescent="0.25">
      <c r="A1968" s="5">
        <f>ROUND((Online_RAW!B1968-General!$B$10)*24,3)</f>
        <v>32.767000000000003</v>
      </c>
      <c r="B1968" s="5">
        <f>General!$B$12+Online_ANA!K1968/1000+Online_ANA!L1968/1000+Online_ANA!M1968/1000/General!$B$22-SUM($P$2:P1968)/1000/General!$B$24+SUM($Q$2:Q1968)/1000/General!$B$24</f>
        <v>1.9003632731025875</v>
      </c>
      <c r="C1968" s="5">
        <f>Online_RAW!K1968</f>
        <v>54.914999999999999</v>
      </c>
      <c r="D1968" s="5">
        <f>Online_RAW!J1968</f>
        <v>8.2285714285714295</v>
      </c>
      <c r="E1968" s="5">
        <f>(1-F1968/100-G1968/100)/(1-C1968/100-D1968/100-General!$B$17/100)</f>
        <v>0.91456833608762977</v>
      </c>
      <c r="F1968" s="5">
        <f>N1968*General!$B$14/(N1968+O1968)+O1968*100/(N1968+O1968)</f>
        <v>66.671171389457569</v>
      </c>
      <c r="G1968" s="5">
        <f>N1968*General!$B$15/(N1968+O1968)</f>
        <v>1.6832741722496183E-2</v>
      </c>
      <c r="H1968" s="5">
        <f>(N1968+O1968)*(1/General!$B$20)*((F1968/100)-E1968*(C1968/100))*1000/B1968</f>
        <v>695.41923251025435</v>
      </c>
      <c r="I1968" s="5">
        <f>(N1968+O1968)*(1/General!$B$20)*((D1968/100)*E1968-(G1968/100))*1000/B1968</f>
        <v>317.47601853931025</v>
      </c>
      <c r="J1968" s="5">
        <f t="shared" si="30"/>
        <v>0.45652464541901905</v>
      </c>
      <c r="K1968" s="5">
        <f>MAX(Online_RAW!$L$2-Online_RAW!L1968,0)</f>
        <v>0</v>
      </c>
      <c r="L1968" s="5">
        <f>0.0039*(Online_RAW!M1968)</f>
        <v>237.60554999999999</v>
      </c>
      <c r="M1968" s="10">
        <f>Online_RAW!$N$2-Online_RAW!N1968</f>
        <v>809.60591818182002</v>
      </c>
      <c r="N1968" s="5">
        <f>Online_RAW!C1968*60</f>
        <v>75.78681818181839</v>
      </c>
      <c r="O1968" s="5">
        <f>MAX(0, Online_RAW!D1968*60)</f>
        <v>104.307</v>
      </c>
      <c r="P1968" s="5">
        <f>_xlfn.IFNA(VLOOKUP(A1968,Sampling!$D$7:$E$14,2,FALSE),0)</f>
        <v>0</v>
      </c>
      <c r="Q1968">
        <f>_xlfn.IFNA(VLOOKUP(A1968,Refill!$D$6:$G$8,2,FALSE),0)</f>
        <v>0</v>
      </c>
    </row>
    <row r="1969" spans="1:17" x14ac:dyDescent="0.25">
      <c r="A1969" s="5">
        <f>ROUND((Online_RAW!B1969-General!$B$10)*24,3)</f>
        <v>32.783000000000001</v>
      </c>
      <c r="B1969" s="5">
        <f>General!$B$12+Online_ANA!K1969/1000+Online_ANA!L1969/1000+Online_ANA!M1969/1000/General!$B$22-SUM($P$2:P1969)/1000/General!$B$24+SUM($Q$2:Q1969)/1000/General!$B$24</f>
        <v>1.902402687844037</v>
      </c>
      <c r="C1969" s="5">
        <f>Online_RAW!K1969</f>
        <v>55.061111111111103</v>
      </c>
      <c r="D1969" s="5">
        <f>Online_RAW!J1969</f>
        <v>8.24714285714286</v>
      </c>
      <c r="E1969" s="5">
        <f>(1-F1969/100-G1969/100)/(1-C1969/100-D1969/100-General!$B$17/100)</f>
        <v>0.92387349254684237</v>
      </c>
      <c r="F1969" s="5">
        <f>N1969*General!$B$14/(N1969+O1969)+O1969*100/(N1969+O1969)</f>
        <v>66.484294275411557</v>
      </c>
      <c r="G1969" s="5">
        <f>N1969*General!$B$15/(N1969+O1969)</f>
        <v>1.6927124103327498E-2</v>
      </c>
      <c r="H1969" s="5">
        <f>(N1969+O1969)*(1/General!$B$20)*((F1969/100)-E1969*(C1969/100))*1000/B1969</f>
        <v>660.41868420799301</v>
      </c>
      <c r="I1969" s="5">
        <f>(N1969+O1969)*(1/General!$B$20)*((D1969/100)*E1969-(G1969/100))*1000/B1969</f>
        <v>321.53868602245194</v>
      </c>
      <c r="J1969" s="5">
        <f t="shared" si="30"/>
        <v>0.48687097096299925</v>
      </c>
      <c r="K1969" s="5">
        <f>MAX(Online_RAW!$L$2-Online_RAW!L1969,0)</f>
        <v>0</v>
      </c>
      <c r="L1969" s="5">
        <f>0.0039*(Online_RAW!M1969)</f>
        <v>237.967275</v>
      </c>
      <c r="M1969" s="10">
        <f>Online_RAW!$N$2-Online_RAW!N1969</f>
        <v>811.4346000000005</v>
      </c>
      <c r="N1969" s="5">
        <f>Online_RAW!C1969*60</f>
        <v>76.318200000000004</v>
      </c>
      <c r="O1969" s="5">
        <f>MAX(0, Online_RAW!D1969*60)</f>
        <v>104.02714285714261</v>
      </c>
      <c r="P1969" s="5">
        <f>_xlfn.IFNA(VLOOKUP(A1969,Sampling!$D$7:$E$14,2,FALSE),0)</f>
        <v>0</v>
      </c>
      <c r="Q1969">
        <f>_xlfn.IFNA(VLOOKUP(A1969,Refill!$D$6:$G$8,2,FALSE),0)</f>
        <v>0</v>
      </c>
    </row>
    <row r="1970" spans="1:17" x14ac:dyDescent="0.25">
      <c r="A1970" s="5">
        <f>ROUND((Online_RAW!B1970-General!$B$10)*24,3)</f>
        <v>32.799999999999997</v>
      </c>
      <c r="B1970" s="5">
        <f>General!$B$12+Online_ANA!K1970/1000+Online_ANA!L1970/1000+Online_ANA!M1970/1000/General!$B$22-SUM($P$2:P1970)/1000/General!$B$24+SUM($Q$2:Q1970)/1000/General!$B$24</f>
        <v>1.9046057782735597</v>
      </c>
      <c r="C1970" s="5">
        <f>Online_RAW!K1970</f>
        <v>54.960769230769202</v>
      </c>
      <c r="D1970" s="5">
        <f>Online_RAW!J1970</f>
        <v>8.2814285714285703</v>
      </c>
      <c r="E1970" s="5">
        <f>(1-F1970/100-G1970/100)/(1-C1970/100-D1970/100-General!$B$17/100)</f>
        <v>0.89807314112239267</v>
      </c>
      <c r="F1970" s="5">
        <f>N1970*General!$B$14/(N1970+O1970)+O1970*100/(N1970+O1970)</f>
        <v>67.360910070519623</v>
      </c>
      <c r="G1970" s="5">
        <f>N1970*General!$B$15/(N1970+O1970)</f>
        <v>1.6484388853272913E-2</v>
      </c>
      <c r="H1970" s="5">
        <f>(N1970+O1970)*(1/General!$B$20)*((F1970/100)-E1970*(C1970/100))*1000/B1970</f>
        <v>758.84179608290196</v>
      </c>
      <c r="I1970" s="5">
        <f>(N1970+O1970)*(1/General!$B$20)*((D1970/100)*E1970-(G1970/100))*1000/B1970</f>
        <v>312.8102085674459</v>
      </c>
      <c r="J1970" s="5">
        <f t="shared" si="30"/>
        <v>0.41222058429326686</v>
      </c>
      <c r="K1970" s="5">
        <f>MAX(Online_RAW!$L$2-Online_RAW!L1970,0)</f>
        <v>0</v>
      </c>
      <c r="L1970" s="5">
        <f>0.0039*(Online_RAW!M1970)</f>
        <v>238.45184999999998</v>
      </c>
      <c r="M1970" s="10">
        <f>Online_RAW!$N$2-Online_RAW!N1970</f>
        <v>813.30778181818005</v>
      </c>
      <c r="N1970" s="5">
        <f>Online_RAW!C1970*60</f>
        <v>74.159181818181594</v>
      </c>
      <c r="O1970" s="5">
        <f>MAX(0, Online_RAW!D1970*60)</f>
        <v>105.7909090909092</v>
      </c>
      <c r="P1970" s="5">
        <f>_xlfn.IFNA(VLOOKUP(A1970,Sampling!$D$7:$E$14,2,FALSE),0)</f>
        <v>0</v>
      </c>
      <c r="Q1970">
        <f>_xlfn.IFNA(VLOOKUP(A1970,Refill!$D$6:$G$8,2,FALSE),0)</f>
        <v>0</v>
      </c>
    </row>
    <row r="1971" spans="1:17" x14ac:dyDescent="0.25">
      <c r="A1971" s="5">
        <f>ROUND((Online_RAW!B1971-General!$B$10)*24,3)</f>
        <v>32.817</v>
      </c>
      <c r="B1971" s="5">
        <f>General!$B$12+Online_ANA!K1971/1000+Online_ANA!L1971/1000+Online_ANA!M1971/1000/General!$B$22-SUM($P$2:P1971)/1000/General!$B$24+SUM($Q$2:Q1971)/1000/General!$B$24</f>
        <v>1.9067421611288349</v>
      </c>
      <c r="C1971" s="5">
        <f>Online_RAW!K1971</f>
        <v>55.343636363636399</v>
      </c>
      <c r="D1971" s="5">
        <f>Online_RAW!J1971</f>
        <v>8.3385714285714307</v>
      </c>
      <c r="E1971" s="5">
        <f>(1-F1971/100-G1971/100)/(1-C1971/100-D1971/100-General!$B$17/100)</f>
        <v>0.9144630825160589</v>
      </c>
      <c r="F1971" s="5">
        <f>N1971*General!$B$14/(N1971+O1971)+O1971*100/(N1971+O1971)</f>
        <v>67.167819019371777</v>
      </c>
      <c r="G1971" s="5">
        <f>N1971*General!$B$15/(N1971+O1971)</f>
        <v>1.6581909586175871E-2</v>
      </c>
      <c r="H1971" s="5">
        <f>(N1971+O1971)*(1/General!$B$20)*((F1971/100)-E1971*(C1971/100))*1000/B1971</f>
        <v>696.71212778018514</v>
      </c>
      <c r="I1971" s="5">
        <f>(N1971+O1971)*(1/General!$B$20)*((D1971/100)*E1971-(G1971/100))*1000/B1971</f>
        <v>320.15116361870105</v>
      </c>
      <c r="J1971" s="5">
        <f t="shared" si="30"/>
        <v>0.45951713893476209</v>
      </c>
      <c r="K1971" s="5">
        <f>MAX(Online_RAW!$L$2-Online_RAW!L1971,0)</f>
        <v>0</v>
      </c>
      <c r="L1971" s="5">
        <f>0.0039*(Online_RAW!M1971)</f>
        <v>238.84184999999999</v>
      </c>
      <c r="M1971" s="10">
        <f>Online_RAW!$N$2-Online_RAW!N1971</f>
        <v>815.21133913043013</v>
      </c>
      <c r="N1971" s="5">
        <f>Online_RAW!C1971*60</f>
        <v>74.546727272726997</v>
      </c>
      <c r="O1971" s="5">
        <f>MAX(0, Online_RAW!D1971*60)</f>
        <v>105.279913043478</v>
      </c>
      <c r="P1971" s="5">
        <f>_xlfn.IFNA(VLOOKUP(A1971,Sampling!$D$7:$E$14,2,FALSE),0)</f>
        <v>0</v>
      </c>
      <c r="Q1971">
        <f>_xlfn.IFNA(VLOOKUP(A1971,Refill!$D$6:$G$8,2,FALSE),0)</f>
        <v>0</v>
      </c>
    </row>
    <row r="1972" spans="1:17" x14ac:dyDescent="0.25">
      <c r="A1972" s="5">
        <f>ROUND((Online_RAW!B1972-General!$B$10)*24,3)</f>
        <v>32.832999999999998</v>
      </c>
      <c r="B1972" s="5">
        <f>General!$B$12+Online_ANA!K1972/1000+Online_ANA!L1972/1000+Online_ANA!M1972/1000/General!$B$22-SUM($P$2:P1972)/1000/General!$B$24+SUM($Q$2:Q1972)/1000/General!$B$24</f>
        <v>1.9088920371559637</v>
      </c>
      <c r="C1972" s="5">
        <f>Online_RAW!K1972</f>
        <v>55.519090909090899</v>
      </c>
      <c r="D1972" s="5">
        <f>Online_RAW!J1972</f>
        <v>8.3655555555555505</v>
      </c>
      <c r="E1972" s="5">
        <f>(1-F1972/100-G1972/100)/(1-C1972/100-D1972/100-General!$B$17/100)</f>
        <v>0.9157907181428705</v>
      </c>
      <c r="F1972" s="5">
        <f>N1972*General!$B$14/(N1972+O1972)+O1972*100/(N1972+O1972)</f>
        <v>67.3056377449021</v>
      </c>
      <c r="G1972" s="5">
        <f>N1972*General!$B$15/(N1972+O1972)</f>
        <v>1.6512304169241373E-2</v>
      </c>
      <c r="H1972" s="5">
        <f>(N1972+O1972)*(1/General!$B$20)*((F1972/100)-E1972*(C1972/100))*1000/B1972</f>
        <v>692.82248433735981</v>
      </c>
      <c r="I1972" s="5">
        <f>(N1972+O1972)*(1/General!$B$20)*((D1972/100)*E1972-(G1972/100))*1000/B1972</f>
        <v>321.73581995003445</v>
      </c>
      <c r="J1972" s="5">
        <f t="shared" si="30"/>
        <v>0.46438420695563032</v>
      </c>
      <c r="K1972" s="5">
        <f>MAX(Online_RAW!$L$2-Online_RAW!L1972,0)</f>
        <v>0</v>
      </c>
      <c r="L1972" s="5">
        <f>0.0039*(Online_RAW!M1972)</f>
        <v>239.24744999999999</v>
      </c>
      <c r="M1972" s="10">
        <f>Online_RAW!$N$2-Online_RAW!N1972</f>
        <v>817.11260000000038</v>
      </c>
      <c r="N1972" s="5">
        <f>Online_RAW!C1972*60</f>
        <v>74.335090909090809</v>
      </c>
      <c r="O1972" s="5">
        <f>MAX(0, Online_RAW!D1972*60)</f>
        <v>105.73690909090921</v>
      </c>
      <c r="P1972" s="5">
        <f>_xlfn.IFNA(VLOOKUP(A1972,Sampling!$D$7:$E$14,2,FALSE),0)</f>
        <v>0</v>
      </c>
      <c r="Q1972">
        <f>_xlfn.IFNA(VLOOKUP(A1972,Refill!$D$6:$G$8,2,FALSE),0)</f>
        <v>0</v>
      </c>
    </row>
    <row r="1973" spans="1:17" x14ac:dyDescent="0.25">
      <c r="A1973" s="5">
        <f>ROUND((Online_RAW!B1973-General!$B$10)*24,3)</f>
        <v>32.85</v>
      </c>
      <c r="B1973" s="5">
        <f>General!$B$12+Online_ANA!K1973/1000+Online_ANA!L1973/1000+Online_ANA!M1973/1000/General!$B$22-SUM($P$2:P1973)/1000/General!$B$24+SUM($Q$2:Q1973)/1000/General!$B$24</f>
        <v>1.9109031827981655</v>
      </c>
      <c r="C1973" s="5">
        <f>Online_RAW!K1973</f>
        <v>55.695</v>
      </c>
      <c r="D1973" s="5">
        <f>Online_RAW!J1973</f>
        <v>8.3420000000000005</v>
      </c>
      <c r="E1973" s="5">
        <f>(1-F1973/100-G1973/100)/(1-C1973/100-D1973/100-General!$B$17/100)</f>
        <v>0.93057200023905795</v>
      </c>
      <c r="F1973" s="5">
        <f>N1973*General!$B$14/(N1973+O1973)+O1973*100/(N1973+O1973)</f>
        <v>66.919783321519404</v>
      </c>
      <c r="G1973" s="5">
        <f>N1973*General!$B$15/(N1973+O1973)</f>
        <v>1.6707180140646767E-2</v>
      </c>
      <c r="H1973" s="5">
        <f>(N1973+O1973)*(1/General!$B$20)*((F1973/100)-E1973*(C1973/100))*1000/B1973</f>
        <v>634.65488894071166</v>
      </c>
      <c r="I1973" s="5">
        <f>(N1973+O1973)*(1/General!$B$20)*((D1973/100)*E1973-(G1973/100))*1000/B1973</f>
        <v>325.75231542496761</v>
      </c>
      <c r="J1973" s="5">
        <f t="shared" si="30"/>
        <v>0.51327472788978834</v>
      </c>
      <c r="K1973" s="5">
        <f>MAX(Online_RAW!$L$2-Online_RAW!L1973,0)</f>
        <v>0</v>
      </c>
      <c r="L1973" s="5">
        <f>0.0039*(Online_RAW!M1973)</f>
        <v>239.58382499999999</v>
      </c>
      <c r="M1973" s="10">
        <f>Online_RAW!$N$2-Online_RAW!N1973</f>
        <v>818.9381000000003</v>
      </c>
      <c r="N1973" s="5">
        <f>Online_RAW!C1973*60</f>
        <v>75.232285714285808</v>
      </c>
      <c r="O1973" s="5">
        <f>MAX(0, Online_RAW!D1973*60)</f>
        <v>104.8873636363638</v>
      </c>
      <c r="P1973" s="5">
        <f>_xlfn.IFNA(VLOOKUP(A1973,Sampling!$D$7:$E$14,2,FALSE),0)</f>
        <v>0</v>
      </c>
      <c r="Q1973">
        <f>_xlfn.IFNA(VLOOKUP(A1973,Refill!$D$6:$G$8,2,FALSE),0)</f>
        <v>0</v>
      </c>
    </row>
    <row r="1974" spans="1:17" x14ac:dyDescent="0.25">
      <c r="A1974" s="5">
        <f>ROUND((Online_RAW!B1974-General!$B$10)*24,3)</f>
        <v>32.866999999999997</v>
      </c>
      <c r="B1974" s="5">
        <f>General!$B$12+Online_ANA!K1974/1000+Online_ANA!L1974/1000+Online_ANA!M1974/1000/General!$B$22-SUM($P$2:P1974)/1000/General!$B$24+SUM($Q$2:Q1974)/1000/General!$B$24</f>
        <v>1.9130554916597162</v>
      </c>
      <c r="C1974" s="5">
        <f>Online_RAW!K1974</f>
        <v>55.542499999999997</v>
      </c>
      <c r="D1974" s="5">
        <f>Online_RAW!J1974</f>
        <v>8.3444444444444397</v>
      </c>
      <c r="E1974" s="5">
        <f>(1-F1974/100-G1974/100)/(1-C1974/100-D1974/100-General!$B$17/100)</f>
        <v>0.92416283793499765</v>
      </c>
      <c r="F1974" s="5">
        <f>N1974*General!$B$14/(N1974+O1974)+O1974*100/(N1974+O1974)</f>
        <v>67.008872056473038</v>
      </c>
      <c r="G1974" s="5">
        <f>N1974*General!$B$15/(N1974+O1974)</f>
        <v>1.6662185830064121E-2</v>
      </c>
      <c r="H1974" s="5">
        <f>(N1974+O1974)*(1/General!$B$20)*((F1974/100)-E1974*(C1974/100))*1000/B1974</f>
        <v>657.76045650532762</v>
      </c>
      <c r="I1974" s="5">
        <f>(N1974+O1974)*(1/General!$B$20)*((D1974/100)*E1974-(G1974/100))*1000/B1974</f>
        <v>322.82577737660307</v>
      </c>
      <c r="J1974" s="5">
        <f t="shared" si="30"/>
        <v>0.49079535594427803</v>
      </c>
      <c r="K1974" s="5">
        <f>MAX(Online_RAW!$L$2-Online_RAW!L1974,0)</f>
        <v>0</v>
      </c>
      <c r="L1974" s="5">
        <f>0.0039*(Online_RAW!M1974)</f>
        <v>240.02549999999999</v>
      </c>
      <c r="M1974" s="10">
        <f>Online_RAW!$N$2-Online_RAW!N1974</f>
        <v>820.80269090909042</v>
      </c>
      <c r="N1974" s="5">
        <f>Online_RAW!C1974*60</f>
        <v>74.934285714285593</v>
      </c>
      <c r="O1974" s="5">
        <f>MAX(0, Online_RAW!D1974*60)</f>
        <v>104.9563636363638</v>
      </c>
      <c r="P1974" s="5">
        <f>_xlfn.IFNA(VLOOKUP(A1974,Sampling!$D$7:$E$14,2,FALSE),0)</f>
        <v>0</v>
      </c>
      <c r="Q1974">
        <f>_xlfn.IFNA(VLOOKUP(A1974,Refill!$D$6:$G$8,2,FALSE),0)</f>
        <v>0</v>
      </c>
    </row>
    <row r="1975" spans="1:17" x14ac:dyDescent="0.25">
      <c r="A1975" s="5">
        <f>ROUND((Online_RAW!B1975-General!$B$10)*24,3)</f>
        <v>32.883000000000003</v>
      </c>
      <c r="B1975" s="5">
        <f>General!$B$12+Online_ANA!K1975/1000+Online_ANA!L1975/1000+Online_ANA!M1975/1000/General!$B$22-SUM($P$2:P1975)/1000/General!$B$24+SUM($Q$2:Q1975)/1000/General!$B$24</f>
        <v>1.9151333932488994</v>
      </c>
      <c r="C1975" s="5">
        <f>Online_RAW!K1975</f>
        <v>55.322727272727299</v>
      </c>
      <c r="D1975" s="5">
        <f>Online_RAW!J1975</f>
        <v>8.3759999999999994</v>
      </c>
      <c r="E1975" s="5">
        <f>(1-F1975/100-G1975/100)/(1-C1975/100-D1975/100-General!$B$17/100)</f>
        <v>0.9239405706063103</v>
      </c>
      <c r="F1975" s="5">
        <f>N1975*General!$B$14/(N1975+O1975)+O1975*100/(N1975+O1975)</f>
        <v>66.842817288420036</v>
      </c>
      <c r="G1975" s="5">
        <f>N1975*General!$B$15/(N1975+O1975)</f>
        <v>1.6746051874535338E-2</v>
      </c>
      <c r="H1975" s="5">
        <f>(N1975+O1975)*(1/General!$B$20)*((F1975/100)-E1975*(C1975/100))*1000/B1975</f>
        <v>659.52598568450935</v>
      </c>
      <c r="I1975" s="5">
        <f>(N1975+O1975)*(1/General!$B$20)*((D1975/100)*E1975-(G1975/100))*1000/B1975</f>
        <v>323.81798206676808</v>
      </c>
      <c r="J1975" s="5">
        <f t="shared" si="30"/>
        <v>0.49098593398209112</v>
      </c>
      <c r="K1975" s="5">
        <f>MAX(Online_RAW!$L$2-Online_RAW!L1975,0)</f>
        <v>0</v>
      </c>
      <c r="L1975" s="5">
        <f>0.0039*(Online_RAW!M1975)</f>
        <v>240.41062499999998</v>
      </c>
      <c r="M1975" s="10">
        <f>Online_RAW!$N$2-Online_RAW!N1975</f>
        <v>822.64781739130012</v>
      </c>
      <c r="N1975" s="5">
        <f>Online_RAW!C1975*60</f>
        <v>75.358434782608796</v>
      </c>
      <c r="O1975" s="5">
        <f>MAX(0, Online_RAW!D1975*60)</f>
        <v>104.6444347826088</v>
      </c>
      <c r="P1975" s="5">
        <f>_xlfn.IFNA(VLOOKUP(A1975,Sampling!$D$7:$E$14,2,FALSE),0)</f>
        <v>0</v>
      </c>
      <c r="Q1975">
        <f>_xlfn.IFNA(VLOOKUP(A1975,Refill!$D$6:$G$8,2,FALSE),0)</f>
        <v>0</v>
      </c>
    </row>
    <row r="1976" spans="1:17" x14ac:dyDescent="0.25">
      <c r="A1976" s="5">
        <f>ROUND((Online_RAW!B1976-General!$B$10)*24,3)</f>
        <v>32.9</v>
      </c>
      <c r="B1976" s="5">
        <f>General!$B$12+Online_ANA!K1976/1000+Online_ANA!L1976/1000+Online_ANA!M1976/1000/General!$B$22-SUM($P$2:P1976)/1000/General!$B$24+SUM($Q$2:Q1976)/1000/General!$B$24</f>
        <v>1.9173357833027527</v>
      </c>
      <c r="C1976" s="5">
        <f>Online_RAW!K1976</f>
        <v>55.341818181818198</v>
      </c>
      <c r="D1976" s="5">
        <f>Online_RAW!J1976</f>
        <v>8.3537499999999998</v>
      </c>
      <c r="E1976" s="5">
        <f>(1-F1976/100-G1976/100)/(1-C1976/100-D1976/100-General!$B$17/100)</f>
        <v>0.90597744602714092</v>
      </c>
      <c r="F1976" s="5">
        <f>N1976*General!$B$14/(N1976+O1976)+O1976*100/(N1976+O1976)</f>
        <v>67.48459113006416</v>
      </c>
      <c r="G1976" s="5">
        <f>N1976*General!$B$15/(N1976+O1976)</f>
        <v>1.6421923671684772E-2</v>
      </c>
      <c r="H1976" s="5">
        <f>(N1976+O1976)*(1/General!$B$20)*((F1976/100)-E1976*(C1976/100))*1000/B1976</f>
        <v>726.37386333893846</v>
      </c>
      <c r="I1976" s="5">
        <f>(N1976+O1976)*(1/General!$B$20)*((D1976/100)*E1976-(G1976/100))*1000/B1976</f>
        <v>316.23690632892431</v>
      </c>
      <c r="J1976" s="5">
        <f t="shared" si="30"/>
        <v>0.43536382886255193</v>
      </c>
      <c r="K1976" s="5">
        <f>MAX(Online_RAW!$L$2-Online_RAW!L1976,0)</f>
        <v>0</v>
      </c>
      <c r="L1976" s="5">
        <f>0.0039*(Online_RAW!M1976)</f>
        <v>240.83982</v>
      </c>
      <c r="M1976" s="10">
        <f>Online_RAW!$N$2-Online_RAW!N1976</f>
        <v>824.58060000000023</v>
      </c>
      <c r="N1976" s="5">
        <f>Online_RAW!C1976*60</f>
        <v>73.882000000000204</v>
      </c>
      <c r="O1976" s="5">
        <f>MAX(0, Online_RAW!D1976*60)</f>
        <v>106.0774285714284</v>
      </c>
      <c r="P1976" s="5">
        <f>_xlfn.IFNA(VLOOKUP(A1976,Sampling!$D$7:$E$14,2,FALSE),0)</f>
        <v>0</v>
      </c>
      <c r="Q1976">
        <f>_xlfn.IFNA(VLOOKUP(A1976,Refill!$D$6:$G$8,2,FALSE),0)</f>
        <v>0</v>
      </c>
    </row>
    <row r="1977" spans="1:17" x14ac:dyDescent="0.25">
      <c r="A1977" s="5">
        <f>ROUND((Online_RAW!B1977-General!$B$10)*24,3)</f>
        <v>32.917000000000002</v>
      </c>
      <c r="B1977" s="5">
        <f>General!$B$12+Online_ANA!K1977/1000+Online_ANA!L1977/1000+Online_ANA!M1977/1000/General!$B$22-SUM($P$2:P1977)/1000/General!$B$24+SUM($Q$2:Q1977)/1000/General!$B$24</f>
        <v>1.9195119548165145</v>
      </c>
      <c r="C1977" s="5">
        <f>Online_RAW!K1977</f>
        <v>55.3245454545455</v>
      </c>
      <c r="D1977" s="5">
        <f>Online_RAW!J1977</f>
        <v>8.4612499999999997</v>
      </c>
      <c r="E1977" s="5">
        <f>(1-F1977/100-G1977/100)/(1-C1977/100-D1977/100-General!$B$17/100)</f>
        <v>0.90340429654234056</v>
      </c>
      <c r="F1977" s="5">
        <f>N1977*General!$B$14/(N1977+O1977)+O1977*100/(N1977+O1977)</f>
        <v>67.658494013690813</v>
      </c>
      <c r="G1977" s="5">
        <f>N1977*General!$B$15/(N1977+O1977)</f>
        <v>1.6334093932479393E-2</v>
      </c>
      <c r="H1977" s="5">
        <f>(N1977+O1977)*(1/General!$B$20)*((F1977/100)-E1977*(C1977/100))*1000/B1977</f>
        <v>739.60683455087315</v>
      </c>
      <c r="I1977" s="5">
        <f>(N1977+O1977)*(1/General!$B$20)*((D1977/100)*E1977-(G1977/100))*1000/B1977</f>
        <v>319.11992320306098</v>
      </c>
      <c r="J1977" s="5">
        <f t="shared" ref="J1977:J2010" si="31">I1977/H1977</f>
        <v>0.43147238275163696</v>
      </c>
      <c r="K1977" s="5">
        <f>MAX(Online_RAW!$L$2-Online_RAW!L1977,0)</f>
        <v>0</v>
      </c>
      <c r="L1977" s="5">
        <f>0.0039*(Online_RAW!M1977)</f>
        <v>241.28617499999999</v>
      </c>
      <c r="M1977" s="10">
        <f>Online_RAW!$N$2-Online_RAW!N1977</f>
        <v>826.46610000000055</v>
      </c>
      <c r="N1977" s="5">
        <f>Online_RAW!C1977*60</f>
        <v>73.504090909090792</v>
      </c>
      <c r="O1977" s="5">
        <f>MAX(0, Online_RAW!D1977*60)</f>
        <v>106.4975454545454</v>
      </c>
      <c r="P1977" s="5">
        <f>_xlfn.IFNA(VLOOKUP(A1977,Sampling!$D$7:$E$14,2,FALSE),0)</f>
        <v>0</v>
      </c>
      <c r="Q1977">
        <f>_xlfn.IFNA(VLOOKUP(A1977,Refill!$D$6:$G$8,2,FALSE),0)</f>
        <v>0</v>
      </c>
    </row>
    <row r="1978" spans="1:17" x14ac:dyDescent="0.25">
      <c r="A1978" s="5">
        <f>ROUND((Online_RAW!B1978-General!$B$10)*24,3)</f>
        <v>32.933</v>
      </c>
      <c r="B1978" s="5">
        <f>General!$B$12+Online_ANA!K1978/1000+Online_ANA!L1978/1000+Online_ANA!M1978/1000/General!$B$22-SUM($P$2:P1978)/1000/General!$B$24+SUM($Q$2:Q1978)/1000/General!$B$24</f>
        <v>1.9216944871958532</v>
      </c>
      <c r="C1978" s="5">
        <f>Online_RAW!K1978</f>
        <v>55.750999999999998</v>
      </c>
      <c r="D1978" s="5">
        <f>Online_RAW!J1978</f>
        <v>8.5250000000000004</v>
      </c>
      <c r="E1978" s="5">
        <f>(1-F1978/100-G1978/100)/(1-C1978/100-D1978/100-General!$B$17/100)</f>
        <v>0.89825637741486042</v>
      </c>
      <c r="F1978" s="5">
        <f>N1978*General!$B$14/(N1978+O1978)+O1978*100/(N1978+O1978)</f>
        <v>68.283339282560632</v>
      </c>
      <c r="G1978" s="5">
        <f>N1978*General!$B$15/(N1978+O1978)</f>
        <v>1.6018515513858265E-2</v>
      </c>
      <c r="H1978" s="5">
        <f>(N1978+O1978)*(1/General!$B$20)*((F1978/100)-E1978*(C1978/100))*1000/B1978</f>
        <v>761.38987001086787</v>
      </c>
      <c r="I1978" s="5">
        <f>(N1978+O1978)*(1/General!$B$20)*((D1978/100)*E1978-(G1978/100))*1000/B1978</f>
        <v>319.60243651080327</v>
      </c>
      <c r="J1978" s="5">
        <f t="shared" si="31"/>
        <v>0.41976187115050712</v>
      </c>
      <c r="K1978" s="5">
        <f>MAX(Online_RAW!$L$2-Online_RAW!L1978,0)</f>
        <v>0</v>
      </c>
      <c r="L1978" s="5">
        <f>0.0039*(Online_RAW!M1978)</f>
        <v>241.71419999999998</v>
      </c>
      <c r="M1978" s="10">
        <f>Online_RAW!$N$2-Online_RAW!N1978</f>
        <v>828.37851304347987</v>
      </c>
      <c r="N1978" s="5">
        <f>Online_RAW!C1978*60</f>
        <v>72.142434782608802</v>
      </c>
      <c r="O1978" s="5">
        <f>MAX(0, Online_RAW!D1978*60)</f>
        <v>108.0051818181816</v>
      </c>
      <c r="P1978" s="5">
        <f>_xlfn.IFNA(VLOOKUP(A1978,Sampling!$D$7:$E$14,2,FALSE),0)</f>
        <v>0</v>
      </c>
      <c r="Q1978">
        <f>_xlfn.IFNA(VLOOKUP(A1978,Refill!$D$6:$G$8,2,FALSE),0)</f>
        <v>0</v>
      </c>
    </row>
    <row r="1979" spans="1:17" x14ac:dyDescent="0.25">
      <c r="A1979" s="5">
        <f>ROUND((Online_RAW!B1979-General!$B$10)*24,3)</f>
        <v>32.950000000000003</v>
      </c>
      <c r="B1979" s="5">
        <f>General!$B$12+Online_ANA!K1979/1000+Online_ANA!L1979/1000+Online_ANA!M1979/1000/General!$B$22-SUM($P$2:P1979)/1000/General!$B$24+SUM($Q$2:Q1979)/1000/General!$B$24</f>
        <v>1.9238423987072573</v>
      </c>
      <c r="C1979" s="5">
        <f>Online_RAW!K1979</f>
        <v>56.135833333333302</v>
      </c>
      <c r="D1979" s="5">
        <f>Online_RAW!J1979</f>
        <v>8.5083333333333293</v>
      </c>
      <c r="E1979" s="5">
        <f>(1-F1979/100-G1979/100)/(1-C1979/100-D1979/100-General!$B$17/100)</f>
        <v>0.92890476698810576</v>
      </c>
      <c r="F1979" s="5">
        <f>N1979*General!$B$14/(N1979+O1979)+O1979*100/(N1979+O1979)</f>
        <v>67.543335568320657</v>
      </c>
      <c r="G1979" s="5">
        <f>N1979*General!$B$15/(N1979+O1979)</f>
        <v>1.6392254763474418E-2</v>
      </c>
      <c r="H1979" s="5">
        <f>(N1979+O1979)*(1/General!$B$20)*((F1979/100)-E1979*(C1979/100))*1000/B1979</f>
        <v>643.46557662200712</v>
      </c>
      <c r="I1979" s="5">
        <f>(N1979+O1979)*(1/General!$B$20)*((D1979/100)*E1979-(G1979/100))*1000/B1979</f>
        <v>329.58019910736044</v>
      </c>
      <c r="J1979" s="5">
        <f t="shared" si="31"/>
        <v>0.51219554096048669</v>
      </c>
      <c r="K1979" s="5">
        <f>MAX(Online_RAW!$L$2-Online_RAW!L1979,0)</f>
        <v>0</v>
      </c>
      <c r="L1979" s="5">
        <f>0.0039*(Online_RAW!M1979)</f>
        <v>242.11394999999999</v>
      </c>
      <c r="M1979" s="10">
        <f>Online_RAW!$N$2-Online_RAW!N1979</f>
        <v>830.28400909091033</v>
      </c>
      <c r="N1979" s="5">
        <f>Online_RAW!C1979*60</f>
        <v>73.843909090909207</v>
      </c>
      <c r="O1979" s="5">
        <f>MAX(0, Online_RAW!D1979*60)</f>
        <v>106.34828571428581</v>
      </c>
      <c r="P1979" s="5">
        <f>_xlfn.IFNA(VLOOKUP(A1979,Sampling!$D$7:$E$14,2,FALSE),0)</f>
        <v>0</v>
      </c>
      <c r="Q1979">
        <f>_xlfn.IFNA(VLOOKUP(A1979,Refill!$D$6:$G$8,2,FALSE),0)</f>
        <v>0</v>
      </c>
    </row>
    <row r="1980" spans="1:17" x14ac:dyDescent="0.25">
      <c r="A1980" s="5">
        <f>ROUND((Online_RAW!B1980-General!$B$10)*24,3)</f>
        <v>32.966999999999999</v>
      </c>
      <c r="B1980" s="5">
        <f>General!$B$12+Online_ANA!K1980/1000+Online_ANA!L1980/1000+Online_ANA!M1980/1000/General!$B$22-SUM($P$2:P1980)/1000/General!$B$24+SUM($Q$2:Q1980)/1000/General!$B$24</f>
        <v>1.9259795622185141</v>
      </c>
      <c r="C1980" s="5">
        <f>Online_RAW!K1980</f>
        <v>56.108461538461498</v>
      </c>
      <c r="D1980" s="5">
        <f>Online_RAW!J1980</f>
        <v>8.4779999999999998</v>
      </c>
      <c r="E1980" s="5">
        <f>(1-F1980/100-G1980/100)/(1-C1980/100-D1980/100-General!$B$17/100)</f>
        <v>0.91890557323466238</v>
      </c>
      <c r="F1980" s="5">
        <f>N1980*General!$B$14/(N1980+O1980)+O1980*100/(N1980+O1980)</f>
        <v>67.839662918280709</v>
      </c>
      <c r="G1980" s="5">
        <f>N1980*General!$B$15/(N1980+O1980)</f>
        <v>1.6242594485716817E-2</v>
      </c>
      <c r="H1980" s="5">
        <f>(N1980+O1980)*(1/General!$B$20)*((F1980/100)-E1980*(C1980/100))*1000/B1980</f>
        <v>678.16165782957455</v>
      </c>
      <c r="I1980" s="5">
        <f>(N1980+O1980)*(1/General!$B$20)*((D1980/100)*E1980-(G1980/100))*1000/B1980</f>
        <v>323.81908069992863</v>
      </c>
      <c r="J1980" s="5">
        <f t="shared" si="31"/>
        <v>0.47749541272548029</v>
      </c>
      <c r="K1980" s="5">
        <f>MAX(Online_RAW!$L$2-Online_RAW!L1980,0)</f>
        <v>0</v>
      </c>
      <c r="L1980" s="5">
        <f>0.0039*(Online_RAW!M1980)</f>
        <v>242.54489999999998</v>
      </c>
      <c r="M1980" s="10">
        <f>Online_RAW!$N$2-Online_RAW!N1980</f>
        <v>832.14378181818029</v>
      </c>
      <c r="N1980" s="5">
        <f>Online_RAW!C1980*60</f>
        <v>73.014818181818399</v>
      </c>
      <c r="O1980" s="5">
        <f>MAX(0, Online_RAW!D1980*60)</f>
        <v>106.79590909090921</v>
      </c>
      <c r="P1980" s="5">
        <f>_xlfn.IFNA(VLOOKUP(A1980,Sampling!$D$7:$E$14,2,FALSE),0)</f>
        <v>0</v>
      </c>
      <c r="Q1980">
        <f>_xlfn.IFNA(VLOOKUP(A1980,Refill!$D$6:$G$8,2,FALSE),0)</f>
        <v>0</v>
      </c>
    </row>
    <row r="1981" spans="1:17" x14ac:dyDescent="0.25">
      <c r="A1981" s="5">
        <f>ROUND((Online_RAW!B1981-General!$B$10)*24,3)</f>
        <v>32.982999999999997</v>
      </c>
      <c r="B1981" s="5">
        <f>General!$B$12+Online_ANA!K1981/1000+Online_ANA!L1981/1000+Online_ANA!M1981/1000/General!$B$22-SUM($P$2:P1981)/1000/General!$B$24+SUM($Q$2:Q1981)/1000/General!$B$24</f>
        <v>1.9281729193643484</v>
      </c>
      <c r="C1981" s="5">
        <f>Online_RAW!K1981</f>
        <v>55.892222222222202</v>
      </c>
      <c r="D1981" s="5">
        <f>Online_RAW!J1981</f>
        <v>8.4640000000000004</v>
      </c>
      <c r="E1981" s="5">
        <f>(1-F1981/100-G1981/100)/(1-C1981/100-D1981/100-General!$B$17/100)</f>
        <v>0.92149823956216204</v>
      </c>
      <c r="F1981" s="5">
        <f>N1981*General!$B$14/(N1981+O1981)+O1981*100/(N1981+O1981)</f>
        <v>67.536651095483535</v>
      </c>
      <c r="G1981" s="5">
        <f>N1981*General!$B$15/(N1981+O1981)</f>
        <v>1.6395630759856797E-2</v>
      </c>
      <c r="H1981" s="5">
        <f>(N1981+O1981)*(1/General!$B$20)*((F1981/100)-E1981*(C1981/100))*1000/B1981</f>
        <v>667.96092618008049</v>
      </c>
      <c r="I1981" s="5">
        <f>(N1981+O1981)*(1/General!$B$20)*((D1981/100)*E1981-(G1981/100))*1000/B1981</f>
        <v>324.2782423781743</v>
      </c>
      <c r="J1981" s="5">
        <f t="shared" si="31"/>
        <v>0.48547486786786948</v>
      </c>
      <c r="K1981" s="5">
        <f>MAX(Online_RAW!$L$2-Online_RAW!L1981,0)</f>
        <v>0</v>
      </c>
      <c r="L1981" s="5">
        <f>0.0039*(Online_RAW!M1981)</f>
        <v>242.97682499999999</v>
      </c>
      <c r="M1981" s="10">
        <f>Online_RAW!$N$2-Online_RAW!N1981</f>
        <v>834.06374285713991</v>
      </c>
      <c r="N1981" s="5">
        <f>Online_RAW!C1981*60</f>
        <v>73.806571428571203</v>
      </c>
      <c r="O1981" s="5">
        <f>MAX(0, Online_RAW!D1981*60)</f>
        <v>106.25742857142841</v>
      </c>
      <c r="P1981" s="5">
        <f>_xlfn.IFNA(VLOOKUP(A1981,Sampling!$D$7:$E$14,2,FALSE),0)</f>
        <v>0</v>
      </c>
      <c r="Q1981">
        <f>_xlfn.IFNA(VLOOKUP(A1981,Refill!$D$6:$G$8,2,FALSE),0)</f>
        <v>0</v>
      </c>
    </row>
    <row r="1982" spans="1:17" x14ac:dyDescent="0.25">
      <c r="A1982" s="5">
        <f>ROUND((Online_RAW!B1982-General!$B$10)*24,3)</f>
        <v>33</v>
      </c>
      <c r="B1982" s="5">
        <f>General!$B$12+Online_ANA!K1982/1000+Online_ANA!L1982/1000+Online_ANA!M1982/1000/General!$B$22-SUM($P$2:P1982)/1000/General!$B$24+SUM($Q$2:Q1982)/1000/General!$B$24</f>
        <v>1.9302570987136052</v>
      </c>
      <c r="C1982" s="5">
        <f>Online_RAW!K1982</f>
        <v>55.9514285714286</v>
      </c>
      <c r="D1982" s="5">
        <f>Online_RAW!J1982</f>
        <v>8.4755555555555606</v>
      </c>
      <c r="E1982" s="5">
        <f>(1-F1982/100-G1982/100)/(1-C1982/100-D1982/100-General!$B$17/100)</f>
        <v>0.92341248847641766</v>
      </c>
      <c r="F1982" s="5">
        <f>N1982*General!$B$14/(N1982+O1982)+O1982*100/(N1982+O1982)</f>
        <v>67.534589698808801</v>
      </c>
      <c r="G1982" s="5">
        <f>N1982*General!$B$15/(N1982+O1982)</f>
        <v>1.6396671869288493E-2</v>
      </c>
      <c r="H1982" s="5">
        <f>(N1982+O1982)*(1/General!$B$20)*((F1982/100)-E1982*(C1982/100))*1000/B1982</f>
        <v>659.61298185059673</v>
      </c>
      <c r="I1982" s="5">
        <f>(N1982+O1982)*(1/General!$B$20)*((D1982/100)*E1982-(G1982/100))*1000/B1982</f>
        <v>324.64651768175264</v>
      </c>
      <c r="J1982" s="5">
        <f t="shared" si="31"/>
        <v>0.49217727154327828</v>
      </c>
      <c r="K1982" s="5">
        <f>MAX(Online_RAW!$L$2-Online_RAW!L1982,0)</f>
        <v>0</v>
      </c>
      <c r="L1982" s="5">
        <f>0.0039*(Online_RAW!M1982)</f>
        <v>243.343425</v>
      </c>
      <c r="M1982" s="10">
        <f>Online_RAW!$N$2-Online_RAW!N1982</f>
        <v>835.93590434782982</v>
      </c>
      <c r="N1982" s="5">
        <f>Online_RAW!C1982*60</f>
        <v>73.720434782608805</v>
      </c>
      <c r="O1982" s="5">
        <f>MAX(0, Online_RAW!D1982*60)</f>
        <v>106.122</v>
      </c>
      <c r="P1982" s="5">
        <f>_xlfn.IFNA(VLOOKUP(A1982,Sampling!$D$7:$E$14,2,FALSE),0)</f>
        <v>0</v>
      </c>
      <c r="Q1982">
        <f>_xlfn.IFNA(VLOOKUP(A1982,Refill!$D$6:$G$8,2,FALSE),0)</f>
        <v>0</v>
      </c>
    </row>
    <row r="1983" spans="1:17" x14ac:dyDescent="0.25">
      <c r="A1983" s="5">
        <f>ROUND((Online_RAW!B1983-General!$B$10)*24,3)</f>
        <v>33.017000000000003</v>
      </c>
      <c r="B1983" s="5">
        <f>General!$B$12+Online_ANA!K1983/1000+Online_ANA!L1983/1000+Online_ANA!M1983/1000/General!$B$22-SUM($P$2:P1983)/1000/General!$B$24+SUM($Q$2:Q1983)/1000/General!$B$24</f>
        <v>1.9324862597164312</v>
      </c>
      <c r="C1983" s="5">
        <f>Online_RAW!K1983</f>
        <v>55.731818181818198</v>
      </c>
      <c r="D1983" s="5">
        <f>Online_RAW!J1983</f>
        <v>8.5116666666666703</v>
      </c>
      <c r="E1983" s="5">
        <f>(1-F1983/100-G1983/100)/(1-C1983/100-D1983/100-General!$B$17/100)</f>
        <v>0.88429442147398418</v>
      </c>
      <c r="F1983" s="5">
        <f>N1983*General!$B$14/(N1983+O1983)+O1983*100/(N1983+O1983)</f>
        <v>68.747556451674043</v>
      </c>
      <c r="G1983" s="5">
        <f>N1983*General!$B$15/(N1983+O1983)</f>
        <v>1.5784062398144422E-2</v>
      </c>
      <c r="H1983" s="5">
        <f>(N1983+O1983)*(1/General!$B$20)*((F1983/100)-E1983*(C1983/100))*1000/B1983</f>
        <v>808.4133839118706</v>
      </c>
      <c r="I1983" s="5">
        <f>(N1983+O1983)*(1/General!$B$20)*((D1983/100)*E1983-(G1983/100))*1000/B1983</f>
        <v>311.9581101784986</v>
      </c>
      <c r="J1983" s="5">
        <f t="shared" si="31"/>
        <v>0.38588934372777134</v>
      </c>
      <c r="K1983" s="5">
        <f>MAX(Online_RAW!$L$2-Online_RAW!L1983,0)</f>
        <v>0</v>
      </c>
      <c r="L1983" s="5">
        <f>0.0039*(Online_RAW!M1983)</f>
        <v>243.80459999999999</v>
      </c>
      <c r="M1983" s="10">
        <f>Online_RAW!$N$2-Online_RAW!N1983</f>
        <v>837.86300909091005</v>
      </c>
      <c r="N1983" s="5">
        <f>Online_RAW!C1983*60</f>
        <v>70.98899999999999</v>
      </c>
      <c r="O1983" s="5">
        <f>MAX(0, Online_RAW!D1983*60)</f>
        <v>108.9114545454546</v>
      </c>
      <c r="P1983" s="5">
        <f>_xlfn.IFNA(VLOOKUP(A1983,Sampling!$D$7:$E$14,2,FALSE),0)</f>
        <v>0</v>
      </c>
      <c r="Q1983">
        <f>_xlfn.IFNA(VLOOKUP(A1983,Refill!$D$6:$G$8,2,FALSE),0)</f>
        <v>0</v>
      </c>
    </row>
    <row r="1984" spans="1:17" x14ac:dyDescent="0.25">
      <c r="A1984" s="5">
        <f>ROUND((Online_RAW!B1984-General!$B$10)*24,3)</f>
        <v>33.033000000000001</v>
      </c>
      <c r="B1984" s="5">
        <f>General!$B$12+Online_ANA!K1984/1000+Online_ANA!L1984/1000+Online_ANA!M1984/1000/General!$B$22-SUM($P$2:P1984)/1000/General!$B$24+SUM($Q$2:Q1984)/1000/General!$B$24</f>
        <v>1.9346066691264496</v>
      </c>
      <c r="C1984" s="5">
        <f>Online_RAW!K1984</f>
        <v>55.923846153846199</v>
      </c>
      <c r="D1984" s="5">
        <f>Online_RAW!J1984</f>
        <v>8.6037499999999998</v>
      </c>
      <c r="E1984" s="5">
        <f>(1-F1984/100-G1984/100)/(1-C1984/100-D1984/100-General!$B$17/100)</f>
        <v>0.87448293735521931</v>
      </c>
      <c r="F1984" s="5">
        <f>N1984*General!$B$14/(N1984+O1984)+O1984*100/(N1984+O1984)</f>
        <v>69.342886739230877</v>
      </c>
      <c r="G1984" s="5">
        <f>N1984*General!$B$15/(N1984+O1984)</f>
        <v>1.5483390535741975E-2</v>
      </c>
      <c r="H1984" s="5">
        <f>(N1984+O1984)*(1/General!$B$20)*((F1984/100)-E1984*(C1984/100))*1000/B1984</f>
        <v>848.70849940483629</v>
      </c>
      <c r="I1984" s="5">
        <f>(N1984+O1984)*(1/General!$B$20)*((D1984/100)*E1984-(G1984/100))*1000/B1984</f>
        <v>311.78507512000743</v>
      </c>
      <c r="J1984" s="5">
        <f t="shared" si="31"/>
        <v>0.36736414839564968</v>
      </c>
      <c r="K1984" s="5">
        <f>MAX(Online_RAW!$L$2-Online_RAW!L1984,0)</f>
        <v>0</v>
      </c>
      <c r="L1984" s="5">
        <f>0.0039*(Online_RAW!M1984)</f>
        <v>244.1985</v>
      </c>
      <c r="M1984" s="10">
        <f>Online_RAW!$N$2-Online_RAW!N1984</f>
        <v>839.74490434783002</v>
      </c>
      <c r="N1984" s="5">
        <f>Online_RAW!C1984*60</f>
        <v>69.699391304347799</v>
      </c>
      <c r="O1984" s="5">
        <f>MAX(0, Online_RAW!D1984*60)</f>
        <v>110.36295652173899</v>
      </c>
      <c r="P1984" s="5">
        <f>_xlfn.IFNA(VLOOKUP(A1984,Sampling!$D$7:$E$14,2,FALSE),0)</f>
        <v>0</v>
      </c>
      <c r="Q1984">
        <f>_xlfn.IFNA(VLOOKUP(A1984,Refill!$D$6:$G$8,2,FALSE),0)</f>
        <v>0</v>
      </c>
    </row>
    <row r="1985" spans="1:17" x14ac:dyDescent="0.25">
      <c r="A1985" s="5">
        <f>ROUND((Online_RAW!B1985-General!$B$10)*24,3)</f>
        <v>33.049999999999997</v>
      </c>
      <c r="B1985" s="5">
        <f>General!$B$12+Online_ANA!K1985/1000+Online_ANA!L1985/1000+Online_ANA!M1985/1000/General!$B$22-SUM($P$2:P1985)/1000/General!$B$24+SUM($Q$2:Q1985)/1000/General!$B$24</f>
        <v>1.9368066843338629</v>
      </c>
      <c r="C1985" s="5">
        <f>Online_RAW!K1985</f>
        <v>57.0058333333333</v>
      </c>
      <c r="D1985" s="5">
        <f>Online_RAW!J1985</f>
        <v>8.6140000000000008</v>
      </c>
      <c r="E1985" s="5">
        <f>(1-F1985/100-G1985/100)/(1-C1985/100-D1985/100-General!$B$17/100)</f>
        <v>0.93454129437478162</v>
      </c>
      <c r="F1985" s="5">
        <f>N1985*General!$B$14/(N1985+O1985)+O1985*100/(N1985+O1985)</f>
        <v>68.258652388167022</v>
      </c>
      <c r="G1985" s="5">
        <f>N1985*General!$B$15/(N1985+O1985)</f>
        <v>1.6030983642339892E-2</v>
      </c>
      <c r="H1985" s="5">
        <f>(N1985+O1985)*(1/General!$B$20)*((F1985/100)-E1985*(C1985/100))*1000/B1985</f>
        <v>620.56164751337747</v>
      </c>
      <c r="I1985" s="5">
        <f>(N1985+O1985)*(1/General!$B$20)*((D1985/100)*E1985-(G1985/100))*1000/B1985</f>
        <v>332.72448159234057</v>
      </c>
      <c r="J1985" s="5">
        <f t="shared" si="31"/>
        <v>0.53616668533349543</v>
      </c>
      <c r="K1985" s="5">
        <f>MAX(Online_RAW!$L$2-Online_RAW!L1985,0)</f>
        <v>0</v>
      </c>
      <c r="L1985" s="5">
        <f>0.0039*(Online_RAW!M1985)</f>
        <v>244.612875</v>
      </c>
      <c r="M1985" s="10">
        <f>Online_RAW!$N$2-Online_RAW!N1985</f>
        <v>841.69125217391047</v>
      </c>
      <c r="N1985" s="5">
        <f>Online_RAW!C1985*60</f>
        <v>72.053142857142589</v>
      </c>
      <c r="O1985" s="5">
        <f>MAX(0, Online_RAW!D1985*60)</f>
        <v>107.73156521739119</v>
      </c>
      <c r="P1985" s="5">
        <f>_xlfn.IFNA(VLOOKUP(A1985,Sampling!$D$7:$E$14,2,FALSE),0)</f>
        <v>0</v>
      </c>
      <c r="Q1985">
        <f>_xlfn.IFNA(VLOOKUP(A1985,Refill!$D$6:$G$8,2,FALSE),0)</f>
        <v>0</v>
      </c>
    </row>
    <row r="1986" spans="1:17" x14ac:dyDescent="0.25">
      <c r="A1986" s="5">
        <f>ROUND((Online_RAW!B1986-General!$B$10)*24,3)</f>
        <v>33.067</v>
      </c>
      <c r="B1986" s="5">
        <f>General!$B$12+Online_ANA!K1986/1000+Online_ANA!L1986/1000+Online_ANA!M1986/1000/General!$B$22-SUM($P$2:P1986)/1000/General!$B$24+SUM($Q$2:Q1986)/1000/General!$B$24</f>
        <v>1.9390078946046334</v>
      </c>
      <c r="C1986" s="5">
        <f>Online_RAW!K1986</f>
        <v>56.92</v>
      </c>
      <c r="D1986" s="5">
        <f>Online_RAW!J1986</f>
        <v>8.57</v>
      </c>
      <c r="E1986" s="5">
        <f>(1-F1986/100-G1986/100)/(1-C1986/100-D1986/100-General!$B$17/100)</f>
        <v>0.93835896366090543</v>
      </c>
      <c r="F1986" s="5">
        <f>N1986*General!$B$14/(N1986+O1986)+O1986*100/(N1986+O1986)</f>
        <v>68.007094836581544</v>
      </c>
      <c r="G1986" s="5">
        <f>N1986*General!$B$15/(N1986+O1986)</f>
        <v>1.6158032910817403E-2</v>
      </c>
      <c r="H1986" s="5">
        <f>(N1986+O1986)*(1/General!$B$20)*((F1986/100)-E1986*(C1986/100))*1000/B1986</f>
        <v>604.15867685830858</v>
      </c>
      <c r="I1986" s="5">
        <f>(N1986+O1986)*(1/General!$B$20)*((D1986/100)*E1986-(G1986/100))*1000/B1986</f>
        <v>332.20207910943844</v>
      </c>
      <c r="J1986" s="5">
        <f t="shared" si="31"/>
        <v>0.54985898876256434</v>
      </c>
      <c r="K1986" s="5">
        <f>MAX(Online_RAW!$L$2-Online_RAW!L1986,0)</f>
        <v>0</v>
      </c>
      <c r="L1986" s="5">
        <f>0.0039*(Online_RAW!M1986)</f>
        <v>245.04674999999997</v>
      </c>
      <c r="M1986" s="10">
        <f>Online_RAW!$N$2-Online_RAW!N1986</f>
        <v>843.61764761905033</v>
      </c>
      <c r="N1986" s="5">
        <f>Online_RAW!C1986*60</f>
        <v>72.669714285713994</v>
      </c>
      <c r="O1986" s="5">
        <f>MAX(0, Online_RAW!D1986*60)</f>
        <v>107.2277142857142</v>
      </c>
      <c r="P1986" s="5">
        <f>_xlfn.IFNA(VLOOKUP(A1986,Sampling!$D$7:$E$14,2,FALSE),0)</f>
        <v>0</v>
      </c>
      <c r="Q1986">
        <f>_xlfn.IFNA(VLOOKUP(A1986,Refill!$D$6:$G$8,2,FALSE),0)</f>
        <v>0</v>
      </c>
    </row>
    <row r="1987" spans="1:17" x14ac:dyDescent="0.25">
      <c r="A1987" s="5">
        <f>ROUND((Online_RAW!B1987-General!$B$10)*24,3)</f>
        <v>33.082999999999998</v>
      </c>
      <c r="B1987" s="5">
        <f>General!$B$12+Online_ANA!K1987/1000+Online_ANA!L1987/1000+Online_ANA!M1987/1000/General!$B$22-SUM($P$2:P1987)/1000/General!$B$24+SUM($Q$2:Q1987)/1000/General!$B$24</f>
        <v>1.9411475866872754</v>
      </c>
      <c r="C1987" s="5">
        <f>Online_RAW!K1987</f>
        <v>56.3646666666667</v>
      </c>
      <c r="D1987" s="5">
        <f>Online_RAW!J1987</f>
        <v>8.5387500000000003</v>
      </c>
      <c r="E1987" s="5">
        <f>(1-F1987/100-G1987/100)/(1-C1987/100-D1987/100-General!$B$17/100)</f>
        <v>0.92238381312724016</v>
      </c>
      <c r="F1987" s="5">
        <f>N1987*General!$B$14/(N1987+O1987)+O1987*100/(N1987+O1987)</f>
        <v>68.010431670300875</v>
      </c>
      <c r="G1987" s="5">
        <f>N1987*General!$B$15/(N1987+O1987)</f>
        <v>1.6156347641262177E-2</v>
      </c>
      <c r="H1987" s="5">
        <f>(N1987+O1987)*(1/General!$B$20)*((F1987/100)-E1987*(C1987/100))*1000/B1987</f>
        <v>663.42476719209435</v>
      </c>
      <c r="I1987" s="5">
        <f>(N1987+O1987)*(1/General!$B$20)*((D1987/100)*E1987-(G1987/100))*1000/B1987</f>
        <v>325.48257194424974</v>
      </c>
      <c r="J1987" s="5">
        <f t="shared" si="31"/>
        <v>0.49060961851309121</v>
      </c>
      <c r="K1987" s="5">
        <f>MAX(Online_RAW!$L$2-Online_RAW!L1987,0)</f>
        <v>0</v>
      </c>
      <c r="L1987" s="5">
        <f>0.0039*(Online_RAW!M1987)</f>
        <v>245.447475</v>
      </c>
      <c r="M1987" s="10">
        <f>Online_RAW!$N$2-Online_RAW!N1987</f>
        <v>845.51312173912993</v>
      </c>
      <c r="N1987" s="5">
        <f>Online_RAW!C1987*60</f>
        <v>72.773739130434606</v>
      </c>
      <c r="O1987" s="5">
        <f>MAX(0, Online_RAW!D1987*60)</f>
        <v>107.4</v>
      </c>
      <c r="P1987" s="5">
        <f>_xlfn.IFNA(VLOOKUP(A1987,Sampling!$D$7:$E$14,2,FALSE),0)</f>
        <v>0</v>
      </c>
      <c r="Q1987">
        <f>_xlfn.IFNA(VLOOKUP(A1987,Refill!$D$6:$G$8,2,FALSE),0)</f>
        <v>0</v>
      </c>
    </row>
    <row r="1988" spans="1:17" x14ac:dyDescent="0.25">
      <c r="A1988" s="5">
        <f>ROUND((Online_RAW!B1988-General!$B$10)*24,3)</f>
        <v>33.1</v>
      </c>
      <c r="B1988" s="5">
        <f>General!$B$12+Online_ANA!K1988/1000+Online_ANA!L1988/1000+Online_ANA!M1988/1000/General!$B$22-SUM($P$2:P1988)/1000/General!$B$24+SUM($Q$2:Q1988)/1000/General!$B$24</f>
        <v>1.9433793147444318</v>
      </c>
      <c r="C1988" s="5">
        <f>Online_RAW!K1988</f>
        <v>56.011818181818199</v>
      </c>
      <c r="D1988" s="5">
        <f>Online_RAW!J1988</f>
        <v>8.6266666666666705</v>
      </c>
      <c r="E1988" s="5">
        <f>(1-F1988/100-G1988/100)/(1-C1988/100-D1988/100-General!$B$17/100)</f>
        <v>0.87583964894910393</v>
      </c>
      <c r="F1988" s="5">
        <f>N1988*General!$B$14/(N1988+O1988)+O1988*100/(N1988+O1988)</f>
        <v>69.392493725758627</v>
      </c>
      <c r="G1988" s="5">
        <f>N1988*General!$B$15/(N1988+O1988)</f>
        <v>1.5458336502142109E-2</v>
      </c>
      <c r="H1988" s="5">
        <f>(N1988+O1988)*(1/General!$B$20)*((F1988/100)-E1988*(C1988/100))*1000/B1988</f>
        <v>841.85204087737873</v>
      </c>
      <c r="I1988" s="5">
        <f>(N1988+O1988)*(1/General!$B$20)*((D1988/100)*E1988-(G1988/100))*1000/B1988</f>
        <v>312.15273085110198</v>
      </c>
      <c r="J1988" s="5">
        <f t="shared" si="31"/>
        <v>0.37079286584109983</v>
      </c>
      <c r="K1988" s="5">
        <f>MAX(Online_RAW!$L$2-Online_RAW!L1988,0)</f>
        <v>0</v>
      </c>
      <c r="L1988" s="5">
        <f>0.0039*(Online_RAW!M1988)</f>
        <v>245.89304999999999</v>
      </c>
      <c r="M1988" s="10">
        <f>Online_RAW!$N$2-Online_RAW!N1988</f>
        <v>847.46002857143048</v>
      </c>
      <c r="N1988" s="5">
        <f>Online_RAW!C1988*60</f>
        <v>69.689714285714388</v>
      </c>
      <c r="O1988" s="5">
        <f>MAX(0, Online_RAW!D1988*60)</f>
        <v>110.63942857142879</v>
      </c>
      <c r="P1988" s="5">
        <f>_xlfn.IFNA(VLOOKUP(A1988,Sampling!$D$7:$E$14,2,FALSE),0)</f>
        <v>0</v>
      </c>
      <c r="Q1988">
        <f>_xlfn.IFNA(VLOOKUP(A1988,Refill!$D$6:$G$8,2,FALSE),0)</f>
        <v>0</v>
      </c>
    </row>
    <row r="1989" spans="1:17" x14ac:dyDescent="0.25">
      <c r="A1989" s="5">
        <f>ROUND((Online_RAW!B1989-General!$B$10)*24,3)</f>
        <v>33.116999999999997</v>
      </c>
      <c r="B1989" s="5">
        <f>General!$B$12+Online_ANA!K1989/1000+Online_ANA!L1989/1000+Online_ANA!M1989/1000/General!$B$22-SUM($P$2:P1989)/1000/General!$B$24+SUM($Q$2:Q1989)/1000/General!$B$24</f>
        <v>1.945713388452331</v>
      </c>
      <c r="C1989" s="5">
        <f>Online_RAW!K1989</f>
        <v>56.416153846153797</v>
      </c>
      <c r="D1989" s="5">
        <f>Online_RAW!J1989</f>
        <v>8.7475000000000005</v>
      </c>
      <c r="E1989" s="5">
        <f>(1-F1989/100-G1989/100)/(1-C1989/100-D1989/100-General!$B$17/100)</f>
        <v>0.79878473457449806</v>
      </c>
      <c r="F1989" s="5">
        <f>N1989*General!$B$14/(N1989+O1989)+O1989*100/(N1989+O1989)</f>
        <v>72.505000130536615</v>
      </c>
      <c r="G1989" s="5">
        <f>N1989*General!$B$15/(N1989+O1989)</f>
        <v>1.3886363570436057E-2</v>
      </c>
      <c r="H1989" s="5">
        <f>(N1989+O1989)*(1/General!$B$20)*((F1989/100)-E1989*(C1989/100))*1000/B1989</f>
        <v>1131.6958242889225</v>
      </c>
      <c r="I1989" s="5">
        <f>(N1989+O1989)*(1/General!$B$20)*((D1989/100)*E1989-(G1989/100))*1000/B1989</f>
        <v>287.5976063927792</v>
      </c>
      <c r="J1989" s="5">
        <f t="shared" si="31"/>
        <v>0.25412977605840786</v>
      </c>
      <c r="K1989" s="5">
        <f>MAX(Online_RAW!$L$2-Online_RAW!L1989,0)</f>
        <v>0</v>
      </c>
      <c r="L1989" s="5">
        <f>0.0039*(Online_RAW!M1989)</f>
        <v>246.45855</v>
      </c>
      <c r="M1989" s="10">
        <f>Online_RAW!$N$2-Online_RAW!N1989</f>
        <v>849.38777391304029</v>
      </c>
      <c r="N1989" s="5">
        <f>Online_RAW!C1989*60</f>
        <v>62.439913043478001</v>
      </c>
      <c r="O1989" s="5">
        <f>MAX(0, Online_RAW!D1989*60)</f>
        <v>117.41973913043461</v>
      </c>
      <c r="P1989" s="5">
        <f>_xlfn.IFNA(VLOOKUP(A1989,Sampling!$D$7:$E$14,2,FALSE),0)</f>
        <v>0</v>
      </c>
      <c r="Q1989">
        <f>_xlfn.IFNA(VLOOKUP(A1989,Refill!$D$6:$G$8,2,FALSE),0)</f>
        <v>0</v>
      </c>
    </row>
    <row r="1990" spans="1:17" x14ac:dyDescent="0.25">
      <c r="A1990" s="5">
        <f>ROUND((Online_RAW!B1990-General!$B$10)*24,3)</f>
        <v>33.133000000000003</v>
      </c>
      <c r="B1990" s="5">
        <f>General!$B$12+Online_ANA!K1990/1000+Online_ANA!L1990/1000+Online_ANA!M1990/1000/General!$B$22-SUM($P$2:P1990)/1000/General!$B$24+SUM($Q$2:Q1990)/1000/General!$B$24</f>
        <v>1.9479198779816513</v>
      </c>
      <c r="C1990" s="5">
        <f>Online_RAW!K1990</f>
        <v>58.025384615384603</v>
      </c>
      <c r="D1990" s="5">
        <f>Online_RAW!J1990</f>
        <v>8.9972727272727298</v>
      </c>
      <c r="E1990" s="5">
        <f>(1-F1990/100-G1990/100)/(1-C1990/100-D1990/100-General!$B$17/100)</f>
        <v>0.7476873253615911</v>
      </c>
      <c r="F1990" s="5">
        <f>N1990*General!$B$14/(N1990+O1990)+O1990*100/(N1990+O1990)</f>
        <v>75.654481708933133</v>
      </c>
      <c r="G1990" s="5">
        <f>N1990*General!$B$15/(N1990+O1990)</f>
        <v>1.2295716308619632E-2</v>
      </c>
      <c r="H1990" s="5">
        <f>(N1990+O1990)*(1/General!$B$20)*((F1990/100)-E1990*(C1990/100))*1000/B1990</f>
        <v>1330.9759323409762</v>
      </c>
      <c r="I1990" s="5">
        <f>(N1990+O1990)*(1/General!$B$20)*((D1990/100)*E1990-(G1990/100))*1000/B1990</f>
        <v>276.95710160720824</v>
      </c>
      <c r="J1990" s="5">
        <f t="shared" si="31"/>
        <v>0.20808573233934027</v>
      </c>
      <c r="K1990" s="5">
        <f>MAX(Online_RAW!$L$2-Online_RAW!L1990,0)</f>
        <v>0</v>
      </c>
      <c r="L1990" s="5">
        <f>0.0039*(Online_RAW!M1990)</f>
        <v>246.93629999999999</v>
      </c>
      <c r="M1990" s="10">
        <f>Online_RAW!$N$2-Online_RAW!N1990</f>
        <v>851.27210000000014</v>
      </c>
      <c r="N1990" s="5">
        <f>Online_RAW!C1990*60</f>
        <v>55.355454545454542</v>
      </c>
      <c r="O1990" s="5">
        <f>MAX(0, Online_RAW!D1990*60)</f>
        <v>124.72499999999999</v>
      </c>
      <c r="P1990" s="5">
        <f>_xlfn.IFNA(VLOOKUP(A1990,Sampling!$D$7:$E$14,2,FALSE),0)</f>
        <v>0</v>
      </c>
      <c r="Q1990">
        <f>_xlfn.IFNA(VLOOKUP(A1990,Refill!$D$6:$G$8,2,FALSE),0)</f>
        <v>0</v>
      </c>
    </row>
    <row r="1991" spans="1:17" x14ac:dyDescent="0.25">
      <c r="A1991" s="5">
        <f>ROUND((Online_RAW!B1991-General!$B$10)*24,3)</f>
        <v>33.15</v>
      </c>
      <c r="B1991" s="5">
        <f>General!$B$12+Online_ANA!K1991/1000+Online_ANA!L1991/1000+Online_ANA!M1991/1000/General!$B$22-SUM($P$2:P1991)/1000/General!$B$24+SUM($Q$2:Q1991)/1000/General!$B$24</f>
        <v>1.9499095695579631</v>
      </c>
      <c r="C1991" s="5">
        <f>Online_RAW!K1991</f>
        <v>61.1164285714286</v>
      </c>
      <c r="D1991" s="5">
        <f>Online_RAW!J1991</f>
        <v>9.1489999999999991</v>
      </c>
      <c r="E1991" s="5">
        <f>(1-F1991/100-G1991/100)/(1-C1991/100-D1991/100-General!$B$17/100)</f>
        <v>0.85826072659695418</v>
      </c>
      <c r="F1991" s="5">
        <f>N1991*General!$B$14/(N1991+O1991)+O1991*100/(N1991+O1991)</f>
        <v>74.838640177572117</v>
      </c>
      <c r="G1991" s="5">
        <f>N1991*General!$B$15/(N1991+O1991)</f>
        <v>1.2707757486074688E-2</v>
      </c>
      <c r="H1991" s="5">
        <f>(N1991+O1991)*(1/General!$B$20)*((F1991/100)-E1991*(C1991/100))*1000/B1991</f>
        <v>922.78467140521138</v>
      </c>
      <c r="I1991" s="5">
        <f>(N1991+O1991)*(1/General!$B$20)*((D1991/100)*E1991-(G1991/100))*1000/B1991</f>
        <v>323.17400127202529</v>
      </c>
      <c r="J1991" s="5">
        <f t="shared" si="31"/>
        <v>0.35021604853914373</v>
      </c>
      <c r="K1991" s="5">
        <f>MAX(Online_RAW!$L$2-Online_RAW!L1991,0)</f>
        <v>0</v>
      </c>
      <c r="L1991" s="5">
        <f>0.0039*(Online_RAW!M1991)</f>
        <v>247.25609999999998</v>
      </c>
      <c r="M1991" s="10">
        <f>Online_RAW!$N$2-Online_RAW!N1991</f>
        <v>853.0922818181798</v>
      </c>
      <c r="N1991" s="5">
        <f>Online_RAW!C1991*60</f>
        <v>57.238695652173902</v>
      </c>
      <c r="O1991" s="5">
        <f>MAX(0, Online_RAW!D1991*60)</f>
        <v>122.93060869565221</v>
      </c>
      <c r="P1991" s="5">
        <f>_xlfn.IFNA(VLOOKUP(A1991,Sampling!$D$7:$E$14,2,FALSE),0)</f>
        <v>0</v>
      </c>
      <c r="Q1991">
        <f>_xlfn.IFNA(VLOOKUP(A1991,Refill!$D$6:$G$8,2,FALSE),0)</f>
        <v>0</v>
      </c>
    </row>
    <row r="1992" spans="1:17" x14ac:dyDescent="0.25">
      <c r="A1992" s="5">
        <f>ROUND((Online_RAW!B1992-General!$B$10)*24,3)</f>
        <v>33.167000000000002</v>
      </c>
      <c r="B1992" s="5">
        <f>General!$B$12+Online_ANA!K1992/1000+Online_ANA!L1992/1000+Online_ANA!M1992/1000/General!$B$22-SUM($P$2:P1992)/1000/General!$B$24+SUM($Q$2:Q1992)/1000/General!$B$24</f>
        <v>1.9503101254842019</v>
      </c>
      <c r="C1992" s="5">
        <f>Online_RAW!K1992</f>
        <v>62.863571428571397</v>
      </c>
      <c r="D1992" s="5">
        <f>Online_RAW!J1992</f>
        <v>8.9390909090909094</v>
      </c>
      <c r="E1992" s="5">
        <f>(1-F1992/100-G1992/100)/(1-C1992/100-D1992/100-General!$B$17/100)</f>
        <v>1.3393623300541941</v>
      </c>
      <c r="F1992" s="5">
        <f>N1992*General!$B$14/(N1992+O1992)+O1992*100/(N1992+O1992)</f>
        <v>62.794289141614001</v>
      </c>
      <c r="G1992" s="5">
        <f>N1992*General!$B$15/(N1992+O1992)</f>
        <v>1.879076305979091E-2</v>
      </c>
      <c r="H1992" s="5">
        <f>(N1992+O1992)*(1/General!$B$20)*((F1992/100)-E1992*(C1992/100))*1000/B1992</f>
        <v>-879.48304465925878</v>
      </c>
      <c r="I1992" s="5">
        <f>(N1992+O1992)*(1/General!$B$20)*((D1992/100)*E1992-(G1992/100))*1000/B1992</f>
        <v>491.20859157578241</v>
      </c>
      <c r="J1992" s="5">
        <f t="shared" si="31"/>
        <v>-0.55851968330565493</v>
      </c>
      <c r="K1992" s="5">
        <f>MAX(Online_RAW!$L$2-Online_RAW!L1992,0)</f>
        <v>0</v>
      </c>
      <c r="L1992" s="5">
        <f>0.0039*(Online_RAW!M1992)</f>
        <v>247.29509999999999</v>
      </c>
      <c r="M1992" s="10">
        <f>Online_RAW!$N$2-Online_RAW!N1992</f>
        <v>853.48637777778004</v>
      </c>
      <c r="N1992" s="5">
        <f>Online_RAW!C1992*60</f>
        <v>84.384782608695602</v>
      </c>
      <c r="O1992" s="5">
        <f>MAX(0, Online_RAW!D1992*60)</f>
        <v>95.245565217391203</v>
      </c>
      <c r="P1992" s="5">
        <f>_xlfn.IFNA(VLOOKUP(A1992,Sampling!$D$7:$E$14,2,FALSE),0)</f>
        <v>0</v>
      </c>
      <c r="Q1992">
        <f>_xlfn.IFNA(VLOOKUP(A1992,Refill!$D$6:$G$8,2,FALSE),0)</f>
        <v>0</v>
      </c>
    </row>
    <row r="1993" spans="1:17" x14ac:dyDescent="0.25">
      <c r="A1993" s="5">
        <f>ROUND((Online_RAW!B1993-General!$B$10)*24,3)</f>
        <v>33.183</v>
      </c>
      <c r="B1993" s="5">
        <f>General!$B$12+Online_ANA!K1993/1000+Online_ANA!L1993/1000+Online_ANA!M1993/1000/General!$B$22-SUM($P$2:P1993)/1000/General!$B$24+SUM($Q$2:Q1993)/1000/General!$B$24</f>
        <v>1.9503230204892936</v>
      </c>
      <c r="C1993" s="5">
        <f>Online_RAW!K1993</f>
        <v>59.830833333333302</v>
      </c>
      <c r="D1993" s="5">
        <f>Online_RAW!J1993</f>
        <v>8.0621428571428595</v>
      </c>
      <c r="E1993" s="5">
        <f>(1-F1993/100-G1993/100)/(1-C1993/100-D1993/100-General!$B$17/100)</f>
        <v>1.7543224607248282</v>
      </c>
      <c r="F1993" s="5">
        <f>N1993*General!$B$14/(N1993+O1993)+O1993*100/(N1993+O1993)</f>
        <v>44.404930499963648</v>
      </c>
      <c r="G1993" s="5">
        <f>N1993*General!$B$15/(N1993+O1993)</f>
        <v>2.807831792931129E-2</v>
      </c>
      <c r="H1993" s="5">
        <f>(N1993+O1993)*(1/General!$B$20)*((F1993/100)-E1993*(C1993/100))*1000/B1993</f>
        <v>-2491.9034102151381</v>
      </c>
      <c r="I1993" s="5">
        <f>(N1993+O1993)*(1/General!$B$20)*((D1993/100)*E1993-(G1993/100))*1000/B1993</f>
        <v>580.84347235503787</v>
      </c>
      <c r="J1993" s="5">
        <f t="shared" si="31"/>
        <v>-0.2330922900036847</v>
      </c>
      <c r="K1993" s="5">
        <f>MAX(Online_RAW!$L$2-Online_RAW!L1993,0)</f>
        <v>0</v>
      </c>
      <c r="L1993" s="5">
        <f>0.0039*(Online_RAW!M1993)</f>
        <v>247.29509999999999</v>
      </c>
      <c r="M1993" s="10">
        <f>Online_RAW!$N$2-Online_RAW!N1993</f>
        <v>853.50043333332997</v>
      </c>
      <c r="N1993" s="5">
        <f>Online_RAW!C1993*60</f>
        <v>126.26972727272701</v>
      </c>
      <c r="O1993" s="5">
        <f>MAX(0, Online_RAW!D1993*60)</f>
        <v>53.61245454545454</v>
      </c>
      <c r="P1993" s="5">
        <f>_xlfn.IFNA(VLOOKUP(A1993,Sampling!$D$7:$E$14,2,FALSE),0)</f>
        <v>0</v>
      </c>
      <c r="Q1993">
        <f>_xlfn.IFNA(VLOOKUP(A1993,Refill!$D$6:$G$8,2,FALSE),0)</f>
        <v>0</v>
      </c>
    </row>
    <row r="1994" spans="1:17" x14ac:dyDescent="0.25">
      <c r="A1994" s="5">
        <f>ROUND((Online_RAW!B1994-General!$B$10)*24,3)</f>
        <v>33.200000000000003</v>
      </c>
      <c r="B1994" s="5">
        <f>General!$B$12+Online_ANA!K1994/1000+Online_ANA!L1994/1000+Online_ANA!M1994/1000/General!$B$22-SUM($P$2:P1994)/1000/General!$B$24+SUM($Q$2:Q1994)/1000/General!$B$24</f>
        <v>1.9503249376852485</v>
      </c>
      <c r="C1994" s="5">
        <f>Online_RAW!K1994</f>
        <v>46.825714285714298</v>
      </c>
      <c r="D1994" s="5">
        <f>Online_RAW!J1994</f>
        <v>6.4516666666666698</v>
      </c>
      <c r="E1994" s="5">
        <f>(1-F1994/100-G1994/100)/(1-C1994/100-D1994/100-General!$B$17/100)</f>
        <v>1.4237931102643526</v>
      </c>
      <c r="F1994" s="5">
        <f>N1994*General!$B$14/(N1994+O1994)+O1994*100/(N1994+O1994)</f>
        <v>34.059417908762185</v>
      </c>
      <c r="G1994" s="5">
        <f>N1994*General!$B$15/(N1994+O1994)</f>
        <v>3.3303324288503952E-2</v>
      </c>
      <c r="H1994" s="5">
        <f>(N1994+O1994)*(1/General!$B$20)*((F1994/100)-E1994*(C1994/100))*1000/B1994</f>
        <v>-1343.4132421795434</v>
      </c>
      <c r="I1994" s="5">
        <f>(N1994+O1994)*(1/General!$B$20)*((D1994/100)*E1994-(G1994/100))*1000/B1994</f>
        <v>377.04289374360047</v>
      </c>
      <c r="J1994" s="5">
        <f t="shared" si="31"/>
        <v>-0.28066039689462113</v>
      </c>
      <c r="K1994" s="5">
        <f>MAX(Online_RAW!$L$2-Online_RAW!L1994,0)</f>
        <v>0</v>
      </c>
      <c r="L1994" s="5">
        <f>0.0039*(Online_RAW!M1994)</f>
        <v>247.29509999999999</v>
      </c>
      <c r="M1994" s="10">
        <f>Online_RAW!$N$2-Online_RAW!N1994</f>
        <v>853.50252307692062</v>
      </c>
      <c r="N1994" s="5">
        <f>Online_RAW!C1994*60</f>
        <v>149.93509090909077</v>
      </c>
      <c r="O1994" s="5">
        <f>MAX(0, Online_RAW!D1994*60)</f>
        <v>30.149142857142838</v>
      </c>
      <c r="P1994" s="5">
        <f>_xlfn.IFNA(VLOOKUP(A1994,Sampling!$D$7:$E$14,2,FALSE),0)</f>
        <v>0</v>
      </c>
      <c r="Q1994">
        <f>_xlfn.IFNA(VLOOKUP(A1994,Refill!$D$6:$G$8,2,FALSE),0)</f>
        <v>0</v>
      </c>
    </row>
    <row r="1995" spans="1:17" x14ac:dyDescent="0.25">
      <c r="A1995" s="5">
        <f>ROUND((Online_RAW!B1995-General!$B$10)*24,3)</f>
        <v>33.216999999999999</v>
      </c>
      <c r="B1995" s="5">
        <f>General!$B$12+Online_ANA!K1995/1000+Online_ANA!L1995/1000+Online_ANA!M1995/1000/General!$B$22-SUM($P$2:P1995)/1000/General!$B$24+SUM($Q$2:Q1995)/1000/General!$B$24</f>
        <v>1.9503295954128441</v>
      </c>
      <c r="C1995" s="5">
        <f>Online_RAW!K1995</f>
        <v>35.543076923076903</v>
      </c>
      <c r="D1995" s="5">
        <f>Online_RAW!J1995</f>
        <v>5.2081818181818198</v>
      </c>
      <c r="E1995" s="5">
        <f>(1-F1995/100-G1995/100)/(1-C1995/100-D1995/100-General!$B$17/100)</f>
        <v>1.2115406646052953</v>
      </c>
      <c r="F1995" s="5">
        <f>N1995*General!$B$14/(N1995+O1995)+O1995*100/(N1995+O1995)</f>
        <v>28.705957872404902</v>
      </c>
      <c r="G1995" s="5">
        <f>N1995*General!$B$15/(N1995+O1995)</f>
        <v>3.6007091983633895E-2</v>
      </c>
      <c r="H1995" s="5">
        <f>(N1995+O1995)*(1/General!$B$20)*((F1995/100)-E1995*(C1995/100))*1000/B1995</f>
        <v>-591.03133276130814</v>
      </c>
      <c r="I1995" s="5">
        <f>(N1995+O1995)*(1/General!$B$20)*((D1995/100)*E1995-(G1995/100))*1000/B1995</f>
        <v>258.29624112798837</v>
      </c>
      <c r="J1995" s="5">
        <f>I1995/H1995</f>
        <v>-0.43702630776142454</v>
      </c>
      <c r="K1995" s="5">
        <f>MAX(Online_RAW!$L$2-Online_RAW!L1995,0)</f>
        <v>0</v>
      </c>
      <c r="L1995" s="5">
        <f>0.0039*(Online_RAW!M1995)</f>
        <v>247.29509999999999</v>
      </c>
      <c r="M1995" s="10">
        <f>Online_RAW!$N$2-Online_RAW!N1995</f>
        <v>853.50759999999991</v>
      </c>
      <c r="N1995" s="5">
        <f>Online_RAW!C1995*60</f>
        <v>162.00736363636381</v>
      </c>
      <c r="O1995" s="5">
        <f>MAX(0, Online_RAW!D1995*60)</f>
        <v>17.96536363636362</v>
      </c>
      <c r="P1995" s="5">
        <f>_xlfn.IFNA(VLOOKUP(A1995,Sampling!$D$7:$E$14,2,FALSE),0)</f>
        <v>0</v>
      </c>
      <c r="Q1995">
        <f>_xlfn.IFNA(VLOOKUP(A1995,Refill!$D$6:$G$8,2,FALSE),0)</f>
        <v>0</v>
      </c>
    </row>
    <row r="1996" spans="1:17" x14ac:dyDescent="0.25">
      <c r="A1996" s="5">
        <f>ROUND((Online_RAW!B1996-General!$B$10)*24,3)</f>
        <v>33.232999999999997</v>
      </c>
      <c r="B1996" s="5">
        <f>General!$B$12+Online_ANA!K1996/1000+Online_ANA!L1996/1000+Online_ANA!M1996/1000/General!$B$22-SUM($P$2:P1996)/1000/General!$B$24+SUM($Q$2:Q1996)/1000/General!$B$24</f>
        <v>1.9513774613881105</v>
      </c>
      <c r="C1996" s="5">
        <f>Online_RAW!K1996</f>
        <v>28.448461538461501</v>
      </c>
      <c r="D1996" s="5">
        <f>Online_RAW!J1996</f>
        <v>4.1471428571428604</v>
      </c>
      <c r="E1996" s="5">
        <f>(1-F1996/100-G1996/100)/(1-C1996/100-D1996/100-General!$B$17/100)</f>
        <v>1.0928310660833129</v>
      </c>
      <c r="F1996" s="5">
        <f>N1996*General!$B$14/(N1996+O1996)+O1996*100/(N1996+O1996)</f>
        <v>26.774259391571384</v>
      </c>
      <c r="G1996" s="5">
        <f>N1996*General!$B$15/(N1996+O1996)</f>
        <v>3.6982697276984146E-2</v>
      </c>
      <c r="H1996" s="5">
        <f>(N1996+O1996)*(1/General!$B$20)*((F1996/100)-E1996*(C1996/100))*1000/B1996</f>
        <v>-177.58547512554003</v>
      </c>
      <c r="I1996" s="5">
        <f>(N1996+O1996)*(1/General!$B$20)*((D1996/100)*E1996-(G1996/100))*1000/B1996</f>
        <v>184.99494153802601</v>
      </c>
      <c r="J1996" s="5">
        <f t="shared" si="31"/>
        <v>-1.0417233808522235</v>
      </c>
      <c r="K1996" s="5">
        <f>MAX(Online_RAW!$L$2-Online_RAW!L1996,0)</f>
        <v>0</v>
      </c>
      <c r="L1996" s="5">
        <f>0.0039*(Online_RAW!M1996)</f>
        <v>247.29509999999999</v>
      </c>
      <c r="M1996" s="10">
        <f>Online_RAW!$N$2-Online_RAW!N1996</f>
        <v>854.64977391304001</v>
      </c>
      <c r="N1996" s="5">
        <f>Online_RAW!C1996*60</f>
        <v>166.42382608695661</v>
      </c>
      <c r="O1996" s="5">
        <f>MAX(0, Online_RAW!D1996*60)</f>
        <v>13.577999999999999</v>
      </c>
      <c r="P1996" s="5">
        <f>_xlfn.IFNA(VLOOKUP(A1996,Sampling!$D$7:$E$14,2,FALSE),0)</f>
        <v>0</v>
      </c>
      <c r="Q1996">
        <f>_xlfn.IFNA(VLOOKUP(A1996,Refill!$D$6:$G$8,2,FALSE),0)</f>
        <v>0</v>
      </c>
    </row>
    <row r="1997" spans="1:17" x14ac:dyDescent="0.25">
      <c r="A1997" s="5">
        <f>ROUND((Online_RAW!B1997-General!$B$10)*24,3)</f>
        <v>33.25</v>
      </c>
      <c r="B1997" s="5">
        <f>General!$B$12+Online_ANA!K1997/1000+Online_ANA!L1997/1000+Online_ANA!M1997/1000/General!$B$22-SUM($P$2:P1997)/1000/General!$B$24+SUM($Q$2:Q1997)/1000/General!$B$24</f>
        <v>1.9532291366972478</v>
      </c>
      <c r="C1997" s="5">
        <f>Online_RAW!K1997</f>
        <v>23.931818181818201</v>
      </c>
      <c r="D1997" s="5">
        <f>Online_RAW!J1997</f>
        <v>3.6240000000000001</v>
      </c>
      <c r="E1997" s="5">
        <f>(1-F1997/100-G1997/100)/(1-C1997/100-D1997/100-General!$B$17/100)</f>
        <v>0.95562358741661213</v>
      </c>
      <c r="F1997" s="5">
        <f>N1997*General!$B$14/(N1997+O1997)+O1997*100/(N1997+O1997)</f>
        <v>31.149349002713059</v>
      </c>
      <c r="G1997" s="5">
        <f>N1997*General!$B$15/(N1997+O1997)</f>
        <v>3.4773056059235828E-2</v>
      </c>
      <c r="H1997" s="5">
        <f>(N1997+O1997)*(1/General!$B$20)*((F1997/100)-E1997*(C1997/100))*1000/B1997</f>
        <v>340.4856976910657</v>
      </c>
      <c r="I1997" s="5">
        <f>(N1997+O1997)*(1/General!$B$20)*((D1997/100)*E1997-(G1997/100))*1000/B1997</f>
        <v>140.98894654109449</v>
      </c>
      <c r="J1997" s="5">
        <f t="shared" si="31"/>
        <v>0.41408184689454586</v>
      </c>
      <c r="K1997" s="5">
        <f>MAX(Online_RAW!$L$2-Online_RAW!L1997,0)</f>
        <v>0</v>
      </c>
      <c r="L1997" s="5">
        <f>0.0039*(Online_RAW!M1997)</f>
        <v>247.29509999999999</v>
      </c>
      <c r="M1997" s="10">
        <f>Online_RAW!$N$2-Online_RAW!N1997</f>
        <v>856.66809999999987</v>
      </c>
      <c r="N1997" s="5">
        <f>Online_RAW!C1997*60</f>
        <v>156.5121818181816</v>
      </c>
      <c r="O1997" s="5">
        <f>MAX(0, Online_RAW!D1997*60)</f>
        <v>23.526272727272698</v>
      </c>
      <c r="P1997" s="5">
        <f>_xlfn.IFNA(VLOOKUP(A1997,Sampling!$D$7:$E$14,2,FALSE),0)</f>
        <v>0</v>
      </c>
      <c r="Q1997">
        <f>_xlfn.IFNA(VLOOKUP(A1997,Refill!$D$6:$G$8,2,FALSE),0)</f>
        <v>0</v>
      </c>
    </row>
    <row r="1998" spans="1:17" x14ac:dyDescent="0.25">
      <c r="A1998" s="5">
        <f>ROUND((Online_RAW!B1998-General!$B$10)*24,3)</f>
        <v>33.267000000000003</v>
      </c>
      <c r="B1998" s="5">
        <f>General!$B$12+Online_ANA!K1998/1000+Online_ANA!L1998/1000+Online_ANA!M1998/1000/General!$B$22-SUM($P$2:P1998)/1000/General!$B$24+SUM($Q$2:Q1998)/1000/General!$B$24</f>
        <v>1.9549741325271108</v>
      </c>
      <c r="C1998" s="5">
        <f>Online_RAW!K1998</f>
        <v>24.212499999999999</v>
      </c>
      <c r="D1998" s="5">
        <f>Online_RAW!J1998</f>
        <v>3.7653846153846202</v>
      </c>
      <c r="E1998" s="5">
        <f>(1-F1998/100-G1998/100)/(1-C1998/100-D1998/100-General!$B$17/100)</f>
        <v>0.90413528761931594</v>
      </c>
      <c r="F1998" s="5">
        <f>N1998*General!$B$14/(N1998+O1998)+O1998*100/(N1998+O1998)</f>
        <v>35.240769693872465</v>
      </c>
      <c r="G1998" s="5">
        <f>N1998*General!$B$15/(N1998+O1998)</f>
        <v>3.2706681972791689E-2</v>
      </c>
      <c r="H1998" s="5">
        <f>(N1998+O1998)*(1/General!$B$20)*((F1998/100)-E1998*(C1998/100))*1000/B1998</f>
        <v>547.89722241965194</v>
      </c>
      <c r="I1998" s="5">
        <f>(N1998+O1998)*(1/General!$B$20)*((D1998/100)*E1998-(G1998/100))*1000/B1998</f>
        <v>138.38461642492524</v>
      </c>
      <c r="J1998" s="5">
        <f t="shared" si="31"/>
        <v>0.25257404265308003</v>
      </c>
      <c r="K1998" s="5">
        <f>MAX(Online_RAW!$L$2-Online_RAW!L1998,0)</f>
        <v>0</v>
      </c>
      <c r="L1998" s="5">
        <f>0.0039*(Online_RAW!M1998)</f>
        <v>247.29509999999999</v>
      </c>
      <c r="M1998" s="10">
        <f>Online_RAW!$N$2-Online_RAW!N1998</f>
        <v>858.57014545455058</v>
      </c>
      <c r="N1998" s="5">
        <f>Online_RAW!C1998*60</f>
        <v>147.0531818181816</v>
      </c>
      <c r="O1998" s="5">
        <f>MAX(0, Online_RAW!D1998*60)</f>
        <v>32.791636363636378</v>
      </c>
      <c r="P1998" s="5">
        <f>_xlfn.IFNA(VLOOKUP(A1998,Sampling!$D$7:$E$14,2,FALSE),0)</f>
        <v>0</v>
      </c>
      <c r="Q1998">
        <f>_xlfn.IFNA(VLOOKUP(A1998,Refill!$D$6:$G$8,2,FALSE),0)</f>
        <v>0</v>
      </c>
    </row>
    <row r="1999" spans="1:17" x14ac:dyDescent="0.25">
      <c r="A1999" s="5">
        <f>ROUND((Online_RAW!B1999-General!$B$10)*24,3)</f>
        <v>33.283000000000001</v>
      </c>
      <c r="B1999" s="5">
        <f>General!$B$12+Online_ANA!K1999/1000+Online_ANA!L1999/1000+Online_ANA!M1999/1000/General!$B$22-SUM($P$2:P1999)/1000/General!$B$24+SUM($Q$2:Q1999)/1000/General!$B$24</f>
        <v>1.9571461980400369</v>
      </c>
      <c r="C1999" s="5">
        <f>Online_RAW!K1999</f>
        <v>27.362857142857099</v>
      </c>
      <c r="D1999" s="5">
        <f>Online_RAW!J1999</f>
        <v>4.3092307692307701</v>
      </c>
      <c r="E1999" s="5">
        <f>(1-F1999/100-G1999/100)/(1-C1999/100-D1999/100-General!$B$17/100)</f>
        <v>0.89179577225195072</v>
      </c>
      <c r="F1999" s="5">
        <f>N1999*General!$B$14/(N1999+O1999)+O1999*100/(N1999+O1999)</f>
        <v>39.420734455223965</v>
      </c>
      <c r="G1999" s="5">
        <f>N1999*General!$B$15/(N1999+O1999)</f>
        <v>3.0595588658977799E-2</v>
      </c>
      <c r="H1999" s="5">
        <f>(N1999+O1999)*(1/General!$B$20)*((F1999/100)-E1999*(C1999/100))*1000/B1999</f>
        <v>615.77194172006637</v>
      </c>
      <c r="I1999" s="5">
        <f>(N1999+O1999)*(1/General!$B$20)*((D1999/100)*E1999-(G1999/100))*1000/B1999</f>
        <v>156.30849378301644</v>
      </c>
      <c r="J1999" s="5">
        <f t="shared" si="31"/>
        <v>0.25384153319229219</v>
      </c>
      <c r="K1999" s="5">
        <f>MAX(Online_RAW!$L$2-Online_RAW!L1999,0)</f>
        <v>0</v>
      </c>
      <c r="L1999" s="5">
        <f>0.0039*(Online_RAW!M1999)</f>
        <v>247.62854999999999</v>
      </c>
      <c r="M1999" s="10">
        <f>Online_RAW!$N$2-Online_RAW!N1999</f>
        <v>860.57423636364001</v>
      </c>
      <c r="N1999" s="5">
        <f>Online_RAW!C1999*60</f>
        <v>137.5720909090908</v>
      </c>
      <c r="O1999" s="5">
        <f>MAX(0, Online_RAW!D1999*60)</f>
        <v>42.286636363636376</v>
      </c>
      <c r="P1999" s="5">
        <f>_xlfn.IFNA(VLOOKUP(A1999,Sampling!$D$7:$E$14,2,FALSE),0)</f>
        <v>0</v>
      </c>
      <c r="Q1999">
        <f>_xlfn.IFNA(VLOOKUP(A1999,Refill!$D$6:$G$8,2,FALSE),0)</f>
        <v>0</v>
      </c>
    </row>
    <row r="2000" spans="1:17" x14ac:dyDescent="0.25">
      <c r="A2000" s="5">
        <f>ROUND((Online_RAW!B2000-General!$B$10)*24,3)</f>
        <v>33.299999999999997</v>
      </c>
      <c r="B2000" s="5">
        <f>General!$B$12+Online_ANA!K2000/1000+Online_ANA!L2000/1000+Online_ANA!M2000/1000/General!$B$22-SUM($P$2:P2000)/1000/General!$B$24+SUM($Q$2:Q2000)/1000/General!$B$24</f>
        <v>1.9595793701209361</v>
      </c>
      <c r="C2000" s="5">
        <f>Online_RAW!K2000</f>
        <v>30.583846153846199</v>
      </c>
      <c r="D2000" s="5">
        <f>Online_RAW!J2000</f>
        <v>4.9175000000000004</v>
      </c>
      <c r="E2000" s="5">
        <f>(1-F2000/100-G2000/100)/(1-C2000/100-D2000/100-General!$B$17/100)</f>
        <v>0.87864099495760162</v>
      </c>
      <c r="F2000" s="5">
        <f>N2000*General!$B$14/(N2000+O2000)+O2000*100/(N2000+O2000)</f>
        <v>43.680575657222271</v>
      </c>
      <c r="G2000" s="5">
        <f>N2000*General!$B$15/(N2000+O2000)</f>
        <v>2.8444153708473602E-2</v>
      </c>
      <c r="H2000" s="5">
        <f>(N2000+O2000)*(1/General!$B$20)*((F2000/100)-E2000*(C2000/100))*1000/B2000</f>
        <v>689.24560778699288</v>
      </c>
      <c r="I2000" s="5">
        <f>(N2000+O2000)*(1/General!$B$20)*((D2000/100)*E2000-(G2000/100))*1000/B2000</f>
        <v>176.0095103575066</v>
      </c>
      <c r="J2000" s="5">
        <f t="shared" si="31"/>
        <v>0.25536544356464186</v>
      </c>
      <c r="K2000" s="5">
        <f>MAX(Online_RAW!$L$2-Online_RAW!L2000,0)</f>
        <v>0</v>
      </c>
      <c r="L2000" s="5">
        <f>0.0039*(Online_RAW!M2000)</f>
        <v>248.26522499999999</v>
      </c>
      <c r="M2000" s="10">
        <f>Online_RAW!$N$2-Online_RAW!N2000</f>
        <v>862.5324181818205</v>
      </c>
      <c r="N2000" s="5">
        <f>Online_RAW!C2000*60</f>
        <v>128.07490909090919</v>
      </c>
      <c r="O2000" s="5">
        <f>MAX(0, Online_RAW!D2000*60)</f>
        <v>52.032272727272698</v>
      </c>
      <c r="P2000" s="5">
        <f>_xlfn.IFNA(VLOOKUP(A2000,Sampling!$D$7:$E$14,2,FALSE),0)</f>
        <v>0</v>
      </c>
      <c r="Q2000">
        <f>_xlfn.IFNA(VLOOKUP(A2000,Refill!$D$6:$G$8,2,FALSE),0)</f>
        <v>0</v>
      </c>
    </row>
    <row r="2001" spans="1:17" x14ac:dyDescent="0.25">
      <c r="A2001" s="5">
        <f>ROUND((Online_RAW!B2001-General!$B$10)*24,3)</f>
        <v>33.317</v>
      </c>
      <c r="B2001" s="5">
        <f>General!$B$12+Online_ANA!K2001/1000+Online_ANA!L2001/1000+Online_ANA!M2001/1000/General!$B$22-SUM($P$2:P2001)/1000/General!$B$24+SUM($Q$2:Q2001)/1000/General!$B$24</f>
        <v>1.9618036384070192</v>
      </c>
      <c r="C2001" s="5">
        <f>Online_RAW!K2001</f>
        <v>33.897500000000001</v>
      </c>
      <c r="D2001" s="5">
        <f>Online_RAW!J2001</f>
        <v>5.3376923076923104</v>
      </c>
      <c r="E2001" s="5">
        <f>(1-F2001/100-G2001/100)/(1-C2001/100-D2001/100-General!$B$17/100)</f>
        <v>0.86474222820343971</v>
      </c>
      <c r="F2001" s="5">
        <f>N2001*General!$B$14/(N2001+O2001)+O2001*100/(N2001+O2001)</f>
        <v>47.801909438079704</v>
      </c>
      <c r="G2001" s="5">
        <f>N2001*General!$B$15/(N2001+O2001)</f>
        <v>2.6362672000969849E-2</v>
      </c>
      <c r="H2001" s="5">
        <f>(N2001+O2001)*(1/General!$B$20)*((F2001/100)-E2001*(C2001/100))*1000/B2001</f>
        <v>756.72717524136374</v>
      </c>
      <c r="I2001" s="5">
        <f>(N2001+O2001)*(1/General!$B$20)*((D2001/100)*E2001-(G2001/100))*1000/B2001</f>
        <v>187.83272391745209</v>
      </c>
      <c r="J2001" s="5">
        <f t="shared" si="31"/>
        <v>0.24821723081048522</v>
      </c>
      <c r="K2001" s="5">
        <f>MAX(Online_RAW!$L$2-Online_RAW!L2001,0)</f>
        <v>0</v>
      </c>
      <c r="L2001" s="5">
        <f>0.0039*(Online_RAW!M2001)</f>
        <v>248.70755000000011</v>
      </c>
      <c r="M2001" s="10">
        <f>Online_RAW!$N$2-Online_RAW!N2001</f>
        <v>864.47473636365066</v>
      </c>
      <c r="N2001" s="5">
        <f>Online_RAW!C2001*60</f>
        <v>118.6104545454546</v>
      </c>
      <c r="O2001" s="5">
        <f>MAX(0, Online_RAW!D2001*60)</f>
        <v>61.356818181818397</v>
      </c>
      <c r="P2001" s="5">
        <f>_xlfn.IFNA(VLOOKUP(A2001,Sampling!$D$7:$E$14,2,FALSE),0)</f>
        <v>0</v>
      </c>
      <c r="Q2001">
        <f>_xlfn.IFNA(VLOOKUP(A2001,Refill!$D$6:$G$8,2,FALSE),0)</f>
        <v>0</v>
      </c>
    </row>
    <row r="2002" spans="1:17" x14ac:dyDescent="0.25">
      <c r="A2002" s="5">
        <f>ROUND((Online_RAW!B2002-General!$B$10)*24,3)</f>
        <v>33.332999999999998</v>
      </c>
      <c r="B2002" s="5">
        <f>General!$B$12+Online_ANA!K2002/1000+Online_ANA!L2002/1000+Online_ANA!M2002/1000/General!$B$22-SUM($P$2:P2002)/1000/General!$B$24+SUM($Q$2:Q2002)/1000/General!$B$24</f>
        <v>1.9641659376365233</v>
      </c>
      <c r="C2002" s="5">
        <f>Online_RAW!K2002</f>
        <v>37.327692307692303</v>
      </c>
      <c r="D2002" s="5">
        <f>Online_RAW!J2002</f>
        <v>5.68</v>
      </c>
      <c r="E2002" s="5">
        <f>(1-F2002/100-G2002/100)/(1-C2002/100-D2002/100-General!$B$17/100)</f>
        <v>0.85008598315382355</v>
      </c>
      <c r="F2002" s="5">
        <f>N2002*General!$B$14/(N2002+O2002)+O2002*100/(N2002+O2002)</f>
        <v>51.895168379461772</v>
      </c>
      <c r="G2002" s="5">
        <f>N2002*General!$B$15/(N2002+O2002)</f>
        <v>2.4295369505322333E-2</v>
      </c>
      <c r="H2002" s="5">
        <f>(N2002+O2002)*(1/General!$B$20)*((F2002/100)-E2002*(C2002/100))*1000/B2002</f>
        <v>824.99241383909236</v>
      </c>
      <c r="I2002" s="5">
        <f>(N2002+O2002)*(1/General!$B$20)*((D2002/100)*E2002-(G2002/100))*1000/B2002</f>
        <v>196.56500335991819</v>
      </c>
      <c r="J2002" s="5">
        <f t="shared" si="31"/>
        <v>0.23826280104226086</v>
      </c>
      <c r="K2002" s="5">
        <f>MAX(Online_RAW!$L$2-Online_RAW!L2002,0)</f>
        <v>0</v>
      </c>
      <c r="L2002" s="5">
        <f>0.0039*(Online_RAW!M2002)</f>
        <v>249.29124999999985</v>
      </c>
      <c r="M2002" s="10">
        <f>Online_RAW!$N$2-Online_RAW!N2002</f>
        <v>866.41340952381051</v>
      </c>
      <c r="N2002" s="5">
        <f>Online_RAW!C2002*60</f>
        <v>109.4074285714284</v>
      </c>
      <c r="O2002" s="5">
        <f>MAX(0, Online_RAW!D2002*60)</f>
        <v>70.721428571428802</v>
      </c>
      <c r="P2002" s="5">
        <f>_xlfn.IFNA(VLOOKUP(A2002,Sampling!$D$7:$E$14,2,FALSE),0)</f>
        <v>0</v>
      </c>
      <c r="Q2002">
        <f>_xlfn.IFNA(VLOOKUP(A2002,Refill!$D$6:$G$8,2,FALSE),0)</f>
        <v>0</v>
      </c>
    </row>
    <row r="2003" spans="1:17" x14ac:dyDescent="0.25">
      <c r="A2003" s="5">
        <f>ROUND((Online_RAW!B2003-General!$B$10)*24,3)</f>
        <v>33.35</v>
      </c>
      <c r="B2003" s="5">
        <f>General!$B$12+Online_ANA!K2003/1000+Online_ANA!L2003/1000+Online_ANA!M2003/1000/General!$B$22-SUM($P$2:P2003)/1000/General!$B$24+SUM($Q$2:Q2003)/1000/General!$B$24</f>
        <v>1.9666458048540465</v>
      </c>
      <c r="C2003" s="5">
        <f>Online_RAW!K2003</f>
        <v>40.813076923076899</v>
      </c>
      <c r="D2003" s="5">
        <f>Online_RAW!J2003</f>
        <v>6.0621428571428604</v>
      </c>
      <c r="E2003" s="5">
        <f>(1-F2003/100-G2003/100)/(1-C2003/100-D2003/100-General!$B$17/100)</f>
        <v>0.82979651414727429</v>
      </c>
      <c r="F2003" s="5">
        <f>N2003*General!$B$14/(N2003+O2003)+O2003*100/(N2003+O2003)</f>
        <v>56.254195286643387</v>
      </c>
      <c r="G2003" s="5">
        <f>N2003*General!$B$15/(N2003+O2003)</f>
        <v>2.2093840764321519E-2</v>
      </c>
      <c r="H2003" s="5">
        <f>(N2003+O2003)*(1/General!$B$20)*((F2003/100)-E2003*(C2003/100))*1000/B2003</f>
        <v>916.12283845292268</v>
      </c>
      <c r="I2003" s="5">
        <f>(N2003+O2003)*(1/General!$B$20)*((D2003/100)*E2003-(G2003/100))*1000/B2003</f>
        <v>204.94219050180351</v>
      </c>
      <c r="J2003" s="5">
        <f t="shared" si="31"/>
        <v>0.22370601615815408</v>
      </c>
      <c r="K2003" s="5">
        <f>MAX(Online_RAW!$L$2-Online_RAW!L2003,0)</f>
        <v>0</v>
      </c>
      <c r="L2003" s="5">
        <f>0.0039*(Online_RAW!M2003)</f>
        <v>249.86597999999998</v>
      </c>
      <c r="M2003" s="10">
        <f>Online_RAW!$N$2-Online_RAW!N2003</f>
        <v>868.49000909091046</v>
      </c>
      <c r="N2003" s="5">
        <f>Online_RAW!C2003*60</f>
        <v>99.63272727272701</v>
      </c>
      <c r="O2003" s="5">
        <f>MAX(0, Online_RAW!D2003*60)</f>
        <v>80.748272727273005</v>
      </c>
      <c r="P2003" s="5">
        <f>_xlfn.IFNA(VLOOKUP(A2003,Sampling!$D$7:$E$14,2,FALSE),0)</f>
        <v>0</v>
      </c>
      <c r="Q2003">
        <f>_xlfn.IFNA(VLOOKUP(A2003,Refill!$D$6:$G$8,2,FALSE),0)</f>
        <v>0</v>
      </c>
    </row>
    <row r="2004" spans="1:17" x14ac:dyDescent="0.25">
      <c r="A2004" s="5">
        <f>ROUND((Online_RAW!B2004-General!$B$10)*24,3)</f>
        <v>33.366999999999997</v>
      </c>
      <c r="B2004" s="5">
        <f>General!$B$12+Online_ANA!K2004/1000+Online_ANA!L2004/1000+Online_ANA!M2004/1000/General!$B$22-SUM($P$2:P2004)/1000/General!$B$24+SUM($Q$2:Q2004)/1000/General!$B$24</f>
        <v>1.968969527731441</v>
      </c>
      <c r="C2004" s="5">
        <f>Online_RAW!K2004</f>
        <v>44.160714285714299</v>
      </c>
      <c r="D2004" s="5">
        <f>Online_RAW!J2004</f>
        <v>6.4976923076923097</v>
      </c>
      <c r="E2004" s="5">
        <f>(1-F2004/100-G2004/100)/(1-C2004/100-D2004/100-General!$B$17/100)</f>
        <v>0.81010269138535829</v>
      </c>
      <c r="F2004" s="5">
        <f>N2004*General!$B$14/(N2004+O2004)+O2004*100/(N2004+O2004)</f>
        <v>60.358746752106242</v>
      </c>
      <c r="G2004" s="5">
        <f>N2004*General!$B$15/(N2004+O2004)</f>
        <v>2.0020834973683715E-2</v>
      </c>
      <c r="H2004" s="5">
        <f>(N2004+O2004)*(1/General!$B$20)*((F2004/100)-E2004*(C2004/100))*1000/B2004</f>
        <v>1003.341600728425</v>
      </c>
      <c r="I2004" s="5">
        <f>(N2004+O2004)*(1/General!$B$20)*((D2004/100)*E2004-(G2004/100))*1000/B2004</f>
        <v>214.01288170375656</v>
      </c>
      <c r="J2004" s="5">
        <f t="shared" si="31"/>
        <v>0.21330011787449402</v>
      </c>
      <c r="K2004" s="5">
        <f>MAX(Online_RAW!$L$2-Online_RAW!L2004,0)</f>
        <v>0</v>
      </c>
      <c r="L2004" s="5">
        <f>0.0039*(Online_RAW!M2004)</f>
        <v>250.39625000000012</v>
      </c>
      <c r="M2004" s="10">
        <f>Online_RAW!$N$2-Online_RAW!N2004</f>
        <v>870.44487272727019</v>
      </c>
      <c r="N2004" s="5">
        <f>Online_RAW!C2004*60</f>
        <v>90.152181818181603</v>
      </c>
      <c r="O2004" s="5">
        <f>MAX(0, Online_RAW!D2004*60)</f>
        <v>89.964545454545402</v>
      </c>
      <c r="P2004" s="5">
        <f>_xlfn.IFNA(VLOOKUP(A2004,Sampling!$D$7:$E$14,2,FALSE),0)</f>
        <v>0</v>
      </c>
      <c r="Q2004">
        <f>_xlfn.IFNA(VLOOKUP(A2004,Refill!$D$6:$G$8,2,FALSE),0)</f>
        <v>0</v>
      </c>
    </row>
    <row r="2005" spans="1:17" x14ac:dyDescent="0.25">
      <c r="A2005" s="5">
        <f>ROUND((Online_RAW!B2005-General!$B$10)*24,3)</f>
        <v>33.383000000000003</v>
      </c>
      <c r="B2005" s="5">
        <f>General!$B$12+Online_ANA!K2005/1000+Online_ANA!L2005/1000+Online_ANA!M2005/1000/General!$B$22-SUM($P$2:P2005)/1000/General!$B$24+SUM($Q$2:Q2005)/1000/General!$B$24</f>
        <v>1.9712260684070093</v>
      </c>
      <c r="C2005" s="5">
        <f>Online_RAW!K2005</f>
        <v>47.444615384615403</v>
      </c>
      <c r="D2005" s="5">
        <f>Online_RAW!J2005</f>
        <v>6.9330769230769196</v>
      </c>
      <c r="E2005" s="5">
        <f>(1-F2005/100-G2005/100)/(1-C2005/100-D2005/100-General!$B$17/100)</f>
        <v>0.78677329281317221</v>
      </c>
      <c r="F2005" s="5">
        <f>N2005*General!$B$14/(N2005+O2005)+O2005*100/(N2005+O2005)</f>
        <v>64.428051872517955</v>
      </c>
      <c r="G2005" s="5">
        <f>N2005*General!$B$15/(N2005+O2005)</f>
        <v>1.7965630367415168E-2</v>
      </c>
      <c r="H2005" s="5">
        <f>(N2005+O2005)*(1/General!$B$20)*((F2005/100)-E2005*(C2005/100))*1000/B2005</f>
        <v>1104.4301940377297</v>
      </c>
      <c r="I2005" s="5">
        <f>(N2005+O2005)*(1/General!$B$20)*((D2005/100)*E2005-(G2005/100))*1000/B2005</f>
        <v>221.57131836387276</v>
      </c>
      <c r="J2005" s="5">
        <f t="shared" si="31"/>
        <v>0.2006204824533287</v>
      </c>
      <c r="K2005" s="5">
        <f>MAX(Online_RAW!$L$2-Online_RAW!L2005,0)</f>
        <v>0</v>
      </c>
      <c r="L2005" s="5">
        <f>0.0039*(Online_RAW!M2005)</f>
        <v>250.87997999999999</v>
      </c>
      <c r="M2005" s="10">
        <f>Online_RAW!$N$2-Online_RAW!N2005</f>
        <v>872.37723636363989</v>
      </c>
      <c r="N2005" s="5">
        <f>Online_RAW!C2005*60</f>
        <v>80.874000000000009</v>
      </c>
      <c r="O2005" s="5">
        <f>MAX(0, Online_RAW!D2005*60)</f>
        <v>99.189818181818396</v>
      </c>
      <c r="P2005" s="5">
        <f>_xlfn.IFNA(VLOOKUP(A2005,Sampling!$D$7:$E$14,2,FALSE),0)</f>
        <v>0</v>
      </c>
      <c r="Q2005">
        <f>_xlfn.IFNA(VLOOKUP(A2005,Refill!$D$6:$G$8,2,FALSE),0)</f>
        <v>0</v>
      </c>
    </row>
    <row r="2006" spans="1:17" x14ac:dyDescent="0.25">
      <c r="A2006" s="5">
        <f>ROUND((Online_RAW!B2006-General!$B$10)*24,3)</f>
        <v>33.4</v>
      </c>
      <c r="B2006" s="5">
        <f>General!$B$12+Online_ANA!K2006/1000+Online_ANA!L2006/1000+Online_ANA!M2006/1000/General!$B$22-SUM($P$2:P2006)/1000/General!$B$24+SUM($Q$2:Q2006)/1000/General!$B$24</f>
        <v>1.9736001204336977</v>
      </c>
      <c r="C2006" s="5">
        <f>Online_RAW!K2006</f>
        <v>50.915714285714301</v>
      </c>
      <c r="D2006" s="5">
        <f>Online_RAW!J2006</f>
        <v>7.4027272727272697</v>
      </c>
      <c r="E2006" s="5">
        <f>(1-F2006/100-G2006/100)/(1-C2006/100-D2006/100-General!$B$17/100)</f>
        <v>0.76172117527693517</v>
      </c>
      <c r="F2006" s="5">
        <f>N2006*General!$B$14/(N2006+O2006)+O2006*100/(N2006+O2006)</f>
        <v>68.563988436153437</v>
      </c>
      <c r="G2006" s="5">
        <f>N2006*General!$B$15/(N2006+O2006)</f>
        <v>1.5876773517094222E-2</v>
      </c>
      <c r="H2006" s="5">
        <f>(N2006+O2006)*(1/General!$B$20)*((F2006/100)-E2006*(C2006/100))*1000/B2006</f>
        <v>1211.7604149563119</v>
      </c>
      <c r="I2006" s="5">
        <f>(N2006+O2006)*(1/General!$B$20)*((D2006/100)*E2006-(G2006/100))*1000/B2006</f>
        <v>228.79647149994329</v>
      </c>
      <c r="J2006" s="5">
        <f t="shared" si="31"/>
        <v>0.18881329070993971</v>
      </c>
      <c r="K2006" s="5">
        <f>MAX(Online_RAW!$L$2-Online_RAW!L2006,0)</f>
        <v>0</v>
      </c>
      <c r="L2006" s="5">
        <f>0.0039*(Online_RAW!M2006)</f>
        <v>251.43560000000011</v>
      </c>
      <c r="M2006" s="10">
        <f>Online_RAW!$N$2-Online_RAW!N2006</f>
        <v>874.3593272727303</v>
      </c>
      <c r="N2006" s="5">
        <f>Online_RAW!C2006*60</f>
        <v>71.44418181818159</v>
      </c>
      <c r="O2006" s="5">
        <f>MAX(0, Online_RAW!D2006*60)</f>
        <v>108.55254545454541</v>
      </c>
      <c r="P2006" s="5">
        <f>_xlfn.IFNA(VLOOKUP(A2006,Sampling!$D$7:$E$14,2,FALSE),0)</f>
        <v>0</v>
      </c>
      <c r="Q2006">
        <f>_xlfn.IFNA(VLOOKUP(A2006,Refill!$D$6:$G$8,2,FALSE),0)</f>
        <v>0</v>
      </c>
    </row>
    <row r="2007" spans="1:17" x14ac:dyDescent="0.25">
      <c r="A2007" s="5">
        <f>ROUND((Online_RAW!B2007-General!$B$10)*24,3)</f>
        <v>33.417000000000002</v>
      </c>
      <c r="B2007" s="5">
        <f>General!$B$12+Online_ANA!K2007/1000+Online_ANA!L2007/1000+Online_ANA!M2007/1000/General!$B$22-SUM($P$2:P2007)/1000/General!$B$24+SUM($Q$2:Q2007)/1000/General!$B$24</f>
        <v>1.9759021264053398</v>
      </c>
      <c r="C2007" s="5">
        <f>Online_RAW!K2007</f>
        <v>54.435833333333299</v>
      </c>
      <c r="D2007" s="5">
        <f>Online_RAW!J2007</f>
        <v>7.9161538461538496</v>
      </c>
      <c r="E2007" s="5">
        <f>(1-F2007/100-G2007/100)/(1-C2007/100-D2007/100-General!$B$17/100)</f>
        <v>0.73418423503241692</v>
      </c>
      <c r="F2007" s="5">
        <f>N2007*General!$B$14/(N2007+O2007)+O2007*100/(N2007+O2007)</f>
        <v>72.663291959606411</v>
      </c>
      <c r="G2007" s="5">
        <f>N2007*General!$B$15/(N2007+O2007)</f>
        <v>1.3806418202218989E-2</v>
      </c>
      <c r="H2007" s="5">
        <f>(N2007+O2007)*(1/General!$B$20)*((F2007/100)-E2007*(C2007/100))*1000/B2007</f>
        <v>1329.7362771098985</v>
      </c>
      <c r="I2007" s="5">
        <f>(N2007+O2007)*(1/General!$B$20)*((D2007/100)*E2007-(G2007/100))*1000/B2007</f>
        <v>235.79749207050975</v>
      </c>
      <c r="J2007" s="5">
        <f t="shared" si="31"/>
        <v>0.17732650912029063</v>
      </c>
      <c r="K2007" s="5">
        <f>MAX(Online_RAW!$L$2-Online_RAW!L2007,0)</f>
        <v>0</v>
      </c>
      <c r="L2007" s="5">
        <f>0.0039*(Online_RAW!M2007)</f>
        <v>251.93844000000001</v>
      </c>
      <c r="M2007" s="10">
        <f>Online_RAW!$N$2-Online_RAW!N2007</f>
        <v>876.32041818182006</v>
      </c>
      <c r="N2007" s="5">
        <f>Online_RAW!C2007*60</f>
        <v>62.166818181818407</v>
      </c>
      <c r="O2007" s="5">
        <f>MAX(0, Online_RAW!D2007*60)</f>
        <v>117.9430909090908</v>
      </c>
      <c r="P2007" s="5">
        <f>_xlfn.IFNA(VLOOKUP(A2007,Sampling!$D$7:$E$14,2,FALSE),0)</f>
        <v>0</v>
      </c>
      <c r="Q2007">
        <f>_xlfn.IFNA(VLOOKUP(A2007,Refill!$D$6:$G$8,2,FALSE),0)</f>
        <v>0</v>
      </c>
    </row>
    <row r="2008" spans="1:17" x14ac:dyDescent="0.25">
      <c r="A2008" s="5">
        <f>ROUND((Online_RAW!B2008-General!$B$10)*24,3)</f>
        <v>33.433</v>
      </c>
      <c r="B2008" s="5">
        <f>General!$B$12+Online_ANA!K2008/1000+Online_ANA!L2008/1000+Online_ANA!M2008/1000/General!$B$22-SUM($P$2:P2008)/1000/General!$B$24+SUM($Q$2:Q2008)/1000/General!$B$24</f>
        <v>1.9782969821934964</v>
      </c>
      <c r="C2008" s="5">
        <f>Online_RAW!K2008</f>
        <v>57.7730769230769</v>
      </c>
      <c r="D2008" s="5">
        <f>Online_RAW!J2008</f>
        <v>8.3874999999999993</v>
      </c>
      <c r="E2008" s="5">
        <f>(1-F2008/100-G2008/100)/(1-C2008/100-D2008/100-General!$B$17/100)</f>
        <v>0.69399745171504301</v>
      </c>
      <c r="F2008" s="5">
        <f>N2008*General!$B$14/(N2008+O2008)+O2008*100/(N2008+O2008)</f>
        <v>76.804098874444747</v>
      </c>
      <c r="G2008" s="5">
        <f>N2008*General!$B$15/(N2008+O2008)</f>
        <v>1.1715101578563267E-2</v>
      </c>
      <c r="H2008" s="5">
        <f>(N2008+O2008)*(1/General!$B$20)*((F2008/100)-E2008*(C2008/100))*1000/B2008</f>
        <v>1491.2643581677996</v>
      </c>
      <c r="I2008" s="5">
        <f>(N2008+O2008)*(1/General!$B$20)*((D2008/100)*E2008-(G2008/100))*1000/B2008</f>
        <v>235.98745152007018</v>
      </c>
      <c r="J2008" s="5">
        <f t="shared" si="31"/>
        <v>0.15824655784706715</v>
      </c>
      <c r="K2008" s="5">
        <f>MAX(Online_RAW!$L$2-Online_RAW!L2008,0)</f>
        <v>0</v>
      </c>
      <c r="L2008" s="5">
        <f>0.0039*(Online_RAW!M2008)</f>
        <v>252.49835000000013</v>
      </c>
      <c r="M2008" s="10">
        <f>Online_RAW!$N$2-Online_RAW!N2008</f>
        <v>878.32050909091049</v>
      </c>
      <c r="N2008" s="5">
        <f>Online_RAW!C2008*60</f>
        <v>52.755818181818164</v>
      </c>
      <c r="O2008" s="5">
        <f>MAX(0, Online_RAW!D2008*60)</f>
        <v>127.37345454545461</v>
      </c>
      <c r="P2008" s="5">
        <f>_xlfn.IFNA(VLOOKUP(A2008,Sampling!$D$7:$E$14,2,FALSE),0)</f>
        <v>0</v>
      </c>
      <c r="Q2008">
        <f>_xlfn.IFNA(VLOOKUP(A2008,Refill!$D$6:$G$8,2,FALSE),0)</f>
        <v>0</v>
      </c>
    </row>
    <row r="2009" spans="1:17" x14ac:dyDescent="0.25">
      <c r="A2009" s="5">
        <f>ROUND((Online_RAW!B2009-General!$B$10)*24,3)</f>
        <v>33.450000000000003</v>
      </c>
      <c r="B2009" s="5">
        <f>General!$B$12+Online_ANA!K2009/1000+Online_ANA!L2009/1000+Online_ANA!M2009/1000/General!$B$22-SUM($P$2:P2009)/1000/General!$B$24+SUM($Q$2:Q2009)/1000/General!$B$24</f>
        <v>1.9807424501251008</v>
      </c>
      <c r="C2009" s="5">
        <f>Online_RAW!K2009</f>
        <v>61.441538461538499</v>
      </c>
      <c r="D2009" s="5">
        <f>Online_RAW!J2009</f>
        <v>8.86</v>
      </c>
      <c r="E2009" s="5">
        <f>(1-F2009/100-G2009/100)/(1-C2009/100-D2009/100-General!$B$17/100)</f>
        <v>0.64895491517998516</v>
      </c>
      <c r="F2009" s="5">
        <f>N2009*General!$B$14/(N2009+O2009)+O2009*100/(N2009+O2009)</f>
        <v>80.998238361856963</v>
      </c>
      <c r="G2009" s="5">
        <f>N2009*General!$B$15/(N2009+O2009)</f>
        <v>9.5968493121934562E-3</v>
      </c>
      <c r="H2009" s="5">
        <f>(N2009+O2009)*(1/General!$B$20)*((F2009/100)-E2009*(C2009/100))*1000/B2009</f>
        <v>1668.0057385555731</v>
      </c>
      <c r="I2009" s="5">
        <f>(N2009+O2009)*(1/General!$B$20)*((D2009/100)*E2009-(G2009/100))*1000/B2009</f>
        <v>232.81429467126705</v>
      </c>
      <c r="J2009" s="5">
        <f t="shared" si="31"/>
        <v>0.13957643507442308</v>
      </c>
      <c r="K2009" s="5">
        <f>MAX(Online_RAW!$L$2-Online_RAW!L2009,0)</f>
        <v>0</v>
      </c>
      <c r="L2009" s="5">
        <f>0.0039*(Online_RAW!M2009)</f>
        <v>253.07229999999984</v>
      </c>
      <c r="M2009" s="10">
        <f>Online_RAW!$N$2-Online_RAW!N2009</f>
        <v>880.36046363635978</v>
      </c>
      <c r="N2009" s="5">
        <f>Online_RAW!C2009*60</f>
        <v>43.201909090909083</v>
      </c>
      <c r="O2009" s="5">
        <f>MAX(0, Online_RAW!D2009*60)</f>
        <v>136.86514285714262</v>
      </c>
      <c r="P2009" s="5">
        <f>_xlfn.IFNA(VLOOKUP(A2009,Sampling!$D$7:$E$14,2,FALSE),0)</f>
        <v>0</v>
      </c>
      <c r="Q2009">
        <f>_xlfn.IFNA(VLOOKUP(A2009,Refill!$D$6:$G$8,2,FALSE),0)</f>
        <v>0</v>
      </c>
    </row>
    <row r="2010" spans="1:17" x14ac:dyDescent="0.25">
      <c r="A2010" s="5">
        <f>ROUND((Online_RAW!B2010-General!$B$10)*24,3)</f>
        <v>33.466999999999999</v>
      </c>
      <c r="B2010" s="5">
        <f>General!$B$12+Online_ANA!K2010/1000+Online_ANA!L2010/1000+Online_ANA!M2010/1000/General!$B$22-SUM($P$2:P2010)/1000/General!$B$24+SUM($Q$2:Q2010)/1000/General!$B$24</f>
        <v>1.98317589254089</v>
      </c>
      <c r="C2010" s="5">
        <f>Online_RAW!K2010</f>
        <v>64.971538461538501</v>
      </c>
      <c r="D2010" s="5">
        <f>Online_RAW!J2010</f>
        <v>9.3738461538461504</v>
      </c>
      <c r="E2010" s="5">
        <f>(1-F2010/100-G2010/100)/(1-C2010/100-D2010/100-General!$B$17/100)</f>
        <v>0.59161637375359455</v>
      </c>
      <c r="F2010" s="5">
        <f>N2010*General!$B$14/(N2010+O2010)+O2010*100/(N2010+O2010)</f>
        <v>85.070757308577356</v>
      </c>
      <c r="G2010" s="5">
        <f>N2010*General!$B$15/(N2010+O2010)</f>
        <v>7.540021561324565E-3</v>
      </c>
      <c r="H2010" s="5">
        <f>(N2010+O2010)*(1/General!$B$20)*((F2010/100)-E2010*(C2010/100))*1000/B2010</f>
        <v>1887.7608706982844</v>
      </c>
      <c r="I2010" s="5">
        <f>(N2010+O2010)*(1/General!$B$20)*((D2010/100)*E2010-(G2010/100))*1000/B2010</f>
        <v>224.19458696411104</v>
      </c>
      <c r="J2010" s="5">
        <f t="shared" si="31"/>
        <v>0.11876217504242541</v>
      </c>
      <c r="K2010" s="5">
        <f>MAX(Online_RAW!$L$2-Online_RAW!L2010,0)</f>
        <v>0</v>
      </c>
      <c r="L2010" s="5">
        <f>0.0039*(Online_RAW!M2010)</f>
        <v>253.61180000000013</v>
      </c>
      <c r="M2010" s="10">
        <f>Online_RAW!$N$2-Online_RAW!N2010</f>
        <v>882.42486086956978</v>
      </c>
      <c r="N2010" s="5">
        <f>Online_RAW!C2010*60</f>
        <v>33.919636363636378</v>
      </c>
      <c r="O2010" s="5">
        <f>MAX(0, Online_RAW!D2010*60)</f>
        <v>146.02486956521761</v>
      </c>
      <c r="P2010" s="5">
        <f>_xlfn.IFNA(VLOOKUP(A2010,Sampling!$D$7:$E$14,2,FALSE),0)</f>
        <v>0</v>
      </c>
      <c r="Q2010">
        <f>_xlfn.IFNA(VLOOKUP(A2010,Refill!$D$6:$G$8,2,FALSE),0)</f>
        <v>0</v>
      </c>
    </row>
    <row r="2011" spans="1:17" x14ac:dyDescent="0.25">
      <c r="A2011" s="5">
        <f>ROUND((Online_RAW!B2011-General!$B$10)*24,3)</f>
        <v>33.482999999999997</v>
      </c>
      <c r="B2011" s="5">
        <f>General!$B$12+Online_ANA!K2011/1000+Online_ANA!L2011/1000+Online_ANA!M2011/1000/General!$B$22-SUM($P$2:P2011)/1000/General!$B$24+SUM($Q$2:Q2011)/1000/General!$B$24</f>
        <v>1.985513155045872</v>
      </c>
      <c r="C2011" s="5">
        <f>Online_RAW!K2011</f>
        <v>68.439166666666694</v>
      </c>
      <c r="D2011" s="5">
        <f>Online_RAW!J2011</f>
        <v>9.8145454545454491</v>
      </c>
      <c r="E2011" s="5">
        <f>(1-F2011/100-G2011/100)/(1-C2011/100-D2011/100-General!$B$17/100)</f>
        <v>0.51157673593649133</v>
      </c>
      <c r="F2011" s="5">
        <f>N2011*General!$B$14/(N2011+O2011)+O2011*100/(N2011+O2011)</f>
        <v>89.090950725822935</v>
      </c>
      <c r="G2011" s="5">
        <f>N2011*General!$B$15/(N2011+O2011)</f>
        <v>5.5096208455439775E-3</v>
      </c>
      <c r="H2011" s="5">
        <f>(N2011+O2011)*(1/General!$B$20)*((F2011/100)-E2011*(C2011/100))*1000/B2011</f>
        <v>2188.2505211772732</v>
      </c>
      <c r="I2011" s="5">
        <f>(N2011+O2011)*(1/General!$B$20)*((D2011/100)*E2011-(G2011/100))*1000/B2011</f>
        <v>202.94203546294338</v>
      </c>
      <c r="J2011" s="5">
        <f t="shared" ref="J2011:J2074" si="32">I2011/H2011</f>
        <v>9.2741682681634227E-2</v>
      </c>
      <c r="K2011" s="5">
        <f>MAX(Online_RAW!$L$2-Online_RAW!L2011,0)</f>
        <v>0</v>
      </c>
      <c r="L2011" s="5">
        <f>0.0039*(Online_RAW!M2011)</f>
        <v>254.10710000000012</v>
      </c>
      <c r="M2011" s="10">
        <f>Online_RAW!$N$2-Online_RAW!N2011</f>
        <v>884.43260000000009</v>
      </c>
      <c r="N2011" s="5">
        <f>Online_RAW!C2011*60</f>
        <v>24.803999999999998</v>
      </c>
      <c r="O2011" s="5">
        <f>MAX(0, Online_RAW!D2011*60)</f>
        <v>155.273727272727</v>
      </c>
      <c r="P2011" s="5">
        <f>_xlfn.IFNA(VLOOKUP(A2011,Sampling!$D$7:$E$14,2,FALSE),0)</f>
        <v>0</v>
      </c>
      <c r="Q2011">
        <f>_xlfn.IFNA(VLOOKUP(A2011,Refill!$D$6:$G$8,2,FALSE),0)</f>
        <v>0</v>
      </c>
    </row>
    <row r="2012" spans="1:17" x14ac:dyDescent="0.25">
      <c r="A2012" s="5">
        <f>ROUND((Online_RAW!B2012-General!$B$10)*24,3)</f>
        <v>33.5</v>
      </c>
      <c r="B2012" s="5">
        <f>General!$B$12+Online_ANA!K2012/1000+Online_ANA!L2012/1000+Online_ANA!M2012/1000/General!$B$22-SUM($P$2:P2012)/1000/General!$B$24+SUM($Q$2:Q2012)/1000/General!$B$24</f>
        <v>1.9879966512365417</v>
      </c>
      <c r="C2012" s="5">
        <f>Online_RAW!K2012</f>
        <v>71.907692307692301</v>
      </c>
      <c r="D2012" s="5">
        <f>Online_RAW!J2012</f>
        <v>10.252307692307699</v>
      </c>
      <c r="E2012" s="5">
        <f>(1-F2012/100-G2012/100)/(1-C2012/100-D2012/100-General!$B$17/100)</f>
        <v>0.40907390518252018</v>
      </c>
      <c r="F2012" s="5">
        <f>N2012*General!$B$14/(N2012+O2012)+O2012*100/(N2012+O2012)</f>
        <v>92.875526444626615</v>
      </c>
      <c r="G2012" s="5">
        <f>N2012*General!$B$15/(N2012+O2012)</f>
        <v>3.5982189673602867E-3</v>
      </c>
      <c r="H2012" s="5">
        <f>(N2012+O2012)*(1/General!$B$20)*((F2012/100)-E2012*(C2012/100))*1000/B2012</f>
        <v>2564.9577091707461</v>
      </c>
      <c r="I2012" s="5">
        <f>(N2012+O2012)*(1/General!$B$20)*((D2012/100)*E2012-(G2012/100))*1000/B2012</f>
        <v>169.36786694037073</v>
      </c>
      <c r="J2012" s="5">
        <f t="shared" si="32"/>
        <v>6.6031446185180018E-2</v>
      </c>
      <c r="K2012" s="5">
        <f>MAX(Online_RAW!$L$2-Online_RAW!L2012,0)</f>
        <v>0</v>
      </c>
      <c r="L2012" s="5">
        <f>0.0039*(Online_RAW!M2012)</f>
        <v>254.74994999999998</v>
      </c>
      <c r="M2012" s="10">
        <f>Online_RAW!$N$2-Online_RAW!N2012</f>
        <v>886.43890434783043</v>
      </c>
      <c r="N2012" s="5">
        <f>Online_RAW!C2012*60</f>
        <v>16.201043478260878</v>
      </c>
      <c r="O2012" s="5">
        <f>MAX(0, Online_RAW!D2012*60)</f>
        <v>163.89965217391321</v>
      </c>
      <c r="P2012" s="5">
        <f>_xlfn.IFNA(VLOOKUP(A2012,Sampling!$D$7:$E$14,2,FALSE),0)</f>
        <v>0</v>
      </c>
      <c r="Q2012">
        <f>_xlfn.IFNA(VLOOKUP(A2012,Refill!$D$6:$G$8,2,FALSE),0)</f>
        <v>0</v>
      </c>
    </row>
    <row r="2013" spans="1:17" x14ac:dyDescent="0.25">
      <c r="A2013" s="5">
        <f>ROUND((Online_RAW!B2013-General!$B$10)*24,3)</f>
        <v>33.517000000000003</v>
      </c>
      <c r="B2013" s="5">
        <f>General!$B$12+Online_ANA!K2013/1000+Online_ANA!L2013/1000+Online_ANA!M2013/1000/General!$B$22-SUM($P$2:P2013)/1000/General!$B$24+SUM($Q$2:Q2013)/1000/General!$B$24</f>
        <v>1.9904474560231378</v>
      </c>
      <c r="C2013" s="5">
        <f>Online_RAW!K2013</f>
        <v>75.328571428571394</v>
      </c>
      <c r="D2013" s="5">
        <f>Online_RAW!J2013</f>
        <v>10.654166666666701</v>
      </c>
      <c r="E2013" s="5">
        <f>(1-F2013/100-G2013/100)/(1-C2013/100-D2013/100-General!$B$17/100)</f>
        <v>0.24659917620079455</v>
      </c>
      <c r="F2013" s="5">
        <f>N2013*General!$B$14/(N2013+O2013)+O2013*100/(N2013+O2013)</f>
        <v>96.648363582654952</v>
      </c>
      <c r="G2013" s="5">
        <f>N2013*General!$B$15/(N2013+O2013)</f>
        <v>1.6927456653257861E-3</v>
      </c>
      <c r="H2013" s="5">
        <f>(N2013+O2013)*(1/General!$B$20)*((F2013/100)-E2013*(C2013/100))*1000/B2013</f>
        <v>3152.6347603993277</v>
      </c>
      <c r="I2013" s="5">
        <f>(N2013+O2013)*(1/General!$B$20)*((D2013/100)*E2013-(G2013/100))*1000/B2013</f>
        <v>106.02476939351875</v>
      </c>
      <c r="J2013" s="5">
        <f t="shared" si="32"/>
        <v>3.3630527305386036E-2</v>
      </c>
      <c r="K2013" s="5">
        <f>MAX(Online_RAW!$L$2-Online_RAW!L2013,0)</f>
        <v>0</v>
      </c>
      <c r="L2013" s="5">
        <f>0.0039*(Online_RAW!M2013)</f>
        <v>255.31674999999984</v>
      </c>
      <c r="M2013" s="10">
        <f>Online_RAW!$N$2-Online_RAW!N2013</f>
        <v>888.49246956521984</v>
      </c>
      <c r="N2013" s="5">
        <f>Online_RAW!C2013*60</f>
        <v>7.6239130434782396</v>
      </c>
      <c r="O2013" s="5">
        <f>MAX(0, Online_RAW!D2013*60)</f>
        <v>172.53104347826101</v>
      </c>
      <c r="P2013" s="5">
        <f>_xlfn.IFNA(VLOOKUP(A2013,Sampling!$D$7:$E$14,2,FALSE),0)</f>
        <v>0</v>
      </c>
      <c r="Q2013">
        <f>_xlfn.IFNA(VLOOKUP(A2013,Refill!$D$6:$G$8,2,FALSE),0)</f>
        <v>0</v>
      </c>
    </row>
    <row r="2014" spans="1:17" x14ac:dyDescent="0.25">
      <c r="A2014" s="5">
        <f>ROUND((Online_RAW!B2014-General!$B$10)*24,3)</f>
        <v>33.533000000000001</v>
      </c>
      <c r="B2014" s="5">
        <f>General!$B$12+Online_ANA!K2014/1000+Online_ANA!L2014/1000+Online_ANA!M2014/1000/General!$B$22-SUM($P$2:P2014)/1000/General!$B$24+SUM($Q$2:Q2014)/1000/General!$B$24</f>
        <v>1.9928535631830828</v>
      </c>
      <c r="C2014" s="5">
        <f>Online_RAW!K2014</f>
        <v>78.798333333333304</v>
      </c>
      <c r="D2014" s="5">
        <f>Online_RAW!J2014</f>
        <v>11.044615384615399</v>
      </c>
      <c r="E2014" s="5">
        <f>(1-F2014/100-G2014/100)/(1-C2014/100-D2014/100-General!$B$17/100)</f>
        <v>3.9002653298579479E-2</v>
      </c>
      <c r="F2014" s="5">
        <f>N2014*General!$B$14/(N2014+O2014)+O2014*100/(N2014+O2014)</f>
        <v>99.620532548143942</v>
      </c>
      <c r="G2014" s="5">
        <f>N2014*General!$B$15/(N2014+O2014)</f>
        <v>1.9165022821012717E-4</v>
      </c>
      <c r="H2014" s="5">
        <f>(N2014+O2014)*(1/General!$B$20)*((F2014/100)-E2014*(C2014/100))*1000/B2014</f>
        <v>3898.8845643479945</v>
      </c>
      <c r="I2014" s="5">
        <f>(N2014+O2014)*(1/General!$B$20)*((D2014/100)*E2014-(G2014/100))*1000/B2014</f>
        <v>17.388104171485583</v>
      </c>
      <c r="J2014" s="5">
        <f t="shared" si="32"/>
        <v>4.4597637823097164E-3</v>
      </c>
      <c r="K2014" s="5">
        <f>MAX(Online_RAW!$L$2-Online_RAW!L2014,0)</f>
        <v>0</v>
      </c>
      <c r="L2014" s="5">
        <f>0.0039*(Online_RAW!M2014)</f>
        <v>255.86469999999986</v>
      </c>
      <c r="M2014" s="10">
        <f>Online_RAW!$N$2-Online_RAW!N2014</f>
        <v>890.51786086956054</v>
      </c>
      <c r="N2014" s="5">
        <f>Online_RAW!C2014*60</f>
        <v>0.86426086956522008</v>
      </c>
      <c r="O2014" s="5">
        <f>MAX(0, Online_RAW!D2014*60)</f>
        <v>179.51869565217419</v>
      </c>
      <c r="P2014" s="5">
        <f>_xlfn.IFNA(VLOOKUP(A2014,Sampling!$D$7:$E$14,2,FALSE),0)</f>
        <v>0</v>
      </c>
      <c r="Q2014">
        <f>_xlfn.IFNA(VLOOKUP(A2014,Refill!$D$6:$G$8,2,FALSE),0)</f>
        <v>0</v>
      </c>
    </row>
    <row r="2015" spans="1:17" x14ac:dyDescent="0.25">
      <c r="A2015" s="5">
        <f>ROUND((Online_RAW!B2015-General!$B$10)*24,3)</f>
        <v>33.549999999999997</v>
      </c>
      <c r="B2015" s="5">
        <f>General!$B$12+Online_ANA!K2015/1000+Online_ANA!L2015/1000+Online_ANA!M2015/1000/General!$B$22-SUM($P$2:P2015)/1000/General!$B$24+SUM($Q$2:Q2015)/1000/General!$B$24</f>
        <v>1.9952726313921014</v>
      </c>
      <c r="C2015" s="5">
        <f>Online_RAW!K2015</f>
        <v>81.677692307692297</v>
      </c>
      <c r="D2015" s="5">
        <f>Online_RAW!J2015</f>
        <v>11.372</v>
      </c>
      <c r="E2015" s="5">
        <f>(1-F2015/100-G2015/100)/(1-C2015/100-D2015/100-General!$B$17/100)</f>
        <v>8.9666983744863757E-4</v>
      </c>
      <c r="F2015" s="5">
        <f>N2015*General!$B$14/(N2015+O2015)+O2015*100/(N2015+O2015)</f>
        <v>99.994152897790599</v>
      </c>
      <c r="G2015" s="5">
        <f>N2015*General!$B$15/(N2015+O2015)</f>
        <v>2.9530819239407719E-6</v>
      </c>
      <c r="H2015" s="5">
        <f>(N2015+O2015)*(1/General!$B$20)*((F2015/100)-E2015*(C2015/100))*1000/B2015</f>
        <v>4026.3625286895622</v>
      </c>
      <c r="I2015" s="5">
        <f>(N2015+O2015)*(1/General!$B$20)*((D2015/100)*E2015-(G2015/100))*1000/B2015</f>
        <v>0.41077130089810504</v>
      </c>
      <c r="J2015" s="5">
        <f t="shared" si="32"/>
        <v>1.0202044599093676E-4</v>
      </c>
      <c r="K2015" s="5">
        <f>MAX(Online_RAW!$L$2-Online_RAW!L2015,0)</f>
        <v>0</v>
      </c>
      <c r="L2015" s="5">
        <f>0.0039*(Online_RAW!M2015)</f>
        <v>256.43669999999997</v>
      </c>
      <c r="M2015" s="10">
        <f>Online_RAW!$N$2-Online_RAW!N2015</f>
        <v>892.53116521739048</v>
      </c>
      <c r="N2015" s="5">
        <f>Online_RAW!C2015*60</f>
        <v>1.3304347826086979E-2</v>
      </c>
      <c r="O2015" s="5">
        <f>MAX(0, Online_RAW!D2015*60)</f>
        <v>180.1963636363638</v>
      </c>
      <c r="P2015" s="5">
        <f>_xlfn.IFNA(VLOOKUP(A2015,Sampling!$D$7:$E$14,2,FALSE),0)</f>
        <v>0</v>
      </c>
      <c r="Q2015">
        <f>_xlfn.IFNA(VLOOKUP(A2015,Refill!$D$6:$G$8,2,FALSE),0)</f>
        <v>0</v>
      </c>
    </row>
    <row r="2016" spans="1:17" x14ac:dyDescent="0.25">
      <c r="A2016" s="5">
        <f>ROUND((Online_RAW!B2016-General!$B$10)*24,3)</f>
        <v>33.567</v>
      </c>
      <c r="B2016" s="5">
        <f>General!$B$12+Online_ANA!K2016/1000+Online_ANA!L2016/1000+Online_ANA!M2016/1000/General!$B$22-SUM($P$2:P2016)/1000/General!$B$24+SUM($Q$2:Q2016)/1000/General!$B$24</f>
        <v>1.9977386046669359</v>
      </c>
      <c r="C2016" s="5">
        <f>Online_RAW!K2016</f>
        <v>83.015384615384605</v>
      </c>
      <c r="D2016" s="5">
        <f>Online_RAW!J2016</f>
        <v>11.6946153846154</v>
      </c>
      <c r="E2016" s="5">
        <f>(1-F2016/100-G2016/100)/(1-C2016/100-D2016/100-General!$B$17/100)</f>
        <v>-1.1804509974826635E-3</v>
      </c>
      <c r="F2016" s="5">
        <f>N2016*General!$B$14/(N2016+O2016)+O2016*100/(N2016+O2016)</f>
        <v>100.00573671103926</v>
      </c>
      <c r="G2016" s="5">
        <f>N2016*General!$B$15/(N2016+O2016)</f>
        <v>-2.8973288077057366E-6</v>
      </c>
      <c r="H2016" s="5">
        <f>(N2016+O2016)*(1/General!$B$20)*((F2016/100)-E2016*(C2016/100))*1000/B2016</f>
        <v>4025.7598662949231</v>
      </c>
      <c r="I2016" s="5">
        <f>(N2016+O2016)*(1/General!$B$20)*((D2016/100)*E2016-(G2016/100))*1000/B2016</f>
        <v>-0.55506052829558616</v>
      </c>
      <c r="J2016" s="5">
        <f t="shared" si="32"/>
        <v>-1.3787720746653273E-4</v>
      </c>
      <c r="K2016" s="5">
        <f>MAX(Online_RAW!$L$2-Online_RAW!L2016,0)</f>
        <v>0</v>
      </c>
      <c r="L2016" s="5">
        <f>0.0039*(Online_RAW!M2016)</f>
        <v>257.02170000000001</v>
      </c>
      <c r="M2016" s="10">
        <f>Online_RAW!$N$2-Online_RAW!N2016</f>
        <v>894.58142608696016</v>
      </c>
      <c r="N2016" s="5">
        <f>Online_RAW!C2016*60</f>
        <v>-1.3043478260869559E-2</v>
      </c>
      <c r="O2016" s="5">
        <f>MAX(0, Online_RAW!D2016*60)</f>
        <v>180.08895652173899</v>
      </c>
      <c r="P2016" s="5">
        <f>_xlfn.IFNA(VLOOKUP(A2016,Sampling!$D$7:$E$14,2,FALSE),0)</f>
        <v>0</v>
      </c>
      <c r="Q2016">
        <f>_xlfn.IFNA(VLOOKUP(A2016,Refill!$D$6:$G$8,2,FALSE),0)</f>
        <v>0</v>
      </c>
    </row>
    <row r="2017" spans="1:17" x14ac:dyDescent="0.25">
      <c r="A2017" s="5">
        <f>ROUND((Online_RAW!B2017-General!$B$10)*24,3)</f>
        <v>33.582999999999998</v>
      </c>
      <c r="B2017" s="5">
        <f>General!$B$12+Online_ANA!K2017/1000+Online_ANA!L2017/1000+Online_ANA!M2017/1000/General!$B$22-SUM($P$2:P2017)/1000/General!$B$24+SUM($Q$2:Q2017)/1000/General!$B$24</f>
        <v>2.0002774241523764</v>
      </c>
      <c r="C2017" s="5">
        <f>Online_RAW!K2017</f>
        <v>83.19</v>
      </c>
      <c r="D2017" s="5">
        <f>Online_RAW!J2017</f>
        <v>11.9263636363636</v>
      </c>
      <c r="E2017" s="5">
        <f>(1-F2017/100-G2017/100)/(1-C2017/100-D2017/100-General!$B$17/100)</f>
        <v>1.3920948245032469E-3</v>
      </c>
      <c r="F2017" s="5">
        <f>N2017*General!$B$14/(N2017+O2017)+O2017*100/(N2017+O2017)</f>
        <v>99.993800732872572</v>
      </c>
      <c r="G2017" s="5">
        <f>N2017*General!$B$15/(N2017+O2017)</f>
        <v>3.1309429936453387E-6</v>
      </c>
      <c r="H2017" s="5">
        <f>(N2017+O2017)*(1/General!$B$20)*((F2017/100)-E2017*(C2017/100))*1000/B2017</f>
        <v>4009.2414184761606</v>
      </c>
      <c r="I2017" s="5">
        <f>(N2017+O2017)*(1/General!$B$20)*((D2017/100)*E2017-(G2017/100))*1000/B2017</f>
        <v>0.66632692482849043</v>
      </c>
      <c r="J2017" s="5">
        <f t="shared" si="32"/>
        <v>1.6619775545513273E-4</v>
      </c>
      <c r="K2017" s="5">
        <f>MAX(Online_RAW!$L$2-Online_RAW!L2017,0)</f>
        <v>0</v>
      </c>
      <c r="L2017" s="5">
        <f>0.0039*(Online_RAW!M2017)</f>
        <v>257.67104999999998</v>
      </c>
      <c r="M2017" s="10">
        <f>Online_RAW!$N$2-Online_RAW!N2017</f>
        <v>896.64094782609027</v>
      </c>
      <c r="N2017" s="5">
        <f>Online_RAW!C2017*60</f>
        <v>1.408695652173912E-2</v>
      </c>
      <c r="O2017" s="5">
        <f>MAX(0, Online_RAW!D2017*60)</f>
        <v>179.95669565217418</v>
      </c>
      <c r="P2017" s="5">
        <f>_xlfn.IFNA(VLOOKUP(A2017,Sampling!$D$7:$E$14,2,FALSE),0)</f>
        <v>0</v>
      </c>
      <c r="Q2017">
        <f>_xlfn.IFNA(VLOOKUP(A2017,Refill!$D$6:$G$8,2,FALSE),0)</f>
        <v>0</v>
      </c>
    </row>
    <row r="2018" spans="1:17" x14ac:dyDescent="0.25">
      <c r="A2018" s="5">
        <f>ROUND((Online_RAW!B2018-General!$B$10)*24,3)</f>
        <v>33.6</v>
      </c>
      <c r="B2018" s="5">
        <f>General!$B$12+Online_ANA!K2018/1000+Online_ANA!L2018/1000+Online_ANA!M2018/1000/General!$B$22-SUM($P$2:P2018)/1000/General!$B$24+SUM($Q$2:Q2018)/1000/General!$B$24</f>
        <v>2.0026647865304406</v>
      </c>
      <c r="C2018" s="5">
        <f>Online_RAW!K2018</f>
        <v>83.204999999999998</v>
      </c>
      <c r="D2018" s="5">
        <f>Online_RAW!J2018</f>
        <v>12.074285714285701</v>
      </c>
      <c r="E2018" s="5">
        <f>(1-F2018/100-G2018/100)/(1-C2018/100-D2018/100-General!$B$17/100)</f>
        <v>1.0617545450951416E-3</v>
      </c>
      <c r="F2018" s="5">
        <f>N2018*General!$B$14/(N2018+O2018)+O2018*100/(N2018+O2018)</f>
        <v>99.995444872605972</v>
      </c>
      <c r="G2018" s="5">
        <f>N2018*General!$B$15/(N2018+O2018)</f>
        <v>2.3005693909242597E-6</v>
      </c>
      <c r="H2018" s="5">
        <f>(N2018+O2018)*(1/General!$B$20)*((F2018/100)-E2018*(C2018/100))*1000/B2018</f>
        <v>4010.5649216724591</v>
      </c>
      <c r="I2018" s="5">
        <f>(N2018+O2018)*(1/General!$B$20)*((D2018/100)*E2018-(G2018/100))*1000/B2018</f>
        <v>0.5145372558833764</v>
      </c>
      <c r="J2018" s="5">
        <f t="shared" si="32"/>
        <v>1.2829545610966136E-4</v>
      </c>
      <c r="K2018" s="5">
        <f>MAX(Online_RAW!$L$2-Online_RAW!L2018,0)</f>
        <v>0</v>
      </c>
      <c r="L2018" s="5">
        <f>0.0039*(Online_RAW!M2018)</f>
        <v>258.22095000000002</v>
      </c>
      <c r="M2018" s="10">
        <f>Online_RAW!$N$2-Online_RAW!N2018</f>
        <v>898.64378181818029</v>
      </c>
      <c r="N2018" s="5">
        <f>Online_RAW!C2018*60</f>
        <v>1.0363636363636379E-2</v>
      </c>
      <c r="O2018" s="5">
        <f>MAX(0, Online_RAW!D2018*60)</f>
        <v>180.18218181818159</v>
      </c>
      <c r="P2018" s="5">
        <f>_xlfn.IFNA(VLOOKUP(A2018,Sampling!$D$7:$E$14,2,FALSE),0)</f>
        <v>0</v>
      </c>
      <c r="Q2018">
        <f>_xlfn.IFNA(VLOOKUP(A2018,Refill!$D$6:$G$8,2,FALSE),0)</f>
        <v>0</v>
      </c>
    </row>
    <row r="2019" spans="1:17" x14ac:dyDescent="0.25">
      <c r="A2019" s="5">
        <f>ROUND((Online_RAW!B2019-General!$B$10)*24,3)</f>
        <v>33.616999999999997</v>
      </c>
      <c r="B2019" s="5">
        <f>General!$B$12+Online_ANA!K2019/1000+Online_ANA!L2019/1000+Online_ANA!M2019/1000/General!$B$22-SUM($P$2:P2019)/1000/General!$B$24+SUM($Q$2:Q2019)/1000/General!$B$24</f>
        <v>2.0045330680694042</v>
      </c>
      <c r="C2019" s="5">
        <f>Online_RAW!K2019</f>
        <v>83.330833333333302</v>
      </c>
      <c r="D2019" s="5">
        <f>Online_RAW!J2019</f>
        <v>12.0590909090909</v>
      </c>
      <c r="E2019" s="5">
        <f>(1-F2019/100-G2019/100)/(1-C2019/100-D2019/100-General!$B$17/100)</f>
        <v>-2.8538232734831993E-3</v>
      </c>
      <c r="F2019" s="5">
        <f>N2019*General!$B$14/(N2019+O2019)+O2019*100/(N2019+O2019)</f>
        <v>100.01192753812069</v>
      </c>
      <c r="G2019" s="5">
        <f>N2019*General!$B$15/(N2019+O2019)</f>
        <v>-6.0240091518600519E-6</v>
      </c>
      <c r="H2019" s="5">
        <f>(N2019+O2019)*(1/General!$B$20)*((F2019/100)-E2019*(C2019/100))*1000/B2019</f>
        <v>4019.5902119713851</v>
      </c>
      <c r="I2019" s="5">
        <f>(N2019+O2019)*(1/General!$B$20)*((D2019/100)*E2019-(G2019/100))*1000/B2019</f>
        <v>-1.3796348212135141</v>
      </c>
      <c r="J2019" s="5">
        <f t="shared" si="32"/>
        <v>-3.4322772931046622E-4</v>
      </c>
      <c r="K2019" s="5">
        <f>MAX(Online_RAW!$L$2-Online_RAW!L2019,0)</f>
        <v>0</v>
      </c>
      <c r="L2019" s="5">
        <f>0.0039*(Online_RAW!M2019)</f>
        <v>258.22095000000002</v>
      </c>
      <c r="M2019" s="10">
        <f>Online_RAW!$N$2-Online_RAW!N2019</f>
        <v>900.68020869565044</v>
      </c>
      <c r="N2019" s="5">
        <f>Online_RAW!C2019*60</f>
        <v>-2.7130434782608681E-2</v>
      </c>
      <c r="O2019" s="5">
        <f>MAX(0, Online_RAW!D2019*60)</f>
        <v>180.17582608695659</v>
      </c>
      <c r="P2019" s="5">
        <f>_xlfn.IFNA(VLOOKUP(A2019,Sampling!$D$7:$E$14,2,FALSE),0)</f>
        <v>0</v>
      </c>
      <c r="Q2019">
        <f>_xlfn.IFNA(VLOOKUP(A2019,Refill!$D$6:$G$8,2,FALSE),0)</f>
        <v>0</v>
      </c>
    </row>
    <row r="2020" spans="1:17" x14ac:dyDescent="0.25">
      <c r="A2020" s="5">
        <f>ROUND((Online_RAW!B2020-General!$B$10)*24,3)</f>
        <v>33.633000000000003</v>
      </c>
      <c r="B2020" s="5">
        <f>General!$B$12+Online_ANA!K2020/1000+Online_ANA!L2020/1000+Online_ANA!M2020/1000/General!$B$22-SUM($P$2:P2020)/1000/General!$B$24+SUM($Q$2:Q2020)/1000/General!$B$24</f>
        <v>2.006698308815321</v>
      </c>
      <c r="C2020" s="5">
        <f>Online_RAW!K2020</f>
        <v>83.597499999999997</v>
      </c>
      <c r="D2020" s="5">
        <f>Online_RAW!J2020</f>
        <v>11.89</v>
      </c>
      <c r="E2020" s="5">
        <f>(1-F2020/100-G2020/100)/(1-C2020/100-D2020/100-General!$B$17/100)</f>
        <v>-2.2797012795826212E-3</v>
      </c>
      <c r="F2020" s="5">
        <f>N2020*General!$B$14/(N2020+O2020)+O2020*100/(N2020+O2020)</f>
        <v>100.00930544253505</v>
      </c>
      <c r="G2020" s="5">
        <f>N2020*General!$B$15/(N2020+O2020)</f>
        <v>-4.6997184520519897E-6</v>
      </c>
      <c r="H2020" s="5">
        <f>(N2020+O2020)*(1/General!$B$20)*((F2020/100)-E2020*(C2020/100))*1000/B2020</f>
        <v>4006.4741452575322</v>
      </c>
      <c r="I2020" s="5">
        <f>(N2020+O2020)*(1/General!$B$20)*((D2020/100)*E2020-(G2020/100))*1000/B2020</f>
        <v>-1.0836265119119721</v>
      </c>
      <c r="J2020" s="5">
        <f t="shared" si="32"/>
        <v>-2.7046886429921483E-4</v>
      </c>
      <c r="K2020" s="5">
        <f>MAX(Online_RAW!$L$2-Online_RAW!L2020,0)</f>
        <v>0</v>
      </c>
      <c r="L2020" s="5">
        <f>0.0039*(Online_RAW!M2020)</f>
        <v>258.46859999999998</v>
      </c>
      <c r="M2020" s="10">
        <f>Online_RAW!$N$2-Online_RAW!N2020</f>
        <v>902.77038260869995</v>
      </c>
      <c r="N2020" s="5">
        <f>Online_RAW!C2020*60</f>
        <v>-2.1130434782608679E-2</v>
      </c>
      <c r="O2020" s="5">
        <f>MAX(0, Online_RAW!D2020*60)</f>
        <v>179.86539130434781</v>
      </c>
      <c r="P2020" s="5">
        <f>_xlfn.IFNA(VLOOKUP(A2020,Sampling!$D$7:$E$14,2,FALSE),0)</f>
        <v>0</v>
      </c>
      <c r="Q2020">
        <f>_xlfn.IFNA(VLOOKUP(A2020,Refill!$D$6:$G$8,2,FALSE),0)</f>
        <v>0</v>
      </c>
    </row>
    <row r="2021" spans="1:17" x14ac:dyDescent="0.25">
      <c r="A2021" s="5">
        <f>ROUND((Online_RAW!B2021-General!$B$10)*24,3)</f>
        <v>33.65</v>
      </c>
      <c r="B2021" s="5">
        <f>General!$B$12+Online_ANA!K2021/1000+Online_ANA!L2021/1000+Online_ANA!M2021/1000/General!$B$22-SUM($P$2:P2021)/1000/General!$B$24+SUM($Q$2:Q2021)/1000/General!$B$24</f>
        <v>2.0088296678181101</v>
      </c>
      <c r="C2021" s="5">
        <f>Online_RAW!K2021</f>
        <v>83.651666666666699</v>
      </c>
      <c r="D2021" s="5">
        <f>Online_RAW!J2021</f>
        <v>11.7811111111111</v>
      </c>
      <c r="E2021" s="5">
        <f>(1-F2021/100-G2021/100)/(1-C2021/100-D2021/100-General!$B$17/100)</f>
        <v>2.772197363443762E-4</v>
      </c>
      <c r="F2021" s="5">
        <f>N2021*General!$B$14/(N2021+O2021)+O2021*100/(N2021+O2021)</f>
        <v>99.998853247539273</v>
      </c>
      <c r="G2021" s="5">
        <f>N2021*General!$B$15/(N2021+O2021)</f>
        <v>5.7916790946447428E-7</v>
      </c>
      <c r="H2021" s="5">
        <f>(N2021+O2021)*(1/General!$B$20)*((F2021/100)-E2021*(C2021/100))*1000/B2021</f>
        <v>4000.4673324260357</v>
      </c>
      <c r="I2021" s="5">
        <f>(N2021+O2021)*(1/General!$B$20)*((D2021/100)*E2021-(G2021/100))*1000/B2021</f>
        <v>0.13066215287831132</v>
      </c>
      <c r="J2021" s="5">
        <f t="shared" si="32"/>
        <v>3.2661722249103533E-5</v>
      </c>
      <c r="K2021" s="5">
        <f>MAX(Online_RAW!$L$2-Online_RAW!L2021,0)</f>
        <v>0</v>
      </c>
      <c r="L2021" s="5">
        <f>0.0039*(Online_RAW!M2021)</f>
        <v>258.69245999999998</v>
      </c>
      <c r="M2021" s="10">
        <f>Online_RAW!$N$2-Online_RAW!N2021</f>
        <v>904.84955652173994</v>
      </c>
      <c r="N2021" s="5">
        <f>Online_RAW!C2021*60</f>
        <v>2.608695652173918E-3</v>
      </c>
      <c r="O2021" s="5">
        <f>MAX(0, Online_RAW!D2021*60)</f>
        <v>180.16591304347801</v>
      </c>
      <c r="P2021" s="5">
        <f>_xlfn.IFNA(VLOOKUP(A2021,Sampling!$D$7:$E$14,2,FALSE),0)</f>
        <v>0</v>
      </c>
      <c r="Q2021">
        <f>_xlfn.IFNA(VLOOKUP(A2021,Refill!$D$6:$G$8,2,FALSE),0)</f>
        <v>0</v>
      </c>
    </row>
    <row r="2022" spans="1:17" x14ac:dyDescent="0.25">
      <c r="A2022" s="5">
        <f>ROUND((Online_RAW!B2022-General!$B$10)*24,3)</f>
        <v>33.667000000000002</v>
      </c>
      <c r="B2022" s="5">
        <f>General!$B$12+Online_ANA!K2022/1000+Online_ANA!L2022/1000+Online_ANA!M2022/1000/General!$B$22-SUM($P$2:P2022)/1000/General!$B$24+SUM($Q$2:Q2022)/1000/General!$B$24</f>
        <v>2.0107206131711197</v>
      </c>
      <c r="C2022" s="5">
        <f>Online_RAW!K2022</f>
        <v>83.718999999999994</v>
      </c>
      <c r="D2022" s="5">
        <f>Online_RAW!J2022</f>
        <v>11.6758333333333</v>
      </c>
      <c r="E2022" s="5">
        <f>(1-F2022/100-G2022/100)/(1-C2022/100-D2022/100-General!$B$17/100)</f>
        <v>8.6020346267218356E-3</v>
      </c>
      <c r="F2022" s="5">
        <f>N2022*General!$B$14/(N2022+O2022)+O2022*100/(N2022+O2022)</f>
        <v>99.964090094769219</v>
      </c>
      <c r="G2022" s="5">
        <f>N2022*General!$B$15/(N2022+O2022)</f>
        <v>1.8136315773116389E-5</v>
      </c>
      <c r="H2022" s="5">
        <f>(N2022+O2022)*(1/General!$B$20)*((F2022/100)-E2022*(C2022/100))*1000/B2022</f>
        <v>3965.6242195522336</v>
      </c>
      <c r="I2022" s="5">
        <f>(N2022+O2022)*(1/General!$B$20)*((D2022/100)*E2022-(G2022/100))*1000/B2022</f>
        <v>4.0125293301780127</v>
      </c>
      <c r="J2022" s="5">
        <f t="shared" si="32"/>
        <v>1.011827926205039E-3</v>
      </c>
      <c r="K2022" s="5">
        <f>MAX(Online_RAW!$L$2-Online_RAW!L2022,0)</f>
        <v>0</v>
      </c>
      <c r="L2022" s="5">
        <f>0.0039*(Online_RAW!M2022)</f>
        <v>258.69245999999998</v>
      </c>
      <c r="M2022" s="10">
        <f>Online_RAW!$N$2-Online_RAW!N2022</f>
        <v>906.91068695652029</v>
      </c>
      <c r="N2022" s="5">
        <f>Online_RAW!C2022*60</f>
        <v>8.1652173913043399E-2</v>
      </c>
      <c r="O2022" s="5">
        <f>MAX(0, Online_RAW!D2022*60)</f>
        <v>180.00381818181839</v>
      </c>
      <c r="P2022" s="5">
        <f>_xlfn.IFNA(VLOOKUP(A2022,Sampling!$D$7:$E$14,2,FALSE),0)</f>
        <v>0</v>
      </c>
      <c r="Q2022">
        <f>_xlfn.IFNA(VLOOKUP(A2022,Refill!$D$6:$G$8,2,FALSE),0)</f>
        <v>0</v>
      </c>
    </row>
    <row r="2023" spans="1:17" x14ac:dyDescent="0.25">
      <c r="A2023" s="5">
        <f>ROUND((Online_RAW!B2023-General!$B$10)*24,3)</f>
        <v>33.683</v>
      </c>
      <c r="B2023" s="5">
        <f>General!$B$12+Online_ANA!K2023/1000+Online_ANA!L2023/1000+Online_ANA!M2023/1000/General!$B$22-SUM($P$2:P2023)/1000/General!$B$24+SUM($Q$2:Q2023)/1000/General!$B$24</f>
        <v>2.0128186258875136</v>
      </c>
      <c r="C2023" s="5">
        <f>Online_RAW!K2023</f>
        <v>84.140909090909105</v>
      </c>
      <c r="D2023" s="5">
        <f>Online_RAW!J2023</f>
        <v>11.375</v>
      </c>
      <c r="E2023" s="5">
        <f>(1-F2023/100-G2023/100)/(1-C2023/100-D2023/100-General!$B$17/100)</f>
        <v>0.34766557234035261</v>
      </c>
      <c r="F2023" s="5">
        <f>N2023*General!$B$14/(N2023+O2023)+O2023*100/(N2023+O2023)</f>
        <v>98.590756447297821</v>
      </c>
      <c r="G2023" s="5">
        <f>N2023*General!$B$15/(N2023+O2023)</f>
        <v>7.1173916803141004E-4</v>
      </c>
      <c r="H2023" s="5">
        <f>(N2023+O2023)*(1/General!$B$20)*((F2023/100)-E2023*(C2023/100))*1000/B2023</f>
        <v>2760.84308832022</v>
      </c>
      <c r="I2023" s="5">
        <f>(N2023+O2023)*(1/General!$B$20)*((D2023/100)*E2023-(G2023/100))*1000/B2023</f>
        <v>157.43678761056373</v>
      </c>
      <c r="J2023" s="5">
        <f t="shared" si="32"/>
        <v>5.7024895140401842E-2</v>
      </c>
      <c r="K2023" s="5">
        <f>MAX(Online_RAW!$L$2-Online_RAW!L2023,0)</f>
        <v>0</v>
      </c>
      <c r="L2023" s="5">
        <f>0.0039*(Online_RAW!M2023)</f>
        <v>258.90929999999997</v>
      </c>
      <c r="M2023" s="10">
        <f>Online_RAW!$N$2-Online_RAW!N2023</f>
        <v>908.96116521738986</v>
      </c>
      <c r="N2023" s="5">
        <f>Online_RAW!C2023*60</f>
        <v>3.1963636363636381</v>
      </c>
      <c r="O2023" s="5">
        <f>MAX(0, Online_RAW!D2023*60)</f>
        <v>176.44043478260878</v>
      </c>
      <c r="P2023" s="5">
        <f>_xlfn.IFNA(VLOOKUP(A2023,Sampling!$D$7:$E$14,2,FALSE),0)</f>
        <v>0</v>
      </c>
      <c r="Q2023">
        <f>_xlfn.IFNA(VLOOKUP(A2023,Refill!$D$6:$G$8,2,FALSE),0)</f>
        <v>0</v>
      </c>
    </row>
    <row r="2024" spans="1:17" x14ac:dyDescent="0.25">
      <c r="A2024" s="5">
        <f>ROUND((Online_RAW!B2024-General!$B$10)*24,3)</f>
        <v>33.700000000000003</v>
      </c>
      <c r="B2024" s="5">
        <f>General!$B$12+Online_ANA!K2024/1000+Online_ANA!L2024/1000+Online_ANA!M2024/1000/General!$B$22-SUM($P$2:P2024)/1000/General!$B$24+SUM($Q$2:Q2024)/1000/General!$B$24</f>
        <v>2.0149634918265233</v>
      </c>
      <c r="C2024" s="5">
        <f>Online_RAW!K2024</f>
        <v>83.7446153846154</v>
      </c>
      <c r="D2024" s="5">
        <f>Online_RAW!J2024</f>
        <v>11.1081818181818</v>
      </c>
      <c r="E2024" s="5">
        <f>(1-F2024/100-G2024/100)/(1-C2024/100-D2024/100-General!$B$17/100)</f>
        <v>0.81443328092523815</v>
      </c>
      <c r="F2024" s="5">
        <f>N2024*General!$B$14/(N2024+O2024)+O2024*100/(N2024+O2024)</f>
        <v>96.158405554856799</v>
      </c>
      <c r="G2024" s="5">
        <f>N2024*General!$B$15/(N2024+O2024)</f>
        <v>1.940199214718791E-3</v>
      </c>
      <c r="H2024" s="5">
        <f>(N2024+O2024)*(1/General!$B$20)*((F2024/100)-E2024*(C2024/100))*1000/B2024</f>
        <v>1113.9308801699549</v>
      </c>
      <c r="I2024" s="5">
        <f>(N2024+O2024)*(1/General!$B$20)*((D2024/100)*E2024-(G2024/100))*1000/B2024</f>
        <v>360.42886835323651</v>
      </c>
      <c r="J2024" s="5">
        <f t="shared" si="32"/>
        <v>0.32356484120293449</v>
      </c>
      <c r="K2024" s="5">
        <f>MAX(Online_RAW!$L$2-Online_RAW!L2024,0)</f>
        <v>0</v>
      </c>
      <c r="L2024" s="5">
        <f>0.0039*(Online_RAW!M2024)</f>
        <v>259.14330000000001</v>
      </c>
      <c r="M2024" s="10">
        <f>Online_RAW!$N$2-Online_RAW!N2024</f>
        <v>911.04400909091055</v>
      </c>
      <c r="N2024" s="5">
        <f>Online_RAW!C2024*60</f>
        <v>8.7294545454545407</v>
      </c>
      <c r="O2024" s="5">
        <f>MAX(0, Online_RAW!D2024*60)</f>
        <v>171.24081818181841</v>
      </c>
      <c r="P2024" s="5">
        <f>_xlfn.IFNA(VLOOKUP(A2024,Sampling!$D$7:$E$14,2,FALSE),0)</f>
        <v>0</v>
      </c>
      <c r="Q2024">
        <f>_xlfn.IFNA(VLOOKUP(A2024,Refill!$D$6:$G$8,2,FALSE),0)</f>
        <v>0</v>
      </c>
    </row>
    <row r="2025" spans="1:17" x14ac:dyDescent="0.25">
      <c r="A2025" s="5">
        <f>ROUND((Online_RAW!B2025-General!$B$10)*24,3)</f>
        <v>33.716999999999999</v>
      </c>
      <c r="B2025" s="5">
        <f>General!$B$12+Online_ANA!K2025/1000+Online_ANA!L2025/1000+Online_ANA!M2025/1000/General!$B$22-SUM($P$2:P2025)/1000/General!$B$24+SUM($Q$2:Q2025)/1000/General!$B$24</f>
        <v>2.017032974152376</v>
      </c>
      <c r="C2025" s="5">
        <f>Online_RAW!K2025</f>
        <v>82.184615384615398</v>
      </c>
      <c r="D2025" s="5">
        <f>Online_RAW!J2025</f>
        <v>10.833846153846199</v>
      </c>
      <c r="E2025" s="5">
        <f>(1-F2025/100-G2025/100)/(1-C2025/100-D2025/100-General!$B$17/100)</f>
        <v>0.85240842656525129</v>
      </c>
      <c r="F2025" s="5">
        <f>N2025*General!$B$14/(N2025+O2025)+O2025*100/(N2025+O2025)</f>
        <v>94.414887590338893</v>
      </c>
      <c r="G2025" s="5">
        <f>N2025*General!$B$15/(N2025+O2025)</f>
        <v>2.8207638432631815E-3</v>
      </c>
      <c r="H2025" s="5">
        <f>(N2025+O2025)*(1/General!$B$20)*((F2025/100)-E2025*(C2025/100))*1000/B2025</f>
        <v>969.15877003506125</v>
      </c>
      <c r="I2025" s="5">
        <f>(N2025+O2025)*(1/General!$B$20)*((D2025/100)*E2025-(G2025/100))*1000/B2025</f>
        <v>367.29486350025314</v>
      </c>
      <c r="J2025" s="5">
        <f t="shared" si="32"/>
        <v>0.37898317061812847</v>
      </c>
      <c r="K2025" s="5">
        <f>MAX(Online_RAW!$L$2-Online_RAW!L2025,0)</f>
        <v>0</v>
      </c>
      <c r="L2025" s="5">
        <f>0.0039*(Online_RAW!M2025)</f>
        <v>259.32659999999998</v>
      </c>
      <c r="M2025" s="10">
        <f>Online_RAW!$N$2-Online_RAW!N2025</f>
        <v>913.0999478260901</v>
      </c>
      <c r="N2025" s="5">
        <f>Online_RAW!C2025*60</f>
        <v>12.684000000000001</v>
      </c>
      <c r="O2025" s="5">
        <f>MAX(0, Online_RAW!D2025*60)</f>
        <v>167.18217391304339</v>
      </c>
      <c r="P2025" s="5">
        <f>_xlfn.IFNA(VLOOKUP(A2025,Sampling!$D$7:$E$14,2,FALSE),0)</f>
        <v>0</v>
      </c>
      <c r="Q2025">
        <f>_xlfn.IFNA(VLOOKUP(A2025,Refill!$D$6:$G$8,2,FALSE),0)</f>
        <v>0</v>
      </c>
    </row>
    <row r="2026" spans="1:17" x14ac:dyDescent="0.25">
      <c r="A2026" s="5">
        <f>ROUND((Online_RAW!B2026-General!$B$10)*24,3)</f>
        <v>33.732999999999997</v>
      </c>
      <c r="B2026" s="5">
        <f>General!$B$12+Online_ANA!K2026/1000+Online_ANA!L2026/1000+Online_ANA!M2026/1000/General!$B$22-SUM($P$2:P2026)/1000/General!$B$24+SUM($Q$2:Q2026)/1000/General!$B$24</f>
        <v>2.0192190357399271</v>
      </c>
      <c r="C2026" s="5">
        <f>Online_RAW!K2026</f>
        <v>80.525384615384596</v>
      </c>
      <c r="D2026" s="5">
        <f>Online_RAW!J2026</f>
        <v>10.5977777777778</v>
      </c>
      <c r="E2026" s="5">
        <f>(1-F2026/100-G2026/100)/(1-C2026/100-D2026/100-General!$B$17/100)</f>
        <v>0.777177446309953</v>
      </c>
      <c r="F2026" s="5">
        <f>N2026*General!$B$14/(N2026+O2026)+O2026*100/(N2026+O2026)</f>
        <v>93.434084601251811</v>
      </c>
      <c r="G2026" s="5">
        <f>N2026*General!$B$15/(N2026+O2026)</f>
        <v>3.316118888256669E-3</v>
      </c>
      <c r="H2026" s="5">
        <f>(N2026+O2026)*(1/General!$B$20)*((F2026/100)-E2026*(C2026/100))*1000/B2026</f>
        <v>1228.2499002189254</v>
      </c>
      <c r="I2026" s="5">
        <f>(N2026+O2026)*(1/General!$B$20)*((D2026/100)*E2026-(G2026/100))*1000/B2026</f>
        <v>327.77026254193862</v>
      </c>
      <c r="J2026" s="5">
        <f t="shared" si="32"/>
        <v>0.26685958816973343</v>
      </c>
      <c r="K2026" s="5">
        <f>MAX(Online_RAW!$L$2-Online_RAW!L2026,0)</f>
        <v>0</v>
      </c>
      <c r="L2026" s="5">
        <f>0.0039*(Online_RAW!M2026)</f>
        <v>259.59179999999998</v>
      </c>
      <c r="M2026" s="10">
        <f>Online_RAW!$N$2-Online_RAW!N2026</f>
        <v>915.19368695652065</v>
      </c>
      <c r="N2026" s="5">
        <f>Online_RAW!C2026*60</f>
        <v>14.937652173913021</v>
      </c>
      <c r="O2026" s="5">
        <f>MAX(0, Online_RAW!D2026*60)</f>
        <v>165.24469565217422</v>
      </c>
      <c r="P2026" s="5">
        <f>_xlfn.IFNA(VLOOKUP(A2026,Sampling!$D$7:$E$14,2,FALSE),0)</f>
        <v>0</v>
      </c>
      <c r="Q2026">
        <f>_xlfn.IFNA(VLOOKUP(A2026,Refill!$D$6:$G$8,2,FALSE),0)</f>
        <v>0</v>
      </c>
    </row>
    <row r="2027" spans="1:17" x14ac:dyDescent="0.25">
      <c r="A2027" s="5">
        <f>ROUND((Online_RAW!B2027-General!$B$10)*24,3)</f>
        <v>33.75</v>
      </c>
      <c r="B2027" s="5">
        <f>General!$B$12+Online_ANA!K2027/1000+Online_ANA!L2027/1000+Online_ANA!M2027/1000/General!$B$22-SUM($P$2:P2027)/1000/General!$B$24+SUM($Q$2:Q2027)/1000/General!$B$24</f>
        <v>2.0215246570901466</v>
      </c>
      <c r="C2027" s="5">
        <f>Online_RAW!K2027</f>
        <v>79.307500000000005</v>
      </c>
      <c r="D2027" s="5">
        <f>Online_RAW!J2027</f>
        <v>10.4491666666667</v>
      </c>
      <c r="E2027" s="5">
        <f>(1-F2027/100-G2027/100)/(1-C2027/100-D2027/100-General!$B$17/100)</f>
        <v>0.69889487362842151</v>
      </c>
      <c r="F2027" s="5">
        <f>N2027*General!$B$14/(N2027+O2027)+O2027*100/(N2027+O2027)</f>
        <v>93.139928597644399</v>
      </c>
      <c r="G2027" s="5">
        <f>N2027*General!$B$15/(N2027+O2027)</f>
        <v>3.4646825264422277E-3</v>
      </c>
      <c r="H2027" s="5">
        <f>(N2027+O2027)*(1/General!$B$20)*((F2027/100)-E2027*(C2027/100))*1000/B2027</f>
        <v>1496.7089756677935</v>
      </c>
      <c r="I2027" s="5">
        <f>(N2027+O2027)*(1/General!$B$20)*((D2027/100)*E2027-(G2027/100))*1000/B2027</f>
        <v>289.69533026269931</v>
      </c>
      <c r="J2027" s="5">
        <f t="shared" si="32"/>
        <v>0.19355488272758212</v>
      </c>
      <c r="K2027" s="5">
        <f>MAX(Online_RAW!$L$2-Online_RAW!L2027,0)</f>
        <v>0</v>
      </c>
      <c r="L2027" s="5">
        <f>0.0039*(Online_RAW!M2027)</f>
        <v>260.01397500000002</v>
      </c>
      <c r="M2027" s="10">
        <f>Online_RAW!$N$2-Online_RAW!N2027</f>
        <v>917.24664347826001</v>
      </c>
      <c r="N2027" s="5">
        <f>Online_RAW!C2027*60</f>
        <v>15.576000000000001</v>
      </c>
      <c r="O2027" s="5">
        <f>MAX(0, Online_RAW!D2027*60)</f>
        <v>164.25</v>
      </c>
      <c r="P2027" s="5">
        <f>_xlfn.IFNA(VLOOKUP(A2027,Sampling!$D$7:$E$14,2,FALSE),0)</f>
        <v>0</v>
      </c>
      <c r="Q2027">
        <f>_xlfn.IFNA(VLOOKUP(A2027,Refill!$D$6:$G$8,2,FALSE),0)</f>
        <v>0</v>
      </c>
    </row>
    <row r="2028" spans="1:17" x14ac:dyDescent="0.25">
      <c r="A2028" s="5">
        <f>ROUND((Online_RAW!B2028-General!$B$10)*24,3)</f>
        <v>33.767000000000003</v>
      </c>
      <c r="B2028" s="5">
        <f>General!$B$12+Online_ANA!K2028/1000+Online_ANA!L2028/1000+Online_ANA!M2028/1000/General!$B$22-SUM($P$2:P2028)/1000/General!$B$24+SUM($Q$2:Q2028)/1000/General!$B$24</f>
        <v>2.0237867999401651</v>
      </c>
      <c r="C2028" s="5">
        <f>Online_RAW!K2028</f>
        <v>78.886363636363598</v>
      </c>
      <c r="D2028" s="5">
        <f>Online_RAW!J2028</f>
        <v>10.3157142857143</v>
      </c>
      <c r="E2028" s="5">
        <f>(1-F2028/100-G2028/100)/(1-C2028/100-D2028/100-General!$B$17/100)</f>
        <v>0.68176024714454464</v>
      </c>
      <c r="F2028" s="5">
        <f>N2028*General!$B$14/(N2028+O2028)+O2028*100/(N2028+O2028)</f>
        <v>92.929827595994709</v>
      </c>
      <c r="G2028" s="5">
        <f>N2028*General!$B$15/(N2028+O2028)</f>
        <v>3.5707941434370161E-3</v>
      </c>
      <c r="H2028" s="5">
        <f>(N2028+O2028)*(1/General!$B$20)*((F2028/100)-E2028*(C2028/100))*1000/B2028</f>
        <v>1552.0950811670498</v>
      </c>
      <c r="I2028" s="5">
        <f>(N2028+O2028)*(1/General!$B$20)*((D2028/100)*E2028-(G2028/100))*1000/B2028</f>
        <v>278.68685830486658</v>
      </c>
      <c r="J2028" s="5">
        <f t="shared" si="32"/>
        <v>0.17955527447153344</v>
      </c>
      <c r="K2028" s="5">
        <f>MAX(Online_RAW!$L$2-Online_RAW!L2028,0)</f>
        <v>0</v>
      </c>
      <c r="L2028" s="5">
        <f>0.0039*(Online_RAW!M2028)</f>
        <v>260.35034999999999</v>
      </c>
      <c r="M2028" s="10">
        <f>Online_RAW!$N$2-Online_RAW!N2028</f>
        <v>919.34573043478031</v>
      </c>
      <c r="N2028" s="5">
        <f>Online_RAW!C2028*60</f>
        <v>16.054434782608681</v>
      </c>
      <c r="O2028" s="5">
        <f>MAX(0, Online_RAW!D2028*60)</f>
        <v>163.78718181818161</v>
      </c>
      <c r="P2028" s="5">
        <f>_xlfn.IFNA(VLOOKUP(A2028,Sampling!$D$7:$E$14,2,FALSE),0)</f>
        <v>0</v>
      </c>
      <c r="Q2028">
        <f>_xlfn.IFNA(VLOOKUP(A2028,Refill!$D$6:$G$8,2,FALSE),0)</f>
        <v>0</v>
      </c>
    </row>
    <row r="2029" spans="1:17" x14ac:dyDescent="0.25">
      <c r="A2029" s="5">
        <f>ROUND((Online_RAW!B2029-General!$B$10)*24,3)</f>
        <v>33.783000000000001</v>
      </c>
      <c r="B2029" s="5">
        <f>General!$B$12+Online_ANA!K2029/1000+Online_ANA!L2029/1000+Online_ANA!M2029/1000/General!$B$22-SUM($P$2:P2029)/1000/General!$B$24+SUM($Q$2:Q2029)/1000/General!$B$24</f>
        <v>2.0259994743717611</v>
      </c>
      <c r="C2029" s="5">
        <f>Online_RAW!K2029</f>
        <v>78.659166666666707</v>
      </c>
      <c r="D2029" s="5">
        <f>Online_RAW!J2029</f>
        <v>10.19375</v>
      </c>
      <c r="E2029" s="5">
        <f>(1-F2029/100-G2029/100)/(1-C2029/100-D2029/100-General!$B$17/100)</f>
        <v>0.70897428395069784</v>
      </c>
      <c r="F2029" s="5">
        <f>N2029*General!$B$14/(N2029+O2029)+O2029*100/(N2029+O2029)</f>
        <v>92.399933877394758</v>
      </c>
      <c r="G2029" s="5">
        <f>N2029*General!$B$15/(N2029+O2029)</f>
        <v>3.8384172336390098E-3</v>
      </c>
      <c r="H2029" s="5">
        <f>(N2029+O2029)*(1/General!$B$20)*((F2029/100)-E2029*(C2029/100))*1000/B2029</f>
        <v>1451.2673925993231</v>
      </c>
      <c r="I2029" s="5">
        <f>(N2029+O2029)*(1/General!$B$20)*((D2029/100)*E2029-(G2029/100))*1000/B2029</f>
        <v>286.16291067758783</v>
      </c>
      <c r="J2029" s="5">
        <f t="shared" si="32"/>
        <v>0.19718138238126451</v>
      </c>
      <c r="K2029" s="5">
        <f>MAX(Online_RAW!$L$2-Online_RAW!L2029,0)</f>
        <v>0</v>
      </c>
      <c r="L2029" s="5">
        <f>0.0039*(Online_RAW!M2029)</f>
        <v>260.64675</v>
      </c>
      <c r="M2029" s="10">
        <f>Online_RAW!$N$2-Online_RAW!N2029</f>
        <v>921.43446956521984</v>
      </c>
      <c r="N2029" s="5">
        <f>Online_RAW!C2029*60</f>
        <v>17.263565217391321</v>
      </c>
      <c r="O2029" s="5">
        <f>MAX(0, Online_RAW!D2029*60)</f>
        <v>162.63939130434778</v>
      </c>
      <c r="P2029" s="5">
        <f>_xlfn.IFNA(VLOOKUP(A2029,Sampling!$D$7:$E$14,2,FALSE),0)</f>
        <v>0</v>
      </c>
      <c r="Q2029">
        <f>_xlfn.IFNA(VLOOKUP(A2029,Refill!$D$6:$G$8,2,FALSE),0)</f>
        <v>0</v>
      </c>
    </row>
    <row r="2030" spans="1:17" x14ac:dyDescent="0.25">
      <c r="A2030" s="5">
        <f>ROUND((Online_RAW!B2030-General!$B$10)*24,3)</f>
        <v>33.799999999999997</v>
      </c>
      <c r="B2030" s="5">
        <f>General!$B$12+Online_ANA!K2030/1000+Online_ANA!L2030/1000+Online_ANA!M2030/1000/General!$B$22-SUM($P$2:P2030)/1000/General!$B$24+SUM($Q$2:Q2030)/1000/General!$B$24</f>
        <v>2.0282164957718347</v>
      </c>
      <c r="C2030" s="5">
        <f>Online_RAW!K2030</f>
        <v>78.373333333333306</v>
      </c>
      <c r="D2030" s="5">
        <f>Online_RAW!J2030</f>
        <v>10.116250000000001</v>
      </c>
      <c r="E2030" s="5">
        <f>(1-F2030/100-G2030/100)/(1-C2030/100-D2030/100-General!$B$17/100)</f>
        <v>0.66835602524448079</v>
      </c>
      <c r="F2030" s="5">
        <f>N2030*General!$B$14/(N2030+O2030)+O2030*100/(N2030+O2030)</f>
        <v>92.592394964017274</v>
      </c>
      <c r="G2030" s="5">
        <f>N2030*General!$B$15/(N2030+O2030)</f>
        <v>3.7412146646377347E-3</v>
      </c>
      <c r="H2030" s="5">
        <f>(N2030+O2030)*(1/General!$B$20)*((F2030/100)-E2030*(C2030/100))*1000/B2030</f>
        <v>1590.6740578136407</v>
      </c>
      <c r="I2030" s="5">
        <f>(N2030+O2030)*(1/General!$B$20)*((D2030/100)*E2030-(G2030/100))*1000/B2030</f>
        <v>267.31432455725474</v>
      </c>
      <c r="J2030" s="5">
        <f t="shared" si="32"/>
        <v>0.16805097389007181</v>
      </c>
      <c r="K2030" s="5">
        <f>MAX(Online_RAW!$L$2-Online_RAW!L2030,0)</f>
        <v>0</v>
      </c>
      <c r="L2030" s="5">
        <f>0.0039*(Online_RAW!M2030)</f>
        <v>260.96069999999997</v>
      </c>
      <c r="M2030" s="10">
        <f>Online_RAW!$N$2-Online_RAW!N2030</f>
        <v>923.5088173913</v>
      </c>
      <c r="N2030" s="5">
        <f>Online_RAW!C2030*60</f>
        <v>16.819826086956539</v>
      </c>
      <c r="O2030" s="5">
        <f>MAX(0, Online_RAW!D2030*60)</f>
        <v>163.012956521739</v>
      </c>
      <c r="P2030" s="5">
        <f>_xlfn.IFNA(VLOOKUP(A2030,Sampling!$D$7:$E$14,2,FALSE),0)</f>
        <v>0</v>
      </c>
      <c r="Q2030">
        <f>_xlfn.IFNA(VLOOKUP(A2030,Refill!$D$6:$G$8,2,FALSE),0)</f>
        <v>0</v>
      </c>
    </row>
    <row r="2031" spans="1:17" x14ac:dyDescent="0.25">
      <c r="A2031" s="5">
        <f>ROUND((Online_RAW!B2031-General!$B$10)*24,3)</f>
        <v>33.817</v>
      </c>
      <c r="B2031" s="5">
        <f>General!$B$12+Online_ANA!K2031/1000+Online_ANA!L2031/1000+Online_ANA!M2031/1000/General!$B$22-SUM($P$2:P2031)/1000/General!$B$24+SUM($Q$2:Q2031)/1000/General!$B$24</f>
        <v>2.0304617399880369</v>
      </c>
      <c r="C2031" s="5">
        <f>Online_RAW!K2031</f>
        <v>78.274285714285696</v>
      </c>
      <c r="D2031" s="5">
        <f>Online_RAW!J2031</f>
        <v>10.055</v>
      </c>
      <c r="E2031" s="5">
        <f>(1-F2031/100-G2031/100)/(1-C2031/100-D2031/100-General!$B$17/100)</f>
        <v>0.68046946466305913</v>
      </c>
      <c r="F2031" s="5">
        <f>N2031*General!$B$14/(N2031+O2031)+O2031*100/(N2031+O2031)</f>
        <v>92.349005061886047</v>
      </c>
      <c r="G2031" s="5">
        <f>N2031*General!$B$15/(N2031+O2031)</f>
        <v>3.8641388576333116E-3</v>
      </c>
      <c r="H2031" s="5">
        <f>(N2031+O2031)*(1/General!$B$20)*((F2031/100)-E2031*(C2031/100))*1000/B2031</f>
        <v>1544.5669641796239</v>
      </c>
      <c r="I2031" s="5">
        <f>(N2031+O2031)*(1/General!$B$20)*((D2031/100)*E2031-(G2031/100))*1000/B2031</f>
        <v>270.23010949550371</v>
      </c>
      <c r="J2031" s="5">
        <f t="shared" si="32"/>
        <v>0.17495525656217362</v>
      </c>
      <c r="K2031" s="5">
        <f>MAX(Online_RAW!$L$2-Online_RAW!L2031,0)</f>
        <v>0</v>
      </c>
      <c r="L2031" s="5">
        <f>0.0039*(Online_RAW!M2031)</f>
        <v>261.28244999999998</v>
      </c>
      <c r="M2031" s="10">
        <f>Online_RAW!$N$2-Online_RAW!N2031</f>
        <v>925.60542608696051</v>
      </c>
      <c r="N2031" s="5">
        <f>Online_RAW!C2031*60</f>
        <v>17.373818181818162</v>
      </c>
      <c r="O2031" s="5">
        <f>MAX(0, Online_RAW!D2031*60)</f>
        <v>162.47290909090921</v>
      </c>
      <c r="P2031" s="5">
        <f>_xlfn.IFNA(VLOOKUP(A2031,Sampling!$D$7:$E$14,2,FALSE),0)</f>
        <v>0</v>
      </c>
      <c r="Q2031">
        <f>_xlfn.IFNA(VLOOKUP(A2031,Refill!$D$6:$G$8,2,FALSE),0)</f>
        <v>0</v>
      </c>
    </row>
    <row r="2032" spans="1:17" x14ac:dyDescent="0.25">
      <c r="A2032" s="5">
        <f>ROUND((Online_RAW!B2032-General!$B$10)*24,3)</f>
        <v>33.832999999999998</v>
      </c>
      <c r="B2032" s="5">
        <f>General!$B$12+Online_ANA!K2032/1000+Online_ANA!L2032/1000+Online_ANA!M2032/1000/General!$B$22-SUM($P$2:P2032)/1000/General!$B$24+SUM($Q$2:Q2032)/1000/General!$B$24</f>
        <v>2.0328899495612291</v>
      </c>
      <c r="C2032" s="5">
        <f>Online_RAW!K2032</f>
        <v>78.206363636363605</v>
      </c>
      <c r="D2032" s="5">
        <f>Online_RAW!J2032</f>
        <v>10.0683333333333</v>
      </c>
      <c r="E2032" s="5">
        <f>(1-F2032/100-G2032/100)/(1-C2032/100-D2032/100-General!$B$17/100)</f>
        <v>0.62372124986850108</v>
      </c>
      <c r="F2032" s="5">
        <f>N2032*General!$B$14/(N2032+O2032)+O2032*100/(N2032+O2032)</f>
        <v>92.952999634721195</v>
      </c>
      <c r="G2032" s="5">
        <f>N2032*General!$B$15/(N2032+O2032)</f>
        <v>3.5590910935751545E-3</v>
      </c>
      <c r="H2032" s="5">
        <f>(N2032+O2032)*(1/General!$B$20)*((F2032/100)-E2032*(C2032/100))*1000/B2032</f>
        <v>1744.7502144463724</v>
      </c>
      <c r="I2032" s="5">
        <f>(N2032+O2032)*(1/General!$B$20)*((D2032/100)*E2032-(G2032/100))*1000/B2032</f>
        <v>247.89523035132251</v>
      </c>
      <c r="J2032" s="5">
        <f t="shared" si="32"/>
        <v>0.14208064185851513</v>
      </c>
      <c r="K2032" s="5">
        <f>MAX(Online_RAW!$L$2-Online_RAW!L2032,0)</f>
        <v>0</v>
      </c>
      <c r="L2032" s="5">
        <f>0.0039*(Online_RAW!M2032)</f>
        <v>261.74264999999997</v>
      </c>
      <c r="M2032" s="10">
        <f>Online_RAW!$N$2-Online_RAW!N2032</f>
        <v>927.75055652173978</v>
      </c>
      <c r="N2032" s="5">
        <f>Online_RAW!C2032*60</f>
        <v>16.013217391304341</v>
      </c>
      <c r="O2032" s="5">
        <f>MAX(0, Online_RAW!D2032*60)</f>
        <v>163.95652173913021</v>
      </c>
      <c r="P2032" s="5">
        <f>_xlfn.IFNA(VLOOKUP(A2032,Sampling!$D$7:$E$14,2,FALSE),0)</f>
        <v>0</v>
      </c>
      <c r="Q2032">
        <f>_xlfn.IFNA(VLOOKUP(A2032,Refill!$D$6:$G$8,2,FALSE),0)</f>
        <v>0</v>
      </c>
    </row>
    <row r="2033" spans="1:17" x14ac:dyDescent="0.25">
      <c r="A2033" s="5">
        <f>ROUND((Online_RAW!B2033-General!$B$10)*24,3)</f>
        <v>33.85</v>
      </c>
      <c r="B2033" s="5">
        <f>General!$B$12+Online_ANA!K2033/1000+Online_ANA!L2033/1000+Online_ANA!M2033/1000/General!$B$22-SUM($P$2:P2033)/1000/General!$B$24+SUM($Q$2:Q2033)/1000/General!$B$24</f>
        <v>2.0351890667331474</v>
      </c>
      <c r="C2033" s="5">
        <f>Online_RAW!K2033</f>
        <v>78.390769230769195</v>
      </c>
      <c r="D2033" s="5">
        <f>Online_RAW!J2033</f>
        <v>10.0211111111111</v>
      </c>
      <c r="E2033" s="5">
        <f>(1-F2033/100-G2033/100)/(1-C2033/100-D2033/100-General!$B$17/100)</f>
        <v>0.6995287105521466</v>
      </c>
      <c r="F2033" s="5">
        <f>N2033*General!$B$14/(N2033+O2033)+O2033*100/(N2033+O2033)</f>
        <v>92.192515115713391</v>
      </c>
      <c r="G2033" s="5">
        <f>N2033*General!$B$15/(N2033+O2033)</f>
        <v>3.9431741839831428E-3</v>
      </c>
      <c r="H2033" s="5">
        <f>(N2033+O2033)*(1/General!$B$20)*((F2033/100)-E2033*(C2033/100))*1000/B2033</f>
        <v>1475.4706968274752</v>
      </c>
      <c r="I2033" s="5">
        <f>(N2033+O2033)*(1/General!$B$20)*((D2033/100)*E2033-(G2033/100))*1000/B2033</f>
        <v>276.72487288871326</v>
      </c>
      <c r="J2033" s="5">
        <f t="shared" si="32"/>
        <v>0.187550232941746</v>
      </c>
      <c r="K2033" s="5">
        <f>MAX(Online_RAW!$L$2-Online_RAW!L2033,0)</f>
        <v>0</v>
      </c>
      <c r="L2033" s="5">
        <f>0.0039*(Online_RAW!M2033)</f>
        <v>262.12290000000002</v>
      </c>
      <c r="M2033" s="10">
        <f>Online_RAW!$N$2-Online_RAW!N2033</f>
        <v>929.84212173913056</v>
      </c>
      <c r="N2033" s="5">
        <f>Online_RAW!C2033*60</f>
        <v>17.761565217391318</v>
      </c>
      <c r="O2033" s="5">
        <f>MAX(0, Online_RAW!D2033*60)</f>
        <v>162.41373913043458</v>
      </c>
      <c r="P2033" s="5">
        <f>_xlfn.IFNA(VLOOKUP(A2033,Sampling!$D$7:$E$14,2,FALSE),0)</f>
        <v>0</v>
      </c>
      <c r="Q2033">
        <f>_xlfn.IFNA(VLOOKUP(A2033,Refill!$D$6:$G$8,2,FALSE),0)</f>
        <v>0</v>
      </c>
    </row>
    <row r="2034" spans="1:17" x14ac:dyDescent="0.25">
      <c r="A2034" s="5">
        <f>ROUND((Online_RAW!B2034-General!$B$10)*24,3)</f>
        <v>33.866999999999997</v>
      </c>
      <c r="B2034" s="5">
        <f>General!$B$12+Online_ANA!K2034/1000+Online_ANA!L2034/1000+Online_ANA!M2034/1000/General!$B$22-SUM($P$2:P2034)/1000/General!$B$24+SUM($Q$2:Q2034)/1000/General!$B$24</f>
        <v>2.0025791357399267</v>
      </c>
      <c r="C2034" s="5">
        <f>Online_RAW!K2034</f>
        <v>78.299230769230803</v>
      </c>
      <c r="D2034" s="5">
        <f>Online_RAW!J2034</f>
        <v>10.0544444444444</v>
      </c>
      <c r="E2034" s="5">
        <f>(1-F2034/100-G2034/100)/(1-C2034/100-D2034/100-General!$B$17/100)</f>
        <v>0.65751439479150564</v>
      </c>
      <c r="F2034" s="5">
        <f>N2034*General!$B$14/(N2034+O2034)+O2034*100/(N2034+O2034)</f>
        <v>92.623149545349776</v>
      </c>
      <c r="G2034" s="5">
        <f>N2034*General!$B$15/(N2034+O2034)</f>
        <v>3.7256820478031418E-3</v>
      </c>
      <c r="H2034" s="5">
        <f>(N2034+O2034)*(1/General!$B$20)*((F2034/100)-E2034*(C2034/100))*1000/B2034</f>
        <v>1649.4891871321022</v>
      </c>
      <c r="I2034" s="5">
        <f>(N2034+O2034)*(1/General!$B$20)*((D2034/100)*E2034-(G2034/100))*1000/B2034</f>
        <v>264.91147533894031</v>
      </c>
      <c r="J2034" s="5">
        <f t="shared" si="32"/>
        <v>0.16060212907459601</v>
      </c>
      <c r="K2034" s="5">
        <f>MAX(Online_RAW!$L$2-Online_RAW!L2034,0)</f>
        <v>0</v>
      </c>
      <c r="L2034" s="5">
        <f>0.0039*(Online_RAW!M2034)</f>
        <v>262.55189999999999</v>
      </c>
      <c r="M2034" s="10">
        <f>Online_RAW!$N$2-Online_RAW!N2034</f>
        <v>931.9796869565198</v>
      </c>
      <c r="N2034" s="5">
        <f>Online_RAW!C2034*60</f>
        <v>16.762434782608679</v>
      </c>
      <c r="O2034" s="5">
        <f>MAX(0, Online_RAW!D2034*60)</f>
        <v>163.203913043478</v>
      </c>
      <c r="P2034" s="5">
        <f>_xlfn.IFNA(VLOOKUP(A2034,Sampling!$D$7:$E$14,2,FALSE),0)</f>
        <v>35</v>
      </c>
      <c r="Q2034">
        <f>_xlfn.IFNA(VLOOKUP(A2034,Refill!$D$6:$G$8,2,FALSE),0)</f>
        <v>0</v>
      </c>
    </row>
    <row r="2035" spans="1:17" x14ac:dyDescent="0.25">
      <c r="A2035" s="5">
        <f>ROUND((Online_RAW!B2035-General!$B$10)*24,3)</f>
        <v>33.883000000000003</v>
      </c>
      <c r="B2035" s="5">
        <f>General!$B$12+Online_ANA!K2035/1000+Online_ANA!L2035/1000+Online_ANA!M2035/1000/General!$B$22-SUM($P$2:P2035)/1000/General!$B$24+SUM($Q$2:Q2035)/1000/General!$B$24</f>
        <v>2.0049799269345878</v>
      </c>
      <c r="C2035" s="5">
        <f>Online_RAW!K2035</f>
        <v>78.072000000000003</v>
      </c>
      <c r="D2035" s="5">
        <f>Online_RAW!J2035</f>
        <v>10.1042857142857</v>
      </c>
      <c r="E2035" s="5">
        <f>(1-F2035/100-G2035/100)/(1-C2035/100-D2035/100-General!$B$17/100)</f>
        <v>0.60962615116343877</v>
      </c>
      <c r="F2035" s="5">
        <f>N2035*General!$B$14/(N2035+O2035)+O2035*100/(N2035+O2035)</f>
        <v>93.052226137021847</v>
      </c>
      <c r="G2035" s="5">
        <f>N2035*General!$B$15/(N2035+O2035)</f>
        <v>3.5089766984738179E-3</v>
      </c>
      <c r="H2035" s="5">
        <f>(N2035+O2035)*(1/General!$B$20)*((F2035/100)-E2035*(C2035/100))*1000/B2035</f>
        <v>1817.6791617792833</v>
      </c>
      <c r="I2035" s="5">
        <f>(N2035+O2035)*(1/General!$B$20)*((D2035/100)*E2035-(G2035/100))*1000/B2035</f>
        <v>246.16906944913026</v>
      </c>
      <c r="J2035" s="5">
        <f t="shared" si="32"/>
        <v>0.13543042943187023</v>
      </c>
      <c r="K2035" s="5">
        <f>MAX(Online_RAW!$L$2-Online_RAW!L2035,0)</f>
        <v>0</v>
      </c>
      <c r="L2035" s="5">
        <f>0.0039*(Online_RAW!M2035)</f>
        <v>262.95847499999996</v>
      </c>
      <c r="M2035" s="10">
        <f>Online_RAW!$N$2-Online_RAW!N2035</f>
        <v>934.15338260870067</v>
      </c>
      <c r="N2035" s="5">
        <f>Online_RAW!C2035*60</f>
        <v>15.76382608695654</v>
      </c>
      <c r="O2035" s="5">
        <f>MAX(0, Online_RAW!D2035*60)</f>
        <v>163.93330434782581</v>
      </c>
      <c r="P2035" s="5">
        <f>_xlfn.IFNA(VLOOKUP(A2035,Sampling!$D$7:$E$14,2,FALSE),0)</f>
        <v>0</v>
      </c>
      <c r="Q2035">
        <f>_xlfn.IFNA(VLOOKUP(A2035,Refill!$D$6:$G$8,2,FALSE),0)</f>
        <v>0</v>
      </c>
    </row>
    <row r="2036" spans="1:17" x14ac:dyDescent="0.25">
      <c r="A2036" s="5">
        <f>ROUND((Online_RAW!B2036-General!$B$10)*24,3)</f>
        <v>33.9</v>
      </c>
      <c r="B2036" s="5">
        <f>General!$B$12+Online_ANA!K2036/1000+Online_ANA!L2036/1000+Online_ANA!M2036/1000/General!$B$22-SUM($P$2:P2036)/1000/General!$B$24+SUM($Q$2:Q2036)/1000/General!$B$24</f>
        <v>2.0072845913940927</v>
      </c>
      <c r="C2036" s="5">
        <f>Online_RAW!K2036</f>
        <v>78.486666666666693</v>
      </c>
      <c r="D2036" s="5">
        <f>Online_RAW!J2036</f>
        <v>10.113</v>
      </c>
      <c r="E2036" s="5">
        <f>(1-F2036/100-G2036/100)/(1-C2036/100-D2036/100-General!$B$17/100)</f>
        <v>0.63947299186423034</v>
      </c>
      <c r="F2036" s="5">
        <f>N2036*General!$B$14/(N2036+O2036)+O2036*100/(N2036+O2036)</f>
        <v>92.982945812879308</v>
      </c>
      <c r="G2036" s="5">
        <f>N2036*General!$B$15/(N2036+O2036)</f>
        <v>3.5439667611720659E-3</v>
      </c>
      <c r="H2036" s="5">
        <f>(N2036+O2036)*(1/General!$B$20)*((F2036/100)-E2036*(C2036/100))*1000/B2036</f>
        <v>1710.9414219264418</v>
      </c>
      <c r="I2036" s="5">
        <f>(N2036+O2036)*(1/General!$B$20)*((D2036/100)*E2036-(G2036/100))*1000/B2036</f>
        <v>258.42121229991318</v>
      </c>
      <c r="J2036" s="5">
        <f t="shared" si="32"/>
        <v>0.15104036233393819</v>
      </c>
      <c r="K2036" s="5">
        <f>MAX(Online_RAW!$L$2-Online_RAW!L2036,0)</f>
        <v>0</v>
      </c>
      <c r="L2036" s="5">
        <f>0.0039*(Online_RAW!M2036)</f>
        <v>263.37187499999999</v>
      </c>
      <c r="M2036" s="10">
        <f>Online_RAW!$N$2-Online_RAW!N2036</f>
        <v>936.21486086956065</v>
      </c>
      <c r="N2036" s="5">
        <f>Online_RAW!C2036*60</f>
        <v>15.93756521739132</v>
      </c>
      <c r="O2036" s="5">
        <f>MAX(0, Online_RAW!D2036*60)</f>
        <v>163.94634782608682</v>
      </c>
      <c r="P2036" s="5">
        <f>_xlfn.IFNA(VLOOKUP(A2036,Sampling!$D$7:$E$14,2,FALSE),0)</f>
        <v>0</v>
      </c>
      <c r="Q2036">
        <f>_xlfn.IFNA(VLOOKUP(A2036,Refill!$D$6:$G$8,2,FALSE),0)</f>
        <v>0</v>
      </c>
    </row>
    <row r="2037" spans="1:17" x14ac:dyDescent="0.25">
      <c r="A2037" s="5">
        <f>ROUND((Online_RAW!B2037-General!$B$10)*24,3)</f>
        <v>33.917000000000002</v>
      </c>
      <c r="B2037" s="5">
        <f>General!$B$12+Online_ANA!K2037/1000+Online_ANA!L2037/1000+Online_ANA!M2037/1000/General!$B$22-SUM($P$2:P2037)/1000/General!$B$24+SUM($Q$2:Q2037)/1000/General!$B$24</f>
        <v>2.0092922789956522</v>
      </c>
      <c r="C2037" s="5">
        <f>Online_RAW!K2037</f>
        <v>78.601666666666702</v>
      </c>
      <c r="D2037" s="5">
        <f>Online_RAW!J2037</f>
        <v>10.0766666666667</v>
      </c>
      <c r="E2037" s="5">
        <f>(1-F2037/100-G2037/100)/(1-C2037/100-D2037/100-General!$B$17/100)</f>
        <v>0.65737386957727584</v>
      </c>
      <c r="F2037" s="5">
        <f>N2037*General!$B$14/(N2037+O2037)+O2037*100/(N2037+O2037)</f>
        <v>92.838255747361501</v>
      </c>
      <c r="G2037" s="5">
        <f>N2037*General!$B$15/(N2037+O2037)</f>
        <v>3.617042551837622E-3</v>
      </c>
      <c r="H2037" s="5">
        <f>(N2037+O2037)*(1/General!$B$20)*((F2037/100)-E2037*(C2037/100))*1000/B2037</f>
        <v>1645.4812302010946</v>
      </c>
      <c r="I2037" s="5">
        <f>(N2037+O2037)*(1/General!$B$20)*((D2037/100)*E2037-(G2037/100))*1000/B2037</f>
        <v>264.62433568583361</v>
      </c>
      <c r="J2037" s="5">
        <f t="shared" si="32"/>
        <v>0.16081881143882379</v>
      </c>
      <c r="K2037" s="5">
        <f>MAX(Online_RAW!$L$2-Online_RAW!L2037,0)</f>
        <v>0</v>
      </c>
      <c r="L2037" s="5">
        <f>0.0039*(Online_RAW!M2037)</f>
        <v>263.80379999999997</v>
      </c>
      <c r="M2037" s="10">
        <f>Online_RAW!$N$2-Online_RAW!N2037</f>
        <v>937.93244210526063</v>
      </c>
      <c r="N2037" s="5">
        <f>Online_RAW!C2037*60</f>
        <v>16.277727272727301</v>
      </c>
      <c r="O2037" s="5">
        <f>MAX(0, Online_RAW!D2037*60)</f>
        <v>163.73372727272698</v>
      </c>
      <c r="P2037" s="5">
        <f>_xlfn.IFNA(VLOOKUP(A2037,Sampling!$D$7:$E$14,2,FALSE),0)</f>
        <v>0</v>
      </c>
      <c r="Q2037">
        <f>_xlfn.IFNA(VLOOKUP(A2037,Refill!$D$6:$G$8,2,FALSE),0)</f>
        <v>0</v>
      </c>
    </row>
    <row r="2038" spans="1:17" x14ac:dyDescent="0.25">
      <c r="A2038" s="5">
        <f>ROUND((Online_RAW!B2038-General!$B$10)*24,3)</f>
        <v>33.933</v>
      </c>
      <c r="B2038" s="5">
        <f>General!$B$12+Online_ANA!K2038/1000+Online_ANA!L2038/1000+Online_ANA!M2038/1000/General!$B$22-SUM($P$2:P2038)/1000/General!$B$24+SUM($Q$2:Q2038)/1000/General!$B$24</f>
        <v>2.0094012541284405</v>
      </c>
      <c r="C2038" s="5">
        <f>Online_RAW!K2038</f>
        <v>78.599090909090904</v>
      </c>
      <c r="D2038" s="5">
        <f>Online_RAW!J2038</f>
        <v>9.9792307692307691</v>
      </c>
      <c r="E2038" s="5">
        <f>(1-F2038/100-G2038/100)/(1-C2038/100-D2038/100-General!$B$17/100)</f>
        <v>2.2407443333559898</v>
      </c>
      <c r="F2038" s="5">
        <f>N2038*General!$B$14/(N2038+O2038)+O2038*100/(N2038+O2038)</f>
        <v>75.364049460570271</v>
      </c>
      <c r="G2038" s="5">
        <f>N2038*General!$B$15/(N2038+O2038)</f>
        <v>1.2442399262338257E-2</v>
      </c>
      <c r="H2038" s="5">
        <f>(N2038+O2038)*(1/General!$B$20)*((F2038/100)-E2038*(C2038/100))*1000/B2038</f>
        <v>-4012.6572960181675</v>
      </c>
      <c r="I2038" s="5">
        <f>(N2038+O2038)*(1/General!$B$20)*((D2038/100)*E2038-(G2038/100))*1000/B2038</f>
        <v>890.03482246546309</v>
      </c>
      <c r="J2038" s="5">
        <f t="shared" si="32"/>
        <v>-0.22180683691793485</v>
      </c>
      <c r="K2038" s="5">
        <f>MAX(Online_RAW!$L$2-Online_RAW!L2038,0)</f>
        <v>0</v>
      </c>
      <c r="L2038" s="5">
        <f>0.0039*(Online_RAW!M2038)</f>
        <v>263.80379999999997</v>
      </c>
      <c r="M2038" s="10">
        <f>Online_RAW!$N$2-Online_RAW!N2038</f>
        <v>938.05122500000016</v>
      </c>
      <c r="N2038" s="5">
        <f>Online_RAW!C2038*60</f>
        <v>55.794260869565221</v>
      </c>
      <c r="O2038" s="5">
        <f>MAX(0, Online_RAW!D2038*60)</f>
        <v>123.57391304347802</v>
      </c>
      <c r="P2038" s="5">
        <f>_xlfn.IFNA(VLOOKUP(A2038,Sampling!$D$7:$E$14,2,FALSE),0)</f>
        <v>0</v>
      </c>
      <c r="Q2038">
        <f>_xlfn.IFNA(VLOOKUP(A2038,Refill!$D$6:$G$8,2,FALSE),0)</f>
        <v>0</v>
      </c>
    </row>
    <row r="2039" spans="1:17" x14ac:dyDescent="0.25">
      <c r="A2039" s="5">
        <f>ROUND((Online_RAW!B2039-General!$B$10)*24,3)</f>
        <v>33.950000000000003</v>
      </c>
      <c r="B2039" s="5">
        <f>General!$B$12+Online_ANA!K2039/1000+Online_ANA!L2039/1000+Online_ANA!M2039/1000/General!$B$22-SUM($P$2:P2039)/1000/General!$B$24+SUM($Q$2:Q2039)/1000/General!$B$24</f>
        <v>2.0095700771952849</v>
      </c>
      <c r="C2039" s="5">
        <f>Online_RAW!K2039</f>
        <v>73.592500000000001</v>
      </c>
      <c r="D2039" s="5">
        <f>Online_RAW!J2039</f>
        <v>8.8635714285714293</v>
      </c>
      <c r="E2039" s="5">
        <f>(1-F2039/100-G2039/100)/(1-C2039/100-D2039/100-General!$B$17/100)</f>
        <v>2.8698731835942666</v>
      </c>
      <c r="F2039" s="5">
        <f>N2039*General!$B$14/(N2039+O2039)+O2039*100/(N2039+O2039)</f>
        <v>50.868107821598763</v>
      </c>
      <c r="G2039" s="5">
        <f>N2039*General!$B$15/(N2039+O2039)</f>
        <v>2.4814086958788506E-2</v>
      </c>
      <c r="H2039" s="5">
        <f>(N2039+O2039)*(1/General!$B$20)*((F2039/100)-E2039*(C2039/100))*1000/B2039</f>
        <v>-6412.0146331001906</v>
      </c>
      <c r="I2039" s="5">
        <f>(N2039+O2039)*(1/General!$B$20)*((D2039/100)*E2039-(G2039/100))*1000/B2039</f>
        <v>1016.2933578884363</v>
      </c>
      <c r="J2039" s="5">
        <f t="shared" si="32"/>
        <v>-0.15849829048145223</v>
      </c>
      <c r="K2039" s="5">
        <f>MAX(Online_RAW!$L$2-Online_RAW!L2039,0)</f>
        <v>0</v>
      </c>
      <c r="L2039" s="5">
        <f>0.0039*(Online_RAW!M2039)</f>
        <v>263.94029999999998</v>
      </c>
      <c r="M2039" s="10">
        <f>Online_RAW!$N$2-Online_RAW!N2039</f>
        <v>938.08645714286013</v>
      </c>
      <c r="N2039" s="5">
        <f>Online_RAW!C2039*60</f>
        <v>111.74608695652199</v>
      </c>
      <c r="O2039" s="5">
        <f>MAX(0, Online_RAW!D2039*60)</f>
        <v>68.387217391304404</v>
      </c>
      <c r="P2039" s="5">
        <f>_xlfn.IFNA(VLOOKUP(A2039,Sampling!$D$7:$E$14,2,FALSE),0)</f>
        <v>0</v>
      </c>
      <c r="Q2039">
        <f>_xlfn.IFNA(VLOOKUP(A2039,Refill!$D$6:$G$8,2,FALSE),0)</f>
        <v>0</v>
      </c>
    </row>
    <row r="2040" spans="1:17" x14ac:dyDescent="0.25">
      <c r="A2040" s="5">
        <f>ROUND((Online_RAW!B2040-General!$B$10)*24,3)</f>
        <v>33.966999999999999</v>
      </c>
      <c r="B2040" s="5">
        <f>General!$B$12+Online_ANA!K2040/1000+Online_ANA!L2040/1000+Online_ANA!M2040/1000/General!$B$22-SUM($P$2:P2040)/1000/General!$B$24+SUM($Q$2:Q2040)/1000/General!$B$24</f>
        <v>2.0101060279617067</v>
      </c>
      <c r="C2040" s="5">
        <f>Online_RAW!K2040</f>
        <v>55.500833333333297</v>
      </c>
      <c r="D2040" s="5">
        <f>Online_RAW!J2040</f>
        <v>7.0908333333333298</v>
      </c>
      <c r="E2040" s="5">
        <f>(1-F2040/100-G2040/100)/(1-C2040/100-D2040/100-General!$B$17/100)</f>
        <v>1.6505747116010381</v>
      </c>
      <c r="F2040" s="5">
        <f>N2040*General!$B$14/(N2040+O2040)+O2040*100/(N2040+O2040)</f>
        <v>38.938102635735831</v>
      </c>
      <c r="G2040" s="5">
        <f>N2040*General!$B$15/(N2040+O2040)</f>
        <v>3.0839342103163723E-2</v>
      </c>
      <c r="H2040" s="5">
        <f>(N2040+O2040)*(1/General!$B$20)*((F2040/100)-E2040*(C2040/100))*1000/B2040</f>
        <v>-2102.4551694622178</v>
      </c>
      <c r="I2040" s="5">
        <f>(N2040+O2040)*(1/General!$B$20)*((D2040/100)*E2040-(G2040/100))*1000/B2040</f>
        <v>465.96000245554802</v>
      </c>
      <c r="J2040" s="5">
        <f t="shared" si="32"/>
        <v>-0.22162660551508209</v>
      </c>
      <c r="K2040" s="5">
        <f>MAX(Online_RAW!$L$2-Online_RAW!L2040,0)</f>
        <v>0</v>
      </c>
      <c r="L2040" s="5">
        <f>0.0039*(Online_RAW!M2040)</f>
        <v>263.94029999999998</v>
      </c>
      <c r="M2040" s="10">
        <f>Online_RAW!$N$2-Online_RAW!N2040</f>
        <v>938.67064347825999</v>
      </c>
      <c r="N2040" s="5">
        <f>Online_RAW!C2040*60</f>
        <v>138.65817391304338</v>
      </c>
      <c r="O2040" s="5">
        <f>MAX(0, Online_RAW!D2040*60)</f>
        <v>41.187652173913023</v>
      </c>
      <c r="P2040" s="5">
        <f>_xlfn.IFNA(VLOOKUP(A2040,Sampling!$D$7:$E$14,2,FALSE),0)</f>
        <v>0</v>
      </c>
      <c r="Q2040">
        <f>_xlfn.IFNA(VLOOKUP(A2040,Refill!$D$6:$G$8,2,FALSE),0)</f>
        <v>0</v>
      </c>
    </row>
    <row r="2041" spans="1:17" x14ac:dyDescent="0.25">
      <c r="A2041" s="5">
        <f>ROUND((Online_RAW!B2041-General!$B$10)*24,3)</f>
        <v>33.982999999999997</v>
      </c>
      <c r="B2041" s="5">
        <f>General!$B$12+Online_ANA!K2041/1000+Online_ANA!L2041/1000+Online_ANA!M2041/1000/General!$B$22-SUM($P$2:P2041)/1000/General!$B$24+SUM($Q$2:Q2041)/1000/General!$B$24</f>
        <v>2.0120525268557161</v>
      </c>
      <c r="C2041" s="5">
        <f>Online_RAW!K2041</f>
        <v>40.1453846153846</v>
      </c>
      <c r="D2041" s="5">
        <f>Online_RAW!J2041</f>
        <v>5.8238461538461497</v>
      </c>
      <c r="E2041" s="5">
        <f>(1-F2041/100-G2041/100)/(1-C2041/100-D2041/100-General!$B$17/100)</f>
        <v>1.1358070135126144</v>
      </c>
      <c r="F2041" s="5">
        <f>N2041*General!$B$14/(N2041+O2041)+O2041*100/(N2041+O2041)</f>
        <v>39.092166788055366</v>
      </c>
      <c r="G2041" s="5">
        <f>N2041*General!$B$15/(N2041+O2041)</f>
        <v>3.0761531925224565E-2</v>
      </c>
      <c r="H2041" s="5">
        <f>(N2041+O2041)*(1/General!$B$20)*((F2041/100)-E2041*(C2041/100))*1000/B2041</f>
        <v>-259.26575732912579</v>
      </c>
      <c r="I2041" s="5">
        <f>(N2041+O2041)*(1/General!$B$20)*((D2041/100)*E2041-(G2041/100))*1000/B2041</f>
        <v>262.404774919815</v>
      </c>
      <c r="J2041" s="5">
        <f t="shared" si="32"/>
        <v>-1.0121073358203041</v>
      </c>
      <c r="K2041" s="5">
        <f>MAX(Online_RAW!$L$2-Online_RAW!L2041,0)</f>
        <v>0</v>
      </c>
      <c r="L2041" s="5">
        <f>0.0039*(Online_RAW!M2041)</f>
        <v>263.94029999999998</v>
      </c>
      <c r="M2041" s="10">
        <f>Online_RAW!$N$2-Online_RAW!N2041</f>
        <v>940.79232727273029</v>
      </c>
      <c r="N2041" s="5">
        <f>Online_RAW!C2041*60</f>
        <v>138.2255454545454</v>
      </c>
      <c r="O2041" s="5">
        <f>MAX(0, Online_RAW!D2041*60)</f>
        <v>41.512636363636375</v>
      </c>
      <c r="P2041" s="5">
        <f>_xlfn.IFNA(VLOOKUP(A2041,Sampling!$D$7:$E$14,2,FALSE),0)</f>
        <v>0</v>
      </c>
      <c r="Q2041">
        <f>_xlfn.IFNA(VLOOKUP(A2041,Refill!$D$6:$G$8,2,FALSE),0)</f>
        <v>0</v>
      </c>
    </row>
    <row r="2042" spans="1:17" x14ac:dyDescent="0.25">
      <c r="A2042" s="5">
        <f>ROUND((Online_RAW!B2042-General!$B$10)*24,3)</f>
        <v>34</v>
      </c>
      <c r="B2042" s="5">
        <f>General!$B$12+Online_ANA!K2042/1000+Online_ANA!L2042/1000+Online_ANA!M2042/1000/General!$B$22-SUM($P$2:P2042)/1000/General!$B$24+SUM($Q$2:Q2042)/1000/General!$B$24</f>
        <v>2.0140045919824501</v>
      </c>
      <c r="C2042" s="5">
        <f>Online_RAW!K2042</f>
        <v>33.07</v>
      </c>
      <c r="D2042" s="5">
        <f>Online_RAW!J2042</f>
        <v>5.3961538461538501</v>
      </c>
      <c r="E2042" s="5">
        <f>(1-F2042/100-G2042/100)/(1-C2042/100-D2042/100-General!$B$17/100)</f>
        <v>0.91928376595328609</v>
      </c>
      <c r="F2042" s="5">
        <f>N2042*General!$B$14/(N2042+O2042)+O2042*100/(N2042+O2042)</f>
        <v>43.802318520802842</v>
      </c>
      <c r="G2042" s="5">
        <f>N2042*General!$B$15/(N2042+O2042)</f>
        <v>2.8382667413735942E-2</v>
      </c>
      <c r="H2042" s="5">
        <f>(N2042+O2042)*(1/General!$B$20)*((F2042/100)-E2042*(C2042/100))*1000/B2042</f>
        <v>534.9204618051449</v>
      </c>
      <c r="I2042" s="5">
        <f>(N2042+O2042)*(1/General!$B$20)*((D2042/100)*E2042-(G2042/100))*1000/B2042</f>
        <v>196.86763579126651</v>
      </c>
      <c r="J2042" s="5">
        <f t="shared" si="32"/>
        <v>0.36803160441258154</v>
      </c>
      <c r="K2042" s="5">
        <f>MAX(Online_RAW!$L$2-Online_RAW!L2042,0)</f>
        <v>0</v>
      </c>
      <c r="L2042" s="5">
        <f>0.0039*(Online_RAW!M2042)</f>
        <v>263.94029999999998</v>
      </c>
      <c r="M2042" s="10">
        <f>Online_RAW!$N$2-Online_RAW!N2042</f>
        <v>942.92007826087047</v>
      </c>
      <c r="N2042" s="5">
        <f>Online_RAW!C2042*60</f>
        <v>127.85139130434781</v>
      </c>
      <c r="O2042" s="5">
        <f>MAX(0, Online_RAW!D2042*60)</f>
        <v>52.330956521739118</v>
      </c>
      <c r="P2042" s="5">
        <f>_xlfn.IFNA(VLOOKUP(A2042,Sampling!$D$7:$E$14,2,FALSE),0)</f>
        <v>0</v>
      </c>
      <c r="Q2042">
        <f>_xlfn.IFNA(VLOOKUP(A2042,Refill!$D$6:$G$8,2,FALSE),0)</f>
        <v>0</v>
      </c>
    </row>
    <row r="2043" spans="1:17" x14ac:dyDescent="0.25">
      <c r="A2043" s="5">
        <f>ROUND((Online_RAW!B2043-General!$B$10)*24,3)</f>
        <v>34.017000000000003</v>
      </c>
      <c r="B2043" s="5">
        <f>General!$B$12+Online_ANA!K2043/1000+Online_ANA!L2043/1000+Online_ANA!M2043/1000/General!$B$22-SUM($P$2:P2043)/1000/General!$B$24+SUM($Q$2:Q2043)/1000/General!$B$24</f>
        <v>2.0161923550259266</v>
      </c>
      <c r="C2043" s="5">
        <f>Online_RAW!K2043</f>
        <v>34.6933333333333</v>
      </c>
      <c r="D2043" s="5">
        <f>Online_RAW!J2043</f>
        <v>5.7566666666666704</v>
      </c>
      <c r="E2043" s="5">
        <f>(1-F2043/100-G2043/100)/(1-C2043/100-D2043/100-General!$B$17/100)</f>
        <v>0.87813658234719982</v>
      </c>
      <c r="F2043" s="5">
        <f>N2043*General!$B$14/(N2043+O2043)+O2043*100/(N2043+O2043)</f>
        <v>48.060697494546716</v>
      </c>
      <c r="G2043" s="5">
        <f>N2043*General!$B$15/(N2043+O2043)</f>
        <v>2.6231970962350148E-2</v>
      </c>
      <c r="H2043" s="5">
        <f>(N2043+O2043)*(1/General!$B$20)*((F2043/100)-E2043*(C2043/100))*1000/B2043</f>
        <v>701.25534496328657</v>
      </c>
      <c r="I2043" s="5">
        <f>(N2043+O2043)*(1/General!$B$20)*((D2043/100)*E2043-(G2043/100))*1000/B2043</f>
        <v>200.42658664796974</v>
      </c>
      <c r="J2043" s="5">
        <f t="shared" si="32"/>
        <v>0.28581113582594203</v>
      </c>
      <c r="K2043" s="5">
        <f>MAX(Online_RAW!$L$2-Online_RAW!L2043,0)</f>
        <v>0</v>
      </c>
      <c r="L2043" s="5">
        <f>0.0039*(Online_RAW!M2043)</f>
        <v>264.15414999999985</v>
      </c>
      <c r="M2043" s="10">
        <f>Online_RAW!$N$2-Online_RAW!N2043</f>
        <v>945.07164347825983</v>
      </c>
      <c r="N2043" s="5">
        <f>Online_RAW!C2043*60</f>
        <v>118.11469565217359</v>
      </c>
      <c r="O2043" s="5">
        <f>MAX(0, Online_RAW!D2043*60)</f>
        <v>61.993304347825799</v>
      </c>
      <c r="P2043" s="5">
        <f>_xlfn.IFNA(VLOOKUP(A2043,Sampling!$D$7:$E$14,2,FALSE),0)</f>
        <v>0</v>
      </c>
      <c r="Q2043">
        <f>_xlfn.IFNA(VLOOKUP(A2043,Refill!$D$6:$G$8,2,FALSE),0)</f>
        <v>0</v>
      </c>
    </row>
    <row r="2044" spans="1:17" x14ac:dyDescent="0.25">
      <c r="A2044" s="5">
        <f>ROUND((Online_RAW!B2044-General!$B$10)*24,3)</f>
        <v>34.033000000000001</v>
      </c>
      <c r="B2044" s="5">
        <f>General!$B$12+Online_ANA!K2044/1000+Online_ANA!L2044/1000+Online_ANA!M2044/1000/General!$B$22-SUM($P$2:P2044)/1000/General!$B$24+SUM($Q$2:Q2044)/1000/General!$B$24</f>
        <v>2.0187696802353399</v>
      </c>
      <c r="C2044" s="5">
        <f>Online_RAW!K2044</f>
        <v>37.843846153846201</v>
      </c>
      <c r="D2044" s="5">
        <f>Online_RAW!J2044</f>
        <v>6.3053846153846198</v>
      </c>
      <c r="E2044" s="5">
        <f>(1-F2044/100-G2044/100)/(1-C2044/100-D2044/100-General!$B$17/100)</f>
        <v>0.86099892083258356</v>
      </c>
      <c r="F2044" s="5">
        <f>N2044*General!$B$14/(N2044+O2044)+O2044*100/(N2044+O2044)</f>
        <v>52.260984960957629</v>
      </c>
      <c r="G2044" s="5">
        <f>N2044*General!$B$15/(N2044+O2044)</f>
        <v>2.4110613656082011E-2</v>
      </c>
      <c r="H2044" s="5">
        <f>(N2044+O2044)*(1/General!$B$20)*((F2044/100)-E2044*(C2044/100))*1000/B2044</f>
        <v>783.22996808332721</v>
      </c>
      <c r="I2044" s="5">
        <f>(N2044+O2044)*(1/General!$B$20)*((D2044/100)*E2044-(G2044/100))*1000/B2044</f>
        <v>215.13004918018029</v>
      </c>
      <c r="J2044" s="5">
        <f t="shared" si="32"/>
        <v>0.27467034963771048</v>
      </c>
      <c r="K2044" s="5">
        <f>MAX(Online_RAW!$L$2-Online_RAW!L2044,0)</f>
        <v>0</v>
      </c>
      <c r="L2044" s="5">
        <f>0.0039*(Online_RAW!M2044)</f>
        <v>264.76904999999999</v>
      </c>
      <c r="M2044" s="10">
        <f>Online_RAW!$N$2-Online_RAW!N2044</f>
        <v>947.21068695652048</v>
      </c>
      <c r="N2044" s="5">
        <f>Online_RAW!C2044*60</f>
        <v>108.5611304347824</v>
      </c>
      <c r="O2044" s="5">
        <f>MAX(0, Online_RAW!D2044*60)</f>
        <v>71.543999999999997</v>
      </c>
      <c r="P2044" s="5">
        <f>_xlfn.IFNA(VLOOKUP(A2044,Sampling!$D$7:$E$14,2,FALSE),0)</f>
        <v>0</v>
      </c>
      <c r="Q2044">
        <f>_xlfn.IFNA(VLOOKUP(A2044,Refill!$D$6:$G$8,2,FALSE),0)</f>
        <v>0</v>
      </c>
    </row>
    <row r="2045" spans="1:17" x14ac:dyDescent="0.25">
      <c r="A2045" s="5">
        <f>ROUND((Online_RAW!B2045-General!$B$10)*24,3)</f>
        <v>34.049999999999997</v>
      </c>
      <c r="B2045" s="5">
        <f>General!$B$12+Online_ANA!K2045/1000+Online_ANA!L2045/1000+Online_ANA!M2045/1000/General!$B$22-SUM($P$2:P2045)/1000/General!$B$24+SUM($Q$2:Q2045)/1000/General!$B$24</f>
        <v>2.0214334533306704</v>
      </c>
      <c r="C2045" s="5">
        <f>Online_RAW!K2045</f>
        <v>41.12</v>
      </c>
      <c r="D2045" s="5">
        <f>Online_RAW!J2045</f>
        <v>6.6009090909090897</v>
      </c>
      <c r="E2045" s="5">
        <f>(1-F2045/100-G2045/100)/(1-C2045/100-D2045/100-General!$B$17/100)</f>
        <v>0.83820475868392397</v>
      </c>
      <c r="F2045" s="5">
        <f>N2045*General!$B$14/(N2045+O2045)+O2045*100/(N2045+O2045)</f>
        <v>56.520142447667823</v>
      </c>
      <c r="G2045" s="5">
        <f>N2045*General!$B$15/(N2045+O2045)</f>
        <v>2.195952401632939E-2</v>
      </c>
      <c r="H2045" s="5">
        <f>(N2045+O2045)*(1/General!$B$20)*((F2045/100)-E2045*(C2045/100))*1000/B2045</f>
        <v>877.11237020366639</v>
      </c>
      <c r="I2045" s="5">
        <f>(N2045+O2045)*(1/General!$B$20)*((D2045/100)*E2045-(G2045/100))*1000/B2045</f>
        <v>219.18515166015291</v>
      </c>
      <c r="J2045" s="5">
        <f t="shared" si="32"/>
        <v>0.24989403764680448</v>
      </c>
      <c r="K2045" s="5">
        <f>MAX(Online_RAW!$L$2-Online_RAW!L2045,0)</f>
        <v>0</v>
      </c>
      <c r="L2045" s="5">
        <f>0.0039*(Online_RAW!M2045)</f>
        <v>265.36250000000013</v>
      </c>
      <c r="M2045" s="10">
        <f>Online_RAW!$N$2-Online_RAW!N2045</f>
        <v>949.46733913043045</v>
      </c>
      <c r="N2045" s="5">
        <f>Online_RAW!C2045*60</f>
        <v>98.9295652173912</v>
      </c>
      <c r="O2045" s="5">
        <f>MAX(0, Online_RAW!D2045*60)</f>
        <v>81.273913043478004</v>
      </c>
      <c r="P2045" s="5">
        <f>_xlfn.IFNA(VLOOKUP(A2045,Sampling!$D$7:$E$14,2,FALSE),0)</f>
        <v>0</v>
      </c>
      <c r="Q2045">
        <f>_xlfn.IFNA(VLOOKUP(A2045,Refill!$D$6:$G$8,2,FALSE),0)</f>
        <v>0</v>
      </c>
    </row>
    <row r="2046" spans="1:17" x14ac:dyDescent="0.25">
      <c r="A2046" s="5">
        <f>ROUND((Online_RAW!B2046-General!$B$10)*24,3)</f>
        <v>34.067</v>
      </c>
      <c r="B2046" s="5">
        <f>General!$B$12+Online_ANA!K2046/1000+Online_ANA!L2046/1000+Online_ANA!M2046/1000/General!$B$22-SUM($P$2:P2046)/1000/General!$B$24+SUM($Q$2:Q2046)/1000/General!$B$24</f>
        <v>2.0240329964136796</v>
      </c>
      <c r="C2046" s="5">
        <f>Online_RAW!K2046</f>
        <v>44.581428571428603</v>
      </c>
      <c r="D2046" s="5">
        <f>Online_RAW!J2046</f>
        <v>6.7909090909090901</v>
      </c>
      <c r="E2046" s="5">
        <f>(1-F2046/100-G2046/100)/(1-C2046/100-D2046/100-General!$B$17/100)</f>
        <v>0.81518186143262983</v>
      </c>
      <c r="F2046" s="5">
        <f>N2046*General!$B$14/(N2046+O2046)+O2046*100/(N2046+O2046)</f>
        <v>60.692482337631589</v>
      </c>
      <c r="G2046" s="5">
        <f>N2046*General!$B$15/(N2046+O2046)</f>
        <v>1.9852281647660813E-2</v>
      </c>
      <c r="H2046" s="5">
        <f>(N2046+O2046)*(1/General!$B$20)*((F2046/100)-E2046*(C2046/100))*1000/B2046</f>
        <v>967.74463191348491</v>
      </c>
      <c r="I2046" s="5">
        <f>(N2046+O2046)*(1/General!$B$20)*((D2046/100)*E2046-(G2046/100))*1000/B2046</f>
        <v>219.21732983369657</v>
      </c>
      <c r="J2046" s="5">
        <f t="shared" si="32"/>
        <v>0.22652394299542269</v>
      </c>
      <c r="K2046" s="5">
        <f>MAX(Online_RAW!$L$2-Online_RAW!L2046,0)</f>
        <v>0</v>
      </c>
      <c r="L2046" s="5">
        <f>0.0039*(Online_RAW!M2046)</f>
        <v>266.00729999999999</v>
      </c>
      <c r="M2046" s="10">
        <f>Online_RAW!$N$2-Online_RAW!N2046</f>
        <v>951.59800909091064</v>
      </c>
      <c r="N2046" s="5">
        <f>Online_RAW!C2046*60</f>
        <v>89.482909090909189</v>
      </c>
      <c r="O2046" s="5">
        <f>MAX(0, Online_RAW!D2046*60)</f>
        <v>90.814571428571398</v>
      </c>
      <c r="P2046" s="5">
        <f>_xlfn.IFNA(VLOOKUP(A2046,Sampling!$D$7:$E$14,2,FALSE),0)</f>
        <v>0</v>
      </c>
      <c r="Q2046">
        <f>_xlfn.IFNA(VLOOKUP(A2046,Refill!$D$6:$G$8,2,FALSE),0)</f>
        <v>0</v>
      </c>
    </row>
    <row r="2047" spans="1:17" x14ac:dyDescent="0.25">
      <c r="A2047" s="5">
        <f>ROUND((Online_RAW!B2047-General!$B$10)*24,3)</f>
        <v>34.082999999999998</v>
      </c>
      <c r="B2047" s="5">
        <f>General!$B$12+Online_ANA!K2047/1000+Online_ANA!L2047/1000+Online_ANA!M2047/1000/General!$B$22-SUM($P$2:P2047)/1000/General!$B$24+SUM($Q$2:Q2047)/1000/General!$B$24</f>
        <v>2.0265860012378063</v>
      </c>
      <c r="C2047" s="5">
        <f>Online_RAW!K2047</f>
        <v>48.312307692307698</v>
      </c>
      <c r="D2047" s="5">
        <f>Online_RAW!J2047</f>
        <v>6.9772727272727302</v>
      </c>
      <c r="E2047" s="5">
        <f>(1-F2047/100-G2047/100)/(1-C2047/100-D2047/100-General!$B$17/100)</f>
        <v>0.79277205734031175</v>
      </c>
      <c r="F2047" s="5">
        <f>N2047*General!$B$14/(N2047+O2047)+O2047*100/(N2047+O2047)</f>
        <v>64.880117741374747</v>
      </c>
      <c r="G2047" s="5">
        <f>N2047*General!$B$15/(N2047+O2047)</f>
        <v>1.7737314272032959E-2</v>
      </c>
      <c r="H2047" s="5">
        <f>(N2047+O2047)*(1/General!$B$20)*((F2047/100)-E2047*(C2047/100))*1000/B2047</f>
        <v>1054.3977128111378</v>
      </c>
      <c r="I2047" s="5">
        <f>(N2047+O2047)*(1/General!$B$20)*((D2047/100)*E2047-(G2047/100))*1000/B2047</f>
        <v>218.72443001357945</v>
      </c>
      <c r="J2047" s="5">
        <f t="shared" si="32"/>
        <v>0.20744015977655772</v>
      </c>
      <c r="K2047" s="5">
        <f>MAX(Online_RAW!$L$2-Online_RAW!L2047,0)</f>
        <v>0</v>
      </c>
      <c r="L2047" s="5">
        <f>0.0039*(Online_RAW!M2047)</f>
        <v>266.75721428571421</v>
      </c>
      <c r="M2047" s="10">
        <f>Online_RAW!$N$2-Online_RAW!N2047</f>
        <v>953.56337777778026</v>
      </c>
      <c r="N2047" s="5">
        <f>Online_RAW!C2047*60</f>
        <v>79.904347826086806</v>
      </c>
      <c r="O2047" s="5">
        <f>MAX(0, Online_RAW!D2047*60)</f>
        <v>100.2905714285712</v>
      </c>
      <c r="P2047" s="5">
        <f>_xlfn.IFNA(VLOOKUP(A2047,Sampling!$D$7:$E$14,2,FALSE),0)</f>
        <v>0</v>
      </c>
      <c r="Q2047">
        <f>_xlfn.IFNA(VLOOKUP(A2047,Refill!$D$6:$G$8,2,FALSE),0)</f>
        <v>0</v>
      </c>
    </row>
    <row r="2048" spans="1:17" x14ac:dyDescent="0.25">
      <c r="A2048" s="5">
        <f>ROUND((Online_RAW!B2048-General!$B$10)*24,3)</f>
        <v>34.1</v>
      </c>
      <c r="B2048" s="5">
        <f>General!$B$12+Online_ANA!K2048/1000+Online_ANA!L2048/1000+Online_ANA!M2048/1000/General!$B$22-SUM($P$2:P2048)/1000/General!$B$24+SUM($Q$2:Q2048)/1000/General!$B$24</f>
        <v>2.0278598214449541</v>
      </c>
      <c r="C2048" s="5">
        <f>Online_RAW!K2048</f>
        <v>51.9538461538462</v>
      </c>
      <c r="D2048" s="5">
        <f>Online_RAW!J2048</f>
        <v>7.2424999999999997</v>
      </c>
      <c r="E2048" s="5">
        <f>(1-F2048/100-G2048/100)/(1-C2048/100-D2048/100-General!$B$17/100)</f>
        <v>0.76559952825503719</v>
      </c>
      <c r="F2048" s="5">
        <f>N2048*General!$B$14/(N2048+O2048)+O2048*100/(N2048+O2048)</f>
        <v>69.076392907571616</v>
      </c>
      <c r="G2048" s="5">
        <f>N2048*General!$B$15/(N2048+O2048)</f>
        <v>1.5617983380014338E-2</v>
      </c>
      <c r="H2048" s="5">
        <f>(N2048+O2048)*(1/General!$B$20)*((F2048/100)-E2048*(C2048/100))*1000/B2048</f>
        <v>1162.4002984941553</v>
      </c>
      <c r="I2048" s="5">
        <f>(N2048+O2048)*(1/General!$B$20)*((D2048/100)*E2048-(G2048/100))*1000/B2048</f>
        <v>219.35375478787262</v>
      </c>
      <c r="J2048" s="5">
        <f t="shared" si="32"/>
        <v>0.18870758642443308</v>
      </c>
      <c r="K2048" s="5">
        <f>MAX(Online_RAW!$L$2-Online_RAW!L2048,0)</f>
        <v>0</v>
      </c>
      <c r="L2048" s="5">
        <f>0.0039*(Online_RAW!M2048)</f>
        <v>267.43908749999997</v>
      </c>
      <c r="M2048" s="10">
        <f>Online_RAW!$N$2-Online_RAW!N2048</f>
        <v>954.20859999999993</v>
      </c>
      <c r="N2048" s="5">
        <f>Online_RAW!C2048*60</f>
        <v>70.404782608695598</v>
      </c>
      <c r="O2048" s="5">
        <f>MAX(0, Online_RAW!D2048*60)</f>
        <v>109.9124347826088</v>
      </c>
      <c r="P2048" s="5">
        <f>_xlfn.IFNA(VLOOKUP(A2048,Sampling!$D$7:$E$14,2,FALSE),0)</f>
        <v>0</v>
      </c>
      <c r="Q2048">
        <f>_xlfn.IFNA(VLOOKUP(A2048,Refill!$D$6:$G$8,2,FALSE),0)</f>
        <v>0</v>
      </c>
    </row>
    <row r="2049" spans="1:17" x14ac:dyDescent="0.25">
      <c r="A2049" s="5">
        <f>ROUND((Online_RAW!B2049-General!$B$10)*24,3)</f>
        <v>34.116999999999997</v>
      </c>
      <c r="B2049" s="5">
        <f>General!$B$12+Online_ANA!K2049/1000+Online_ANA!L2049/1000+Online_ANA!M2049/1000/General!$B$22-SUM($P$2:P2049)/1000/General!$B$24+SUM($Q$2:Q2049)/1000/General!$B$24</f>
        <v>2.028545670642202</v>
      </c>
      <c r="C2049" s="5">
        <f>Online_RAW!K2049</f>
        <v>55.364166666666698</v>
      </c>
      <c r="D2049" s="5">
        <f>Online_RAW!J2049</f>
        <v>7.5575000000000001</v>
      </c>
      <c r="E2049" s="5">
        <f>(1-F2049/100-G2049/100)/(1-C2049/100-D2049/100-General!$B$17/100)</f>
        <v>0.72733816517212768</v>
      </c>
      <c r="F2049" s="5">
        <f>N2049*General!$B$14/(N2049+O2049)+O2049*100/(N2049+O2049)</f>
        <v>73.332758391010913</v>
      </c>
      <c r="G2049" s="5">
        <f>N2049*General!$B$15/(N2049+O2049)</f>
        <v>1.3468303842923782E-2</v>
      </c>
      <c r="H2049" s="5">
        <f>(N2049+O2049)*(1/General!$B$20)*((F2049/100)-E2049*(C2049/100))*1000/B2049</f>
        <v>1310.1395885590509</v>
      </c>
      <c r="I2049" s="5">
        <f>(N2049+O2049)*(1/General!$B$20)*((D2049/100)*E2049-(G2049/100))*1000/B2049</f>
        <v>217.27388715309149</v>
      </c>
      <c r="J2049" s="5">
        <f t="shared" si="32"/>
        <v>0.16584025782478556</v>
      </c>
      <c r="K2049" s="5">
        <f>MAX(Online_RAW!$L$2-Online_RAW!L2049,0)</f>
        <v>0</v>
      </c>
      <c r="L2049" s="5">
        <f>0.0039*(Online_RAW!M2049)</f>
        <v>268.18089999999984</v>
      </c>
      <c r="M2049" s="10">
        <f>Online_RAW!$N$2-Online_RAW!N2049</f>
        <v>954.14760000000024</v>
      </c>
      <c r="N2049" s="5">
        <f>Online_RAW!C2049*60</f>
        <v>60.661826086956602</v>
      </c>
      <c r="O2049" s="5">
        <f>MAX(0, Online_RAW!D2049*60)</f>
        <v>119.499913043478</v>
      </c>
      <c r="P2049" s="5">
        <f>_xlfn.IFNA(VLOOKUP(A2049,Sampling!$D$7:$E$14,2,FALSE),0)</f>
        <v>0</v>
      </c>
      <c r="Q2049">
        <f>_xlfn.IFNA(VLOOKUP(A2049,Refill!$D$6:$G$8,2,FALSE),0)</f>
        <v>0</v>
      </c>
    </row>
    <row r="2050" spans="1:17" x14ac:dyDescent="0.25">
      <c r="A2050" s="5">
        <f>ROUND((Online_RAW!B2050-General!$B$10)*24,3)</f>
        <v>34.133000000000003</v>
      </c>
      <c r="B2050" s="5">
        <f>General!$B$12+Online_ANA!K2050/1000+Online_ANA!L2050/1000+Online_ANA!M2050/1000/General!$B$22-SUM($P$2:P2050)/1000/General!$B$24+SUM($Q$2:Q2050)/1000/General!$B$24</f>
        <v>2.0285952119266057</v>
      </c>
      <c r="C2050" s="5">
        <f>Online_RAW!K2050</f>
        <v>59.021538461538498</v>
      </c>
      <c r="D2050" s="5">
        <f>Online_RAW!J2050</f>
        <v>7.9384615384615396</v>
      </c>
      <c r="E2050" s="5">
        <f>(1-F2050/100-G2050/100)/(1-C2050/100-D2050/100-General!$B$17/100)</f>
        <v>0.76336530276209735</v>
      </c>
      <c r="F2050" s="5">
        <f>N2050*General!$B$14/(N2050+O2050)+O2050*100/(N2050+O2050)</f>
        <v>75.096134981599448</v>
      </c>
      <c r="G2050" s="5">
        <f>N2050*General!$B$15/(N2050+O2050)</f>
        <v>1.2577709605252802E-2</v>
      </c>
      <c r="H2050" s="5">
        <f>(N2050+O2050)*(1/General!$B$20)*((F2050/100)-E2050*(C2050/100))*1000/B2050</f>
        <v>1188.8274805643316</v>
      </c>
      <c r="I2050" s="5">
        <f>(N2050+O2050)*(1/General!$B$20)*((D2050/100)*E2050-(G2050/100))*1000/B2050</f>
        <v>239.31440770183985</v>
      </c>
      <c r="J2050" s="5">
        <f t="shared" si="32"/>
        <v>0.20130289012854774</v>
      </c>
      <c r="K2050" s="5">
        <f>MAX(Online_RAW!$L$2-Online_RAW!L2050,0)</f>
        <v>0</v>
      </c>
      <c r="L2050" s="5">
        <f>0.0039*(Online_RAW!M2050)</f>
        <v>268.18089999999984</v>
      </c>
      <c r="M2050" s="10">
        <f>Online_RAW!$N$2-Online_RAW!N2050</f>
        <v>954.20160000000033</v>
      </c>
      <c r="N2050" s="5">
        <f>Online_RAW!C2050*60</f>
        <v>56.579454545454539</v>
      </c>
      <c r="O2050" s="5">
        <f>MAX(0, Online_RAW!D2050*60)</f>
        <v>123.35618181818161</v>
      </c>
      <c r="P2050" s="5">
        <f>_xlfn.IFNA(VLOOKUP(A2050,Sampling!$D$7:$E$14,2,FALSE),0)</f>
        <v>0</v>
      </c>
      <c r="Q2050">
        <f>_xlfn.IFNA(VLOOKUP(A2050,Refill!$D$6:$G$8,2,FALSE),0)</f>
        <v>0</v>
      </c>
    </row>
    <row r="2051" spans="1:17" x14ac:dyDescent="0.25">
      <c r="A2051" s="5">
        <f>ROUND((Online_RAW!B2051-General!$B$10)*24,3)</f>
        <v>34.15</v>
      </c>
      <c r="B2051" s="5">
        <f>General!$B$12+Online_ANA!K2051/1000+Online_ANA!L2051/1000+Online_ANA!M2051/1000/General!$B$22-SUM($P$2:P2051)/1000/General!$B$24+SUM($Q$2:Q2051)/1000/General!$B$24</f>
        <v>2.0298701338252854</v>
      </c>
      <c r="C2051" s="5">
        <f>Online_RAW!K2051</f>
        <v>62.542727272727298</v>
      </c>
      <c r="D2051" s="5">
        <f>Online_RAW!J2051</f>
        <v>7.9772727272727302</v>
      </c>
      <c r="E2051" s="5">
        <f>(1-F2051/100-G2051/100)/(1-C2051/100-D2051/100-General!$B$17/100)</f>
        <v>1.1911972300198326</v>
      </c>
      <c r="F2051" s="5">
        <f>N2051*General!$B$14/(N2051+O2051)+O2051*100/(N2051+O2051)</f>
        <v>65.381443417903427</v>
      </c>
      <c r="G2051" s="5">
        <f>N2051*General!$B$15/(N2051+O2051)</f>
        <v>1.7484119485907366E-2</v>
      </c>
      <c r="H2051" s="5">
        <f>(N2051+O2051)*(1/General!$B$20)*((F2051/100)-E2051*(C2051/100))*1000/B2051</f>
        <v>-360.11094285873924</v>
      </c>
      <c r="I2051" s="5">
        <f>(N2051+O2051)*(1/General!$B$20)*((D2051/100)*E2051-(G2051/100))*1000/B2051</f>
        <v>374.55367643585998</v>
      </c>
      <c r="J2051" s="5">
        <f t="shared" si="32"/>
        <v>-1.0401063446238739</v>
      </c>
      <c r="K2051" s="5">
        <f>MAX(Online_RAW!$L$2-Online_RAW!L2051,0)</f>
        <v>0</v>
      </c>
      <c r="L2051" s="5">
        <f>0.0039*(Online_RAW!M2051)</f>
        <v>268.45650000000001</v>
      </c>
      <c r="M2051" s="10">
        <f>Online_RAW!$N$2-Online_RAW!N2051</f>
        <v>955.29086086956067</v>
      </c>
      <c r="N2051" s="5">
        <f>Online_RAW!C2051*60</f>
        <v>78.532090909090797</v>
      </c>
      <c r="O2051" s="5">
        <f>MAX(0, Online_RAW!D2051*60)</f>
        <v>101.1328695652176</v>
      </c>
      <c r="P2051" s="5">
        <f>_xlfn.IFNA(VLOOKUP(A2051,Sampling!$D$7:$E$14,2,FALSE),0)</f>
        <v>0</v>
      </c>
      <c r="Q2051">
        <f>_xlfn.IFNA(VLOOKUP(A2051,Refill!$D$6:$G$8,2,FALSE),0)</f>
        <v>0</v>
      </c>
    </row>
    <row r="2052" spans="1:17" x14ac:dyDescent="0.25">
      <c r="A2052" s="5">
        <f>ROUND((Online_RAW!B2052-General!$B$10)*24,3)</f>
        <v>34.167000000000002</v>
      </c>
      <c r="B2052" s="5">
        <f>General!$B$12+Online_ANA!K2052/1000+Online_ANA!L2052/1000+Online_ANA!M2052/1000/General!$B$22-SUM($P$2:P2052)/1000/General!$B$24+SUM($Q$2:Q2052)/1000/General!$B$24</f>
        <v>2.0307623802970736</v>
      </c>
      <c r="C2052" s="5">
        <f>Online_RAW!K2052</f>
        <v>60.015000000000001</v>
      </c>
      <c r="D2052" s="5">
        <f>Online_RAW!J2052</f>
        <v>7.3592307692307699</v>
      </c>
      <c r="E2052" s="5">
        <f>(1-F2052/100-G2052/100)/(1-C2052/100-D2052/100-General!$B$17/100)</f>
        <v>1.1310775988922543</v>
      </c>
      <c r="F2052" s="5">
        <f>N2052*General!$B$14/(N2052+O2052)+O2052*100/(N2052+O2052)</f>
        <v>63.568732222701954</v>
      </c>
      <c r="G2052" s="5">
        <f>N2052*General!$B$15/(N2052+O2052)</f>
        <v>1.8399630190554565E-2</v>
      </c>
      <c r="H2052" s="5">
        <f>(N2052+O2052)*(1/General!$B$20)*((F2052/100)-E2052*(C2052/100))*1000/B2052</f>
        <v>-170.64207428485977</v>
      </c>
      <c r="I2052" s="5">
        <f>(N2052+O2052)*(1/General!$B$20)*((D2052/100)*E2052-(G2052/100))*1000/B2052</f>
        <v>328.6105624775542</v>
      </c>
      <c r="J2052" s="5">
        <f t="shared" si="32"/>
        <v>-1.9257300044828991</v>
      </c>
      <c r="K2052" s="5">
        <f>MAX(Online_RAW!$L$2-Online_RAW!L2052,0)</f>
        <v>0</v>
      </c>
      <c r="L2052" s="5">
        <f>0.0039*(Online_RAW!M2052)</f>
        <v>268.45650000000001</v>
      </c>
      <c r="M2052" s="10">
        <f>Online_RAW!$N$2-Online_RAW!N2052</f>
        <v>956.26340952380997</v>
      </c>
      <c r="N2052" s="5">
        <f>Online_RAW!C2052*60</f>
        <v>82.840999999999795</v>
      </c>
      <c r="O2052" s="5">
        <f>MAX(0, Online_RAW!D2052*60)</f>
        <v>97.251750000000001</v>
      </c>
      <c r="P2052" s="5">
        <f>_xlfn.IFNA(VLOOKUP(A2052,Sampling!$D$7:$E$14,2,FALSE),0)</f>
        <v>0</v>
      </c>
      <c r="Q2052">
        <f>_xlfn.IFNA(VLOOKUP(A2052,Refill!$D$6:$G$8,2,FALSE),0)</f>
        <v>0</v>
      </c>
    </row>
    <row r="2053" spans="1:17" x14ac:dyDescent="0.25">
      <c r="A2053" s="5">
        <f>ROUND((Online_RAW!B2053-General!$B$10)*24,3)</f>
        <v>34.183</v>
      </c>
      <c r="B2053" s="5">
        <f>General!$B$12+Online_ANA!K2053/1000+Online_ANA!L2053/1000+Online_ANA!M2053/1000/General!$B$22-SUM($P$2:P2053)/1000/General!$B$24+SUM($Q$2:Q2053)/1000/General!$B$24</f>
        <v>2.0307227614678904</v>
      </c>
      <c r="C2053" s="5">
        <f>Online_RAW!K2053</f>
        <v>54.108461538461498</v>
      </c>
      <c r="D2053" s="5">
        <f>Online_RAW!J2053</f>
        <v>7.2066666666666697</v>
      </c>
      <c r="E2053" s="5">
        <f>(1-F2053/100-G2053/100)/(1-C2053/100-D2053/100-General!$B$17/100)</f>
        <v>1.0461297552467943</v>
      </c>
      <c r="F2053" s="5">
        <f>N2053*General!$B$14/(N2053+O2053)+O2053*100/(N2053+O2053)</f>
        <v>59.963036146605589</v>
      </c>
      <c r="G2053" s="5">
        <f>N2053*General!$B$15/(N2053+O2053)</f>
        <v>2.0220688814845664E-2</v>
      </c>
      <c r="H2053" s="5">
        <f>(N2053+O2053)*(1/General!$B$20)*((F2053/100)-E2053*(C2053/100))*1000/B2053</f>
        <v>132.69977774213697</v>
      </c>
      <c r="I2053" s="5">
        <f>(N2053+O2053)*(1/General!$B$20)*((D2053/100)*E2053-(G2053/100))*1000/B2053</f>
        <v>297.07773271012616</v>
      </c>
      <c r="J2053" s="5">
        <f t="shared" si="32"/>
        <v>2.2387206502139696</v>
      </c>
      <c r="K2053" s="5">
        <f>MAX(Online_RAW!$L$2-Online_RAW!L2053,0)</f>
        <v>0</v>
      </c>
      <c r="L2053" s="5">
        <f>0.0039*(Online_RAW!M2053)</f>
        <v>268.45650000000001</v>
      </c>
      <c r="M2053" s="10">
        <f>Online_RAW!$N$2-Online_RAW!N2053</f>
        <v>956.22022500000003</v>
      </c>
      <c r="N2053" s="5">
        <f>Online_RAW!C2053*60</f>
        <v>90.912260869565401</v>
      </c>
      <c r="O2053" s="5">
        <f>MAX(0, Online_RAW!D2053*60)</f>
        <v>88.9278260869566</v>
      </c>
      <c r="P2053" s="5">
        <f>_xlfn.IFNA(VLOOKUP(A2053,Sampling!$D$7:$E$14,2,FALSE),0)</f>
        <v>0</v>
      </c>
      <c r="Q2053">
        <f>_xlfn.IFNA(VLOOKUP(A2053,Refill!$D$6:$G$8,2,FALSE),0)</f>
        <v>0</v>
      </c>
    </row>
    <row r="2054" spans="1:17" x14ac:dyDescent="0.25">
      <c r="A2054" s="5">
        <f>ROUND((Online_RAW!B2054-General!$B$10)*24,3)</f>
        <v>34.200000000000003</v>
      </c>
      <c r="B2054" s="5">
        <f>General!$B$12+Online_ANA!K2054/1000+Online_ANA!L2054/1000+Online_ANA!M2054/1000/General!$B$22-SUM($P$2:P2054)/1000/General!$B$24+SUM($Q$2:Q2054)/1000/General!$B$24</f>
        <v>2.0307583119266064</v>
      </c>
      <c r="C2054" s="5">
        <f>Online_RAW!K2054</f>
        <v>54.211538461538503</v>
      </c>
      <c r="D2054" s="5">
        <f>Online_RAW!J2054</f>
        <v>6.63</v>
      </c>
      <c r="E2054" s="5">
        <f>(1-F2054/100-G2054/100)/(1-C2054/100-D2054/100-General!$B$17/100)</f>
        <v>1.4425560089147069</v>
      </c>
      <c r="F2054" s="5">
        <f>N2054*General!$B$14/(N2054+O2054)+O2054*100/(N2054+O2054)</f>
        <v>44.107680452093526</v>
      </c>
      <c r="G2054" s="5">
        <f>N2054*General!$B$15/(N2054+O2054)</f>
        <v>2.8228444216114385E-2</v>
      </c>
      <c r="H2054" s="5">
        <f>(N2054+O2054)*(1/General!$B$20)*((F2054/100)-E2054*(C2054/100))*1000/B2054</f>
        <v>-1346.481969924075</v>
      </c>
      <c r="I2054" s="5">
        <f>(N2054+O2054)*(1/General!$B$20)*((D2054/100)*E2054-(G2054/100))*1000/B2054</f>
        <v>376.58756936929603</v>
      </c>
      <c r="J2054" s="5">
        <f t="shared" si="32"/>
        <v>-0.27968259344054264</v>
      </c>
      <c r="K2054" s="5">
        <f>MAX(Online_RAW!$L$2-Online_RAW!L2054,0)</f>
        <v>0</v>
      </c>
      <c r="L2054" s="5">
        <f>0.0039*(Online_RAW!M2054)</f>
        <v>268.45650000000001</v>
      </c>
      <c r="M2054" s="10">
        <f>Online_RAW!$N$2-Online_RAW!N2054</f>
        <v>956.25897500000065</v>
      </c>
      <c r="N2054" s="5">
        <f>Online_RAW!C2054*60</f>
        <v>126.8551304347824</v>
      </c>
      <c r="O2054" s="5">
        <f>MAX(0, Online_RAW!D2054*60)</f>
        <v>52.899913043478236</v>
      </c>
      <c r="P2054" s="5">
        <f>_xlfn.IFNA(VLOOKUP(A2054,Sampling!$D$7:$E$14,2,FALSE),0)</f>
        <v>0</v>
      </c>
      <c r="Q2054">
        <f>_xlfn.IFNA(VLOOKUP(A2054,Refill!$D$6:$G$8,2,FALSE),0)</f>
        <v>0</v>
      </c>
    </row>
    <row r="2055" spans="1:17" x14ac:dyDescent="0.25">
      <c r="A2055" s="5">
        <f>ROUND((Online_RAW!B2055-General!$B$10)*24,3)</f>
        <v>34.216999999999999</v>
      </c>
      <c r="B2055" s="5">
        <f>General!$B$12+Online_ANA!K2055/1000+Online_ANA!L2055/1000+Online_ANA!M2055/1000/General!$B$22-SUM($P$2:P2055)/1000/General!$B$24+SUM($Q$2:Q2055)/1000/General!$B$24</f>
        <v>2.0318757580773856</v>
      </c>
      <c r="C2055" s="5">
        <f>Online_RAW!K2055</f>
        <v>45.876923076923099</v>
      </c>
      <c r="D2055" s="5">
        <f>Online_RAW!J2055</f>
        <v>5.53</v>
      </c>
      <c r="E2055" s="5">
        <f>(1-F2055/100-G2055/100)/(1-C2055/100-D2055/100-General!$B$17/100)</f>
        <v>1.3554970026887534</v>
      </c>
      <c r="F2055" s="5">
        <f>N2055*General!$B$14/(N2055+O2055)+O2055*100/(N2055+O2055)</f>
        <v>34.685756013596318</v>
      </c>
      <c r="G2055" s="5">
        <f>N2055*General!$B$15/(N2055+O2055)</f>
        <v>3.2986991912325098E-2</v>
      </c>
      <c r="H2055" s="5">
        <f>(N2055+O2055)*(1/General!$B$20)*((F2055/100)-E2055*(C2055/100))*1000/B2055</f>
        <v>-1087.2016216380332</v>
      </c>
      <c r="I2055" s="5">
        <f>(N2055+O2055)*(1/General!$B$20)*((D2055/100)*E2055-(G2055/100))*1000/B2055</f>
        <v>295.04029332960675</v>
      </c>
      <c r="J2055" s="5">
        <f t="shared" si="32"/>
        <v>-0.2713758767992675</v>
      </c>
      <c r="K2055" s="5">
        <f>MAX(Online_RAW!$L$2-Online_RAW!L2055,0)</f>
        <v>0</v>
      </c>
      <c r="L2055" s="5">
        <f>0.0039*(Online_RAW!M2055)</f>
        <v>268.45650000000001</v>
      </c>
      <c r="M2055" s="10">
        <f>Online_RAW!$N$2-Online_RAW!N2055</f>
        <v>957.47699130435012</v>
      </c>
      <c r="N2055" s="5">
        <f>Online_RAW!C2055*60</f>
        <v>148.48147826086981</v>
      </c>
      <c r="O2055" s="5">
        <f>MAX(0, Online_RAW!D2055*60)</f>
        <v>31.567043478260878</v>
      </c>
      <c r="P2055" s="5">
        <f>_xlfn.IFNA(VLOOKUP(A2055,Sampling!$D$7:$E$14,2,FALSE),0)</f>
        <v>0</v>
      </c>
      <c r="Q2055">
        <f>_xlfn.IFNA(VLOOKUP(A2055,Refill!$D$6:$G$8,2,FALSE),0)</f>
        <v>0</v>
      </c>
    </row>
    <row r="2056" spans="1:17" x14ac:dyDescent="0.25">
      <c r="A2056" s="5">
        <f>ROUND((Online_RAW!B2056-General!$B$10)*24,3)</f>
        <v>34.232999999999997</v>
      </c>
      <c r="B2056" s="5">
        <f>General!$B$12+Online_ANA!K2056/1000+Online_ANA!L2056/1000+Online_ANA!M2056/1000/General!$B$22-SUM($P$2:P2056)/1000/General!$B$24+SUM($Q$2:Q2056)/1000/General!$B$24</f>
        <v>2.0339149359982578</v>
      </c>
      <c r="C2056" s="5">
        <f>Online_RAW!K2056</f>
        <v>33.807272727272696</v>
      </c>
      <c r="D2056" s="5">
        <f>Online_RAW!J2056</f>
        <v>4.66</v>
      </c>
      <c r="E2056" s="5">
        <f>(1-F2056/100-G2056/100)/(1-C2056/100-D2056/100-General!$B$17/100)</f>
        <v>1.0266371949962032</v>
      </c>
      <c r="F2056" s="5">
        <f>N2056*General!$B$14/(N2056+O2056)+O2056*100/(N2056+O2056)</f>
        <v>37.240734890786513</v>
      </c>
      <c r="G2056" s="5">
        <f>N2056*General!$B$15/(N2056+O2056)</f>
        <v>3.169659854000681E-2</v>
      </c>
      <c r="H2056" s="5">
        <f>(N2056+O2056)*(1/General!$B$20)*((F2056/100)-E2056*(C2056/100))*1000/B2056</f>
        <v>99.901810285219568</v>
      </c>
      <c r="I2056" s="5">
        <f>(N2056+O2056)*(1/General!$B$20)*((D2056/100)*E2056-(G2056/100))*1000/B2056</f>
        <v>187.44157917911195</v>
      </c>
      <c r="J2056" s="5">
        <f t="shared" si="32"/>
        <v>1.876258084252592</v>
      </c>
      <c r="K2056" s="5">
        <f>MAX(Online_RAW!$L$2-Online_RAW!L2056,0)</f>
        <v>0</v>
      </c>
      <c r="L2056" s="5">
        <f>0.0039*(Online_RAW!M2056)</f>
        <v>268.45650000000001</v>
      </c>
      <c r="M2056" s="10">
        <f>Online_RAW!$N$2-Online_RAW!N2056</f>
        <v>959.6996952381005</v>
      </c>
      <c r="N2056" s="5">
        <f>Online_RAW!C2056*60</f>
        <v>142.4802857142858</v>
      </c>
      <c r="O2056" s="5">
        <f>MAX(0, Online_RAW!D2056*60)</f>
        <v>37.32485714285712</v>
      </c>
      <c r="P2056" s="5">
        <f>_xlfn.IFNA(VLOOKUP(A2056,Sampling!$D$7:$E$14,2,FALSE),0)</f>
        <v>0</v>
      </c>
      <c r="Q2056">
        <f>_xlfn.IFNA(VLOOKUP(A2056,Refill!$D$6:$G$8,2,FALSE),0)</f>
        <v>0</v>
      </c>
    </row>
    <row r="2057" spans="1:17" x14ac:dyDescent="0.25">
      <c r="A2057" s="5">
        <f>ROUND((Online_RAW!B2057-General!$B$10)*24,3)</f>
        <v>34.25</v>
      </c>
      <c r="B2057" s="5">
        <f>General!$B$12+Online_ANA!K2057/1000+Online_ANA!L2057/1000+Online_ANA!M2057/1000/General!$B$22-SUM($P$2:P2057)/1000/General!$B$24+SUM($Q$2:Q2057)/1000/General!$B$24</f>
        <v>2.0359307785654681</v>
      </c>
      <c r="C2057" s="5">
        <f>Online_RAW!K2057</f>
        <v>29.9884615384615</v>
      </c>
      <c r="D2057" s="5">
        <f>Online_RAW!J2057</f>
        <v>4.7074999999999996</v>
      </c>
      <c r="E2057" s="5">
        <f>(1-F2057/100-G2057/100)/(1-C2057/100-D2057/100-General!$B$17/100)</f>
        <v>0.90027055546917301</v>
      </c>
      <c r="F2057" s="5">
        <f>N2057*General!$B$14/(N2057+O2057)+O2057*100/(N2057+O2057)</f>
        <v>41.568726419811476</v>
      </c>
      <c r="G2057" s="5">
        <f>N2057*General!$B$15/(N2057+O2057)</f>
        <v>2.9510744232418448E-2</v>
      </c>
      <c r="H2057" s="5">
        <f>(N2057+O2057)*(1/General!$B$20)*((F2057/100)-E2057*(C2057/100))*1000/B2057</f>
        <v>574.7348981325639</v>
      </c>
      <c r="I2057" s="5">
        <f>(N2057+O2057)*(1/General!$B$20)*((D2057/100)*E2057-(G2057/100))*1000/B2057</f>
        <v>165.99956396537962</v>
      </c>
      <c r="J2057" s="5">
        <f t="shared" si="32"/>
        <v>0.28882805708292214</v>
      </c>
      <c r="K2057" s="5">
        <f>MAX(Online_RAW!$L$2-Online_RAW!L2057,0)</f>
        <v>0</v>
      </c>
      <c r="L2057" s="5">
        <f>0.0039*(Online_RAW!M2057)</f>
        <v>268.45650000000001</v>
      </c>
      <c r="M2057" s="10">
        <f>Online_RAW!$N$2-Online_RAW!N2057</f>
        <v>961.89696363635994</v>
      </c>
      <c r="N2057" s="5">
        <f>Online_RAW!C2057*60</f>
        <v>132.79472727272699</v>
      </c>
      <c r="O2057" s="5">
        <f>MAX(0, Online_RAW!D2057*60)</f>
        <v>47.200363636363619</v>
      </c>
      <c r="P2057" s="5">
        <f>_xlfn.IFNA(VLOOKUP(A2057,Sampling!$D$7:$E$14,2,FALSE),0)</f>
        <v>0</v>
      </c>
      <c r="Q2057">
        <f>_xlfn.IFNA(VLOOKUP(A2057,Refill!$D$6:$G$8,2,FALSE),0)</f>
        <v>0</v>
      </c>
    </row>
    <row r="2058" spans="1:17" x14ac:dyDescent="0.25">
      <c r="A2058" s="5">
        <f>ROUND((Online_RAW!B2058-General!$B$10)*24,3)</f>
        <v>34.267000000000003</v>
      </c>
      <c r="B2058" s="5">
        <f>General!$B$12+Online_ANA!K2058/1000+Online_ANA!L2058/1000+Online_ANA!M2058/1000/General!$B$22-SUM($P$2:P2058)/1000/General!$B$24+SUM($Q$2:Q2058)/1000/General!$B$24</f>
        <v>2.0379640708017526</v>
      </c>
      <c r="C2058" s="5">
        <f>Online_RAW!K2058</f>
        <v>32.2425</v>
      </c>
      <c r="D2058" s="5">
        <f>Online_RAW!J2058</f>
        <v>5.3591666666666704</v>
      </c>
      <c r="E2058" s="5">
        <f>(1-F2058/100-G2058/100)/(1-C2058/100-D2058/100-General!$B$17/100)</f>
        <v>0.87694566206240199</v>
      </c>
      <c r="F2058" s="5">
        <f>N2058*General!$B$14/(N2058+O2058)+O2058*100/(N2058+O2058)</f>
        <v>45.632041340668621</v>
      </c>
      <c r="G2058" s="5">
        <f>N2058*General!$B$15/(N2058+O2058)</f>
        <v>2.7458564979460295E-2</v>
      </c>
      <c r="H2058" s="5">
        <f>(N2058+O2058)*(1/General!$B$20)*((F2058/100)-E2058*(C2058/100))*1000/B2058</f>
        <v>682.88519819371675</v>
      </c>
      <c r="I2058" s="5">
        <f>(N2058+O2058)*(1/General!$B$20)*((D2058/100)*E2058-(G2058/100))*1000/B2058</f>
        <v>183.82098947401397</v>
      </c>
      <c r="J2058" s="5">
        <f t="shared" si="32"/>
        <v>0.26918285820257115</v>
      </c>
      <c r="K2058" s="5">
        <f>MAX(Online_RAW!$L$2-Online_RAW!L2058,0)</f>
        <v>0</v>
      </c>
      <c r="L2058" s="5">
        <f>0.0039*(Online_RAW!M2058)</f>
        <v>268.45650000000001</v>
      </c>
      <c r="M2058" s="10">
        <f>Online_RAW!$N$2-Online_RAW!N2058</f>
        <v>964.11325217391004</v>
      </c>
      <c r="N2058" s="5">
        <f>Online_RAW!C2058*60</f>
        <v>123.36834782608679</v>
      </c>
      <c r="O2058" s="5">
        <f>MAX(0, Online_RAW!D2058*60)</f>
        <v>56.347304347826096</v>
      </c>
      <c r="P2058" s="5">
        <f>_xlfn.IFNA(VLOOKUP(A2058,Sampling!$D$7:$E$14,2,FALSE),0)</f>
        <v>0</v>
      </c>
      <c r="Q2058">
        <f>_xlfn.IFNA(VLOOKUP(A2058,Refill!$D$6:$G$8,2,FALSE),0)</f>
        <v>0</v>
      </c>
    </row>
    <row r="2059" spans="1:17" x14ac:dyDescent="0.25">
      <c r="A2059" s="5">
        <f>ROUND((Online_RAW!B2059-General!$B$10)*24,3)</f>
        <v>34.283000000000001</v>
      </c>
      <c r="B2059" s="5">
        <f>General!$B$12+Online_ANA!K2059/1000+Online_ANA!L2059/1000+Online_ANA!M2059/1000/General!$B$22-SUM($P$2:P2059)/1000/General!$B$24+SUM($Q$2:Q2059)/1000/General!$B$24</f>
        <v>2.0403497499002756</v>
      </c>
      <c r="C2059" s="5">
        <f>Online_RAW!K2059</f>
        <v>35.480833333333301</v>
      </c>
      <c r="D2059" s="5">
        <f>Online_RAW!J2059</f>
        <v>6.11</v>
      </c>
      <c r="E2059" s="5">
        <f>(1-F2059/100-G2059/100)/(1-C2059/100-D2059/100-General!$B$17/100)</f>
        <v>0.86215193234564091</v>
      </c>
      <c r="F2059" s="5">
        <f>N2059*General!$B$14/(N2059+O2059)+O2059*100/(N2059+O2059)</f>
        <v>49.990213132707929</v>
      </c>
      <c r="G2059" s="5">
        <f>N2059*General!$B$15/(N2059+O2059)</f>
        <v>2.5257468114793982E-2</v>
      </c>
      <c r="H2059" s="5">
        <f>(N2059+O2059)*(1/General!$B$20)*((F2059/100)-E2059*(C2059/100))*1000/B2059</f>
        <v>764.92312091332064</v>
      </c>
      <c r="I2059" s="5">
        <f>(N2059+O2059)*(1/General!$B$20)*((D2059/100)*E2059-(G2059/100))*1000/B2059</f>
        <v>206.70264559079095</v>
      </c>
      <c r="J2059" s="5">
        <f t="shared" si="32"/>
        <v>0.27022669329695165</v>
      </c>
      <c r="K2059" s="5">
        <f>MAX(Online_RAW!$L$2-Online_RAW!L2059,0)</f>
        <v>0</v>
      </c>
      <c r="L2059" s="5">
        <f>0.0039*(Online_RAW!M2059)</f>
        <v>268.74899999999997</v>
      </c>
      <c r="M2059" s="10">
        <f>Online_RAW!$N$2-Online_RAW!N2059</f>
        <v>966.39481739130042</v>
      </c>
      <c r="N2059" s="5">
        <f>Online_RAW!C2059*60</f>
        <v>113.8576363636362</v>
      </c>
      <c r="O2059" s="5">
        <f>MAX(0, Online_RAW!D2059*60)</f>
        <v>66.457565217391192</v>
      </c>
      <c r="P2059" s="5">
        <f>_xlfn.IFNA(VLOOKUP(A2059,Sampling!$D$7:$E$14,2,FALSE),0)</f>
        <v>0</v>
      </c>
      <c r="Q2059">
        <f>_xlfn.IFNA(VLOOKUP(A2059,Refill!$D$6:$G$8,2,FALSE),0)</f>
        <v>0</v>
      </c>
    </row>
    <row r="2060" spans="1:17" x14ac:dyDescent="0.25">
      <c r="A2060" s="5">
        <f>ROUND((Online_RAW!B2060-General!$B$10)*24,3)</f>
        <v>34.299999999999997</v>
      </c>
      <c r="B2060" s="5">
        <f>General!$B$12+Online_ANA!K2060/1000+Online_ANA!L2060/1000+Online_ANA!M2060/1000/General!$B$22-SUM($P$2:P2060)/1000/General!$B$24+SUM($Q$2:Q2060)/1000/General!$B$24</f>
        <v>2.0428172350219365</v>
      </c>
      <c r="C2060" s="5">
        <f>Online_RAW!K2060</f>
        <v>38.675384615384601</v>
      </c>
      <c r="D2060" s="5">
        <f>Online_RAW!J2060</f>
        <v>6.7035714285714301</v>
      </c>
      <c r="E2060" s="5">
        <f>(1-F2060/100-G2060/100)/(1-C2060/100-D2060/100-General!$B$17/100)</f>
        <v>0.84800109435462145</v>
      </c>
      <c r="F2060" s="5">
        <f>N2060*General!$B$14/(N2060+O2060)+O2060*100/(N2060+O2060)</f>
        <v>54.024998803350663</v>
      </c>
      <c r="G2060" s="5">
        <f>N2060*General!$B$15/(N2060+O2060)</f>
        <v>2.3219697574065321E-2</v>
      </c>
      <c r="H2060" s="5">
        <f>(N2060+O2060)*(1/General!$B$20)*((F2060/100)-E2060*(C2060/100))*1000/B2060</f>
        <v>833.82584511786126</v>
      </c>
      <c r="I2060" s="5">
        <f>(N2060+O2060)*(1/General!$B$20)*((D2060/100)*E2060-(G2060/100))*1000/B2060</f>
        <v>222.37535035009282</v>
      </c>
      <c r="J2060" s="5">
        <f t="shared" si="32"/>
        <v>0.26669280120318178</v>
      </c>
      <c r="K2060" s="5">
        <f>MAX(Online_RAW!$L$2-Online_RAW!L2060,0)</f>
        <v>0</v>
      </c>
      <c r="L2060" s="5">
        <f>0.0039*(Online_RAW!M2060)</f>
        <v>269.23259999999999</v>
      </c>
      <c r="M2060" s="10">
        <f>Online_RAW!$N$2-Online_RAW!N2060</f>
        <v>968.55725217391046</v>
      </c>
      <c r="N2060" s="5">
        <f>Online_RAW!C2060*60</f>
        <v>104.40156521739121</v>
      </c>
      <c r="O2060" s="5">
        <f>MAX(0, Online_RAW!D2060*60)</f>
        <v>75.4484347826088</v>
      </c>
      <c r="P2060" s="5">
        <f>_xlfn.IFNA(VLOOKUP(A2060,Sampling!$D$7:$E$14,2,FALSE),0)</f>
        <v>0</v>
      </c>
      <c r="Q2060">
        <f>_xlfn.IFNA(VLOOKUP(A2060,Refill!$D$6:$G$8,2,FALSE),0)</f>
        <v>0</v>
      </c>
    </row>
    <row r="2061" spans="1:17" x14ac:dyDescent="0.25">
      <c r="A2061" s="5">
        <f>ROUND((Online_RAW!B2061-General!$B$10)*24,3)</f>
        <v>34.317</v>
      </c>
      <c r="B2061" s="5">
        <f>General!$B$12+Online_ANA!K2061/1000+Online_ANA!L2061/1000+Online_ANA!M2061/1000/General!$B$22-SUM($P$2:P2061)/1000/General!$B$24+SUM($Q$2:Q2061)/1000/General!$B$24</f>
        <v>2.0454397263552941</v>
      </c>
      <c r="C2061" s="5">
        <f>Online_RAW!K2061</f>
        <v>42.216666666666697</v>
      </c>
      <c r="D2061" s="5">
        <f>Online_RAW!J2061</f>
        <v>7.0721428571428602</v>
      </c>
      <c r="E2061" s="5">
        <f>(1-F2061/100-G2061/100)/(1-C2061/100-D2061/100-General!$B$17/100)</f>
        <v>0.82892573617556975</v>
      </c>
      <c r="F2061" s="5">
        <f>N2061*General!$B$14/(N2061+O2061)+O2061*100/(N2061+O2061)</f>
        <v>58.301799194499132</v>
      </c>
      <c r="G2061" s="5">
        <f>N2061*General!$B$15/(N2061+O2061)</f>
        <v>2.1059697376515588E-2</v>
      </c>
      <c r="H2061" s="5">
        <f>(N2061+O2061)*(1/General!$B$20)*((F2061/100)-E2061*(C2061/100))*1000/B2061</f>
        <v>915.02664671379512</v>
      </c>
      <c r="I2061" s="5">
        <f>(N2061+O2061)*(1/General!$B$20)*((D2061/100)*E2061-(G2061/100))*1000/B2061</f>
        <v>229.32168409228521</v>
      </c>
      <c r="J2061" s="5">
        <f t="shared" si="32"/>
        <v>0.25061749285211055</v>
      </c>
      <c r="K2061" s="5">
        <f>MAX(Online_RAW!$L$2-Online_RAW!L2061,0)</f>
        <v>0</v>
      </c>
      <c r="L2061" s="5">
        <f>0.0039*(Online_RAW!M2061)</f>
        <v>269.79809999999998</v>
      </c>
      <c r="M2061" s="10">
        <f>Online_RAW!$N$2-Online_RAW!N2061</f>
        <v>970.79937272727057</v>
      </c>
      <c r="N2061" s="5">
        <f>Online_RAW!C2061*60</f>
        <v>94.763181818181607</v>
      </c>
      <c r="O2061" s="5">
        <f>MAX(0, Online_RAW!D2061*60)</f>
        <v>85.226454545454601</v>
      </c>
      <c r="P2061" s="5">
        <f>_xlfn.IFNA(VLOOKUP(A2061,Sampling!$D$7:$E$14,2,FALSE),0)</f>
        <v>0</v>
      </c>
      <c r="Q2061">
        <f>_xlfn.IFNA(VLOOKUP(A2061,Refill!$D$6:$G$8,2,FALSE),0)</f>
        <v>0</v>
      </c>
    </row>
    <row r="2062" spans="1:17" x14ac:dyDescent="0.25">
      <c r="A2062" s="5">
        <f>ROUND((Online_RAW!B2062-General!$B$10)*24,3)</f>
        <v>34.332999999999998</v>
      </c>
      <c r="B2062" s="5">
        <f>General!$B$12+Online_ANA!K2062/1000+Online_ANA!L2062/1000+Online_ANA!M2062/1000/General!$B$22-SUM($P$2:P2062)/1000/General!$B$24+SUM($Q$2:Q2062)/1000/General!$B$24</f>
        <v>2.0480924027689729</v>
      </c>
      <c r="C2062" s="5">
        <f>Online_RAW!K2062</f>
        <v>45.590769230769197</v>
      </c>
      <c r="D2062" s="5">
        <f>Online_RAW!J2062</f>
        <v>7.33153846153846</v>
      </c>
      <c r="E2062" s="5">
        <f>(1-F2062/100-G2062/100)/(1-C2062/100-D2062/100-General!$B$17/100)</f>
        <v>0.80354730435957766</v>
      </c>
      <c r="F2062" s="5">
        <f>N2062*General!$B$14/(N2062+O2062)+O2062*100/(N2062+O2062)</f>
        <v>62.499596390364815</v>
      </c>
      <c r="G2062" s="5">
        <f>N2062*General!$B$15/(N2062+O2062)</f>
        <v>1.8939597782644032E-2</v>
      </c>
      <c r="H2062" s="5">
        <f>(N2062+O2062)*(1/General!$B$20)*((F2062/100)-E2062*(C2062/100))*1000/B2062</f>
        <v>1015.4018214430448</v>
      </c>
      <c r="I2062" s="5">
        <f>(N2062+O2062)*(1/General!$B$20)*((D2062/100)*E2062-(G2062/100))*1000/B2062</f>
        <v>230.53096037369338</v>
      </c>
      <c r="J2062" s="5">
        <f t="shared" si="32"/>
        <v>0.22703421985797978</v>
      </c>
      <c r="K2062" s="5">
        <f>MAX(Online_RAW!$L$2-Online_RAW!L2062,0)</f>
        <v>0</v>
      </c>
      <c r="L2062" s="5">
        <f>0.0039*(Online_RAW!M2062)</f>
        <v>270.41507999999999</v>
      </c>
      <c r="M2062" s="10">
        <f>Online_RAW!$N$2-Online_RAW!N2062</f>
        <v>973.01828181818018</v>
      </c>
      <c r="N2062" s="5">
        <f>Online_RAW!C2062*60</f>
        <v>85.32981818181841</v>
      </c>
      <c r="O2062" s="5">
        <f>MAX(0, Online_RAW!D2062*60)</f>
        <v>94.884818181818403</v>
      </c>
      <c r="P2062" s="5">
        <f>_xlfn.IFNA(VLOOKUP(A2062,Sampling!$D$7:$E$14,2,FALSE),0)</f>
        <v>0</v>
      </c>
      <c r="Q2062">
        <f>_xlfn.IFNA(VLOOKUP(A2062,Refill!$D$6:$G$8,2,FALSE),0)</f>
        <v>0</v>
      </c>
    </row>
    <row r="2063" spans="1:17" x14ac:dyDescent="0.25">
      <c r="A2063" s="5">
        <f>ROUND((Online_RAW!B2063-General!$B$10)*24,3)</f>
        <v>34.35</v>
      </c>
      <c r="B2063" s="5">
        <f>General!$B$12+Online_ANA!K2063/1000+Online_ANA!L2063/1000+Online_ANA!M2063/1000/General!$B$22-SUM($P$2:P2063)/1000/General!$B$24+SUM($Q$2:Q2063)/1000/General!$B$24</f>
        <v>2.0506914513165766</v>
      </c>
      <c r="C2063" s="5">
        <f>Online_RAW!K2063</f>
        <v>49.0815384615385</v>
      </c>
      <c r="D2063" s="5">
        <f>Online_RAW!J2063</f>
        <v>7.6884615384615396</v>
      </c>
      <c r="E2063" s="5">
        <f>(1-F2063/100-G2063/100)/(1-C2063/100-D2063/100-General!$B$17/100)</f>
        <v>0.78035271658527838</v>
      </c>
      <c r="F2063" s="5">
        <f>N2063*General!$B$14/(N2063+O2063)+O2063*100/(N2063+O2063)</f>
        <v>66.586128987341056</v>
      </c>
      <c r="G2063" s="5">
        <f>N2063*General!$B$15/(N2063+O2063)</f>
        <v>1.687569243063583E-2</v>
      </c>
      <c r="H2063" s="5">
        <f>(N2063+O2063)*(1/General!$B$20)*((F2063/100)-E2063*(C2063/100))*1000/B2063</f>
        <v>1108.8766067635891</v>
      </c>
      <c r="I2063" s="5">
        <f>(N2063+O2063)*(1/General!$B$20)*((D2063/100)*E2063-(G2063/100))*1000/B2063</f>
        <v>234.5475033123457</v>
      </c>
      <c r="J2063" s="5">
        <f t="shared" si="32"/>
        <v>0.21151812733871742</v>
      </c>
      <c r="K2063" s="5">
        <f>MAX(Online_RAW!$L$2-Online_RAW!L2063,0)</f>
        <v>0</v>
      </c>
      <c r="L2063" s="5">
        <f>0.0039*(Online_RAW!M2063)</f>
        <v>270.97701428571418</v>
      </c>
      <c r="M2063" s="10">
        <f>Online_RAW!$N$2-Online_RAW!N2063</f>
        <v>975.23873636363987</v>
      </c>
      <c r="N2063" s="5">
        <f>Online_RAW!C2063*60</f>
        <v>76.022999999999996</v>
      </c>
      <c r="O2063" s="5">
        <f>MAX(0, Online_RAW!D2063*60)</f>
        <v>104.172272727273</v>
      </c>
      <c r="P2063" s="5">
        <f>_xlfn.IFNA(VLOOKUP(A2063,Sampling!$D$7:$E$14,2,FALSE),0)</f>
        <v>0</v>
      </c>
      <c r="Q2063">
        <f>_xlfn.IFNA(VLOOKUP(A2063,Refill!$D$6:$G$8,2,FALSE),0)</f>
        <v>0</v>
      </c>
    </row>
    <row r="2064" spans="1:17" x14ac:dyDescent="0.25">
      <c r="A2064" s="5">
        <f>ROUND((Online_RAW!B2064-General!$B$10)*24,3)</f>
        <v>34.366999999999997</v>
      </c>
      <c r="B2064" s="5">
        <f>General!$B$12+Online_ANA!K2064/1000+Online_ANA!L2064/1000+Online_ANA!M2064/1000/General!$B$22-SUM($P$2:P2064)/1000/General!$B$24+SUM($Q$2:Q2064)/1000/General!$B$24</f>
        <v>2.0533669397414496</v>
      </c>
      <c r="C2064" s="5">
        <f>Online_RAW!K2064</f>
        <v>52.305714285714302</v>
      </c>
      <c r="D2064" s="5">
        <f>Online_RAW!J2064</f>
        <v>8.1058333333333294</v>
      </c>
      <c r="E2064" s="5">
        <f>(1-F2064/100-G2064/100)/(1-C2064/100-D2064/100-General!$B$17/100)</f>
        <v>0.74725612723930712</v>
      </c>
      <c r="F2064" s="5">
        <f>N2064*General!$B$14/(N2064+O2064)+O2064*100/(N2064+O2064)</f>
        <v>70.725833435936082</v>
      </c>
      <c r="G2064" s="5">
        <f>N2064*General!$B$15/(N2064+O2064)</f>
        <v>1.478493260811309E-2</v>
      </c>
      <c r="H2064" s="5">
        <f>(N2064+O2064)*(1/General!$B$20)*((F2064/100)-E2064*(C2064/100))*1000/B2064</f>
        <v>1238.0941009000787</v>
      </c>
      <c r="I2064" s="5">
        <f>(N2064+O2064)*(1/General!$B$20)*((D2064/100)*E2064-(G2064/100))*1000/B2064</f>
        <v>236.44058805349667</v>
      </c>
      <c r="J2064" s="5">
        <f t="shared" si="32"/>
        <v>0.19097141960502628</v>
      </c>
      <c r="K2064" s="5">
        <f>MAX(Online_RAW!$L$2-Online_RAW!L2064,0)</f>
        <v>0</v>
      </c>
      <c r="L2064" s="5">
        <f>0.0039*(Online_RAW!M2064)</f>
        <v>271.59924999999987</v>
      </c>
      <c r="M2064" s="10">
        <f>Online_RAW!$N$2-Online_RAW!N2064</f>
        <v>977.47678181817992</v>
      </c>
      <c r="N2064" s="5">
        <f>Online_RAW!C2064*60</f>
        <v>66.567391304347794</v>
      </c>
      <c r="O2064" s="5">
        <f>MAX(0, Online_RAW!D2064*60)</f>
        <v>113.52782608695659</v>
      </c>
      <c r="P2064" s="5">
        <f>_xlfn.IFNA(VLOOKUP(A2064,Sampling!$D$7:$E$14,2,FALSE),0)</f>
        <v>0</v>
      </c>
      <c r="Q2064">
        <f>_xlfn.IFNA(VLOOKUP(A2064,Refill!$D$6:$G$8,2,FALSE),0)</f>
        <v>0</v>
      </c>
    </row>
    <row r="2065" spans="1:17" x14ac:dyDescent="0.25">
      <c r="A2065" s="5">
        <f>ROUND((Online_RAW!B2065-General!$B$10)*24,3)</f>
        <v>34.383000000000003</v>
      </c>
      <c r="B2065" s="5">
        <f>General!$B$12+Online_ANA!K2065/1000+Online_ANA!L2065/1000+Online_ANA!M2065/1000/General!$B$22-SUM($P$2:P2065)/1000/General!$B$24+SUM($Q$2:Q2065)/1000/General!$B$24</f>
        <v>2.0559824637833146</v>
      </c>
      <c r="C2065" s="5">
        <f>Online_RAW!K2065</f>
        <v>55.745384615384602</v>
      </c>
      <c r="D2065" s="5">
        <f>Online_RAW!J2065</f>
        <v>8.5821428571428608</v>
      </c>
      <c r="E2065" s="5">
        <f>(1-F2065/100-G2065/100)/(1-C2065/100-D2065/100-General!$B$17/100)</f>
        <v>0.71103520730908942</v>
      </c>
      <c r="F2065" s="5">
        <f>N2065*General!$B$14/(N2065+O2065)+O2065*100/(N2065+O2065)</f>
        <v>74.930614259972501</v>
      </c>
      <c r="G2065" s="5">
        <f>N2065*General!$B$15/(N2065+O2065)</f>
        <v>1.2661305929306813E-2</v>
      </c>
      <c r="H2065" s="5">
        <f>(N2065+O2065)*(1/General!$B$20)*((F2065/100)-E2065*(C2065/100))*1000/B2065</f>
        <v>1376.9639166949585</v>
      </c>
      <c r="I2065" s="5">
        <f>(N2065+O2065)*(1/General!$B$20)*((D2065/100)*E2065-(G2065/100))*1000/B2065</f>
        <v>237.58027459249934</v>
      </c>
      <c r="J2065" s="5">
        <f t="shared" si="32"/>
        <v>0.17253921596053773</v>
      </c>
      <c r="K2065" s="5">
        <f>MAX(Online_RAW!$L$2-Online_RAW!L2065,0)</f>
        <v>0</v>
      </c>
      <c r="L2065" s="5">
        <f>0.0039*(Online_RAW!M2065)</f>
        <v>272.20997142857152</v>
      </c>
      <c r="M2065" s="10">
        <f>Online_RAW!$N$2-Online_RAW!N2065</f>
        <v>979.66201666666984</v>
      </c>
      <c r="N2065" s="5">
        <f>Online_RAW!C2065*60</f>
        <v>56.90925</v>
      </c>
      <c r="O2065" s="5">
        <f>MAX(0, Online_RAW!D2065*60)</f>
        <v>122.88026086956539</v>
      </c>
      <c r="P2065" s="5">
        <f>_xlfn.IFNA(VLOOKUP(A2065,Sampling!$D$7:$E$14,2,FALSE),0)</f>
        <v>0</v>
      </c>
      <c r="Q2065">
        <f>_xlfn.IFNA(VLOOKUP(A2065,Refill!$D$6:$G$8,2,FALSE),0)</f>
        <v>0</v>
      </c>
    </row>
    <row r="2066" spans="1:17" x14ac:dyDescent="0.25">
      <c r="A2066" s="5">
        <f>ROUND((Online_RAW!B2066-General!$B$10)*24,3)</f>
        <v>34.4</v>
      </c>
      <c r="B2066" s="5">
        <f>General!$B$12+Online_ANA!K2066/1000+Online_ANA!L2066/1000+Online_ANA!M2066/1000/General!$B$22-SUM($P$2:P2066)/1000/General!$B$24+SUM($Q$2:Q2066)/1000/General!$B$24</f>
        <v>2.0587636625049823</v>
      </c>
      <c r="C2066" s="5">
        <f>Online_RAW!K2066</f>
        <v>59.279285714285699</v>
      </c>
      <c r="D2066" s="5">
        <f>Online_RAW!J2066</f>
        <v>9.0824999999999996</v>
      </c>
      <c r="E2066" s="5">
        <f>(1-F2066/100-G2066/100)/(1-C2066/100-D2066/100-General!$B$17/100)</f>
        <v>0.66520104921688628</v>
      </c>
      <c r="F2066" s="5">
        <f>N2066*General!$B$14/(N2066+O2066)+O2066*100/(N2066+O2066)</f>
        <v>79.231564930238079</v>
      </c>
      <c r="G2066" s="5">
        <f>N2066*General!$B$15/(N2066+O2066)</f>
        <v>1.0489108621091876E-2</v>
      </c>
      <c r="H2066" s="5">
        <f>(N2066+O2066)*(1/General!$B$20)*((F2066/100)-E2066*(C2066/100))*1000/B2066</f>
        <v>1552.7504168397575</v>
      </c>
      <c r="I2066" s="5">
        <f>(N2066+O2066)*(1/General!$B$20)*((D2066/100)*E2066-(G2066/100))*1000/B2066</f>
        <v>235.30656041255767</v>
      </c>
      <c r="J2066" s="5">
        <f t="shared" si="32"/>
        <v>0.1515417789366732</v>
      </c>
      <c r="K2066" s="5">
        <f>MAX(Online_RAW!$L$2-Online_RAW!L2066,0)</f>
        <v>0</v>
      </c>
      <c r="L2066" s="5">
        <f>0.0039*(Online_RAW!M2066)</f>
        <v>272.88170000000014</v>
      </c>
      <c r="M2066" s="10">
        <f>Online_RAW!$N$2-Online_RAW!N2066</f>
        <v>981.96133913043013</v>
      </c>
      <c r="N2066" s="5">
        <f>Online_RAW!C2066*60</f>
        <v>47.210086956521756</v>
      </c>
      <c r="O2066" s="5">
        <f>MAX(0, Online_RAW!D2066*60)</f>
        <v>132.82460869565222</v>
      </c>
      <c r="P2066" s="5">
        <f>_xlfn.IFNA(VLOOKUP(A2066,Sampling!$D$7:$E$14,2,FALSE),0)</f>
        <v>0</v>
      </c>
      <c r="Q2066">
        <f>_xlfn.IFNA(VLOOKUP(A2066,Refill!$D$6:$G$8,2,FALSE),0)</f>
        <v>0</v>
      </c>
    </row>
    <row r="2067" spans="1:17" x14ac:dyDescent="0.25">
      <c r="A2067" s="5">
        <f>ROUND((Online_RAW!B2067-General!$B$10)*24,3)</f>
        <v>34.417000000000002</v>
      </c>
      <c r="B2067" s="5">
        <f>General!$B$12+Online_ANA!K2067/1000+Online_ANA!L2067/1000+Online_ANA!M2067/1000/General!$B$22-SUM($P$2:P2067)/1000/General!$B$24+SUM($Q$2:Q2067)/1000/General!$B$24</f>
        <v>2.0614060055843675</v>
      </c>
      <c r="C2067" s="5">
        <f>Online_RAW!K2067</f>
        <v>62.853846153846199</v>
      </c>
      <c r="D2067" s="5">
        <f>Online_RAW!J2067</f>
        <v>9.5933333333333302</v>
      </c>
      <c r="E2067" s="5">
        <f>(1-F2067/100-G2067/100)/(1-C2067/100-D2067/100-General!$B$17/100)</f>
        <v>0.61311937726418575</v>
      </c>
      <c r="F2067" s="5">
        <f>N2067*General!$B$14/(N2067+O2067)+O2067*100/(N2067+O2067)</f>
        <v>83.363721722800875</v>
      </c>
      <c r="G2067" s="5">
        <f>N2067*General!$B$15/(N2067+O2067)</f>
        <v>8.4021607460601621E-3</v>
      </c>
      <c r="H2067" s="5">
        <f>(N2067+O2067)*(1/General!$B$20)*((F2067/100)-E2067*(C2067/100))*1000/B2067</f>
        <v>1746.6686132654029</v>
      </c>
      <c r="I2067" s="5">
        <f>(N2067+O2067)*(1/General!$B$20)*((D2067/100)*E2067-(G2067/100))*1000/B2067</f>
        <v>228.85817170666823</v>
      </c>
      <c r="J2067" s="5">
        <f t="shared" si="32"/>
        <v>0.13102552480107665</v>
      </c>
      <c r="K2067" s="5">
        <f>MAX(Online_RAW!$L$2-Online_RAW!L2067,0)</f>
        <v>0</v>
      </c>
      <c r="L2067" s="5">
        <f>0.0039*(Online_RAW!M2067)</f>
        <v>273.46799999999996</v>
      </c>
      <c r="M2067" s="10">
        <f>Online_RAW!$N$2-Online_RAW!N2067</f>
        <v>984.20242608696026</v>
      </c>
      <c r="N2067" s="5">
        <f>Online_RAW!C2067*60</f>
        <v>37.816956521739122</v>
      </c>
      <c r="O2067" s="5">
        <f>MAX(0, Online_RAW!D2067*60)</f>
        <v>142.2174782608698</v>
      </c>
      <c r="P2067" s="5">
        <f>_xlfn.IFNA(VLOOKUP(A2067,Sampling!$D$7:$E$14,2,FALSE),0)</f>
        <v>0</v>
      </c>
      <c r="Q2067">
        <f>_xlfn.IFNA(VLOOKUP(A2067,Refill!$D$6:$G$8,2,FALSE),0)</f>
        <v>0</v>
      </c>
    </row>
    <row r="2068" spans="1:17" x14ac:dyDescent="0.25">
      <c r="A2068" s="5">
        <f>ROUND((Online_RAW!B2068-General!$B$10)*24,3)</f>
        <v>34.433</v>
      </c>
      <c r="B2068" s="5">
        <f>General!$B$12+Online_ANA!K2068/1000+Online_ANA!L2068/1000+Online_ANA!M2068/1000/General!$B$22-SUM($P$2:P2068)/1000/General!$B$24+SUM($Q$2:Q2068)/1000/General!$B$24</f>
        <v>2.0640160407658534</v>
      </c>
      <c r="C2068" s="5">
        <f>Online_RAW!K2068</f>
        <v>66.330769230769207</v>
      </c>
      <c r="D2068" s="5">
        <f>Online_RAW!J2068</f>
        <v>10.0846153846154</v>
      </c>
      <c r="E2068" s="5">
        <f>(1-F2068/100-G2068/100)/(1-C2068/100-D2068/100-General!$B$17/100)</f>
        <v>0.54516377700502183</v>
      </c>
      <c r="F2068" s="5">
        <f>N2068*General!$B$14/(N2068+O2068)+O2068*100/(N2068+O2068)</f>
        <v>87.372032409045303</v>
      </c>
      <c r="G2068" s="5">
        <f>N2068*General!$B$15/(N2068+O2068)</f>
        <v>6.3777614095730829E-3</v>
      </c>
      <c r="H2068" s="5">
        <f>(N2068+O2068)*(1/General!$B$20)*((F2068/100)-E2068*(C2068/100))*1000/B2068</f>
        <v>1991.6065024001193</v>
      </c>
      <c r="I2068" s="5">
        <f>(N2068+O2068)*(1/General!$B$20)*((D2068/100)*E2068-(G2068/100))*1000/B2068</f>
        <v>213.56169485712454</v>
      </c>
      <c r="J2068" s="5">
        <f t="shared" si="32"/>
        <v>0.10723086844703392</v>
      </c>
      <c r="K2068" s="5">
        <f>MAX(Online_RAW!$L$2-Online_RAW!L2068,0)</f>
        <v>0</v>
      </c>
      <c r="L2068" s="5">
        <f>0.0039*(Online_RAW!M2068)</f>
        <v>273.99059999999997</v>
      </c>
      <c r="M2068" s="10">
        <f>Online_RAW!$N$2-Online_RAW!N2068</f>
        <v>986.47773043477991</v>
      </c>
      <c r="N2068" s="5">
        <f>Online_RAW!C2068*60</f>
        <v>28.686782608695658</v>
      </c>
      <c r="O2068" s="5">
        <f>MAX(0, Online_RAW!D2068*60)</f>
        <v>151.23078260869559</v>
      </c>
      <c r="P2068" s="5">
        <f>_xlfn.IFNA(VLOOKUP(A2068,Sampling!$D$7:$E$14,2,FALSE),0)</f>
        <v>0</v>
      </c>
      <c r="Q2068">
        <f>_xlfn.IFNA(VLOOKUP(A2068,Refill!$D$6:$G$8,2,FALSE),0)</f>
        <v>0</v>
      </c>
    </row>
    <row r="2069" spans="1:17" x14ac:dyDescent="0.25">
      <c r="A2069" s="5">
        <f>ROUND((Online_RAW!B2069-General!$B$10)*24,3)</f>
        <v>34.450000000000003</v>
      </c>
      <c r="B2069" s="5">
        <f>General!$B$12+Online_ANA!K2069/1000+Online_ANA!L2069/1000+Online_ANA!M2069/1000/General!$B$22-SUM($P$2:P2069)/1000/General!$B$24+SUM($Q$2:Q2069)/1000/General!$B$24</f>
        <v>2.0666303259382848</v>
      </c>
      <c r="C2069" s="5">
        <f>Online_RAW!K2069</f>
        <v>69.8691666666667</v>
      </c>
      <c r="D2069" s="5">
        <f>Online_RAW!J2069</f>
        <v>10.577692307692301</v>
      </c>
      <c r="E2069" s="5">
        <f>(1-F2069/100-G2069/100)/(1-C2069/100-D2069/100-General!$B$17/100)</f>
        <v>0.4425908425848803</v>
      </c>
      <c r="F2069" s="5">
        <f>N2069*General!$B$14/(N2069+O2069)+O2069*100/(N2069+O2069)</f>
        <v>91.533188323808872</v>
      </c>
      <c r="G2069" s="5">
        <f>N2069*General!$B$15/(N2069+O2069)</f>
        <v>4.2761675132278361E-3</v>
      </c>
      <c r="H2069" s="5">
        <f>(N2069+O2069)*(1/General!$B$20)*((F2069/100)-E2069*(C2069/100))*1000/B2069</f>
        <v>2359.1735350809067</v>
      </c>
      <c r="I2069" s="5">
        <f>(N2069+O2069)*(1/General!$B$20)*((D2069/100)*E2069-(G2069/100))*1000/B2069</f>
        <v>182.05977019329052</v>
      </c>
      <c r="J2069" s="5">
        <f t="shared" si="32"/>
        <v>7.7170995471957451E-2</v>
      </c>
      <c r="K2069" s="5">
        <f>MAX(Online_RAW!$L$2-Online_RAW!L2069,0)</f>
        <v>0</v>
      </c>
      <c r="L2069" s="5">
        <f>0.0039*(Online_RAW!M2069)</f>
        <v>274.53920000000011</v>
      </c>
      <c r="M2069" s="10">
        <f>Online_RAW!$N$2-Online_RAW!N2069</f>
        <v>988.72932727273019</v>
      </c>
      <c r="N2069" s="5">
        <f>Online_RAW!C2069*60</f>
        <v>19.274999999999999</v>
      </c>
      <c r="O2069" s="5">
        <f>MAX(0, Online_RAW!D2069*60)</f>
        <v>161.02663636363621</v>
      </c>
      <c r="P2069" s="5">
        <f>_xlfn.IFNA(VLOOKUP(A2069,Sampling!$D$7:$E$14,2,FALSE),0)</f>
        <v>0</v>
      </c>
      <c r="Q2069">
        <f>_xlfn.IFNA(VLOOKUP(A2069,Refill!$D$6:$G$8,2,FALSE),0)</f>
        <v>0</v>
      </c>
    </row>
    <row r="2070" spans="1:17" x14ac:dyDescent="0.25">
      <c r="A2070" s="5">
        <f>ROUND((Online_RAW!B2070-General!$B$10)*24,3)</f>
        <v>34.466999999999999</v>
      </c>
      <c r="B2070" s="5">
        <f>General!$B$12+Online_ANA!K2070/1000+Online_ANA!L2070/1000+Online_ANA!M2070/1000/General!$B$22-SUM($P$2:P2070)/1000/General!$B$24+SUM($Q$2:Q2070)/1000/General!$B$24</f>
        <v>2.0691697976146792</v>
      </c>
      <c r="C2070" s="5">
        <f>Online_RAW!K2070</f>
        <v>73.621538461538506</v>
      </c>
      <c r="D2070" s="5">
        <f>Online_RAW!J2070</f>
        <v>11.05</v>
      </c>
      <c r="E2070" s="5">
        <f>(1-F2070/100-G2070/100)/(1-C2070/100-D2070/100-General!$B$17/100)</f>
        <v>0.30604383817471503</v>
      </c>
      <c r="F2070" s="5">
        <f>N2070*General!$B$14/(N2070+O2070)+O2070*100/(N2070+O2070)</f>
        <v>95.438938045406843</v>
      </c>
      <c r="G2070" s="5">
        <f>N2070*General!$B$15/(N2070+O2070)</f>
        <v>2.3035666437339272E-3</v>
      </c>
      <c r="H2070" s="5">
        <f>(N2070+O2070)*(1/General!$B$20)*((F2070/100)-E2070*(C2070/100))*1000/B2070</f>
        <v>2831.370803806165</v>
      </c>
      <c r="I2070" s="5">
        <f>(N2070+O2070)*(1/General!$B$20)*((D2070/100)*E2070-(G2070/100))*1000/B2070</f>
        <v>131.24247564284011</v>
      </c>
      <c r="J2070" s="5">
        <f t="shared" si="32"/>
        <v>4.6352980494964849E-2</v>
      </c>
      <c r="K2070" s="5">
        <f>MAX(Online_RAW!$L$2-Online_RAW!L2070,0)</f>
        <v>0</v>
      </c>
      <c r="L2070" s="5">
        <f>0.0039*(Online_RAW!M2070)</f>
        <v>275.06465999999995</v>
      </c>
      <c r="M2070" s="10">
        <f>Online_RAW!$N$2-Online_RAW!N2070</f>
        <v>990.92460000000028</v>
      </c>
      <c r="N2070" s="5">
        <f>Online_RAW!C2070*60</f>
        <v>10.372434782608678</v>
      </c>
      <c r="O2070" s="5">
        <f>MAX(0, Online_RAW!D2070*60)</f>
        <v>169.73843478260881</v>
      </c>
      <c r="P2070" s="5">
        <f>_xlfn.IFNA(VLOOKUP(A2070,Sampling!$D$7:$E$14,2,FALSE),0)</f>
        <v>0</v>
      </c>
      <c r="Q2070">
        <f>_xlfn.IFNA(VLOOKUP(A2070,Refill!$D$6:$G$8,2,FALSE),0)</f>
        <v>0</v>
      </c>
    </row>
    <row r="2071" spans="1:17" x14ac:dyDescent="0.25">
      <c r="A2071" s="5">
        <f>ROUND((Online_RAW!B2071-General!$B$10)*24,3)</f>
        <v>34.482999999999997</v>
      </c>
      <c r="B2071" s="5">
        <f>General!$B$12+Online_ANA!K2071/1000+Online_ANA!L2071/1000+Online_ANA!M2071/1000/General!$B$22-SUM($P$2:P2071)/1000/General!$B$24+SUM($Q$2:Q2071)/1000/General!$B$24</f>
        <v>2.0718104264459547</v>
      </c>
      <c r="C2071" s="5">
        <f>Online_RAW!K2071</f>
        <v>76.963846153846106</v>
      </c>
      <c r="D2071" s="5">
        <f>Online_RAW!J2071</f>
        <v>11.512307692307701</v>
      </c>
      <c r="E2071" s="5">
        <f>(1-F2071/100-G2071/100)/(1-C2071/100-D2071/100-General!$B$17/100)</f>
        <v>9.7310326648201301E-2</v>
      </c>
      <c r="F2071" s="5">
        <f>N2071*General!$B$14/(N2071+O2071)+O2071*100/(N2071+O2071)</f>
        <v>98.920170828056655</v>
      </c>
      <c r="G2071" s="5">
        <f>N2071*General!$B$15/(N2071+O2071)</f>
        <v>5.4536826865825001E-4</v>
      </c>
      <c r="H2071" s="5">
        <f>(N2071+O2071)*(1/General!$B$20)*((F2071/100)-E2071*(C2071/100))*1000/B2071</f>
        <v>3553.2406874217554</v>
      </c>
      <c r="I2071" s="5">
        <f>(N2071+O2071)*(1/General!$B$20)*((D2071/100)*E2071-(G2071/100))*1000/B2071</f>
        <v>43.51529983011698</v>
      </c>
      <c r="J2071" s="5">
        <f t="shared" si="32"/>
        <v>1.2246651341170993E-2</v>
      </c>
      <c r="K2071" s="5">
        <f>MAX(Online_RAW!$L$2-Online_RAW!L2071,0)</f>
        <v>0</v>
      </c>
      <c r="L2071" s="5">
        <f>0.0039*(Online_RAW!M2071)</f>
        <v>275.60129999999998</v>
      </c>
      <c r="M2071" s="10">
        <f>Online_RAW!$N$2-Online_RAW!N2071</f>
        <v>993.21794782609049</v>
      </c>
      <c r="N2071" s="5">
        <f>Online_RAW!C2071*60</f>
        <v>2.4605454545454539</v>
      </c>
      <c r="O2071" s="5">
        <f>MAX(0, Online_RAW!D2071*60)</f>
        <v>178.00800000000001</v>
      </c>
      <c r="P2071" s="5">
        <f>_xlfn.IFNA(VLOOKUP(A2071,Sampling!$D$7:$E$14,2,FALSE),0)</f>
        <v>0</v>
      </c>
      <c r="Q2071">
        <f>_xlfn.IFNA(VLOOKUP(A2071,Refill!$D$6:$G$8,2,FALSE),0)</f>
        <v>0</v>
      </c>
    </row>
    <row r="2072" spans="1:17" x14ac:dyDescent="0.25">
      <c r="A2072" s="5">
        <f>ROUND((Online_RAW!B2072-General!$B$10)*24,3)</f>
        <v>34.5</v>
      </c>
      <c r="B2072" s="5">
        <f>General!$B$12+Online_ANA!K2072/1000+Online_ANA!L2072/1000+Online_ANA!M2072/1000/General!$B$22-SUM($P$2:P2072)/1000/General!$B$24+SUM($Q$2:Q2072)/1000/General!$B$24</f>
        <v>2.0744697085680097</v>
      </c>
      <c r="C2072" s="5">
        <f>Online_RAW!K2072</f>
        <v>80.084285714285699</v>
      </c>
      <c r="D2072" s="5">
        <f>Online_RAW!J2072</f>
        <v>11.9945454545455</v>
      </c>
      <c r="E2072" s="5">
        <f>(1-F2072/100-G2072/100)/(1-C2072/100-D2072/100-General!$B$17/100)</f>
        <v>1.402182301919035E-2</v>
      </c>
      <c r="F2072" s="5">
        <f>N2072*General!$B$14/(N2072+O2072)+O2072*100/(N2072+O2072)</f>
        <v>99.894944849347553</v>
      </c>
      <c r="G2072" s="5">
        <f>N2072*General!$B$15/(N2072+O2072)</f>
        <v>5.3058156895171055E-5</v>
      </c>
      <c r="H2072" s="5">
        <f>(N2072+O2072)*(1/General!$B$20)*((F2072/100)-E2072*(C2072/100))*1000/B2072</f>
        <v>3826.7860111271211</v>
      </c>
      <c r="I2072" s="5">
        <f>(N2072+O2072)*(1/General!$B$20)*((D2072/100)*E2072-(G2072/100))*1000/B2072</f>
        <v>6.5140561829236958</v>
      </c>
      <c r="J2072" s="5">
        <f t="shared" si="32"/>
        <v>1.7022264019944718E-3</v>
      </c>
      <c r="K2072" s="5">
        <f>MAX(Online_RAW!$L$2-Online_RAW!L2072,0)</f>
        <v>0</v>
      </c>
      <c r="L2072" s="5">
        <f>0.0039*(Online_RAW!M2072)</f>
        <v>276.16134</v>
      </c>
      <c r="M2072" s="10">
        <f>Online_RAW!$N$2-Online_RAW!N2072</f>
        <v>995.50612173913032</v>
      </c>
      <c r="N2072" s="5">
        <f>Online_RAW!C2072*60</f>
        <v>0.23895652173913018</v>
      </c>
      <c r="O2072" s="5">
        <f>MAX(0, Online_RAW!D2072*60)</f>
        <v>179.907913043478</v>
      </c>
      <c r="P2072" s="5">
        <f>_xlfn.IFNA(VLOOKUP(A2072,Sampling!$D$7:$E$14,2,FALSE),0)</f>
        <v>0</v>
      </c>
      <c r="Q2072">
        <f>_xlfn.IFNA(VLOOKUP(A2072,Refill!$D$6:$G$8,2,FALSE),0)</f>
        <v>0</v>
      </c>
    </row>
    <row r="2073" spans="1:17" x14ac:dyDescent="0.25">
      <c r="A2073" s="5">
        <f>ROUND((Online_RAW!B2073-General!$B$10)*24,3)</f>
        <v>34.517000000000003</v>
      </c>
      <c r="B2073" s="5">
        <f>General!$B$12+Online_ANA!K2073/1000+Online_ANA!L2073/1000+Online_ANA!M2073/1000/General!$B$22-SUM($P$2:P2073)/1000/General!$B$24+SUM($Q$2:Q2073)/1000/General!$B$24</f>
        <v>2.0771648495184913</v>
      </c>
      <c r="C2073" s="5">
        <f>Online_RAW!K2073</f>
        <v>81.963076923076898</v>
      </c>
      <c r="D2073" s="5">
        <f>Online_RAW!J2073</f>
        <v>12.3818181818182</v>
      </c>
      <c r="E2073" s="5">
        <f>(1-F2073/100-G2073/100)/(1-C2073/100-D2073/100-General!$B$17/100)</f>
        <v>2.4498881947571976E-2</v>
      </c>
      <c r="F2073" s="5">
        <f>N2073*General!$B$14/(N2073+O2073)+O2073*100/(N2073+O2073)</f>
        <v>99.871992080074861</v>
      </c>
      <c r="G2073" s="5">
        <f>N2073*General!$B$15/(N2073+O2073)</f>
        <v>6.4650464608656207E-5</v>
      </c>
      <c r="H2073" s="5">
        <f>(N2073+O2073)*(1/General!$B$20)*((F2073/100)-E2073*(C2073/100))*1000/B2073</f>
        <v>3791.6408578491532</v>
      </c>
      <c r="I2073" s="5">
        <f>(N2073+O2073)*(1/General!$B$20)*((D2073/100)*E2073-(G2073/100))*1000/B2073</f>
        <v>11.750122670489386</v>
      </c>
      <c r="J2073" s="5">
        <f t="shared" si="32"/>
        <v>3.0989545452769392E-3</v>
      </c>
      <c r="K2073" s="5">
        <f>MAX(Online_RAW!$L$2-Online_RAW!L2073,0)</f>
        <v>0</v>
      </c>
      <c r="L2073" s="5">
        <f>0.0039*(Online_RAW!M2073)</f>
        <v>276.76294285714266</v>
      </c>
      <c r="M2073" s="10">
        <f>Online_RAW!$N$2-Online_RAW!N2073</f>
        <v>997.78807826086995</v>
      </c>
      <c r="N2073" s="5">
        <f>Online_RAW!C2073*60</f>
        <v>0.29154545454545461</v>
      </c>
      <c r="O2073" s="5">
        <f>MAX(0, Online_RAW!D2073*60)</f>
        <v>180.09104347826101</v>
      </c>
      <c r="P2073" s="5">
        <f>_xlfn.IFNA(VLOOKUP(A2073,Sampling!$D$7:$E$14,2,FALSE),0)</f>
        <v>0</v>
      </c>
      <c r="Q2073">
        <f>_xlfn.IFNA(VLOOKUP(A2073,Refill!$D$6:$G$8,2,FALSE),0)</f>
        <v>0</v>
      </c>
    </row>
    <row r="2074" spans="1:17" x14ac:dyDescent="0.25">
      <c r="A2074" s="5">
        <f>ROUND((Online_RAW!B2074-General!$B$10)*24,3)</f>
        <v>34.533000000000001</v>
      </c>
      <c r="B2074" s="5">
        <f>General!$B$12+Online_ANA!K2074/1000+Online_ANA!L2074/1000+Online_ANA!M2074/1000/General!$B$22-SUM($P$2:P2074)/1000/General!$B$24+SUM($Q$2:Q2074)/1000/General!$B$24</f>
        <v>2.0797624332110094</v>
      </c>
      <c r="C2074" s="5">
        <f>Online_RAW!K2074</f>
        <v>82.352000000000004</v>
      </c>
      <c r="D2074" s="5">
        <f>Online_RAW!J2074</f>
        <v>12.638</v>
      </c>
      <c r="E2074" s="5">
        <f>(1-F2074/100-G2074/100)/(1-C2074/100-D2074/100-General!$B$17/100)</f>
        <v>1.52631464740747E-2</v>
      </c>
      <c r="F2074" s="5">
        <f>N2074*General!$B$14/(N2074+O2074)+O2074*100/(N2074+O2074)</f>
        <v>99.930100579497775</v>
      </c>
      <c r="G2074" s="5">
        <f>N2074*General!$B$15/(N2074+O2074)</f>
        <v>3.5302737627389597E-5</v>
      </c>
      <c r="H2074" s="5">
        <f>(N2074+O2074)*(1/General!$B$20)*((F2074/100)-E2074*(C2074/100))*1000/B2074</f>
        <v>3813.419879014572</v>
      </c>
      <c r="I2074" s="5">
        <f>(N2074+O2074)*(1/General!$B$20)*((D2074/100)*E2074-(G2074/100))*1000/B2074</f>
        <v>7.4534710205114667</v>
      </c>
      <c r="J2074" s="5">
        <f t="shared" si="32"/>
        <v>1.9545372020343906E-3</v>
      </c>
      <c r="K2074" s="5">
        <f>MAX(Online_RAW!$L$2-Online_RAW!L2074,0)</f>
        <v>0</v>
      </c>
      <c r="L2074" s="5">
        <f>0.0039*(Online_RAW!M2074)</f>
        <v>277.29857999999996</v>
      </c>
      <c r="M2074" s="10">
        <f>Online_RAW!$N$2-Online_RAW!N2074</f>
        <v>1000.0356000000002</v>
      </c>
      <c r="N2074" s="5">
        <f>Online_RAW!C2074*60</f>
        <v>0.159</v>
      </c>
      <c r="O2074" s="5">
        <f>MAX(0, Online_RAW!D2074*60)</f>
        <v>179.99700000000001</v>
      </c>
      <c r="P2074" s="5">
        <f>_xlfn.IFNA(VLOOKUP(A2074,Sampling!$D$7:$E$14,2,FALSE),0)</f>
        <v>0</v>
      </c>
      <c r="Q2074">
        <f>_xlfn.IFNA(VLOOKUP(A2074,Refill!$D$6:$G$8,2,FALSE),0)</f>
        <v>0</v>
      </c>
    </row>
    <row r="2075" spans="1:17" x14ac:dyDescent="0.25">
      <c r="A2075" s="5">
        <f>ROUND((Online_RAW!B2075-General!$B$10)*24,3)</f>
        <v>34.549999999999997</v>
      </c>
      <c r="B2075" s="5">
        <f>General!$B$12+Online_ANA!K2075/1000+Online_ANA!L2075/1000+Online_ANA!M2075/1000/General!$B$22-SUM($P$2:P2075)/1000/General!$B$24+SUM($Q$2:Q2075)/1000/General!$B$24</f>
        <v>2.0824862771952821</v>
      </c>
      <c r="C2075" s="5">
        <f>Online_RAW!K2075</f>
        <v>82.5</v>
      </c>
      <c r="D2075" s="5">
        <f>Online_RAW!J2075</f>
        <v>12.776999999999999</v>
      </c>
      <c r="E2075" s="5">
        <f>(1-F2075/100-G2075/100)/(1-C2075/100-D2075/100-General!$B$17/100)</f>
        <v>-2.0370137141359924E-2</v>
      </c>
      <c r="F2075" s="5">
        <f>N2075*General!$B$14/(N2075+O2075)+O2075*100/(N2075+O2075)</f>
        <v>100.08743831683701</v>
      </c>
      <c r="G2075" s="5">
        <f>N2075*General!$B$15/(N2075+O2075)</f>
        <v>-4.4160766079298309E-5</v>
      </c>
      <c r="H2075" s="5">
        <f>(N2075+O2075)*(1/General!$B$20)*((F2075/100)-E2075*(C2075/100))*1000/B2075</f>
        <v>3920.4965791901159</v>
      </c>
      <c r="I2075" s="5">
        <f>(N2075+O2075)*(1/General!$B$20)*((D2075/100)*E2075-(G2075/100))*1000/B2075</f>
        <v>-10.02487811609282</v>
      </c>
      <c r="J2075" s="5">
        <f t="shared" ref="J2075:J2124" si="33">I2075/H2075</f>
        <v>-2.5570429443312328E-3</v>
      </c>
      <c r="K2075" s="5">
        <f>MAX(Online_RAW!$L$2-Online_RAW!L2075,0)</f>
        <v>0</v>
      </c>
      <c r="L2075" s="5">
        <f>0.0039*(Online_RAW!M2075)</f>
        <v>277.92792857142848</v>
      </c>
      <c r="M2075" s="10">
        <f>Online_RAW!$N$2-Online_RAW!N2075</f>
        <v>1002.3186000000005</v>
      </c>
      <c r="N2075" s="5">
        <f>Online_RAW!C2075*60</f>
        <v>-0.19852173913043458</v>
      </c>
      <c r="O2075" s="5">
        <f>MAX(0, Online_RAW!D2075*60)</f>
        <v>180.01581818181839</v>
      </c>
      <c r="P2075" s="5">
        <f>_xlfn.IFNA(VLOOKUP(A2075,Sampling!$D$7:$E$14,2,FALSE),0)</f>
        <v>0</v>
      </c>
      <c r="Q2075">
        <f>_xlfn.IFNA(VLOOKUP(A2075,Refill!$D$6:$G$8,2,FALSE),0)</f>
        <v>0</v>
      </c>
    </row>
    <row r="2076" spans="1:17" x14ac:dyDescent="0.25">
      <c r="A2076" s="5">
        <f>ROUND((Online_RAW!B2076-General!$B$10)*24,3)</f>
        <v>34.567</v>
      </c>
      <c r="B2076" s="5">
        <f>General!$B$12+Online_ANA!K2076/1000+Online_ANA!L2076/1000+Online_ANA!M2076/1000/General!$B$22-SUM($P$2:P2076)/1000/General!$B$24+SUM($Q$2:Q2076)/1000/General!$B$24</f>
        <v>2.0851625029277989</v>
      </c>
      <c r="C2076" s="5">
        <f>Online_RAW!K2076</f>
        <v>82.641818181818195</v>
      </c>
      <c r="D2076" s="5">
        <f>Online_RAW!J2076</f>
        <v>12.808999999999999</v>
      </c>
      <c r="E2076" s="5">
        <f>(1-F2076/100-G2076/100)/(1-C2076/100-D2076/100-General!$B$17/100)</f>
        <v>-2.4748000149531473E-2</v>
      </c>
      <c r="F2076" s="5">
        <f>N2076*General!$B$14/(N2076+O2076)+O2076*100/(N2076+O2076)</f>
        <v>100.10192636098122</v>
      </c>
      <c r="G2076" s="5">
        <f>N2076*General!$B$15/(N2076+O2076)</f>
        <v>-5.1477960091522806E-5</v>
      </c>
      <c r="H2076" s="5">
        <f>(N2076+O2076)*(1/General!$B$20)*((F2076/100)-E2076*(C2076/100))*1000/B2076</f>
        <v>3929.6390410513063</v>
      </c>
      <c r="I2076" s="5">
        <f>(N2076+O2076)*(1/General!$B$20)*((D2076/100)*E2076-(G2076/100))*1000/B2076</f>
        <v>-12.193018319274925</v>
      </c>
      <c r="J2076" s="5">
        <f t="shared" si="33"/>
        <v>-3.1028341768542934E-3</v>
      </c>
      <c r="K2076" s="5">
        <f>MAX(Online_RAW!$L$2-Online_RAW!L2076,0)</f>
        <v>0</v>
      </c>
      <c r="L2076" s="5">
        <f>0.0039*(Online_RAW!M2076)</f>
        <v>278.50211999999999</v>
      </c>
      <c r="M2076" s="10">
        <f>Online_RAW!$N$2-Online_RAW!N2076</f>
        <v>1004.6098173913006</v>
      </c>
      <c r="N2076" s="5">
        <f>Online_RAW!C2076*60</f>
        <v>-0.23139130434782579</v>
      </c>
      <c r="O2076" s="5">
        <f>MAX(0, Online_RAW!D2076*60)</f>
        <v>180.02973913043459</v>
      </c>
      <c r="P2076" s="5">
        <f>_xlfn.IFNA(VLOOKUP(A2076,Sampling!$D$7:$E$14,2,FALSE),0)</f>
        <v>0</v>
      </c>
      <c r="Q2076">
        <f>_xlfn.IFNA(VLOOKUP(A2076,Refill!$D$6:$G$8,2,FALSE),0)</f>
        <v>0</v>
      </c>
    </row>
    <row r="2077" spans="1:17" x14ac:dyDescent="0.25">
      <c r="A2077" s="5">
        <f>ROUND((Online_RAW!B2077-General!$B$10)*24,3)</f>
        <v>34.582999999999998</v>
      </c>
      <c r="B2077" s="5">
        <f>General!$B$12+Online_ANA!K2077/1000+Online_ANA!L2077/1000+Online_ANA!M2077/1000/General!$B$22-SUM($P$2:P2077)/1000/General!$B$24+SUM($Q$2:Q2077)/1000/General!$B$24</f>
        <v>2.0879149233845231</v>
      </c>
      <c r="C2077" s="5">
        <f>Online_RAW!K2077</f>
        <v>82.795454545454504</v>
      </c>
      <c r="D2077" s="5">
        <f>Online_RAW!J2077</f>
        <v>12.751111111111101</v>
      </c>
      <c r="E2077" s="5">
        <f>(1-F2077/100-G2077/100)/(1-C2077/100-D2077/100-General!$B$17/100)</f>
        <v>1.5430602181982143E-2</v>
      </c>
      <c r="F2077" s="5">
        <f>N2077*General!$B$14/(N2077+O2077)+O2077*100/(N2077+O2077)</f>
        <v>99.937926178755319</v>
      </c>
      <c r="G2077" s="5">
        <f>N2077*General!$B$15/(N2077+O2077)</f>
        <v>3.1350414770043855E-5</v>
      </c>
      <c r="H2077" s="5">
        <f>(N2077+O2077)*(1/General!$B$20)*((F2077/100)-E2077*(C2077/100))*1000/B2077</f>
        <v>3796.1890523292495</v>
      </c>
      <c r="I2077" s="5">
        <f>(N2077+O2077)*(1/General!$B$20)*((D2077/100)*E2077-(G2077/100))*1000/B2077</f>
        <v>7.5694951445121985</v>
      </c>
      <c r="J2077" s="5">
        <f t="shared" si="33"/>
        <v>1.9939721231395837E-3</v>
      </c>
      <c r="K2077" s="5">
        <f>MAX(Online_RAW!$L$2-Online_RAW!L2077,0)</f>
        <v>0</v>
      </c>
      <c r="L2077" s="5">
        <f>0.0039*(Online_RAW!M2077)</f>
        <v>279.17077499999999</v>
      </c>
      <c r="M2077" s="10">
        <f>Online_RAW!$N$2-Online_RAW!N2077</f>
        <v>1006.8811217391303</v>
      </c>
      <c r="N2077" s="5">
        <f>Online_RAW!C2077*60</f>
        <v>0.14113043478260881</v>
      </c>
      <c r="O2077" s="5">
        <f>MAX(0, Online_RAW!D2077*60)</f>
        <v>179.9272173913044</v>
      </c>
      <c r="P2077" s="5">
        <f>_xlfn.IFNA(VLOOKUP(A2077,Sampling!$D$7:$E$14,2,FALSE),0)</f>
        <v>0</v>
      </c>
      <c r="Q2077">
        <f>_xlfn.IFNA(VLOOKUP(A2077,Refill!$D$6:$G$8,2,FALSE),0)</f>
        <v>0</v>
      </c>
    </row>
    <row r="2078" spans="1:17" x14ac:dyDescent="0.25">
      <c r="A2078" s="5">
        <f>ROUND((Online_RAW!B2078-General!$B$10)*24,3)</f>
        <v>34.6</v>
      </c>
      <c r="B2078" s="5">
        <f>General!$B$12+Online_ANA!K2078/1000+Online_ANA!L2078/1000+Online_ANA!M2078/1000/General!$B$22-SUM($P$2:P2078)/1000/General!$B$24+SUM($Q$2:Q2078)/1000/General!$B$24</f>
        <v>2.090698157179899</v>
      </c>
      <c r="C2078" s="5">
        <f>Online_RAW!K2078</f>
        <v>82.865714285714304</v>
      </c>
      <c r="D2078" s="5">
        <f>Online_RAW!J2078</f>
        <v>12.662000000000001</v>
      </c>
      <c r="E2078" s="5">
        <f>(1-F2078/100-G2078/100)/(1-C2078/100-D2078/100-General!$B$17/100)</f>
        <v>2.3132463669049311E-2</v>
      </c>
      <c r="F2078" s="5">
        <f>N2078*General!$B$14/(N2078+O2078)+O2078*100/(N2078+O2078)</f>
        <v>99.906507033614361</v>
      </c>
      <c r="G2078" s="5">
        <f>N2078*General!$B$15/(N2078+O2078)</f>
        <v>4.7218669891732696E-5</v>
      </c>
      <c r="H2078" s="5">
        <f>(N2078+O2078)*(1/General!$B$20)*((F2078/100)-E2078*(C2078/100))*1000/B2078</f>
        <v>3770.7625038941269</v>
      </c>
      <c r="I2078" s="5">
        <f>(N2078+O2078)*(1/General!$B$20)*((D2078/100)*E2078-(G2078/100))*1000/B2078</f>
        <v>11.269464796868546</v>
      </c>
      <c r="J2078" s="5">
        <f t="shared" si="33"/>
        <v>2.9886434866238298E-3</v>
      </c>
      <c r="K2078" s="5">
        <f>MAX(Online_RAW!$L$2-Online_RAW!L2078,0)</f>
        <v>0</v>
      </c>
      <c r="L2078" s="5">
        <f>0.0039*(Online_RAW!M2078)</f>
        <v>279.83214999999984</v>
      </c>
      <c r="M2078" s="10">
        <f>Online_RAW!$N$2-Online_RAW!N2078</f>
        <v>1009.1939478260902</v>
      </c>
      <c r="N2078" s="5">
        <f>Online_RAW!C2078*60</f>
        <v>0.2128695652173912</v>
      </c>
      <c r="O2078" s="5">
        <f>MAX(0, Online_RAW!D2078*60)</f>
        <v>180.11373913043462</v>
      </c>
      <c r="P2078" s="5">
        <f>_xlfn.IFNA(VLOOKUP(A2078,Sampling!$D$7:$E$14,2,FALSE),0)</f>
        <v>0</v>
      </c>
      <c r="Q2078">
        <f>_xlfn.IFNA(VLOOKUP(A2078,Refill!$D$6:$G$8,2,FALSE),0)</f>
        <v>0</v>
      </c>
    </row>
    <row r="2079" spans="1:17" x14ac:dyDescent="0.25">
      <c r="A2079" s="5">
        <f>ROUND((Online_RAW!B2079-General!$B$10)*24,3)</f>
        <v>34.616999999999997</v>
      </c>
      <c r="B2079" s="5">
        <f>General!$B$12+Online_ANA!K2079/1000+Online_ANA!L2079/1000+Online_ANA!M2079/1000/General!$B$22-SUM($P$2:P2079)/1000/General!$B$24+SUM($Q$2:Q2079)/1000/General!$B$24</f>
        <v>2.0934473734064083</v>
      </c>
      <c r="C2079" s="5">
        <f>Online_RAW!K2079</f>
        <v>83.009285714285696</v>
      </c>
      <c r="D2079" s="5">
        <f>Online_RAW!J2079</f>
        <v>12.497999999999999</v>
      </c>
      <c r="E2079" s="5">
        <f>(1-F2079/100-G2079/100)/(1-C2079/100-D2079/100-General!$B$17/100)</f>
        <v>-2.2158494760254083E-2</v>
      </c>
      <c r="F2079" s="5">
        <f>N2079*General!$B$14/(N2079+O2079)+O2079*100/(N2079+O2079)</f>
        <v>100.09000943503715</v>
      </c>
      <c r="G2079" s="5">
        <f>N2079*General!$B$15/(N2079+O2079)</f>
        <v>-4.5459310624816701E-5</v>
      </c>
      <c r="H2079" s="5">
        <f>(N2079+O2079)*(1/General!$B$20)*((F2079/100)-E2079*(C2079/100))*1000/B2079</f>
        <v>3905.0215793195171</v>
      </c>
      <c r="I2079" s="5">
        <f>(N2079+O2079)*(1/General!$B$20)*((D2079/100)*E2079-(G2079/100))*1000/B2079</f>
        <v>-10.608001613553515</v>
      </c>
      <c r="J2079" s="5">
        <f t="shared" si="33"/>
        <v>-2.7165026871380435E-3</v>
      </c>
      <c r="K2079" s="5">
        <f>MAX(Online_RAW!$L$2-Online_RAW!L2079,0)</f>
        <v>0</v>
      </c>
      <c r="L2079" s="5">
        <f>0.0039*(Online_RAW!M2079)</f>
        <v>280.4378571428573</v>
      </c>
      <c r="M2079" s="10">
        <f>Online_RAW!$N$2-Online_RAW!N2079</f>
        <v>1011.5303727272703</v>
      </c>
      <c r="N2079" s="5">
        <f>Online_RAW!C2079*60</f>
        <v>-0.20430000000000001</v>
      </c>
      <c r="O2079" s="5">
        <f>MAX(0, Online_RAW!D2079*60)</f>
        <v>179.9694545454546</v>
      </c>
      <c r="P2079" s="5">
        <f>_xlfn.IFNA(VLOOKUP(A2079,Sampling!$D$7:$E$14,2,FALSE),0)</f>
        <v>0</v>
      </c>
      <c r="Q2079">
        <f>_xlfn.IFNA(VLOOKUP(A2079,Refill!$D$6:$G$8,2,FALSE),0)</f>
        <v>0</v>
      </c>
    </row>
    <row r="2080" spans="1:17" x14ac:dyDescent="0.25">
      <c r="A2080" s="5">
        <f>ROUND((Online_RAW!B2080-General!$B$10)*24,3)</f>
        <v>34.633000000000003</v>
      </c>
      <c r="B2080" s="5">
        <f>General!$B$12+Online_ANA!K2080/1000+Online_ANA!L2080/1000+Online_ANA!M2080/1000/General!$B$22-SUM($P$2:P2080)/1000/General!$B$24+SUM($Q$2:Q2080)/1000/General!$B$24</f>
        <v>2.0962409791075873</v>
      </c>
      <c r="C2080" s="5">
        <f>Online_RAW!K2080</f>
        <v>83.244545454545502</v>
      </c>
      <c r="D2080" s="5">
        <f>Online_RAW!J2080</f>
        <v>12.3357142857143</v>
      </c>
      <c r="E2080" s="5">
        <f>(1-F2080/100-G2080/100)/(1-C2080/100-D2080/100-General!$B$17/100)</f>
        <v>-3.4168714858322902E-2</v>
      </c>
      <c r="F2080" s="5">
        <f>N2080*General!$B$14/(N2080+O2080)+O2080*100/(N2080+O2080)</f>
        <v>100.13630114356137</v>
      </c>
      <c r="G2080" s="5">
        <f>N2080*General!$B$15/(N2080+O2080)</f>
        <v>-6.8838961394628113E-5</v>
      </c>
      <c r="H2080" s="5">
        <f>(N2080+O2080)*(1/General!$B$20)*((F2080/100)-E2080*(C2080/100))*1000/B2080</f>
        <v>3937.1321869505241</v>
      </c>
      <c r="I2080" s="5">
        <f>(N2080+O2080)*(1/General!$B$20)*((D2080/100)*E2080-(G2080/100))*1000/B2080</f>
        <v>-16.111884336816953</v>
      </c>
      <c r="J2080" s="5">
        <f t="shared" si="33"/>
        <v>-4.0922894055269938E-3</v>
      </c>
      <c r="K2080" s="5">
        <f>MAX(Online_RAW!$L$2-Online_RAW!L2080,0)</f>
        <v>0</v>
      </c>
      <c r="L2080" s="5">
        <f>0.0039*(Online_RAW!M2080)</f>
        <v>281.13605000000013</v>
      </c>
      <c r="M2080" s="10">
        <f>Online_RAW!$N$2-Online_RAW!N2080</f>
        <v>1013.81437272727</v>
      </c>
      <c r="N2080" s="5">
        <f>Online_RAW!C2080*60</f>
        <v>-0.309142857142857</v>
      </c>
      <c r="O2080" s="5">
        <f>MAX(0, Online_RAW!D2080*60)</f>
        <v>179.94163636363621</v>
      </c>
      <c r="P2080" s="5">
        <f>_xlfn.IFNA(VLOOKUP(A2080,Sampling!$D$7:$E$14,2,FALSE),0)</f>
        <v>0</v>
      </c>
      <c r="Q2080">
        <f>_xlfn.IFNA(VLOOKUP(A2080,Refill!$D$6:$G$8,2,FALSE),0)</f>
        <v>0</v>
      </c>
    </row>
    <row r="2081" spans="1:17" x14ac:dyDescent="0.25">
      <c r="A2081" s="5">
        <f>ROUND((Online_RAW!B2081-General!$B$10)*24,3)</f>
        <v>34.65</v>
      </c>
      <c r="B2081" s="5">
        <f>General!$B$12+Online_ANA!K2081/1000+Online_ANA!L2081/1000+Online_ANA!M2081/1000/General!$B$22-SUM($P$2:P2081)/1000/General!$B$24+SUM($Q$2:Q2081)/1000/General!$B$24</f>
        <v>2.0990701031727808</v>
      </c>
      <c r="C2081" s="5">
        <f>Online_RAW!K2081</f>
        <v>83.387</v>
      </c>
      <c r="D2081" s="5">
        <f>Online_RAW!J2081</f>
        <v>12.1992307692308</v>
      </c>
      <c r="E2081" s="5">
        <f>(1-F2081/100-G2081/100)/(1-C2081/100-D2081/100-General!$B$17/100)</f>
        <v>3.1441470740584183E-2</v>
      </c>
      <c r="F2081" s="5">
        <f>N2081*General!$B$14/(N2081+O2081)+O2081*100/(N2081+O2081)</f>
        <v>99.87476583682971</v>
      </c>
      <c r="G2081" s="5">
        <f>N2081*General!$B$15/(N2081+O2081)</f>
        <v>6.324957735873644E-5</v>
      </c>
      <c r="H2081" s="5">
        <f>(N2081+O2081)*(1/General!$B$20)*((F2081/100)-E2081*(C2081/100))*1000/B2081</f>
        <v>3723.9592134434019</v>
      </c>
      <c r="I2081" s="5">
        <f>(N2081+O2081)*(1/General!$B$20)*((D2081/100)*E2081-(G2081/100))*1000/B2081</f>
        <v>14.684723849043213</v>
      </c>
      <c r="J2081" s="5">
        <f t="shared" si="33"/>
        <v>3.943309528211726E-3</v>
      </c>
      <c r="K2081" s="5">
        <f>MAX(Online_RAW!$L$2-Online_RAW!L2081,0)</f>
        <v>0</v>
      </c>
      <c r="L2081" s="5">
        <f>0.0039*(Online_RAW!M2081)</f>
        <v>281.81546249999997</v>
      </c>
      <c r="M2081" s="10">
        <f>Online_RAW!$N$2-Online_RAW!N2081</f>
        <v>1016.1575583333306</v>
      </c>
      <c r="N2081" s="5">
        <f>Online_RAW!C2081*60</f>
        <v>0.28486956521739121</v>
      </c>
      <c r="O2081" s="5">
        <f>MAX(0, Online_RAW!D2081*60)</f>
        <v>179.87100000000001</v>
      </c>
      <c r="P2081" s="5">
        <f>_xlfn.IFNA(VLOOKUP(A2081,Sampling!$D$7:$E$14,2,FALSE),0)</f>
        <v>0</v>
      </c>
      <c r="Q2081">
        <f>_xlfn.IFNA(VLOOKUP(A2081,Refill!$D$6:$G$8,2,FALSE),0)</f>
        <v>0</v>
      </c>
    </row>
    <row r="2082" spans="1:17" x14ac:dyDescent="0.25">
      <c r="A2082" s="5">
        <f>ROUND((Online_RAW!B2082-General!$B$10)*24,3)</f>
        <v>34.667000000000002</v>
      </c>
      <c r="B2082" s="5">
        <f>General!$B$12+Online_ANA!K2082/1000+Online_ANA!L2082/1000+Online_ANA!M2082/1000/General!$B$22-SUM($P$2:P2082)/1000/General!$B$24+SUM($Q$2:Q2082)/1000/General!$B$24</f>
        <v>2.1017825315596328</v>
      </c>
      <c r="C2082" s="5">
        <f>Online_RAW!K2082</f>
        <v>83.453999999999994</v>
      </c>
      <c r="D2082" s="5">
        <f>Online_RAW!J2082</f>
        <v>12.063333333333301</v>
      </c>
      <c r="E2082" s="5">
        <f>(1-F2082/100-G2082/100)/(1-C2082/100-D2082/100-General!$B$17/100)</f>
        <v>3.0885501748135445E-2</v>
      </c>
      <c r="F2082" s="5">
        <f>N2082*General!$B$14/(N2082+O2082)+O2082*100/(N2082+O2082)</f>
        <v>99.874851303443592</v>
      </c>
      <c r="G2082" s="5">
        <f>N2082*General!$B$15/(N2082+O2082)</f>
        <v>6.3206412402221033E-5</v>
      </c>
      <c r="H2082" s="5">
        <f>(N2082+O2082)*(1/General!$B$20)*((F2082/100)-E2082*(C2082/100))*1000/B2082</f>
        <v>3732.2256286165084</v>
      </c>
      <c r="I2082" s="5">
        <f>(N2082+O2082)*(1/General!$B$20)*((D2082/100)*E2082-(G2082/100))*1000/B2082</f>
        <v>14.289441800116725</v>
      </c>
      <c r="J2082" s="5">
        <f t="shared" si="33"/>
        <v>3.8286650438691863E-3</v>
      </c>
      <c r="K2082" s="5">
        <f>MAX(Online_RAW!$L$2-Online_RAW!L2082,0)</f>
        <v>0</v>
      </c>
      <c r="L2082" s="5">
        <f>0.0039*(Online_RAW!M2082)</f>
        <v>282.39665999999994</v>
      </c>
      <c r="M2082" s="10">
        <f>Online_RAW!$N$2-Online_RAW!N2082</f>
        <v>1018.4805999999999</v>
      </c>
      <c r="N2082" s="5">
        <f>Online_RAW!C2082*60</f>
        <v>0.2855454545454546</v>
      </c>
      <c r="O2082" s="5">
        <f>MAX(0, Online_RAW!D2082*60)</f>
        <v>180.42109090909079</v>
      </c>
      <c r="P2082" s="5">
        <f>_xlfn.IFNA(VLOOKUP(A2082,Sampling!$D$7:$E$14,2,FALSE),0)</f>
        <v>0</v>
      </c>
      <c r="Q2082">
        <f>_xlfn.IFNA(VLOOKUP(A2082,Refill!$D$6:$G$8,2,FALSE),0)</f>
        <v>0</v>
      </c>
    </row>
    <row r="2083" spans="1:17" x14ac:dyDescent="0.25">
      <c r="A2083" s="5">
        <f>ROUND((Online_RAW!B2083-General!$B$10)*24,3)</f>
        <v>34.683</v>
      </c>
      <c r="B2083" s="5">
        <f>General!$B$12+Online_ANA!K2083/1000+Online_ANA!L2083/1000+Online_ANA!M2083/1000/General!$B$22-SUM($P$2:P2083)/1000/General!$B$24+SUM($Q$2:Q2083)/1000/General!$B$24</f>
        <v>2.1044067805231039</v>
      </c>
      <c r="C2083" s="5">
        <f>Online_RAW!K2083</f>
        <v>83.583846153846196</v>
      </c>
      <c r="D2083" s="5">
        <f>Online_RAW!J2083</f>
        <v>11.933</v>
      </c>
      <c r="E2083" s="5">
        <f>(1-F2083/100-G2083/100)/(1-C2083/100-D2083/100-General!$B$17/100)</f>
        <v>-3.5257261110385948E-2</v>
      </c>
      <c r="F2083" s="5">
        <f>N2083*General!$B$14/(N2083+O2083)+O2083*100/(N2083+O2083)</f>
        <v>100.14288034186794</v>
      </c>
      <c r="G2083" s="5">
        <f>N2083*General!$B$15/(N2083+O2083)</f>
        <v>-7.2161788822185362E-5</v>
      </c>
      <c r="H2083" s="5">
        <f>(N2083+O2083)*(1/General!$B$20)*((F2083/100)-E2083*(C2083/100))*1000/B2083</f>
        <v>3925.2237981708181</v>
      </c>
      <c r="I2083" s="5">
        <f>(N2083+O2083)*(1/General!$B$20)*((D2083/100)*E2083-(G2083/100))*1000/B2083</f>
        <v>-16.016675178026194</v>
      </c>
      <c r="J2083" s="5">
        <f t="shared" si="33"/>
        <v>-4.0804489123626728E-3</v>
      </c>
      <c r="K2083" s="5">
        <f>MAX(Online_RAW!$L$2-Online_RAW!L2083,0)</f>
        <v>0</v>
      </c>
      <c r="L2083" s="5">
        <f>0.0039*(Online_RAW!M2083)</f>
        <v>282.92717142857151</v>
      </c>
      <c r="M2083" s="10">
        <f>Online_RAW!$N$2-Online_RAW!N2083</f>
        <v>1020.7627739130403</v>
      </c>
      <c r="N2083" s="5">
        <f>Online_RAW!C2083*60</f>
        <v>-0.32400000000000001</v>
      </c>
      <c r="O2083" s="5">
        <f>MAX(0, Online_RAW!D2083*60)</f>
        <v>179.92043478260879</v>
      </c>
      <c r="P2083" s="5">
        <f>_xlfn.IFNA(VLOOKUP(A2083,Sampling!$D$7:$E$14,2,FALSE),0)</f>
        <v>0</v>
      </c>
      <c r="Q2083">
        <f>_xlfn.IFNA(VLOOKUP(A2083,Refill!$D$6:$G$8,2,FALSE),0)</f>
        <v>0</v>
      </c>
    </row>
    <row r="2084" spans="1:17" x14ac:dyDescent="0.25">
      <c r="A2084" s="5">
        <f>ROUND((Online_RAW!B2084-General!$B$10)*24,3)</f>
        <v>34.700000000000003</v>
      </c>
      <c r="B2084" s="5">
        <f>General!$B$12+Online_ANA!K2084/1000+Online_ANA!L2084/1000+Online_ANA!M2084/1000/General!$B$22-SUM($P$2:P2084)/1000/General!$B$24+SUM($Q$2:Q2084)/1000/General!$B$24</f>
        <v>2.1071283750538532</v>
      </c>
      <c r="C2084" s="5">
        <f>Online_RAW!K2084</f>
        <v>83.752499999999998</v>
      </c>
      <c r="D2084" s="5">
        <f>Online_RAW!J2084</f>
        <v>11.760909090909101</v>
      </c>
      <c r="E2084" s="5">
        <f>(1-F2084/100-G2084/100)/(1-C2084/100-D2084/100-General!$B$17/100)</f>
        <v>-2.1545340286673598E-2</v>
      </c>
      <c r="F2084" s="5">
        <f>N2084*General!$B$14/(N2084+O2084)+O2084*100/(N2084+O2084)</f>
        <v>100.08738675958188</v>
      </c>
      <c r="G2084" s="5">
        <f>N2084*General!$B$15/(N2084+O2084)</f>
        <v>-4.4134727061556361E-5</v>
      </c>
      <c r="H2084" s="5">
        <f>(N2084+O2084)*(1/General!$B$20)*((F2084/100)-E2084*(C2084/100))*1000/B2084</f>
        <v>3876.5526984804578</v>
      </c>
      <c r="I2084" s="5">
        <f>(N2084+O2084)*(1/General!$B$20)*((D2084/100)*E2084-(G2084/100))*1000/B2084</f>
        <v>-9.6388404288786997</v>
      </c>
      <c r="J2084" s="5">
        <f t="shared" si="33"/>
        <v>-2.4864463812543963E-3</v>
      </c>
      <c r="K2084" s="5">
        <f>MAX(Online_RAW!$L$2-Online_RAW!L2084,0)</f>
        <v>0</v>
      </c>
      <c r="L2084" s="5">
        <f>0.0039*(Online_RAW!M2084)</f>
        <v>283.51517999999999</v>
      </c>
      <c r="M2084" s="10">
        <f>Online_RAW!$N$2-Online_RAW!N2084</f>
        <v>1023.0883826087002</v>
      </c>
      <c r="N2084" s="5">
        <f>Online_RAW!C2084*60</f>
        <v>-0.1982608695652176</v>
      </c>
      <c r="O2084" s="5">
        <f>MAX(0, Online_RAW!D2084*60)</f>
        <v>179.88521739130439</v>
      </c>
      <c r="P2084" s="5">
        <f>_xlfn.IFNA(VLOOKUP(A2084,Sampling!$D$7:$E$14,2,FALSE),0)</f>
        <v>0</v>
      </c>
      <c r="Q2084">
        <f>_xlfn.IFNA(VLOOKUP(A2084,Refill!$D$6:$G$8,2,FALSE),0)</f>
        <v>0</v>
      </c>
    </row>
    <row r="2085" spans="1:17" x14ac:dyDescent="0.25">
      <c r="A2085" s="5">
        <f>ROUND((Online_RAW!B2085-General!$B$10)*24,3)</f>
        <v>34.716999999999999</v>
      </c>
      <c r="B2085" s="5">
        <f>General!$B$12+Online_ANA!K2085/1000+Online_ANA!L2085/1000+Online_ANA!M2085/1000/General!$B$22-SUM($P$2:P2085)/1000/General!$B$24+SUM($Q$2:Q2085)/1000/General!$B$24</f>
        <v>2.109812500387489</v>
      </c>
      <c r="C2085" s="5">
        <f>Online_RAW!K2085</f>
        <v>83.82</v>
      </c>
      <c r="D2085" s="5">
        <f>Online_RAW!J2085</f>
        <v>11.715</v>
      </c>
      <c r="E2085" s="5">
        <f>(1-F2085/100-G2085/100)/(1-C2085/100-D2085/100-General!$B$17/100)</f>
        <v>2.9862718633714008E-3</v>
      </c>
      <c r="F2085" s="5">
        <f>N2085*General!$B$14/(N2085+O2085)+O2085*100/(N2085+O2085)</f>
        <v>99.987952348321443</v>
      </c>
      <c r="G2085" s="5">
        <f>N2085*General!$B$15/(N2085+O2085)</f>
        <v>6.084672564935777E-6</v>
      </c>
      <c r="H2085" s="5">
        <f>(N2085+O2085)*(1/General!$B$20)*((F2085/100)-E2085*(C2085/100))*1000/B2085</f>
        <v>3797.7936542334005</v>
      </c>
      <c r="I2085" s="5">
        <f>(N2085+O2085)*(1/General!$B$20)*((D2085/100)*E2085-(G2085/100))*1000/B2085</f>
        <v>1.3318899963422393</v>
      </c>
      <c r="J2085" s="5">
        <f t="shared" si="33"/>
        <v>3.5070099052316378E-4</v>
      </c>
      <c r="K2085" s="5">
        <f>MAX(Online_RAW!$L$2-Online_RAW!L2085,0)</f>
        <v>0</v>
      </c>
      <c r="L2085" s="5">
        <f>0.0039*(Online_RAW!M2085)</f>
        <v>284.0542714285715</v>
      </c>
      <c r="M2085" s="10">
        <f>Online_RAW!$N$2-Online_RAW!N2085</f>
        <v>1025.42646956522</v>
      </c>
      <c r="N2085" s="5">
        <f>Online_RAW!C2085*60</f>
        <v>2.73913043478261E-2</v>
      </c>
      <c r="O2085" s="5">
        <f>MAX(0, Online_RAW!D2085*60)</f>
        <v>180.04017391304339</v>
      </c>
      <c r="P2085" s="5">
        <f>_xlfn.IFNA(VLOOKUP(A2085,Sampling!$D$7:$E$14,2,FALSE),0)</f>
        <v>0</v>
      </c>
      <c r="Q2085">
        <f>_xlfn.IFNA(VLOOKUP(A2085,Refill!$D$6:$G$8,2,FALSE),0)</f>
        <v>0</v>
      </c>
    </row>
    <row r="2086" spans="1:17" x14ac:dyDescent="0.25">
      <c r="A2086" s="5">
        <f>ROUND((Online_RAW!B2086-General!$B$10)*24,3)</f>
        <v>34.732999999999997</v>
      </c>
      <c r="B2086" s="5">
        <f>General!$B$12+Online_ANA!K2086/1000+Online_ANA!L2086/1000+Online_ANA!M2086/1000/General!$B$22-SUM($P$2:P2086)/1000/General!$B$24+SUM($Q$2:Q2086)/1000/General!$B$24</f>
        <v>2.1125394748903035</v>
      </c>
      <c r="C2086" s="5">
        <f>Online_RAW!K2086</f>
        <v>83.784285714285701</v>
      </c>
      <c r="D2086" s="5">
        <f>Online_RAW!J2086</f>
        <v>11.6588888888889</v>
      </c>
      <c r="E2086" s="5">
        <f>(1-F2086/100-G2086/100)/(1-C2086/100-D2086/100-General!$B$17/100)</f>
        <v>3.0977206847980061E-2</v>
      </c>
      <c r="F2086" s="5">
        <f>N2086*General!$B$14/(N2086+O2086)+O2086*100/(N2086+O2086)</f>
        <v>99.872181321341117</v>
      </c>
      <c r="G2086" s="5">
        <f>N2086*General!$B$15/(N2086+O2086)</f>
        <v>6.4554888211558467E-5</v>
      </c>
      <c r="H2086" s="5">
        <f>(N2086+O2086)*(1/General!$B$20)*((F2086/100)-E2086*(C2086/100))*1000/B2086</f>
        <v>3707.7945171305091</v>
      </c>
      <c r="I2086" s="5">
        <f>(N2086+O2086)*(1/General!$B$20)*((D2086/100)*E2086-(G2086/100))*1000/B2086</f>
        <v>13.763480270834844</v>
      </c>
      <c r="J2086" s="5">
        <f t="shared" si="33"/>
        <v>3.7120396524795846E-3</v>
      </c>
      <c r="K2086" s="5">
        <f>MAX(Online_RAW!$L$2-Online_RAW!L2086,0)</f>
        <v>0</v>
      </c>
      <c r="L2086" s="5">
        <f>0.0039*(Online_RAW!M2086)</f>
        <v>284.62265000000014</v>
      </c>
      <c r="M2086" s="10">
        <f>Online_RAW!$N$2-Online_RAW!N2086</f>
        <v>1027.7793391304303</v>
      </c>
      <c r="N2086" s="5">
        <f>Online_RAW!C2086*60</f>
        <v>0.29127272727272763</v>
      </c>
      <c r="O2086" s="5">
        <f>MAX(0, Online_RAW!D2086*60)</f>
        <v>180.18939130434779</v>
      </c>
      <c r="P2086" s="5">
        <f>_xlfn.IFNA(VLOOKUP(A2086,Sampling!$D$7:$E$14,2,FALSE),0)</f>
        <v>0</v>
      </c>
      <c r="Q2086">
        <f>_xlfn.IFNA(VLOOKUP(A2086,Refill!$D$6:$G$8,2,FALSE),0)</f>
        <v>0</v>
      </c>
    </row>
    <row r="2087" spans="1:17" x14ac:dyDescent="0.25">
      <c r="A2087" s="5">
        <f>ROUND((Online_RAW!B2087-General!$B$10)*24,3)</f>
        <v>34.75</v>
      </c>
      <c r="B2087" s="5">
        <f>General!$B$12+Online_ANA!K2087/1000+Online_ANA!L2087/1000+Online_ANA!M2087/1000/General!$B$22-SUM($P$2:P2087)/1000/General!$B$24+SUM($Q$2:Q2087)/1000/General!$B$24</f>
        <v>2.1152793121203501</v>
      </c>
      <c r="C2087" s="5">
        <f>Online_RAW!K2087</f>
        <v>83.724444444444401</v>
      </c>
      <c r="D2087" s="5">
        <f>Online_RAW!J2087</f>
        <v>11.664999999999999</v>
      </c>
      <c r="E2087" s="5">
        <f>(1-F2087/100-G2087/100)/(1-C2087/100-D2087/100-General!$B$17/100)</f>
        <v>-1.7195419764821144E-2</v>
      </c>
      <c r="F2087" s="5">
        <f>N2087*General!$B$14/(N2087+O2087)+O2087*100/(N2087+O2087)</f>
        <v>100.07187641348595</v>
      </c>
      <c r="G2087" s="5">
        <f>N2087*General!$B$15/(N2087+O2087)</f>
        <v>-3.6301218932303435E-5</v>
      </c>
      <c r="H2087" s="5">
        <f>(N2087+O2087)*(1/General!$B$20)*((F2087/100)-E2087*(C2087/100))*1000/B2087</f>
        <v>3852.6975332847919</v>
      </c>
      <c r="I2087" s="5">
        <f>(N2087+O2087)*(1/General!$B$20)*((D2087/100)*E2087-(G2087/100))*1000/B2087</f>
        <v>-7.6114668794406954</v>
      </c>
      <c r="J2087" s="5">
        <f t="shared" si="33"/>
        <v>-1.9756201502149052E-3</v>
      </c>
      <c r="K2087" s="5">
        <f>MAX(Online_RAW!$L$2-Online_RAW!L2087,0)</f>
        <v>0</v>
      </c>
      <c r="L2087" s="5">
        <f>0.0039*(Online_RAW!M2087)</f>
        <v>285.20588571428578</v>
      </c>
      <c r="M2087" s="10">
        <f>Online_RAW!$N$2-Online_RAW!N2087</f>
        <v>1030.13003478261</v>
      </c>
      <c r="N2087" s="5">
        <f>Online_RAW!C2087*60</f>
        <v>-0.1633043478260868</v>
      </c>
      <c r="O2087" s="5">
        <f>MAX(0, Online_RAW!D2087*60)</f>
        <v>180.10695652173899</v>
      </c>
      <c r="P2087" s="5">
        <f>_xlfn.IFNA(VLOOKUP(A2087,Sampling!$D$7:$E$14,2,FALSE),0)</f>
        <v>0</v>
      </c>
      <c r="Q2087">
        <f>_xlfn.IFNA(VLOOKUP(A2087,Refill!$D$6:$G$8,2,FALSE),0)</f>
        <v>0</v>
      </c>
    </row>
    <row r="2088" spans="1:17" x14ac:dyDescent="0.25">
      <c r="A2088" s="5">
        <f>ROUND((Online_RAW!B2088-General!$B$10)*24,3)</f>
        <v>34.767000000000003</v>
      </c>
      <c r="B2088" s="5">
        <f>General!$B$12+Online_ANA!K2088/1000+Online_ANA!L2088/1000+Online_ANA!M2088/1000/General!$B$22-SUM($P$2:P2088)/1000/General!$B$24+SUM($Q$2:Q2088)/1000/General!$B$24</f>
        <v>2.1180398471479824</v>
      </c>
      <c r="C2088" s="5">
        <f>Online_RAW!K2088</f>
        <v>83.836666666666702</v>
      </c>
      <c r="D2088" s="5">
        <f>Online_RAW!J2088</f>
        <v>11.601428571428601</v>
      </c>
      <c r="E2088" s="5">
        <f>(1-F2088/100-G2088/100)/(1-C2088/100-D2088/100-General!$B$17/100)</f>
        <v>-2.0900885611939174E-2</v>
      </c>
      <c r="F2088" s="5">
        <f>N2088*General!$B$14/(N2088+O2088)+O2088*100/(N2088+O2088)</f>
        <v>100.08634780717651</v>
      </c>
      <c r="G2088" s="5">
        <f>N2088*General!$B$15/(N2088+O2088)</f>
        <v>-4.3610003624501609E-5</v>
      </c>
      <c r="H2088" s="5">
        <f>(N2088+O2088)*(1/General!$B$20)*((F2088/100)-E2088*(C2088/100))*1000/B2088</f>
        <v>3859.8825118223717</v>
      </c>
      <c r="I2088" s="5">
        <f>(N2088+O2088)*(1/General!$B$20)*((D2088/100)*E2088-(G2088/100))*1000/B2088</f>
        <v>-9.1888185079823241</v>
      </c>
      <c r="J2088" s="5">
        <f t="shared" si="33"/>
        <v>-2.3805953885482371E-3</v>
      </c>
      <c r="K2088" s="5">
        <f>MAX(Online_RAW!$L$2-Online_RAW!L2088,0)</f>
        <v>0</v>
      </c>
      <c r="L2088" s="5">
        <f>0.0039*(Online_RAW!M2088)</f>
        <v>285.80240000000009</v>
      </c>
      <c r="M2088" s="10">
        <f>Online_RAW!$N$2-Online_RAW!N2088</f>
        <v>1032.4888173913005</v>
      </c>
      <c r="N2088" s="5">
        <f>Online_RAW!C2088*60</f>
        <v>-0.196173913043478</v>
      </c>
      <c r="O2088" s="5">
        <f>MAX(0, Online_RAW!D2088*60)</f>
        <v>180.13095652173899</v>
      </c>
      <c r="P2088" s="5">
        <f>_xlfn.IFNA(VLOOKUP(A2088,Sampling!$D$7:$E$14,2,FALSE),0)</f>
        <v>0</v>
      </c>
      <c r="Q2088">
        <f>_xlfn.IFNA(VLOOKUP(A2088,Refill!$D$6:$G$8,2,FALSE),0)</f>
        <v>0</v>
      </c>
    </row>
    <row r="2089" spans="1:17" x14ac:dyDescent="0.25">
      <c r="A2089" s="5">
        <f>ROUND((Online_RAW!B2089-General!$B$10)*24,3)</f>
        <v>34.783000000000001</v>
      </c>
      <c r="B2089" s="5">
        <f>General!$B$12+Online_ANA!K2089/1000+Online_ANA!L2089/1000+Online_ANA!M2089/1000/General!$B$22-SUM($P$2:P2089)/1000/General!$B$24+SUM($Q$2:Q2089)/1000/General!$B$24</f>
        <v>2.120846784945789</v>
      </c>
      <c r="C2089" s="5">
        <f>Online_RAW!K2089</f>
        <v>83.864999999999995</v>
      </c>
      <c r="D2089" s="5">
        <f>Online_RAW!J2089</f>
        <v>11.5911111111111</v>
      </c>
      <c r="E2089" s="5">
        <f>(1-F2089/100-G2089/100)/(1-C2089/100-D2089/100-General!$B$17/100)</f>
        <v>1.1641987520834495E-2</v>
      </c>
      <c r="F2089" s="5">
        <f>N2089*General!$B$14/(N2089+O2089)+O2089*100/(N2089+O2089)</f>
        <v>99.952113315511824</v>
      </c>
      <c r="G2089" s="5">
        <f>N2089*General!$B$15/(N2089+O2089)</f>
        <v>2.4185194185945037E-5</v>
      </c>
      <c r="H2089" s="5">
        <f>(N2089+O2089)*(1/General!$B$20)*((F2089/100)-E2089*(C2089/100))*1000/B2089</f>
        <v>3748.5863354168168</v>
      </c>
      <c r="I2089" s="5">
        <f>(N2089+O2089)*(1/General!$B$20)*((D2089/100)*E2089-(G2089/100))*1000/B2089</f>
        <v>5.1099074735687191</v>
      </c>
      <c r="J2089" s="5">
        <f t="shared" si="33"/>
        <v>1.3631558716655603E-3</v>
      </c>
      <c r="K2089" s="5">
        <f>MAX(Online_RAW!$L$2-Online_RAW!L2089,0)</f>
        <v>0</v>
      </c>
      <c r="L2089" s="5">
        <f>0.0039*(Online_RAW!M2089)</f>
        <v>286.43484999999987</v>
      </c>
      <c r="M2089" s="10">
        <f>Online_RAW!$N$2-Online_RAW!N2089</f>
        <v>1034.8590090909101</v>
      </c>
      <c r="N2089" s="5">
        <f>Online_RAW!C2089*60</f>
        <v>0.1088571428571426</v>
      </c>
      <c r="O2089" s="5">
        <f>MAX(0, Online_RAW!D2089*60)</f>
        <v>179.93045454545461</v>
      </c>
      <c r="P2089" s="5">
        <f>_xlfn.IFNA(VLOOKUP(A2089,Sampling!$D$7:$E$14,2,FALSE),0)</f>
        <v>0</v>
      </c>
      <c r="Q2089">
        <f>_xlfn.IFNA(VLOOKUP(A2089,Refill!$D$6:$G$8,2,FALSE),0)</f>
        <v>0</v>
      </c>
    </row>
    <row r="2090" spans="1:17" x14ac:dyDescent="0.25">
      <c r="A2090" s="5">
        <f>ROUND((Online_RAW!B2090-General!$B$10)*24,3)</f>
        <v>34.799999999999997</v>
      </c>
      <c r="B2090" s="5">
        <f>General!$B$12+Online_ANA!K2090/1000+Online_ANA!L2090/1000+Online_ANA!M2090/1000/General!$B$22-SUM($P$2:P2090)/1000/General!$B$24+SUM($Q$2:Q2090)/1000/General!$B$24</f>
        <v>2.1235045066414044</v>
      </c>
      <c r="C2090" s="5">
        <f>Online_RAW!K2090</f>
        <v>83.8055555555556</v>
      </c>
      <c r="D2090" s="5">
        <f>Online_RAW!J2090</f>
        <v>11.585555555555599</v>
      </c>
      <c r="E2090" s="5">
        <f>(1-F2090/100-G2090/100)/(1-C2090/100-D2090/100-General!$B$17/100)</f>
        <v>2.2817381946389614E-2</v>
      </c>
      <c r="F2090" s="5">
        <f>N2090*General!$B$14/(N2090+O2090)+O2090*100/(N2090+O2090)</f>
        <v>99.904661977006967</v>
      </c>
      <c r="G2090" s="5">
        <f>N2090*General!$B$15/(N2090+O2090)</f>
        <v>4.815051666314615E-5</v>
      </c>
      <c r="H2090" s="5">
        <f>(N2090+O2090)*(1/General!$B$20)*((F2090/100)-E2090*(C2090/100))*1000/B2090</f>
        <v>3712.152346582247</v>
      </c>
      <c r="I2090" s="5">
        <f>(N2090+O2090)*(1/General!$B$20)*((D2090/100)*E2090-(G2090/100))*1000/B2090</f>
        <v>10.012367693050637</v>
      </c>
      <c r="J2090" s="5">
        <f t="shared" si="33"/>
        <v>2.6971866341285681E-3</v>
      </c>
      <c r="K2090" s="5">
        <f>MAX(Online_RAW!$L$2-Online_RAW!L2090,0)</f>
        <v>0</v>
      </c>
      <c r="L2090" s="5">
        <f>0.0039*(Online_RAW!M2090)</f>
        <v>286.97045000000014</v>
      </c>
      <c r="M2090" s="10">
        <f>Online_RAW!$N$2-Online_RAW!N2090</f>
        <v>1037.1721217391305</v>
      </c>
      <c r="N2090" s="5">
        <f>Online_RAW!C2090*60</f>
        <v>0.21704347826086981</v>
      </c>
      <c r="O2090" s="5">
        <f>MAX(0, Online_RAW!D2090*60)</f>
        <v>180.08713043478241</v>
      </c>
      <c r="P2090" s="5">
        <f>_xlfn.IFNA(VLOOKUP(A2090,Sampling!$D$7:$E$14,2,FALSE),0)</f>
        <v>0</v>
      </c>
      <c r="Q2090">
        <f>_xlfn.IFNA(VLOOKUP(A2090,Refill!$D$6:$G$8,2,FALSE),0)</f>
        <v>0</v>
      </c>
    </row>
    <row r="2091" spans="1:17" x14ac:dyDescent="0.25">
      <c r="A2091" s="5">
        <f>ROUND((Online_RAW!B2091-General!$B$10)*24,3)</f>
        <v>34.817</v>
      </c>
      <c r="B2091" s="5">
        <f>General!$B$12+Online_ANA!K2091/1000+Online_ANA!L2091/1000+Online_ANA!M2091/1000/General!$B$22-SUM($P$2:P2091)/1000/General!$B$24+SUM($Q$2:Q2091)/1000/General!$B$24</f>
        <v>2.1263550305088645</v>
      </c>
      <c r="C2091" s="5">
        <f>Online_RAW!K2091</f>
        <v>83.749090909090896</v>
      </c>
      <c r="D2091" s="5">
        <f>Online_RAW!J2091</f>
        <v>11.59625</v>
      </c>
      <c r="E2091" s="5">
        <f>(1-F2091/100-G2091/100)/(1-C2091/100-D2091/100-General!$B$17/100)</f>
        <v>-1.7037131106359291E-4</v>
      </c>
      <c r="F2091" s="5">
        <f>N2091*General!$B$14/(N2091+O2091)+O2091*100/(N2091+O2091)</f>
        <v>100.00071966548354</v>
      </c>
      <c r="G2091" s="5">
        <f>N2091*General!$B$15/(N2091+O2091)</f>
        <v>-3.6346741593630758E-7</v>
      </c>
      <c r="H2091" s="5">
        <f>(N2091+O2091)*(1/General!$B$20)*((F2091/100)-E2091*(C2091/100))*1000/B2091</f>
        <v>3779.0641917970024</v>
      </c>
      <c r="I2091" s="5">
        <f>(N2091+O2091)*(1/General!$B$20)*((D2091/100)*E2091-(G2091/100))*1000/B2091</f>
        <v>-7.4636851556845962E-2</v>
      </c>
      <c r="J2091" s="5">
        <f t="shared" si="33"/>
        <v>-1.975008832050429E-5</v>
      </c>
      <c r="K2091" s="5">
        <f>MAX(Online_RAW!$L$2-Online_RAW!L2091,0)</f>
        <v>0</v>
      </c>
      <c r="L2091" s="5">
        <f>0.0039*(Online_RAW!M2091)</f>
        <v>287.62388571428579</v>
      </c>
      <c r="M2091" s="10">
        <f>Online_RAW!$N$2-Online_RAW!N2091</f>
        <v>1039.5669478260907</v>
      </c>
      <c r="N2091" s="5">
        <f>Online_RAW!C2091*60</f>
        <v>-1.6363636363636381E-3</v>
      </c>
      <c r="O2091" s="5">
        <f>MAX(0, Online_RAW!D2091*60)</f>
        <v>180.08530434782639</v>
      </c>
      <c r="P2091" s="5">
        <f>_xlfn.IFNA(VLOOKUP(A2091,Sampling!$D$7:$E$14,2,FALSE),0)</f>
        <v>0</v>
      </c>
      <c r="Q2091">
        <f>_xlfn.IFNA(VLOOKUP(A2091,Refill!$D$6:$G$8,2,FALSE),0)</f>
        <v>0</v>
      </c>
    </row>
    <row r="2092" spans="1:17" x14ac:dyDescent="0.25">
      <c r="A2092" s="5">
        <f>ROUND((Online_RAW!B2092-General!$B$10)*24,3)</f>
        <v>34.832999999999998</v>
      </c>
      <c r="B2092" s="5">
        <f>General!$B$12+Online_ANA!K2092/1000+Online_ANA!L2092/1000+Online_ANA!M2092/1000/General!$B$22-SUM($P$2:P2092)/1000/General!$B$24+SUM($Q$2:Q2092)/1000/General!$B$24</f>
        <v>2.1292104563803216</v>
      </c>
      <c r="C2092" s="5">
        <f>Online_RAW!K2092</f>
        <v>83.87</v>
      </c>
      <c r="D2092" s="5">
        <f>Online_RAW!J2092</f>
        <v>11.5825</v>
      </c>
      <c r="E2092" s="5">
        <f>(1-F2092/100-G2092/100)/(1-C2092/100-D2092/100-General!$B$17/100)</f>
        <v>-2.9975860199766474E-2</v>
      </c>
      <c r="F2092" s="5">
        <f>N2092*General!$B$14/(N2092+O2092)+O2092*100/(N2092+O2092)</f>
        <v>100.12340722701586</v>
      </c>
      <c r="G2092" s="5">
        <f>N2092*General!$B$15/(N2092+O2092)</f>
        <v>-6.2326882331241868E-5</v>
      </c>
      <c r="H2092" s="5">
        <f>(N2092+O2092)*(1/General!$B$20)*((F2092/100)-E2092*(C2092/100))*1000/B2092</f>
        <v>3860.7107868091171</v>
      </c>
      <c r="I2092" s="5">
        <f>(N2092+O2092)*(1/General!$B$20)*((D2092/100)*E2092-(G2092/100))*1000/B2092</f>
        <v>-13.057416925631992</v>
      </c>
      <c r="J2092" s="5">
        <f t="shared" si="33"/>
        <v>-3.3821277082565324E-3</v>
      </c>
      <c r="K2092" s="5">
        <f>MAX(Online_RAW!$L$2-Online_RAW!L2092,0)</f>
        <v>0</v>
      </c>
      <c r="L2092" s="5">
        <f>0.0039*(Online_RAW!M2092)</f>
        <v>288.28280000000012</v>
      </c>
      <c r="M2092" s="10">
        <f>Online_RAW!$N$2-Online_RAW!N2092</f>
        <v>1041.9611454545502</v>
      </c>
      <c r="N2092" s="5">
        <f>Online_RAW!C2092*60</f>
        <v>-0.27971428571428564</v>
      </c>
      <c r="O2092" s="5">
        <f>MAX(0, Online_RAW!D2092*60)</f>
        <v>179.79409090909081</v>
      </c>
      <c r="P2092" s="5">
        <f>_xlfn.IFNA(VLOOKUP(A2092,Sampling!$D$7:$E$14,2,FALSE),0)</f>
        <v>0</v>
      </c>
      <c r="Q2092">
        <f>_xlfn.IFNA(VLOOKUP(A2092,Refill!$D$6:$G$8,2,FALSE),0)</f>
        <v>0</v>
      </c>
    </row>
    <row r="2093" spans="1:17" x14ac:dyDescent="0.25">
      <c r="A2093" s="5">
        <f>ROUND((Online_RAW!B2093-General!$B$10)*24,3)</f>
        <v>34.85</v>
      </c>
      <c r="B2093" s="5">
        <f>General!$B$12+Online_ANA!K2093/1000+Online_ANA!L2093/1000+Online_ANA!M2093/1000/General!$B$22-SUM($P$2:P2093)/1000/General!$B$24+SUM($Q$2:Q2093)/1000/General!$B$24</f>
        <v>2.1320409872393675</v>
      </c>
      <c r="C2093" s="5">
        <f>Online_RAW!K2093</f>
        <v>83.894999999999996</v>
      </c>
      <c r="D2093" s="5">
        <f>Online_RAW!J2093</f>
        <v>11.602307692307701</v>
      </c>
      <c r="E2093" s="5">
        <f>(1-F2093/100-G2093/100)/(1-C2093/100-D2093/100-General!$B$17/100)</f>
        <v>-2.5326306344995038E-3</v>
      </c>
      <c r="F2093" s="5">
        <f>N2093*General!$B$14/(N2093+O2093)+O2093*100/(N2093+O2093)</f>
        <v>100.010313015276</v>
      </c>
      <c r="G2093" s="5">
        <f>N2093*General!$B$15/(N2093+O2093)</f>
        <v>-5.2085935737462621E-6</v>
      </c>
      <c r="H2093" s="5">
        <f>(N2093+O2093)*(1/General!$B$20)*((F2093/100)-E2093*(C2093/100))*1000/B2093</f>
        <v>3777.6185672046131</v>
      </c>
      <c r="I2093" s="5">
        <f>(N2093+O2093)*(1/General!$B$20)*((D2093/100)*E2093-(G2093/100))*1000/B2093</f>
        <v>-1.1073651968872786</v>
      </c>
      <c r="J2093" s="5">
        <f t="shared" si="33"/>
        <v>-2.9313843554795791E-4</v>
      </c>
      <c r="K2093" s="5">
        <f>MAX(Online_RAW!$L$2-Online_RAW!L2093,0)</f>
        <v>0</v>
      </c>
      <c r="L2093" s="5">
        <f>0.0039*(Online_RAW!M2093)</f>
        <v>288.92630000000014</v>
      </c>
      <c r="M2093" s="10">
        <f>Online_RAW!$N$2-Online_RAW!N2093</f>
        <v>1044.34500909091</v>
      </c>
      <c r="N2093" s="5">
        <f>Online_RAW!C2093*60</f>
        <v>-2.3454545454545461E-2</v>
      </c>
      <c r="O2093" s="5">
        <f>MAX(0, Online_RAW!D2093*60)</f>
        <v>180.14536363636381</v>
      </c>
      <c r="P2093" s="5">
        <f>_xlfn.IFNA(VLOOKUP(A2093,Sampling!$D$7:$E$14,2,FALSE),0)</f>
        <v>0</v>
      </c>
      <c r="Q2093">
        <f>_xlfn.IFNA(VLOOKUP(A2093,Refill!$D$6:$G$8,2,FALSE),0)</f>
        <v>0</v>
      </c>
    </row>
    <row r="2094" spans="1:17" x14ac:dyDescent="0.25">
      <c r="A2094" s="5">
        <f>ROUND((Online_RAW!B2094-General!$B$10)*24,3)</f>
        <v>34.866999999999997</v>
      </c>
      <c r="B2094" s="5">
        <f>General!$B$12+Online_ANA!K2094/1000+Online_ANA!L2094/1000+Online_ANA!M2094/1000/General!$B$22-SUM($P$2:P2094)/1000/General!$B$24+SUM($Q$2:Q2094)/1000/General!$B$24</f>
        <v>2.1348240145954955</v>
      </c>
      <c r="C2094" s="5">
        <f>Online_RAW!K2094</f>
        <v>83.866666666666703</v>
      </c>
      <c r="D2094" s="5">
        <f>Online_RAW!J2094</f>
        <v>11.58</v>
      </c>
      <c r="E2094" s="5">
        <f>(1-F2094/100-G2094/100)/(1-C2094/100-D2094/100-General!$B$17/100)</f>
        <v>3.3046778232878569E-2</v>
      </c>
      <c r="F2094" s="5">
        <f>N2094*General!$B$14/(N2094+O2094)+O2094*100/(N2094+O2094)</f>
        <v>99.863757280393997</v>
      </c>
      <c r="G2094" s="5">
        <f>N2094*General!$B$15/(N2094+O2094)</f>
        <v>6.8809454346468785E-5</v>
      </c>
      <c r="H2094" s="5">
        <f>(N2094+O2094)*(1/General!$B$20)*((F2094/100)-E2094*(C2094/100))*1000/B2094</f>
        <v>3660.8822175149148</v>
      </c>
      <c r="I2094" s="5">
        <f>(N2094+O2094)*(1/General!$B$20)*((D2094/100)*E2094-(G2094/100))*1000/B2094</f>
        <v>14.426495692401501</v>
      </c>
      <c r="J2094" s="5">
        <f t="shared" si="33"/>
        <v>3.9407156076697036E-3</v>
      </c>
      <c r="K2094" s="5">
        <f>MAX(Online_RAW!$L$2-Online_RAW!L2094,0)</f>
        <v>0</v>
      </c>
      <c r="L2094" s="5">
        <f>0.0039*(Online_RAW!M2094)</f>
        <v>289.51650000000001</v>
      </c>
      <c r="M2094" s="10">
        <f>Online_RAW!$N$2-Online_RAW!N2094</f>
        <v>1046.7351909090903</v>
      </c>
      <c r="N2094" s="5">
        <f>Online_RAW!C2094*60</f>
        <v>0.31036363636363618</v>
      </c>
      <c r="O2094" s="5">
        <f>MAX(0, Online_RAW!D2094*60)</f>
        <v>180.10881818181838</v>
      </c>
      <c r="P2094" s="5">
        <f>_xlfn.IFNA(VLOOKUP(A2094,Sampling!$D$7:$E$14,2,FALSE),0)</f>
        <v>0</v>
      </c>
      <c r="Q2094">
        <f>_xlfn.IFNA(VLOOKUP(A2094,Refill!$D$6:$G$8,2,FALSE),0)</f>
        <v>0</v>
      </c>
    </row>
    <row r="2095" spans="1:17" x14ac:dyDescent="0.25">
      <c r="A2095" s="5">
        <f>ROUND((Online_RAW!B2095-General!$B$10)*24,3)</f>
        <v>34.883000000000003</v>
      </c>
      <c r="B2095" s="5">
        <f>General!$B$12+Online_ANA!K2095/1000+Online_ANA!L2095/1000+Online_ANA!M2095/1000/General!$B$22-SUM($P$2:P2095)/1000/General!$B$24+SUM($Q$2:Q2095)/1000/General!$B$24</f>
        <v>2.1375916216847344</v>
      </c>
      <c r="C2095" s="5">
        <f>Online_RAW!K2095</f>
        <v>83.757142857142895</v>
      </c>
      <c r="D2095" s="5">
        <f>Online_RAW!J2095</f>
        <v>11.5666666666667</v>
      </c>
      <c r="E2095" s="5">
        <f>(1-F2095/100-G2095/100)/(1-C2095/100-D2095/100-General!$B$17/100)</f>
        <v>1.3224133648013709E-2</v>
      </c>
      <c r="F2095" s="5">
        <f>N2095*General!$B$14/(N2095+O2095)+O2095*100/(N2095+O2095)</f>
        <v>99.943855057052886</v>
      </c>
      <c r="G2095" s="5">
        <f>N2095*General!$B$15/(N2095+O2095)</f>
        <v>2.8356031791474168E-5</v>
      </c>
      <c r="H2095" s="5">
        <f>(N2095+O2095)*(1/General!$B$20)*((F2095/100)-E2095*(C2095/100))*1000/B2095</f>
        <v>3714.1639115614171</v>
      </c>
      <c r="I2095" s="5">
        <f>(N2095+O2095)*(1/General!$B$20)*((D2095/100)*E2095-(G2095/100))*1000/B2095</f>
        <v>5.7469813093671354</v>
      </c>
      <c r="J2095" s="5">
        <f t="shared" si="33"/>
        <v>1.547314939838272E-3</v>
      </c>
      <c r="K2095" s="5">
        <f>MAX(Online_RAW!$L$2-Online_RAW!L2095,0)</f>
        <v>0</v>
      </c>
      <c r="L2095" s="5">
        <f>0.0039*(Online_RAW!M2095)</f>
        <v>290.17559999999997</v>
      </c>
      <c r="M2095" s="10">
        <f>Online_RAW!$N$2-Online_RAW!N2095</f>
        <v>1049.0334636363605</v>
      </c>
      <c r="N2095" s="5">
        <f>Online_RAW!C2095*60</f>
        <v>0.1276363636363638</v>
      </c>
      <c r="O2095" s="5">
        <f>MAX(0, Online_RAW!D2095*60)</f>
        <v>179.92063636363619</v>
      </c>
      <c r="P2095" s="5">
        <f>_xlfn.IFNA(VLOOKUP(A2095,Sampling!$D$7:$E$14,2,FALSE),0)</f>
        <v>0</v>
      </c>
      <c r="Q2095">
        <f>_xlfn.IFNA(VLOOKUP(A2095,Refill!$D$6:$G$8,2,FALSE),0)</f>
        <v>0</v>
      </c>
    </row>
    <row r="2096" spans="1:17" x14ac:dyDescent="0.25">
      <c r="A2096" s="5">
        <f>ROUND((Online_RAW!B2096-General!$B$10)*24,3)</f>
        <v>34.9</v>
      </c>
      <c r="B2096" s="5">
        <f>General!$B$12+Online_ANA!K2096/1000+Online_ANA!L2096/1000+Online_ANA!M2096/1000/General!$B$22-SUM($P$2:P2096)/1000/General!$B$24+SUM($Q$2:Q2096)/1000/General!$B$24</f>
        <v>2.1403955287549179</v>
      </c>
      <c r="C2096" s="5">
        <f>Online_RAW!K2096</f>
        <v>83.808999999999997</v>
      </c>
      <c r="D2096" s="5">
        <f>Online_RAW!J2096</f>
        <v>11.54</v>
      </c>
      <c r="E2096" s="5">
        <f>(1-F2096/100-G2096/100)/(1-C2096/100-D2096/100-General!$B$17/100)</f>
        <v>-2.2392867511176688E-2</v>
      </c>
      <c r="F2096" s="5">
        <f>N2096*General!$B$14/(N2096+O2096)+O2096*100/(N2096+O2096)</f>
        <v>100.09450773645526</v>
      </c>
      <c r="G2096" s="5">
        <f>N2096*General!$B$15/(N2096+O2096)</f>
        <v>-4.7731180027901462E-5</v>
      </c>
      <c r="H2096" s="5">
        <f>(N2096+O2096)*(1/General!$B$20)*((F2096/100)-E2096*(C2096/100))*1000/B2096</f>
        <v>3822.0289702770165</v>
      </c>
      <c r="I2096" s="5">
        <f>(N2096+O2096)*(1/General!$B$20)*((D2096/100)*E2096-(G2096/100))*1000/B2096</f>
        <v>-9.6839291677305681</v>
      </c>
      <c r="J2096" s="5">
        <f t="shared" si="33"/>
        <v>-2.5337142243138694E-3</v>
      </c>
      <c r="K2096" s="5">
        <f>MAX(Online_RAW!$L$2-Online_RAW!L2096,0)</f>
        <v>0</v>
      </c>
      <c r="L2096" s="5">
        <f>0.0039*(Online_RAW!M2096)</f>
        <v>290.81987999999996</v>
      </c>
      <c r="M2096" s="10">
        <f>Online_RAW!$N$2-Online_RAW!N2096</f>
        <v>1051.3874571428605</v>
      </c>
      <c r="N2096" s="5">
        <f>Online_RAW!C2096*60</f>
        <v>-0.2145714285714288</v>
      </c>
      <c r="O2096" s="5">
        <f>MAX(0, Online_RAW!D2096*60)</f>
        <v>180.03114285714301</v>
      </c>
      <c r="P2096" s="5">
        <f>_xlfn.IFNA(VLOOKUP(A2096,Sampling!$D$7:$E$14,2,FALSE),0)</f>
        <v>0</v>
      </c>
      <c r="Q2096">
        <f>_xlfn.IFNA(VLOOKUP(A2096,Refill!$D$6:$G$8,2,FALSE),0)</f>
        <v>0</v>
      </c>
    </row>
    <row r="2097" spans="1:17" x14ac:dyDescent="0.25">
      <c r="A2097" s="5">
        <f>ROUND((Online_RAW!B2097-General!$B$10)*24,3)</f>
        <v>34.917000000000002</v>
      </c>
      <c r="B2097" s="5">
        <f>General!$B$12+Online_ANA!K2097/1000+Online_ANA!L2097/1000+Online_ANA!M2097/1000/General!$B$22-SUM($P$2:P2097)/1000/General!$B$24+SUM($Q$2:Q2097)/1000/General!$B$24</f>
        <v>2.1432874577743317</v>
      </c>
      <c r="C2097" s="5">
        <f>Online_RAW!K2097</f>
        <v>83.875714285714295</v>
      </c>
      <c r="D2097" s="5">
        <f>Online_RAW!J2097</f>
        <v>11.612</v>
      </c>
      <c r="E2097" s="5">
        <f>(1-F2097/100-G2097/100)/(1-C2097/100-D2097/100-General!$B$17/100)</f>
        <v>-2.1881471107251919E-2</v>
      </c>
      <c r="F2097" s="5">
        <f>N2097*General!$B$14/(N2097+O2097)+O2097*100/(N2097+O2097)</f>
        <v>100.08931261263582</v>
      </c>
      <c r="G2097" s="5">
        <f>N2097*General!$B$15/(N2097+O2097)</f>
        <v>-4.5107380119104121E-5</v>
      </c>
      <c r="H2097" s="5">
        <f>(N2097+O2097)*(1/General!$B$20)*((F2097/100)-E2097*(C2097/100))*1000/B2097</f>
        <v>3817.6250751373668</v>
      </c>
      <c r="I2097" s="5">
        <f>(N2097+O2097)*(1/General!$B$20)*((D2097/100)*E2097-(G2097/100))*1000/B2097</f>
        <v>-9.5152573928005015</v>
      </c>
      <c r="J2097" s="5">
        <f t="shared" si="33"/>
        <v>-2.4924546558459833E-3</v>
      </c>
      <c r="K2097" s="5">
        <f>MAX(Online_RAW!$L$2-Online_RAW!L2097,0)</f>
        <v>0</v>
      </c>
      <c r="L2097" s="5">
        <f>0.0039*(Online_RAW!M2097)</f>
        <v>291.48098571428579</v>
      </c>
      <c r="M2097" s="10">
        <f>Online_RAW!$N$2-Online_RAW!N2097</f>
        <v>1053.8190545454499</v>
      </c>
      <c r="N2097" s="5">
        <f>Online_RAW!C2097*60</f>
        <v>-0.20290909090909079</v>
      </c>
      <c r="O2097" s="5">
        <f>MAX(0, Online_RAW!D2097*60)</f>
        <v>180.1371818181816</v>
      </c>
      <c r="P2097" s="5">
        <f>_xlfn.IFNA(VLOOKUP(A2097,Sampling!$D$7:$E$14,2,FALSE),0)</f>
        <v>0</v>
      </c>
      <c r="Q2097">
        <f>_xlfn.IFNA(VLOOKUP(A2097,Refill!$D$6:$G$8,2,FALSE),0)</f>
        <v>0</v>
      </c>
    </row>
    <row r="2098" spans="1:17" x14ac:dyDescent="0.25">
      <c r="A2098" s="5">
        <f>ROUND((Online_RAW!B2098-General!$B$10)*24,3)</f>
        <v>34.933</v>
      </c>
      <c r="B2098" s="5">
        <f>General!$B$12+Online_ANA!K2098/1000+Online_ANA!L2098/1000+Online_ANA!M2098/1000/General!$B$22-SUM($P$2:P2098)/1000/General!$B$24+SUM($Q$2:Q2098)/1000/General!$B$24</f>
        <v>2.1462036322101747</v>
      </c>
      <c r="C2098" s="5">
        <f>Online_RAW!K2098</f>
        <v>83.855000000000004</v>
      </c>
      <c r="D2098" s="5">
        <f>Online_RAW!J2098</f>
        <v>11.585000000000001</v>
      </c>
      <c r="E2098" s="5">
        <f>(1-F2098/100-G2098/100)/(1-C2098/100-D2098/100-General!$B$17/100)</f>
        <v>2.6924495673729763E-2</v>
      </c>
      <c r="F2098" s="5">
        <f>N2098*General!$B$14/(N2098+O2098)+O2098*100/(N2098+O2098)</f>
        <v>99.888818169454638</v>
      </c>
      <c r="G2098" s="5">
        <f>N2098*General!$B$15/(N2098+O2098)</f>
        <v>5.6152439669371447E-5</v>
      </c>
      <c r="H2098" s="5">
        <f>(N2098+O2098)*(1/General!$B$20)*((F2098/100)-E2098*(C2098/100))*1000/B2098</f>
        <v>3662.9701267290461</v>
      </c>
      <c r="I2098" s="5">
        <f>(N2098+O2098)*(1/General!$B$20)*((D2098/100)*E2098-(G2098/100))*1000/B2098</f>
        <v>11.700671261029989</v>
      </c>
      <c r="J2098" s="5">
        <f t="shared" si="33"/>
        <v>3.1943124994793328E-3</v>
      </c>
      <c r="K2098" s="5">
        <f>MAX(Online_RAW!$L$2-Online_RAW!L2098,0)</f>
        <v>0</v>
      </c>
      <c r="L2098" s="5">
        <f>0.0039*(Online_RAW!M2098)</f>
        <v>292.18097999999998</v>
      </c>
      <c r="M2098" s="10">
        <f>Online_RAW!$N$2-Online_RAW!N2098</f>
        <v>1056.2346909090902</v>
      </c>
      <c r="N2098" s="5">
        <f>Online_RAW!C2098*60</f>
        <v>0.25336363636363624</v>
      </c>
      <c r="O2098" s="5">
        <f>MAX(0, Online_RAW!D2098*60)</f>
        <v>180.22936363636381</v>
      </c>
      <c r="P2098" s="5">
        <f>_xlfn.IFNA(VLOOKUP(A2098,Sampling!$D$7:$E$14,2,FALSE),0)</f>
        <v>0</v>
      </c>
      <c r="Q2098">
        <f>_xlfn.IFNA(VLOOKUP(A2098,Refill!$D$6:$G$8,2,FALSE),0)</f>
        <v>0</v>
      </c>
    </row>
    <row r="2099" spans="1:17" x14ac:dyDescent="0.25">
      <c r="A2099" s="5">
        <f>ROUND((Online_RAW!B2099-General!$B$10)*24,3)</f>
        <v>34.950000000000003</v>
      </c>
      <c r="B2099" s="5">
        <f>General!$B$12+Online_ANA!K2099/1000+Online_ANA!L2099/1000+Online_ANA!M2099/1000/General!$B$22-SUM($P$2:P2099)/1000/General!$B$24+SUM($Q$2:Q2099)/1000/General!$B$24</f>
        <v>2.1490377206124172</v>
      </c>
      <c r="C2099" s="5">
        <f>Online_RAW!K2099</f>
        <v>83.751818181818194</v>
      </c>
      <c r="D2099" s="5">
        <f>Online_RAW!J2099</f>
        <v>11.543333333333299</v>
      </c>
      <c r="E2099" s="5">
        <f>(1-F2099/100-G2099/100)/(1-C2099/100-D2099/100-General!$B$17/100)</f>
        <v>1.1501328336910048E-2</v>
      </c>
      <c r="F2099" s="5">
        <f>N2099*General!$B$14/(N2099+O2099)+O2099*100/(N2099+O2099)</f>
        <v>99.950839700665966</v>
      </c>
      <c r="G2099" s="5">
        <f>N2099*General!$B$15/(N2099+O2099)</f>
        <v>2.4828434007082121E-5</v>
      </c>
      <c r="H2099" s="5">
        <f>(N2099+O2099)*(1/General!$B$20)*((F2099/100)-E2099*(C2099/100))*1000/B2099</f>
        <v>3702.0339853002388</v>
      </c>
      <c r="I2099" s="5">
        <f>(N2099+O2099)*(1/General!$B$20)*((D2099/100)*E2099-(G2099/100))*1000/B2099</f>
        <v>4.9642963094123509</v>
      </c>
      <c r="J2099" s="5">
        <f t="shared" si="33"/>
        <v>1.3409645424985858E-3</v>
      </c>
      <c r="K2099" s="5">
        <f>MAX(Online_RAW!$L$2-Online_RAW!L2099,0)</f>
        <v>0</v>
      </c>
      <c r="L2099" s="5">
        <f>0.0039*(Online_RAW!M2099)</f>
        <v>292.8515571428573</v>
      </c>
      <c r="M2099" s="10">
        <f>Online_RAW!$N$2-Online_RAW!N2099</f>
        <v>1058.5929181818201</v>
      </c>
      <c r="N2099" s="5">
        <f>Online_RAW!C2099*60</f>
        <v>0.11181818181818161</v>
      </c>
      <c r="O2099" s="5">
        <f>MAX(0, Online_RAW!D2099*60)</f>
        <v>180.03354545454539</v>
      </c>
      <c r="P2099" s="5">
        <f>_xlfn.IFNA(VLOOKUP(A2099,Sampling!$D$7:$E$14,2,FALSE),0)</f>
        <v>0</v>
      </c>
      <c r="Q2099">
        <f>_xlfn.IFNA(VLOOKUP(A2099,Refill!$D$6:$G$8,2,FALSE),0)</f>
        <v>0</v>
      </c>
    </row>
    <row r="2100" spans="1:17" x14ac:dyDescent="0.25">
      <c r="A2100" s="5">
        <f>ROUND((Online_RAW!B2100-General!$B$10)*24,3)</f>
        <v>34.966999999999999</v>
      </c>
      <c r="B2100" s="5">
        <f>General!$B$12+Online_ANA!K2100/1000+Online_ANA!L2100/1000+Online_ANA!M2100/1000/General!$B$22-SUM($P$2:P2100)/1000/General!$B$24+SUM($Q$2:Q2100)/1000/General!$B$24</f>
        <v>2.1520207035267518</v>
      </c>
      <c r="C2100" s="5">
        <f>Online_RAW!K2100</f>
        <v>83.756666666666703</v>
      </c>
      <c r="D2100" s="5">
        <f>Online_RAW!J2100</f>
        <v>11.608888888888901</v>
      </c>
      <c r="E2100" s="5">
        <f>(1-F2100/100-G2100/100)/(1-C2100/100-D2100/100-General!$B$17/100)</f>
        <v>-3.1918182321634722E-2</v>
      </c>
      <c r="F2100" s="5">
        <f>N2100*General!$B$14/(N2100+O2100)+O2100*100/(N2100+O2100)</f>
        <v>100.13418005847748</v>
      </c>
      <c r="G2100" s="5">
        <f>N2100*General!$B$15/(N2100+O2100)</f>
        <v>-6.7767706301760273E-5</v>
      </c>
      <c r="H2100" s="5">
        <f>(N2100+O2100)*(1/General!$B$20)*((F2100/100)-E2100*(C2100/100))*1000/B2100</f>
        <v>3828.0528538862432</v>
      </c>
      <c r="I2100" s="5">
        <f>(N2100+O2100)*(1/General!$B$20)*((D2100/100)*E2100-(G2100/100))*1000/B2100</f>
        <v>-13.79438442983308</v>
      </c>
      <c r="J2100" s="5">
        <f t="shared" si="33"/>
        <v>-3.6034989474685564E-3</v>
      </c>
      <c r="K2100" s="5">
        <f>MAX(Online_RAW!$L$2-Online_RAW!L2100,0)</f>
        <v>0</v>
      </c>
      <c r="L2100" s="5">
        <f>0.0039*(Online_RAW!M2100)</f>
        <v>293.5736142857142</v>
      </c>
      <c r="M2100" s="10">
        <f>Online_RAW!$N$2-Online_RAW!N2100</f>
        <v>1061.0573272727306</v>
      </c>
      <c r="N2100" s="5">
        <f>Online_RAW!C2100*60</f>
        <v>-0.30428571428571416</v>
      </c>
      <c r="O2100" s="5">
        <f>MAX(0, Online_RAW!D2100*60)</f>
        <v>179.90942857142878</v>
      </c>
      <c r="P2100" s="5">
        <f>_xlfn.IFNA(VLOOKUP(A2100,Sampling!$D$7:$E$14,2,FALSE),0)</f>
        <v>0</v>
      </c>
      <c r="Q2100">
        <f>_xlfn.IFNA(VLOOKUP(A2100,Refill!$D$6:$G$8,2,FALSE),0)</f>
        <v>0</v>
      </c>
    </row>
    <row r="2101" spans="1:17" x14ac:dyDescent="0.25">
      <c r="A2101" s="5">
        <f>ROUND((Online_RAW!B2101-General!$B$10)*24,3)</f>
        <v>34.982999999999997</v>
      </c>
      <c r="B2101" s="5">
        <f>General!$B$12+Online_ANA!K2101/1000+Online_ANA!L2101/1000+Online_ANA!M2101/1000/General!$B$22-SUM($P$2:P2101)/1000/General!$B$24+SUM($Q$2:Q2101)/1000/General!$B$24</f>
        <v>2.1549096360091746</v>
      </c>
      <c r="C2101" s="5">
        <f>Online_RAW!K2101</f>
        <v>83.81</v>
      </c>
      <c r="D2101" s="5">
        <f>Online_RAW!J2101</f>
        <v>11.6225</v>
      </c>
      <c r="E2101" s="5">
        <f>(1-F2101/100-G2101/100)/(1-C2101/100-D2101/100-General!$B$17/100)</f>
        <v>-2.2781512790124268E-2</v>
      </c>
      <c r="F2101" s="5">
        <f>N2101*General!$B$14/(N2101+O2101)+O2101*100/(N2101+O2101)</f>
        <v>100.09424477269707</v>
      </c>
      <c r="G2101" s="5">
        <f>N2101*General!$B$15/(N2101+O2101)</f>
        <v>-4.7598370049018907E-5</v>
      </c>
      <c r="H2101" s="5">
        <f>(N2101+O2101)*(1/General!$B$20)*((F2101/100)-E2101*(C2101/100))*1000/B2101</f>
        <v>3797.9443456043423</v>
      </c>
      <c r="I2101" s="5">
        <f>(N2101+O2101)*(1/General!$B$20)*((D2101/100)*E2101-(G2101/100))*1000/B2101</f>
        <v>-9.8568305040012394</v>
      </c>
      <c r="J2101" s="5">
        <f t="shared" si="33"/>
        <v>-2.5953067257052671E-3</v>
      </c>
      <c r="K2101" s="5">
        <f>MAX(Online_RAW!$L$2-Online_RAW!L2101,0)</f>
        <v>0</v>
      </c>
      <c r="L2101" s="5">
        <f>0.0039*(Online_RAW!M2101)</f>
        <v>294.31642499999998</v>
      </c>
      <c r="M2101" s="10">
        <f>Online_RAW!$N$2-Online_RAW!N2101</f>
        <v>1063.3966</v>
      </c>
      <c r="N2101" s="5">
        <f>Online_RAW!C2101*60</f>
        <v>-0.21400000000000019</v>
      </c>
      <c r="O2101" s="5">
        <f>MAX(0, Online_RAW!D2101*60)</f>
        <v>180.05209090909082</v>
      </c>
      <c r="P2101" s="5">
        <f>_xlfn.IFNA(VLOOKUP(A2101,Sampling!$D$7:$E$14,2,FALSE),0)</f>
        <v>0</v>
      </c>
      <c r="Q2101">
        <f>_xlfn.IFNA(VLOOKUP(A2101,Refill!$D$6:$G$8,2,FALSE),0)</f>
        <v>0</v>
      </c>
    </row>
    <row r="2102" spans="1:17" x14ac:dyDescent="0.25">
      <c r="A2102" s="5">
        <f>ROUND((Online_RAW!B2102-General!$B$10)*24,3)</f>
        <v>35</v>
      </c>
      <c r="B2102" s="5">
        <f>General!$B$12+Online_ANA!K2102/1000+Online_ANA!L2102/1000+Online_ANA!M2102/1000/General!$B$22-SUM($P$2:P2102)/1000/General!$B$24+SUM($Q$2:Q2102)/1000/General!$B$24</f>
        <v>2.1577485463243149</v>
      </c>
      <c r="C2102" s="5">
        <f>Online_RAW!K2102</f>
        <v>83.77</v>
      </c>
      <c r="D2102" s="5">
        <f>Online_RAW!J2102</f>
        <v>11.638999999999999</v>
      </c>
      <c r="E2102" s="5">
        <f>(1-F2102/100-G2102/100)/(1-C2102/100-D2102/100-General!$B$17/100)</f>
        <v>3.8940545247112554E-3</v>
      </c>
      <c r="F2102" s="5">
        <f>N2102*General!$B$14/(N2102+O2102)+O2102*100/(N2102+O2102)</f>
        <v>99.983799140863539</v>
      </c>
      <c r="G2102" s="5">
        <f>N2102*General!$B$15/(N2102+O2102)</f>
        <v>8.1822520891259501E-6</v>
      </c>
      <c r="H2102" s="5">
        <f>(N2102+O2102)*(1/General!$B$20)*((F2102/100)-E2102*(C2102/100))*1000/B2102</f>
        <v>3708.8534419708981</v>
      </c>
      <c r="I2102" s="5">
        <f>(N2102+O2102)*(1/General!$B$20)*((D2102/100)*E2102-(G2102/100))*1000/B2102</f>
        <v>1.6864309290789714</v>
      </c>
      <c r="J2102" s="5">
        <f t="shared" si="33"/>
        <v>4.5470411690972507E-4</v>
      </c>
      <c r="K2102" s="5">
        <f>MAX(Online_RAW!$L$2-Online_RAW!L2102,0)</f>
        <v>0</v>
      </c>
      <c r="L2102" s="5">
        <f>0.0039*(Online_RAW!M2102)</f>
        <v>294.95867142857151</v>
      </c>
      <c r="M2102" s="10">
        <f>Online_RAW!$N$2-Online_RAW!N2102</f>
        <v>1065.7909636363602</v>
      </c>
      <c r="N2102" s="5">
        <f>Online_RAW!C2102*60</f>
        <v>3.681818181818184E-2</v>
      </c>
      <c r="O2102" s="5">
        <f>MAX(0, Online_RAW!D2102*60)</f>
        <v>179.95363636363621</v>
      </c>
      <c r="P2102" s="5">
        <f>_xlfn.IFNA(VLOOKUP(A2102,Sampling!$D$7:$E$14,2,FALSE),0)</f>
        <v>0</v>
      </c>
      <c r="Q2102">
        <f>_xlfn.IFNA(VLOOKUP(A2102,Refill!$D$6:$G$8,2,FALSE),0)</f>
        <v>0</v>
      </c>
    </row>
    <row r="2103" spans="1:17" x14ac:dyDescent="0.25">
      <c r="A2103" s="5">
        <f>ROUND((Online_RAW!B2103-General!$B$10)*24,3)</f>
        <v>35.017000000000003</v>
      </c>
      <c r="B2103" s="5">
        <f>General!$B$12+Online_ANA!K2103/1000+Online_ANA!L2103/1000+Online_ANA!M2103/1000/General!$B$22-SUM($P$2:P2103)/1000/General!$B$24+SUM($Q$2:Q2103)/1000/General!$B$24</f>
        <v>2.1606765018140099</v>
      </c>
      <c r="C2103" s="5">
        <f>Online_RAW!K2103</f>
        <v>83.718333333333305</v>
      </c>
      <c r="D2103" s="5">
        <f>Online_RAW!J2103</f>
        <v>11.6071428571429</v>
      </c>
      <c r="E2103" s="5">
        <f>(1-F2103/100-G2103/100)/(1-C2103/100-D2103/100-General!$B$17/100)</f>
        <v>-1.2740609756488844E-3</v>
      </c>
      <c r="F2103" s="5">
        <f>N2103*General!$B$14/(N2103+O2103)+O2103*100/(N2103+O2103)</f>
        <v>100.00540708283167</v>
      </c>
      <c r="G2103" s="5">
        <f>N2103*General!$B$15/(N2103+O2103)</f>
        <v>-2.7308499149712717E-6</v>
      </c>
      <c r="H2103" s="5">
        <f>(N2103+O2103)*(1/General!$B$20)*((F2103/100)-E2103*(C2103/100))*1000/B2103</f>
        <v>3719.9738949027642</v>
      </c>
      <c r="I2103" s="5">
        <f>(N2103+O2103)*(1/General!$B$20)*((D2103/100)*E2103-(G2103/100))*1000/B2103</f>
        <v>-0.54940017186407986</v>
      </c>
      <c r="J2103" s="5">
        <f t="shared" si="33"/>
        <v>-1.4768925465226699E-4</v>
      </c>
      <c r="K2103" s="5">
        <f>MAX(Online_RAW!$L$2-Online_RAW!L2103,0)</f>
        <v>0</v>
      </c>
      <c r="L2103" s="5">
        <f>0.0039*(Online_RAW!M2103)</f>
        <v>295.72432499999996</v>
      </c>
      <c r="M2103" s="10">
        <f>Online_RAW!$N$2-Online_RAW!N2103</f>
        <v>1068.1478727272706</v>
      </c>
      <c r="N2103" s="5">
        <f>Online_RAW!C2103*60</f>
        <v>-1.2285714285714299E-2</v>
      </c>
      <c r="O2103" s="5">
        <f>MAX(0, Online_RAW!D2103*60)</f>
        <v>179.96672727272698</v>
      </c>
      <c r="P2103" s="5">
        <f>_xlfn.IFNA(VLOOKUP(A2103,Sampling!$D$7:$E$14,2,FALSE),0)</f>
        <v>0</v>
      </c>
      <c r="Q2103">
        <f>_xlfn.IFNA(VLOOKUP(A2103,Refill!$D$6:$G$8,2,FALSE),0)</f>
        <v>0</v>
      </c>
    </row>
    <row r="2104" spans="1:17" x14ac:dyDescent="0.25">
      <c r="A2104" s="5">
        <f>ROUND((Online_RAW!B2104-General!$B$10)*24,3)</f>
        <v>35.033000000000001</v>
      </c>
      <c r="B2104" s="5">
        <f>General!$B$12+Online_ANA!K2104/1000+Online_ANA!L2104/1000+Online_ANA!M2104/1000/General!$B$22-SUM($P$2:P2104)/1000/General!$B$24+SUM($Q$2:Q2104)/1000/General!$B$24</f>
        <v>2.1636730186822395</v>
      </c>
      <c r="C2104" s="5">
        <f>Online_RAW!K2104</f>
        <v>83.734999999999999</v>
      </c>
      <c r="D2104" s="5">
        <f>Online_RAW!J2104</f>
        <v>11.634</v>
      </c>
      <c r="E2104" s="5">
        <f>(1-F2104/100-G2104/100)/(1-C2104/100-D2104/100-General!$B$17/100)</f>
        <v>-1.1906727503782893E-2</v>
      </c>
      <c r="F2104" s="5">
        <f>N2104*General!$B$14/(N2104+O2104)+O2104*100/(N2104+O2104)</f>
        <v>100.05001336494456</v>
      </c>
      <c r="G2104" s="5">
        <f>N2104*General!$B$15/(N2104+O2104)</f>
        <v>-2.5259275224516205E-5</v>
      </c>
      <c r="H2104" s="5">
        <f>(N2104+O2104)*(1/General!$B$20)*((F2104/100)-E2104*(C2104/100))*1000/B2104</f>
        <v>3742.6058805492266</v>
      </c>
      <c r="I2104" s="5">
        <f>(N2104+O2104)*(1/General!$B$20)*((D2104/100)*E2104-(G2104/100))*1000/B2104</f>
        <v>-5.1297103828673682</v>
      </c>
      <c r="J2104" s="5">
        <f t="shared" si="33"/>
        <v>-1.3706253200549624E-3</v>
      </c>
      <c r="K2104" s="5">
        <f>MAX(Online_RAW!$L$2-Online_RAW!L2104,0)</f>
        <v>0</v>
      </c>
      <c r="L2104" s="5">
        <f>0.0039*(Online_RAW!M2104)</f>
        <v>296.48060000000009</v>
      </c>
      <c r="M2104" s="10">
        <f>Online_RAW!$N$2-Online_RAW!N2104</f>
        <v>1070.5897363636404</v>
      </c>
      <c r="N2104" s="5">
        <f>Online_RAW!C2104*60</f>
        <v>-0.11342857142857141</v>
      </c>
      <c r="O2104" s="5">
        <f>MAX(0, Online_RAW!D2104*60)</f>
        <v>179.73627272727302</v>
      </c>
      <c r="P2104" s="5">
        <f>_xlfn.IFNA(VLOOKUP(A2104,Sampling!$D$7:$E$14,2,FALSE),0)</f>
        <v>0</v>
      </c>
      <c r="Q2104">
        <f>_xlfn.IFNA(VLOOKUP(A2104,Refill!$D$6:$G$8,2,FALSE),0)</f>
        <v>0</v>
      </c>
    </row>
    <row r="2105" spans="1:17" x14ac:dyDescent="0.25">
      <c r="A2105" s="5">
        <f>ROUND((Online_RAW!B2105-General!$B$10)*24,3)</f>
        <v>35.049999999999997</v>
      </c>
      <c r="B2105" s="5">
        <f>General!$B$12+Online_ANA!K2105/1000+Online_ANA!L2105/1000+Online_ANA!M2105/1000/General!$B$22-SUM($P$2:P2105)/1000/General!$B$24+SUM($Q$2:Q2105)/1000/General!$B$24</f>
        <v>2.1666457895016697</v>
      </c>
      <c r="C2105" s="5">
        <f>Online_RAW!K2105</f>
        <v>83.745000000000005</v>
      </c>
      <c r="D2105" s="5">
        <f>Online_RAW!J2105</f>
        <v>11.6457142857143</v>
      </c>
      <c r="E2105" s="5">
        <f>(1-F2105/100-G2105/100)/(1-C2105/100-D2105/100-General!$B$17/100)</f>
        <v>9.5321687275245603E-3</v>
      </c>
      <c r="F2105" s="5">
        <f>N2105*General!$B$14/(N2105+O2105)+O2105*100/(N2105+O2105)</f>
        <v>99.960167889714668</v>
      </c>
      <c r="G2105" s="5">
        <f>N2105*General!$B$15/(N2105+O2105)</f>
        <v>2.0117227416832938E-5</v>
      </c>
      <c r="H2105" s="5">
        <f>(N2105+O2105)*(1/General!$B$20)*((F2105/100)-E2105*(C2105/100))*1000/B2105</f>
        <v>3677.2285452416631</v>
      </c>
      <c r="I2105" s="5">
        <f>(N2105+O2105)*(1/General!$B$20)*((D2105/100)*E2105-(G2105/100))*1000/B2105</f>
        <v>4.1158064204076554</v>
      </c>
      <c r="J2105" s="5">
        <f t="shared" si="33"/>
        <v>1.119268593118454E-3</v>
      </c>
      <c r="K2105" s="5">
        <f>MAX(Online_RAW!$L$2-Online_RAW!L2105,0)</f>
        <v>0</v>
      </c>
      <c r="L2105" s="5">
        <f>0.0039*(Online_RAW!M2105)</f>
        <v>297.2233875</v>
      </c>
      <c r="M2105" s="10">
        <f>Online_RAW!$N$2-Online_RAW!N2105</f>
        <v>1073.0204181818199</v>
      </c>
      <c r="N2105" s="5">
        <f>Online_RAW!C2105*60</f>
        <v>9.0571428571428594E-2</v>
      </c>
      <c r="O2105" s="5">
        <f>MAX(0, Online_RAW!D2105*60)</f>
        <v>179.99672727272701</v>
      </c>
      <c r="P2105" s="5">
        <f>_xlfn.IFNA(VLOOKUP(A2105,Sampling!$D$7:$E$14,2,FALSE),0)</f>
        <v>0</v>
      </c>
      <c r="Q2105">
        <f>_xlfn.IFNA(VLOOKUP(A2105,Refill!$D$6:$G$8,2,FALSE),0)</f>
        <v>0</v>
      </c>
    </row>
    <row r="2106" spans="1:17" x14ac:dyDescent="0.25">
      <c r="A2106" s="5">
        <f>ROUND((Online_RAW!B2106-General!$B$10)*24,3)</f>
        <v>35.067</v>
      </c>
      <c r="B2106" s="5">
        <f>General!$B$12+Online_ANA!K2106/1000+Online_ANA!L2106/1000+Online_ANA!M2106/1000/General!$B$22-SUM($P$2:P2106)/1000/General!$B$24+SUM($Q$2:Q2106)/1000/General!$B$24</f>
        <v>2.1696399645537987</v>
      </c>
      <c r="C2106" s="5">
        <f>Online_RAW!K2106</f>
        <v>83.65625</v>
      </c>
      <c r="D2106" s="5">
        <f>Online_RAW!J2106</f>
        <v>11.6588888888889</v>
      </c>
      <c r="E2106" s="5">
        <f>(1-F2106/100-G2106/100)/(1-C2106/100-D2106/100-General!$B$17/100)</f>
        <v>2.4390622847948604E-2</v>
      </c>
      <c r="F2106" s="5">
        <f>N2106*General!$B$14/(N2106+O2106)+O2106*100/(N2106+O2106)</f>
        <v>99.896234547635871</v>
      </c>
      <c r="G2106" s="5">
        <f>N2106*General!$B$15/(N2106+O2106)</f>
        <v>5.2406794123298186E-5</v>
      </c>
      <c r="H2106" s="5">
        <f>(N2106+O2106)*(1/General!$B$20)*((F2106/100)-E2106*(C2106/100))*1000/B2106</f>
        <v>3627.424822706429</v>
      </c>
      <c r="I2106" s="5">
        <f>(N2106+O2106)*(1/General!$B$20)*((D2106/100)*E2106-(G2106/100))*1000/B2106</f>
        <v>10.539301521968323</v>
      </c>
      <c r="J2106" s="5">
        <f t="shared" si="33"/>
        <v>2.9054500195278832E-3</v>
      </c>
      <c r="K2106" s="5">
        <f>MAX(Online_RAW!$L$2-Online_RAW!L2106,0)</f>
        <v>0</v>
      </c>
      <c r="L2106" s="5">
        <f>0.0039*(Online_RAW!M2106)</f>
        <v>297.99249999999984</v>
      </c>
      <c r="M2106" s="10">
        <f>Online_RAW!$N$2-Online_RAW!N2106</f>
        <v>1075.4457363636402</v>
      </c>
      <c r="N2106" s="5">
        <f>Online_RAW!C2106*60</f>
        <v>0.23618181818181838</v>
      </c>
      <c r="O2106" s="5">
        <f>MAX(0, Online_RAW!D2106*60)</f>
        <v>180.03190909090921</v>
      </c>
      <c r="P2106" s="5">
        <f>_xlfn.IFNA(VLOOKUP(A2106,Sampling!$D$7:$E$14,2,FALSE),0)</f>
        <v>0</v>
      </c>
      <c r="Q2106">
        <f>_xlfn.IFNA(VLOOKUP(A2106,Refill!$D$6:$G$8,2,FALSE),0)</f>
        <v>0</v>
      </c>
    </row>
    <row r="2107" spans="1:17" x14ac:dyDescent="0.25">
      <c r="A2107" s="5">
        <f>ROUND((Online_RAW!B2107-General!$B$10)*24,3)</f>
        <v>35.082999999999998</v>
      </c>
      <c r="B2107" s="5">
        <f>General!$B$12+Online_ANA!K2107/1000+Online_ANA!L2107/1000+Online_ANA!M2107/1000/General!$B$22-SUM($P$2:P2107)/1000/General!$B$24+SUM($Q$2:Q2107)/1000/General!$B$24</f>
        <v>2.1726716493318721</v>
      </c>
      <c r="C2107" s="5">
        <f>Online_RAW!K2107</f>
        <v>83.584000000000003</v>
      </c>
      <c r="D2107" s="5">
        <f>Online_RAW!J2107</f>
        <v>11.643750000000001</v>
      </c>
      <c r="E2107" s="5">
        <f>(1-F2107/100-G2107/100)/(1-C2107/100-D2107/100-General!$B$17/100)</f>
        <v>4.9915182948845963E-3</v>
      </c>
      <c r="F2107" s="5">
        <f>N2107*General!$B$14/(N2107+O2107)+O2107*100/(N2107+O2107)</f>
        <v>99.978328072969447</v>
      </c>
      <c r="G2107" s="5">
        <f>N2107*General!$B$15/(N2107+O2107)</f>
        <v>1.0945417692196309E-5</v>
      </c>
      <c r="H2107" s="5">
        <f>(N2107+O2107)*(1/General!$B$20)*((F2107/100)-E2107*(C2107/100))*1000/B2107</f>
        <v>3683.7416618441462</v>
      </c>
      <c r="I2107" s="5">
        <f>(N2107+O2107)*(1/General!$B$20)*((D2107/100)*E2107-(G2107/100))*1000/B2107</f>
        <v>2.1500232130060679</v>
      </c>
      <c r="J2107" s="5">
        <f t="shared" si="33"/>
        <v>5.8365200667457456E-4</v>
      </c>
      <c r="K2107" s="5">
        <f>MAX(Online_RAW!$L$2-Online_RAW!L2107,0)</f>
        <v>0</v>
      </c>
      <c r="L2107" s="5">
        <f>0.0039*(Online_RAW!M2107)</f>
        <v>298.75462499999998</v>
      </c>
      <c r="M2107" s="10">
        <f>Online_RAW!$N$2-Online_RAW!N2107</f>
        <v>1077.9195565217406</v>
      </c>
      <c r="N2107" s="5">
        <f>Online_RAW!C2107*60</f>
        <v>4.9304347826086982E-2</v>
      </c>
      <c r="O2107" s="5">
        <f>MAX(0, Online_RAW!D2107*60)</f>
        <v>180.1333043478264</v>
      </c>
      <c r="P2107" s="5">
        <f>_xlfn.IFNA(VLOOKUP(A2107,Sampling!$D$7:$E$14,2,FALSE),0)</f>
        <v>0</v>
      </c>
      <c r="Q2107">
        <f>_xlfn.IFNA(VLOOKUP(A2107,Refill!$D$6:$G$8,2,FALSE),0)</f>
        <v>0</v>
      </c>
    </row>
    <row r="2108" spans="1:17" x14ac:dyDescent="0.25">
      <c r="A2108" s="5">
        <f>ROUND((Online_RAW!B2108-General!$B$10)*24,3)</f>
        <v>35.1</v>
      </c>
      <c r="B2108" s="5">
        <f>General!$B$12+Online_ANA!K2108/1000+Online_ANA!L2108/1000+Online_ANA!M2108/1000/General!$B$22-SUM($P$2:P2108)/1000/General!$B$24+SUM($Q$2:Q2108)/1000/General!$B$24</f>
        <v>2.1757661134487072</v>
      </c>
      <c r="C2108" s="5">
        <f>Online_RAW!K2108</f>
        <v>83.650999999999996</v>
      </c>
      <c r="D2108" s="5">
        <f>Online_RAW!J2108</f>
        <v>11.6133333333333</v>
      </c>
      <c r="E2108" s="5">
        <f>(1-F2108/100-G2108/100)/(1-C2108/100-D2108/100-General!$B$17/100)</f>
        <v>-2.9581432803596382E-2</v>
      </c>
      <c r="F2108" s="5">
        <f>N2108*General!$B$14/(N2108+O2108)+O2108*100/(N2108+O2108)</f>
        <v>100.12735246628301</v>
      </c>
      <c r="G2108" s="5">
        <f>N2108*General!$B$15/(N2108+O2108)</f>
        <v>-6.4319427415667805E-5</v>
      </c>
      <c r="H2108" s="5">
        <f>(N2108+O2108)*(1/General!$B$20)*((F2108/100)-E2108*(C2108/100))*1000/B2108</f>
        <v>3778.9056330754206</v>
      </c>
      <c r="I2108" s="5">
        <f>(N2108+O2108)*(1/General!$B$20)*((D2108/100)*E2108-(G2108/100))*1000/B2108</f>
        <v>-12.650437744166437</v>
      </c>
      <c r="J2108" s="5">
        <f t="shared" si="33"/>
        <v>-3.3476458457818163E-3</v>
      </c>
      <c r="K2108" s="5">
        <f>MAX(Online_RAW!$L$2-Online_RAW!L2108,0)</f>
        <v>0</v>
      </c>
      <c r="L2108" s="5">
        <f>0.0039*(Online_RAW!M2108)</f>
        <v>299.55997500000001</v>
      </c>
      <c r="M2108" s="10">
        <f>Online_RAW!$N$2-Online_RAW!N2108</f>
        <v>1080.4146909090905</v>
      </c>
      <c r="N2108" s="5">
        <f>Online_RAW!C2108*60</f>
        <v>-0.28881818181818164</v>
      </c>
      <c r="O2108" s="5">
        <f>MAX(0, Online_RAW!D2108*60)</f>
        <v>179.90371428571439</v>
      </c>
      <c r="P2108" s="5">
        <f>_xlfn.IFNA(VLOOKUP(A2108,Sampling!$D$7:$E$14,2,FALSE),0)</f>
        <v>0</v>
      </c>
      <c r="Q2108">
        <f>_xlfn.IFNA(VLOOKUP(A2108,Refill!$D$6:$G$8,2,FALSE),0)</f>
        <v>0</v>
      </c>
    </row>
    <row r="2109" spans="1:17" x14ac:dyDescent="0.25">
      <c r="A2109" s="5">
        <f>ROUND((Online_RAW!B2109-General!$B$10)*24,3)</f>
        <v>35.116999999999997</v>
      </c>
      <c r="B2109" s="5">
        <f>General!$B$12+Online_ANA!K2109/1000+Online_ANA!L2109/1000+Online_ANA!M2109/1000/General!$B$22-SUM($P$2:P2109)/1000/General!$B$24+SUM($Q$2:Q2109)/1000/General!$B$24</f>
        <v>2.1787563133131744</v>
      </c>
      <c r="C2109" s="5">
        <f>Online_RAW!K2109</f>
        <v>83.7</v>
      </c>
      <c r="D2109" s="5">
        <f>Online_RAW!J2109</f>
        <v>11.6366666666667</v>
      </c>
      <c r="E2109" s="5">
        <f>(1-F2109/100-G2109/100)/(1-C2109/100-D2109/100-General!$B$17/100)</f>
        <v>6.1508313640718792E-3</v>
      </c>
      <c r="F2109" s="5">
        <f>N2109*General!$B$14/(N2109+O2109)+O2109*100/(N2109+O2109)</f>
        <v>99.973964891444638</v>
      </c>
      <c r="G2109" s="5">
        <f>N2109*General!$B$15/(N2109+O2109)</f>
        <v>1.3149044724930472E-5</v>
      </c>
      <c r="H2109" s="5">
        <f>(N2109+O2109)*(1/General!$B$20)*((F2109/100)-E2109*(C2109/100))*1000/B2109</f>
        <v>3666.6610654515521</v>
      </c>
      <c r="I2109" s="5">
        <f>(N2109+O2109)*(1/General!$B$20)*((D2109/100)*E2109-(G2109/100))*1000/B2109</f>
        <v>2.6382059103317039</v>
      </c>
      <c r="J2109" s="5">
        <f t="shared" si="33"/>
        <v>7.1951180194693208E-4</v>
      </c>
      <c r="K2109" s="5">
        <f>MAX(Online_RAW!$L$2-Online_RAW!L2109,0)</f>
        <v>0</v>
      </c>
      <c r="L2109" s="5">
        <f>0.0039*(Online_RAW!M2109)</f>
        <v>300.34533749999997</v>
      </c>
      <c r="M2109" s="10">
        <f>Online_RAW!$N$2-Online_RAW!N2109</f>
        <v>1082.8179636363602</v>
      </c>
      <c r="N2109" s="5">
        <f>Online_RAW!C2109*60</f>
        <v>5.9181818181818155E-2</v>
      </c>
      <c r="O2109" s="5">
        <f>MAX(0, Online_RAW!D2109*60)</f>
        <v>179.97463636363619</v>
      </c>
      <c r="P2109" s="5">
        <f>_xlfn.IFNA(VLOOKUP(A2109,Sampling!$D$7:$E$14,2,FALSE),0)</f>
        <v>0</v>
      </c>
      <c r="Q2109">
        <f>_xlfn.IFNA(VLOOKUP(A2109,Refill!$D$6:$G$8,2,FALSE),0)</f>
        <v>0</v>
      </c>
    </row>
    <row r="2110" spans="1:17" x14ac:dyDescent="0.25">
      <c r="A2110" s="5">
        <f>ROUND((Online_RAW!B2110-General!$B$10)*24,3)</f>
        <v>35.133000000000003</v>
      </c>
      <c r="B2110" s="5">
        <f>General!$B$12+Online_ANA!K2110/1000+Online_ANA!L2110/1000+Online_ANA!M2110/1000/General!$B$22-SUM($P$2:P2110)/1000/General!$B$24+SUM($Q$2:Q2110)/1000/General!$B$24</f>
        <v>2.1817519825092373</v>
      </c>
      <c r="C2110" s="5">
        <f>Online_RAW!K2110</f>
        <v>83.632499999999993</v>
      </c>
      <c r="D2110" s="5">
        <f>Online_RAW!J2110</f>
        <v>11.6745454545455</v>
      </c>
      <c r="E2110" s="5">
        <f>(1-F2110/100-G2110/100)/(1-C2110/100-D2110/100-General!$B$17/100)</f>
        <v>2.4580927788202658E-2</v>
      </c>
      <c r="F2110" s="5">
        <f>N2110*General!$B$14/(N2110+O2110)+O2110*100/(N2110+O2110)</f>
        <v>99.895225885355245</v>
      </c>
      <c r="G2110" s="5">
        <f>N2110*General!$B$15/(N2110+O2110)</f>
        <v>5.2916219517548161E-5</v>
      </c>
      <c r="H2110" s="5">
        <f>(N2110+O2110)*(1/General!$B$20)*((F2110/100)-E2110*(C2110/100))*1000/B2110</f>
        <v>3604.9603359400403</v>
      </c>
      <c r="I2110" s="5">
        <f>(N2110+O2110)*(1/General!$B$20)*((D2110/100)*E2110-(G2110/100))*1000/B2110</f>
        <v>10.571694373991907</v>
      </c>
      <c r="J2110" s="5">
        <f t="shared" si="33"/>
        <v>2.9325411069287674E-3</v>
      </c>
      <c r="K2110" s="5">
        <f>MAX(Online_RAW!$L$2-Online_RAW!L2110,0)</f>
        <v>0</v>
      </c>
      <c r="L2110" s="5">
        <f>0.0039*(Online_RAW!M2110)</f>
        <v>301.12011428571418</v>
      </c>
      <c r="M2110" s="10">
        <f>Online_RAW!$N$2-Online_RAW!N2110</f>
        <v>1085.2387363636399</v>
      </c>
      <c r="N2110" s="5">
        <f>Online_RAW!C2110*60</f>
        <v>0.23836363636363622</v>
      </c>
      <c r="O2110" s="5">
        <f>MAX(0, Online_RAW!D2110*60)</f>
        <v>179.94354545454539</v>
      </c>
      <c r="P2110" s="5">
        <f>_xlfn.IFNA(VLOOKUP(A2110,Sampling!$D$7:$E$14,2,FALSE),0)</f>
        <v>0</v>
      </c>
      <c r="Q2110">
        <f>_xlfn.IFNA(VLOOKUP(A2110,Refill!$D$6:$G$8,2,FALSE),0)</f>
        <v>0</v>
      </c>
    </row>
    <row r="2111" spans="1:17" x14ac:dyDescent="0.25">
      <c r="A2111" s="5">
        <f>ROUND((Online_RAW!B2111-General!$B$10)*24,3)</f>
        <v>35.15</v>
      </c>
      <c r="B2111" s="5">
        <f>General!$B$12+Online_ANA!K2111/1000+Online_ANA!L2111/1000+Online_ANA!M2111/1000/General!$B$22-SUM($P$2:P2111)/1000/General!$B$24+SUM($Q$2:Q2111)/1000/General!$B$24</f>
        <v>2.1848450268279116</v>
      </c>
      <c r="C2111" s="5">
        <f>Online_RAW!K2111</f>
        <v>83.55</v>
      </c>
      <c r="D2111" s="5">
        <f>Online_RAW!J2111</f>
        <v>11.682857142857101</v>
      </c>
      <c r="E2111" s="5">
        <f>(1-F2111/100-G2111/100)/(1-C2111/100-D2111/100-General!$B$17/100)</f>
        <v>-1.5062574351640903E-2</v>
      </c>
      <c r="F2111" s="5">
        <f>N2111*General!$B$14/(N2111+O2111)+O2111*100/(N2111+O2111)</f>
        <v>100.06532097406554</v>
      </c>
      <c r="G2111" s="5">
        <f>N2111*General!$B$15/(N2111+O2111)</f>
        <v>-3.2990390942197032E-5</v>
      </c>
      <c r="H2111" s="5">
        <f>(N2111+O2111)*(1/General!$B$20)*((F2111/100)-E2111*(C2111/100))*1000/B2111</f>
        <v>3721.9579174856649</v>
      </c>
      <c r="I2111" s="5">
        <f>(N2111+O2111)*(1/General!$B$20)*((D2111/100)*E2111-(G2111/100))*1000/B2111</f>
        <v>-6.4628910858233928</v>
      </c>
      <c r="J2111" s="5">
        <f t="shared" si="33"/>
        <v>-1.7364223962503425E-3</v>
      </c>
      <c r="K2111" s="5">
        <f>MAX(Online_RAW!$L$2-Online_RAW!L2111,0)</f>
        <v>0</v>
      </c>
      <c r="L2111" s="5">
        <f>0.0039*(Online_RAW!M2111)</f>
        <v>301.92283333333324</v>
      </c>
      <c r="M2111" s="10">
        <f>Online_RAW!$N$2-Online_RAW!N2111</f>
        <v>1087.7351909090903</v>
      </c>
      <c r="N2111" s="5">
        <f>Online_RAW!C2111*60</f>
        <v>-0.1483636363636362</v>
      </c>
      <c r="O2111" s="5">
        <f>MAX(0, Online_RAW!D2111*60)</f>
        <v>180.0354545454546</v>
      </c>
      <c r="P2111" s="5">
        <f>_xlfn.IFNA(VLOOKUP(A2111,Sampling!$D$7:$E$14,2,FALSE),0)</f>
        <v>0</v>
      </c>
      <c r="Q2111">
        <f>_xlfn.IFNA(VLOOKUP(A2111,Refill!$D$6:$G$8,2,FALSE),0)</f>
        <v>0</v>
      </c>
    </row>
    <row r="2112" spans="1:17" x14ac:dyDescent="0.25">
      <c r="A2112" s="5">
        <f>ROUND((Online_RAW!B2112-General!$B$10)*24,3)</f>
        <v>35.167000000000002</v>
      </c>
      <c r="B2112" s="5">
        <f>General!$B$12+Online_ANA!K2112/1000+Online_ANA!L2112/1000+Online_ANA!M2112/1000/General!$B$22-SUM($P$2:P2112)/1000/General!$B$24+SUM($Q$2:Q2112)/1000/General!$B$24</f>
        <v>2.1879017782080292</v>
      </c>
      <c r="C2112" s="5">
        <f>Online_RAW!K2112</f>
        <v>83.618333333333297</v>
      </c>
      <c r="D2112" s="5">
        <f>Online_RAW!J2112</f>
        <v>11.68</v>
      </c>
      <c r="E2112" s="5">
        <f>(1-F2112/100-G2112/100)/(1-C2112/100-D2112/100-General!$B$17/100)</f>
        <v>-5.8392928920041002E-3</v>
      </c>
      <c r="F2112" s="5">
        <f>N2112*General!$B$14/(N2112+O2112)+O2112*100/(N2112+O2112)</f>
        <v>100.02494038778596</v>
      </c>
      <c r="G2112" s="5">
        <f>N2112*General!$B$15/(N2112+O2112)</f>
        <v>-1.2596155447458715E-5</v>
      </c>
      <c r="H2112" s="5">
        <f>(N2112+O2112)*(1/General!$B$20)*((F2112/100)-E2112*(C2112/100))*1000/B2112</f>
        <v>3692.2393661185483</v>
      </c>
      <c r="I2112" s="5">
        <f>(N2112+O2112)*(1/General!$B$20)*((D2112/100)*E2112-(G2112/100))*1000/B2112</f>
        <v>-2.5048953238656595</v>
      </c>
      <c r="J2112" s="5">
        <f t="shared" si="33"/>
        <v>-6.7842170441374187E-4</v>
      </c>
      <c r="K2112" s="5">
        <f>MAX(Online_RAW!$L$2-Online_RAW!L2112,0)</f>
        <v>0</v>
      </c>
      <c r="L2112" s="5">
        <f>0.0039*(Online_RAW!M2112)</f>
        <v>302.7207857142858</v>
      </c>
      <c r="M2112" s="10">
        <f>Online_RAW!$N$2-Online_RAW!N2112</f>
        <v>1090.1972818181803</v>
      </c>
      <c r="N2112" s="5">
        <f>Online_RAW!C2112*60</f>
        <v>-5.6727272727272703E-2</v>
      </c>
      <c r="O2112" s="5">
        <f>MAX(0, Online_RAW!D2112*60)</f>
        <v>180.19827272727301</v>
      </c>
      <c r="P2112" s="5">
        <f>_xlfn.IFNA(VLOOKUP(A2112,Sampling!$D$7:$E$14,2,FALSE),0)</f>
        <v>0</v>
      </c>
      <c r="Q2112">
        <f>_xlfn.IFNA(VLOOKUP(A2112,Refill!$D$6:$G$8,2,FALSE),0)</f>
        <v>0</v>
      </c>
    </row>
    <row r="2113" spans="1:17" x14ac:dyDescent="0.25">
      <c r="A2113" s="5">
        <f>ROUND((Online_RAW!B2113-General!$B$10)*24,3)</f>
        <v>35.183</v>
      </c>
      <c r="B2113" s="5">
        <f>General!$B$12+Online_ANA!K2113/1000+Online_ANA!L2113/1000+Online_ANA!M2113/1000/General!$B$22-SUM($P$2:P2113)/1000/General!$B$24+SUM($Q$2:Q2113)/1000/General!$B$24</f>
        <v>2.190996956484569</v>
      </c>
      <c r="C2113" s="5">
        <f>Online_RAW!K2113</f>
        <v>83.614999999999995</v>
      </c>
      <c r="D2113" s="5">
        <f>Online_RAW!J2113</f>
        <v>11.6875</v>
      </c>
      <c r="E2113" s="5">
        <f>(1-F2113/100-G2113/100)/(1-C2113/100-D2113/100-General!$B$17/100)</f>
        <v>7.2608621425222179E-3</v>
      </c>
      <c r="F2113" s="5">
        <f>N2113*General!$B$14/(N2113+O2113)+O2113*100/(N2113+O2113)</f>
        <v>99.96901817189385</v>
      </c>
      <c r="G2113" s="5">
        <f>N2113*General!$B$15/(N2113+O2113)</f>
        <v>1.5647387932406868E-5</v>
      </c>
      <c r="H2113" s="5">
        <f>(N2113+O2113)*(1/General!$B$20)*((F2113/100)-E2113*(C2113/100))*1000/B2113</f>
        <v>3639.3612602433063</v>
      </c>
      <c r="I2113" s="5">
        <f>(N2113+O2113)*(1/General!$B$20)*((D2113/100)*E2113-(G2113/100))*1000/B2113</f>
        <v>3.1076707794322811</v>
      </c>
      <c r="J2113" s="5">
        <f t="shared" si="33"/>
        <v>8.5390555023507622E-4</v>
      </c>
      <c r="K2113" s="5">
        <f>MAX(Online_RAW!$L$2-Online_RAW!L2113,0)</f>
        <v>0</v>
      </c>
      <c r="L2113" s="5">
        <f>0.0039*(Online_RAW!M2113)</f>
        <v>303.56917499999997</v>
      </c>
      <c r="M2113" s="10">
        <f>Online_RAW!$N$2-Online_RAW!N2113</f>
        <v>1092.6462818181799</v>
      </c>
      <c r="N2113" s="5">
        <f>Online_RAW!C2113*60</f>
        <v>7.0363636363636198E-2</v>
      </c>
      <c r="O2113" s="5">
        <f>MAX(0, Online_RAW!D2113*60)</f>
        <v>179.80281818181842</v>
      </c>
      <c r="P2113" s="5">
        <f>_xlfn.IFNA(VLOOKUP(A2113,Sampling!$D$7:$E$14,2,FALSE),0)</f>
        <v>0</v>
      </c>
      <c r="Q2113">
        <f>_xlfn.IFNA(VLOOKUP(A2113,Refill!$D$6:$G$8,2,FALSE),0)</f>
        <v>0</v>
      </c>
    </row>
    <row r="2114" spans="1:17" x14ac:dyDescent="0.25">
      <c r="A2114" s="5">
        <f>ROUND((Online_RAW!B2114-General!$B$10)*24,3)</f>
        <v>35.200000000000003</v>
      </c>
      <c r="B2114" s="5">
        <f>General!$B$12+Online_ANA!K2114/1000+Online_ANA!L2114/1000+Online_ANA!M2114/1000/General!$B$22-SUM($P$2:P2114)/1000/General!$B$24+SUM($Q$2:Q2114)/1000/General!$B$24</f>
        <v>2.1939735661488724</v>
      </c>
      <c r="C2114" s="5">
        <f>Online_RAW!K2114</f>
        <v>83.564999999999998</v>
      </c>
      <c r="D2114" s="5">
        <f>Online_RAW!J2114</f>
        <v>11.675000000000001</v>
      </c>
      <c r="E2114" s="5">
        <f>(1-F2114/100-G2114/100)/(1-C2114/100-D2114/100-General!$B$17/100)</f>
        <v>-9.1341367879393183E-4</v>
      </c>
      <c r="F2114" s="5">
        <f>N2114*General!$B$14/(N2114+O2114)+O2114*100/(N2114+O2114)</f>
        <v>100.00395461932098</v>
      </c>
      <c r="G2114" s="5">
        <f>N2114*General!$B$15/(N2114+O2114)</f>
        <v>-1.9972824853456947E-6</v>
      </c>
      <c r="H2114" s="5">
        <f>(N2114+O2114)*(1/General!$B$20)*((F2114/100)-E2114*(C2114/100))*1000/B2114</f>
        <v>3668.26564191031</v>
      </c>
      <c r="I2114" s="5">
        <f>(N2114+O2114)*(1/General!$B$20)*((D2114/100)*E2114-(G2114/100))*1000/B2114</f>
        <v>-0.39080067255485512</v>
      </c>
      <c r="J2114" s="5">
        <f t="shared" si="33"/>
        <v>-1.0653554314330932E-4</v>
      </c>
      <c r="K2114" s="5">
        <f>MAX(Online_RAW!$L$2-Online_RAW!L2114,0)</f>
        <v>0</v>
      </c>
      <c r="L2114" s="5">
        <f>0.0039*(Online_RAW!M2114)</f>
        <v>304.32918749999999</v>
      </c>
      <c r="M2114" s="10">
        <f>Online_RAW!$N$2-Online_RAW!N2114</f>
        <v>1095.0623727272705</v>
      </c>
      <c r="N2114" s="5">
        <f>Online_RAW!C2114*60</f>
        <v>-8.9999999999999993E-3</v>
      </c>
      <c r="O2114" s="5">
        <f>MAX(0, Online_RAW!D2114*60)</f>
        <v>180.25390909090919</v>
      </c>
      <c r="P2114" s="5">
        <f>_xlfn.IFNA(VLOOKUP(A2114,Sampling!$D$7:$E$14,2,FALSE),0)</f>
        <v>0</v>
      </c>
      <c r="Q2114">
        <f>_xlfn.IFNA(VLOOKUP(A2114,Refill!$D$6:$G$8,2,FALSE),0)</f>
        <v>0</v>
      </c>
    </row>
    <row r="2115" spans="1:17" x14ac:dyDescent="0.25">
      <c r="A2115" s="5">
        <f>ROUND((Online_RAW!B2115-General!$B$10)*24,3)</f>
        <v>35.216999999999999</v>
      </c>
      <c r="B2115" s="5">
        <f>General!$B$12+Online_ANA!K2115/1000+Online_ANA!L2115/1000+Online_ANA!M2115/1000/General!$B$22-SUM($P$2:P2115)/1000/General!$B$24+SUM($Q$2:Q2115)/1000/General!$B$24</f>
        <v>2.1973293147623019</v>
      </c>
      <c r="C2115" s="5">
        <f>Online_RAW!K2115</f>
        <v>83.57</v>
      </c>
      <c r="D2115" s="5">
        <f>Online_RAW!J2115</f>
        <v>11.6677777777778</v>
      </c>
      <c r="E2115" s="5">
        <f>(1-F2115/100-G2115/100)/(1-C2115/100-D2115/100-General!$B$17/100)</f>
        <v>4.8762255491394358E-3</v>
      </c>
      <c r="F2115" s="5">
        <f>N2115*General!$B$14/(N2115+O2115)+O2115*100/(N2115+O2115)</f>
        <v>99.97887756771992</v>
      </c>
      <c r="G2115" s="5">
        <f>N2115*General!$B$15/(N2115+O2115)</f>
        <v>1.0667895090949851E-5</v>
      </c>
      <c r="H2115" s="5">
        <f>(N2115+O2115)*(1/General!$B$20)*((F2115/100)-E2115*(C2115/100))*1000/B2115</f>
        <v>3638.6682726544882</v>
      </c>
      <c r="I2115" s="5">
        <f>(N2115+O2115)*(1/General!$B$20)*((D2115/100)*E2115-(G2115/100))*1000/B2115</f>
        <v>2.0787318535659396</v>
      </c>
      <c r="J2115" s="5">
        <f t="shared" si="33"/>
        <v>5.7128919093508328E-4</v>
      </c>
      <c r="K2115" s="5">
        <f>MAX(Online_RAW!$L$2-Online_RAW!L2115,0)</f>
        <v>0</v>
      </c>
      <c r="L2115" s="5">
        <f>0.0039*(Online_RAW!M2115)</f>
        <v>305.39978181818191</v>
      </c>
      <c r="M2115" s="10">
        <f>Online_RAW!$N$2-Online_RAW!N2115</f>
        <v>1097.5531909090905</v>
      </c>
      <c r="N2115" s="5">
        <f>Online_RAW!C2115*60</f>
        <v>4.8000000000000001E-2</v>
      </c>
      <c r="O2115" s="5">
        <f>MAX(0, Online_RAW!D2115*60)</f>
        <v>179.93127272727301</v>
      </c>
      <c r="P2115" s="5">
        <f>_xlfn.IFNA(VLOOKUP(A2115,Sampling!$D$7:$E$14,2,FALSE),0)</f>
        <v>0</v>
      </c>
      <c r="Q2115">
        <f>_xlfn.IFNA(VLOOKUP(A2115,Refill!$D$6:$G$8,2,FALSE),0)</f>
        <v>0</v>
      </c>
    </row>
    <row r="2116" spans="1:17" x14ac:dyDescent="0.25">
      <c r="A2116" s="5">
        <f>ROUND((Online_RAW!B2116-General!$B$10)*24,3)</f>
        <v>35.232999999999997</v>
      </c>
      <c r="B2116" s="5">
        <f>General!$B$12+Online_ANA!K2116/1000+Online_ANA!L2116/1000+Online_ANA!M2116/1000/General!$B$22-SUM($P$2:P2116)/1000/General!$B$24+SUM($Q$2:Q2116)/1000/General!$B$24</f>
        <v>2.2010193218887162</v>
      </c>
      <c r="C2116" s="5">
        <f>Online_RAW!K2116</f>
        <v>83.79</v>
      </c>
      <c r="D2116" s="5">
        <f>Online_RAW!J2116</f>
        <v>11.606999999999999</v>
      </c>
      <c r="E2116" s="5">
        <f>(1-F2116/100-G2116/100)/(1-C2116/100-D2116/100-General!$B$17/100)</f>
        <v>2.4760680533791072E-3</v>
      </c>
      <c r="F2116" s="5">
        <f>N2116*General!$B$14/(N2116+O2116)+O2116*100/(N2116+O2116)</f>
        <v>99.989668816580917</v>
      </c>
      <c r="G2116" s="5">
        <f>N2116*General!$B$15/(N2116+O2116)</f>
        <v>5.2177694035799638E-6</v>
      </c>
      <c r="H2116" s="5">
        <f>(N2116+O2116)*(1/General!$B$20)*((F2116/100)-E2116*(C2116/100))*1000/B2116</f>
        <v>3640.4148870295217</v>
      </c>
      <c r="I2116" s="5">
        <f>(N2116+O2116)*(1/General!$B$20)*((D2116/100)*E2116-(G2116/100))*1000/B2116</f>
        <v>1.0483384567855443</v>
      </c>
      <c r="J2116" s="5">
        <f t="shared" si="33"/>
        <v>2.8797224748219825E-4</v>
      </c>
      <c r="K2116" s="5">
        <f>MAX(Online_RAW!$L$2-Online_RAW!L2116,0)</f>
        <v>0</v>
      </c>
      <c r="L2116" s="5">
        <f>0.0039*(Online_RAW!M2116)</f>
        <v>306.76392500000014</v>
      </c>
      <c r="M2116" s="10">
        <f>Online_RAW!$N$2-Online_RAW!N2116</f>
        <v>1100.0883826087002</v>
      </c>
      <c r="N2116" s="5">
        <f>Online_RAW!C2116*60</f>
        <v>2.3478260869565219E-2</v>
      </c>
      <c r="O2116" s="5">
        <f>MAX(0, Online_RAW!D2116*60)</f>
        <v>179.96347826086981</v>
      </c>
      <c r="P2116" s="5">
        <f>_xlfn.IFNA(VLOOKUP(A2116,Sampling!$D$7:$E$14,2,FALSE),0)</f>
        <v>0</v>
      </c>
      <c r="Q2116">
        <f>_xlfn.IFNA(VLOOKUP(A2116,Refill!$D$6:$G$8,2,FALSE),0)</f>
        <v>0</v>
      </c>
    </row>
    <row r="2117" spans="1:17" x14ac:dyDescent="0.25">
      <c r="A2117" s="5">
        <f>ROUND((Online_RAW!B2117-General!$B$10)*24,3)</f>
        <v>35.25</v>
      </c>
      <c r="B2117" s="5">
        <f>General!$B$12+Online_ANA!K2117/1000+Online_ANA!L2117/1000+Online_ANA!M2117/1000/General!$B$22-SUM($P$2:P2117)/1000/General!$B$24+SUM($Q$2:Q2117)/1000/General!$B$24</f>
        <v>2.2042377067389451</v>
      </c>
      <c r="C2117" s="5">
        <f>Online_RAW!K2117</f>
        <v>83.811666666666696</v>
      </c>
      <c r="D2117" s="5">
        <f>Online_RAW!J2117</f>
        <v>11.491250000000001</v>
      </c>
      <c r="E2117" s="5">
        <f>(1-F2117/100-G2117/100)/(1-C2117/100-D2117/100-General!$B$17/100)</f>
        <v>9.4804618656104608E-3</v>
      </c>
      <c r="F2117" s="5">
        <f>N2117*General!$B$14/(N2117+O2117)+O2117*100/(N2117+O2117)</f>
        <v>99.95955117480176</v>
      </c>
      <c r="G2117" s="5">
        <f>N2117*General!$B$15/(N2117+O2117)</f>
        <v>2.0428699595063116E-5</v>
      </c>
      <c r="H2117" s="5">
        <f>(N2117+O2117)*(1/General!$B$20)*((F2117/100)-E2117*(C2117/100))*1000/B2117</f>
        <v>3612.087514176028</v>
      </c>
      <c r="I2117" s="5">
        <f>(N2117+O2117)*(1/General!$B$20)*((D2117/100)*E2117-(G2117/100))*1000/B2117</f>
        <v>3.967484763236496</v>
      </c>
      <c r="J2117" s="5">
        <f t="shared" si="33"/>
        <v>1.0983910959149448E-3</v>
      </c>
      <c r="K2117" s="5">
        <f>MAX(Online_RAW!$L$2-Online_RAW!L2117,0)</f>
        <v>0</v>
      </c>
      <c r="L2117" s="5">
        <f>0.0039*(Online_RAW!M2117)</f>
        <v>307.69362000000001</v>
      </c>
      <c r="M2117" s="10">
        <f>Online_RAW!$N$2-Online_RAW!N2117</f>
        <v>1102.5830545454501</v>
      </c>
      <c r="N2117" s="5">
        <f>Online_RAW!C2117*60</f>
        <v>9.1909090909090801E-2</v>
      </c>
      <c r="O2117" s="5">
        <f>MAX(0, Online_RAW!D2117*60)</f>
        <v>179.8688181818184</v>
      </c>
      <c r="P2117" s="5">
        <f>_xlfn.IFNA(VLOOKUP(A2117,Sampling!$D$7:$E$14,2,FALSE),0)</f>
        <v>0</v>
      </c>
      <c r="Q2117">
        <f>_xlfn.IFNA(VLOOKUP(A2117,Refill!$D$6:$G$8,2,FALSE),0)</f>
        <v>0</v>
      </c>
    </row>
    <row r="2118" spans="1:17" x14ac:dyDescent="0.25">
      <c r="A2118" s="5">
        <f>ROUND((Online_RAW!B2118-General!$B$10)*24,3)</f>
        <v>35.267000000000003</v>
      </c>
      <c r="B2118" s="5">
        <f>General!$B$12+Online_ANA!K2118/1000+Online_ANA!L2118/1000+Online_ANA!M2118/1000/General!$B$22-SUM($P$2:P2118)/1000/General!$B$24+SUM($Q$2:Q2118)/1000/General!$B$24</f>
        <v>2.2064257942878998</v>
      </c>
      <c r="C2118" s="5">
        <f>Online_RAW!K2118</f>
        <v>83.713846153846106</v>
      </c>
      <c r="D2118" s="5">
        <f>Online_RAW!J2118</f>
        <v>11.47</v>
      </c>
      <c r="E2118" s="5">
        <f>(1-F2118/100-G2118/100)/(1-C2118/100-D2118/100-General!$B$17/100)</f>
        <v>4.5132992271757634E-2</v>
      </c>
      <c r="F2118" s="5">
        <f>N2118*General!$B$14/(N2118+O2118)+O2118*100/(N2118+O2118)</f>
        <v>99.802061295218252</v>
      </c>
      <c r="G2118" s="5">
        <f>N2118*General!$B$15/(N2118+O2118)</f>
        <v>9.9969042819066589E-5</v>
      </c>
      <c r="H2118" s="5">
        <f>(N2118+O2118)*(1/General!$B$20)*((F2118/100)-E2118*(C2118/100))*1000/B2118</f>
        <v>3506.6404835803551</v>
      </c>
      <c r="I2118" s="5">
        <f>(N2118+O2118)*(1/General!$B$20)*((D2118/100)*E2118-(G2118/100))*1000/B2118</f>
        <v>18.901053086100358</v>
      </c>
      <c r="J2118" s="5">
        <f t="shared" si="33"/>
        <v>5.3900743958793223E-3</v>
      </c>
      <c r="K2118" s="5">
        <f>MAX(Online_RAW!$L$2-Online_RAW!L2118,0)</f>
        <v>0</v>
      </c>
      <c r="L2118" s="5">
        <f>0.0039*(Online_RAW!M2118)</f>
        <v>308.17312499999997</v>
      </c>
      <c r="M2118" s="10">
        <f>Online_RAW!$N$2-Online_RAW!N2118</f>
        <v>1104.4454095238102</v>
      </c>
      <c r="N2118" s="5">
        <f>Online_RAW!C2118*60</f>
        <v>0.45136363636363624</v>
      </c>
      <c r="O2118" s="5">
        <f>MAX(0, Online_RAW!D2118*60)</f>
        <v>180.15</v>
      </c>
      <c r="P2118" s="5">
        <f>_xlfn.IFNA(VLOOKUP(A2118,Sampling!$D$7:$E$14,2,FALSE),0)</f>
        <v>0</v>
      </c>
      <c r="Q2118">
        <f>_xlfn.IFNA(VLOOKUP(A2118,Refill!$D$6:$G$8,2,FALSE),0)</f>
        <v>0</v>
      </c>
    </row>
    <row r="2119" spans="1:17" x14ac:dyDescent="0.25">
      <c r="A2119" s="5">
        <f>ROUND((Online_RAW!B2119-General!$B$10)*24,3)</f>
        <v>35.283000000000001</v>
      </c>
      <c r="B2119" s="5">
        <f>General!$B$12+Online_ANA!K2119/1000+Online_ANA!L2119/1000+Online_ANA!M2119/1000/General!$B$22-SUM($P$2:P2119)/1000/General!$B$24+SUM($Q$2:Q2119)/1000/General!$B$24</f>
        <v>2.2067970078251471</v>
      </c>
      <c r="C2119" s="5">
        <f>Online_RAW!K2119</f>
        <v>83.335833333333298</v>
      </c>
      <c r="D2119" s="5">
        <f>Online_RAW!J2119</f>
        <v>11.631</v>
      </c>
      <c r="E2119" s="5">
        <f>(1-F2119/100-G2119/100)/(1-C2119/100-D2119/100-General!$B$17/100)</f>
        <v>1.4536273231259789</v>
      </c>
      <c r="F2119" s="5">
        <f>N2119*General!$B$14/(N2119+O2119)+O2119*100/(N2119+O2119)</f>
        <v>93.309245603567263</v>
      </c>
      <c r="G2119" s="5">
        <f>N2119*General!$B$15/(N2119+O2119)</f>
        <v>3.3791688870872432E-3</v>
      </c>
      <c r="H2119" s="5">
        <f>(N2119+O2119)*(1/General!$B$20)*((F2119/100)-E2119*(C2119/100))*1000/B2119</f>
        <v>-1010.6961990221947</v>
      </c>
      <c r="I2119" s="5">
        <f>(N2119+O2119)*(1/General!$B$20)*((D2119/100)*E2119-(G2119/100))*1000/B2119</f>
        <v>613.89029797196099</v>
      </c>
      <c r="J2119" s="5">
        <f t="shared" si="33"/>
        <v>-0.6073934962512707</v>
      </c>
      <c r="K2119" s="5">
        <f>MAX(Online_RAW!$L$2-Online_RAW!L2119,0)</f>
        <v>0</v>
      </c>
      <c r="L2119" s="5">
        <f>0.0039*(Online_RAW!M2119)</f>
        <v>308.3535</v>
      </c>
      <c r="M2119" s="10">
        <f>Online_RAW!$N$2-Online_RAW!N2119</f>
        <v>1104.6534235294102</v>
      </c>
      <c r="N2119" s="5">
        <f>Online_RAW!C2119*60</f>
        <v>15.17536363636362</v>
      </c>
      <c r="O2119" s="5">
        <f>MAX(0, Online_RAW!D2119*60)</f>
        <v>164.4589090909092</v>
      </c>
      <c r="P2119" s="5">
        <f>_xlfn.IFNA(VLOOKUP(A2119,Sampling!$D$7:$E$14,2,FALSE),0)</f>
        <v>0</v>
      </c>
      <c r="Q2119">
        <f>_xlfn.IFNA(VLOOKUP(A2119,Refill!$D$6:$G$8,2,FALSE),0)</f>
        <v>0</v>
      </c>
    </row>
    <row r="2120" spans="1:17" x14ac:dyDescent="0.25">
      <c r="A2120" s="5">
        <f>ROUND((Online_RAW!B2120-General!$B$10)*24,3)</f>
        <v>35.299999999999997</v>
      </c>
      <c r="B2120" s="5">
        <f>General!$B$12+Online_ANA!K2120/1000+Online_ANA!L2120/1000+Online_ANA!M2120/1000/General!$B$22-SUM($P$2:P2120)/1000/General!$B$24+SUM($Q$2:Q2120)/1000/General!$B$24</f>
        <v>2.2068016804281378</v>
      </c>
      <c r="C2120" s="5">
        <f>Online_RAW!K2120</f>
        <v>82.09</v>
      </c>
      <c r="D2120" s="5">
        <f>Online_RAW!J2120</f>
        <v>10.79</v>
      </c>
      <c r="E2120" s="5">
        <f>(1-F2120/100-G2120/100)/(1-C2120/100-D2120/100-General!$B$17/100)</f>
        <v>3.5974266590259991</v>
      </c>
      <c r="F2120" s="5">
        <f>N2120*General!$B$14/(N2120+O2120)+O2120*100/(N2120+O2120)</f>
        <v>75.930744841108506</v>
      </c>
      <c r="G2120" s="5">
        <f>N2120*General!$B$15/(N2120+O2120)</f>
        <v>1.2156189474187624E-2</v>
      </c>
      <c r="H2120" s="5">
        <f>(N2120+O2120)*(1/General!$B$20)*((F2120/100)-E2120*(C2120/100))*1000/B2120</f>
        <v>-7949.4295478860304</v>
      </c>
      <c r="I2120" s="5">
        <f>(N2120+O2120)*(1/General!$B$20)*((D2120/100)*E2120-(G2120/100))*1000/B2120</f>
        <v>1406.0874021302675</v>
      </c>
      <c r="J2120" s="5">
        <f t="shared" si="33"/>
        <v>-0.176879031842503</v>
      </c>
      <c r="K2120" s="5">
        <f>MAX(Online_RAW!$L$2-Online_RAW!L2120,0)</f>
        <v>0</v>
      </c>
      <c r="L2120" s="5">
        <f>0.0039*(Online_RAW!M2120)</f>
        <v>308.3535</v>
      </c>
      <c r="M2120" s="10">
        <f>Online_RAW!$N$2-Online_RAW!N2120</f>
        <v>1104.65851666667</v>
      </c>
      <c r="N2120" s="5">
        <f>Online_RAW!C2120*60</f>
        <v>54.469714285714261</v>
      </c>
      <c r="O2120" s="5">
        <f>MAX(0, Online_RAW!D2120*60)</f>
        <v>124.7631428571426</v>
      </c>
      <c r="P2120" s="5">
        <f>_xlfn.IFNA(VLOOKUP(A2120,Sampling!$D$7:$E$14,2,FALSE),0)</f>
        <v>0</v>
      </c>
      <c r="Q2120">
        <f>_xlfn.IFNA(VLOOKUP(A2120,Refill!$D$6:$G$8,2,FALSE),0)</f>
        <v>0</v>
      </c>
    </row>
    <row r="2121" spans="1:17" x14ac:dyDescent="0.25">
      <c r="A2121" s="5">
        <f>ROUND((Online_RAW!B2121-General!$B$10)*24,3)</f>
        <v>35.317</v>
      </c>
      <c r="B2121" s="5">
        <f>General!$B$12+Online_ANA!K2121/1000+Online_ANA!L2121/1000+Online_ANA!M2121/1000/General!$B$22-SUM($P$2:P2121)/1000/General!$B$24+SUM($Q$2:Q2121)/1000/General!$B$24</f>
        <v>2.206783801441679</v>
      </c>
      <c r="C2121" s="5">
        <f>Online_RAW!K2121</f>
        <v>71.674285714285702</v>
      </c>
      <c r="D2121" s="5">
        <f>Online_RAW!J2121</f>
        <v>9.0107142857142897</v>
      </c>
      <c r="E2121" s="5">
        <f>(1-F2121/100-G2121/100)/(1-C2121/100-D2121/100-General!$B$17/100)</f>
        <v>1.978567827233209</v>
      </c>
      <c r="F2121" s="5">
        <f>N2121*General!$B$14/(N2121+O2121)+O2121*100/(N2121+O2121)</f>
        <v>62.621195311895931</v>
      </c>
      <c r="G2121" s="5">
        <f>N2121*General!$B$15/(N2121+O2121)</f>
        <v>1.8878184185911147E-2</v>
      </c>
      <c r="H2121" s="5">
        <f>(N2121+O2121)*(1/General!$B$20)*((F2121/100)-E2121*(C2121/100))*1000/B2121</f>
        <v>-2880.2155068921547</v>
      </c>
      <c r="I2121" s="5">
        <f>(N2121+O2121)*(1/General!$B$20)*((D2121/100)*E2121-(G2121/100))*1000/B2121</f>
        <v>647.73578024786377</v>
      </c>
      <c r="J2121" s="5">
        <f t="shared" si="33"/>
        <v>-0.22489142867881839</v>
      </c>
      <c r="K2121" s="5">
        <f>MAX(Online_RAW!$L$2-Online_RAW!L2121,0)</f>
        <v>0</v>
      </c>
      <c r="L2121" s="5">
        <f>0.0039*(Online_RAW!M2121)</f>
        <v>308.3535</v>
      </c>
      <c r="M2121" s="10">
        <f>Online_RAW!$N$2-Online_RAW!N2121</f>
        <v>1104.6390285714301</v>
      </c>
      <c r="N2121" s="5">
        <f>Online_RAW!C2121*60</f>
        <v>84.903818181818394</v>
      </c>
      <c r="O2121" s="5">
        <f>MAX(0, Online_RAW!D2121*60)</f>
        <v>94.994454545454602</v>
      </c>
      <c r="P2121" s="5">
        <f>_xlfn.IFNA(VLOOKUP(A2121,Sampling!$D$7:$E$14,2,FALSE),0)</f>
        <v>0</v>
      </c>
      <c r="Q2121">
        <f>_xlfn.IFNA(VLOOKUP(A2121,Refill!$D$6:$G$8,2,FALSE),0)</f>
        <v>0</v>
      </c>
    </row>
    <row r="2122" spans="1:17" x14ac:dyDescent="0.25">
      <c r="A2122" s="5">
        <f>ROUND((Online_RAW!B2122-General!$B$10)*24,3)</f>
        <v>35.332999999999998</v>
      </c>
      <c r="B2122" s="5">
        <f>General!$B$12+Online_ANA!K2122/1000+Online_ANA!L2122/1000+Online_ANA!M2122/1000/General!$B$22-SUM($P$2:P2122)/1000/General!$B$24+SUM($Q$2:Q2122)/1000/General!$B$24</f>
        <v>2.2067736834862388</v>
      </c>
      <c r="C2122" s="5">
        <f>Online_RAW!K2122</f>
        <v>60.147142857142903</v>
      </c>
      <c r="D2122" s="5">
        <f>Online_RAW!J2122</f>
        <v>7.53</v>
      </c>
      <c r="E2122" s="5">
        <f>(1-F2122/100-G2122/100)/(1-C2122/100-D2122/100-General!$B$17/100)</f>
        <v>1.4040916683496845</v>
      </c>
      <c r="F2122" s="5">
        <f>N2122*General!$B$14/(N2122+O2122)+O2122*100/(N2122+O2122)</f>
        <v>55.200659323012189</v>
      </c>
      <c r="G2122" s="5">
        <f>N2122*General!$B$15/(N2122+O2122)</f>
        <v>2.2625929634842331E-2</v>
      </c>
      <c r="H2122" s="5">
        <f>(N2122+O2122)*(1/General!$B$20)*((F2122/100)-E2122*(C2122/100))*1000/B2122</f>
        <v>-1064.6070823620976</v>
      </c>
      <c r="I2122" s="5">
        <f>(N2122+O2122)*(1/General!$B$20)*((D2122/100)*E2122-(G2122/100))*1000/B2122</f>
        <v>383.97425465409384</v>
      </c>
      <c r="J2122" s="5">
        <f t="shared" si="33"/>
        <v>-0.36067227150335196</v>
      </c>
      <c r="K2122" s="5">
        <f>MAX(Online_RAW!$L$2-Online_RAW!L2122,0)</f>
        <v>0</v>
      </c>
      <c r="L2122" s="5">
        <f>0.0039*(Online_RAW!M2122)</f>
        <v>308.3535</v>
      </c>
      <c r="M2122" s="10">
        <f>Online_RAW!$N$2-Online_RAW!N2122</f>
        <v>1104.6280000000002</v>
      </c>
      <c r="N2122" s="5">
        <f>Online_RAW!C2122*60</f>
        <v>101.8276363636362</v>
      </c>
      <c r="O2122" s="5">
        <f>MAX(0, Online_RAW!D2122*60)</f>
        <v>78.191727272727007</v>
      </c>
      <c r="P2122" s="5">
        <f>_xlfn.IFNA(VLOOKUP(A2122,Sampling!$D$7:$E$14,2,FALSE),0)</f>
        <v>0</v>
      </c>
      <c r="Q2122">
        <f>_xlfn.IFNA(VLOOKUP(A2122,Refill!$D$6:$G$8,2,FALSE),0)</f>
        <v>0</v>
      </c>
    </row>
    <row r="2123" spans="1:17" x14ac:dyDescent="0.25">
      <c r="A2123" s="5">
        <f>ROUND((Online_RAW!B2123-General!$B$10)*24,3)</f>
        <v>35.35</v>
      </c>
      <c r="B2123" s="5">
        <f>General!$B$12+Online_ANA!K2123/1000+Online_ANA!L2123/1000+Online_ANA!M2123/1000/General!$B$22-SUM($P$2:P2123)/1000/General!$B$24+SUM($Q$2:Q2123)/1000/General!$B$24</f>
        <v>2.2067631100917433</v>
      </c>
      <c r="C2123" s="5">
        <f>Online_RAW!K2123</f>
        <v>51.711666666666702</v>
      </c>
      <c r="D2123" s="5">
        <f>Online_RAW!J2123</f>
        <v>6.3278571428571402</v>
      </c>
      <c r="E2123" s="5">
        <f>(1-F2123/100-G2123/100)/(1-C2123/100-D2123/100-General!$B$17/100)</f>
        <v>1.198675242812554</v>
      </c>
      <c r="F2123" s="5">
        <f>N2123*General!$B$14/(N2123+O2123)+O2123*100/(N2123+O2123)</f>
        <v>50.196520298260161</v>
      </c>
      <c r="G2123" s="5">
        <f>N2123*General!$B$15/(N2123+O2123)</f>
        <v>2.5153272576636285E-2</v>
      </c>
      <c r="H2123" s="5">
        <f>(N2123+O2123)*(1/General!$B$20)*((F2123/100)-E2123*(C2123/100))*1000/B2123</f>
        <v>-429.16480982772782</v>
      </c>
      <c r="I2123" s="5">
        <f>(N2123+O2123)*(1/General!$B$20)*((D2123/100)*E2123-(G2123/100))*1000/B2123</f>
        <v>275.20967577537505</v>
      </c>
      <c r="J2123" s="5">
        <f t="shared" si="33"/>
        <v>-0.64126803846253766</v>
      </c>
      <c r="K2123" s="5">
        <f>MAX(Online_RAW!$L$2-Online_RAW!L2123,0)</f>
        <v>0</v>
      </c>
      <c r="L2123" s="5">
        <f>0.0039*(Online_RAW!M2123)</f>
        <v>308.3535</v>
      </c>
      <c r="M2123" s="10">
        <f>Online_RAW!$N$2-Online_RAW!N2123</f>
        <v>1104.6164750000003</v>
      </c>
      <c r="N2123" s="5">
        <f>Online_RAW!C2123*60</f>
        <v>113.22900000000001</v>
      </c>
      <c r="O2123" s="5">
        <f>MAX(0, Online_RAW!D2123*60)</f>
        <v>66.8334545454546</v>
      </c>
      <c r="P2123" s="5">
        <f>_xlfn.IFNA(VLOOKUP(A2123,Sampling!$D$7:$E$14,2,FALSE),0)</f>
        <v>0</v>
      </c>
      <c r="Q2123">
        <f>_xlfn.IFNA(VLOOKUP(A2123,Refill!$D$6:$G$8,2,FALSE),0)</f>
        <v>0</v>
      </c>
    </row>
    <row r="2124" spans="1:17" x14ac:dyDescent="0.25">
      <c r="A2124" s="5">
        <f>ROUND((Online_RAW!B2124-General!$B$10)*24,3)</f>
        <v>35.366999999999997</v>
      </c>
      <c r="B2124" s="5">
        <f>General!$B$12+Online_ANA!K2124/1000+Online_ANA!L2124/1000+Online_ANA!M2124/1000/General!$B$22-SUM($P$2:P2124)/1000/General!$B$24+SUM($Q$2:Q2124)/1000/General!$B$24</f>
        <v>2.1717305642201836</v>
      </c>
      <c r="C2124" s="5">
        <f>Online_RAW!K2124</f>
        <v>45.935000000000002</v>
      </c>
      <c r="D2124" s="5">
        <f>Online_RAW!J2124</f>
        <v>5.3869230769230798</v>
      </c>
      <c r="E2124" s="5">
        <f>(1-F2124/100-G2124/100)/(1-C2124/100-D2124/100-General!$B$17/100)</f>
        <v>1.1010050163496619</v>
      </c>
      <c r="F2124" s="5">
        <f>N2124*General!$B$14/(N2124+O2124)+O2124*100/(N2124+O2124)</f>
        <v>46.854748486624871</v>
      </c>
      <c r="G2124" s="5">
        <f>N2124*General!$B$15/(N2124+O2124)</f>
        <v>2.6841036117866229E-2</v>
      </c>
      <c r="H2124" s="5">
        <f>(N2124+O2124)*(1/General!$B$20)*((F2124/100)-E2124*(C2124/100))*1000/B2124</f>
        <v>-137.39440670379125</v>
      </c>
      <c r="I2124" s="5">
        <f>(N2124+O2124)*(1/General!$B$20)*((D2124/100)*E2124-(G2124/100))*1000/B2124</f>
        <v>218.07004322237009</v>
      </c>
      <c r="J2124" s="5">
        <f t="shared" si="33"/>
        <v>-1.5871828297385318</v>
      </c>
      <c r="K2124" s="5">
        <f>MAX(Online_RAW!$L$2-Online_RAW!L2124,0)</f>
        <v>0</v>
      </c>
      <c r="L2124" s="5">
        <f>0.0039*(Online_RAW!M2124)</f>
        <v>308.3535</v>
      </c>
      <c r="M2124" s="10">
        <f>Online_RAW!$N$2-Online_RAW!N2124</f>
        <v>1104.5810000000001</v>
      </c>
      <c r="N2124" s="5">
        <f>Online_RAW!C2124*60</f>
        <v>120.64252173913019</v>
      </c>
      <c r="O2124" s="5">
        <f>MAX(0, Online_RAW!D2124*60)</f>
        <v>59.145652173913021</v>
      </c>
      <c r="P2124" s="5">
        <f>_xlfn.IFNA(VLOOKUP(A2124,Sampling!$D$7:$E$14,2,FALSE),0)</f>
        <v>35</v>
      </c>
      <c r="Q2124">
        <f>_xlfn.IFNA(VLOOKUP(A2124,Refill!$D$6:$G$8,2,FALSE),0)</f>
        <v>0</v>
      </c>
    </row>
  </sheetData>
  <autoFilter ref="A1:Q2124" xr:uid="{00000000-0001-0000-0200-000000000000}"/>
  <phoneticPr fontId="49" type="noConversion"/>
  <pageMargins left="0.78740157499999996" right="0.78740157499999996" top="0.984251969" bottom="0.984251969" header="0.4921259845" footer="0.4921259845"/>
  <pageSetup paperSize="9" orientation="portrait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3179"/>
  <sheetViews>
    <sheetView zoomScale="70" zoomScaleNormal="70" workbookViewId="0">
      <selection activeCell="AB53" sqref="AB53"/>
    </sheetView>
  </sheetViews>
  <sheetFormatPr defaultColWidth="11.44140625" defaultRowHeight="13.2" x14ac:dyDescent="0.25"/>
  <cols>
    <col min="1" max="1" width="18.44140625" style="145" bestFit="1" customWidth="1"/>
    <col min="2" max="2" width="18.109375" style="141" bestFit="1" customWidth="1"/>
    <col min="3" max="6" width="18.109375" style="141" customWidth="1"/>
    <col min="7" max="7" width="22.44140625" style="141" bestFit="1" customWidth="1"/>
    <col min="8" max="8" width="8.88671875" customWidth="1"/>
    <col min="10" max="10" width="18.33203125" bestFit="1" customWidth="1"/>
  </cols>
  <sheetData>
    <row r="1" spans="1:13" ht="14.4" x14ac:dyDescent="0.3">
      <c r="A1" s="145" t="s">
        <v>62</v>
      </c>
      <c r="B1" s="115" t="s">
        <v>65</v>
      </c>
      <c r="C1" s="115" t="s">
        <v>70</v>
      </c>
      <c r="D1" s="115" t="s">
        <v>56</v>
      </c>
      <c r="E1" t="s">
        <v>200</v>
      </c>
      <c r="F1" t="s">
        <v>50</v>
      </c>
      <c r="G1" t="s">
        <v>51</v>
      </c>
      <c r="I1" s="116" t="s">
        <v>76</v>
      </c>
      <c r="J1" s="116" t="s">
        <v>77</v>
      </c>
      <c r="K1" s="116" t="s">
        <v>78</v>
      </c>
      <c r="L1" s="116" t="s">
        <v>175</v>
      </c>
    </row>
    <row r="2" spans="1:13" ht="14.4" x14ac:dyDescent="0.3">
      <c r="A2" s="156">
        <v>0</v>
      </c>
      <c r="B2" s="141">
        <v>0.04</v>
      </c>
      <c r="C2" s="141">
        <v>7.9441884582831506E-3</v>
      </c>
      <c r="D2" s="141">
        <v>0</v>
      </c>
      <c r="F2" s="141">
        <v>21</v>
      </c>
      <c r="G2" s="141">
        <v>36.906874999999999</v>
      </c>
      <c r="I2" s="116"/>
      <c r="J2" s="116" t="s">
        <v>26</v>
      </c>
      <c r="K2" s="116" t="s">
        <v>79</v>
      </c>
      <c r="L2" s="116" t="s">
        <v>24</v>
      </c>
    </row>
    <row r="3" spans="1:13" ht="14.4" x14ac:dyDescent="0.3">
      <c r="A3" s="156">
        <v>1.7000000000000001E-2</v>
      </c>
      <c r="B3" s="141">
        <v>0.04</v>
      </c>
      <c r="C3" s="141">
        <v>7.9903938670500153E-3</v>
      </c>
      <c r="D3" s="141">
        <v>0</v>
      </c>
      <c r="F3" s="141">
        <v>21</v>
      </c>
      <c r="G3" s="141">
        <v>37.1</v>
      </c>
      <c r="I3" s="157" t="s">
        <v>80</v>
      </c>
      <c r="J3" s="117">
        <f>VLOOKUP(I3,Sampling!$A$7:$D$14,4,FALSE)</f>
        <v>0</v>
      </c>
      <c r="K3" s="119">
        <f>VLOOKUP(J3,Biomass!$C$7:$R$36,16,FALSE)</f>
        <v>0.14599999999999999</v>
      </c>
      <c r="L3" s="180">
        <f>VLOOKUP(J3,Protein!$D$7:$E$14,2,FALSE)</f>
        <v>0</v>
      </c>
    </row>
    <row r="4" spans="1:13" ht="14.4" x14ac:dyDescent="0.3">
      <c r="A4" s="156">
        <v>3.3000000000000002E-2</v>
      </c>
      <c r="B4" s="141">
        <v>0.04</v>
      </c>
      <c r="C4" s="141">
        <v>8.0168856117548044E-3</v>
      </c>
      <c r="D4" s="141">
        <v>0</v>
      </c>
      <c r="F4" s="141">
        <v>21</v>
      </c>
      <c r="G4" s="141">
        <v>37.25</v>
      </c>
      <c r="I4" s="157" t="s">
        <v>81</v>
      </c>
      <c r="J4" s="117">
        <f>VLOOKUP(I4,Sampling!$A$7:$D$14,4,FALSE)</f>
        <v>23.367000000000001</v>
      </c>
      <c r="K4" s="119">
        <f>VLOOKUP(J4,Biomass!$C$7:$R$36,16,FALSE)</f>
        <v>31.300000000000104</v>
      </c>
      <c r="L4" s="180">
        <f>VLOOKUP(J4,Protein!$D$7:$E$14,2,FALSE)</f>
        <v>0</v>
      </c>
    </row>
    <row r="5" spans="1:13" ht="14.4" x14ac:dyDescent="0.3">
      <c r="A5" s="156">
        <v>0.05</v>
      </c>
      <c r="B5" s="141">
        <v>0.04</v>
      </c>
      <c r="C5" s="141">
        <v>7.9833118426824862E-3</v>
      </c>
      <c r="D5" s="141">
        <v>0</v>
      </c>
      <c r="F5" s="141">
        <v>21</v>
      </c>
      <c r="G5" s="141">
        <v>37.311666666666703</v>
      </c>
      <c r="I5" s="157" t="s">
        <v>82</v>
      </c>
      <c r="J5" s="117">
        <f>VLOOKUP(I5,Sampling!$A$7:$D$14,4,FALSE)</f>
        <v>25.867000000000001</v>
      </c>
      <c r="K5" s="119">
        <f>VLOOKUP(J5,Biomass!$C$7:$R$36,16,FALSE)</f>
        <v>41.066666666666734</v>
      </c>
      <c r="L5" s="180">
        <f>VLOOKUP(J5,Protein!$D$7:$E$14,2,FALSE)</f>
        <v>2.8508103615459204</v>
      </c>
    </row>
    <row r="6" spans="1:13" ht="14.4" x14ac:dyDescent="0.3">
      <c r="A6" s="156">
        <v>6.7000000000000004E-2</v>
      </c>
      <c r="B6" s="141">
        <v>0.04</v>
      </c>
      <c r="C6" s="141">
        <v>7.9922460888075756E-3</v>
      </c>
      <c r="D6" s="141">
        <v>0</v>
      </c>
      <c r="F6" s="141">
        <v>21</v>
      </c>
      <c r="G6" s="141">
        <v>37.325000000000003</v>
      </c>
      <c r="I6" s="157" t="s">
        <v>83</v>
      </c>
      <c r="J6" s="117">
        <f>VLOOKUP(I6,Sampling!$A$7:$D$14,4,FALSE)</f>
        <v>27.867000000000001</v>
      </c>
      <c r="K6" s="119">
        <f>VLOOKUP(J6,Biomass!$C$7:$R$36,16,FALSE)</f>
        <v>49.866666666666653</v>
      </c>
      <c r="L6" s="180">
        <f>VLOOKUP(J6,Protein!$D$7:$E$14,2,FALSE)</f>
        <v>5.5658678487325117</v>
      </c>
    </row>
    <row r="7" spans="1:13" ht="14.4" x14ac:dyDescent="0.3">
      <c r="A7" s="156">
        <v>8.3000000000000004E-2</v>
      </c>
      <c r="B7" s="141">
        <v>0.04</v>
      </c>
      <c r="C7" s="141">
        <v>8.1215167104195535E-3</v>
      </c>
      <c r="D7" s="141">
        <v>0</v>
      </c>
      <c r="F7" s="141">
        <v>21</v>
      </c>
      <c r="G7" s="141">
        <v>37.326666666666704</v>
      </c>
      <c r="I7" s="157" t="s">
        <v>84</v>
      </c>
      <c r="J7" s="117">
        <f>VLOOKUP(I7,Sampling!$A$7:$D$14,4,FALSE)</f>
        <v>29.867000000000001</v>
      </c>
      <c r="K7" s="119">
        <f>VLOOKUP(J7,Biomass!$C$7:$R$36,16,FALSE)</f>
        <v>54.733333333333377</v>
      </c>
      <c r="L7" s="180">
        <f>VLOOKUP(J7,Protein!$D$7:$E$14,2,FALSE)</f>
        <v>7.7545366394237423</v>
      </c>
    </row>
    <row r="8" spans="1:13" ht="14.4" x14ac:dyDescent="0.3">
      <c r="A8" s="156">
        <v>0.1</v>
      </c>
      <c r="B8" s="141">
        <v>0.04</v>
      </c>
      <c r="C8" s="141">
        <v>8.1181929164232808E-3</v>
      </c>
      <c r="D8" s="141">
        <v>0</v>
      </c>
      <c r="F8" s="141">
        <v>21</v>
      </c>
      <c r="G8" s="141">
        <v>37.325000000000003</v>
      </c>
      <c r="I8" s="157" t="s">
        <v>85</v>
      </c>
      <c r="J8" s="117">
        <f>VLOOKUP(I8,Sampling!$A$7:$D$14,4,FALSE)</f>
        <v>31.95</v>
      </c>
      <c r="K8" s="119">
        <f>VLOOKUP(J8,Biomass!$C$7:$R$36,16,FALSE)</f>
        <v>56.1666666666667</v>
      </c>
      <c r="L8" s="180">
        <f>VLOOKUP(J8,Protein!$D$7:$E$14,2,FALSE)</f>
        <v>8.6964953594680701</v>
      </c>
    </row>
    <row r="9" spans="1:13" ht="14.4" x14ac:dyDescent="0.3">
      <c r="A9" s="156">
        <v>0.11700000000000001</v>
      </c>
      <c r="B9" s="141">
        <v>0.04</v>
      </c>
      <c r="C9" s="141">
        <v>8.1161858156615189E-3</v>
      </c>
      <c r="D9" s="141">
        <v>0</v>
      </c>
      <c r="F9" s="141">
        <v>21</v>
      </c>
      <c r="G9" s="141">
        <v>37.317142857142898</v>
      </c>
      <c r="I9" s="157" t="s">
        <v>86</v>
      </c>
      <c r="J9" s="117">
        <f>VLOOKUP(I9,Sampling!$A$7:$D$14,4,FALSE)</f>
        <v>33.866999999999997</v>
      </c>
      <c r="K9" s="119">
        <f>VLOOKUP(J9,Biomass!$C$7:$R$36,16,FALSE)</f>
        <v>63.033333333333346</v>
      </c>
      <c r="L9" s="180">
        <f>VLOOKUP(J9,Protein!$D$7:$E$14,2,FALSE)</f>
        <v>8.7519046959412652</v>
      </c>
    </row>
    <row r="10" spans="1:13" ht="14.4" x14ac:dyDescent="0.3">
      <c r="A10" s="156">
        <v>0.13300000000000001</v>
      </c>
      <c r="B10" s="141">
        <v>0.04</v>
      </c>
      <c r="C10" s="141">
        <v>8.2911286724269995E-3</v>
      </c>
      <c r="D10" s="141">
        <v>0</v>
      </c>
      <c r="F10" s="141">
        <v>21</v>
      </c>
      <c r="G10" s="141">
        <v>37.298333333333296</v>
      </c>
      <c r="I10" s="157" t="s">
        <v>87</v>
      </c>
      <c r="J10" s="117">
        <f>VLOOKUP(I10,Sampling!$A$7:$D$14,4,FALSE)</f>
        <v>35.366999999999997</v>
      </c>
      <c r="K10" s="119">
        <f>VLOOKUP(J10,Biomass!$C$7:$R$36,16,FALSE)</f>
        <v>57.366666666666703</v>
      </c>
      <c r="L10" s="180">
        <f>VLOOKUP(J10,Protein!$D$7:$E$14,2,FALSE)</f>
        <v>7.8376506441335358</v>
      </c>
    </row>
    <row r="11" spans="1:13" ht="14.4" x14ac:dyDescent="0.3">
      <c r="A11" s="156">
        <v>0.15</v>
      </c>
      <c r="B11" s="141">
        <v>0.04</v>
      </c>
      <c r="C11" s="141">
        <v>8.107977344495039E-3</v>
      </c>
      <c r="D11" s="141">
        <v>0</v>
      </c>
      <c r="F11" s="141">
        <v>21</v>
      </c>
      <c r="G11" s="141">
        <v>37.281428571428599</v>
      </c>
      <c r="I11" s="158"/>
      <c r="J11" s="159"/>
      <c r="K11" s="160"/>
      <c r="L11" s="161"/>
      <c r="M11" s="162"/>
    </row>
    <row r="12" spans="1:13" ht="14.4" x14ac:dyDescent="0.3">
      <c r="A12" s="156">
        <v>0.16700000000000001</v>
      </c>
      <c r="B12" s="141">
        <v>0.04</v>
      </c>
      <c r="C12" s="141">
        <v>8.2493132365215119E-3</v>
      </c>
      <c r="D12" s="141">
        <v>0</v>
      </c>
      <c r="F12" s="141">
        <v>21</v>
      </c>
      <c r="G12" s="141">
        <v>37.262</v>
      </c>
      <c r="I12" s="158"/>
      <c r="J12" s="159"/>
      <c r="K12" s="160"/>
      <c r="L12" s="161"/>
      <c r="M12" s="162"/>
    </row>
    <row r="13" spans="1:13" ht="14.4" x14ac:dyDescent="0.3">
      <c r="A13" s="156">
        <v>0.183</v>
      </c>
      <c r="B13" s="141">
        <v>0.04</v>
      </c>
      <c r="C13" s="141">
        <v>8.365205288115015E-3</v>
      </c>
      <c r="D13" s="141">
        <v>0</v>
      </c>
      <c r="F13" s="141">
        <v>21</v>
      </c>
      <c r="G13" s="141">
        <v>37.243333333333297</v>
      </c>
      <c r="I13" s="158"/>
      <c r="J13" s="159"/>
      <c r="K13" s="160"/>
      <c r="L13" s="161"/>
      <c r="M13" s="162"/>
    </row>
    <row r="14" spans="1:13" ht="14.4" x14ac:dyDescent="0.3">
      <c r="A14" s="156">
        <v>0.2</v>
      </c>
      <c r="B14" s="141">
        <v>0.04</v>
      </c>
      <c r="C14" s="141">
        <v>8.2392813052081775E-3</v>
      </c>
      <c r="D14" s="141">
        <v>0</v>
      </c>
      <c r="F14" s="141">
        <v>21</v>
      </c>
      <c r="G14" s="141">
        <v>37.228333333333303</v>
      </c>
      <c r="I14" s="158"/>
      <c r="J14" s="159"/>
      <c r="K14" s="160"/>
      <c r="L14" s="161"/>
      <c r="M14" s="162"/>
    </row>
    <row r="15" spans="1:13" x14ac:dyDescent="0.25">
      <c r="A15" s="156">
        <v>0.217</v>
      </c>
      <c r="B15" s="141">
        <v>0.04</v>
      </c>
      <c r="C15" s="141">
        <v>8.2321404621853288E-3</v>
      </c>
      <c r="D15" s="141">
        <v>0</v>
      </c>
      <c r="F15" s="141">
        <v>21</v>
      </c>
      <c r="G15" s="141">
        <v>37.213333333333303</v>
      </c>
    </row>
    <row r="16" spans="1:13" ht="14.4" x14ac:dyDescent="0.3">
      <c r="A16" s="156">
        <v>0.23300000000000001</v>
      </c>
      <c r="B16" s="141">
        <v>0.04</v>
      </c>
      <c r="C16" s="141">
        <v>8.2380823929005306E-3</v>
      </c>
      <c r="D16" s="141">
        <v>0</v>
      </c>
      <c r="F16" s="141">
        <v>21</v>
      </c>
      <c r="G16" s="141">
        <v>37.204999999999998</v>
      </c>
      <c r="I16" s="74"/>
      <c r="J16" s="75"/>
      <c r="K16" s="76"/>
    </row>
    <row r="17" spans="1:12" ht="14.4" x14ac:dyDescent="0.3">
      <c r="A17" s="156">
        <v>0.25</v>
      </c>
      <c r="B17" s="141">
        <v>0.04</v>
      </c>
      <c r="C17" s="141">
        <v>8.2797615291532959E-3</v>
      </c>
      <c r="D17" s="141">
        <v>0</v>
      </c>
      <c r="F17" s="141">
        <v>21</v>
      </c>
      <c r="G17" s="141">
        <v>37.195</v>
      </c>
      <c r="I17" s="74"/>
      <c r="J17" s="75"/>
      <c r="K17" s="76"/>
      <c r="L17" s="77"/>
    </row>
    <row r="18" spans="1:12" x14ac:dyDescent="0.25">
      <c r="A18" s="156">
        <v>0.26700000000000002</v>
      </c>
      <c r="B18" s="141">
        <v>0.04</v>
      </c>
      <c r="C18" s="141">
        <v>8.2860879657315843E-3</v>
      </c>
      <c r="D18" s="141">
        <v>0</v>
      </c>
      <c r="F18" s="141">
        <v>21</v>
      </c>
      <c r="G18" s="141">
        <v>37.18</v>
      </c>
    </row>
    <row r="19" spans="1:12" x14ac:dyDescent="0.25">
      <c r="A19" s="156">
        <v>0.28299999999999997</v>
      </c>
      <c r="B19" s="141">
        <v>0.04</v>
      </c>
      <c r="C19" s="141">
        <v>8.3713297420898274E-3</v>
      </c>
      <c r="D19" s="141">
        <v>0</v>
      </c>
      <c r="F19" s="141">
        <v>21</v>
      </c>
      <c r="G19" s="141">
        <v>37.1533333333333</v>
      </c>
    </row>
    <row r="20" spans="1:12" x14ac:dyDescent="0.25">
      <c r="A20" s="156">
        <v>0.3</v>
      </c>
      <c r="B20" s="141">
        <v>0.04</v>
      </c>
      <c r="C20" s="141">
        <v>8.2425041965134092E-3</v>
      </c>
      <c r="D20" s="141">
        <v>0</v>
      </c>
      <c r="F20" s="141">
        <v>21</v>
      </c>
      <c r="G20" s="141">
        <v>37.1533333333333</v>
      </c>
    </row>
    <row r="21" spans="1:12" x14ac:dyDescent="0.25">
      <c r="A21" s="156">
        <v>0.317</v>
      </c>
      <c r="B21" s="141">
        <v>0.04</v>
      </c>
      <c r="C21" s="141">
        <v>8.3733648867336981E-3</v>
      </c>
      <c r="D21" s="141">
        <v>0</v>
      </c>
      <c r="F21" s="141">
        <v>21</v>
      </c>
      <c r="G21" s="141">
        <v>37.145000000000003</v>
      </c>
    </row>
    <row r="22" spans="1:12" x14ac:dyDescent="0.25">
      <c r="A22" s="156">
        <v>0.33300000000000002</v>
      </c>
      <c r="B22" s="141">
        <v>0.04</v>
      </c>
      <c r="C22" s="141">
        <v>8.6247725558952562E-3</v>
      </c>
      <c r="D22" s="141">
        <v>0</v>
      </c>
      <c r="F22" s="141">
        <v>21</v>
      </c>
      <c r="G22" s="141">
        <v>37.137999999999998</v>
      </c>
    </row>
    <row r="23" spans="1:12" x14ac:dyDescent="0.25">
      <c r="A23" s="156">
        <v>0.35</v>
      </c>
      <c r="B23" s="141">
        <v>0.04</v>
      </c>
      <c r="C23" s="141">
        <v>8.4497984663728844E-3</v>
      </c>
      <c r="D23" s="141">
        <v>0</v>
      </c>
      <c r="F23" s="141">
        <v>21</v>
      </c>
      <c r="G23" s="141">
        <v>37.134999999999998</v>
      </c>
    </row>
    <row r="24" spans="1:12" x14ac:dyDescent="0.25">
      <c r="A24" s="156">
        <v>0.36699999999999999</v>
      </c>
      <c r="B24" s="141">
        <v>0.04</v>
      </c>
      <c r="C24" s="141">
        <v>8.4660513299720814E-3</v>
      </c>
      <c r="D24" s="141">
        <v>0</v>
      </c>
      <c r="F24" s="141">
        <v>21</v>
      </c>
      <c r="G24" s="141">
        <v>37.123333333333299</v>
      </c>
    </row>
    <row r="25" spans="1:12" x14ac:dyDescent="0.25">
      <c r="A25" s="156">
        <v>0.38300000000000001</v>
      </c>
      <c r="B25" s="141">
        <v>0.04</v>
      </c>
      <c r="C25" s="141">
        <v>8.4932105827064865E-3</v>
      </c>
      <c r="D25" s="141">
        <v>0</v>
      </c>
      <c r="F25" s="141">
        <v>21</v>
      </c>
      <c r="G25" s="141">
        <v>37.1142857142857</v>
      </c>
    </row>
    <row r="26" spans="1:12" x14ac:dyDescent="0.25">
      <c r="A26" s="156">
        <v>0.4</v>
      </c>
      <c r="B26" s="141">
        <v>0.04</v>
      </c>
      <c r="C26" s="141">
        <v>8.4956984428216694E-3</v>
      </c>
      <c r="D26" s="141">
        <v>0</v>
      </c>
      <c r="F26" s="141">
        <v>21</v>
      </c>
      <c r="G26" s="141">
        <v>37.104444444444397</v>
      </c>
    </row>
    <row r="27" spans="1:12" x14ac:dyDescent="0.25">
      <c r="A27" s="156">
        <v>0.41699999999999998</v>
      </c>
      <c r="B27" s="141">
        <v>0.04</v>
      </c>
      <c r="C27" s="141">
        <v>8.3619909007800163E-3</v>
      </c>
      <c r="D27" s="141">
        <v>0</v>
      </c>
      <c r="F27" s="141">
        <v>21</v>
      </c>
      <c r="G27" s="141">
        <v>37.104444444444397</v>
      </c>
    </row>
    <row r="28" spans="1:12" x14ac:dyDescent="0.25">
      <c r="A28" s="156">
        <v>0.433</v>
      </c>
      <c r="B28" s="141">
        <v>0.04</v>
      </c>
      <c r="C28" s="141">
        <v>8.3669062234246194E-3</v>
      </c>
      <c r="D28" s="141">
        <v>0</v>
      </c>
      <c r="F28" s="141">
        <v>21</v>
      </c>
      <c r="G28" s="141">
        <v>37.1</v>
      </c>
    </row>
    <row r="29" spans="1:12" x14ac:dyDescent="0.25">
      <c r="A29" s="156">
        <v>0.45</v>
      </c>
      <c r="B29" s="141">
        <v>0.04</v>
      </c>
      <c r="C29" s="141">
        <v>8.3698015229505089E-3</v>
      </c>
      <c r="D29" s="141">
        <v>0</v>
      </c>
      <c r="F29" s="141">
        <v>21</v>
      </c>
      <c r="G29" s="141">
        <v>37.094000000000001</v>
      </c>
    </row>
    <row r="30" spans="1:12" x14ac:dyDescent="0.25">
      <c r="A30" s="156">
        <v>0.46700000000000003</v>
      </c>
      <c r="B30" s="141">
        <v>0.04</v>
      </c>
      <c r="C30" s="141">
        <v>8.3698081386180123E-3</v>
      </c>
      <c r="D30" s="141">
        <v>0</v>
      </c>
      <c r="F30" s="141">
        <v>21</v>
      </c>
      <c r="G30" s="141">
        <v>37.090000000000003</v>
      </c>
    </row>
    <row r="31" spans="1:12" x14ac:dyDescent="0.25">
      <c r="A31" s="156">
        <v>0.48299999999999998</v>
      </c>
      <c r="B31" s="141">
        <v>0.04</v>
      </c>
      <c r="C31" s="141">
        <v>8.3720334836956487E-3</v>
      </c>
      <c r="D31" s="141">
        <v>0</v>
      </c>
      <c r="F31" s="141">
        <v>21</v>
      </c>
      <c r="G31" s="141">
        <v>37.084000000000003</v>
      </c>
    </row>
    <row r="32" spans="1:12" x14ac:dyDescent="0.25">
      <c r="A32" s="156">
        <v>0.5</v>
      </c>
      <c r="B32" s="141">
        <v>0.04</v>
      </c>
      <c r="C32" s="141">
        <v>8.6102336373510037E-3</v>
      </c>
      <c r="D32" s="141">
        <v>0</v>
      </c>
      <c r="F32" s="141">
        <v>21</v>
      </c>
      <c r="G32" s="141">
        <v>37.085000000000001</v>
      </c>
    </row>
    <row r="33" spans="1:7" x14ac:dyDescent="0.25">
      <c r="A33" s="156">
        <v>0.51700000000000002</v>
      </c>
      <c r="B33" s="141">
        <v>0.04</v>
      </c>
      <c r="C33" s="141">
        <v>9.3714368246561632E-3</v>
      </c>
      <c r="D33" s="141">
        <v>0</v>
      </c>
      <c r="F33" s="141">
        <v>21</v>
      </c>
      <c r="G33" s="141">
        <v>37.071428571428598</v>
      </c>
    </row>
    <row r="34" spans="1:7" x14ac:dyDescent="0.25">
      <c r="A34" s="156">
        <v>0.53300000000000003</v>
      </c>
      <c r="B34" s="141">
        <v>0.04</v>
      </c>
      <c r="C34" s="141">
        <v>1.1221656278395399E-2</v>
      </c>
      <c r="D34" s="141">
        <v>0</v>
      </c>
      <c r="F34" s="141">
        <v>21</v>
      </c>
      <c r="G34" s="141">
        <v>37.064</v>
      </c>
    </row>
    <row r="35" spans="1:7" x14ac:dyDescent="0.25">
      <c r="A35" s="156">
        <v>0.55000000000000004</v>
      </c>
      <c r="B35" s="141">
        <v>0.04</v>
      </c>
      <c r="C35" s="141">
        <v>1.2798080292382771E-2</v>
      </c>
      <c r="D35" s="141">
        <v>0</v>
      </c>
      <c r="F35" s="141">
        <v>21</v>
      </c>
      <c r="G35" s="141">
        <v>37.064</v>
      </c>
    </row>
    <row r="36" spans="1:7" x14ac:dyDescent="0.25">
      <c r="A36" s="156">
        <v>0.56699999999999995</v>
      </c>
      <c r="B36" s="141">
        <v>0.04</v>
      </c>
      <c r="C36" s="141">
        <v>1.2537826559308596E-2</v>
      </c>
      <c r="D36" s="141">
        <v>0</v>
      </c>
      <c r="F36" s="141">
        <v>21</v>
      </c>
      <c r="G36" s="141">
        <v>37.055</v>
      </c>
    </row>
    <row r="37" spans="1:7" x14ac:dyDescent="0.25">
      <c r="A37" s="156">
        <v>0.58299999999999996</v>
      </c>
      <c r="B37" s="141">
        <v>0.04</v>
      </c>
      <c r="C37" s="141">
        <v>1.2038195081074201E-2</v>
      </c>
      <c r="D37" s="141">
        <v>0</v>
      </c>
      <c r="F37" s="141">
        <v>21</v>
      </c>
      <c r="G37" s="141">
        <v>37.04</v>
      </c>
    </row>
    <row r="38" spans="1:7" x14ac:dyDescent="0.25">
      <c r="A38" s="156">
        <v>0.6</v>
      </c>
      <c r="B38" s="141">
        <v>0.04</v>
      </c>
      <c r="C38" s="141">
        <v>1.1633770939637716E-2</v>
      </c>
      <c r="D38" s="141">
        <v>0</v>
      </c>
      <c r="F38" s="141">
        <v>21</v>
      </c>
      <c r="G38" s="141">
        <v>37.045000000000002</v>
      </c>
    </row>
    <row r="39" spans="1:7" x14ac:dyDescent="0.25">
      <c r="A39" s="156">
        <v>0.61699999999999999</v>
      </c>
      <c r="B39" s="141">
        <v>0.04</v>
      </c>
      <c r="C39" s="141">
        <v>1.1659694248026599E-2</v>
      </c>
      <c r="D39" s="141">
        <v>0</v>
      </c>
      <c r="F39" s="141">
        <v>21</v>
      </c>
      <c r="G39" s="141">
        <v>37.033999999999999</v>
      </c>
    </row>
    <row r="40" spans="1:7" x14ac:dyDescent="0.25">
      <c r="A40" s="156">
        <v>0.63300000000000001</v>
      </c>
      <c r="B40" s="141">
        <v>0.04</v>
      </c>
      <c r="C40" s="141">
        <v>1.1648930350461269E-2</v>
      </c>
      <c r="D40" s="141">
        <v>0</v>
      </c>
      <c r="F40" s="141">
        <v>21</v>
      </c>
      <c r="G40" s="141">
        <v>37.036666666666697</v>
      </c>
    </row>
    <row r="41" spans="1:7" x14ac:dyDescent="0.25">
      <c r="A41" s="156">
        <v>0.65</v>
      </c>
      <c r="B41" s="141">
        <v>0.04</v>
      </c>
      <c r="C41" s="141">
        <v>1.1794144727923445E-2</v>
      </c>
      <c r="D41" s="141">
        <v>0</v>
      </c>
      <c r="F41" s="141">
        <v>21</v>
      </c>
      <c r="G41" s="141">
        <v>37.033999999999999</v>
      </c>
    </row>
    <row r="42" spans="1:7" x14ac:dyDescent="0.25">
      <c r="A42" s="156">
        <v>0.66700000000000004</v>
      </c>
      <c r="B42" s="141">
        <v>0.04</v>
      </c>
      <c r="C42" s="141">
        <v>1.1653960776673848E-2</v>
      </c>
      <c r="D42" s="141">
        <v>0</v>
      </c>
      <c r="F42" s="141">
        <v>21</v>
      </c>
      <c r="G42" s="141">
        <v>37.03</v>
      </c>
    </row>
    <row r="43" spans="1:7" x14ac:dyDescent="0.25">
      <c r="A43" s="156">
        <v>0.68300000000000005</v>
      </c>
      <c r="B43" s="141">
        <v>0.04</v>
      </c>
      <c r="C43" s="141">
        <v>1.19207201701024E-2</v>
      </c>
      <c r="D43" s="141">
        <v>0</v>
      </c>
      <c r="F43" s="141">
        <v>21</v>
      </c>
      <c r="G43" s="141">
        <v>37.024999999999999</v>
      </c>
    </row>
    <row r="44" spans="1:7" x14ac:dyDescent="0.25">
      <c r="A44" s="156">
        <v>0.7</v>
      </c>
      <c r="B44" s="141">
        <v>0.04</v>
      </c>
      <c r="C44" s="141">
        <v>1.1821547611796046E-2</v>
      </c>
      <c r="D44" s="141">
        <v>0</v>
      </c>
      <c r="F44" s="141">
        <v>21</v>
      </c>
      <c r="G44" s="141">
        <v>37.03</v>
      </c>
    </row>
    <row r="45" spans="1:7" x14ac:dyDescent="0.25">
      <c r="A45" s="156">
        <v>0.71699999999999997</v>
      </c>
      <c r="B45" s="141">
        <v>0.04</v>
      </c>
      <c r="C45" s="141">
        <v>1.1657693574241883E-2</v>
      </c>
      <c r="D45" s="141">
        <v>0</v>
      </c>
      <c r="F45" s="141">
        <v>21</v>
      </c>
      <c r="G45" s="141">
        <v>37.03</v>
      </c>
    </row>
    <row r="46" spans="1:7" x14ac:dyDescent="0.25">
      <c r="A46" s="156">
        <v>0.73299999999999998</v>
      </c>
      <c r="B46" s="141">
        <v>0.04</v>
      </c>
      <c r="C46" s="141">
        <v>1.1657802674797525E-2</v>
      </c>
      <c r="D46" s="141">
        <v>0</v>
      </c>
      <c r="F46" s="141">
        <v>21</v>
      </c>
      <c r="G46" s="141">
        <v>37.023333333333298</v>
      </c>
    </row>
    <row r="47" spans="1:7" x14ac:dyDescent="0.25">
      <c r="A47" s="156">
        <v>0.75</v>
      </c>
      <c r="B47" s="141">
        <v>0.04</v>
      </c>
      <c r="C47" s="141">
        <v>1.1911488640522102E-2</v>
      </c>
      <c r="D47" s="141">
        <v>0</v>
      </c>
      <c r="F47" s="141">
        <v>21</v>
      </c>
      <c r="G47" s="141">
        <v>37.024999999999999</v>
      </c>
    </row>
    <row r="48" spans="1:7" x14ac:dyDescent="0.25">
      <c r="A48" s="156">
        <v>0.76700000000000002</v>
      </c>
      <c r="B48" s="141">
        <v>0.04</v>
      </c>
      <c r="C48" s="141">
        <v>1.2418988293427816E-2</v>
      </c>
      <c r="D48" s="141">
        <v>0</v>
      </c>
      <c r="F48" s="141">
        <v>21</v>
      </c>
      <c r="G48" s="141">
        <v>37.024999999999999</v>
      </c>
    </row>
    <row r="49" spans="1:7" x14ac:dyDescent="0.25">
      <c r="A49" s="156">
        <v>0.78300000000000003</v>
      </c>
      <c r="B49" s="141">
        <v>0.04</v>
      </c>
      <c r="C49" s="141">
        <v>1.2168355912445125E-2</v>
      </c>
      <c r="D49" s="141">
        <v>0</v>
      </c>
      <c r="F49" s="141">
        <v>21</v>
      </c>
      <c r="G49" s="141">
        <v>37.024999999999999</v>
      </c>
    </row>
    <row r="50" spans="1:7" x14ac:dyDescent="0.25">
      <c r="A50" s="156">
        <v>0.8</v>
      </c>
      <c r="B50" s="141">
        <v>0.04</v>
      </c>
      <c r="C50" s="141">
        <v>1.2039207402247664E-2</v>
      </c>
      <c r="D50" s="141">
        <v>0</v>
      </c>
      <c r="F50" s="141">
        <v>21</v>
      </c>
      <c r="G50" s="141">
        <v>37.026000000000003</v>
      </c>
    </row>
    <row r="51" spans="1:7" x14ac:dyDescent="0.25">
      <c r="A51" s="156">
        <v>0.81699999999999995</v>
      </c>
      <c r="B51" s="141">
        <v>0.04</v>
      </c>
      <c r="C51" s="141">
        <v>1.2037353434383559E-2</v>
      </c>
      <c r="D51" s="141">
        <v>0</v>
      </c>
      <c r="F51" s="141">
        <v>21</v>
      </c>
      <c r="G51" s="141">
        <v>37.024999999999999</v>
      </c>
    </row>
    <row r="52" spans="1:7" x14ac:dyDescent="0.25">
      <c r="A52" s="156">
        <v>0.83299999999999996</v>
      </c>
      <c r="B52" s="141">
        <v>0.04</v>
      </c>
      <c r="C52" s="141">
        <v>1.1839247379107113E-2</v>
      </c>
      <c r="D52" s="141">
        <v>0</v>
      </c>
      <c r="F52" s="141">
        <v>21</v>
      </c>
      <c r="G52" s="141">
        <v>37.024999999999999</v>
      </c>
    </row>
    <row r="53" spans="1:7" x14ac:dyDescent="0.25">
      <c r="A53" s="156">
        <v>0.85</v>
      </c>
      <c r="B53" s="141">
        <v>0.04</v>
      </c>
      <c r="C53" s="141">
        <v>1.1783613563990715E-2</v>
      </c>
      <c r="D53" s="141">
        <v>0</v>
      </c>
      <c r="F53" s="141">
        <v>21</v>
      </c>
      <c r="G53" s="141">
        <v>37.023333333333298</v>
      </c>
    </row>
    <row r="54" spans="1:7" x14ac:dyDescent="0.25">
      <c r="A54" s="156">
        <v>0.86699999999999999</v>
      </c>
      <c r="B54" s="141">
        <v>0.04</v>
      </c>
      <c r="C54" s="141">
        <v>1.1651234227627765E-2</v>
      </c>
      <c r="D54" s="141">
        <v>0</v>
      </c>
      <c r="F54" s="141">
        <v>21</v>
      </c>
      <c r="G54" s="141">
        <v>37.024999999999999</v>
      </c>
    </row>
    <row r="55" spans="1:7" x14ac:dyDescent="0.25">
      <c r="A55" s="156">
        <v>0.88300000000000001</v>
      </c>
      <c r="B55" s="141">
        <v>0.04</v>
      </c>
      <c r="C55" s="141">
        <v>1.1663605265756558E-2</v>
      </c>
      <c r="D55" s="141">
        <v>0</v>
      </c>
      <c r="F55" s="141">
        <v>21</v>
      </c>
      <c r="G55" s="141">
        <v>37.020000000000003</v>
      </c>
    </row>
    <row r="56" spans="1:7" x14ac:dyDescent="0.25">
      <c r="A56" s="156">
        <v>0.9</v>
      </c>
      <c r="B56" s="141">
        <v>0.04</v>
      </c>
      <c r="C56" s="141">
        <v>1.1658120624987094E-2</v>
      </c>
      <c r="D56" s="141">
        <v>0</v>
      </c>
      <c r="F56" s="141">
        <v>21</v>
      </c>
      <c r="G56" s="141">
        <v>37.015000000000001</v>
      </c>
    </row>
    <row r="57" spans="1:7" x14ac:dyDescent="0.25">
      <c r="A57" s="156">
        <v>0.91700000000000004</v>
      </c>
      <c r="B57" s="141">
        <v>0.04</v>
      </c>
      <c r="C57" s="141">
        <v>1.139776219558309E-2</v>
      </c>
      <c r="D57" s="141">
        <v>0</v>
      </c>
      <c r="F57" s="141">
        <v>21</v>
      </c>
      <c r="G57" s="141">
        <v>37.014285714285698</v>
      </c>
    </row>
    <row r="58" spans="1:7" x14ac:dyDescent="0.25">
      <c r="A58" s="156">
        <v>0.93300000000000005</v>
      </c>
      <c r="B58" s="141">
        <v>0.04</v>
      </c>
      <c r="C58" s="141">
        <v>1.1426348153898249E-2</v>
      </c>
      <c r="D58" s="141">
        <v>0</v>
      </c>
      <c r="F58" s="141">
        <v>21</v>
      </c>
      <c r="G58" s="141">
        <v>37.015999999999998</v>
      </c>
    </row>
    <row r="59" spans="1:7" x14ac:dyDescent="0.25">
      <c r="A59" s="156">
        <v>0.95</v>
      </c>
      <c r="B59" s="141">
        <v>0.04</v>
      </c>
      <c r="C59" s="141">
        <v>1.1405548042951477E-2</v>
      </c>
      <c r="D59" s="141">
        <v>0</v>
      </c>
      <c r="F59" s="141">
        <v>21</v>
      </c>
      <c r="G59" s="141">
        <v>37.020000000000003</v>
      </c>
    </row>
    <row r="60" spans="1:7" x14ac:dyDescent="0.25">
      <c r="A60" s="156">
        <v>0.96699999999999997</v>
      </c>
      <c r="B60" s="141">
        <v>0.04</v>
      </c>
      <c r="C60" s="141">
        <v>1.1328279534045379E-2</v>
      </c>
      <c r="D60" s="141">
        <v>0</v>
      </c>
      <c r="F60" s="141">
        <v>21</v>
      </c>
      <c r="G60" s="141">
        <v>37.020000000000003</v>
      </c>
    </row>
    <row r="61" spans="1:7" x14ac:dyDescent="0.25">
      <c r="A61" s="156">
        <v>0.98299999999999998</v>
      </c>
      <c r="B61" s="141">
        <v>0.04</v>
      </c>
      <c r="C61" s="141">
        <v>1.1270290950405232E-2</v>
      </c>
      <c r="D61" s="141">
        <v>0</v>
      </c>
      <c r="F61" s="141">
        <v>21</v>
      </c>
      <c r="G61" s="141">
        <v>37.020000000000003</v>
      </c>
    </row>
    <row r="62" spans="1:7" x14ac:dyDescent="0.25">
      <c r="A62" s="156">
        <v>1</v>
      </c>
      <c r="B62" s="141">
        <v>0.04</v>
      </c>
      <c r="C62" s="141">
        <v>1.1412873503340179E-2</v>
      </c>
      <c r="D62" s="141">
        <v>0</v>
      </c>
      <c r="F62" s="141">
        <v>21</v>
      </c>
      <c r="G62" s="141">
        <v>37.020000000000003</v>
      </c>
    </row>
    <row r="63" spans="1:7" x14ac:dyDescent="0.25">
      <c r="A63" s="156">
        <v>1.0169999999999999</v>
      </c>
      <c r="B63" s="141">
        <v>0.04</v>
      </c>
      <c r="C63" s="141">
        <v>1.1401753861782948E-2</v>
      </c>
      <c r="D63" s="141">
        <v>0</v>
      </c>
      <c r="F63" s="141">
        <v>21</v>
      </c>
      <c r="G63" s="141">
        <v>37.020000000000003</v>
      </c>
    </row>
    <row r="64" spans="1:7" x14ac:dyDescent="0.25">
      <c r="A64" s="156">
        <v>1.0329999999999999</v>
      </c>
      <c r="B64" s="141">
        <v>0.04</v>
      </c>
      <c r="C64" s="141">
        <v>1.1400062896200483E-2</v>
      </c>
      <c r="D64" s="141">
        <v>0</v>
      </c>
      <c r="F64" s="141">
        <v>21</v>
      </c>
      <c r="G64" s="141">
        <v>37.016666666666701</v>
      </c>
    </row>
    <row r="65" spans="1:7" x14ac:dyDescent="0.25">
      <c r="A65" s="156">
        <v>1.05</v>
      </c>
      <c r="B65" s="141">
        <v>0.04</v>
      </c>
      <c r="C65" s="141">
        <v>1.1276565907114797E-2</v>
      </c>
      <c r="D65" s="141">
        <v>0</v>
      </c>
      <c r="F65" s="141">
        <v>21</v>
      </c>
      <c r="G65" s="141">
        <v>37.014285714285698</v>
      </c>
    </row>
    <row r="66" spans="1:7" x14ac:dyDescent="0.25">
      <c r="A66" s="156">
        <v>1.0669999999999999</v>
      </c>
      <c r="B66" s="141">
        <v>0.04</v>
      </c>
      <c r="C66" s="141">
        <v>1.0904500648547932E-2</v>
      </c>
      <c r="D66" s="141">
        <v>0</v>
      </c>
      <c r="F66" s="141">
        <v>21</v>
      </c>
      <c r="G66" s="141">
        <v>37.015000000000001</v>
      </c>
    </row>
    <row r="67" spans="1:7" x14ac:dyDescent="0.25">
      <c r="A67" s="156">
        <v>1.083</v>
      </c>
      <c r="B67" s="141">
        <v>0.04</v>
      </c>
      <c r="C67" s="141">
        <v>1.1155289561739985E-2</v>
      </c>
      <c r="D67" s="141">
        <v>0</v>
      </c>
      <c r="F67" s="141">
        <v>21</v>
      </c>
      <c r="G67" s="141">
        <v>37.015000000000001</v>
      </c>
    </row>
    <row r="68" spans="1:7" x14ac:dyDescent="0.25">
      <c r="A68" s="156">
        <v>1.1000000000000001</v>
      </c>
      <c r="B68" s="141">
        <v>0.04</v>
      </c>
      <c r="C68" s="141">
        <v>1.1147508917519517E-2</v>
      </c>
      <c r="D68" s="141">
        <v>0</v>
      </c>
      <c r="F68" s="141">
        <v>21</v>
      </c>
      <c r="G68" s="141">
        <v>37.015555555555601</v>
      </c>
    </row>
    <row r="69" spans="1:7" x14ac:dyDescent="0.25">
      <c r="A69" s="156">
        <v>1.117</v>
      </c>
      <c r="B69" s="141">
        <v>0.04</v>
      </c>
      <c r="C69" s="141">
        <v>1.1023239251676548E-2</v>
      </c>
      <c r="D69" s="141">
        <v>0</v>
      </c>
      <c r="F69" s="141">
        <v>21</v>
      </c>
      <c r="G69" s="141">
        <v>37.0133333333333</v>
      </c>
    </row>
    <row r="70" spans="1:7" x14ac:dyDescent="0.25">
      <c r="A70" s="156">
        <v>1.133</v>
      </c>
      <c r="B70" s="141">
        <v>0.04</v>
      </c>
      <c r="C70" s="141">
        <v>1.1024461043450959E-2</v>
      </c>
      <c r="D70" s="141">
        <v>0</v>
      </c>
      <c r="F70" s="141">
        <v>21</v>
      </c>
      <c r="G70" s="141">
        <v>37.01</v>
      </c>
    </row>
    <row r="71" spans="1:7" x14ac:dyDescent="0.25">
      <c r="A71" s="156">
        <v>1.1499999999999999</v>
      </c>
      <c r="B71" s="141">
        <v>0.04</v>
      </c>
      <c r="C71" s="141">
        <v>1.1149739199901781E-2</v>
      </c>
      <c r="D71" s="141">
        <v>0</v>
      </c>
      <c r="F71" s="141">
        <v>21</v>
      </c>
      <c r="G71" s="141">
        <v>37.01</v>
      </c>
    </row>
    <row r="72" spans="1:7" x14ac:dyDescent="0.25">
      <c r="A72" s="156">
        <v>1.167</v>
      </c>
      <c r="B72" s="141">
        <v>0.04</v>
      </c>
      <c r="C72" s="141">
        <v>1.104012121634702E-2</v>
      </c>
      <c r="D72" s="141">
        <v>0</v>
      </c>
      <c r="F72" s="141">
        <v>21</v>
      </c>
      <c r="G72" s="141">
        <v>37.0133333333333</v>
      </c>
    </row>
    <row r="73" spans="1:7" x14ac:dyDescent="0.25">
      <c r="A73" s="156">
        <v>1.1830000000000001</v>
      </c>
      <c r="B73" s="141">
        <v>0.04</v>
      </c>
      <c r="C73" s="141">
        <v>1.0642923827257624E-2</v>
      </c>
      <c r="D73" s="141">
        <v>0</v>
      </c>
      <c r="F73" s="141">
        <v>21</v>
      </c>
      <c r="G73" s="141">
        <v>37.005000000000003</v>
      </c>
    </row>
    <row r="74" spans="1:7" x14ac:dyDescent="0.25">
      <c r="A74" s="156">
        <v>1.2</v>
      </c>
      <c r="B74" s="141">
        <v>0.04</v>
      </c>
      <c r="C74" s="141">
        <v>1.0636851391302186E-2</v>
      </c>
      <c r="D74" s="141">
        <v>0</v>
      </c>
      <c r="F74" s="141">
        <v>21</v>
      </c>
      <c r="G74" s="141">
        <v>37.005000000000003</v>
      </c>
    </row>
    <row r="75" spans="1:7" x14ac:dyDescent="0.25">
      <c r="A75" s="156">
        <v>1.2170000000000001</v>
      </c>
      <c r="B75" s="141">
        <v>0.04</v>
      </c>
      <c r="C75" s="141">
        <v>1.064905356235712E-2</v>
      </c>
      <c r="D75" s="141">
        <v>0</v>
      </c>
      <c r="F75" s="141">
        <v>21</v>
      </c>
      <c r="G75" s="141">
        <v>37.01</v>
      </c>
    </row>
    <row r="76" spans="1:7" x14ac:dyDescent="0.25">
      <c r="A76" s="156">
        <v>1.2330000000000001</v>
      </c>
      <c r="B76" s="141">
        <v>0.04</v>
      </c>
      <c r="C76" s="141">
        <v>1.0651754262013527E-2</v>
      </c>
      <c r="D76" s="141">
        <v>0</v>
      </c>
      <c r="F76" s="141">
        <v>21</v>
      </c>
      <c r="G76" s="141">
        <v>37.006666666666703</v>
      </c>
    </row>
    <row r="77" spans="1:7" x14ac:dyDescent="0.25">
      <c r="A77" s="156">
        <v>1.25</v>
      </c>
      <c r="B77" s="141">
        <v>0.04</v>
      </c>
      <c r="C77" s="141">
        <v>1.0636551398450225E-2</v>
      </c>
      <c r="D77" s="141">
        <v>0</v>
      </c>
      <c r="F77" s="141">
        <v>21</v>
      </c>
      <c r="G77" s="141">
        <v>37.006666666666703</v>
      </c>
    </row>
    <row r="78" spans="1:7" x14ac:dyDescent="0.25">
      <c r="A78" s="156">
        <v>1.2669999999999999</v>
      </c>
      <c r="B78" s="141">
        <v>0.04</v>
      </c>
      <c r="C78" s="141">
        <v>1.0825264824207948E-2</v>
      </c>
      <c r="D78" s="141">
        <v>0</v>
      </c>
      <c r="F78" s="141">
        <v>21</v>
      </c>
      <c r="G78" s="141">
        <v>37.015000000000001</v>
      </c>
    </row>
    <row r="79" spans="1:7" x14ac:dyDescent="0.25">
      <c r="A79" s="156">
        <v>1.2829999999999999</v>
      </c>
      <c r="B79" s="141">
        <v>4.4999999999999998E-2</v>
      </c>
      <c r="C79" s="141">
        <v>0.26043115528141442</v>
      </c>
      <c r="D79" s="141">
        <v>0</v>
      </c>
      <c r="F79" s="141">
        <v>21</v>
      </c>
      <c r="G79" s="141">
        <v>37.015999999999998</v>
      </c>
    </row>
    <row r="80" spans="1:7" x14ac:dyDescent="0.25">
      <c r="A80" s="156">
        <v>1.3</v>
      </c>
      <c r="B80" s="141">
        <v>4.4999999999999998E-2</v>
      </c>
      <c r="C80" s="141">
        <v>0.26031887620214028</v>
      </c>
      <c r="D80" s="141">
        <v>0</v>
      </c>
      <c r="F80" s="141">
        <v>21</v>
      </c>
      <c r="G80" s="141">
        <v>37.006666666666703</v>
      </c>
    </row>
    <row r="81" spans="1:7" x14ac:dyDescent="0.25">
      <c r="A81" s="156">
        <v>1.3169999999999999</v>
      </c>
      <c r="B81" s="141">
        <v>0.04</v>
      </c>
      <c r="C81" s="141">
        <v>1.0983228434935686E-2</v>
      </c>
      <c r="D81" s="141">
        <v>0</v>
      </c>
      <c r="F81" s="141">
        <v>21</v>
      </c>
      <c r="G81" s="141">
        <v>37.015000000000001</v>
      </c>
    </row>
    <row r="82" spans="1:7" x14ac:dyDescent="0.25">
      <c r="A82" s="156">
        <v>1.333</v>
      </c>
      <c r="B82" s="141">
        <v>0.04</v>
      </c>
      <c r="C82" s="141">
        <v>1.0986791820281207E-2</v>
      </c>
      <c r="D82" s="141">
        <v>0</v>
      </c>
      <c r="F82" s="141">
        <v>21</v>
      </c>
      <c r="G82" s="141">
        <v>37.015000000000001</v>
      </c>
    </row>
    <row r="83" spans="1:7" x14ac:dyDescent="0.25">
      <c r="A83" s="156">
        <v>1.35</v>
      </c>
      <c r="B83" s="141">
        <v>0.04</v>
      </c>
      <c r="C83" s="141">
        <v>1.0894164657556769E-2</v>
      </c>
      <c r="D83" s="141">
        <v>0</v>
      </c>
      <c r="F83" s="141">
        <v>21</v>
      </c>
      <c r="G83" s="141">
        <v>37.01</v>
      </c>
    </row>
    <row r="84" spans="1:7" x14ac:dyDescent="0.25">
      <c r="A84" s="156">
        <v>1.367</v>
      </c>
      <c r="B84" s="141">
        <v>0.04</v>
      </c>
      <c r="C84" s="141">
        <v>1.0900505386349782E-2</v>
      </c>
      <c r="D84" s="141">
        <v>0</v>
      </c>
      <c r="F84" s="141">
        <v>21</v>
      </c>
      <c r="G84" s="141">
        <v>37.01</v>
      </c>
    </row>
    <row r="85" spans="1:7" x14ac:dyDescent="0.25">
      <c r="A85" s="156">
        <v>1.383</v>
      </c>
      <c r="B85" s="141">
        <v>0.04</v>
      </c>
      <c r="C85" s="141">
        <v>1.0897606398253542E-2</v>
      </c>
      <c r="D85" s="141">
        <v>0</v>
      </c>
      <c r="F85" s="141">
        <v>21</v>
      </c>
      <c r="G85" s="141">
        <v>37.01</v>
      </c>
    </row>
    <row r="86" spans="1:7" x14ac:dyDescent="0.25">
      <c r="A86" s="156">
        <v>1.4</v>
      </c>
      <c r="B86" s="141">
        <v>0.04</v>
      </c>
      <c r="C86" s="141">
        <v>1.0772791914039067E-2</v>
      </c>
      <c r="D86" s="141">
        <v>0</v>
      </c>
      <c r="F86" s="141">
        <v>21</v>
      </c>
      <c r="G86" s="141">
        <v>37.005000000000003</v>
      </c>
    </row>
    <row r="87" spans="1:7" x14ac:dyDescent="0.25">
      <c r="A87" s="156">
        <v>1.417</v>
      </c>
      <c r="B87" s="141">
        <v>0.04</v>
      </c>
      <c r="C87" s="141">
        <v>1.0722962872024247E-2</v>
      </c>
      <c r="D87" s="141">
        <v>0</v>
      </c>
      <c r="F87" s="141">
        <v>21</v>
      </c>
      <c r="G87" s="141">
        <v>37.005000000000003</v>
      </c>
    </row>
    <row r="88" spans="1:7" x14ac:dyDescent="0.25">
      <c r="A88" s="156">
        <v>1.4330000000000001</v>
      </c>
      <c r="B88" s="141">
        <v>0.04</v>
      </c>
      <c r="C88" s="141">
        <v>1.0733598880859606E-2</v>
      </c>
      <c r="D88" s="141">
        <v>0</v>
      </c>
      <c r="F88" s="141">
        <v>21</v>
      </c>
      <c r="G88" s="141">
        <v>37.005000000000003</v>
      </c>
    </row>
    <row r="89" spans="1:7" x14ac:dyDescent="0.25">
      <c r="A89" s="156">
        <v>1.45</v>
      </c>
      <c r="B89" s="141">
        <v>0.04</v>
      </c>
      <c r="C89" s="141">
        <v>1.0654117810184459E-2</v>
      </c>
      <c r="D89" s="141">
        <v>0</v>
      </c>
      <c r="F89" s="141">
        <v>21</v>
      </c>
      <c r="G89" s="141">
        <v>37.0042857142857</v>
      </c>
    </row>
    <row r="90" spans="1:7" x14ac:dyDescent="0.25">
      <c r="A90" s="156">
        <v>1.4670000000000001</v>
      </c>
      <c r="B90" s="141">
        <v>0.04</v>
      </c>
      <c r="C90" s="141">
        <v>1.0529174784114623E-2</v>
      </c>
      <c r="D90" s="141">
        <v>0</v>
      </c>
      <c r="F90" s="141">
        <v>21</v>
      </c>
      <c r="G90" s="141">
        <v>37.006</v>
      </c>
    </row>
    <row r="91" spans="1:7" x14ac:dyDescent="0.25">
      <c r="A91" s="156">
        <v>1.4830000000000001</v>
      </c>
      <c r="B91" s="141">
        <v>0.04</v>
      </c>
      <c r="C91" s="141">
        <v>1.0639246495523653E-2</v>
      </c>
      <c r="D91" s="141">
        <v>0</v>
      </c>
      <c r="F91" s="141">
        <v>21</v>
      </c>
      <c r="G91" s="141">
        <v>37.004444444444403</v>
      </c>
    </row>
    <row r="92" spans="1:7" x14ac:dyDescent="0.25">
      <c r="A92" s="156">
        <v>1.5</v>
      </c>
      <c r="B92" s="141">
        <v>0.04</v>
      </c>
      <c r="C92" s="141">
        <v>1.0517222145718642E-2</v>
      </c>
      <c r="D92" s="141">
        <v>0</v>
      </c>
      <c r="F92" s="141">
        <v>21</v>
      </c>
      <c r="G92" s="141">
        <v>37.005000000000003</v>
      </c>
    </row>
    <row r="93" spans="1:7" x14ac:dyDescent="0.25">
      <c r="A93" s="156">
        <v>1.5169999999999999</v>
      </c>
      <c r="B93" s="141">
        <v>0.04</v>
      </c>
      <c r="C93" s="141">
        <v>1.0521214326942564E-2</v>
      </c>
      <c r="D93" s="141">
        <v>0</v>
      </c>
      <c r="F93" s="141">
        <v>21</v>
      </c>
      <c r="G93" s="141">
        <v>37.005000000000003</v>
      </c>
    </row>
    <row r="94" spans="1:7" x14ac:dyDescent="0.25">
      <c r="A94" s="156">
        <v>1.5329999999999999</v>
      </c>
      <c r="B94" s="141">
        <v>0.04</v>
      </c>
      <c r="C94" s="141">
        <v>1.0644679545791859E-2</v>
      </c>
      <c r="D94" s="141">
        <v>0</v>
      </c>
      <c r="F94" s="141">
        <v>21</v>
      </c>
      <c r="G94" s="141">
        <v>37.005000000000003</v>
      </c>
    </row>
    <row r="95" spans="1:7" x14ac:dyDescent="0.25">
      <c r="A95" s="156">
        <v>1.55</v>
      </c>
      <c r="B95" s="141">
        <v>0.04</v>
      </c>
      <c r="C95" s="141">
        <v>1.0394444409363116E-2</v>
      </c>
      <c r="D95" s="141">
        <v>0</v>
      </c>
      <c r="F95" s="141">
        <v>21</v>
      </c>
      <c r="G95" s="141">
        <v>37.005000000000003</v>
      </c>
    </row>
    <row r="96" spans="1:7" x14ac:dyDescent="0.25">
      <c r="A96" s="156">
        <v>1.5669999999999999</v>
      </c>
      <c r="B96" s="141">
        <v>0.04</v>
      </c>
      <c r="C96" s="141">
        <v>1.0386556124889533E-2</v>
      </c>
      <c r="D96" s="141">
        <v>0</v>
      </c>
      <c r="F96" s="141">
        <v>21</v>
      </c>
      <c r="G96" s="141">
        <v>37.005555555555603</v>
      </c>
    </row>
    <row r="97" spans="1:7" x14ac:dyDescent="0.25">
      <c r="A97" s="156">
        <v>1.583</v>
      </c>
      <c r="B97" s="141">
        <v>0.04</v>
      </c>
      <c r="C97" s="141">
        <v>1.0518984900042067E-2</v>
      </c>
      <c r="D97" s="141">
        <v>0</v>
      </c>
      <c r="F97" s="141">
        <v>21</v>
      </c>
      <c r="G97" s="141">
        <v>37.003999999999998</v>
      </c>
    </row>
    <row r="98" spans="1:7" x14ac:dyDescent="0.25">
      <c r="A98" s="156">
        <v>1.6</v>
      </c>
      <c r="B98" s="141">
        <v>0.04</v>
      </c>
      <c r="C98" s="141">
        <v>1.063484567872423E-2</v>
      </c>
      <c r="D98" s="141">
        <v>0</v>
      </c>
      <c r="F98" s="141">
        <v>21</v>
      </c>
      <c r="G98" s="141">
        <v>37.005000000000003</v>
      </c>
    </row>
    <row r="99" spans="1:7" x14ac:dyDescent="0.25">
      <c r="A99" s="156">
        <v>1.617</v>
      </c>
      <c r="B99" s="141">
        <v>0.04</v>
      </c>
      <c r="C99" s="141">
        <v>1.077720310368171E-2</v>
      </c>
      <c r="D99" s="141">
        <v>0</v>
      </c>
      <c r="F99" s="141">
        <v>21</v>
      </c>
      <c r="G99" s="141">
        <v>37.006</v>
      </c>
    </row>
    <row r="100" spans="1:7" x14ac:dyDescent="0.25">
      <c r="A100" s="156">
        <v>1.633</v>
      </c>
      <c r="B100" s="141">
        <v>0.04</v>
      </c>
      <c r="C100" s="141">
        <v>1.0768020559014541E-2</v>
      </c>
      <c r="D100" s="141">
        <v>0</v>
      </c>
      <c r="F100" s="141">
        <v>21</v>
      </c>
      <c r="G100" s="141">
        <v>37.01</v>
      </c>
    </row>
    <row r="101" spans="1:7" x14ac:dyDescent="0.25">
      <c r="A101" s="156">
        <v>1.65</v>
      </c>
      <c r="B101" s="141">
        <v>0.04</v>
      </c>
      <c r="C101" s="141">
        <v>1.0891663041900142E-2</v>
      </c>
      <c r="D101" s="141">
        <v>0</v>
      </c>
      <c r="F101" s="141">
        <v>21</v>
      </c>
      <c r="G101" s="141">
        <v>37.005000000000003</v>
      </c>
    </row>
    <row r="102" spans="1:7" x14ac:dyDescent="0.25">
      <c r="A102" s="156">
        <v>1.667</v>
      </c>
      <c r="B102" s="141">
        <v>0.04</v>
      </c>
      <c r="C102" s="141">
        <v>1.0905533386134911E-2</v>
      </c>
      <c r="D102" s="141">
        <v>0</v>
      </c>
      <c r="F102" s="141">
        <v>21</v>
      </c>
      <c r="G102" s="141">
        <v>37.003333333333302</v>
      </c>
    </row>
    <row r="103" spans="1:7" x14ac:dyDescent="0.25">
      <c r="A103" s="156">
        <v>1.6830000000000001</v>
      </c>
      <c r="B103" s="141">
        <v>0.04</v>
      </c>
      <c r="C103" s="141">
        <v>1.0896016100827272E-2</v>
      </c>
      <c r="D103" s="141">
        <v>0</v>
      </c>
      <c r="F103" s="141">
        <v>21</v>
      </c>
      <c r="G103" s="141">
        <v>37.006666666666703</v>
      </c>
    </row>
    <row r="104" spans="1:7" x14ac:dyDescent="0.25">
      <c r="A104" s="156">
        <v>1.7</v>
      </c>
      <c r="B104" s="141">
        <v>4.33333333333333E-2</v>
      </c>
      <c r="C104" s="141">
        <v>0.17714683604901849</v>
      </c>
      <c r="D104" s="141">
        <v>0</v>
      </c>
      <c r="F104" s="141">
        <v>21</v>
      </c>
      <c r="G104" s="141">
        <v>37.005000000000003</v>
      </c>
    </row>
    <row r="105" spans="1:7" x14ac:dyDescent="0.25">
      <c r="A105" s="156">
        <v>1.7170000000000001</v>
      </c>
      <c r="B105" s="141">
        <v>0.05</v>
      </c>
      <c r="C105" s="141">
        <v>0.50951825799791961</v>
      </c>
      <c r="D105" s="141">
        <v>0</v>
      </c>
      <c r="F105" s="141">
        <v>21</v>
      </c>
      <c r="G105" s="141">
        <v>36.994999999999997</v>
      </c>
    </row>
    <row r="106" spans="1:7" x14ac:dyDescent="0.25">
      <c r="A106" s="156">
        <v>1.7330000000000001</v>
      </c>
      <c r="B106" s="141">
        <v>4.4999999999999998E-2</v>
      </c>
      <c r="C106" s="141">
        <v>0.26032769978640596</v>
      </c>
      <c r="D106" s="141">
        <v>0</v>
      </c>
      <c r="F106" s="141">
        <v>21</v>
      </c>
      <c r="G106" s="141">
        <v>36.996666666666698</v>
      </c>
    </row>
    <row r="107" spans="1:7" x14ac:dyDescent="0.25">
      <c r="A107" s="156">
        <v>1.75</v>
      </c>
      <c r="B107" s="141">
        <v>0.05</v>
      </c>
      <c r="C107" s="141">
        <v>0.5098631255252134</v>
      </c>
      <c r="D107" s="141">
        <v>0</v>
      </c>
      <c r="F107" s="141">
        <v>21</v>
      </c>
      <c r="G107" s="141">
        <v>37</v>
      </c>
    </row>
    <row r="108" spans="1:7" x14ac:dyDescent="0.25">
      <c r="A108" s="156">
        <v>1.7669999999999999</v>
      </c>
      <c r="B108" s="141">
        <v>0.05</v>
      </c>
      <c r="C108" s="141">
        <v>0.51014664893657535</v>
      </c>
      <c r="D108" s="141">
        <v>0</v>
      </c>
      <c r="F108" s="141">
        <v>21</v>
      </c>
      <c r="G108" s="141">
        <v>37.005000000000003</v>
      </c>
    </row>
    <row r="109" spans="1:7" x14ac:dyDescent="0.25">
      <c r="A109" s="156">
        <v>1.7829999999999999</v>
      </c>
      <c r="B109" s="141">
        <v>4.6666666666666697E-2</v>
      </c>
      <c r="C109" s="141">
        <v>0.34377890979813186</v>
      </c>
      <c r="D109" s="141">
        <v>0</v>
      </c>
      <c r="F109" s="141">
        <v>21</v>
      </c>
      <c r="G109" s="141">
        <v>37.005714285714298</v>
      </c>
    </row>
    <row r="110" spans="1:7" x14ac:dyDescent="0.25">
      <c r="A110" s="156">
        <v>1.8</v>
      </c>
      <c r="B110" s="141">
        <v>0.05</v>
      </c>
      <c r="C110" s="141">
        <v>0.51003253097105228</v>
      </c>
      <c r="D110" s="141">
        <v>0</v>
      </c>
      <c r="F110" s="141">
        <v>21</v>
      </c>
      <c r="G110" s="141">
        <v>37.004444444444403</v>
      </c>
    </row>
    <row r="111" spans="1:7" x14ac:dyDescent="0.25">
      <c r="A111" s="156">
        <v>1.8169999999999999</v>
      </c>
      <c r="B111" s="141">
        <v>0.05</v>
      </c>
      <c r="C111" s="141">
        <v>0.51038523870852948</v>
      </c>
      <c r="D111" s="141">
        <v>0</v>
      </c>
      <c r="F111" s="141">
        <v>21</v>
      </c>
      <c r="G111" s="141">
        <v>37.005714285714298</v>
      </c>
    </row>
    <row r="112" spans="1:7" x14ac:dyDescent="0.25">
      <c r="A112" s="156">
        <v>1.833</v>
      </c>
      <c r="B112" s="141">
        <v>0.05</v>
      </c>
      <c r="C112" s="141">
        <v>0.51035786901423164</v>
      </c>
      <c r="D112" s="141">
        <v>0</v>
      </c>
      <c r="F112" s="141">
        <v>21</v>
      </c>
      <c r="G112" s="141">
        <v>37.003999999999998</v>
      </c>
    </row>
    <row r="113" spans="1:7" x14ac:dyDescent="0.25">
      <c r="A113" s="156">
        <v>1.85</v>
      </c>
      <c r="B113" s="141">
        <v>4.4999999999999998E-2</v>
      </c>
      <c r="C113" s="141">
        <v>0.26105065110306763</v>
      </c>
      <c r="D113" s="141">
        <v>0</v>
      </c>
      <c r="F113" s="141">
        <v>21</v>
      </c>
      <c r="G113" s="141">
        <v>37</v>
      </c>
    </row>
    <row r="114" spans="1:7" x14ac:dyDescent="0.25">
      <c r="A114" s="156">
        <v>1.867</v>
      </c>
      <c r="B114" s="141">
        <v>0.04</v>
      </c>
      <c r="C114" s="141">
        <v>1.1906999855994711E-2</v>
      </c>
      <c r="D114" s="141">
        <v>0</v>
      </c>
      <c r="F114" s="141">
        <v>21</v>
      </c>
      <c r="G114" s="141">
        <v>36.994999999999997</v>
      </c>
    </row>
    <row r="115" spans="1:7" x14ac:dyDescent="0.25">
      <c r="A115" s="156">
        <v>1.883</v>
      </c>
      <c r="B115" s="141">
        <v>0.04</v>
      </c>
      <c r="C115" s="141">
        <v>1.1915394733893267E-2</v>
      </c>
      <c r="D115" s="141">
        <v>0</v>
      </c>
      <c r="F115" s="141">
        <v>21</v>
      </c>
      <c r="G115" s="141">
        <v>36.994999999999997</v>
      </c>
    </row>
    <row r="116" spans="1:7" x14ac:dyDescent="0.25">
      <c r="A116" s="156">
        <v>1.9</v>
      </c>
      <c r="B116" s="141">
        <v>0.04</v>
      </c>
      <c r="C116" s="141">
        <v>1.1918979327026092E-2</v>
      </c>
      <c r="D116" s="141">
        <v>0</v>
      </c>
      <c r="F116" s="141">
        <v>21</v>
      </c>
      <c r="G116" s="141">
        <v>37.006</v>
      </c>
    </row>
    <row r="117" spans="1:7" x14ac:dyDescent="0.25">
      <c r="A117" s="156">
        <v>1.917</v>
      </c>
      <c r="B117" s="141">
        <v>0.04</v>
      </c>
      <c r="C117" s="141">
        <v>1.1782322836378069E-2</v>
      </c>
      <c r="D117" s="141">
        <v>0</v>
      </c>
      <c r="F117" s="141">
        <v>21</v>
      </c>
      <c r="G117" s="141">
        <v>37.003999999999998</v>
      </c>
    </row>
    <row r="118" spans="1:7" x14ac:dyDescent="0.25">
      <c r="A118" s="156">
        <v>1.9330000000000001</v>
      </c>
      <c r="B118" s="141">
        <v>0.04</v>
      </c>
      <c r="C118" s="141">
        <v>1.1783549027610212E-2</v>
      </c>
      <c r="D118" s="141">
        <v>0</v>
      </c>
      <c r="F118" s="141">
        <v>21</v>
      </c>
      <c r="G118" s="141">
        <v>37.005000000000003</v>
      </c>
    </row>
    <row r="119" spans="1:7" x14ac:dyDescent="0.25">
      <c r="A119" s="156">
        <v>1.95</v>
      </c>
      <c r="B119" s="141">
        <v>0.04</v>
      </c>
      <c r="C119" s="141">
        <v>1.1532323903731439E-2</v>
      </c>
      <c r="D119" s="141">
        <v>0</v>
      </c>
      <c r="F119" s="141">
        <v>21</v>
      </c>
      <c r="G119" s="141">
        <v>37.005000000000003</v>
      </c>
    </row>
    <row r="120" spans="1:7" x14ac:dyDescent="0.25">
      <c r="A120" s="156">
        <v>1.9670000000000001</v>
      </c>
      <c r="B120" s="141">
        <v>0.04</v>
      </c>
      <c r="C120" s="141">
        <v>1.1147402713596826E-2</v>
      </c>
      <c r="D120" s="141">
        <v>0</v>
      </c>
      <c r="F120" s="141">
        <v>21</v>
      </c>
      <c r="G120" s="141">
        <v>37</v>
      </c>
    </row>
    <row r="121" spans="1:7" x14ac:dyDescent="0.25">
      <c r="A121" s="156">
        <v>1.9830000000000001</v>
      </c>
      <c r="B121" s="141">
        <v>0.04</v>
      </c>
      <c r="C121" s="141">
        <v>1.1313430823779875E-2</v>
      </c>
      <c r="D121" s="141">
        <v>0</v>
      </c>
      <c r="F121" s="141">
        <v>21</v>
      </c>
      <c r="G121" s="141">
        <v>37</v>
      </c>
    </row>
    <row r="122" spans="1:7" x14ac:dyDescent="0.25">
      <c r="A122" s="156">
        <v>2</v>
      </c>
      <c r="B122" s="141">
        <v>0.04</v>
      </c>
      <c r="C122" s="141">
        <v>1.1321847543212778E-2</v>
      </c>
      <c r="D122" s="141">
        <v>0</v>
      </c>
      <c r="F122" s="141">
        <v>21</v>
      </c>
      <c r="G122" s="141">
        <v>36.994999999999997</v>
      </c>
    </row>
    <row r="123" spans="1:7" x14ac:dyDescent="0.25">
      <c r="A123" s="156">
        <v>2.0169999999999999</v>
      </c>
      <c r="B123" s="141">
        <v>0.04</v>
      </c>
      <c r="C123" s="141">
        <v>1.1158305511779744E-2</v>
      </c>
      <c r="D123" s="141">
        <v>0</v>
      </c>
      <c r="F123" s="141">
        <v>21</v>
      </c>
      <c r="G123" s="141">
        <v>36.993333333333297</v>
      </c>
    </row>
    <row r="124" spans="1:7" x14ac:dyDescent="0.25">
      <c r="A124" s="156">
        <v>2.0329999999999999</v>
      </c>
      <c r="B124" s="141">
        <v>0.04</v>
      </c>
      <c r="C124" s="141">
        <v>1.1166172859561733E-2</v>
      </c>
      <c r="D124" s="141">
        <v>0</v>
      </c>
      <c r="F124" s="141">
        <v>21</v>
      </c>
      <c r="G124" s="141">
        <v>36.99</v>
      </c>
    </row>
    <row r="125" spans="1:7" x14ac:dyDescent="0.25">
      <c r="A125" s="156">
        <v>2.0499999999999998</v>
      </c>
      <c r="B125" s="141">
        <v>0.04</v>
      </c>
      <c r="C125" s="141">
        <v>1.1146393776328697E-2</v>
      </c>
      <c r="D125" s="141">
        <v>0</v>
      </c>
      <c r="F125" s="141">
        <v>21</v>
      </c>
      <c r="G125" s="141">
        <v>36.994999999999997</v>
      </c>
    </row>
    <row r="126" spans="1:7" x14ac:dyDescent="0.25">
      <c r="A126" s="156">
        <v>2.0670000000000002</v>
      </c>
      <c r="B126" s="141">
        <v>0.04</v>
      </c>
      <c r="C126" s="141">
        <v>1.1149340935191007E-2</v>
      </c>
      <c r="D126" s="141">
        <v>0</v>
      </c>
      <c r="F126" s="141">
        <v>21</v>
      </c>
      <c r="G126" s="141">
        <v>36.9957142857143</v>
      </c>
    </row>
    <row r="127" spans="1:7" x14ac:dyDescent="0.25">
      <c r="A127" s="156">
        <v>2.0830000000000002</v>
      </c>
      <c r="B127" s="141">
        <v>0.04</v>
      </c>
      <c r="C127" s="141">
        <v>1.1157266402942808E-2</v>
      </c>
      <c r="D127" s="141">
        <v>0</v>
      </c>
      <c r="F127" s="141">
        <v>21</v>
      </c>
      <c r="G127" s="141">
        <v>36.994999999999997</v>
      </c>
    </row>
    <row r="128" spans="1:7" x14ac:dyDescent="0.25">
      <c r="A128" s="156">
        <v>2.1</v>
      </c>
      <c r="B128" s="141">
        <v>0.04</v>
      </c>
      <c r="C128" s="141">
        <v>1.1154757335262418E-2</v>
      </c>
      <c r="D128" s="141">
        <v>0</v>
      </c>
      <c r="F128" s="141">
        <v>21</v>
      </c>
      <c r="G128" s="141">
        <v>37.006</v>
      </c>
    </row>
    <row r="129" spans="1:7" x14ac:dyDescent="0.25">
      <c r="A129" s="156">
        <v>2.117</v>
      </c>
      <c r="B129" s="141">
        <v>0.04</v>
      </c>
      <c r="C129" s="141">
        <v>1.1150195394025666E-2</v>
      </c>
      <c r="D129" s="141">
        <v>0</v>
      </c>
      <c r="F129" s="141">
        <v>21</v>
      </c>
      <c r="G129" s="141">
        <v>37.006</v>
      </c>
    </row>
    <row r="130" spans="1:7" x14ac:dyDescent="0.25">
      <c r="A130" s="156">
        <v>2.133</v>
      </c>
      <c r="B130" s="141">
        <v>0.04</v>
      </c>
      <c r="C130" s="141">
        <v>1.0897632243615743E-2</v>
      </c>
      <c r="D130" s="141">
        <v>0</v>
      </c>
      <c r="F130" s="141">
        <v>21</v>
      </c>
      <c r="G130" s="141">
        <v>37.015000000000001</v>
      </c>
    </row>
    <row r="131" spans="1:7" x14ac:dyDescent="0.25">
      <c r="A131" s="156">
        <v>2.15</v>
      </c>
      <c r="B131" s="141">
        <v>0.04</v>
      </c>
      <c r="C131" s="141">
        <v>1.090056671780406E-2</v>
      </c>
      <c r="D131" s="141">
        <v>0</v>
      </c>
      <c r="F131" s="141">
        <v>21</v>
      </c>
      <c r="G131" s="141">
        <v>37.01</v>
      </c>
    </row>
    <row r="132" spans="1:7" x14ac:dyDescent="0.25">
      <c r="A132" s="156">
        <v>2.1669999999999998</v>
      </c>
      <c r="B132" s="141">
        <v>0.04</v>
      </c>
      <c r="C132" s="141">
        <v>1.0891836421203152E-2</v>
      </c>
      <c r="D132" s="141">
        <v>0</v>
      </c>
      <c r="F132" s="141">
        <v>21</v>
      </c>
      <c r="G132" s="141">
        <v>37.003999999999998</v>
      </c>
    </row>
    <row r="133" spans="1:7" x14ac:dyDescent="0.25">
      <c r="A133" s="156">
        <v>2.1829999999999998</v>
      </c>
      <c r="B133" s="141">
        <v>0.04</v>
      </c>
      <c r="C133" s="141">
        <v>1.0896344283079376E-2</v>
      </c>
      <c r="D133" s="141">
        <v>0</v>
      </c>
      <c r="F133" s="141">
        <v>21</v>
      </c>
      <c r="G133" s="141">
        <v>37.006666666666703</v>
      </c>
    </row>
    <row r="134" spans="1:7" x14ac:dyDescent="0.25">
      <c r="A134" s="156">
        <v>2.2000000000000002</v>
      </c>
      <c r="B134" s="141">
        <v>0.04</v>
      </c>
      <c r="C134" s="141">
        <v>1.0895662560378189E-2</v>
      </c>
      <c r="D134" s="141">
        <v>0</v>
      </c>
      <c r="F134" s="141">
        <v>21</v>
      </c>
      <c r="G134" s="141">
        <v>37.006666666666703</v>
      </c>
    </row>
    <row r="135" spans="1:7" x14ac:dyDescent="0.25">
      <c r="A135" s="156">
        <v>2.2170000000000001</v>
      </c>
      <c r="B135" s="141">
        <v>0.04</v>
      </c>
      <c r="C135" s="141">
        <v>1.0894016046725644E-2</v>
      </c>
      <c r="D135" s="141">
        <v>0</v>
      </c>
      <c r="F135" s="141">
        <v>21</v>
      </c>
      <c r="G135" s="141">
        <v>37.01</v>
      </c>
    </row>
    <row r="136" spans="1:7" x14ac:dyDescent="0.25">
      <c r="A136" s="156">
        <v>2.2330000000000001</v>
      </c>
      <c r="B136" s="141">
        <v>0.04</v>
      </c>
      <c r="C136" s="141">
        <v>1.090600398709996E-2</v>
      </c>
      <c r="D136" s="141">
        <v>0</v>
      </c>
      <c r="F136" s="141">
        <v>21</v>
      </c>
      <c r="G136" s="141">
        <v>37.005000000000003</v>
      </c>
    </row>
    <row r="137" spans="1:7" x14ac:dyDescent="0.25">
      <c r="A137" s="156">
        <v>2.25</v>
      </c>
      <c r="B137" s="141">
        <v>0.04</v>
      </c>
      <c r="C137" s="141">
        <v>1.0779895981079672E-2</v>
      </c>
      <c r="D137" s="141">
        <v>0</v>
      </c>
      <c r="F137" s="141">
        <v>21</v>
      </c>
      <c r="G137" s="141">
        <v>37.005000000000003</v>
      </c>
    </row>
    <row r="138" spans="1:7" x14ac:dyDescent="0.25">
      <c r="A138" s="156">
        <v>2.2669999999999999</v>
      </c>
      <c r="B138" s="141">
        <v>0.05</v>
      </c>
      <c r="C138" s="141">
        <v>0.50931521153379167</v>
      </c>
      <c r="D138" s="141">
        <v>0</v>
      </c>
      <c r="F138" s="141">
        <v>21</v>
      </c>
      <c r="G138" s="141">
        <v>37.003333333333302</v>
      </c>
    </row>
    <row r="139" spans="1:7" x14ac:dyDescent="0.25">
      <c r="A139" s="156">
        <v>2.2829999999999999</v>
      </c>
      <c r="B139" s="141">
        <v>4.4999999999999998E-2</v>
      </c>
      <c r="C139" s="141">
        <v>0.26003928102271295</v>
      </c>
      <c r="D139" s="141">
        <v>0</v>
      </c>
      <c r="F139" s="141">
        <v>21</v>
      </c>
      <c r="G139" s="141">
        <v>37</v>
      </c>
    </row>
    <row r="140" spans="1:7" x14ac:dyDescent="0.25">
      <c r="A140" s="156">
        <v>2.2999999999999998</v>
      </c>
      <c r="B140" s="141">
        <v>0.05</v>
      </c>
      <c r="C140" s="141">
        <v>0.5098729272391872</v>
      </c>
      <c r="D140" s="141">
        <v>0</v>
      </c>
      <c r="F140" s="141">
        <v>21</v>
      </c>
      <c r="G140" s="141">
        <v>37</v>
      </c>
    </row>
    <row r="141" spans="1:7" x14ac:dyDescent="0.25">
      <c r="A141" s="156">
        <v>2.3170000000000002</v>
      </c>
      <c r="B141" s="141">
        <v>0.05</v>
      </c>
      <c r="C141" s="141">
        <v>0.50979281274356936</v>
      </c>
      <c r="D141" s="141">
        <v>0</v>
      </c>
      <c r="F141" s="141">
        <v>21</v>
      </c>
      <c r="G141" s="141">
        <v>37.005000000000003</v>
      </c>
    </row>
    <row r="142" spans="1:7" x14ac:dyDescent="0.25">
      <c r="A142" s="156">
        <v>2.3330000000000002</v>
      </c>
      <c r="B142" s="141">
        <v>0.05</v>
      </c>
      <c r="C142" s="141">
        <v>0.5100644526045387</v>
      </c>
      <c r="D142" s="141">
        <v>0</v>
      </c>
      <c r="F142" s="141">
        <v>21</v>
      </c>
      <c r="G142" s="141">
        <v>37.005555555555603</v>
      </c>
    </row>
    <row r="143" spans="1:7" x14ac:dyDescent="0.25">
      <c r="A143" s="156">
        <v>2.35</v>
      </c>
      <c r="B143" s="141">
        <v>0.05</v>
      </c>
      <c r="C143" s="141">
        <v>0.51036521088109721</v>
      </c>
      <c r="D143" s="141">
        <v>0</v>
      </c>
      <c r="F143" s="141">
        <v>21</v>
      </c>
      <c r="G143" s="141">
        <v>37.005000000000003</v>
      </c>
    </row>
    <row r="144" spans="1:7" x14ac:dyDescent="0.25">
      <c r="A144" s="156">
        <v>2.367</v>
      </c>
      <c r="B144" s="141">
        <v>0.05</v>
      </c>
      <c r="C144" s="141">
        <v>0.51046814472617918</v>
      </c>
      <c r="D144" s="141">
        <v>0</v>
      </c>
      <c r="F144" s="141">
        <v>21</v>
      </c>
      <c r="G144" s="141">
        <v>37.005000000000003</v>
      </c>
    </row>
    <row r="145" spans="1:7" x14ac:dyDescent="0.25">
      <c r="A145" s="156">
        <v>2.383</v>
      </c>
      <c r="B145" s="141">
        <v>0.05</v>
      </c>
      <c r="C145" s="141">
        <v>0.50996042393472607</v>
      </c>
      <c r="D145" s="141">
        <v>0</v>
      </c>
      <c r="F145" s="141">
        <v>21</v>
      </c>
      <c r="G145" s="141">
        <v>37.005000000000003</v>
      </c>
    </row>
    <row r="146" spans="1:7" x14ac:dyDescent="0.25">
      <c r="A146" s="156">
        <v>2.4</v>
      </c>
      <c r="B146" s="141">
        <v>0.05</v>
      </c>
      <c r="C146" s="141">
        <v>0.50941921296971537</v>
      </c>
      <c r="D146" s="141">
        <v>0</v>
      </c>
      <c r="F146" s="141">
        <v>21</v>
      </c>
      <c r="G146" s="141">
        <v>37.005000000000003</v>
      </c>
    </row>
    <row r="147" spans="1:7" x14ac:dyDescent="0.25">
      <c r="A147" s="156">
        <v>2.4169999999999998</v>
      </c>
      <c r="B147" s="141">
        <v>0.05</v>
      </c>
      <c r="C147" s="141">
        <v>0.50968281192098541</v>
      </c>
      <c r="D147" s="141">
        <v>0</v>
      </c>
      <c r="F147" s="141">
        <v>21</v>
      </c>
      <c r="G147" s="141">
        <v>37.0042857142857</v>
      </c>
    </row>
    <row r="148" spans="1:7" x14ac:dyDescent="0.25">
      <c r="A148" s="156">
        <v>2.4329999999999998</v>
      </c>
      <c r="B148" s="141">
        <v>0.05</v>
      </c>
      <c r="C148" s="141">
        <v>0.50985594690155334</v>
      </c>
      <c r="D148" s="141">
        <v>0</v>
      </c>
      <c r="F148" s="141">
        <v>21</v>
      </c>
      <c r="G148" s="141">
        <v>36.994999999999997</v>
      </c>
    </row>
    <row r="149" spans="1:7" x14ac:dyDescent="0.25">
      <c r="A149" s="156">
        <v>2.4500000000000002</v>
      </c>
      <c r="B149" s="141">
        <v>0.05</v>
      </c>
      <c r="C149" s="141">
        <v>0.50983972705080638</v>
      </c>
      <c r="D149" s="141">
        <v>0</v>
      </c>
      <c r="F149" s="141">
        <v>21</v>
      </c>
      <c r="G149" s="141">
        <v>36.994999999999997</v>
      </c>
    </row>
    <row r="150" spans="1:7" x14ac:dyDescent="0.25">
      <c r="A150" s="156">
        <v>2.4670000000000001</v>
      </c>
      <c r="B150" s="141">
        <v>0.05</v>
      </c>
      <c r="C150" s="141">
        <v>0.50972334707553657</v>
      </c>
      <c r="D150" s="141">
        <v>0</v>
      </c>
      <c r="F150" s="141">
        <v>21</v>
      </c>
      <c r="G150" s="141">
        <v>36.99</v>
      </c>
    </row>
    <row r="151" spans="1:7" x14ac:dyDescent="0.25">
      <c r="A151" s="156">
        <v>2.4830000000000001</v>
      </c>
      <c r="B151" s="141">
        <v>0.05</v>
      </c>
      <c r="C151" s="141">
        <v>0.51003873996799909</v>
      </c>
      <c r="D151" s="141">
        <v>0</v>
      </c>
      <c r="F151" s="141">
        <v>21</v>
      </c>
      <c r="G151" s="141">
        <v>36.995555555555597</v>
      </c>
    </row>
    <row r="152" spans="1:7" x14ac:dyDescent="0.25">
      <c r="A152" s="156">
        <v>2.5</v>
      </c>
      <c r="B152" s="141">
        <v>0.05</v>
      </c>
      <c r="C152" s="141">
        <v>0.50994581377411263</v>
      </c>
      <c r="D152" s="141">
        <v>0</v>
      </c>
      <c r="F152" s="141">
        <v>21</v>
      </c>
      <c r="G152" s="141">
        <v>36.994999999999997</v>
      </c>
    </row>
    <row r="153" spans="1:7" x14ac:dyDescent="0.25">
      <c r="A153" s="156">
        <v>2.5169999999999999</v>
      </c>
      <c r="B153" s="141">
        <v>0.05</v>
      </c>
      <c r="C153" s="141">
        <v>0.51022389145987168</v>
      </c>
      <c r="D153" s="141">
        <v>0</v>
      </c>
      <c r="F153" s="141">
        <v>21</v>
      </c>
      <c r="G153" s="141">
        <v>36.994</v>
      </c>
    </row>
    <row r="154" spans="1:7" x14ac:dyDescent="0.25">
      <c r="A154" s="156">
        <v>2.5329999999999999</v>
      </c>
      <c r="B154" s="141">
        <v>0.05</v>
      </c>
      <c r="C154" s="141">
        <v>0.51089464094931947</v>
      </c>
      <c r="D154" s="141">
        <v>0</v>
      </c>
      <c r="F154" s="141">
        <v>21</v>
      </c>
      <c r="G154" s="141">
        <v>36.994999999999997</v>
      </c>
    </row>
    <row r="155" spans="1:7" x14ac:dyDescent="0.25">
      <c r="A155" s="156">
        <v>2.5499999999999998</v>
      </c>
      <c r="B155" s="141">
        <v>0.05</v>
      </c>
      <c r="C155" s="141">
        <v>0.51017102488612243</v>
      </c>
      <c r="D155" s="141">
        <v>0</v>
      </c>
      <c r="F155" s="141">
        <v>21</v>
      </c>
      <c r="G155" s="141">
        <v>37.005000000000003</v>
      </c>
    </row>
    <row r="156" spans="1:7" x14ac:dyDescent="0.25">
      <c r="A156" s="156">
        <v>2.5670000000000002</v>
      </c>
      <c r="B156" s="141">
        <v>0.04</v>
      </c>
      <c r="C156" s="141">
        <v>1.1149029564598211E-2</v>
      </c>
      <c r="D156" s="141">
        <v>0</v>
      </c>
      <c r="F156" s="141">
        <v>21</v>
      </c>
      <c r="G156" s="141">
        <v>37.005000000000003</v>
      </c>
    </row>
    <row r="157" spans="1:7" x14ac:dyDescent="0.25">
      <c r="A157" s="156">
        <v>2.5830000000000002</v>
      </c>
      <c r="B157" s="141">
        <v>0.04</v>
      </c>
      <c r="C157" s="141">
        <v>1.1152447399937817E-2</v>
      </c>
      <c r="D157" s="141">
        <v>0</v>
      </c>
      <c r="F157" s="141">
        <v>21</v>
      </c>
      <c r="G157" s="141">
        <v>37.005000000000003</v>
      </c>
    </row>
    <row r="158" spans="1:7" x14ac:dyDescent="0.25">
      <c r="A158" s="156">
        <v>2.6</v>
      </c>
      <c r="B158" s="141">
        <v>0.04</v>
      </c>
      <c r="C158" s="141">
        <v>1.0896220440720394E-2</v>
      </c>
      <c r="D158" s="141">
        <v>0</v>
      </c>
      <c r="F158" s="141">
        <v>21</v>
      </c>
      <c r="G158" s="141">
        <v>37.004615384615398</v>
      </c>
    </row>
    <row r="159" spans="1:7" x14ac:dyDescent="0.25">
      <c r="A159" s="156">
        <v>2.617</v>
      </c>
      <c r="B159" s="141">
        <v>0.04</v>
      </c>
      <c r="C159" s="141">
        <v>1.076722546833624E-2</v>
      </c>
      <c r="D159" s="141">
        <v>0</v>
      </c>
      <c r="F159" s="141">
        <v>21</v>
      </c>
      <c r="G159" s="141">
        <v>37.005454545454498</v>
      </c>
    </row>
    <row r="160" spans="1:7" x14ac:dyDescent="0.25">
      <c r="A160" s="156">
        <v>2.633</v>
      </c>
      <c r="B160" s="141">
        <v>0.04</v>
      </c>
      <c r="C160" s="141">
        <v>1.0640345547676858E-2</v>
      </c>
      <c r="D160" s="141">
        <v>0</v>
      </c>
      <c r="F160" s="141">
        <v>21</v>
      </c>
      <c r="G160" s="141">
        <v>37.005000000000003</v>
      </c>
    </row>
    <row r="161" spans="1:7" x14ac:dyDescent="0.25">
      <c r="A161" s="156">
        <v>2.65</v>
      </c>
      <c r="B161" s="141">
        <v>0.04</v>
      </c>
      <c r="C161" s="141">
        <v>1.0382919011689411E-2</v>
      </c>
      <c r="D161" s="141">
        <v>0</v>
      </c>
      <c r="F161" s="141">
        <v>21</v>
      </c>
      <c r="G161" s="141">
        <v>37.005000000000003</v>
      </c>
    </row>
    <row r="162" spans="1:7" x14ac:dyDescent="0.25">
      <c r="A162" s="156">
        <v>2.6669999999999998</v>
      </c>
      <c r="B162" s="141">
        <v>0.04</v>
      </c>
      <c r="C162" s="141">
        <v>1.0403281897157833E-2</v>
      </c>
      <c r="D162" s="141">
        <v>0</v>
      </c>
      <c r="F162" s="141">
        <v>21</v>
      </c>
      <c r="G162" s="141">
        <v>37.003333333333302</v>
      </c>
    </row>
    <row r="163" spans="1:7" x14ac:dyDescent="0.25">
      <c r="A163" s="156">
        <v>2.6829999999999998</v>
      </c>
      <c r="B163" s="141">
        <v>0.04</v>
      </c>
      <c r="C163" s="141">
        <v>1.0265968175084059E-2</v>
      </c>
      <c r="D163" s="141">
        <v>0</v>
      </c>
      <c r="F163" s="141">
        <v>21</v>
      </c>
      <c r="G163" s="141">
        <v>37</v>
      </c>
    </row>
    <row r="164" spans="1:7" x14ac:dyDescent="0.25">
      <c r="A164" s="156">
        <v>2.7</v>
      </c>
      <c r="B164" s="141">
        <v>0.04</v>
      </c>
      <c r="C164" s="141">
        <v>1.0262538665656689E-2</v>
      </c>
      <c r="D164" s="141">
        <v>0</v>
      </c>
      <c r="F164" s="141">
        <v>21</v>
      </c>
      <c r="G164" s="141">
        <v>37</v>
      </c>
    </row>
    <row r="165" spans="1:7" x14ac:dyDescent="0.25">
      <c r="A165" s="156">
        <v>2.7170000000000001</v>
      </c>
      <c r="B165" s="141">
        <v>4.4999999999999998E-2</v>
      </c>
      <c r="C165" s="141">
        <v>0.25922682662068719</v>
      </c>
      <c r="D165" s="141">
        <v>0</v>
      </c>
      <c r="F165" s="141">
        <v>21</v>
      </c>
      <c r="G165" s="141">
        <v>37</v>
      </c>
    </row>
    <row r="166" spans="1:7" x14ac:dyDescent="0.25">
      <c r="A166" s="156">
        <v>2.7330000000000001</v>
      </c>
      <c r="B166" s="141">
        <v>0.04</v>
      </c>
      <c r="C166" s="141">
        <v>9.639161263204226E-3</v>
      </c>
      <c r="D166" s="141">
        <v>0</v>
      </c>
      <c r="F166" s="141">
        <v>21</v>
      </c>
      <c r="G166" s="141">
        <v>37</v>
      </c>
    </row>
    <row r="167" spans="1:7" x14ac:dyDescent="0.25">
      <c r="A167" s="156">
        <v>2.75</v>
      </c>
      <c r="B167" s="141">
        <v>0.04</v>
      </c>
      <c r="C167" s="141">
        <v>9.3811993877793414E-3</v>
      </c>
      <c r="D167" s="141">
        <v>0</v>
      </c>
      <c r="F167" s="141">
        <v>21</v>
      </c>
      <c r="G167" s="141">
        <v>37.005000000000003</v>
      </c>
    </row>
    <row r="168" spans="1:7" x14ac:dyDescent="0.25">
      <c r="A168" s="156">
        <v>2.7669999999999999</v>
      </c>
      <c r="B168" s="141">
        <v>4.4999999999999998E-2</v>
      </c>
      <c r="C168" s="141">
        <v>0.25867549351316366</v>
      </c>
      <c r="D168" s="141">
        <v>0</v>
      </c>
      <c r="F168" s="141">
        <v>21</v>
      </c>
      <c r="G168" s="141">
        <v>37.006</v>
      </c>
    </row>
    <row r="169" spans="1:7" x14ac:dyDescent="0.25">
      <c r="A169" s="156">
        <v>2.7829999999999999</v>
      </c>
      <c r="B169" s="141">
        <v>0.05</v>
      </c>
      <c r="C169" s="141">
        <v>0.50777888719273834</v>
      </c>
      <c r="D169" s="141">
        <v>0</v>
      </c>
      <c r="F169" s="141">
        <v>21</v>
      </c>
      <c r="G169" s="141">
        <v>37.005000000000003</v>
      </c>
    </row>
    <row r="170" spans="1:7" x14ac:dyDescent="0.25">
      <c r="A170" s="156">
        <v>2.8</v>
      </c>
      <c r="B170" s="141">
        <v>0.05</v>
      </c>
      <c r="C170" s="141">
        <v>0.50747317073382825</v>
      </c>
      <c r="D170" s="141">
        <v>0</v>
      </c>
      <c r="F170" s="141">
        <v>21</v>
      </c>
      <c r="G170" s="141">
        <v>37.0042857142857</v>
      </c>
    </row>
    <row r="171" spans="1:7" x14ac:dyDescent="0.25">
      <c r="A171" s="156">
        <v>2.8170000000000002</v>
      </c>
      <c r="B171" s="141">
        <v>0.05</v>
      </c>
      <c r="C171" s="141">
        <v>0.50727537163153935</v>
      </c>
      <c r="D171" s="141">
        <v>0</v>
      </c>
      <c r="F171" s="141">
        <v>21</v>
      </c>
      <c r="G171" s="141">
        <v>37.0042857142857</v>
      </c>
    </row>
    <row r="172" spans="1:7" x14ac:dyDescent="0.25">
      <c r="A172" s="156">
        <v>2.8330000000000002</v>
      </c>
      <c r="B172" s="141">
        <v>0.05</v>
      </c>
      <c r="C172" s="141">
        <v>0.50746780985907114</v>
      </c>
      <c r="D172" s="141">
        <v>0</v>
      </c>
      <c r="F172" s="141">
        <v>21</v>
      </c>
      <c r="G172" s="141">
        <v>37.0042857142857</v>
      </c>
    </row>
    <row r="173" spans="1:7" x14ac:dyDescent="0.25">
      <c r="A173" s="156">
        <v>2.85</v>
      </c>
      <c r="B173" s="141">
        <v>0.05</v>
      </c>
      <c r="C173" s="141">
        <v>0.50745726989168249</v>
      </c>
      <c r="D173" s="141">
        <v>0</v>
      </c>
      <c r="F173" s="141">
        <v>21</v>
      </c>
      <c r="G173" s="141">
        <v>37.006</v>
      </c>
    </row>
    <row r="174" spans="1:7" x14ac:dyDescent="0.25">
      <c r="A174" s="156">
        <v>2.867</v>
      </c>
      <c r="B174" s="141">
        <v>0.05</v>
      </c>
      <c r="C174" s="141">
        <v>0.50713967085907474</v>
      </c>
      <c r="D174" s="141">
        <v>0</v>
      </c>
      <c r="F174" s="141">
        <v>21</v>
      </c>
      <c r="G174" s="141">
        <v>37.003999999999998</v>
      </c>
    </row>
    <row r="175" spans="1:7" x14ac:dyDescent="0.25">
      <c r="A175" s="156">
        <v>2.883</v>
      </c>
      <c r="B175" s="141">
        <v>0.05</v>
      </c>
      <c r="C175" s="141">
        <v>0.50706573254613552</v>
      </c>
      <c r="D175" s="141">
        <v>0</v>
      </c>
      <c r="F175" s="141">
        <v>21</v>
      </c>
      <c r="G175" s="141">
        <v>37.006</v>
      </c>
    </row>
    <row r="176" spans="1:7" x14ac:dyDescent="0.25">
      <c r="A176" s="156">
        <v>2.9</v>
      </c>
      <c r="B176" s="141">
        <v>0.05</v>
      </c>
      <c r="C176" s="141">
        <v>0.50688703102437227</v>
      </c>
      <c r="D176" s="141">
        <v>0</v>
      </c>
      <c r="F176" s="141">
        <v>21</v>
      </c>
      <c r="G176" s="141">
        <v>37.005000000000003</v>
      </c>
    </row>
    <row r="177" spans="1:7" x14ac:dyDescent="0.25">
      <c r="A177" s="156">
        <v>2.9169999999999998</v>
      </c>
      <c r="B177" s="141">
        <v>0.05</v>
      </c>
      <c r="C177" s="141">
        <v>0.50700353256894592</v>
      </c>
      <c r="D177" s="141">
        <v>0</v>
      </c>
      <c r="F177" s="141">
        <v>21</v>
      </c>
      <c r="G177" s="141">
        <v>37</v>
      </c>
    </row>
    <row r="178" spans="1:7" x14ac:dyDescent="0.25">
      <c r="A178" s="156">
        <v>2.9329999999999998</v>
      </c>
      <c r="B178" s="141">
        <v>0.05</v>
      </c>
      <c r="C178" s="141">
        <v>0.50656718763915398</v>
      </c>
      <c r="D178" s="141">
        <v>0</v>
      </c>
      <c r="F178" s="141">
        <v>21</v>
      </c>
      <c r="G178" s="141">
        <v>37.006666666666703</v>
      </c>
    </row>
    <row r="179" spans="1:7" x14ac:dyDescent="0.25">
      <c r="A179" s="156">
        <v>2.95</v>
      </c>
      <c r="B179" s="141">
        <v>0.05</v>
      </c>
      <c r="C179" s="141">
        <v>0.50696325988201685</v>
      </c>
      <c r="D179" s="141">
        <v>0</v>
      </c>
      <c r="F179" s="141">
        <v>21</v>
      </c>
      <c r="G179" s="141">
        <v>37.003999999999998</v>
      </c>
    </row>
    <row r="180" spans="1:7" x14ac:dyDescent="0.25">
      <c r="A180" s="156">
        <v>2.9670000000000001</v>
      </c>
      <c r="B180" s="141">
        <v>0.05</v>
      </c>
      <c r="C180" s="141">
        <v>0.50572960923550292</v>
      </c>
      <c r="D180" s="141">
        <v>0</v>
      </c>
      <c r="F180" s="141">
        <v>21</v>
      </c>
      <c r="G180" s="141">
        <v>37.006</v>
      </c>
    </row>
    <row r="181" spans="1:7" x14ac:dyDescent="0.25">
      <c r="A181" s="156">
        <v>2.9830000000000001</v>
      </c>
      <c r="B181" s="141">
        <v>0.05</v>
      </c>
      <c r="C181" s="141">
        <v>0.506161204518635</v>
      </c>
      <c r="D181" s="141">
        <v>0</v>
      </c>
      <c r="F181" s="141">
        <v>21</v>
      </c>
      <c r="G181" s="141">
        <v>37.005000000000003</v>
      </c>
    </row>
    <row r="182" spans="1:7" x14ac:dyDescent="0.25">
      <c r="A182" s="156">
        <v>3</v>
      </c>
      <c r="B182" s="141">
        <v>0.05</v>
      </c>
      <c r="C182" s="141">
        <v>0.50624391573870275</v>
      </c>
      <c r="D182" s="141">
        <v>0</v>
      </c>
      <c r="F182" s="141">
        <v>21</v>
      </c>
      <c r="G182" s="141">
        <v>37.005000000000003</v>
      </c>
    </row>
    <row r="183" spans="1:7" x14ac:dyDescent="0.25">
      <c r="A183" s="156">
        <v>3.0169999999999999</v>
      </c>
      <c r="B183" s="141">
        <v>0.05</v>
      </c>
      <c r="C183" s="141">
        <v>0.50605801319347532</v>
      </c>
      <c r="D183" s="141">
        <v>0</v>
      </c>
      <c r="F183" s="141">
        <v>21</v>
      </c>
      <c r="G183" s="141">
        <v>37.005000000000003</v>
      </c>
    </row>
    <row r="184" spans="1:7" x14ac:dyDescent="0.25">
      <c r="A184" s="156">
        <v>3.0329999999999999</v>
      </c>
      <c r="B184" s="141">
        <v>0.05</v>
      </c>
      <c r="C184" s="141">
        <v>0.50581381062367603</v>
      </c>
      <c r="D184" s="141">
        <v>0</v>
      </c>
      <c r="F184" s="141">
        <v>21</v>
      </c>
      <c r="G184" s="141">
        <v>37.005000000000003</v>
      </c>
    </row>
    <row r="185" spans="1:7" x14ac:dyDescent="0.25">
      <c r="A185" s="156">
        <v>3.05</v>
      </c>
      <c r="B185" s="141">
        <v>0.05</v>
      </c>
      <c r="C185" s="141">
        <v>0.50563994745360386</v>
      </c>
      <c r="D185" s="141">
        <v>0</v>
      </c>
      <c r="F185" s="141">
        <v>21</v>
      </c>
      <c r="G185" s="141">
        <v>37.005000000000003</v>
      </c>
    </row>
    <row r="186" spans="1:7" x14ac:dyDescent="0.25">
      <c r="A186" s="156">
        <v>3.0670000000000002</v>
      </c>
      <c r="B186" s="141">
        <v>0.05</v>
      </c>
      <c r="C186" s="141">
        <v>0.50571786999908441</v>
      </c>
      <c r="D186" s="141">
        <v>0</v>
      </c>
      <c r="F186" s="141">
        <v>21</v>
      </c>
      <c r="G186" s="141">
        <v>37.01</v>
      </c>
    </row>
    <row r="187" spans="1:7" x14ac:dyDescent="0.25">
      <c r="A187" s="156">
        <v>3.0830000000000002</v>
      </c>
      <c r="B187" s="141">
        <v>0.05</v>
      </c>
      <c r="C187" s="141">
        <v>0.50542398523244092</v>
      </c>
      <c r="D187" s="141">
        <v>0</v>
      </c>
      <c r="F187" s="141">
        <v>21</v>
      </c>
      <c r="G187" s="141">
        <v>37.01</v>
      </c>
    </row>
    <row r="188" spans="1:7" x14ac:dyDescent="0.25">
      <c r="A188" s="156">
        <v>3.1</v>
      </c>
      <c r="B188" s="141">
        <v>0.05</v>
      </c>
      <c r="C188" s="141">
        <v>0.50609004374045108</v>
      </c>
      <c r="D188" s="141">
        <v>0</v>
      </c>
      <c r="F188" s="141">
        <v>21</v>
      </c>
      <c r="G188" s="141">
        <v>37.01</v>
      </c>
    </row>
    <row r="189" spans="1:7" x14ac:dyDescent="0.25">
      <c r="A189" s="156">
        <v>3.117</v>
      </c>
      <c r="B189" s="141">
        <v>5.5E-2</v>
      </c>
      <c r="C189" s="141">
        <v>0.75517154242005691</v>
      </c>
      <c r="D189" s="141">
        <v>0</v>
      </c>
      <c r="F189" s="141">
        <v>21</v>
      </c>
      <c r="G189" s="141">
        <v>37.005000000000003</v>
      </c>
    </row>
    <row r="190" spans="1:7" x14ac:dyDescent="0.25">
      <c r="A190" s="156">
        <v>3.133</v>
      </c>
      <c r="B190" s="141">
        <v>0.05</v>
      </c>
      <c r="C190" s="141">
        <v>0.50601396506693397</v>
      </c>
      <c r="D190" s="141">
        <v>0</v>
      </c>
      <c r="F190" s="141">
        <v>21</v>
      </c>
      <c r="G190" s="141">
        <v>37.01</v>
      </c>
    </row>
    <row r="191" spans="1:7" x14ac:dyDescent="0.25">
      <c r="A191" s="156">
        <v>3.15</v>
      </c>
      <c r="B191" s="141">
        <v>0.05</v>
      </c>
      <c r="C191" s="141">
        <v>0.50566366993966416</v>
      </c>
      <c r="D191" s="141">
        <v>0</v>
      </c>
      <c r="F191" s="141">
        <v>21</v>
      </c>
      <c r="G191" s="141">
        <v>37.005000000000003</v>
      </c>
    </row>
    <row r="192" spans="1:7" x14ac:dyDescent="0.25">
      <c r="A192" s="156">
        <v>3.1669999999999998</v>
      </c>
      <c r="B192" s="141">
        <v>0.05</v>
      </c>
      <c r="C192" s="141">
        <v>0.50584192791287352</v>
      </c>
      <c r="D192" s="141">
        <v>0</v>
      </c>
      <c r="F192" s="141">
        <v>21</v>
      </c>
      <c r="G192" s="141">
        <v>37.005000000000003</v>
      </c>
    </row>
    <row r="193" spans="1:7" x14ac:dyDescent="0.25">
      <c r="A193" s="156">
        <v>3.1829999999999998</v>
      </c>
      <c r="B193" s="141">
        <v>0.05</v>
      </c>
      <c r="C193" s="141">
        <v>0.50672407737307057</v>
      </c>
      <c r="D193" s="141">
        <v>0</v>
      </c>
      <c r="F193" s="141">
        <v>21</v>
      </c>
      <c r="G193" s="141">
        <v>37.003333333333302</v>
      </c>
    </row>
    <row r="194" spans="1:7" x14ac:dyDescent="0.25">
      <c r="A194" s="156">
        <v>3.2</v>
      </c>
      <c r="B194" s="141">
        <v>0.05</v>
      </c>
      <c r="C194" s="141">
        <v>0.506011107913519</v>
      </c>
      <c r="D194" s="141">
        <v>0</v>
      </c>
      <c r="F194" s="141">
        <v>21</v>
      </c>
      <c r="G194" s="141">
        <v>36.997500000000002</v>
      </c>
    </row>
    <row r="195" spans="1:7" x14ac:dyDescent="0.25">
      <c r="A195" s="156">
        <v>3.2170000000000001</v>
      </c>
      <c r="B195" s="141">
        <v>0.05</v>
      </c>
      <c r="C195" s="141">
        <v>0.50632154141307795</v>
      </c>
      <c r="D195" s="141">
        <v>0</v>
      </c>
      <c r="F195" s="141">
        <v>21</v>
      </c>
      <c r="G195" s="141">
        <v>37.005000000000003</v>
      </c>
    </row>
    <row r="196" spans="1:7" x14ac:dyDescent="0.25">
      <c r="A196" s="156">
        <v>3.2330000000000001</v>
      </c>
      <c r="B196" s="141">
        <v>0.05</v>
      </c>
      <c r="C196" s="141">
        <v>0.50603712069166162</v>
      </c>
      <c r="D196" s="141">
        <v>0</v>
      </c>
      <c r="F196" s="141">
        <v>21</v>
      </c>
      <c r="G196" s="141">
        <v>37.005000000000003</v>
      </c>
    </row>
    <row r="197" spans="1:7" x14ac:dyDescent="0.25">
      <c r="A197" s="156">
        <v>3.25</v>
      </c>
      <c r="B197" s="141">
        <v>0.05</v>
      </c>
      <c r="C197" s="141">
        <v>0.50561426856521763</v>
      </c>
      <c r="D197" s="141">
        <v>0</v>
      </c>
      <c r="F197" s="141">
        <v>21</v>
      </c>
      <c r="G197" s="141">
        <v>37.005000000000003</v>
      </c>
    </row>
    <row r="198" spans="1:7" x14ac:dyDescent="0.25">
      <c r="A198" s="156">
        <v>3.2669999999999999</v>
      </c>
      <c r="B198" s="141">
        <v>0.05</v>
      </c>
      <c r="C198" s="141">
        <v>0.50556254811125978</v>
      </c>
      <c r="D198" s="141">
        <v>0</v>
      </c>
      <c r="F198" s="141">
        <v>21</v>
      </c>
      <c r="G198" s="141">
        <v>37.005555555555603</v>
      </c>
    </row>
    <row r="199" spans="1:7" x14ac:dyDescent="0.25">
      <c r="A199" s="156">
        <v>3.2829999999999999</v>
      </c>
      <c r="B199" s="141">
        <v>0.05</v>
      </c>
      <c r="C199" s="141">
        <v>0.50560443204970573</v>
      </c>
      <c r="D199" s="141">
        <v>0</v>
      </c>
      <c r="F199" s="141">
        <v>21</v>
      </c>
      <c r="G199" s="141">
        <v>37.005000000000003</v>
      </c>
    </row>
    <row r="200" spans="1:7" x14ac:dyDescent="0.25">
      <c r="A200" s="156">
        <v>3.3</v>
      </c>
      <c r="B200" s="141">
        <v>0.05</v>
      </c>
      <c r="C200" s="141">
        <v>0.50495354377644608</v>
      </c>
      <c r="D200" s="141">
        <v>0</v>
      </c>
      <c r="F200" s="141">
        <v>21</v>
      </c>
      <c r="G200" s="141">
        <v>37.005000000000003</v>
      </c>
    </row>
    <row r="201" spans="1:7" x14ac:dyDescent="0.25">
      <c r="A201" s="156">
        <v>3.3170000000000002</v>
      </c>
      <c r="B201" s="141">
        <v>0.05</v>
      </c>
      <c r="C201" s="141">
        <v>0.50552013622728542</v>
      </c>
      <c r="D201" s="141">
        <v>0</v>
      </c>
      <c r="F201" s="141">
        <v>21</v>
      </c>
      <c r="G201" s="141">
        <v>37.003999999999998</v>
      </c>
    </row>
    <row r="202" spans="1:7" x14ac:dyDescent="0.25">
      <c r="A202" s="156">
        <v>3.3330000000000002</v>
      </c>
      <c r="B202" s="141">
        <v>0.05</v>
      </c>
      <c r="C202" s="141">
        <v>0.50512271293053024</v>
      </c>
      <c r="D202" s="141">
        <v>0</v>
      </c>
      <c r="F202" s="141">
        <v>21</v>
      </c>
      <c r="G202" s="141">
        <v>37.005000000000003</v>
      </c>
    </row>
    <row r="203" spans="1:7" x14ac:dyDescent="0.25">
      <c r="A203" s="156">
        <v>3.35</v>
      </c>
      <c r="B203" s="141">
        <v>0.05</v>
      </c>
      <c r="C203" s="141">
        <v>0.50516865183807458</v>
      </c>
      <c r="D203" s="141">
        <v>0</v>
      </c>
      <c r="F203" s="141">
        <v>21</v>
      </c>
      <c r="G203" s="141">
        <v>37.005555555555603</v>
      </c>
    </row>
    <row r="204" spans="1:7" x14ac:dyDescent="0.25">
      <c r="A204" s="156">
        <v>3.367</v>
      </c>
      <c r="B204" s="141">
        <v>0.05</v>
      </c>
      <c r="C204" s="141">
        <v>0.50530338144251397</v>
      </c>
      <c r="D204" s="141">
        <v>0</v>
      </c>
      <c r="F204" s="141">
        <v>21</v>
      </c>
      <c r="G204" s="141">
        <v>37.003333333333302</v>
      </c>
    </row>
    <row r="205" spans="1:7" x14ac:dyDescent="0.25">
      <c r="A205" s="156">
        <v>3.383</v>
      </c>
      <c r="B205" s="141">
        <v>0.05</v>
      </c>
      <c r="C205" s="141">
        <v>0.50505229445242561</v>
      </c>
      <c r="D205" s="141">
        <v>0</v>
      </c>
      <c r="F205" s="141">
        <v>21</v>
      </c>
      <c r="G205" s="141">
        <v>37.005000000000003</v>
      </c>
    </row>
    <row r="206" spans="1:7" x14ac:dyDescent="0.25">
      <c r="A206" s="156">
        <v>3.4</v>
      </c>
      <c r="B206" s="141">
        <v>0.05</v>
      </c>
      <c r="C206" s="141">
        <v>0.50546452111145779</v>
      </c>
      <c r="D206" s="141">
        <v>0</v>
      </c>
      <c r="F206" s="141">
        <v>21</v>
      </c>
      <c r="G206" s="141">
        <v>37.005000000000003</v>
      </c>
    </row>
    <row r="207" spans="1:7" x14ac:dyDescent="0.25">
      <c r="A207" s="156">
        <v>3.4169999999999998</v>
      </c>
      <c r="B207" s="141">
        <v>0.05</v>
      </c>
      <c r="C207" s="141">
        <v>0.50565217156978937</v>
      </c>
      <c r="D207" s="141">
        <v>0</v>
      </c>
      <c r="F207" s="141">
        <v>21</v>
      </c>
      <c r="G207" s="141">
        <v>37.005000000000003</v>
      </c>
    </row>
    <row r="208" spans="1:7" x14ac:dyDescent="0.25">
      <c r="A208" s="156">
        <v>3.4329999999999998</v>
      </c>
      <c r="B208" s="141">
        <v>0.05</v>
      </c>
      <c r="C208" s="141">
        <v>0.50561714033110661</v>
      </c>
      <c r="D208" s="141">
        <v>0</v>
      </c>
      <c r="F208" s="141">
        <v>21</v>
      </c>
      <c r="G208" s="141">
        <v>37.005000000000003</v>
      </c>
    </row>
    <row r="209" spans="1:7" x14ac:dyDescent="0.25">
      <c r="A209" s="156">
        <v>3.45</v>
      </c>
      <c r="B209" s="141">
        <v>0.05</v>
      </c>
      <c r="C209" s="141">
        <v>0.50535658432608277</v>
      </c>
      <c r="D209" s="141">
        <v>0</v>
      </c>
      <c r="F209" s="141">
        <v>21</v>
      </c>
      <c r="G209" s="141">
        <v>37.005000000000003</v>
      </c>
    </row>
    <row r="210" spans="1:7" x14ac:dyDescent="0.25">
      <c r="A210" s="156">
        <v>3.4670000000000001</v>
      </c>
      <c r="B210" s="141">
        <v>0.05</v>
      </c>
      <c r="C210" s="141">
        <v>0.50531541087148169</v>
      </c>
      <c r="D210" s="141">
        <v>0</v>
      </c>
      <c r="F210" s="141">
        <v>21</v>
      </c>
      <c r="G210" s="141">
        <v>37.003333333333302</v>
      </c>
    </row>
    <row r="211" spans="1:7" x14ac:dyDescent="0.25">
      <c r="A211" s="156">
        <v>3.4830000000000001</v>
      </c>
      <c r="B211" s="141">
        <v>0.06</v>
      </c>
      <c r="C211" s="141">
        <v>1.0033615849276039</v>
      </c>
      <c r="D211" s="141">
        <v>0</v>
      </c>
      <c r="F211" s="141">
        <v>21</v>
      </c>
      <c r="G211" s="141">
        <v>37.003333333333302</v>
      </c>
    </row>
    <row r="212" spans="1:7" x14ac:dyDescent="0.25">
      <c r="A212" s="156">
        <v>3.5</v>
      </c>
      <c r="B212" s="141">
        <v>0.06</v>
      </c>
      <c r="C212" s="141">
        <v>1.0034597250064208</v>
      </c>
      <c r="D212" s="141">
        <v>0</v>
      </c>
      <c r="F212" s="141">
        <v>21</v>
      </c>
      <c r="G212" s="141">
        <v>37.003333333333302</v>
      </c>
    </row>
    <row r="213" spans="1:7" x14ac:dyDescent="0.25">
      <c r="A213" s="156">
        <v>3.5169999999999999</v>
      </c>
      <c r="B213" s="141">
        <v>0.06</v>
      </c>
      <c r="C213" s="141">
        <v>1.002518053657693</v>
      </c>
      <c r="D213" s="141">
        <v>0</v>
      </c>
      <c r="F213" s="141">
        <v>21</v>
      </c>
      <c r="G213" s="141">
        <v>37.01</v>
      </c>
    </row>
    <row r="214" spans="1:7" x14ac:dyDescent="0.25">
      <c r="A214" s="156">
        <v>3.5329999999999999</v>
      </c>
      <c r="B214" s="141">
        <v>0.06</v>
      </c>
      <c r="C214" s="141">
        <v>1.003635615580146</v>
      </c>
      <c r="D214" s="141">
        <v>0</v>
      </c>
      <c r="F214" s="141">
        <v>21</v>
      </c>
      <c r="G214" s="141">
        <v>37.005000000000003</v>
      </c>
    </row>
    <row r="215" spans="1:7" x14ac:dyDescent="0.25">
      <c r="A215" s="156">
        <v>3.55</v>
      </c>
      <c r="B215" s="141">
        <v>0.05</v>
      </c>
      <c r="C215" s="141">
        <v>0.50536162635748128</v>
      </c>
      <c r="D215" s="141">
        <v>0</v>
      </c>
      <c r="F215" s="141">
        <v>21</v>
      </c>
      <c r="G215" s="141">
        <v>37</v>
      </c>
    </row>
    <row r="216" spans="1:7" x14ac:dyDescent="0.25">
      <c r="A216" s="156">
        <v>3.5670000000000002</v>
      </c>
      <c r="B216" s="141">
        <v>0.05</v>
      </c>
      <c r="C216" s="141">
        <v>0.50511007808583552</v>
      </c>
      <c r="D216" s="141">
        <v>0</v>
      </c>
      <c r="F216" s="141">
        <v>21</v>
      </c>
      <c r="G216" s="141">
        <v>37.006</v>
      </c>
    </row>
    <row r="217" spans="1:7" x14ac:dyDescent="0.25">
      <c r="A217" s="156">
        <v>3.5830000000000002</v>
      </c>
      <c r="B217" s="141">
        <v>0.05</v>
      </c>
      <c r="C217" s="141">
        <v>0.50520501352109015</v>
      </c>
      <c r="D217" s="141">
        <v>0</v>
      </c>
      <c r="F217" s="141">
        <v>21</v>
      </c>
      <c r="G217" s="141">
        <v>37.003999999999998</v>
      </c>
    </row>
    <row r="218" spans="1:7" x14ac:dyDescent="0.25">
      <c r="A218" s="156">
        <v>3.6</v>
      </c>
      <c r="B218" s="141">
        <v>0.05</v>
      </c>
      <c r="C218" s="141">
        <v>0.5049543475610172</v>
      </c>
      <c r="D218" s="141">
        <v>0</v>
      </c>
      <c r="F218" s="141">
        <v>21</v>
      </c>
      <c r="G218" s="141">
        <v>36.994999999999997</v>
      </c>
    </row>
    <row r="219" spans="1:7" x14ac:dyDescent="0.25">
      <c r="A219" s="156">
        <v>3.617</v>
      </c>
      <c r="B219" s="141">
        <v>0.05</v>
      </c>
      <c r="C219" s="141">
        <v>0.50570636731292651</v>
      </c>
      <c r="D219" s="141">
        <v>0</v>
      </c>
      <c r="F219" s="141">
        <v>21</v>
      </c>
      <c r="G219" s="141">
        <v>36.994999999999997</v>
      </c>
    </row>
    <row r="220" spans="1:7" x14ac:dyDescent="0.25">
      <c r="A220" s="156">
        <v>3.633</v>
      </c>
      <c r="B220" s="141">
        <v>0.05</v>
      </c>
      <c r="C220" s="141">
        <v>0.50461529810556538</v>
      </c>
      <c r="D220" s="141">
        <v>0</v>
      </c>
      <c r="F220" s="141">
        <v>21</v>
      </c>
      <c r="G220" s="141">
        <v>36.994999999999997</v>
      </c>
    </row>
    <row r="221" spans="1:7" x14ac:dyDescent="0.25">
      <c r="A221" s="156">
        <v>3.65</v>
      </c>
      <c r="B221" s="141">
        <v>0.05</v>
      </c>
      <c r="C221" s="141">
        <v>0.50428938370612952</v>
      </c>
      <c r="D221" s="141">
        <v>0</v>
      </c>
      <c r="F221" s="141">
        <v>21</v>
      </c>
      <c r="G221" s="141">
        <v>36.994999999999997</v>
      </c>
    </row>
    <row r="222" spans="1:7" x14ac:dyDescent="0.25">
      <c r="A222" s="156">
        <v>3.6669999999999998</v>
      </c>
      <c r="B222" s="141">
        <v>0.05</v>
      </c>
      <c r="C222" s="141">
        <v>0.50499153882424352</v>
      </c>
      <c r="D222" s="141">
        <v>0</v>
      </c>
      <c r="F222" s="141">
        <v>21</v>
      </c>
      <c r="G222" s="141">
        <v>36.994999999999997</v>
      </c>
    </row>
    <row r="223" spans="1:7" x14ac:dyDescent="0.25">
      <c r="A223" s="156">
        <v>3.6829999999999998</v>
      </c>
      <c r="B223" s="141">
        <v>0.05</v>
      </c>
      <c r="C223" s="141">
        <v>0.50496261108529583</v>
      </c>
      <c r="D223" s="141">
        <v>0</v>
      </c>
      <c r="F223" s="141">
        <v>21</v>
      </c>
      <c r="G223" s="141">
        <v>37.005714285714298</v>
      </c>
    </row>
    <row r="224" spans="1:7" x14ac:dyDescent="0.25">
      <c r="A224" s="156">
        <v>3.7</v>
      </c>
      <c r="B224" s="141">
        <v>0.05</v>
      </c>
      <c r="C224" s="141">
        <v>0.50491332122360622</v>
      </c>
      <c r="D224" s="141">
        <v>0</v>
      </c>
      <c r="F224" s="141">
        <v>21</v>
      </c>
      <c r="G224" s="141">
        <v>37</v>
      </c>
    </row>
    <row r="225" spans="1:7" x14ac:dyDescent="0.25">
      <c r="A225" s="156">
        <v>3.7170000000000001</v>
      </c>
      <c r="B225" s="141">
        <v>0.05</v>
      </c>
      <c r="C225" s="141">
        <v>0.50493636256488805</v>
      </c>
      <c r="D225" s="141">
        <v>0</v>
      </c>
      <c r="F225" s="141">
        <v>21</v>
      </c>
      <c r="G225" s="141">
        <v>36.996000000000002</v>
      </c>
    </row>
    <row r="226" spans="1:7" x14ac:dyDescent="0.25">
      <c r="A226" s="156">
        <v>3.7330000000000001</v>
      </c>
      <c r="B226" s="141">
        <v>5.5E-2</v>
      </c>
      <c r="C226" s="141">
        <v>0.75394770193532168</v>
      </c>
      <c r="D226" s="141">
        <v>0</v>
      </c>
      <c r="F226" s="141">
        <v>21</v>
      </c>
      <c r="G226" s="141">
        <v>36.994999999999997</v>
      </c>
    </row>
    <row r="227" spans="1:7" x14ac:dyDescent="0.25">
      <c r="A227" s="156">
        <v>3.75</v>
      </c>
      <c r="B227" s="141">
        <v>0.05</v>
      </c>
      <c r="C227" s="141">
        <v>0.50417233394588723</v>
      </c>
      <c r="D227" s="141">
        <v>0</v>
      </c>
      <c r="F227" s="141">
        <v>21</v>
      </c>
      <c r="G227" s="141">
        <v>37</v>
      </c>
    </row>
    <row r="228" spans="1:7" x14ac:dyDescent="0.25">
      <c r="A228" s="156">
        <v>3.7669999999999999</v>
      </c>
      <c r="B228" s="141">
        <v>0.06</v>
      </c>
      <c r="C228" s="141">
        <v>1.0034048077938735</v>
      </c>
      <c r="D228" s="141">
        <v>0</v>
      </c>
      <c r="F228" s="141">
        <v>21</v>
      </c>
      <c r="G228" s="141">
        <v>37</v>
      </c>
    </row>
    <row r="229" spans="1:7" x14ac:dyDescent="0.25">
      <c r="A229" s="156">
        <v>3.7829999999999999</v>
      </c>
      <c r="B229" s="141">
        <v>5.5E-2</v>
      </c>
      <c r="C229" s="141">
        <v>0.75412199572238914</v>
      </c>
      <c r="D229" s="141">
        <v>0</v>
      </c>
      <c r="F229" s="141">
        <v>21</v>
      </c>
      <c r="G229" s="141">
        <v>36.994999999999997</v>
      </c>
    </row>
    <row r="230" spans="1:7" x14ac:dyDescent="0.25">
      <c r="A230" s="156">
        <v>3.8</v>
      </c>
      <c r="B230" s="141">
        <v>5.5E-2</v>
      </c>
      <c r="C230" s="141">
        <v>0.75377377222418784</v>
      </c>
      <c r="D230" s="141">
        <v>0</v>
      </c>
      <c r="F230" s="141">
        <v>21</v>
      </c>
      <c r="G230" s="141">
        <v>36.994999999999997</v>
      </c>
    </row>
    <row r="231" spans="1:7" x14ac:dyDescent="0.25">
      <c r="A231" s="156">
        <v>3.8170000000000002</v>
      </c>
      <c r="B231" s="141">
        <v>0.06</v>
      </c>
      <c r="C231" s="141">
        <v>1.0028488170153114</v>
      </c>
      <c r="D231" s="141">
        <v>0</v>
      </c>
      <c r="F231" s="141">
        <v>21</v>
      </c>
      <c r="G231" s="141">
        <v>37.005000000000003</v>
      </c>
    </row>
    <row r="232" spans="1:7" x14ac:dyDescent="0.25">
      <c r="A232" s="156">
        <v>3.8330000000000002</v>
      </c>
      <c r="B232" s="141">
        <v>0.06</v>
      </c>
      <c r="C232" s="141">
        <v>1.002803091340374</v>
      </c>
      <c r="D232" s="141">
        <v>0</v>
      </c>
      <c r="F232" s="141">
        <v>21</v>
      </c>
      <c r="G232" s="141">
        <v>37.01</v>
      </c>
    </row>
    <row r="233" spans="1:7" x14ac:dyDescent="0.25">
      <c r="A233" s="156">
        <v>3.85</v>
      </c>
      <c r="B233" s="141">
        <v>0.06</v>
      </c>
      <c r="C233" s="141">
        <v>1.0029371642723737</v>
      </c>
      <c r="D233" s="141">
        <v>0</v>
      </c>
      <c r="F233" s="141">
        <v>21</v>
      </c>
      <c r="G233" s="141">
        <v>37.0042857142857</v>
      </c>
    </row>
    <row r="234" spans="1:7" x14ac:dyDescent="0.25">
      <c r="A234" s="156">
        <v>3.867</v>
      </c>
      <c r="B234" s="141">
        <v>0.06</v>
      </c>
      <c r="C234" s="141">
        <v>1.002744515155316</v>
      </c>
      <c r="D234" s="141">
        <v>0</v>
      </c>
      <c r="F234" s="141">
        <v>21</v>
      </c>
      <c r="G234" s="141">
        <v>37.005000000000003</v>
      </c>
    </row>
    <row r="235" spans="1:7" x14ac:dyDescent="0.25">
      <c r="A235" s="156">
        <v>3.883</v>
      </c>
      <c r="B235" s="141">
        <v>0.06</v>
      </c>
      <c r="C235" s="141">
        <v>1.0039550068186269</v>
      </c>
      <c r="D235" s="141">
        <v>0</v>
      </c>
      <c r="F235" s="141">
        <v>21</v>
      </c>
      <c r="G235" s="141">
        <v>36.994999999999997</v>
      </c>
    </row>
    <row r="236" spans="1:7" x14ac:dyDescent="0.25">
      <c r="A236" s="156">
        <v>3.9</v>
      </c>
      <c r="B236" s="141">
        <v>0.06</v>
      </c>
      <c r="C236" s="141">
        <v>1.0034877757827776</v>
      </c>
      <c r="D236" s="141">
        <v>0</v>
      </c>
      <c r="F236" s="141">
        <v>21</v>
      </c>
      <c r="G236" s="141">
        <v>36.994999999999997</v>
      </c>
    </row>
    <row r="237" spans="1:7" x14ac:dyDescent="0.25">
      <c r="A237" s="156">
        <v>3.9169999999999998</v>
      </c>
      <c r="B237" s="141">
        <v>0.06</v>
      </c>
      <c r="C237" s="141">
        <v>1.0032155753566605</v>
      </c>
      <c r="D237" s="141">
        <v>0</v>
      </c>
      <c r="F237" s="141">
        <v>21</v>
      </c>
      <c r="G237" s="141">
        <v>37</v>
      </c>
    </row>
    <row r="238" spans="1:7" x14ac:dyDescent="0.25">
      <c r="A238" s="156">
        <v>3.9329999999999998</v>
      </c>
      <c r="B238" s="141">
        <v>0.06</v>
      </c>
      <c r="C238" s="141">
        <v>1.0032218738915542</v>
      </c>
      <c r="D238" s="141">
        <v>0</v>
      </c>
      <c r="F238" s="141">
        <v>21</v>
      </c>
      <c r="G238" s="141">
        <v>37.005000000000003</v>
      </c>
    </row>
    <row r="239" spans="1:7" x14ac:dyDescent="0.25">
      <c r="A239" s="156">
        <v>3.95</v>
      </c>
      <c r="B239" s="141">
        <v>0.06</v>
      </c>
      <c r="C239" s="141">
        <v>1.0029931809031738</v>
      </c>
      <c r="D239" s="141">
        <v>0</v>
      </c>
      <c r="F239" s="141">
        <v>21</v>
      </c>
      <c r="G239" s="141">
        <v>36.994999999999997</v>
      </c>
    </row>
    <row r="240" spans="1:7" x14ac:dyDescent="0.25">
      <c r="A240" s="156">
        <v>3.9670000000000001</v>
      </c>
      <c r="B240" s="141">
        <v>0.05</v>
      </c>
      <c r="C240" s="141">
        <v>0.50483775204638393</v>
      </c>
      <c r="D240" s="141">
        <v>0</v>
      </c>
      <c r="F240" s="141">
        <v>21</v>
      </c>
      <c r="G240" s="141">
        <v>37</v>
      </c>
    </row>
    <row r="241" spans="1:7" x14ac:dyDescent="0.25">
      <c r="A241" s="156">
        <v>3.9830000000000001</v>
      </c>
      <c r="B241" s="141">
        <v>0.05</v>
      </c>
      <c r="C241" s="141">
        <v>0.50524480335362865</v>
      </c>
      <c r="D241" s="141">
        <v>0</v>
      </c>
      <c r="F241" s="141">
        <v>21</v>
      </c>
      <c r="G241" s="141">
        <v>37.005000000000003</v>
      </c>
    </row>
    <row r="242" spans="1:7" x14ac:dyDescent="0.25">
      <c r="A242" s="156">
        <v>4</v>
      </c>
      <c r="B242" s="141">
        <v>0.05</v>
      </c>
      <c r="C242" s="141">
        <v>0.50587735774546749</v>
      </c>
      <c r="D242" s="141">
        <v>0</v>
      </c>
      <c r="F242" s="141">
        <v>21</v>
      </c>
      <c r="G242" s="141">
        <v>37.005000000000003</v>
      </c>
    </row>
    <row r="243" spans="1:7" x14ac:dyDescent="0.25">
      <c r="A243" s="156">
        <v>4.0170000000000003</v>
      </c>
      <c r="B243" s="141">
        <v>5.5E-2</v>
      </c>
      <c r="C243" s="141">
        <v>0.75429546535195113</v>
      </c>
      <c r="D243" s="141">
        <v>0</v>
      </c>
      <c r="F243" s="141">
        <v>21</v>
      </c>
      <c r="G243" s="141">
        <v>37.006666666666703</v>
      </c>
    </row>
    <row r="244" spans="1:7" x14ac:dyDescent="0.25">
      <c r="A244" s="156">
        <v>4.0330000000000004</v>
      </c>
      <c r="B244" s="141">
        <v>0.06</v>
      </c>
      <c r="C244" s="141">
        <v>1.0029483679369426</v>
      </c>
      <c r="D244" s="141">
        <v>0</v>
      </c>
      <c r="F244" s="141">
        <v>21</v>
      </c>
      <c r="G244" s="141">
        <v>37.004444444444403</v>
      </c>
    </row>
    <row r="245" spans="1:7" x14ac:dyDescent="0.25">
      <c r="A245" s="156">
        <v>4.05</v>
      </c>
      <c r="B245" s="141">
        <v>0.06</v>
      </c>
      <c r="C245" s="141">
        <v>1.0028882967808863</v>
      </c>
      <c r="D245" s="141">
        <v>0</v>
      </c>
      <c r="F245" s="141">
        <v>21</v>
      </c>
      <c r="G245" s="141">
        <v>37.006</v>
      </c>
    </row>
    <row r="246" spans="1:7" x14ac:dyDescent="0.25">
      <c r="A246" s="156">
        <v>4.0670000000000002</v>
      </c>
      <c r="B246" s="141">
        <v>0.06</v>
      </c>
      <c r="C246" s="141">
        <v>1.0031114710227931</v>
      </c>
      <c r="D246" s="141">
        <v>0</v>
      </c>
      <c r="F246" s="141">
        <v>21</v>
      </c>
      <c r="G246" s="141">
        <v>37.005000000000003</v>
      </c>
    </row>
    <row r="247" spans="1:7" x14ac:dyDescent="0.25">
      <c r="A247" s="156">
        <v>4.0830000000000002</v>
      </c>
      <c r="B247" s="141">
        <v>0.06</v>
      </c>
      <c r="C247" s="141">
        <v>1.0029370604565582</v>
      </c>
      <c r="D247" s="141">
        <v>0</v>
      </c>
      <c r="F247" s="141">
        <v>21</v>
      </c>
      <c r="G247" s="141">
        <v>37.005000000000003</v>
      </c>
    </row>
    <row r="248" spans="1:7" x14ac:dyDescent="0.25">
      <c r="A248" s="156">
        <v>4.0999999999999996</v>
      </c>
      <c r="B248" s="141">
        <v>7.0000000000000007E-2</v>
      </c>
      <c r="C248" s="141">
        <v>1.5002240047173072</v>
      </c>
      <c r="D248" s="141">
        <v>0</v>
      </c>
      <c r="F248" s="141">
        <v>21</v>
      </c>
      <c r="G248" s="141">
        <v>37.003999999999998</v>
      </c>
    </row>
    <row r="249" spans="1:7" x14ac:dyDescent="0.25">
      <c r="A249" s="156">
        <v>4.117</v>
      </c>
      <c r="B249" s="141">
        <v>7.0000000000000007E-2</v>
      </c>
      <c r="C249" s="141">
        <v>1.5000344674511674</v>
      </c>
      <c r="D249" s="141">
        <v>0</v>
      </c>
      <c r="F249" s="141">
        <v>21</v>
      </c>
      <c r="G249" s="141">
        <v>37.005555555555603</v>
      </c>
    </row>
    <row r="250" spans="1:7" x14ac:dyDescent="0.25">
      <c r="A250" s="156">
        <v>4.133</v>
      </c>
      <c r="B250" s="141">
        <v>7.0000000000000007E-2</v>
      </c>
      <c r="C250" s="141">
        <v>1.5014174235961766</v>
      </c>
      <c r="D250" s="141">
        <v>0</v>
      </c>
      <c r="F250" s="141">
        <v>21</v>
      </c>
      <c r="G250" s="141">
        <v>37.003333333333302</v>
      </c>
    </row>
    <row r="251" spans="1:7" x14ac:dyDescent="0.25">
      <c r="A251" s="156">
        <v>4.1500000000000004</v>
      </c>
      <c r="B251" s="141">
        <v>7.0000000000000007E-2</v>
      </c>
      <c r="C251" s="141">
        <v>1.5022332681156139</v>
      </c>
      <c r="D251" s="141">
        <v>0</v>
      </c>
      <c r="F251" s="141">
        <v>21</v>
      </c>
      <c r="G251" s="141">
        <v>37</v>
      </c>
    </row>
    <row r="252" spans="1:7" x14ac:dyDescent="0.25">
      <c r="A252" s="156">
        <v>4.1669999999999998</v>
      </c>
      <c r="B252" s="141">
        <v>6.5000000000000002E-2</v>
      </c>
      <c r="C252" s="141">
        <v>1.2521756983534666</v>
      </c>
      <c r="D252" s="141">
        <v>0</v>
      </c>
      <c r="F252" s="141">
        <v>21</v>
      </c>
      <c r="G252" s="141">
        <v>37.006666666666703</v>
      </c>
    </row>
    <row r="253" spans="1:7" x14ac:dyDescent="0.25">
      <c r="A253" s="156">
        <v>4.1829999999999998</v>
      </c>
      <c r="B253" s="141">
        <v>6.5000000000000002E-2</v>
      </c>
      <c r="C253" s="141">
        <v>1.2514713674885916</v>
      </c>
      <c r="D253" s="141">
        <v>0</v>
      </c>
      <c r="F253" s="141">
        <v>21</v>
      </c>
      <c r="G253" s="141">
        <v>37.005000000000003</v>
      </c>
    </row>
    <row r="254" spans="1:7" x14ac:dyDescent="0.25">
      <c r="A254" s="156">
        <v>4.2</v>
      </c>
      <c r="B254" s="141">
        <v>0.06</v>
      </c>
      <c r="C254" s="141">
        <v>1.0030590487560085</v>
      </c>
      <c r="D254" s="141">
        <v>0</v>
      </c>
      <c r="F254" s="141">
        <v>21</v>
      </c>
      <c r="G254" s="141">
        <v>37.005000000000003</v>
      </c>
    </row>
    <row r="255" spans="1:7" x14ac:dyDescent="0.25">
      <c r="A255" s="156">
        <v>4.2169999999999996</v>
      </c>
      <c r="B255" s="141">
        <v>0.06</v>
      </c>
      <c r="C255" s="141">
        <v>1.0021265243345578</v>
      </c>
      <c r="D255" s="141">
        <v>0</v>
      </c>
      <c r="F255" s="141">
        <v>21</v>
      </c>
      <c r="G255" s="141">
        <v>37.01</v>
      </c>
    </row>
    <row r="256" spans="1:7" x14ac:dyDescent="0.25">
      <c r="A256" s="156">
        <v>4.2329999999999997</v>
      </c>
      <c r="B256" s="141">
        <v>0.06</v>
      </c>
      <c r="C256" s="141">
        <v>1.0020634635058414</v>
      </c>
      <c r="D256" s="141">
        <v>0</v>
      </c>
      <c r="F256" s="141">
        <v>21</v>
      </c>
      <c r="G256" s="141">
        <v>37.006666666666703</v>
      </c>
    </row>
    <row r="257" spans="1:7" x14ac:dyDescent="0.25">
      <c r="A257" s="156">
        <v>4.25</v>
      </c>
      <c r="B257" s="141">
        <v>0.06</v>
      </c>
      <c r="C257" s="141">
        <v>1.0020105548174347</v>
      </c>
      <c r="D257" s="141">
        <v>0</v>
      </c>
      <c r="F257" s="141">
        <v>21</v>
      </c>
      <c r="G257" s="141">
        <v>37.005000000000003</v>
      </c>
    </row>
    <row r="258" spans="1:7" x14ac:dyDescent="0.25">
      <c r="A258" s="156">
        <v>4.2670000000000003</v>
      </c>
      <c r="B258" s="141">
        <v>0.06</v>
      </c>
      <c r="C258" s="141">
        <v>1.0031448997146559</v>
      </c>
      <c r="D258" s="141">
        <v>0</v>
      </c>
      <c r="F258" s="141">
        <v>21</v>
      </c>
      <c r="G258" s="141">
        <v>37.005000000000003</v>
      </c>
    </row>
    <row r="259" spans="1:7" x14ac:dyDescent="0.25">
      <c r="A259" s="156">
        <v>4.2830000000000004</v>
      </c>
      <c r="B259" s="141">
        <v>0.06</v>
      </c>
      <c r="C259" s="141">
        <v>1.0028038679833904</v>
      </c>
      <c r="D259" s="141">
        <v>0</v>
      </c>
      <c r="F259" s="141">
        <v>21</v>
      </c>
      <c r="G259" s="141">
        <v>37.003333333333302</v>
      </c>
    </row>
    <row r="260" spans="1:7" x14ac:dyDescent="0.25">
      <c r="A260" s="156">
        <v>4.3</v>
      </c>
      <c r="B260" s="141">
        <v>0.06</v>
      </c>
      <c r="C260" s="141">
        <v>1.0013369465132178</v>
      </c>
      <c r="D260" s="141">
        <v>0</v>
      </c>
      <c r="F260" s="141">
        <v>21</v>
      </c>
      <c r="G260" s="141">
        <v>37.005000000000003</v>
      </c>
    </row>
    <row r="261" spans="1:7" x14ac:dyDescent="0.25">
      <c r="A261" s="156">
        <v>4.3170000000000002</v>
      </c>
      <c r="B261" s="141">
        <v>0.06</v>
      </c>
      <c r="C261" s="141">
        <v>1.0028514795749108</v>
      </c>
      <c r="D261" s="141">
        <v>0</v>
      </c>
      <c r="F261" s="141">
        <v>21</v>
      </c>
      <c r="G261" s="141">
        <v>37</v>
      </c>
    </row>
    <row r="262" spans="1:7" x14ac:dyDescent="0.25">
      <c r="A262" s="156">
        <v>4.3330000000000002</v>
      </c>
      <c r="B262" s="141">
        <v>0.06</v>
      </c>
      <c r="C262" s="141">
        <v>1.0018123473402747</v>
      </c>
      <c r="D262" s="141">
        <v>0</v>
      </c>
      <c r="F262" s="141">
        <v>21</v>
      </c>
      <c r="G262" s="141">
        <v>37</v>
      </c>
    </row>
    <row r="263" spans="1:7" x14ac:dyDescent="0.25">
      <c r="A263" s="156">
        <v>4.3499999999999996</v>
      </c>
      <c r="B263" s="141">
        <v>0.06</v>
      </c>
      <c r="C263" s="141">
        <v>1.0029316715884256</v>
      </c>
      <c r="D263" s="141">
        <v>0</v>
      </c>
      <c r="F263" s="141">
        <v>21</v>
      </c>
      <c r="G263" s="141">
        <v>37</v>
      </c>
    </row>
    <row r="264" spans="1:7" x14ac:dyDescent="0.25">
      <c r="A264" s="156">
        <v>4.367</v>
      </c>
      <c r="B264" s="141">
        <v>0.06</v>
      </c>
      <c r="C264" s="141">
        <v>1.0026924720425041</v>
      </c>
      <c r="D264" s="141">
        <v>0</v>
      </c>
      <c r="F264" s="141">
        <v>21</v>
      </c>
      <c r="G264" s="141">
        <v>37</v>
      </c>
    </row>
    <row r="265" spans="1:7" x14ac:dyDescent="0.25">
      <c r="A265" s="156">
        <v>4.383</v>
      </c>
      <c r="B265" s="141">
        <v>0.06</v>
      </c>
      <c r="C265" s="141">
        <v>1.0024877561089389</v>
      </c>
      <c r="D265" s="141">
        <v>0</v>
      </c>
      <c r="F265" s="141">
        <v>21</v>
      </c>
      <c r="G265" s="141">
        <v>36.996666666666698</v>
      </c>
    </row>
    <row r="266" spans="1:7" x14ac:dyDescent="0.25">
      <c r="A266" s="156">
        <v>4.4000000000000004</v>
      </c>
      <c r="B266" s="141">
        <v>0.06</v>
      </c>
      <c r="C266" s="141">
        <v>1.0038550547776273</v>
      </c>
      <c r="D266" s="141">
        <v>0</v>
      </c>
      <c r="F266" s="141">
        <v>21</v>
      </c>
      <c r="G266" s="141">
        <v>36.993333333333297</v>
      </c>
    </row>
    <row r="267" spans="1:7" x14ac:dyDescent="0.25">
      <c r="A267" s="156">
        <v>4.4169999999999998</v>
      </c>
      <c r="B267" s="141">
        <v>0.06</v>
      </c>
      <c r="C267" s="141">
        <v>1.0029726600966389</v>
      </c>
      <c r="D267" s="141">
        <v>0</v>
      </c>
      <c r="F267" s="141">
        <v>21</v>
      </c>
      <c r="G267" s="141">
        <v>36.996000000000002</v>
      </c>
    </row>
    <row r="268" spans="1:7" x14ac:dyDescent="0.25">
      <c r="A268" s="156">
        <v>4.4329999999999998</v>
      </c>
      <c r="B268" s="141">
        <v>0.06</v>
      </c>
      <c r="C268" s="141">
        <v>1.002570604294537</v>
      </c>
      <c r="D268" s="141">
        <v>0</v>
      </c>
      <c r="F268" s="141">
        <v>21</v>
      </c>
      <c r="G268" s="141">
        <v>36.994999999999997</v>
      </c>
    </row>
    <row r="269" spans="1:7" x14ac:dyDescent="0.25">
      <c r="A269" s="156">
        <v>4.45</v>
      </c>
      <c r="B269" s="141">
        <v>0.06</v>
      </c>
      <c r="C269" s="141">
        <v>1.0030864365684264</v>
      </c>
      <c r="D269" s="141">
        <v>0</v>
      </c>
      <c r="F269" s="141">
        <v>21</v>
      </c>
      <c r="G269" s="141">
        <v>36.994</v>
      </c>
    </row>
    <row r="270" spans="1:7" x14ac:dyDescent="0.25">
      <c r="A270" s="156">
        <v>4.4669999999999996</v>
      </c>
      <c r="B270" s="141">
        <v>7.0000000000000007E-2</v>
      </c>
      <c r="C270" s="141">
        <v>1.5017205689818067</v>
      </c>
      <c r="D270" s="141">
        <v>0</v>
      </c>
      <c r="F270" s="141">
        <v>21</v>
      </c>
      <c r="G270" s="141">
        <v>36.995555555555597</v>
      </c>
    </row>
    <row r="271" spans="1:7" x14ac:dyDescent="0.25">
      <c r="A271" s="156">
        <v>4.4829999999999997</v>
      </c>
      <c r="B271" s="141">
        <v>6.5000000000000002E-2</v>
      </c>
      <c r="C271" s="141">
        <v>1.2535940562746792</v>
      </c>
      <c r="D271" s="141">
        <v>0</v>
      </c>
      <c r="F271" s="141">
        <v>21</v>
      </c>
      <c r="G271" s="141">
        <v>36.994999999999997</v>
      </c>
    </row>
    <row r="272" spans="1:7" x14ac:dyDescent="0.25">
      <c r="A272" s="156">
        <v>4.5</v>
      </c>
      <c r="B272" s="141">
        <v>6.5000000000000002E-2</v>
      </c>
      <c r="C272" s="141">
        <v>1.2527558057117778</v>
      </c>
      <c r="D272" s="141">
        <v>0</v>
      </c>
      <c r="F272" s="141">
        <v>21</v>
      </c>
      <c r="G272" s="141">
        <v>36.994</v>
      </c>
    </row>
    <row r="273" spans="1:7" x14ac:dyDescent="0.25">
      <c r="A273" s="156">
        <v>4.5170000000000003</v>
      </c>
      <c r="B273" s="141">
        <v>7.0000000000000007E-2</v>
      </c>
      <c r="C273" s="141">
        <v>1.5038674077098377</v>
      </c>
      <c r="D273" s="141">
        <v>0</v>
      </c>
      <c r="F273" s="141">
        <v>21</v>
      </c>
      <c r="G273" s="141">
        <v>36.994999999999997</v>
      </c>
    </row>
    <row r="274" spans="1:7" x14ac:dyDescent="0.25">
      <c r="A274" s="156">
        <v>4.5330000000000004</v>
      </c>
      <c r="B274" s="141">
        <v>0.06</v>
      </c>
      <c r="C274" s="141">
        <v>1.004156667514301</v>
      </c>
      <c r="D274" s="141">
        <v>0</v>
      </c>
      <c r="F274" s="141">
        <v>21</v>
      </c>
      <c r="G274" s="141">
        <v>36.984999999999999</v>
      </c>
    </row>
    <row r="275" spans="1:7" x14ac:dyDescent="0.25">
      <c r="A275" s="156">
        <v>4.55</v>
      </c>
      <c r="B275" s="141">
        <v>0.06</v>
      </c>
      <c r="C275" s="141">
        <v>1.0059041259927379</v>
      </c>
      <c r="D275" s="141">
        <v>0</v>
      </c>
      <c r="F275" s="141">
        <v>21</v>
      </c>
      <c r="G275" s="141">
        <v>36.984999999999999</v>
      </c>
    </row>
    <row r="276" spans="1:7" x14ac:dyDescent="0.25">
      <c r="A276" s="156">
        <v>4.5670000000000002</v>
      </c>
      <c r="B276" s="141">
        <v>0.06</v>
      </c>
      <c r="C276" s="141">
        <v>1.0055637733853373</v>
      </c>
      <c r="D276" s="141">
        <v>0</v>
      </c>
      <c r="F276" s="141">
        <v>21</v>
      </c>
      <c r="G276" s="141">
        <v>36.993333333333297</v>
      </c>
    </row>
    <row r="277" spans="1:7" x14ac:dyDescent="0.25">
      <c r="A277" s="156">
        <v>4.5830000000000002</v>
      </c>
      <c r="B277" s="141">
        <v>0.06</v>
      </c>
      <c r="C277" s="141">
        <v>1.0053650647655501</v>
      </c>
      <c r="D277" s="141">
        <v>0</v>
      </c>
      <c r="F277" s="141">
        <v>21</v>
      </c>
      <c r="G277" s="141">
        <v>36.994999999999997</v>
      </c>
    </row>
    <row r="278" spans="1:7" x14ac:dyDescent="0.25">
      <c r="A278" s="156">
        <v>4.5999999999999996</v>
      </c>
      <c r="B278" s="141">
        <v>0.06</v>
      </c>
      <c r="C278" s="141">
        <v>1.0058654274346497</v>
      </c>
      <c r="D278" s="141">
        <v>0</v>
      </c>
      <c r="F278" s="141">
        <v>21</v>
      </c>
      <c r="G278" s="141">
        <v>36.995555555555597</v>
      </c>
    </row>
    <row r="279" spans="1:7" x14ac:dyDescent="0.25">
      <c r="A279" s="156">
        <v>4.617</v>
      </c>
      <c r="B279" s="141">
        <v>0.06</v>
      </c>
      <c r="C279" s="141">
        <v>1.0050920650117767</v>
      </c>
      <c r="D279" s="141">
        <v>0</v>
      </c>
      <c r="F279" s="141">
        <v>21</v>
      </c>
      <c r="G279" s="141">
        <v>36.994999999999997</v>
      </c>
    </row>
    <row r="280" spans="1:7" x14ac:dyDescent="0.25">
      <c r="A280" s="156">
        <v>4.633</v>
      </c>
      <c r="B280" s="141">
        <v>0.06</v>
      </c>
      <c r="C280" s="141">
        <v>1.0046166118112878</v>
      </c>
      <c r="D280" s="141">
        <v>0</v>
      </c>
      <c r="F280" s="141">
        <v>21</v>
      </c>
      <c r="G280" s="141">
        <v>36.994999999999997</v>
      </c>
    </row>
    <row r="281" spans="1:7" x14ac:dyDescent="0.25">
      <c r="A281" s="156">
        <v>4.6500000000000004</v>
      </c>
      <c r="B281" s="141">
        <v>0.06</v>
      </c>
      <c r="C281" s="141">
        <v>1.0054537234976892</v>
      </c>
      <c r="D281" s="141">
        <v>0</v>
      </c>
      <c r="F281" s="141">
        <v>21</v>
      </c>
      <c r="G281" s="141">
        <v>36.994999999999997</v>
      </c>
    </row>
    <row r="282" spans="1:7" x14ac:dyDescent="0.25">
      <c r="A282" s="156">
        <v>4.6669999999999998</v>
      </c>
      <c r="B282" s="141">
        <v>0.06</v>
      </c>
      <c r="C282" s="141">
        <v>1.0045202611794304</v>
      </c>
      <c r="D282" s="141">
        <v>0</v>
      </c>
      <c r="F282" s="141">
        <v>21</v>
      </c>
      <c r="G282" s="141">
        <v>37.005000000000003</v>
      </c>
    </row>
    <row r="283" spans="1:7" x14ac:dyDescent="0.25">
      <c r="A283" s="156">
        <v>4.6829999999999998</v>
      </c>
      <c r="B283" s="141">
        <v>0.06</v>
      </c>
      <c r="C283" s="141">
        <v>1.0047134563210318</v>
      </c>
      <c r="D283" s="141">
        <v>0</v>
      </c>
      <c r="F283" s="141">
        <v>21</v>
      </c>
      <c r="G283" s="141">
        <v>37.005000000000003</v>
      </c>
    </row>
    <row r="284" spans="1:7" x14ac:dyDescent="0.25">
      <c r="A284" s="156">
        <v>4.7</v>
      </c>
      <c r="B284" s="141">
        <v>0.06</v>
      </c>
      <c r="C284" s="141">
        <v>1.0055455731505865</v>
      </c>
      <c r="D284" s="141">
        <v>0</v>
      </c>
      <c r="F284" s="141">
        <v>21</v>
      </c>
      <c r="G284" s="141">
        <v>37</v>
      </c>
    </row>
    <row r="285" spans="1:7" x14ac:dyDescent="0.25">
      <c r="A285" s="156">
        <v>4.7169999999999996</v>
      </c>
      <c r="B285" s="141">
        <v>0.06</v>
      </c>
      <c r="C285" s="141">
        <v>1.005369549450875</v>
      </c>
      <c r="D285" s="141">
        <v>0</v>
      </c>
      <c r="F285" s="141">
        <v>21</v>
      </c>
      <c r="G285" s="141">
        <v>37</v>
      </c>
    </row>
    <row r="286" spans="1:7" x14ac:dyDescent="0.25">
      <c r="A286" s="156">
        <v>4.7329999999999997</v>
      </c>
      <c r="B286" s="141">
        <v>6.5000000000000002E-2</v>
      </c>
      <c r="C286" s="141">
        <v>1.2553597574448776</v>
      </c>
      <c r="D286" s="141">
        <v>0</v>
      </c>
      <c r="F286" s="141">
        <v>21</v>
      </c>
      <c r="G286" s="141">
        <v>37</v>
      </c>
    </row>
    <row r="287" spans="1:7" x14ac:dyDescent="0.25">
      <c r="A287" s="156">
        <v>4.75</v>
      </c>
      <c r="B287" s="141">
        <v>7.0000000000000007E-2</v>
      </c>
      <c r="C287" s="141">
        <v>1.5049578559878791</v>
      </c>
      <c r="D287" s="141">
        <v>0</v>
      </c>
      <c r="F287" s="141">
        <v>21</v>
      </c>
      <c r="G287" s="141">
        <v>36.994999999999997</v>
      </c>
    </row>
    <row r="288" spans="1:7" x14ac:dyDescent="0.25">
      <c r="A288" s="156">
        <v>4.7670000000000003</v>
      </c>
      <c r="B288" s="141">
        <v>6.5000000000000002E-2</v>
      </c>
      <c r="C288" s="141">
        <v>1.2558370547666577</v>
      </c>
      <c r="D288" s="141">
        <v>0</v>
      </c>
      <c r="F288" s="141">
        <v>21</v>
      </c>
      <c r="G288" s="141">
        <v>36.994999999999997</v>
      </c>
    </row>
    <row r="289" spans="1:7" x14ac:dyDescent="0.25">
      <c r="A289" s="156">
        <v>4.7830000000000004</v>
      </c>
      <c r="B289" s="141">
        <v>0.06</v>
      </c>
      <c r="C289" s="141">
        <v>1.0061782466918319</v>
      </c>
      <c r="D289" s="141">
        <v>0</v>
      </c>
      <c r="F289" s="141">
        <v>21</v>
      </c>
      <c r="G289" s="141">
        <v>36.994999999999997</v>
      </c>
    </row>
    <row r="290" spans="1:7" x14ac:dyDescent="0.25">
      <c r="A290" s="156">
        <v>4.8</v>
      </c>
      <c r="B290" s="141">
        <v>0.06</v>
      </c>
      <c r="C290" s="141">
        <v>1.0064313259345279</v>
      </c>
      <c r="D290" s="141">
        <v>0</v>
      </c>
      <c r="F290" s="141">
        <v>21</v>
      </c>
      <c r="G290" s="141">
        <v>36.994999999999997</v>
      </c>
    </row>
    <row r="291" spans="1:7" x14ac:dyDescent="0.25">
      <c r="A291" s="156">
        <v>4.8170000000000002</v>
      </c>
      <c r="B291" s="141">
        <v>7.0000000000000007E-2</v>
      </c>
      <c r="C291" s="141">
        <v>1.5039866917955207</v>
      </c>
      <c r="D291" s="141">
        <v>0</v>
      </c>
      <c r="F291" s="141">
        <v>21</v>
      </c>
      <c r="G291" s="141">
        <v>36.996666666666698</v>
      </c>
    </row>
    <row r="292" spans="1:7" x14ac:dyDescent="0.25">
      <c r="A292" s="156">
        <v>4.8330000000000002</v>
      </c>
      <c r="B292" s="141">
        <v>7.0000000000000007E-2</v>
      </c>
      <c r="C292" s="141">
        <v>1.5015683121660808</v>
      </c>
      <c r="D292" s="141">
        <v>0</v>
      </c>
      <c r="F292" s="141">
        <v>21</v>
      </c>
      <c r="G292" s="141">
        <v>37.005000000000003</v>
      </c>
    </row>
    <row r="293" spans="1:7" x14ac:dyDescent="0.25">
      <c r="A293" s="156">
        <v>4.8499999999999996</v>
      </c>
      <c r="B293" s="141">
        <v>7.0000000000000007E-2</v>
      </c>
      <c r="C293" s="141">
        <v>1.5045992548794762</v>
      </c>
      <c r="D293" s="141">
        <v>0</v>
      </c>
      <c r="F293" s="141">
        <v>21</v>
      </c>
      <c r="G293" s="141">
        <v>37.005000000000003</v>
      </c>
    </row>
    <row r="294" spans="1:7" x14ac:dyDescent="0.25">
      <c r="A294" s="156">
        <v>4.867</v>
      </c>
      <c r="B294" s="141">
        <v>7.0000000000000007E-2</v>
      </c>
      <c r="C294" s="141">
        <v>1.504985485979536</v>
      </c>
      <c r="D294" s="141">
        <v>0</v>
      </c>
      <c r="F294" s="141">
        <v>21</v>
      </c>
      <c r="G294" s="141">
        <v>37.005000000000003</v>
      </c>
    </row>
    <row r="295" spans="1:7" x14ac:dyDescent="0.25">
      <c r="A295" s="156">
        <v>4.883</v>
      </c>
      <c r="B295" s="141">
        <v>7.0000000000000007E-2</v>
      </c>
      <c r="C295" s="141">
        <v>1.5056634092457788</v>
      </c>
      <c r="D295" s="141">
        <v>0</v>
      </c>
      <c r="F295" s="141">
        <v>21</v>
      </c>
      <c r="G295" s="141">
        <v>37.005000000000003</v>
      </c>
    </row>
    <row r="296" spans="1:7" x14ac:dyDescent="0.25">
      <c r="A296" s="156">
        <v>4.9000000000000004</v>
      </c>
      <c r="B296" s="141">
        <v>7.0000000000000007E-2</v>
      </c>
      <c r="C296" s="141">
        <v>1.5058970156811717</v>
      </c>
      <c r="D296" s="141">
        <v>0</v>
      </c>
      <c r="F296" s="141">
        <v>21</v>
      </c>
      <c r="G296" s="141">
        <v>37.005000000000003</v>
      </c>
    </row>
    <row r="297" spans="1:7" x14ac:dyDescent="0.25">
      <c r="A297" s="156">
        <v>4.9169999999999998</v>
      </c>
      <c r="B297" s="141">
        <v>7.0000000000000007E-2</v>
      </c>
      <c r="C297" s="141">
        <v>1.5028272485674177</v>
      </c>
      <c r="D297" s="141">
        <v>0</v>
      </c>
      <c r="F297" s="141">
        <v>21</v>
      </c>
      <c r="G297" s="141">
        <v>36.994999999999997</v>
      </c>
    </row>
    <row r="298" spans="1:7" x14ac:dyDescent="0.25">
      <c r="A298" s="156">
        <v>4.9329999999999998</v>
      </c>
      <c r="B298" s="141">
        <v>7.0000000000000007E-2</v>
      </c>
      <c r="C298" s="141">
        <v>1.5071748787350867</v>
      </c>
      <c r="D298" s="141">
        <v>0</v>
      </c>
      <c r="F298" s="141">
        <v>21</v>
      </c>
      <c r="G298" s="141">
        <v>36.995555555555597</v>
      </c>
    </row>
    <row r="299" spans="1:7" x14ac:dyDescent="0.25">
      <c r="A299" s="156">
        <v>4.95</v>
      </c>
      <c r="B299" s="141">
        <v>7.0000000000000007E-2</v>
      </c>
      <c r="C299" s="141">
        <v>1.5065318837809469</v>
      </c>
      <c r="D299" s="141">
        <v>0</v>
      </c>
      <c r="F299" s="141">
        <v>21</v>
      </c>
      <c r="G299" s="141">
        <v>36.994999999999997</v>
      </c>
    </row>
    <row r="300" spans="1:7" x14ac:dyDescent="0.25">
      <c r="A300" s="156">
        <v>4.9669999999999996</v>
      </c>
      <c r="B300" s="141">
        <v>7.0000000000000007E-2</v>
      </c>
      <c r="C300" s="141">
        <v>1.5061478258253682</v>
      </c>
      <c r="D300" s="141">
        <v>0</v>
      </c>
      <c r="F300" s="141">
        <v>21</v>
      </c>
      <c r="G300" s="141">
        <v>36.994999999999997</v>
      </c>
    </row>
    <row r="301" spans="1:7" x14ac:dyDescent="0.25">
      <c r="A301" s="156">
        <v>4.9829999999999997</v>
      </c>
      <c r="B301" s="141">
        <v>7.0000000000000007E-2</v>
      </c>
      <c r="C301" s="141">
        <v>1.5055469826931784</v>
      </c>
      <c r="D301" s="141">
        <v>0</v>
      </c>
      <c r="F301" s="141">
        <v>21</v>
      </c>
      <c r="G301" s="141">
        <v>36.994</v>
      </c>
    </row>
    <row r="302" spans="1:7" x14ac:dyDescent="0.25">
      <c r="A302" s="156">
        <v>5</v>
      </c>
      <c r="B302" s="141">
        <v>7.0000000000000007E-2</v>
      </c>
      <c r="C302" s="141">
        <v>1.505137515700536</v>
      </c>
      <c r="D302" s="141">
        <v>0</v>
      </c>
      <c r="F302" s="141">
        <v>21</v>
      </c>
      <c r="G302" s="141">
        <v>36.996666666666698</v>
      </c>
    </row>
    <row r="303" spans="1:7" x14ac:dyDescent="0.25">
      <c r="A303" s="156">
        <v>5.0170000000000003</v>
      </c>
      <c r="B303" s="141">
        <v>7.0000000000000007E-2</v>
      </c>
      <c r="C303" s="141">
        <v>1.5056251903756941</v>
      </c>
      <c r="D303" s="141">
        <v>0</v>
      </c>
      <c r="F303" s="141">
        <v>21</v>
      </c>
      <c r="G303" s="141">
        <v>37.005000000000003</v>
      </c>
    </row>
    <row r="304" spans="1:7" x14ac:dyDescent="0.25">
      <c r="A304" s="156">
        <v>5.0330000000000004</v>
      </c>
      <c r="B304" s="141">
        <v>7.0000000000000007E-2</v>
      </c>
      <c r="C304" s="141">
        <v>1.5050036610243225</v>
      </c>
      <c r="D304" s="141">
        <v>0</v>
      </c>
      <c r="F304" s="141">
        <v>21</v>
      </c>
      <c r="G304" s="141">
        <v>37.005000000000003</v>
      </c>
    </row>
    <row r="305" spans="1:7" x14ac:dyDescent="0.25">
      <c r="A305" s="156">
        <v>5.05</v>
      </c>
      <c r="B305" s="141">
        <v>7.0000000000000007E-2</v>
      </c>
      <c r="C305" s="141">
        <v>1.5078253376755388</v>
      </c>
      <c r="D305" s="141">
        <v>0</v>
      </c>
      <c r="F305" s="141">
        <v>21</v>
      </c>
      <c r="G305" s="141">
        <v>37</v>
      </c>
    </row>
    <row r="306" spans="1:7" x14ac:dyDescent="0.25">
      <c r="A306" s="156">
        <v>5.0670000000000002</v>
      </c>
      <c r="B306" s="141">
        <v>7.0000000000000007E-2</v>
      </c>
      <c r="C306" s="141">
        <v>1.5051015740271987</v>
      </c>
      <c r="D306" s="141">
        <v>0</v>
      </c>
      <c r="F306" s="141">
        <v>21</v>
      </c>
      <c r="G306" s="141">
        <v>37.005000000000003</v>
      </c>
    </row>
    <row r="307" spans="1:7" x14ac:dyDescent="0.25">
      <c r="A307" s="156">
        <v>5.0830000000000002</v>
      </c>
      <c r="B307" s="141">
        <v>7.0000000000000007E-2</v>
      </c>
      <c r="C307" s="141">
        <v>1.5057544853851224</v>
      </c>
      <c r="D307" s="141">
        <v>0</v>
      </c>
      <c r="F307" s="141">
        <v>21</v>
      </c>
      <c r="G307" s="141">
        <v>37.005000000000003</v>
      </c>
    </row>
    <row r="308" spans="1:7" x14ac:dyDescent="0.25">
      <c r="A308" s="156">
        <v>5.0999999999999996</v>
      </c>
      <c r="B308" s="141">
        <v>7.0000000000000007E-2</v>
      </c>
      <c r="C308" s="141">
        <v>1.5059740380228805</v>
      </c>
      <c r="D308" s="141">
        <v>0</v>
      </c>
      <c r="F308" s="141">
        <v>21</v>
      </c>
      <c r="G308" s="141">
        <v>37.005000000000003</v>
      </c>
    </row>
    <row r="309" spans="1:7" x14ac:dyDescent="0.25">
      <c r="A309" s="156">
        <v>5.117</v>
      </c>
      <c r="B309" s="141">
        <v>7.0000000000000007E-2</v>
      </c>
      <c r="C309" s="141">
        <v>1.5047666621162632</v>
      </c>
      <c r="D309" s="141">
        <v>0</v>
      </c>
      <c r="F309" s="141">
        <v>21</v>
      </c>
      <c r="G309" s="141">
        <v>37.006</v>
      </c>
    </row>
    <row r="310" spans="1:7" x14ac:dyDescent="0.25">
      <c r="A310" s="156">
        <v>5.133</v>
      </c>
      <c r="B310" s="141">
        <v>7.0000000000000007E-2</v>
      </c>
      <c r="C310" s="141">
        <v>1.5050477585025048</v>
      </c>
      <c r="D310" s="141">
        <v>0</v>
      </c>
      <c r="F310" s="141">
        <v>21</v>
      </c>
      <c r="G310" s="141">
        <v>37.003333333333302</v>
      </c>
    </row>
    <row r="311" spans="1:7" x14ac:dyDescent="0.25">
      <c r="A311" s="156">
        <v>5.15</v>
      </c>
      <c r="B311" s="141">
        <v>7.0000000000000007E-2</v>
      </c>
      <c r="C311" s="141">
        <v>1.5055386050611956</v>
      </c>
      <c r="D311" s="141">
        <v>0</v>
      </c>
      <c r="F311" s="141">
        <v>21</v>
      </c>
      <c r="G311" s="141">
        <v>37.005000000000003</v>
      </c>
    </row>
    <row r="312" spans="1:7" x14ac:dyDescent="0.25">
      <c r="A312" s="156">
        <v>5.1669999999999998</v>
      </c>
      <c r="B312" s="141">
        <v>7.0000000000000007E-2</v>
      </c>
      <c r="C312" s="141">
        <v>1.5063946554252956</v>
      </c>
      <c r="D312" s="141">
        <v>0</v>
      </c>
      <c r="F312" s="141">
        <v>21</v>
      </c>
      <c r="G312" s="141">
        <v>37.005000000000003</v>
      </c>
    </row>
    <row r="313" spans="1:7" x14ac:dyDescent="0.25">
      <c r="A313" s="156">
        <v>5.1829999999999998</v>
      </c>
      <c r="B313" s="141">
        <v>7.0000000000000007E-2</v>
      </c>
      <c r="C313" s="141">
        <v>1.5053494541001251</v>
      </c>
      <c r="D313" s="141">
        <v>0</v>
      </c>
      <c r="F313" s="141">
        <v>21</v>
      </c>
      <c r="G313" s="141">
        <v>37.005000000000003</v>
      </c>
    </row>
    <row r="314" spans="1:7" x14ac:dyDescent="0.25">
      <c r="A314" s="156">
        <v>5.2</v>
      </c>
      <c r="B314" s="141">
        <v>7.0000000000000007E-2</v>
      </c>
      <c r="C314" s="141">
        <v>1.5062084413303964</v>
      </c>
      <c r="D314" s="141">
        <v>0</v>
      </c>
      <c r="F314" s="141">
        <v>21</v>
      </c>
      <c r="G314" s="141">
        <v>37.005555555555603</v>
      </c>
    </row>
    <row r="315" spans="1:7" x14ac:dyDescent="0.25">
      <c r="A315" s="156">
        <v>5.2169999999999996</v>
      </c>
      <c r="B315" s="141">
        <v>7.0000000000000007E-2</v>
      </c>
      <c r="C315" s="141">
        <v>1.5052589516657724</v>
      </c>
      <c r="D315" s="141">
        <v>0</v>
      </c>
      <c r="F315" s="141">
        <v>21</v>
      </c>
      <c r="G315" s="141">
        <v>37.003999999999998</v>
      </c>
    </row>
    <row r="316" spans="1:7" x14ac:dyDescent="0.25">
      <c r="A316" s="156">
        <v>5.2329999999999997</v>
      </c>
      <c r="B316" s="141">
        <v>7.0000000000000007E-2</v>
      </c>
      <c r="C316" s="141">
        <v>1.5054710693525486</v>
      </c>
      <c r="D316" s="141">
        <v>0</v>
      </c>
      <c r="F316" s="141">
        <v>21</v>
      </c>
      <c r="G316" s="141">
        <v>37.005000000000003</v>
      </c>
    </row>
    <row r="317" spans="1:7" x14ac:dyDescent="0.25">
      <c r="A317" s="156">
        <v>5.25</v>
      </c>
      <c r="B317" s="141">
        <v>7.0000000000000007E-2</v>
      </c>
      <c r="C317" s="141">
        <v>1.5052588951223829</v>
      </c>
      <c r="D317" s="141">
        <v>0</v>
      </c>
      <c r="F317" s="141">
        <v>21</v>
      </c>
      <c r="G317" s="141">
        <v>37</v>
      </c>
    </row>
    <row r="318" spans="1:7" x14ac:dyDescent="0.25">
      <c r="A318" s="156">
        <v>5.2670000000000003</v>
      </c>
      <c r="B318" s="141">
        <v>7.0000000000000007E-2</v>
      </c>
      <c r="C318" s="141">
        <v>1.5032533930773346</v>
      </c>
      <c r="D318" s="141">
        <v>0</v>
      </c>
      <c r="F318" s="141">
        <v>21</v>
      </c>
      <c r="G318" s="141">
        <v>36.994999999999997</v>
      </c>
    </row>
    <row r="319" spans="1:7" x14ac:dyDescent="0.25">
      <c r="A319" s="156">
        <v>5.2830000000000004</v>
      </c>
      <c r="B319" s="141">
        <v>7.0000000000000007E-2</v>
      </c>
      <c r="C319" s="141">
        <v>1.5052504402525944</v>
      </c>
      <c r="D319" s="141">
        <v>0</v>
      </c>
      <c r="F319" s="141">
        <v>21</v>
      </c>
      <c r="G319" s="141">
        <v>36.994</v>
      </c>
    </row>
    <row r="320" spans="1:7" x14ac:dyDescent="0.25">
      <c r="A320" s="156">
        <v>5.3</v>
      </c>
      <c r="B320" s="141">
        <v>7.0000000000000007E-2</v>
      </c>
      <c r="C320" s="141">
        <v>1.5056677103132829</v>
      </c>
      <c r="D320" s="141">
        <v>0</v>
      </c>
      <c r="F320" s="141">
        <v>21</v>
      </c>
      <c r="G320" s="141">
        <v>36.996000000000002</v>
      </c>
    </row>
    <row r="321" spans="1:7" x14ac:dyDescent="0.25">
      <c r="A321" s="156">
        <v>5.3170000000000002</v>
      </c>
      <c r="B321" s="141">
        <v>7.0000000000000007E-2</v>
      </c>
      <c r="C321" s="141">
        <v>1.5045710165559598</v>
      </c>
      <c r="D321" s="141">
        <v>0</v>
      </c>
      <c r="F321" s="141">
        <v>21</v>
      </c>
      <c r="G321" s="141">
        <v>37</v>
      </c>
    </row>
    <row r="322" spans="1:7" x14ac:dyDescent="0.25">
      <c r="A322" s="156">
        <v>5.3330000000000002</v>
      </c>
      <c r="B322" s="141">
        <v>7.0000000000000007E-2</v>
      </c>
      <c r="C322" s="141">
        <v>1.5049169578740362</v>
      </c>
      <c r="D322" s="141">
        <v>0</v>
      </c>
      <c r="F322" s="141">
        <v>21</v>
      </c>
      <c r="G322" s="141">
        <v>37.006</v>
      </c>
    </row>
    <row r="323" spans="1:7" x14ac:dyDescent="0.25">
      <c r="A323" s="156">
        <v>5.35</v>
      </c>
      <c r="B323" s="141">
        <v>7.0000000000000007E-2</v>
      </c>
      <c r="C323" s="141">
        <v>1.5055290018414389</v>
      </c>
      <c r="D323" s="141">
        <v>0</v>
      </c>
      <c r="F323" s="141">
        <v>21</v>
      </c>
      <c r="G323" s="141">
        <v>37.005000000000003</v>
      </c>
    </row>
    <row r="324" spans="1:7" x14ac:dyDescent="0.25">
      <c r="A324" s="156">
        <v>5.367</v>
      </c>
      <c r="B324" s="141">
        <v>7.0000000000000007E-2</v>
      </c>
      <c r="C324" s="141">
        <v>1.5027289415728036</v>
      </c>
      <c r="D324" s="141">
        <v>0</v>
      </c>
      <c r="F324" s="141">
        <v>21</v>
      </c>
      <c r="G324" s="141">
        <v>37.01</v>
      </c>
    </row>
    <row r="325" spans="1:7" x14ac:dyDescent="0.25">
      <c r="A325" s="156">
        <v>5.383</v>
      </c>
      <c r="B325" s="141">
        <v>7.0000000000000007E-2</v>
      </c>
      <c r="C325" s="141">
        <v>1.5064007036880407</v>
      </c>
      <c r="D325" s="141">
        <v>0</v>
      </c>
      <c r="F325" s="141">
        <v>21</v>
      </c>
      <c r="G325" s="141">
        <v>37.01</v>
      </c>
    </row>
    <row r="326" spans="1:7" x14ac:dyDescent="0.25">
      <c r="A326" s="156">
        <v>5.4</v>
      </c>
      <c r="B326" s="141">
        <v>7.0000000000000007E-2</v>
      </c>
      <c r="C326" s="141">
        <v>1.503837023698785</v>
      </c>
      <c r="D326" s="141">
        <v>0</v>
      </c>
      <c r="F326" s="141">
        <v>21</v>
      </c>
      <c r="G326" s="141">
        <v>37.006</v>
      </c>
    </row>
    <row r="327" spans="1:7" x14ac:dyDescent="0.25">
      <c r="A327" s="156">
        <v>5.4169999999999998</v>
      </c>
      <c r="B327" s="141">
        <v>7.0000000000000007E-2</v>
      </c>
      <c r="C327" s="141">
        <v>1.50210292941321</v>
      </c>
      <c r="D327" s="141">
        <v>0</v>
      </c>
      <c r="F327" s="141">
        <v>21</v>
      </c>
      <c r="G327" s="141">
        <v>37</v>
      </c>
    </row>
    <row r="328" spans="1:7" x14ac:dyDescent="0.25">
      <c r="A328" s="156">
        <v>5.4329999999999998</v>
      </c>
      <c r="B328" s="141">
        <v>7.0000000000000007E-2</v>
      </c>
      <c r="C328" s="141">
        <v>1.5025589435527307</v>
      </c>
      <c r="D328" s="141">
        <v>0</v>
      </c>
      <c r="F328" s="141">
        <v>21</v>
      </c>
      <c r="G328" s="141">
        <v>37.005000000000003</v>
      </c>
    </row>
    <row r="329" spans="1:7" x14ac:dyDescent="0.25">
      <c r="A329" s="156">
        <v>5.45</v>
      </c>
      <c r="B329" s="141">
        <v>7.0000000000000007E-2</v>
      </c>
      <c r="C329" s="141">
        <v>1.5027007267017554</v>
      </c>
      <c r="D329" s="141">
        <v>0</v>
      </c>
      <c r="F329" s="141">
        <v>21</v>
      </c>
      <c r="G329" s="141">
        <v>37.005714285714298</v>
      </c>
    </row>
    <row r="330" spans="1:7" x14ac:dyDescent="0.25">
      <c r="A330" s="156">
        <v>5.4669999999999996</v>
      </c>
      <c r="B330" s="141">
        <v>7.4999999999999997E-2</v>
      </c>
      <c r="C330" s="141">
        <v>1.7490986941493916</v>
      </c>
      <c r="D330" s="141">
        <v>0</v>
      </c>
      <c r="F330" s="141">
        <v>21</v>
      </c>
      <c r="G330" s="141">
        <v>37.005000000000003</v>
      </c>
    </row>
    <row r="331" spans="1:7" x14ac:dyDescent="0.25">
      <c r="A331" s="156">
        <v>5.4829999999999997</v>
      </c>
      <c r="B331" s="141">
        <v>7.6666666666666702E-2</v>
      </c>
      <c r="C331" s="141">
        <v>1.8352321809875438</v>
      </c>
      <c r="D331" s="141">
        <v>0</v>
      </c>
      <c r="F331" s="141">
        <v>21</v>
      </c>
      <c r="G331" s="141">
        <v>37.005000000000003</v>
      </c>
    </row>
    <row r="332" spans="1:7" x14ac:dyDescent="0.25">
      <c r="A332" s="156">
        <v>5.5</v>
      </c>
      <c r="B332" s="141">
        <v>7.4999999999999997E-2</v>
      </c>
      <c r="C332" s="141">
        <v>1.751588769088166</v>
      </c>
      <c r="D332" s="141">
        <v>0</v>
      </c>
      <c r="F332" s="141">
        <v>21</v>
      </c>
      <c r="G332" s="141">
        <v>37.005000000000003</v>
      </c>
    </row>
    <row r="333" spans="1:7" x14ac:dyDescent="0.25">
      <c r="A333" s="156">
        <v>5.5170000000000003</v>
      </c>
      <c r="B333" s="141">
        <v>0.08</v>
      </c>
      <c r="C333" s="141">
        <v>2.0002059850075926</v>
      </c>
      <c r="D333" s="141">
        <v>0</v>
      </c>
      <c r="F333" s="141">
        <v>21</v>
      </c>
      <c r="G333" s="141">
        <v>37.005000000000003</v>
      </c>
    </row>
    <row r="334" spans="1:7" x14ac:dyDescent="0.25">
      <c r="A334" s="156">
        <v>5.5330000000000004</v>
      </c>
      <c r="B334" s="141">
        <v>0.08</v>
      </c>
      <c r="C334" s="141">
        <v>2.0001704674526657</v>
      </c>
      <c r="D334" s="141">
        <v>0</v>
      </c>
      <c r="F334" s="141">
        <v>21</v>
      </c>
      <c r="G334" s="141">
        <v>37.0045454545455</v>
      </c>
    </row>
    <row r="335" spans="1:7" x14ac:dyDescent="0.25">
      <c r="A335" s="156">
        <v>5.55</v>
      </c>
      <c r="B335" s="141">
        <v>0.08</v>
      </c>
      <c r="C335" s="141">
        <v>1.9986087630883027</v>
      </c>
      <c r="D335" s="141">
        <v>0</v>
      </c>
      <c r="F335" s="141">
        <v>21</v>
      </c>
      <c r="G335" s="141">
        <v>37.005000000000003</v>
      </c>
    </row>
    <row r="336" spans="1:7" x14ac:dyDescent="0.25">
      <c r="A336" s="156">
        <v>5.5670000000000002</v>
      </c>
      <c r="B336" s="141">
        <v>0.08</v>
      </c>
      <c r="C336" s="141">
        <v>2.0012773889134094</v>
      </c>
      <c r="D336" s="141">
        <v>0</v>
      </c>
      <c r="F336" s="141">
        <v>21</v>
      </c>
      <c r="G336" s="141">
        <v>37.005000000000003</v>
      </c>
    </row>
    <row r="337" spans="1:7" x14ac:dyDescent="0.25">
      <c r="A337" s="156">
        <v>5.5830000000000002</v>
      </c>
      <c r="B337" s="141">
        <v>0.08</v>
      </c>
      <c r="C337" s="141">
        <v>2.0011858946701051</v>
      </c>
      <c r="D337" s="141">
        <v>0</v>
      </c>
      <c r="F337" s="141">
        <v>21</v>
      </c>
      <c r="G337" s="141">
        <v>37.005454545454498</v>
      </c>
    </row>
    <row r="338" spans="1:7" x14ac:dyDescent="0.25">
      <c r="A338" s="156">
        <v>5.6</v>
      </c>
      <c r="B338" s="141">
        <v>0.08</v>
      </c>
      <c r="C338" s="141">
        <v>2.001724924103522</v>
      </c>
      <c r="D338" s="141">
        <v>0</v>
      </c>
      <c r="F338" s="141">
        <v>21</v>
      </c>
      <c r="G338" s="141">
        <v>37.005000000000003</v>
      </c>
    </row>
    <row r="339" spans="1:7" x14ac:dyDescent="0.25">
      <c r="A339" s="156">
        <v>5.617</v>
      </c>
      <c r="B339" s="141">
        <v>0.08</v>
      </c>
      <c r="C339" s="141">
        <v>2.0000806084950096</v>
      </c>
      <c r="D339" s="141">
        <v>0</v>
      </c>
      <c r="F339" s="141">
        <v>21</v>
      </c>
      <c r="G339" s="141">
        <v>37.006</v>
      </c>
    </row>
    <row r="340" spans="1:7" x14ac:dyDescent="0.25">
      <c r="A340" s="156">
        <v>5.633</v>
      </c>
      <c r="B340" s="141">
        <v>0.08</v>
      </c>
      <c r="C340" s="141">
        <v>1.999641106612009</v>
      </c>
      <c r="D340" s="141">
        <v>0</v>
      </c>
      <c r="F340" s="141">
        <v>21</v>
      </c>
      <c r="G340" s="141">
        <v>37.005000000000003</v>
      </c>
    </row>
    <row r="341" spans="1:7" x14ac:dyDescent="0.25">
      <c r="A341" s="156">
        <v>5.65</v>
      </c>
      <c r="B341" s="141">
        <v>0.08</v>
      </c>
      <c r="C341" s="141">
        <v>1.9989583280978538</v>
      </c>
      <c r="D341" s="141">
        <v>0</v>
      </c>
      <c r="F341" s="141">
        <v>21</v>
      </c>
      <c r="G341" s="141">
        <v>37.01</v>
      </c>
    </row>
    <row r="342" spans="1:7" x14ac:dyDescent="0.25">
      <c r="A342" s="156">
        <v>5.6669999999999998</v>
      </c>
      <c r="B342" s="141">
        <v>0.08</v>
      </c>
      <c r="C342" s="141">
        <v>1.997515895560952</v>
      </c>
      <c r="D342" s="141">
        <v>0</v>
      </c>
      <c r="F342" s="141">
        <v>21</v>
      </c>
      <c r="G342" s="141">
        <v>37.015000000000001</v>
      </c>
    </row>
    <row r="343" spans="1:7" x14ac:dyDescent="0.25">
      <c r="A343" s="156">
        <v>5.6829999999999998</v>
      </c>
      <c r="B343" s="141">
        <v>0.08</v>
      </c>
      <c r="C343" s="141">
        <v>1.9951653503708873</v>
      </c>
      <c r="D343" s="141">
        <v>0</v>
      </c>
      <c r="F343" s="141">
        <v>21</v>
      </c>
      <c r="G343" s="141">
        <v>37.01</v>
      </c>
    </row>
    <row r="344" spans="1:7" x14ac:dyDescent="0.25">
      <c r="A344" s="156">
        <v>5.7</v>
      </c>
      <c r="B344" s="141">
        <v>8.6666666666666697E-2</v>
      </c>
      <c r="C344" s="141">
        <v>2.3315265810973447</v>
      </c>
      <c r="D344" s="141">
        <v>0</v>
      </c>
      <c r="F344" s="141">
        <v>21</v>
      </c>
      <c r="G344" s="141">
        <v>37.003333333333302</v>
      </c>
    </row>
    <row r="345" spans="1:7" x14ac:dyDescent="0.25">
      <c r="A345" s="156">
        <v>5.7169999999999996</v>
      </c>
      <c r="B345" s="141">
        <v>0.09</v>
      </c>
      <c r="C345" s="141">
        <v>2.4967903589761251</v>
      </c>
      <c r="D345" s="141">
        <v>0</v>
      </c>
      <c r="F345" s="141">
        <v>21</v>
      </c>
      <c r="G345" s="141">
        <v>37.003333333333302</v>
      </c>
    </row>
    <row r="346" spans="1:7" x14ac:dyDescent="0.25">
      <c r="A346" s="156">
        <v>5.7329999999999997</v>
      </c>
      <c r="B346" s="141">
        <v>0.09</v>
      </c>
      <c r="C346" s="141">
        <v>2.4976872990098831</v>
      </c>
      <c r="D346" s="141">
        <v>0</v>
      </c>
      <c r="F346" s="141">
        <v>21</v>
      </c>
      <c r="G346" s="141">
        <v>37.003333333333302</v>
      </c>
    </row>
    <row r="347" spans="1:7" x14ac:dyDescent="0.25">
      <c r="A347" s="156">
        <v>5.75</v>
      </c>
      <c r="B347" s="141">
        <v>0.09</v>
      </c>
      <c r="C347" s="141">
        <v>2.4974480288620642</v>
      </c>
      <c r="D347" s="141">
        <v>0</v>
      </c>
      <c r="F347" s="141">
        <v>21</v>
      </c>
      <c r="G347" s="141">
        <v>37.005000000000003</v>
      </c>
    </row>
    <row r="348" spans="1:7" x14ac:dyDescent="0.25">
      <c r="A348" s="156">
        <v>5.7670000000000003</v>
      </c>
      <c r="B348" s="141">
        <v>0.09</v>
      </c>
      <c r="C348" s="141">
        <v>2.4976526080748798</v>
      </c>
      <c r="D348" s="141">
        <v>0</v>
      </c>
      <c r="F348" s="141">
        <v>21</v>
      </c>
      <c r="G348" s="141">
        <v>37.005000000000003</v>
      </c>
    </row>
    <row r="349" spans="1:7" x14ac:dyDescent="0.25">
      <c r="A349" s="156">
        <v>5.7830000000000004</v>
      </c>
      <c r="B349" s="141">
        <v>0.09</v>
      </c>
      <c r="C349" s="141">
        <v>2.496124941115875</v>
      </c>
      <c r="D349" s="141">
        <v>0</v>
      </c>
      <c r="F349" s="141">
        <v>21</v>
      </c>
      <c r="G349" s="141">
        <v>37.005000000000003</v>
      </c>
    </row>
    <row r="350" spans="1:7" x14ac:dyDescent="0.25">
      <c r="A350" s="156">
        <v>5.8</v>
      </c>
      <c r="B350" s="141">
        <v>0.09</v>
      </c>
      <c r="C350" s="141">
        <v>2.497185579024618</v>
      </c>
      <c r="D350" s="141">
        <v>0</v>
      </c>
      <c r="F350" s="141">
        <v>21</v>
      </c>
      <c r="G350" s="141">
        <v>37.005000000000003</v>
      </c>
    </row>
    <row r="351" spans="1:7" x14ac:dyDescent="0.25">
      <c r="A351" s="156">
        <v>5.8170000000000002</v>
      </c>
      <c r="B351" s="141">
        <v>0.09</v>
      </c>
      <c r="C351" s="141">
        <v>2.4950661808750705</v>
      </c>
      <c r="D351" s="141">
        <v>0</v>
      </c>
      <c r="F351" s="141">
        <v>21</v>
      </c>
      <c r="G351" s="141">
        <v>37.005000000000003</v>
      </c>
    </row>
    <row r="352" spans="1:7" x14ac:dyDescent="0.25">
      <c r="A352" s="156">
        <v>5.8330000000000002</v>
      </c>
      <c r="B352" s="141">
        <v>0.09</v>
      </c>
      <c r="C352" s="141">
        <v>2.4960840845472836</v>
      </c>
      <c r="D352" s="141">
        <v>0</v>
      </c>
      <c r="F352" s="141">
        <v>21</v>
      </c>
      <c r="G352" s="141">
        <v>37.005000000000003</v>
      </c>
    </row>
    <row r="353" spans="1:7" x14ac:dyDescent="0.25">
      <c r="A353" s="156">
        <v>5.85</v>
      </c>
      <c r="B353" s="141">
        <v>0.09</v>
      </c>
      <c r="C353" s="141">
        <v>2.4965246309538185</v>
      </c>
      <c r="D353" s="141">
        <v>0</v>
      </c>
      <c r="F353" s="141">
        <v>21</v>
      </c>
      <c r="G353" s="141">
        <v>37.005000000000003</v>
      </c>
    </row>
    <row r="354" spans="1:7" x14ac:dyDescent="0.25">
      <c r="A354" s="156">
        <v>5.867</v>
      </c>
      <c r="B354" s="141">
        <v>8.5000000000000006E-2</v>
      </c>
      <c r="C354" s="141">
        <v>2.2491593113468142</v>
      </c>
      <c r="D354" s="141">
        <v>0</v>
      </c>
      <c r="F354" s="141">
        <v>21</v>
      </c>
      <c r="G354" s="141">
        <v>37</v>
      </c>
    </row>
    <row r="355" spans="1:7" x14ac:dyDescent="0.25">
      <c r="A355" s="156">
        <v>5.883</v>
      </c>
      <c r="B355" s="141">
        <v>8.5000000000000006E-2</v>
      </c>
      <c r="C355" s="141">
        <v>2.2468742083009592</v>
      </c>
      <c r="D355" s="141">
        <v>0</v>
      </c>
      <c r="F355" s="141">
        <v>21</v>
      </c>
      <c r="G355" s="141">
        <v>37.005000000000003</v>
      </c>
    </row>
    <row r="356" spans="1:7" x14ac:dyDescent="0.25">
      <c r="A356" s="156">
        <v>5.9</v>
      </c>
      <c r="B356" s="141">
        <v>8.5000000000000006E-2</v>
      </c>
      <c r="C356" s="141">
        <v>2.2475872768799325</v>
      </c>
      <c r="D356" s="141">
        <v>0</v>
      </c>
      <c r="F356" s="141">
        <v>21</v>
      </c>
      <c r="G356" s="141">
        <v>37.005555555555603</v>
      </c>
    </row>
    <row r="357" spans="1:7" x14ac:dyDescent="0.25">
      <c r="A357" s="156">
        <v>5.9169999999999998</v>
      </c>
      <c r="B357" s="141">
        <v>0.08</v>
      </c>
      <c r="C357" s="141">
        <v>1.9979205546459722</v>
      </c>
      <c r="D357" s="141">
        <v>0</v>
      </c>
      <c r="F357" s="141">
        <v>21</v>
      </c>
      <c r="G357" s="141">
        <v>37.005000000000003</v>
      </c>
    </row>
    <row r="358" spans="1:7" x14ac:dyDescent="0.25">
      <c r="A358" s="156">
        <v>5.9329999999999998</v>
      </c>
      <c r="B358" s="141">
        <v>0.08</v>
      </c>
      <c r="C358" s="141">
        <v>1.9977433644390257</v>
      </c>
      <c r="D358" s="141">
        <v>0</v>
      </c>
      <c r="F358" s="141">
        <v>21</v>
      </c>
      <c r="G358" s="141">
        <v>37.0042857142857</v>
      </c>
    </row>
    <row r="359" spans="1:7" x14ac:dyDescent="0.25">
      <c r="A359" s="156">
        <v>5.95</v>
      </c>
      <c r="B359" s="141">
        <v>0.08</v>
      </c>
      <c r="C359" s="141">
        <v>1.9979845360705297</v>
      </c>
      <c r="D359" s="141">
        <v>0</v>
      </c>
      <c r="F359" s="141">
        <v>21</v>
      </c>
      <c r="G359" s="141">
        <v>37.005555555555603</v>
      </c>
    </row>
    <row r="360" spans="1:7" x14ac:dyDescent="0.25">
      <c r="A360" s="156">
        <v>5.9669999999999996</v>
      </c>
      <c r="B360" s="141">
        <v>8.5000000000000006E-2</v>
      </c>
      <c r="C360" s="141">
        <v>2.2469470996023575</v>
      </c>
      <c r="D360" s="141">
        <v>0</v>
      </c>
      <c r="F360" s="141">
        <v>21</v>
      </c>
      <c r="G360" s="141">
        <v>37.005000000000003</v>
      </c>
    </row>
    <row r="361" spans="1:7" x14ac:dyDescent="0.25">
      <c r="A361" s="156">
        <v>5.9829999999999997</v>
      </c>
      <c r="B361" s="141">
        <v>8.5000000000000006E-2</v>
      </c>
      <c r="C361" s="141">
        <v>2.2476155871544425</v>
      </c>
      <c r="D361" s="141">
        <v>0</v>
      </c>
      <c r="F361" s="141">
        <v>21</v>
      </c>
      <c r="G361" s="141">
        <v>37.005000000000003</v>
      </c>
    </row>
    <row r="362" spans="1:7" x14ac:dyDescent="0.25">
      <c r="A362" s="156">
        <v>6</v>
      </c>
      <c r="B362" s="141">
        <v>0.09</v>
      </c>
      <c r="C362" s="141">
        <v>2.4964928410676421</v>
      </c>
      <c r="D362" s="141">
        <v>0</v>
      </c>
      <c r="F362" s="141">
        <v>21</v>
      </c>
      <c r="G362" s="141">
        <v>37.005000000000003</v>
      </c>
    </row>
    <row r="363" spans="1:7" x14ac:dyDescent="0.25">
      <c r="A363" s="156">
        <v>6.0170000000000003</v>
      </c>
      <c r="B363" s="141">
        <v>0.09</v>
      </c>
      <c r="C363" s="141">
        <v>2.495967936227423</v>
      </c>
      <c r="D363" s="141">
        <v>0</v>
      </c>
      <c r="F363" s="141">
        <v>21</v>
      </c>
      <c r="G363" s="141">
        <v>37.0042857142857</v>
      </c>
    </row>
    <row r="364" spans="1:7" x14ac:dyDescent="0.25">
      <c r="A364" s="156">
        <v>6.0330000000000004</v>
      </c>
      <c r="B364" s="141">
        <v>0.09</v>
      </c>
      <c r="C364" s="141">
        <v>2.4965923297457762</v>
      </c>
      <c r="D364" s="141">
        <v>0</v>
      </c>
      <c r="F364" s="141">
        <v>21</v>
      </c>
      <c r="G364" s="141">
        <v>37</v>
      </c>
    </row>
    <row r="365" spans="1:7" x14ac:dyDescent="0.25">
      <c r="A365" s="156">
        <v>6.05</v>
      </c>
      <c r="B365" s="141">
        <v>0.09</v>
      </c>
      <c r="C365" s="141">
        <v>2.4940622564276391</v>
      </c>
      <c r="D365" s="141">
        <v>0</v>
      </c>
      <c r="F365" s="141">
        <v>21</v>
      </c>
      <c r="G365" s="141">
        <v>37</v>
      </c>
    </row>
    <row r="366" spans="1:7" x14ac:dyDescent="0.25">
      <c r="A366" s="156">
        <v>6.0670000000000002</v>
      </c>
      <c r="B366" s="141">
        <v>0.09</v>
      </c>
      <c r="C366" s="141">
        <v>2.4978245416415592</v>
      </c>
      <c r="D366" s="141">
        <v>0</v>
      </c>
      <c r="F366" s="141">
        <v>21</v>
      </c>
      <c r="G366" s="141">
        <v>37</v>
      </c>
    </row>
    <row r="367" spans="1:7" x14ac:dyDescent="0.25">
      <c r="A367" s="156">
        <v>6.0830000000000002</v>
      </c>
      <c r="B367" s="141">
        <v>0.09</v>
      </c>
      <c r="C367" s="141">
        <v>2.4985972068513722</v>
      </c>
      <c r="D367" s="141">
        <v>0</v>
      </c>
      <c r="F367" s="141">
        <v>21</v>
      </c>
      <c r="G367" s="141">
        <v>37.005000000000003</v>
      </c>
    </row>
    <row r="368" spans="1:7" x14ac:dyDescent="0.25">
      <c r="A368" s="156">
        <v>6.1</v>
      </c>
      <c r="B368" s="141">
        <v>0.09</v>
      </c>
      <c r="C368" s="141">
        <v>2.495520240568355</v>
      </c>
      <c r="D368" s="141">
        <v>0</v>
      </c>
      <c r="F368" s="141">
        <v>21</v>
      </c>
      <c r="G368" s="141">
        <v>37.003999999999998</v>
      </c>
    </row>
    <row r="369" spans="1:7" x14ac:dyDescent="0.25">
      <c r="A369" s="156">
        <v>6.117</v>
      </c>
      <c r="B369" s="141">
        <v>0.09</v>
      </c>
      <c r="C369" s="141">
        <v>2.4955886579412963</v>
      </c>
      <c r="D369" s="141">
        <v>0</v>
      </c>
      <c r="F369" s="141">
        <v>21</v>
      </c>
      <c r="G369" s="141">
        <v>37.005000000000003</v>
      </c>
    </row>
    <row r="370" spans="1:7" x14ac:dyDescent="0.25">
      <c r="A370" s="156">
        <v>6.133</v>
      </c>
      <c r="B370" s="141">
        <v>0.1</v>
      </c>
      <c r="C370" s="141">
        <v>2.9935925624813677</v>
      </c>
      <c r="D370" s="141">
        <v>0</v>
      </c>
      <c r="F370" s="141">
        <v>21</v>
      </c>
      <c r="G370" s="141">
        <v>37.003333333333302</v>
      </c>
    </row>
    <row r="371" spans="1:7" x14ac:dyDescent="0.25">
      <c r="A371" s="156">
        <v>6.15</v>
      </c>
      <c r="B371" s="141">
        <v>9.5000000000000001E-2</v>
      </c>
      <c r="C371" s="141">
        <v>2.7482566559146084</v>
      </c>
      <c r="D371" s="141">
        <v>0</v>
      </c>
      <c r="F371" s="141">
        <v>21</v>
      </c>
      <c r="G371" s="141">
        <v>37.005000000000003</v>
      </c>
    </row>
    <row r="372" spans="1:7" x14ac:dyDescent="0.25">
      <c r="A372" s="156">
        <v>6.1669999999999998</v>
      </c>
      <c r="B372" s="141">
        <v>9.5000000000000001E-2</v>
      </c>
      <c r="C372" s="141">
        <v>2.7485495314592079</v>
      </c>
      <c r="D372" s="141">
        <v>0</v>
      </c>
      <c r="F372" s="141">
        <v>21</v>
      </c>
      <c r="G372" s="141">
        <v>36.994999999999997</v>
      </c>
    </row>
    <row r="373" spans="1:7" x14ac:dyDescent="0.25">
      <c r="A373" s="156">
        <v>6.1829999999999998</v>
      </c>
      <c r="B373" s="141">
        <v>0.1</v>
      </c>
      <c r="C373" s="141">
        <v>2.9950648699264497</v>
      </c>
      <c r="D373" s="141">
        <v>0</v>
      </c>
      <c r="F373" s="141">
        <v>21</v>
      </c>
      <c r="G373" s="141">
        <v>36.994999999999997</v>
      </c>
    </row>
    <row r="374" spans="1:7" x14ac:dyDescent="0.25">
      <c r="A374" s="156">
        <v>6.2</v>
      </c>
      <c r="B374" s="141">
        <v>0.1</v>
      </c>
      <c r="C374" s="141">
        <v>2.9951575997055873</v>
      </c>
      <c r="D374" s="141">
        <v>0</v>
      </c>
      <c r="F374" s="141">
        <v>21</v>
      </c>
      <c r="G374" s="141">
        <v>37.005000000000003</v>
      </c>
    </row>
    <row r="375" spans="1:7" x14ac:dyDescent="0.25">
      <c r="A375" s="156">
        <v>6.2169999999999996</v>
      </c>
      <c r="B375" s="141">
        <v>0.1</v>
      </c>
      <c r="C375" s="141">
        <v>2.9976418499422164</v>
      </c>
      <c r="D375" s="141">
        <v>0</v>
      </c>
      <c r="F375" s="141">
        <v>21</v>
      </c>
      <c r="G375" s="141">
        <v>37.005000000000003</v>
      </c>
    </row>
    <row r="376" spans="1:7" x14ac:dyDescent="0.25">
      <c r="A376" s="156">
        <v>6.2329999999999997</v>
      </c>
      <c r="B376" s="141">
        <v>0.1</v>
      </c>
      <c r="C376" s="141">
        <v>2.9925352274902535</v>
      </c>
      <c r="D376" s="141">
        <v>0</v>
      </c>
      <c r="F376" s="141">
        <v>21</v>
      </c>
      <c r="G376" s="141">
        <v>37.005000000000003</v>
      </c>
    </row>
    <row r="377" spans="1:7" x14ac:dyDescent="0.25">
      <c r="A377" s="156">
        <v>6.25</v>
      </c>
      <c r="B377" s="141">
        <v>0.1</v>
      </c>
      <c r="C377" s="141">
        <v>2.9952996124442417</v>
      </c>
      <c r="D377" s="141">
        <v>0</v>
      </c>
      <c r="F377" s="141">
        <v>21</v>
      </c>
      <c r="G377" s="141">
        <v>37.005000000000003</v>
      </c>
    </row>
    <row r="378" spans="1:7" x14ac:dyDescent="0.25">
      <c r="A378" s="156">
        <v>6.2670000000000003</v>
      </c>
      <c r="B378" s="141">
        <v>0.1</v>
      </c>
      <c r="C378" s="141">
        <v>2.9940797568073054</v>
      </c>
      <c r="D378" s="141">
        <v>0</v>
      </c>
      <c r="F378" s="141">
        <v>21</v>
      </c>
      <c r="G378" s="141">
        <v>37.005000000000003</v>
      </c>
    </row>
    <row r="379" spans="1:7" x14ac:dyDescent="0.25">
      <c r="A379" s="156">
        <v>6.2830000000000004</v>
      </c>
      <c r="B379" s="141">
        <v>0.1</v>
      </c>
      <c r="C379" s="141">
        <v>2.9954902596824446</v>
      </c>
      <c r="D379" s="141">
        <v>0</v>
      </c>
      <c r="F379" s="141">
        <v>21</v>
      </c>
      <c r="G379" s="141">
        <v>37.005000000000003</v>
      </c>
    </row>
    <row r="380" spans="1:7" x14ac:dyDescent="0.25">
      <c r="A380" s="156">
        <v>6.3</v>
      </c>
      <c r="B380" s="141">
        <v>0.1</v>
      </c>
      <c r="C380" s="141">
        <v>2.9974507948574725</v>
      </c>
      <c r="D380" s="141">
        <v>0</v>
      </c>
      <c r="F380" s="141">
        <v>21</v>
      </c>
      <c r="G380" s="141">
        <v>37</v>
      </c>
    </row>
    <row r="381" spans="1:7" x14ac:dyDescent="0.25">
      <c r="A381" s="156">
        <v>6.3170000000000002</v>
      </c>
      <c r="B381" s="141">
        <v>0.11</v>
      </c>
      <c r="C381" s="141">
        <v>3.4918191569479844</v>
      </c>
      <c r="D381" s="141">
        <v>0</v>
      </c>
      <c r="F381" s="141">
        <v>21</v>
      </c>
      <c r="G381" s="141">
        <v>37.003333333333302</v>
      </c>
    </row>
    <row r="382" spans="1:7" x14ac:dyDescent="0.25">
      <c r="A382" s="156">
        <v>6.3330000000000002</v>
      </c>
      <c r="B382" s="141">
        <v>0.105</v>
      </c>
      <c r="C382" s="141">
        <v>3.2438785720264982</v>
      </c>
      <c r="D382" s="141">
        <v>0</v>
      </c>
      <c r="F382" s="141">
        <v>21</v>
      </c>
      <c r="G382" s="141">
        <v>37.006</v>
      </c>
    </row>
    <row r="383" spans="1:7" x14ac:dyDescent="0.25">
      <c r="A383" s="156">
        <v>6.35</v>
      </c>
      <c r="B383" s="141">
        <v>0.105</v>
      </c>
      <c r="C383" s="141">
        <v>3.243030665980267</v>
      </c>
      <c r="D383" s="141">
        <v>0</v>
      </c>
      <c r="F383" s="141">
        <v>21</v>
      </c>
      <c r="G383" s="141">
        <v>37.003333333333302</v>
      </c>
    </row>
    <row r="384" spans="1:7" x14ac:dyDescent="0.25">
      <c r="A384" s="156">
        <v>6.367</v>
      </c>
      <c r="B384" s="141">
        <v>0.11</v>
      </c>
      <c r="C384" s="141">
        <v>3.4969749965657444</v>
      </c>
      <c r="D384" s="141">
        <v>0</v>
      </c>
      <c r="F384" s="141">
        <v>21</v>
      </c>
      <c r="G384" s="141">
        <v>37.005000000000003</v>
      </c>
    </row>
    <row r="385" spans="1:7" x14ac:dyDescent="0.25">
      <c r="A385" s="156">
        <v>6.383</v>
      </c>
      <c r="B385" s="141">
        <v>0.11</v>
      </c>
      <c r="C385" s="141">
        <v>3.4910820706794969</v>
      </c>
      <c r="D385" s="141">
        <v>0</v>
      </c>
      <c r="F385" s="141">
        <v>21</v>
      </c>
      <c r="G385" s="141">
        <v>36.993333333333297</v>
      </c>
    </row>
    <row r="386" spans="1:7" x14ac:dyDescent="0.25">
      <c r="A386" s="156">
        <v>6.4</v>
      </c>
      <c r="B386" s="141">
        <v>0.11</v>
      </c>
      <c r="C386" s="141">
        <v>3.4964478213989829</v>
      </c>
      <c r="D386" s="141">
        <v>0</v>
      </c>
      <c r="F386" s="141">
        <v>21</v>
      </c>
      <c r="G386" s="141">
        <v>36.994999999999997</v>
      </c>
    </row>
    <row r="387" spans="1:7" x14ac:dyDescent="0.25">
      <c r="A387" s="156">
        <v>6.4169999999999998</v>
      </c>
      <c r="B387" s="141">
        <v>0.11</v>
      </c>
      <c r="C387" s="141">
        <v>3.4956290840668198</v>
      </c>
      <c r="D387" s="141">
        <v>0</v>
      </c>
      <c r="F387" s="141">
        <v>21</v>
      </c>
      <c r="G387" s="141">
        <v>36.996000000000002</v>
      </c>
    </row>
    <row r="388" spans="1:7" x14ac:dyDescent="0.25">
      <c r="A388" s="156">
        <v>6.4329999999999998</v>
      </c>
      <c r="B388" s="141">
        <v>0.11</v>
      </c>
      <c r="C388" s="141">
        <v>3.4903142652910693</v>
      </c>
      <c r="D388" s="141">
        <v>0</v>
      </c>
      <c r="F388" s="141">
        <v>21</v>
      </c>
      <c r="G388" s="141">
        <v>37</v>
      </c>
    </row>
    <row r="389" spans="1:7" x14ac:dyDescent="0.25">
      <c r="A389" s="156">
        <v>6.45</v>
      </c>
      <c r="B389" s="141">
        <v>0.11</v>
      </c>
      <c r="C389" s="141">
        <v>3.4929836494241102</v>
      </c>
      <c r="D389" s="141">
        <v>0</v>
      </c>
      <c r="F389" s="141">
        <v>21</v>
      </c>
      <c r="G389" s="141">
        <v>36.994999999999997</v>
      </c>
    </row>
    <row r="390" spans="1:7" x14ac:dyDescent="0.25">
      <c r="A390" s="156">
        <v>6.4669999999999996</v>
      </c>
      <c r="B390" s="141">
        <v>0.11</v>
      </c>
      <c r="C390" s="141">
        <v>3.4937137957162041</v>
      </c>
      <c r="D390" s="141">
        <v>0</v>
      </c>
      <c r="F390" s="141">
        <v>21</v>
      </c>
      <c r="G390" s="141">
        <v>36.993333333333297</v>
      </c>
    </row>
    <row r="391" spans="1:7" x14ac:dyDescent="0.25">
      <c r="A391" s="156">
        <v>6.4829999999999997</v>
      </c>
      <c r="B391" s="141">
        <v>0.11</v>
      </c>
      <c r="C391" s="141">
        <v>3.4904351981117072</v>
      </c>
      <c r="D391" s="141">
        <v>0</v>
      </c>
      <c r="F391" s="141">
        <v>21</v>
      </c>
      <c r="G391" s="141">
        <v>36.994999999999997</v>
      </c>
    </row>
    <row r="392" spans="1:7" x14ac:dyDescent="0.25">
      <c r="A392" s="156">
        <v>6.5</v>
      </c>
      <c r="B392" s="141">
        <v>0.11</v>
      </c>
      <c r="C392" s="141">
        <v>3.4925931445014013</v>
      </c>
      <c r="D392" s="141">
        <v>0</v>
      </c>
      <c r="F392" s="141">
        <v>21</v>
      </c>
      <c r="G392" s="141">
        <v>36.9957142857143</v>
      </c>
    </row>
    <row r="393" spans="1:7" x14ac:dyDescent="0.25">
      <c r="A393" s="156">
        <v>6.5170000000000003</v>
      </c>
      <c r="B393" s="141">
        <v>0.11</v>
      </c>
      <c r="C393" s="141">
        <v>3.4910287362026371</v>
      </c>
      <c r="D393" s="141">
        <v>0</v>
      </c>
      <c r="F393" s="141">
        <v>21</v>
      </c>
      <c r="G393" s="141">
        <v>36.994444444444397</v>
      </c>
    </row>
    <row r="394" spans="1:7" x14ac:dyDescent="0.25">
      <c r="A394" s="156">
        <v>6.5330000000000004</v>
      </c>
      <c r="B394" s="141">
        <v>0.11</v>
      </c>
      <c r="C394" s="141">
        <v>3.4929613805821207</v>
      </c>
      <c r="D394" s="141">
        <v>0</v>
      </c>
      <c r="F394" s="141">
        <v>21</v>
      </c>
      <c r="G394" s="141">
        <v>36.9957142857143</v>
      </c>
    </row>
    <row r="395" spans="1:7" x14ac:dyDescent="0.25">
      <c r="A395" s="156">
        <v>6.55</v>
      </c>
      <c r="B395" s="141">
        <v>0.11</v>
      </c>
      <c r="C395" s="141">
        <v>3.4908233953462644</v>
      </c>
      <c r="D395" s="141">
        <v>0</v>
      </c>
      <c r="F395" s="141">
        <v>21</v>
      </c>
      <c r="G395" s="141">
        <v>36.994444444444397</v>
      </c>
    </row>
    <row r="396" spans="1:7" x14ac:dyDescent="0.25">
      <c r="A396" s="156">
        <v>6.5670000000000002</v>
      </c>
      <c r="B396" s="141">
        <v>0.11</v>
      </c>
      <c r="C396" s="141">
        <v>3.493790121246847</v>
      </c>
      <c r="D396" s="141">
        <v>0</v>
      </c>
      <c r="F396" s="141">
        <v>21</v>
      </c>
      <c r="G396" s="141">
        <v>36.996666666666698</v>
      </c>
    </row>
    <row r="397" spans="1:7" x14ac:dyDescent="0.25">
      <c r="A397" s="156">
        <v>6.5830000000000002</v>
      </c>
      <c r="B397" s="141">
        <v>0.11</v>
      </c>
      <c r="C397" s="141">
        <v>3.4960367988755872</v>
      </c>
      <c r="D397" s="141">
        <v>0</v>
      </c>
      <c r="F397" s="141">
        <v>21</v>
      </c>
      <c r="G397" s="141">
        <v>36.996666666666698</v>
      </c>
    </row>
    <row r="398" spans="1:7" x14ac:dyDescent="0.25">
      <c r="A398" s="156">
        <v>6.6</v>
      </c>
      <c r="B398" s="141">
        <v>0.11</v>
      </c>
      <c r="C398" s="141">
        <v>3.4947458825548803</v>
      </c>
      <c r="D398" s="141">
        <v>0</v>
      </c>
      <c r="F398" s="141">
        <v>21</v>
      </c>
      <c r="G398" s="141">
        <v>37.0045454545455</v>
      </c>
    </row>
    <row r="399" spans="1:7" x14ac:dyDescent="0.25">
      <c r="A399" s="156">
        <v>6.617</v>
      </c>
      <c r="B399" s="141">
        <v>0.11</v>
      </c>
      <c r="C399" s="141">
        <v>3.4944358095170509</v>
      </c>
      <c r="D399" s="141">
        <v>0</v>
      </c>
      <c r="F399" s="141">
        <v>21</v>
      </c>
      <c r="G399" s="141">
        <v>37.005000000000003</v>
      </c>
    </row>
    <row r="400" spans="1:7" x14ac:dyDescent="0.25">
      <c r="A400" s="156">
        <v>6.633</v>
      </c>
      <c r="B400" s="141">
        <v>0.11</v>
      </c>
      <c r="C400" s="141">
        <v>3.4909682155431474</v>
      </c>
      <c r="D400" s="141">
        <v>0</v>
      </c>
      <c r="F400" s="141">
        <v>21</v>
      </c>
      <c r="G400" s="141">
        <v>36.994</v>
      </c>
    </row>
    <row r="401" spans="1:7" x14ac:dyDescent="0.25">
      <c r="A401" s="156">
        <v>6.65</v>
      </c>
      <c r="B401" s="141">
        <v>0.11</v>
      </c>
      <c r="C401" s="141">
        <v>3.4942206568002407</v>
      </c>
      <c r="D401" s="141">
        <v>0</v>
      </c>
      <c r="F401" s="141">
        <v>21</v>
      </c>
      <c r="G401" s="141">
        <v>36.996666666666698</v>
      </c>
    </row>
    <row r="402" spans="1:7" x14ac:dyDescent="0.25">
      <c r="A402" s="156">
        <v>6.6669999999999998</v>
      </c>
      <c r="B402" s="141">
        <v>0.11</v>
      </c>
      <c r="C402" s="141">
        <v>3.4928210368064558</v>
      </c>
      <c r="D402" s="141">
        <v>0</v>
      </c>
      <c r="F402" s="141">
        <v>21</v>
      </c>
      <c r="G402" s="141">
        <v>36.996666666666698</v>
      </c>
    </row>
    <row r="403" spans="1:7" x14ac:dyDescent="0.25">
      <c r="A403" s="156">
        <v>6.6829999999999998</v>
      </c>
      <c r="B403" s="141">
        <v>0.116666666666667</v>
      </c>
      <c r="C403" s="141">
        <v>3.8271842455774632</v>
      </c>
      <c r="D403" s="141">
        <v>0</v>
      </c>
      <c r="F403" s="141">
        <v>21</v>
      </c>
      <c r="G403" s="141">
        <v>37</v>
      </c>
    </row>
    <row r="404" spans="1:7" x14ac:dyDescent="0.25">
      <c r="A404" s="156">
        <v>6.7</v>
      </c>
      <c r="B404" s="141">
        <v>0.116666666666667</v>
      </c>
      <c r="C404" s="141">
        <v>3.8226615399657167</v>
      </c>
      <c r="D404" s="141">
        <v>0</v>
      </c>
      <c r="F404" s="141">
        <v>21</v>
      </c>
      <c r="G404" s="141">
        <v>37.005000000000003</v>
      </c>
    </row>
    <row r="405" spans="1:7" x14ac:dyDescent="0.25">
      <c r="A405" s="156">
        <v>6.7169999999999996</v>
      </c>
      <c r="B405" s="141">
        <v>0.12</v>
      </c>
      <c r="C405" s="141">
        <v>3.9904257151649287</v>
      </c>
      <c r="D405" s="141">
        <v>0</v>
      </c>
      <c r="F405" s="141">
        <v>21</v>
      </c>
      <c r="G405" s="141">
        <v>37.005000000000003</v>
      </c>
    </row>
    <row r="406" spans="1:7" x14ac:dyDescent="0.25">
      <c r="A406" s="156">
        <v>6.7329999999999997</v>
      </c>
      <c r="B406" s="141">
        <v>0.12</v>
      </c>
      <c r="C406" s="141">
        <v>3.9878251632803101</v>
      </c>
      <c r="D406" s="141">
        <v>0</v>
      </c>
      <c r="F406" s="141">
        <v>21</v>
      </c>
      <c r="G406" s="141">
        <v>37.005000000000003</v>
      </c>
    </row>
    <row r="407" spans="1:7" x14ac:dyDescent="0.25">
      <c r="A407" s="156">
        <v>6.75</v>
      </c>
      <c r="B407" s="141">
        <v>0.12</v>
      </c>
      <c r="C407" s="141">
        <v>3.9863920739009533</v>
      </c>
      <c r="D407" s="141">
        <v>0</v>
      </c>
      <c r="F407" s="141">
        <v>21</v>
      </c>
      <c r="G407" s="141">
        <v>37</v>
      </c>
    </row>
    <row r="408" spans="1:7" x14ac:dyDescent="0.25">
      <c r="A408" s="156">
        <v>6.7670000000000003</v>
      </c>
      <c r="B408" s="141">
        <v>0.12</v>
      </c>
      <c r="C408" s="141">
        <v>3.988404528642342</v>
      </c>
      <c r="D408" s="141">
        <v>0</v>
      </c>
      <c r="F408" s="141">
        <v>21</v>
      </c>
      <c r="G408" s="141">
        <v>37</v>
      </c>
    </row>
    <row r="409" spans="1:7" x14ac:dyDescent="0.25">
      <c r="A409" s="156">
        <v>6.7830000000000004</v>
      </c>
      <c r="B409" s="141">
        <v>0.12</v>
      </c>
      <c r="C409" s="141">
        <v>3.9876960090212275</v>
      </c>
      <c r="D409" s="141">
        <v>0</v>
      </c>
      <c r="F409" s="141">
        <v>21</v>
      </c>
      <c r="G409" s="141">
        <v>36.996666666666698</v>
      </c>
    </row>
    <row r="410" spans="1:7" x14ac:dyDescent="0.25">
      <c r="A410" s="156">
        <v>6.8</v>
      </c>
      <c r="B410" s="141">
        <v>0.125</v>
      </c>
      <c r="C410" s="141">
        <v>4.2390298507443331</v>
      </c>
      <c r="D410" s="141">
        <v>0</v>
      </c>
      <c r="F410" s="141">
        <v>21</v>
      </c>
      <c r="G410" s="141">
        <v>37.005714285714298</v>
      </c>
    </row>
    <row r="411" spans="1:7" x14ac:dyDescent="0.25">
      <c r="A411" s="156">
        <v>6.8170000000000002</v>
      </c>
      <c r="B411" s="141">
        <v>0.13</v>
      </c>
      <c r="C411" s="141">
        <v>4.4805968471984015</v>
      </c>
      <c r="D411" s="141">
        <v>0</v>
      </c>
      <c r="F411" s="141">
        <v>21</v>
      </c>
      <c r="G411" s="141">
        <v>37.005000000000003</v>
      </c>
    </row>
    <row r="412" spans="1:7" x14ac:dyDescent="0.25">
      <c r="A412" s="156">
        <v>6.8330000000000002</v>
      </c>
      <c r="B412" s="141">
        <v>0.125</v>
      </c>
      <c r="C412" s="141">
        <v>4.2401602506302405</v>
      </c>
      <c r="D412" s="141">
        <v>0</v>
      </c>
      <c r="F412" s="141">
        <v>21</v>
      </c>
      <c r="G412" s="141">
        <v>37.003999999999998</v>
      </c>
    </row>
    <row r="413" spans="1:7" x14ac:dyDescent="0.25">
      <c r="A413" s="156">
        <v>6.85</v>
      </c>
      <c r="B413" s="141">
        <v>0.13</v>
      </c>
      <c r="C413" s="141">
        <v>4.4885176443472599</v>
      </c>
      <c r="D413" s="141">
        <v>0</v>
      </c>
      <c r="F413" s="141">
        <v>21</v>
      </c>
      <c r="G413" s="141">
        <v>37.005000000000003</v>
      </c>
    </row>
    <row r="414" spans="1:7" x14ac:dyDescent="0.25">
      <c r="A414" s="156">
        <v>6.867</v>
      </c>
      <c r="B414" s="141">
        <v>0.13</v>
      </c>
      <c r="C414" s="141">
        <v>4.4873038781372436</v>
      </c>
      <c r="D414" s="141">
        <v>0</v>
      </c>
      <c r="F414" s="141">
        <v>21</v>
      </c>
      <c r="G414" s="141">
        <v>37.005000000000003</v>
      </c>
    </row>
    <row r="415" spans="1:7" x14ac:dyDescent="0.25">
      <c r="A415" s="156">
        <v>6.883</v>
      </c>
      <c r="B415" s="141">
        <v>0.13</v>
      </c>
      <c r="C415" s="141">
        <v>4.4858940885211593</v>
      </c>
      <c r="D415" s="141">
        <v>0</v>
      </c>
      <c r="F415" s="141">
        <v>21</v>
      </c>
      <c r="G415" s="141">
        <v>37.005000000000003</v>
      </c>
    </row>
    <row r="416" spans="1:7" x14ac:dyDescent="0.25">
      <c r="A416" s="156">
        <v>6.9</v>
      </c>
      <c r="B416" s="141">
        <v>0.13</v>
      </c>
      <c r="C416" s="141">
        <v>4.4874738341830884</v>
      </c>
      <c r="D416" s="141">
        <v>0</v>
      </c>
      <c r="F416" s="141">
        <v>21</v>
      </c>
      <c r="G416" s="141">
        <v>37.005000000000003</v>
      </c>
    </row>
    <row r="417" spans="1:7" x14ac:dyDescent="0.25">
      <c r="A417" s="156">
        <v>6.9169999999999998</v>
      </c>
      <c r="B417" s="141">
        <v>0.13</v>
      </c>
      <c r="C417" s="141">
        <v>4.4868096437206928</v>
      </c>
      <c r="D417" s="141">
        <v>0</v>
      </c>
      <c r="F417" s="141">
        <v>21</v>
      </c>
      <c r="G417" s="141">
        <v>37</v>
      </c>
    </row>
    <row r="418" spans="1:7" x14ac:dyDescent="0.25">
      <c r="A418" s="156">
        <v>6.9329999999999998</v>
      </c>
      <c r="B418" s="141">
        <v>0.14000000000000001</v>
      </c>
      <c r="C418" s="141">
        <v>4.981422253125193</v>
      </c>
      <c r="D418" s="141">
        <v>0</v>
      </c>
      <c r="F418" s="141">
        <v>21</v>
      </c>
      <c r="G418" s="141">
        <v>37.003999999999998</v>
      </c>
    </row>
    <row r="419" spans="1:7" x14ac:dyDescent="0.25">
      <c r="A419" s="156">
        <v>6.95</v>
      </c>
      <c r="B419" s="141">
        <v>0.13500000000000001</v>
      </c>
      <c r="C419" s="141">
        <v>4.7346989876867775</v>
      </c>
      <c r="D419" s="141">
        <v>0</v>
      </c>
      <c r="F419" s="141">
        <v>21</v>
      </c>
      <c r="G419" s="141">
        <v>37.005000000000003</v>
      </c>
    </row>
    <row r="420" spans="1:7" x14ac:dyDescent="0.25">
      <c r="A420" s="156">
        <v>6.9669999999999996</v>
      </c>
      <c r="B420" s="141">
        <v>0.14000000000000001</v>
      </c>
      <c r="C420" s="141">
        <v>4.985889300249803</v>
      </c>
      <c r="D420" s="141">
        <v>0</v>
      </c>
      <c r="F420" s="141">
        <v>21</v>
      </c>
      <c r="G420" s="141">
        <v>36.994999999999997</v>
      </c>
    </row>
    <row r="421" spans="1:7" x14ac:dyDescent="0.25">
      <c r="A421" s="156">
        <v>6.9829999999999997</v>
      </c>
      <c r="B421" s="141">
        <v>0.14000000000000001</v>
      </c>
      <c r="C421" s="141">
        <v>4.9788364078743097</v>
      </c>
      <c r="D421" s="141">
        <v>0</v>
      </c>
      <c r="F421" s="141">
        <v>21</v>
      </c>
      <c r="G421" s="141">
        <v>36.994999999999997</v>
      </c>
    </row>
    <row r="422" spans="1:7" x14ac:dyDescent="0.25">
      <c r="A422" s="156">
        <v>7</v>
      </c>
      <c r="B422" s="141">
        <v>0.14000000000000001</v>
      </c>
      <c r="C422" s="141">
        <v>4.9787822258933865</v>
      </c>
      <c r="D422" s="141">
        <v>0</v>
      </c>
      <c r="F422" s="141">
        <v>21</v>
      </c>
      <c r="G422" s="141">
        <v>37</v>
      </c>
    </row>
    <row r="423" spans="1:7" x14ac:dyDescent="0.25">
      <c r="A423" s="156">
        <v>7.0170000000000003</v>
      </c>
      <c r="B423" s="141">
        <v>0.14000000000000001</v>
      </c>
      <c r="C423" s="141">
        <v>4.9868548825439243</v>
      </c>
      <c r="D423" s="141">
        <v>0</v>
      </c>
      <c r="F423" s="141">
        <v>21</v>
      </c>
      <c r="G423" s="141">
        <v>37.005000000000003</v>
      </c>
    </row>
    <row r="424" spans="1:7" x14ac:dyDescent="0.25">
      <c r="A424" s="156">
        <v>7.0330000000000004</v>
      </c>
      <c r="B424" s="141">
        <v>0.14000000000000001</v>
      </c>
      <c r="C424" s="141">
        <v>4.9864241739742727</v>
      </c>
      <c r="D424" s="141">
        <v>0</v>
      </c>
      <c r="F424" s="141">
        <v>21</v>
      </c>
      <c r="G424" s="141">
        <v>37.003333333333302</v>
      </c>
    </row>
    <row r="425" spans="1:7" x14ac:dyDescent="0.25">
      <c r="A425" s="156">
        <v>7.05</v>
      </c>
      <c r="B425" s="141">
        <v>0.14499999999999999</v>
      </c>
      <c r="C425" s="141">
        <v>5.2380812742104341</v>
      </c>
      <c r="D425" s="141">
        <v>0</v>
      </c>
      <c r="F425" s="141">
        <v>21</v>
      </c>
      <c r="G425" s="141">
        <v>37.005454545454498</v>
      </c>
    </row>
    <row r="426" spans="1:7" x14ac:dyDescent="0.25">
      <c r="A426" s="156">
        <v>7.0670000000000002</v>
      </c>
      <c r="B426" s="141">
        <v>0.14499999999999999</v>
      </c>
      <c r="C426" s="141">
        <v>5.2324836013987435</v>
      </c>
      <c r="D426" s="141">
        <v>0</v>
      </c>
      <c r="F426" s="141">
        <v>21</v>
      </c>
      <c r="G426" s="141">
        <v>37.005000000000003</v>
      </c>
    </row>
    <row r="427" spans="1:7" x14ac:dyDescent="0.25">
      <c r="A427" s="156">
        <v>7.0830000000000002</v>
      </c>
      <c r="B427" s="141">
        <v>0.14499999999999999</v>
      </c>
      <c r="C427" s="141">
        <v>5.2377014224400247</v>
      </c>
      <c r="D427" s="141">
        <v>0</v>
      </c>
      <c r="F427" s="141">
        <v>21</v>
      </c>
      <c r="G427" s="141">
        <v>37.005000000000003</v>
      </c>
    </row>
    <row r="428" spans="1:7" x14ac:dyDescent="0.25">
      <c r="A428" s="156">
        <v>7.1</v>
      </c>
      <c r="B428" s="141">
        <v>0.14000000000000001</v>
      </c>
      <c r="C428" s="141">
        <v>4.9819326618016344</v>
      </c>
      <c r="D428" s="141">
        <v>0</v>
      </c>
      <c r="F428" s="141">
        <v>21</v>
      </c>
      <c r="G428" s="141">
        <v>37.006666666666703</v>
      </c>
    </row>
    <row r="429" spans="1:7" x14ac:dyDescent="0.25">
      <c r="A429" s="156">
        <v>7.117</v>
      </c>
      <c r="B429" s="141">
        <v>0.14000000000000001</v>
      </c>
      <c r="C429" s="141">
        <v>4.988225478882943</v>
      </c>
      <c r="D429" s="141">
        <v>0</v>
      </c>
      <c r="F429" s="141">
        <v>21</v>
      </c>
      <c r="G429" s="141">
        <v>37.003999999999998</v>
      </c>
    </row>
    <row r="430" spans="1:7" x14ac:dyDescent="0.25">
      <c r="A430" s="156">
        <v>7.133</v>
      </c>
      <c r="B430" s="141">
        <v>0.14000000000000001</v>
      </c>
      <c r="C430" s="141">
        <v>4.9825059077433131</v>
      </c>
      <c r="D430" s="141">
        <v>0</v>
      </c>
      <c r="F430" s="141">
        <v>21</v>
      </c>
      <c r="G430" s="141">
        <v>37.006</v>
      </c>
    </row>
    <row r="431" spans="1:7" x14ac:dyDescent="0.25">
      <c r="A431" s="156">
        <v>7.15</v>
      </c>
      <c r="B431" s="141">
        <v>0.14000000000000001</v>
      </c>
      <c r="C431" s="141">
        <v>4.9844816052856808</v>
      </c>
      <c r="D431" s="141">
        <v>0</v>
      </c>
      <c r="F431" s="141">
        <v>21</v>
      </c>
      <c r="G431" s="141">
        <v>37.005000000000003</v>
      </c>
    </row>
    <row r="432" spans="1:7" x14ac:dyDescent="0.25">
      <c r="A432" s="156">
        <v>7.1669999999999998</v>
      </c>
      <c r="B432" s="141">
        <v>0.14000000000000001</v>
      </c>
      <c r="C432" s="141">
        <v>4.9833263586253489</v>
      </c>
      <c r="D432" s="141">
        <v>0</v>
      </c>
      <c r="F432" s="141">
        <v>21</v>
      </c>
      <c r="G432" s="141">
        <v>37.005000000000003</v>
      </c>
    </row>
    <row r="433" spans="1:7" x14ac:dyDescent="0.25">
      <c r="A433" s="156">
        <v>7.1829999999999998</v>
      </c>
      <c r="B433" s="141">
        <v>0.14000000000000001</v>
      </c>
      <c r="C433" s="141">
        <v>4.986540489272894</v>
      </c>
      <c r="D433" s="141">
        <v>0</v>
      </c>
      <c r="F433" s="141">
        <v>21</v>
      </c>
      <c r="G433" s="141">
        <v>37.005000000000003</v>
      </c>
    </row>
    <row r="434" spans="1:7" x14ac:dyDescent="0.25">
      <c r="A434" s="156">
        <v>7.2</v>
      </c>
      <c r="B434" s="141">
        <v>0.14499999999999999</v>
      </c>
      <c r="C434" s="141">
        <v>5.2238402658988612</v>
      </c>
      <c r="D434" s="141">
        <v>0</v>
      </c>
      <c r="F434" s="141">
        <v>21</v>
      </c>
      <c r="G434" s="141">
        <v>37.0133333333333</v>
      </c>
    </row>
    <row r="435" spans="1:7" x14ac:dyDescent="0.25">
      <c r="A435" s="156">
        <v>7.2169999999999996</v>
      </c>
      <c r="B435" s="141">
        <v>0.14499999999999999</v>
      </c>
      <c r="C435" s="141">
        <v>5.2295683151118757</v>
      </c>
      <c r="D435" s="141">
        <v>0</v>
      </c>
      <c r="F435" s="141">
        <v>21</v>
      </c>
      <c r="G435" s="141">
        <v>37.015999999999998</v>
      </c>
    </row>
    <row r="436" spans="1:7" x14ac:dyDescent="0.25">
      <c r="A436" s="156">
        <v>7.2329999999999997</v>
      </c>
      <c r="B436" s="141">
        <v>0.15</v>
      </c>
      <c r="C436" s="141">
        <v>5.4793290016351959</v>
      </c>
      <c r="D436" s="141">
        <v>0</v>
      </c>
      <c r="F436" s="141">
        <v>21</v>
      </c>
      <c r="G436" s="141">
        <v>37.01</v>
      </c>
    </row>
    <row r="437" spans="1:7" x14ac:dyDescent="0.25">
      <c r="A437" s="156">
        <v>7.25</v>
      </c>
      <c r="B437" s="141">
        <v>0.15</v>
      </c>
      <c r="C437" s="141">
        <v>5.4812120322255762</v>
      </c>
      <c r="D437" s="141">
        <v>0</v>
      </c>
      <c r="F437" s="141">
        <v>21</v>
      </c>
      <c r="G437" s="141">
        <v>37.012</v>
      </c>
    </row>
    <row r="438" spans="1:7" x14ac:dyDescent="0.25">
      <c r="A438" s="156">
        <v>7.2670000000000003</v>
      </c>
      <c r="B438" s="141">
        <v>0.15</v>
      </c>
      <c r="C438" s="141">
        <v>5.4810976424156097</v>
      </c>
      <c r="D438" s="141">
        <v>0</v>
      </c>
      <c r="F438" s="141">
        <v>21</v>
      </c>
      <c r="G438" s="141">
        <v>37.012</v>
      </c>
    </row>
    <row r="439" spans="1:7" x14ac:dyDescent="0.25">
      <c r="A439" s="156">
        <v>7.2830000000000004</v>
      </c>
      <c r="B439" s="141">
        <v>0.15</v>
      </c>
      <c r="C439" s="141">
        <v>5.4803671802557501</v>
      </c>
      <c r="D439" s="141">
        <v>0</v>
      </c>
      <c r="F439" s="141">
        <v>21</v>
      </c>
      <c r="G439" s="141">
        <v>37.003333333333302</v>
      </c>
    </row>
    <row r="440" spans="1:7" x14ac:dyDescent="0.25">
      <c r="A440" s="156">
        <v>7.3</v>
      </c>
      <c r="B440" s="141">
        <v>0.15</v>
      </c>
      <c r="C440" s="141">
        <v>5.482637795492205</v>
      </c>
      <c r="D440" s="141">
        <v>0</v>
      </c>
      <c r="F440" s="141">
        <v>21</v>
      </c>
      <c r="G440" s="141">
        <v>37.005555555555603</v>
      </c>
    </row>
    <row r="441" spans="1:7" x14ac:dyDescent="0.25">
      <c r="A441" s="156">
        <v>7.3170000000000002</v>
      </c>
      <c r="B441" s="141">
        <v>0.16</v>
      </c>
      <c r="C441" s="141">
        <v>5.9829688487538677</v>
      </c>
      <c r="D441" s="141">
        <v>0</v>
      </c>
      <c r="F441" s="141">
        <v>21</v>
      </c>
      <c r="G441" s="141">
        <v>37.005555555555603</v>
      </c>
    </row>
    <row r="442" spans="1:7" x14ac:dyDescent="0.25">
      <c r="A442" s="156">
        <v>7.3330000000000002</v>
      </c>
      <c r="B442" s="141">
        <v>0.16</v>
      </c>
      <c r="C442" s="141">
        <v>5.9817711441229759</v>
      </c>
      <c r="D442" s="141">
        <v>0</v>
      </c>
      <c r="F442" s="141">
        <v>21</v>
      </c>
      <c r="G442" s="141">
        <v>37.0133333333333</v>
      </c>
    </row>
    <row r="443" spans="1:7" x14ac:dyDescent="0.25">
      <c r="A443" s="156">
        <v>7.35</v>
      </c>
      <c r="B443" s="141">
        <v>0.16</v>
      </c>
      <c r="C443" s="141">
        <v>5.9698804882035583</v>
      </c>
      <c r="D443" s="141">
        <v>0</v>
      </c>
      <c r="F443" s="141">
        <v>21</v>
      </c>
      <c r="G443" s="141">
        <v>37.015000000000001</v>
      </c>
    </row>
    <row r="444" spans="1:7" x14ac:dyDescent="0.25">
      <c r="A444" s="156">
        <v>7.367</v>
      </c>
      <c r="B444" s="141">
        <v>0.16</v>
      </c>
      <c r="C444" s="141">
        <v>5.975147940026857</v>
      </c>
      <c r="D444" s="141">
        <v>0</v>
      </c>
      <c r="F444" s="141">
        <v>21</v>
      </c>
      <c r="G444" s="141">
        <v>37.015000000000001</v>
      </c>
    </row>
    <row r="445" spans="1:7" x14ac:dyDescent="0.25">
      <c r="A445" s="156">
        <v>7.383</v>
      </c>
      <c r="B445" s="141">
        <v>0.16</v>
      </c>
      <c r="C445" s="141">
        <v>5.974053032142959</v>
      </c>
      <c r="D445" s="141">
        <v>0</v>
      </c>
      <c r="F445" s="141">
        <v>21</v>
      </c>
      <c r="G445" s="141">
        <v>37.015000000000001</v>
      </c>
    </row>
    <row r="446" spans="1:7" x14ac:dyDescent="0.25">
      <c r="A446" s="156">
        <v>7.4</v>
      </c>
      <c r="B446" s="141">
        <v>0.17</v>
      </c>
      <c r="C446" s="141">
        <v>6.4786357461578437</v>
      </c>
      <c r="D446" s="141">
        <v>0</v>
      </c>
      <c r="F446" s="141">
        <v>21</v>
      </c>
      <c r="G446" s="141">
        <v>37.01</v>
      </c>
    </row>
    <row r="447" spans="1:7" x14ac:dyDescent="0.25">
      <c r="A447" s="156">
        <v>7.4169999999999998</v>
      </c>
      <c r="B447" s="141">
        <v>0.16500000000000001</v>
      </c>
      <c r="C447" s="141">
        <v>6.2258616433470335</v>
      </c>
      <c r="D447" s="141">
        <v>0</v>
      </c>
      <c r="F447" s="141">
        <v>21</v>
      </c>
      <c r="G447" s="141">
        <v>37.01</v>
      </c>
    </row>
    <row r="448" spans="1:7" x14ac:dyDescent="0.25">
      <c r="A448" s="156">
        <v>7.4329999999999998</v>
      </c>
      <c r="B448" s="141">
        <v>0.16500000000000001</v>
      </c>
      <c r="C448" s="141">
        <v>6.2306207067652259</v>
      </c>
      <c r="D448" s="141">
        <v>0</v>
      </c>
      <c r="F448" s="141">
        <v>21</v>
      </c>
      <c r="G448" s="141">
        <v>37.006666666666703</v>
      </c>
    </row>
    <row r="449" spans="1:7" x14ac:dyDescent="0.25">
      <c r="A449" s="156">
        <v>7.45</v>
      </c>
      <c r="B449" s="141">
        <v>0.17</v>
      </c>
      <c r="C449" s="141">
        <v>6.4680603498166951</v>
      </c>
      <c r="D449" s="141">
        <v>0</v>
      </c>
      <c r="F449" s="141">
        <v>21</v>
      </c>
      <c r="G449" s="141">
        <v>37.005000000000003</v>
      </c>
    </row>
    <row r="450" spans="1:7" x14ac:dyDescent="0.25">
      <c r="A450" s="156">
        <v>7.4669999999999996</v>
      </c>
      <c r="B450" s="141">
        <v>0.17</v>
      </c>
      <c r="C450" s="141">
        <v>6.4781571652638759</v>
      </c>
      <c r="D450" s="141">
        <v>0</v>
      </c>
      <c r="F450" s="141">
        <v>21</v>
      </c>
      <c r="G450" s="141">
        <v>37.003333333333302</v>
      </c>
    </row>
    <row r="451" spans="1:7" x14ac:dyDescent="0.25">
      <c r="A451" s="156">
        <v>7.4829999999999997</v>
      </c>
      <c r="B451" s="141">
        <v>0.17</v>
      </c>
      <c r="C451" s="141">
        <v>6.4697458353313246</v>
      </c>
      <c r="D451" s="141">
        <v>0</v>
      </c>
      <c r="F451" s="141">
        <v>21</v>
      </c>
      <c r="G451" s="141">
        <v>37.003333333333302</v>
      </c>
    </row>
    <row r="452" spans="1:7" x14ac:dyDescent="0.25">
      <c r="A452" s="156">
        <v>7.5</v>
      </c>
      <c r="B452" s="141">
        <v>0.18</v>
      </c>
      <c r="C452" s="141">
        <v>6.9707351574640288</v>
      </c>
      <c r="D452" s="141">
        <v>0</v>
      </c>
      <c r="F452" s="141">
        <v>21</v>
      </c>
      <c r="G452" s="141">
        <v>37.005000000000003</v>
      </c>
    </row>
    <row r="453" spans="1:7" x14ac:dyDescent="0.25">
      <c r="A453" s="156">
        <v>7.5170000000000003</v>
      </c>
      <c r="B453" s="141">
        <v>0.18</v>
      </c>
      <c r="C453" s="141">
        <v>6.9654476719421465</v>
      </c>
      <c r="D453" s="141">
        <v>0</v>
      </c>
      <c r="F453" s="141">
        <v>21</v>
      </c>
      <c r="G453" s="141">
        <v>36.994999999999997</v>
      </c>
    </row>
    <row r="454" spans="1:7" x14ac:dyDescent="0.25">
      <c r="A454" s="156">
        <v>7.5330000000000004</v>
      </c>
      <c r="B454" s="141">
        <v>0.18</v>
      </c>
      <c r="C454" s="141">
        <v>6.9671885350614726</v>
      </c>
      <c r="D454" s="141">
        <v>0</v>
      </c>
      <c r="F454" s="141">
        <v>21</v>
      </c>
      <c r="G454" s="141">
        <v>36.994999999999997</v>
      </c>
    </row>
    <row r="455" spans="1:7" x14ac:dyDescent="0.25">
      <c r="A455" s="156">
        <v>7.55</v>
      </c>
      <c r="B455" s="141">
        <v>0.18</v>
      </c>
      <c r="C455" s="141">
        <v>6.9640612849882695</v>
      </c>
      <c r="D455" s="141">
        <v>0</v>
      </c>
      <c r="F455" s="141">
        <v>21</v>
      </c>
      <c r="G455" s="141">
        <v>37</v>
      </c>
    </row>
    <row r="456" spans="1:7" x14ac:dyDescent="0.25">
      <c r="A456" s="156">
        <v>7.5670000000000002</v>
      </c>
      <c r="B456" s="141">
        <v>0.18</v>
      </c>
      <c r="C456" s="141">
        <v>6.9669579922041143</v>
      </c>
      <c r="D456" s="141">
        <v>0</v>
      </c>
      <c r="F456" s="141">
        <v>21</v>
      </c>
      <c r="G456" s="141">
        <v>37.0045454545455</v>
      </c>
    </row>
    <row r="457" spans="1:7" x14ac:dyDescent="0.25">
      <c r="A457" s="156">
        <v>7.5830000000000002</v>
      </c>
      <c r="B457" s="141">
        <v>0.18</v>
      </c>
      <c r="C457" s="141">
        <v>6.968529011041924</v>
      </c>
      <c r="D457" s="141">
        <v>0</v>
      </c>
      <c r="F457" s="141">
        <v>21</v>
      </c>
      <c r="G457" s="141">
        <v>37.005000000000003</v>
      </c>
    </row>
    <row r="458" spans="1:7" x14ac:dyDescent="0.25">
      <c r="A458" s="156">
        <v>7.6</v>
      </c>
      <c r="B458" s="141">
        <v>0.19</v>
      </c>
      <c r="C458" s="141">
        <v>7.4750820266327187</v>
      </c>
      <c r="D458" s="141">
        <v>0</v>
      </c>
      <c r="F458" s="141">
        <v>21</v>
      </c>
      <c r="G458" s="141">
        <v>37.005000000000003</v>
      </c>
    </row>
    <row r="459" spans="1:7" x14ac:dyDescent="0.25">
      <c r="A459" s="156">
        <v>7.617</v>
      </c>
      <c r="B459" s="141">
        <v>0.19</v>
      </c>
      <c r="C459" s="141">
        <v>7.4681107737232839</v>
      </c>
      <c r="D459" s="141">
        <v>0</v>
      </c>
      <c r="F459" s="141">
        <v>21</v>
      </c>
      <c r="G459" s="141">
        <v>36.994</v>
      </c>
    </row>
    <row r="460" spans="1:7" x14ac:dyDescent="0.25">
      <c r="A460" s="156">
        <v>7.633</v>
      </c>
      <c r="B460" s="141">
        <v>0.19</v>
      </c>
      <c r="C460" s="141">
        <v>7.476228288580077</v>
      </c>
      <c r="D460" s="141">
        <v>0</v>
      </c>
      <c r="F460" s="141">
        <v>21</v>
      </c>
      <c r="G460" s="141">
        <v>36.994999999999997</v>
      </c>
    </row>
    <row r="461" spans="1:7" x14ac:dyDescent="0.25">
      <c r="A461" s="156">
        <v>7.65</v>
      </c>
      <c r="B461" s="141">
        <v>0.19</v>
      </c>
      <c r="C461" s="141">
        <v>7.4765973288115877</v>
      </c>
      <c r="D461" s="141">
        <v>0</v>
      </c>
      <c r="F461" s="141">
        <v>21</v>
      </c>
      <c r="G461" s="141">
        <v>36.994999999999997</v>
      </c>
    </row>
    <row r="462" spans="1:7" x14ac:dyDescent="0.25">
      <c r="A462" s="156">
        <v>7.6669999999999998</v>
      </c>
      <c r="B462" s="141">
        <v>0.19</v>
      </c>
      <c r="C462" s="141">
        <v>7.4673038703248178</v>
      </c>
      <c r="D462" s="141">
        <v>0</v>
      </c>
      <c r="F462" s="141">
        <v>21</v>
      </c>
      <c r="G462" s="141">
        <v>36.99</v>
      </c>
    </row>
    <row r="463" spans="1:7" x14ac:dyDescent="0.25">
      <c r="A463" s="156">
        <v>7.6829999999999998</v>
      </c>
      <c r="B463" s="141">
        <v>0.19</v>
      </c>
      <c r="C463" s="141">
        <v>7.4624323655802502</v>
      </c>
      <c r="D463" s="141">
        <v>0</v>
      </c>
      <c r="F463" s="141">
        <v>21</v>
      </c>
      <c r="G463" s="141">
        <v>36.9957142857143</v>
      </c>
    </row>
    <row r="464" spans="1:7" x14ac:dyDescent="0.25">
      <c r="A464" s="156">
        <v>7.7</v>
      </c>
      <c r="B464" s="141">
        <v>0.19</v>
      </c>
      <c r="C464" s="141">
        <v>7.4586237913233377</v>
      </c>
      <c r="D464" s="141">
        <v>0</v>
      </c>
      <c r="F464" s="141">
        <v>21</v>
      </c>
      <c r="G464" s="141">
        <v>36.994999999999997</v>
      </c>
    </row>
    <row r="465" spans="1:7" x14ac:dyDescent="0.25">
      <c r="A465" s="156">
        <v>7.7169999999999996</v>
      </c>
      <c r="B465" s="141">
        <v>0.19</v>
      </c>
      <c r="C465" s="141">
        <v>7.4559528186903883</v>
      </c>
      <c r="D465" s="141">
        <v>0</v>
      </c>
      <c r="F465" s="141">
        <v>21</v>
      </c>
      <c r="G465" s="141">
        <v>36.994999999999997</v>
      </c>
    </row>
    <row r="466" spans="1:7" x14ac:dyDescent="0.25">
      <c r="A466" s="156">
        <v>7.7329999999999997</v>
      </c>
      <c r="B466" s="141">
        <v>0.19</v>
      </c>
      <c r="C466" s="141">
        <v>7.4691020435047424</v>
      </c>
      <c r="D466" s="141">
        <v>0</v>
      </c>
      <c r="F466" s="141">
        <v>21</v>
      </c>
      <c r="G466" s="141">
        <v>36.994999999999997</v>
      </c>
    </row>
    <row r="467" spans="1:7" x14ac:dyDescent="0.25">
      <c r="A467" s="156">
        <v>7.75</v>
      </c>
      <c r="B467" s="141">
        <v>0.19</v>
      </c>
      <c r="C467" s="141">
        <v>7.4583862125896614</v>
      </c>
      <c r="D467" s="141">
        <v>0</v>
      </c>
      <c r="F467" s="141">
        <v>21</v>
      </c>
      <c r="G467" s="141">
        <v>37</v>
      </c>
    </row>
    <row r="468" spans="1:7" x14ac:dyDescent="0.25">
      <c r="A468" s="156">
        <v>7.7670000000000003</v>
      </c>
      <c r="B468" s="141">
        <v>0.19</v>
      </c>
      <c r="C468" s="141">
        <v>7.4719518765137218</v>
      </c>
      <c r="D468" s="141">
        <v>0</v>
      </c>
      <c r="F468" s="141">
        <v>21</v>
      </c>
      <c r="G468" s="141">
        <v>37</v>
      </c>
    </row>
    <row r="469" spans="1:7" x14ac:dyDescent="0.25">
      <c r="A469" s="156">
        <v>7.7830000000000004</v>
      </c>
      <c r="B469" s="141">
        <v>0.19</v>
      </c>
      <c r="C469" s="141">
        <v>7.4595698161249846</v>
      </c>
      <c r="D469" s="141">
        <v>0</v>
      </c>
      <c r="F469" s="141">
        <v>21</v>
      </c>
      <c r="G469" s="141">
        <v>37.005000000000003</v>
      </c>
    </row>
    <row r="470" spans="1:7" x14ac:dyDescent="0.25">
      <c r="A470" s="156">
        <v>7.8</v>
      </c>
      <c r="B470" s="141">
        <v>0.19500000000000001</v>
      </c>
      <c r="C470" s="141">
        <v>7.7200102570652316</v>
      </c>
      <c r="D470" s="141">
        <v>0</v>
      </c>
      <c r="F470" s="141">
        <v>21</v>
      </c>
      <c r="G470" s="141">
        <v>37.005000000000003</v>
      </c>
    </row>
    <row r="471" spans="1:7" x14ac:dyDescent="0.25">
      <c r="A471" s="156">
        <v>7.8170000000000002</v>
      </c>
      <c r="B471" s="141">
        <v>0.19666666666666699</v>
      </c>
      <c r="C471" s="141">
        <v>7.7991049710094185</v>
      </c>
      <c r="D471" s="141">
        <v>0</v>
      </c>
      <c r="F471" s="141">
        <v>21</v>
      </c>
      <c r="G471" s="141">
        <v>36.994999999999997</v>
      </c>
    </row>
    <row r="472" spans="1:7" x14ac:dyDescent="0.25">
      <c r="A472" s="156">
        <v>7.8330000000000002</v>
      </c>
      <c r="B472" s="141">
        <v>0.2</v>
      </c>
      <c r="C472" s="141">
        <v>7.9664135271081031</v>
      </c>
      <c r="D472" s="141">
        <v>0</v>
      </c>
      <c r="F472" s="141">
        <v>21</v>
      </c>
      <c r="G472" s="141">
        <v>36.984999999999999</v>
      </c>
    </row>
    <row r="473" spans="1:7" x14ac:dyDescent="0.25">
      <c r="A473" s="156">
        <v>7.85</v>
      </c>
      <c r="B473" s="141">
        <v>0.2</v>
      </c>
      <c r="C473" s="141">
        <v>7.9649164019324692</v>
      </c>
      <c r="D473" s="141">
        <v>0</v>
      </c>
      <c r="F473" s="141">
        <v>21</v>
      </c>
      <c r="G473" s="141">
        <v>36.984999999999999</v>
      </c>
    </row>
    <row r="474" spans="1:7" x14ac:dyDescent="0.25">
      <c r="A474" s="156">
        <v>7.867</v>
      </c>
      <c r="B474" s="141">
        <v>0.2</v>
      </c>
      <c r="C474" s="141">
        <v>7.9635119593398489</v>
      </c>
      <c r="D474" s="141">
        <v>0</v>
      </c>
      <c r="F474" s="141">
        <v>21</v>
      </c>
      <c r="G474" s="141">
        <v>36.994444444444397</v>
      </c>
    </row>
    <row r="475" spans="1:7" x14ac:dyDescent="0.25">
      <c r="A475" s="156">
        <v>7.883</v>
      </c>
      <c r="B475" s="141">
        <v>0.20499999999999999</v>
      </c>
      <c r="C475" s="141">
        <v>8.2108701451422803</v>
      </c>
      <c r="D475" s="141">
        <v>0</v>
      </c>
      <c r="F475" s="141">
        <v>21</v>
      </c>
      <c r="G475" s="141">
        <v>36.994999999999997</v>
      </c>
    </row>
    <row r="476" spans="1:7" x14ac:dyDescent="0.25">
      <c r="A476" s="156">
        <v>7.9</v>
      </c>
      <c r="B476" s="141">
        <v>0.20499999999999999</v>
      </c>
      <c r="C476" s="141">
        <v>8.2088931034675809</v>
      </c>
      <c r="D476" s="141">
        <v>0</v>
      </c>
      <c r="F476" s="141">
        <v>21</v>
      </c>
      <c r="G476" s="141">
        <v>37</v>
      </c>
    </row>
    <row r="477" spans="1:7" x14ac:dyDescent="0.25">
      <c r="A477" s="156">
        <v>7.9169999999999998</v>
      </c>
      <c r="B477" s="141">
        <v>0.21</v>
      </c>
      <c r="C477" s="141">
        <v>8.4589061917980555</v>
      </c>
      <c r="D477" s="141">
        <v>0</v>
      </c>
      <c r="F477" s="141">
        <v>21</v>
      </c>
      <c r="G477" s="141">
        <v>36.994999999999997</v>
      </c>
    </row>
    <row r="478" spans="1:7" x14ac:dyDescent="0.25">
      <c r="A478" s="156">
        <v>7.9329999999999998</v>
      </c>
      <c r="B478" s="141">
        <v>0.21</v>
      </c>
      <c r="C478" s="141">
        <v>8.4573167573219283</v>
      </c>
      <c r="D478" s="141">
        <v>0</v>
      </c>
      <c r="F478" s="141">
        <v>21</v>
      </c>
      <c r="G478" s="141">
        <v>37</v>
      </c>
    </row>
    <row r="479" spans="1:7" x14ac:dyDescent="0.25">
      <c r="A479" s="156">
        <v>7.95</v>
      </c>
      <c r="B479" s="141">
        <v>0.21</v>
      </c>
      <c r="C479" s="141">
        <v>8.4589184056296638</v>
      </c>
      <c r="D479" s="141">
        <v>0</v>
      </c>
      <c r="F479" s="141">
        <v>21</v>
      </c>
      <c r="G479" s="141">
        <v>37.005000000000003</v>
      </c>
    </row>
    <row r="480" spans="1:7" x14ac:dyDescent="0.25">
      <c r="A480" s="156">
        <v>7.9669999999999996</v>
      </c>
      <c r="B480" s="141">
        <v>0.22</v>
      </c>
      <c r="C480" s="141">
        <v>8.9518683192031414</v>
      </c>
      <c r="D480" s="141">
        <v>0</v>
      </c>
      <c r="F480" s="141">
        <v>21</v>
      </c>
      <c r="G480" s="141">
        <v>37.01</v>
      </c>
    </row>
    <row r="481" spans="1:7" x14ac:dyDescent="0.25">
      <c r="A481" s="156">
        <v>7.9829999999999997</v>
      </c>
      <c r="B481" s="141">
        <v>0.22</v>
      </c>
      <c r="C481" s="141">
        <v>8.9652487839613464</v>
      </c>
      <c r="D481" s="141">
        <v>0</v>
      </c>
      <c r="F481" s="141">
        <v>21</v>
      </c>
      <c r="G481" s="141">
        <v>37.015000000000001</v>
      </c>
    </row>
    <row r="482" spans="1:7" x14ac:dyDescent="0.25">
      <c r="A482" s="156">
        <v>8</v>
      </c>
      <c r="B482" s="141">
        <v>0.22</v>
      </c>
      <c r="C482" s="141">
        <v>8.9563242416103037</v>
      </c>
      <c r="D482" s="141">
        <v>0</v>
      </c>
      <c r="F482" s="141">
        <v>21</v>
      </c>
      <c r="G482" s="141">
        <v>37.015714285714303</v>
      </c>
    </row>
    <row r="483" spans="1:7" x14ac:dyDescent="0.25">
      <c r="A483" s="156">
        <v>8.0169999999999995</v>
      </c>
      <c r="B483" s="141">
        <v>0.223333333333333</v>
      </c>
      <c r="C483" s="141">
        <v>9.1268971765041975</v>
      </c>
      <c r="D483" s="141">
        <v>0</v>
      </c>
      <c r="F483" s="141">
        <v>21</v>
      </c>
      <c r="G483" s="141">
        <v>37.01</v>
      </c>
    </row>
    <row r="484" spans="1:7" x14ac:dyDescent="0.25">
      <c r="A484" s="156">
        <v>8.0329999999999995</v>
      </c>
      <c r="B484" s="141">
        <v>0.23</v>
      </c>
      <c r="C484" s="141">
        <v>9.4551889362867989</v>
      </c>
      <c r="D484" s="141">
        <v>0</v>
      </c>
      <c r="F484" s="141">
        <v>21</v>
      </c>
      <c r="G484" s="141">
        <v>37.01</v>
      </c>
    </row>
    <row r="485" spans="1:7" x14ac:dyDescent="0.25">
      <c r="A485" s="156">
        <v>8.0500000000000007</v>
      </c>
      <c r="B485" s="141">
        <v>0.23</v>
      </c>
      <c r="C485" s="141">
        <v>9.4518836828340493</v>
      </c>
      <c r="D485" s="141">
        <v>0</v>
      </c>
      <c r="F485" s="141">
        <v>21</v>
      </c>
      <c r="G485" s="141">
        <v>37.01</v>
      </c>
    </row>
    <row r="486" spans="1:7" x14ac:dyDescent="0.25">
      <c r="A486" s="156">
        <v>8.0670000000000002</v>
      </c>
      <c r="B486" s="141">
        <v>0.23</v>
      </c>
      <c r="C486" s="141">
        <v>9.4539479607211447</v>
      </c>
      <c r="D486" s="141">
        <v>0</v>
      </c>
      <c r="F486" s="141">
        <v>21</v>
      </c>
      <c r="G486" s="141">
        <v>37.015999999999998</v>
      </c>
    </row>
    <row r="487" spans="1:7" x14ac:dyDescent="0.25">
      <c r="A487" s="156">
        <v>8.0830000000000002</v>
      </c>
      <c r="B487" s="141">
        <v>0.23499999999999999</v>
      </c>
      <c r="C487" s="141">
        <v>9.7045719099685552</v>
      </c>
      <c r="D487" s="141">
        <v>0</v>
      </c>
      <c r="F487" s="141">
        <v>21</v>
      </c>
      <c r="G487" s="141">
        <v>37.015000000000001</v>
      </c>
    </row>
    <row r="488" spans="1:7" x14ac:dyDescent="0.25">
      <c r="A488" s="156">
        <v>8.1</v>
      </c>
      <c r="B488" s="141">
        <v>0.24</v>
      </c>
      <c r="C488" s="141">
        <v>9.9407220643775389</v>
      </c>
      <c r="D488" s="141">
        <v>0</v>
      </c>
      <c r="F488" s="141">
        <v>21</v>
      </c>
      <c r="G488" s="141">
        <v>37.015000000000001</v>
      </c>
    </row>
    <row r="489" spans="1:7" x14ac:dyDescent="0.25">
      <c r="A489" s="156">
        <v>8.1170000000000009</v>
      </c>
      <c r="B489" s="141">
        <v>0.24</v>
      </c>
      <c r="C489" s="141">
        <v>9.9578312753826133</v>
      </c>
      <c r="D489" s="141">
        <v>0</v>
      </c>
      <c r="F489" s="141">
        <v>21</v>
      </c>
      <c r="G489" s="141">
        <v>37.014444444444401</v>
      </c>
    </row>
    <row r="490" spans="1:7" x14ac:dyDescent="0.25">
      <c r="A490" s="156">
        <v>8.1329999999999991</v>
      </c>
      <c r="B490" s="141">
        <v>0.24</v>
      </c>
      <c r="C490" s="141">
        <v>9.9506799914419783</v>
      </c>
      <c r="D490" s="141">
        <v>0</v>
      </c>
      <c r="F490" s="141">
        <v>21</v>
      </c>
      <c r="G490" s="141">
        <v>37.015999999999998</v>
      </c>
    </row>
    <row r="491" spans="1:7" x14ac:dyDescent="0.25">
      <c r="A491" s="156">
        <v>8.15</v>
      </c>
      <c r="B491" s="141">
        <v>0.24</v>
      </c>
      <c r="C491" s="141">
        <v>9.9587145749191102</v>
      </c>
      <c r="D491" s="141">
        <v>0</v>
      </c>
      <c r="F491" s="141">
        <v>21</v>
      </c>
      <c r="G491" s="141">
        <v>37.015000000000001</v>
      </c>
    </row>
    <row r="492" spans="1:7" x14ac:dyDescent="0.25">
      <c r="A492" s="156">
        <v>8.1669999999999998</v>
      </c>
      <c r="B492" s="141">
        <v>0.24666666666666701</v>
      </c>
      <c r="C492" s="141">
        <v>10.277813572414527</v>
      </c>
      <c r="D492" s="141">
        <v>0</v>
      </c>
      <c r="F492" s="141">
        <v>21</v>
      </c>
      <c r="G492" s="141">
        <v>37.015000000000001</v>
      </c>
    </row>
    <row r="493" spans="1:7" x14ac:dyDescent="0.25">
      <c r="A493" s="156">
        <v>8.1829999999999998</v>
      </c>
      <c r="B493" s="141">
        <v>0.25</v>
      </c>
      <c r="C493" s="141">
        <v>10.444366904248461</v>
      </c>
      <c r="D493" s="141">
        <v>0</v>
      </c>
      <c r="F493" s="141">
        <v>21</v>
      </c>
      <c r="G493" s="141">
        <v>37.0133333333333</v>
      </c>
    </row>
    <row r="494" spans="1:7" x14ac:dyDescent="0.25">
      <c r="A494" s="156">
        <v>8.1999999999999993</v>
      </c>
      <c r="B494" s="141">
        <v>0.25</v>
      </c>
      <c r="C494" s="141">
        <v>10.450859204423143</v>
      </c>
      <c r="D494" s="141">
        <v>0</v>
      </c>
      <c r="F494" s="141">
        <v>21</v>
      </c>
      <c r="G494" s="141">
        <v>37.01</v>
      </c>
    </row>
    <row r="495" spans="1:7" x14ac:dyDescent="0.25">
      <c r="A495" s="156">
        <v>8.2170000000000005</v>
      </c>
      <c r="B495" s="141">
        <v>0.25</v>
      </c>
      <c r="C495" s="141">
        <v>10.441709509088696</v>
      </c>
      <c r="D495" s="141">
        <v>0</v>
      </c>
      <c r="F495" s="141">
        <v>21</v>
      </c>
      <c r="G495" s="141">
        <v>37.01</v>
      </c>
    </row>
    <row r="496" spans="1:7" x14ac:dyDescent="0.25">
      <c r="A496" s="156">
        <v>8.2330000000000005</v>
      </c>
      <c r="B496" s="141">
        <v>0.25</v>
      </c>
      <c r="C496" s="141">
        <v>10.437493808607105</v>
      </c>
      <c r="D496" s="141">
        <v>0</v>
      </c>
      <c r="F496" s="141">
        <v>21</v>
      </c>
      <c r="G496" s="141">
        <v>37.021666666666697</v>
      </c>
    </row>
    <row r="497" spans="1:7" x14ac:dyDescent="0.25">
      <c r="A497" s="156">
        <v>8.25</v>
      </c>
      <c r="B497" s="141">
        <v>0.25</v>
      </c>
      <c r="C497" s="141">
        <v>10.432366257990543</v>
      </c>
      <c r="D497" s="141">
        <v>0</v>
      </c>
      <c r="F497" s="141">
        <v>21</v>
      </c>
      <c r="G497" s="141">
        <v>37.021666666666697</v>
      </c>
    </row>
    <row r="498" spans="1:7" x14ac:dyDescent="0.25">
      <c r="A498" s="156">
        <v>8.2669999999999995</v>
      </c>
      <c r="B498" s="141">
        <v>0.25</v>
      </c>
      <c r="C498" s="141">
        <v>10.429426681756683</v>
      </c>
      <c r="D498" s="141">
        <v>0</v>
      </c>
      <c r="F498" s="141">
        <v>21</v>
      </c>
      <c r="G498" s="141">
        <v>37.023333333333298</v>
      </c>
    </row>
    <row r="499" spans="1:7" x14ac:dyDescent="0.25">
      <c r="A499" s="156">
        <v>8.2829999999999995</v>
      </c>
      <c r="B499" s="141">
        <v>0.25</v>
      </c>
      <c r="C499" s="141">
        <v>10.433058675202298</v>
      </c>
      <c r="D499" s="141">
        <v>0</v>
      </c>
      <c r="F499" s="141">
        <v>21</v>
      </c>
      <c r="G499" s="141">
        <v>37.020000000000003</v>
      </c>
    </row>
    <row r="500" spans="1:7" x14ac:dyDescent="0.25">
      <c r="A500" s="156">
        <v>8.3000000000000007</v>
      </c>
      <c r="B500" s="141">
        <v>0.255</v>
      </c>
      <c r="C500" s="141">
        <v>10.685515015015444</v>
      </c>
      <c r="D500" s="141">
        <v>0</v>
      </c>
      <c r="F500" s="141">
        <v>21</v>
      </c>
      <c r="G500" s="141">
        <v>37.014000000000003</v>
      </c>
    </row>
    <row r="501" spans="1:7" x14ac:dyDescent="0.25">
      <c r="A501" s="156">
        <v>8.3170000000000002</v>
      </c>
      <c r="B501" s="141">
        <v>0.255</v>
      </c>
      <c r="C501" s="141">
        <v>10.687344327175698</v>
      </c>
      <c r="D501" s="141">
        <v>0</v>
      </c>
      <c r="F501" s="141">
        <v>21</v>
      </c>
      <c r="G501" s="141">
        <v>37.015000000000001</v>
      </c>
    </row>
    <row r="502" spans="1:7" x14ac:dyDescent="0.25">
      <c r="A502" s="156">
        <v>8.3330000000000002</v>
      </c>
      <c r="B502" s="141">
        <v>0.26</v>
      </c>
      <c r="C502" s="141">
        <v>10.936951245087492</v>
      </c>
      <c r="D502" s="141">
        <v>0</v>
      </c>
      <c r="F502" s="141">
        <v>21</v>
      </c>
      <c r="G502" s="141">
        <v>37.015000000000001</v>
      </c>
    </row>
    <row r="503" spans="1:7" x14ac:dyDescent="0.25">
      <c r="A503" s="156">
        <v>8.35</v>
      </c>
      <c r="B503" s="141">
        <v>0.26</v>
      </c>
      <c r="C503" s="141">
        <v>10.932030457019088</v>
      </c>
      <c r="D503" s="141">
        <v>0</v>
      </c>
      <c r="F503" s="141">
        <v>21</v>
      </c>
      <c r="G503" s="141">
        <v>37.014000000000003</v>
      </c>
    </row>
    <row r="504" spans="1:7" x14ac:dyDescent="0.25">
      <c r="A504" s="156">
        <v>8.3670000000000009</v>
      </c>
      <c r="B504" s="141">
        <v>0.26</v>
      </c>
      <c r="C504" s="141">
        <v>10.929729083247027</v>
      </c>
      <c r="D504" s="141">
        <v>0</v>
      </c>
      <c r="F504" s="141">
        <v>21</v>
      </c>
      <c r="G504" s="141">
        <v>37.015714285714303</v>
      </c>
    </row>
    <row r="505" spans="1:7" x14ac:dyDescent="0.25">
      <c r="A505" s="156">
        <v>8.3829999999999991</v>
      </c>
      <c r="B505" s="141">
        <v>0.27</v>
      </c>
      <c r="C505" s="141">
        <v>11.42623498069894</v>
      </c>
      <c r="D505" s="141">
        <v>0</v>
      </c>
      <c r="F505" s="141">
        <v>21</v>
      </c>
      <c r="G505" s="141">
        <v>37.015000000000001</v>
      </c>
    </row>
    <row r="506" spans="1:7" x14ac:dyDescent="0.25">
      <c r="A506" s="156">
        <v>8.4</v>
      </c>
      <c r="B506" s="141">
        <v>0.27</v>
      </c>
      <c r="C506" s="141">
        <v>11.428613027513755</v>
      </c>
      <c r="D506" s="141">
        <v>0</v>
      </c>
      <c r="F506" s="141">
        <v>21</v>
      </c>
      <c r="G506" s="141">
        <v>37.0133333333333</v>
      </c>
    </row>
    <row r="507" spans="1:7" x14ac:dyDescent="0.25">
      <c r="A507" s="156">
        <v>8.4169999999999998</v>
      </c>
      <c r="B507" s="141">
        <v>0.27</v>
      </c>
      <c r="C507" s="141">
        <v>11.423192628878301</v>
      </c>
      <c r="D507" s="141">
        <v>0</v>
      </c>
      <c r="F507" s="141">
        <v>21</v>
      </c>
      <c r="G507" s="141">
        <v>37.015000000000001</v>
      </c>
    </row>
    <row r="508" spans="1:7" x14ac:dyDescent="0.25">
      <c r="A508" s="156">
        <v>8.4329999999999998</v>
      </c>
      <c r="B508" s="141">
        <v>0.276666666666667</v>
      </c>
      <c r="C508" s="141">
        <v>11.750059141983026</v>
      </c>
      <c r="D508" s="141">
        <v>0</v>
      </c>
      <c r="F508" s="141">
        <v>21</v>
      </c>
      <c r="G508" s="141">
        <v>37.015000000000001</v>
      </c>
    </row>
    <row r="509" spans="1:7" x14ac:dyDescent="0.25">
      <c r="A509" s="156">
        <v>8.4499999999999993</v>
      </c>
      <c r="B509" s="141">
        <v>0.276666666666667</v>
      </c>
      <c r="C509" s="141">
        <v>11.76088004615357</v>
      </c>
      <c r="D509" s="141">
        <v>0</v>
      </c>
      <c r="F509" s="141">
        <v>21</v>
      </c>
      <c r="G509" s="141">
        <v>37</v>
      </c>
    </row>
    <row r="510" spans="1:7" x14ac:dyDescent="0.25">
      <c r="A510" s="156">
        <v>8.4670000000000005</v>
      </c>
      <c r="B510" s="141">
        <v>0.28000000000000003</v>
      </c>
      <c r="C510" s="141">
        <v>11.915700076807694</v>
      </c>
      <c r="D510" s="141">
        <v>0</v>
      </c>
      <c r="F510" s="141">
        <v>21</v>
      </c>
      <c r="G510" s="141">
        <v>37.0075</v>
      </c>
    </row>
    <row r="511" spans="1:7" x14ac:dyDescent="0.25">
      <c r="A511" s="156">
        <v>8.4830000000000005</v>
      </c>
      <c r="B511" s="141">
        <v>0.28000000000000003</v>
      </c>
      <c r="C511" s="141">
        <v>11.928914732347691</v>
      </c>
      <c r="D511" s="141">
        <v>0</v>
      </c>
      <c r="F511" s="141">
        <v>21</v>
      </c>
      <c r="G511" s="141">
        <v>37.0133333333333</v>
      </c>
    </row>
    <row r="512" spans="1:7" x14ac:dyDescent="0.25">
      <c r="A512" s="156">
        <v>8.5</v>
      </c>
      <c r="B512" s="141">
        <v>0.28499999999999998</v>
      </c>
      <c r="C512" s="141">
        <v>12.160452840958643</v>
      </c>
      <c r="D512" s="141">
        <v>0</v>
      </c>
      <c r="F512" s="141">
        <v>21</v>
      </c>
      <c r="G512" s="141">
        <v>37.006666666666703</v>
      </c>
    </row>
    <row r="513" spans="1:7" x14ac:dyDescent="0.25">
      <c r="A513" s="156">
        <v>8.5169999999999995</v>
      </c>
      <c r="B513" s="141">
        <v>0.28999999999999998</v>
      </c>
      <c r="C513" s="141">
        <v>12.414821973939903</v>
      </c>
      <c r="D513" s="141">
        <v>0</v>
      </c>
      <c r="F513" s="141">
        <v>21</v>
      </c>
      <c r="G513" s="141">
        <v>37.003333333333302</v>
      </c>
    </row>
    <row r="514" spans="1:7" x14ac:dyDescent="0.25">
      <c r="A514" s="156">
        <v>8.5329999999999995</v>
      </c>
      <c r="B514" s="141">
        <v>0.28999999999999998</v>
      </c>
      <c r="C514" s="141">
        <v>12.414776829748346</v>
      </c>
      <c r="D514" s="141">
        <v>0</v>
      </c>
      <c r="F514" s="141">
        <v>21</v>
      </c>
      <c r="G514" s="141">
        <v>37.005000000000003</v>
      </c>
    </row>
    <row r="515" spans="1:7" x14ac:dyDescent="0.25">
      <c r="A515" s="156">
        <v>8.5500000000000007</v>
      </c>
      <c r="B515" s="141">
        <v>0.28999999999999998</v>
      </c>
      <c r="C515" s="141">
        <v>12.419672521045573</v>
      </c>
      <c r="D515" s="141">
        <v>0</v>
      </c>
      <c r="F515" s="141">
        <v>21</v>
      </c>
      <c r="G515" s="141">
        <v>37</v>
      </c>
    </row>
    <row r="516" spans="1:7" x14ac:dyDescent="0.25">
      <c r="A516" s="156">
        <v>8.5670000000000002</v>
      </c>
      <c r="B516" s="141">
        <v>0.3</v>
      </c>
      <c r="C516" s="141">
        <v>12.907208495092956</v>
      </c>
      <c r="D516" s="141">
        <v>0</v>
      </c>
      <c r="F516" s="141">
        <v>21</v>
      </c>
      <c r="G516" s="141">
        <v>36.99</v>
      </c>
    </row>
    <row r="517" spans="1:7" x14ac:dyDescent="0.25">
      <c r="A517" s="156">
        <v>8.5830000000000002</v>
      </c>
      <c r="B517" s="141">
        <v>0.3</v>
      </c>
      <c r="C517" s="141">
        <v>12.90802539072325</v>
      </c>
      <c r="D517" s="141">
        <v>0</v>
      </c>
      <c r="F517" s="141">
        <v>21</v>
      </c>
      <c r="G517" s="141">
        <v>37</v>
      </c>
    </row>
    <row r="518" spans="1:7" x14ac:dyDescent="0.25">
      <c r="A518" s="156">
        <v>8.6</v>
      </c>
      <c r="B518" s="141">
        <v>0.3</v>
      </c>
      <c r="C518" s="141">
        <v>12.910654905049363</v>
      </c>
      <c r="D518" s="141">
        <v>0</v>
      </c>
      <c r="F518" s="141">
        <v>21</v>
      </c>
      <c r="G518" s="141">
        <v>37.005000000000003</v>
      </c>
    </row>
    <row r="519" spans="1:7" x14ac:dyDescent="0.25">
      <c r="A519" s="156">
        <v>8.6170000000000009</v>
      </c>
      <c r="B519" s="141">
        <v>0.30499999999999999</v>
      </c>
      <c r="C519" s="141">
        <v>13.163889456707876</v>
      </c>
      <c r="D519" s="141">
        <v>0</v>
      </c>
      <c r="F519" s="141">
        <v>21</v>
      </c>
      <c r="G519" s="141">
        <v>37</v>
      </c>
    </row>
    <row r="520" spans="1:7" x14ac:dyDescent="0.25">
      <c r="A520" s="156">
        <v>8.6329999999999991</v>
      </c>
      <c r="B520" s="141">
        <v>0.31</v>
      </c>
      <c r="C520" s="141">
        <v>13.405670706666903</v>
      </c>
      <c r="D520" s="141">
        <v>0</v>
      </c>
      <c r="F520" s="141">
        <v>21</v>
      </c>
      <c r="G520" s="141">
        <v>37.005714285714298</v>
      </c>
    </row>
    <row r="521" spans="1:7" x14ac:dyDescent="0.25">
      <c r="A521" s="156">
        <v>8.65</v>
      </c>
      <c r="B521" s="141">
        <v>0.31</v>
      </c>
      <c r="C521" s="141">
        <v>13.420760522790919</v>
      </c>
      <c r="D521" s="141">
        <v>0</v>
      </c>
      <c r="F521" s="141">
        <v>21</v>
      </c>
      <c r="G521" s="141">
        <v>37.003333333333302</v>
      </c>
    </row>
    <row r="522" spans="1:7" x14ac:dyDescent="0.25">
      <c r="A522" s="156">
        <v>8.6669999999999998</v>
      </c>
      <c r="B522" s="141">
        <v>0.315</v>
      </c>
      <c r="C522" s="141">
        <v>13.661982304487001</v>
      </c>
      <c r="D522" s="141">
        <v>0</v>
      </c>
      <c r="F522" s="141">
        <v>21</v>
      </c>
      <c r="G522" s="141">
        <v>37.006</v>
      </c>
    </row>
    <row r="523" spans="1:7" x14ac:dyDescent="0.25">
      <c r="A523" s="156">
        <v>8.6829999999999998</v>
      </c>
      <c r="B523" s="141">
        <v>0.315</v>
      </c>
      <c r="C523" s="141">
        <v>13.655590870129581</v>
      </c>
      <c r="D523" s="141">
        <v>0</v>
      </c>
      <c r="F523" s="141">
        <v>21</v>
      </c>
      <c r="G523" s="141">
        <v>37.004444444444403</v>
      </c>
    </row>
    <row r="524" spans="1:7" x14ac:dyDescent="0.25">
      <c r="A524" s="156">
        <v>8.6999999999999993</v>
      </c>
      <c r="B524" s="141">
        <v>0.32333333333333297</v>
      </c>
      <c r="C524" s="141">
        <v>14.084508142328934</v>
      </c>
      <c r="D524" s="141">
        <v>0</v>
      </c>
      <c r="F524" s="141">
        <v>21</v>
      </c>
      <c r="G524" s="141">
        <v>37.005000000000003</v>
      </c>
    </row>
    <row r="525" spans="1:7" x14ac:dyDescent="0.25">
      <c r="A525" s="156">
        <v>8.7170000000000005</v>
      </c>
      <c r="B525" s="141">
        <v>0.33</v>
      </c>
      <c r="C525" s="141">
        <v>14.414030070311259</v>
      </c>
      <c r="D525" s="141">
        <v>0</v>
      </c>
      <c r="F525" s="141">
        <v>21</v>
      </c>
      <c r="G525" s="141">
        <v>37.01</v>
      </c>
    </row>
    <row r="526" spans="1:7" x14ac:dyDescent="0.25">
      <c r="A526" s="156">
        <v>8.7330000000000005</v>
      </c>
      <c r="B526" s="141">
        <v>0.32500000000000001</v>
      </c>
      <c r="C526" s="141">
        <v>14.157306067753911</v>
      </c>
      <c r="D526" s="141">
        <v>0</v>
      </c>
      <c r="F526" s="141">
        <v>21</v>
      </c>
      <c r="G526" s="141">
        <v>37.015000000000001</v>
      </c>
    </row>
    <row r="527" spans="1:7" x14ac:dyDescent="0.25">
      <c r="A527" s="156">
        <v>8.75</v>
      </c>
      <c r="B527" s="141">
        <v>0.33</v>
      </c>
      <c r="C527" s="141">
        <v>14.407785061820604</v>
      </c>
      <c r="D527" s="141">
        <v>0</v>
      </c>
      <c r="F527" s="141">
        <v>21</v>
      </c>
      <c r="G527" s="141">
        <v>37.015000000000001</v>
      </c>
    </row>
    <row r="528" spans="1:7" x14ac:dyDescent="0.25">
      <c r="A528" s="156">
        <v>8.7669999999999995</v>
      </c>
      <c r="B528" s="141">
        <v>0.33</v>
      </c>
      <c r="C528" s="141">
        <v>14.407518811040861</v>
      </c>
      <c r="D528" s="141">
        <v>0</v>
      </c>
      <c r="F528" s="141">
        <v>21</v>
      </c>
      <c r="G528" s="141">
        <v>37.01</v>
      </c>
    </row>
    <row r="529" spans="1:7" x14ac:dyDescent="0.25">
      <c r="A529" s="156">
        <v>8.7829999999999995</v>
      </c>
      <c r="B529" s="141">
        <v>0.33333333333333298</v>
      </c>
      <c r="C529" s="141">
        <v>14.569294784387697</v>
      </c>
      <c r="D529" s="141">
        <v>0</v>
      </c>
      <c r="F529" s="141">
        <v>21</v>
      </c>
      <c r="G529" s="141">
        <v>37.005000000000003</v>
      </c>
    </row>
    <row r="530" spans="1:7" x14ac:dyDescent="0.25">
      <c r="A530" s="156">
        <v>8.8000000000000007</v>
      </c>
      <c r="B530" s="141">
        <v>0.33333333333333298</v>
      </c>
      <c r="C530" s="141">
        <v>14.567759164930871</v>
      </c>
      <c r="D530" s="141">
        <v>0</v>
      </c>
      <c r="F530" s="141">
        <v>21</v>
      </c>
      <c r="G530" s="141">
        <v>37.020000000000003</v>
      </c>
    </row>
    <row r="531" spans="1:7" x14ac:dyDescent="0.25">
      <c r="A531" s="156">
        <v>8.8170000000000002</v>
      </c>
      <c r="B531" s="141">
        <v>0.33500000000000002</v>
      </c>
      <c r="C531" s="141">
        <v>14.655755449587934</v>
      </c>
      <c r="D531" s="141">
        <v>0</v>
      </c>
      <c r="F531" s="141">
        <v>21</v>
      </c>
      <c r="G531" s="141">
        <v>37.01</v>
      </c>
    </row>
    <row r="532" spans="1:7" x14ac:dyDescent="0.25">
      <c r="A532" s="156">
        <v>8.8330000000000002</v>
      </c>
      <c r="B532" s="141">
        <v>0.34</v>
      </c>
      <c r="C532" s="141">
        <v>14.896149666961238</v>
      </c>
      <c r="D532" s="141">
        <v>0</v>
      </c>
      <c r="F532" s="141">
        <v>21</v>
      </c>
      <c r="G532" s="141">
        <v>37.01</v>
      </c>
    </row>
    <row r="533" spans="1:7" x14ac:dyDescent="0.25">
      <c r="A533" s="156">
        <v>8.85</v>
      </c>
      <c r="B533" s="141">
        <v>0.34</v>
      </c>
      <c r="C533" s="141">
        <v>14.915197731693304</v>
      </c>
      <c r="D533" s="141">
        <v>0</v>
      </c>
      <c r="F533" s="141">
        <v>21</v>
      </c>
      <c r="G533" s="141">
        <v>37.015000000000001</v>
      </c>
    </row>
    <row r="534" spans="1:7" x14ac:dyDescent="0.25">
      <c r="A534" s="156">
        <v>8.8670000000000009</v>
      </c>
      <c r="B534" s="141">
        <v>0.34499999999999997</v>
      </c>
      <c r="C534" s="141">
        <v>15.140003378123359</v>
      </c>
      <c r="D534" s="141">
        <v>0</v>
      </c>
      <c r="F534" s="141">
        <v>21</v>
      </c>
      <c r="G534" s="141">
        <v>37.015714285714303</v>
      </c>
    </row>
    <row r="535" spans="1:7" x14ac:dyDescent="0.25">
      <c r="A535" s="156">
        <v>8.8829999999999991</v>
      </c>
      <c r="B535" s="141">
        <v>0.34499999999999997</v>
      </c>
      <c r="C535" s="141">
        <v>15.14425413437397</v>
      </c>
      <c r="D535" s="141">
        <v>0</v>
      </c>
      <c r="F535" s="141">
        <v>21</v>
      </c>
      <c r="G535" s="141">
        <v>37.015714285714303</v>
      </c>
    </row>
    <row r="536" spans="1:7" x14ac:dyDescent="0.25">
      <c r="A536" s="156">
        <v>8.9</v>
      </c>
      <c r="B536" s="141">
        <v>0.34499999999999997</v>
      </c>
      <c r="C536" s="141">
        <v>15.132334973667522</v>
      </c>
      <c r="D536" s="141">
        <v>0</v>
      </c>
      <c r="F536" s="141">
        <v>21</v>
      </c>
      <c r="G536" s="141">
        <v>37.015714285714303</v>
      </c>
    </row>
    <row r="537" spans="1:7" x14ac:dyDescent="0.25">
      <c r="A537" s="156">
        <v>8.9169999999999998</v>
      </c>
      <c r="B537" s="141">
        <v>0.35499999999999998</v>
      </c>
      <c r="C537" s="141">
        <v>15.633984318187776</v>
      </c>
      <c r="D537" s="141">
        <v>0</v>
      </c>
      <c r="F537" s="141">
        <v>21</v>
      </c>
      <c r="G537" s="141">
        <v>37.014444444444401</v>
      </c>
    </row>
    <row r="538" spans="1:7" x14ac:dyDescent="0.25">
      <c r="A538" s="156">
        <v>8.9329999999999998</v>
      </c>
      <c r="B538" s="141">
        <v>0.35499999999999998</v>
      </c>
      <c r="C538" s="141">
        <v>15.633451011477115</v>
      </c>
      <c r="D538" s="141">
        <v>0</v>
      </c>
      <c r="F538" s="141">
        <v>21</v>
      </c>
      <c r="G538" s="141">
        <v>37.015714285714303</v>
      </c>
    </row>
    <row r="539" spans="1:7" x14ac:dyDescent="0.25">
      <c r="A539" s="156">
        <v>8.9499999999999993</v>
      </c>
      <c r="B539" s="141">
        <v>0.36</v>
      </c>
      <c r="C539" s="141">
        <v>15.877792278679804</v>
      </c>
      <c r="D539" s="141">
        <v>0</v>
      </c>
      <c r="F539" s="141">
        <v>21</v>
      </c>
      <c r="G539" s="141">
        <v>37.015000000000001</v>
      </c>
    </row>
    <row r="540" spans="1:7" x14ac:dyDescent="0.25">
      <c r="A540" s="156">
        <v>8.9670000000000005</v>
      </c>
      <c r="B540" s="141">
        <v>0.36499999999999999</v>
      </c>
      <c r="C540" s="141">
        <v>16.1343015132713</v>
      </c>
      <c r="D540" s="141">
        <v>0</v>
      </c>
      <c r="F540" s="141">
        <v>21</v>
      </c>
      <c r="G540" s="141">
        <v>37.0133333333333</v>
      </c>
    </row>
    <row r="541" spans="1:7" x14ac:dyDescent="0.25">
      <c r="A541" s="156">
        <v>8.9830000000000005</v>
      </c>
      <c r="B541" s="141">
        <v>0.36</v>
      </c>
      <c r="C541" s="141">
        <v>15.872053068496916</v>
      </c>
      <c r="D541" s="141">
        <v>0</v>
      </c>
      <c r="F541" s="141">
        <v>21</v>
      </c>
      <c r="G541" s="141">
        <v>37.015714285714303</v>
      </c>
    </row>
    <row r="542" spans="1:7" x14ac:dyDescent="0.25">
      <c r="A542" s="156">
        <v>9</v>
      </c>
      <c r="B542" s="141">
        <v>0.37</v>
      </c>
      <c r="C542" s="141">
        <v>16.356304771858376</v>
      </c>
      <c r="D542" s="141">
        <v>0</v>
      </c>
      <c r="F542" s="141">
        <v>21</v>
      </c>
      <c r="G542" s="141">
        <v>37.015000000000001</v>
      </c>
    </row>
    <row r="543" spans="1:7" x14ac:dyDescent="0.25">
      <c r="A543" s="156">
        <v>9.0169999999999995</v>
      </c>
      <c r="B543" s="141">
        <v>0.375</v>
      </c>
      <c r="C543" s="141">
        <v>16.615154299166768</v>
      </c>
      <c r="D543" s="141">
        <v>0</v>
      </c>
      <c r="F543" s="141">
        <v>21</v>
      </c>
      <c r="G543" s="141">
        <v>37.015000000000001</v>
      </c>
    </row>
    <row r="544" spans="1:7" x14ac:dyDescent="0.25">
      <c r="A544" s="156">
        <v>9.0329999999999995</v>
      </c>
      <c r="B544" s="141">
        <v>0.375</v>
      </c>
      <c r="C544" s="141">
        <v>16.611566526953403</v>
      </c>
      <c r="D544" s="141">
        <v>0</v>
      </c>
      <c r="F544" s="141">
        <v>21</v>
      </c>
      <c r="G544" s="141">
        <v>37.020000000000003</v>
      </c>
    </row>
    <row r="545" spans="1:7" x14ac:dyDescent="0.25">
      <c r="A545" s="156">
        <v>9.0500000000000007</v>
      </c>
      <c r="B545" s="141">
        <v>0.38</v>
      </c>
      <c r="C545" s="141">
        <v>16.870081876112913</v>
      </c>
      <c r="D545" s="141">
        <v>0</v>
      </c>
      <c r="F545" s="141">
        <v>21</v>
      </c>
      <c r="G545" s="141">
        <v>37.026000000000003</v>
      </c>
    </row>
    <row r="546" spans="1:7" x14ac:dyDescent="0.25">
      <c r="A546" s="156">
        <v>9.0670000000000002</v>
      </c>
      <c r="B546" s="141">
        <v>0.39</v>
      </c>
      <c r="C546" s="141">
        <v>17.343988009458801</v>
      </c>
      <c r="D546" s="141">
        <v>0</v>
      </c>
      <c r="F546" s="141">
        <v>21</v>
      </c>
      <c r="G546" s="141">
        <v>37.026000000000003</v>
      </c>
    </row>
    <row r="547" spans="1:7" x14ac:dyDescent="0.25">
      <c r="A547" s="156">
        <v>9.0830000000000002</v>
      </c>
      <c r="B547" s="141">
        <v>0.39</v>
      </c>
      <c r="C547" s="141">
        <v>17.340081163867211</v>
      </c>
      <c r="D547" s="141">
        <v>0</v>
      </c>
      <c r="F547" s="141">
        <v>21</v>
      </c>
      <c r="G547" s="141">
        <v>37.024999999999999</v>
      </c>
    </row>
    <row r="548" spans="1:7" x14ac:dyDescent="0.25">
      <c r="A548" s="156">
        <v>9.1</v>
      </c>
      <c r="B548" s="141">
        <v>0.39</v>
      </c>
      <c r="C548" s="141">
        <v>17.360044535865764</v>
      </c>
      <c r="D548" s="141">
        <v>0</v>
      </c>
      <c r="F548" s="141">
        <v>21</v>
      </c>
      <c r="G548" s="141">
        <v>37.020000000000003</v>
      </c>
    </row>
    <row r="549" spans="1:7" x14ac:dyDescent="0.25">
      <c r="A549" s="156">
        <v>9.1170000000000009</v>
      </c>
      <c r="B549" s="141">
        <v>0.4</v>
      </c>
      <c r="C549" s="141">
        <v>17.831500420709741</v>
      </c>
      <c r="D549" s="141">
        <v>0</v>
      </c>
      <c r="F549" s="141">
        <v>21</v>
      </c>
      <c r="G549" s="141">
        <v>37.03</v>
      </c>
    </row>
    <row r="550" spans="1:7" x14ac:dyDescent="0.25">
      <c r="A550" s="156">
        <v>9.1329999999999991</v>
      </c>
      <c r="B550" s="141">
        <v>0.4</v>
      </c>
      <c r="C550" s="141">
        <v>17.816940765921927</v>
      </c>
      <c r="D550" s="141">
        <v>0</v>
      </c>
      <c r="F550" s="141">
        <v>21</v>
      </c>
      <c r="G550" s="141">
        <v>37.020000000000003</v>
      </c>
    </row>
    <row r="551" spans="1:7" x14ac:dyDescent="0.25">
      <c r="A551" s="156">
        <v>9.15</v>
      </c>
      <c r="B551" s="141">
        <v>0.4</v>
      </c>
      <c r="C551" s="141">
        <v>17.828407933002225</v>
      </c>
      <c r="D551" s="141">
        <v>0</v>
      </c>
      <c r="F551" s="141">
        <v>21</v>
      </c>
      <c r="G551" s="141">
        <v>37.021999999999998</v>
      </c>
    </row>
    <row r="552" spans="1:7" x14ac:dyDescent="0.25">
      <c r="A552" s="156">
        <v>9.1669999999999998</v>
      </c>
      <c r="B552" s="141">
        <v>0.40500000000000003</v>
      </c>
      <c r="C552" s="141">
        <v>18.071861781372959</v>
      </c>
      <c r="D552" s="141">
        <v>0</v>
      </c>
      <c r="F552" s="141">
        <v>21</v>
      </c>
      <c r="G552" s="141">
        <v>37.01</v>
      </c>
    </row>
    <row r="553" spans="1:7" x14ac:dyDescent="0.25">
      <c r="A553" s="156">
        <v>9.1829999999999998</v>
      </c>
      <c r="B553" s="141">
        <v>0.40500000000000003</v>
      </c>
      <c r="C553" s="141">
        <v>18.099972869101169</v>
      </c>
      <c r="D553" s="141">
        <v>0</v>
      </c>
      <c r="F553" s="141">
        <v>21</v>
      </c>
      <c r="G553" s="141">
        <v>37.003999999999998</v>
      </c>
    </row>
    <row r="554" spans="1:7" x14ac:dyDescent="0.25">
      <c r="A554" s="156">
        <v>9.1999999999999993</v>
      </c>
      <c r="B554" s="141">
        <v>0.41499999999999998</v>
      </c>
      <c r="C554" s="141">
        <v>18.601850849466327</v>
      </c>
      <c r="D554" s="141">
        <v>0</v>
      </c>
      <c r="F554" s="141">
        <v>21</v>
      </c>
      <c r="G554" s="141">
        <v>37.003999999999998</v>
      </c>
    </row>
    <row r="555" spans="1:7" x14ac:dyDescent="0.25">
      <c r="A555" s="156">
        <v>9.2170000000000005</v>
      </c>
      <c r="B555" s="141">
        <v>0.41499999999999998</v>
      </c>
      <c r="C555" s="141">
        <v>18.573368985489303</v>
      </c>
      <c r="D555" s="141">
        <v>0</v>
      </c>
      <c r="F555" s="141">
        <v>21</v>
      </c>
      <c r="G555" s="141">
        <v>36.996666666666698</v>
      </c>
    </row>
    <row r="556" spans="1:7" x14ac:dyDescent="0.25">
      <c r="A556" s="156">
        <v>9.2330000000000005</v>
      </c>
      <c r="B556" s="141">
        <v>0.42</v>
      </c>
      <c r="C556" s="141">
        <v>18.79653280364527</v>
      </c>
      <c r="D556" s="141">
        <v>0</v>
      </c>
      <c r="F556" s="141">
        <v>21</v>
      </c>
      <c r="G556" s="141">
        <v>37.01</v>
      </c>
    </row>
    <row r="557" spans="1:7" x14ac:dyDescent="0.25">
      <c r="A557" s="156">
        <v>9.25</v>
      </c>
      <c r="B557" s="141">
        <v>0.43</v>
      </c>
      <c r="C557" s="141">
        <v>19.323647801710198</v>
      </c>
      <c r="D557" s="141">
        <v>0</v>
      </c>
      <c r="F557" s="141">
        <v>21</v>
      </c>
      <c r="G557" s="141">
        <v>37.003999999999998</v>
      </c>
    </row>
    <row r="558" spans="1:7" x14ac:dyDescent="0.25">
      <c r="A558" s="156">
        <v>9.2669999999999995</v>
      </c>
      <c r="B558" s="141">
        <v>0.43</v>
      </c>
      <c r="C558" s="141">
        <v>19.309872324304699</v>
      </c>
      <c r="D558" s="141">
        <v>0</v>
      </c>
      <c r="F558" s="141">
        <v>21</v>
      </c>
      <c r="G558" s="141">
        <v>37.005000000000003</v>
      </c>
    </row>
    <row r="559" spans="1:7" x14ac:dyDescent="0.25">
      <c r="A559" s="156">
        <v>9.2829999999999995</v>
      </c>
      <c r="B559" s="141">
        <v>0.44</v>
      </c>
      <c r="C559" s="141">
        <v>19.817041297947071</v>
      </c>
      <c r="D559" s="141">
        <v>0</v>
      </c>
      <c r="F559" s="141">
        <v>21</v>
      </c>
      <c r="G559" s="141">
        <v>37.006</v>
      </c>
    </row>
    <row r="560" spans="1:7" x14ac:dyDescent="0.25">
      <c r="A560" s="156">
        <v>9.3000000000000007</v>
      </c>
      <c r="B560" s="141">
        <v>0.44</v>
      </c>
      <c r="C560" s="141">
        <v>19.822212346560587</v>
      </c>
      <c r="D560" s="141">
        <v>0</v>
      </c>
      <c r="F560" s="141">
        <v>21</v>
      </c>
      <c r="G560" s="141">
        <v>37.005000000000003</v>
      </c>
    </row>
    <row r="561" spans="1:7" x14ac:dyDescent="0.25">
      <c r="A561" s="156">
        <v>9.3170000000000002</v>
      </c>
      <c r="B561" s="141">
        <v>0.44</v>
      </c>
      <c r="C561" s="141">
        <v>19.826594792089033</v>
      </c>
      <c r="D561" s="141">
        <v>0</v>
      </c>
      <c r="F561" s="141">
        <v>21</v>
      </c>
      <c r="G561" s="141">
        <v>37.005000000000003</v>
      </c>
    </row>
    <row r="562" spans="1:7" x14ac:dyDescent="0.25">
      <c r="A562" s="156">
        <v>9.3330000000000002</v>
      </c>
      <c r="B562" s="141">
        <v>0.44</v>
      </c>
      <c r="C562" s="141">
        <v>19.811979362732728</v>
      </c>
      <c r="D562" s="141">
        <v>0</v>
      </c>
      <c r="F562" s="141">
        <v>21</v>
      </c>
      <c r="G562" s="141">
        <v>37.006666666666703</v>
      </c>
    </row>
    <row r="563" spans="1:7" x14ac:dyDescent="0.25">
      <c r="A563" s="156">
        <v>9.35</v>
      </c>
      <c r="B563" s="141">
        <v>0.44</v>
      </c>
      <c r="C563" s="141">
        <v>19.800886567905955</v>
      </c>
      <c r="D563" s="141">
        <v>0</v>
      </c>
      <c r="F563" s="141">
        <v>21</v>
      </c>
      <c r="G563" s="141">
        <v>37.005000000000003</v>
      </c>
    </row>
    <row r="564" spans="1:7" x14ac:dyDescent="0.25">
      <c r="A564" s="156">
        <v>9.3670000000000009</v>
      </c>
      <c r="B564" s="141">
        <v>0.45</v>
      </c>
      <c r="C564" s="141">
        <v>20.292115007755086</v>
      </c>
      <c r="D564" s="141">
        <v>0</v>
      </c>
      <c r="F564" s="141">
        <v>21</v>
      </c>
      <c r="G564" s="141">
        <v>37.01</v>
      </c>
    </row>
    <row r="565" spans="1:7" x14ac:dyDescent="0.25">
      <c r="A565" s="156">
        <v>9.3829999999999991</v>
      </c>
      <c r="B565" s="141">
        <v>0.45</v>
      </c>
      <c r="C565" s="141">
        <v>20.302097674045022</v>
      </c>
      <c r="D565" s="141">
        <v>0</v>
      </c>
      <c r="F565" s="141">
        <v>21</v>
      </c>
      <c r="G565" s="141">
        <v>37.01</v>
      </c>
    </row>
    <row r="566" spans="1:7" x14ac:dyDescent="0.25">
      <c r="A566" s="156">
        <v>9.4</v>
      </c>
      <c r="B566" s="141">
        <v>0.45</v>
      </c>
      <c r="C566" s="141">
        <v>20.295211138323484</v>
      </c>
      <c r="D566" s="141">
        <v>0</v>
      </c>
      <c r="F566" s="141">
        <v>21</v>
      </c>
      <c r="G566" s="141">
        <v>37.020000000000003</v>
      </c>
    </row>
    <row r="567" spans="1:7" x14ac:dyDescent="0.25">
      <c r="A567" s="156">
        <v>9.4169999999999998</v>
      </c>
      <c r="B567" s="141">
        <v>0.45</v>
      </c>
      <c r="C567" s="141">
        <v>20.287654006099039</v>
      </c>
      <c r="D567" s="141">
        <v>0</v>
      </c>
      <c r="F567" s="141">
        <v>21</v>
      </c>
      <c r="G567" s="141">
        <v>37.024999999999999</v>
      </c>
    </row>
    <row r="568" spans="1:7" x14ac:dyDescent="0.25">
      <c r="A568" s="156">
        <v>9.4329999999999998</v>
      </c>
      <c r="B568" s="141">
        <v>0.46</v>
      </c>
      <c r="C568" s="141">
        <v>20.790817615884297</v>
      </c>
      <c r="D568" s="141">
        <v>0</v>
      </c>
      <c r="F568" s="141">
        <v>21</v>
      </c>
      <c r="G568" s="141">
        <v>37.011428571428603</v>
      </c>
    </row>
    <row r="569" spans="1:7" x14ac:dyDescent="0.25">
      <c r="A569" s="156">
        <v>9.4499999999999993</v>
      </c>
      <c r="B569" s="141">
        <v>0.46</v>
      </c>
      <c r="C569" s="141">
        <v>20.798752754009694</v>
      </c>
      <c r="D569" s="141">
        <v>0</v>
      </c>
      <c r="F569" s="141">
        <v>21</v>
      </c>
      <c r="G569" s="141">
        <v>36.996666666666698</v>
      </c>
    </row>
    <row r="570" spans="1:7" x14ac:dyDescent="0.25">
      <c r="A570" s="156">
        <v>9.4670000000000005</v>
      </c>
      <c r="B570" s="141">
        <v>0.47</v>
      </c>
      <c r="C570" s="141">
        <v>21.278102652113713</v>
      </c>
      <c r="D570" s="141">
        <v>0</v>
      </c>
      <c r="F570" s="141">
        <v>21</v>
      </c>
      <c r="G570" s="141">
        <v>36.994</v>
      </c>
    </row>
    <row r="571" spans="1:7" x14ac:dyDescent="0.25">
      <c r="A571" s="156">
        <v>9.4830000000000005</v>
      </c>
      <c r="B571" s="141">
        <v>0.47</v>
      </c>
      <c r="C571" s="141">
        <v>21.267011543510787</v>
      </c>
      <c r="D571" s="141">
        <v>0</v>
      </c>
      <c r="F571" s="141">
        <v>21</v>
      </c>
      <c r="G571" s="141">
        <v>36.996666666666698</v>
      </c>
    </row>
    <row r="572" spans="1:7" x14ac:dyDescent="0.25">
      <c r="A572" s="156">
        <v>9.5</v>
      </c>
      <c r="B572" s="141">
        <v>0.47499999999999998</v>
      </c>
      <c r="C572" s="141">
        <v>21.502692538061741</v>
      </c>
      <c r="D572" s="141">
        <v>0</v>
      </c>
      <c r="F572" s="141">
        <v>21</v>
      </c>
      <c r="G572" s="141">
        <v>36.994999999999997</v>
      </c>
    </row>
    <row r="573" spans="1:7" x14ac:dyDescent="0.25">
      <c r="A573" s="156">
        <v>9.5169999999999995</v>
      </c>
      <c r="B573" s="141">
        <v>0.47499999999999998</v>
      </c>
      <c r="C573" s="141">
        <v>21.510833845442804</v>
      </c>
      <c r="D573" s="141">
        <v>0</v>
      </c>
      <c r="F573" s="141">
        <v>21</v>
      </c>
      <c r="G573" s="141">
        <v>37.005454545454498</v>
      </c>
    </row>
    <row r="574" spans="1:7" x14ac:dyDescent="0.25">
      <c r="A574" s="156">
        <v>9.5329999999999995</v>
      </c>
      <c r="B574" s="141">
        <v>0.48499999999999999</v>
      </c>
      <c r="C574" s="141">
        <v>22.023321435253482</v>
      </c>
      <c r="D574" s="141">
        <v>0</v>
      </c>
      <c r="F574" s="141">
        <v>21</v>
      </c>
      <c r="G574" s="141">
        <v>37.005454545454498</v>
      </c>
    </row>
    <row r="575" spans="1:7" x14ac:dyDescent="0.25">
      <c r="A575" s="156">
        <v>9.5500000000000007</v>
      </c>
      <c r="B575" s="141">
        <v>0.48499999999999999</v>
      </c>
      <c r="C575" s="141">
        <v>22.017912369726162</v>
      </c>
      <c r="D575" s="141">
        <v>0</v>
      </c>
      <c r="F575" s="141">
        <v>21</v>
      </c>
      <c r="G575" s="141">
        <v>37.01</v>
      </c>
    </row>
    <row r="576" spans="1:7" x14ac:dyDescent="0.25">
      <c r="A576" s="156">
        <v>9.5670000000000002</v>
      </c>
      <c r="B576" s="141">
        <v>0.495</v>
      </c>
      <c r="C576" s="141">
        <v>22.502896715740004</v>
      </c>
      <c r="D576" s="141">
        <v>0</v>
      </c>
      <c r="F576" s="141">
        <v>21</v>
      </c>
      <c r="G576" s="141">
        <v>37.024999999999999</v>
      </c>
    </row>
    <row r="577" spans="1:7" x14ac:dyDescent="0.25">
      <c r="A577" s="156">
        <v>9.5830000000000002</v>
      </c>
      <c r="B577" s="141">
        <v>0.495</v>
      </c>
      <c r="C577" s="141">
        <v>22.50906422213766</v>
      </c>
      <c r="D577" s="141">
        <v>0</v>
      </c>
      <c r="F577" s="141">
        <v>21</v>
      </c>
      <c r="G577" s="141">
        <v>37.023333333333298</v>
      </c>
    </row>
    <row r="578" spans="1:7" x14ac:dyDescent="0.25">
      <c r="A578" s="156">
        <v>9.6</v>
      </c>
      <c r="B578" s="141">
        <v>0.5</v>
      </c>
      <c r="C578" s="141">
        <v>22.742239954345429</v>
      </c>
      <c r="D578" s="141">
        <v>0</v>
      </c>
      <c r="F578" s="141">
        <v>21</v>
      </c>
      <c r="G578" s="141">
        <v>37.014000000000003</v>
      </c>
    </row>
    <row r="579" spans="1:7" x14ac:dyDescent="0.25">
      <c r="A579" s="156">
        <v>9.6170000000000009</v>
      </c>
      <c r="B579" s="141">
        <v>0.505</v>
      </c>
      <c r="C579" s="141">
        <v>23.019973957473688</v>
      </c>
      <c r="D579" s="141">
        <v>0</v>
      </c>
      <c r="F579" s="141">
        <v>21</v>
      </c>
      <c r="G579" s="141">
        <v>37.015000000000001</v>
      </c>
    </row>
    <row r="580" spans="1:7" x14ac:dyDescent="0.25">
      <c r="A580" s="156">
        <v>9.6329999999999991</v>
      </c>
      <c r="B580" s="141">
        <v>0.505</v>
      </c>
      <c r="C580" s="141">
        <v>22.995140890221354</v>
      </c>
      <c r="D580" s="141">
        <v>0</v>
      </c>
      <c r="F580" s="141">
        <v>21</v>
      </c>
      <c r="G580" s="141">
        <v>37.01</v>
      </c>
    </row>
    <row r="581" spans="1:7" x14ac:dyDescent="0.25">
      <c r="A581" s="156">
        <v>9.65</v>
      </c>
      <c r="B581" s="141">
        <v>0.51500000000000001</v>
      </c>
      <c r="C581" s="141">
        <v>23.500560357139058</v>
      </c>
      <c r="D581" s="141">
        <v>0</v>
      </c>
      <c r="F581" s="141">
        <v>21</v>
      </c>
      <c r="G581" s="141">
        <v>37.015000000000001</v>
      </c>
    </row>
    <row r="582" spans="1:7" x14ac:dyDescent="0.25">
      <c r="A582" s="156">
        <v>9.6669999999999998</v>
      </c>
      <c r="B582" s="141">
        <v>0.51500000000000001</v>
      </c>
      <c r="C582" s="141">
        <v>23.507537719041242</v>
      </c>
      <c r="D582" s="141">
        <v>0</v>
      </c>
      <c r="F582" s="141">
        <v>21</v>
      </c>
      <c r="G582" s="141">
        <v>37.020000000000003</v>
      </c>
    </row>
    <row r="583" spans="1:7" x14ac:dyDescent="0.25">
      <c r="A583" s="156">
        <v>9.6829999999999998</v>
      </c>
      <c r="B583" s="141">
        <v>0.52500000000000002</v>
      </c>
      <c r="C583" s="141">
        <v>23.948268600604401</v>
      </c>
      <c r="D583" s="141">
        <v>0</v>
      </c>
      <c r="F583" s="141">
        <v>21</v>
      </c>
      <c r="G583" s="141">
        <v>37.034999999999997</v>
      </c>
    </row>
    <row r="584" spans="1:7" x14ac:dyDescent="0.25">
      <c r="A584" s="156">
        <v>9.6999999999999993</v>
      </c>
      <c r="B584" s="141">
        <v>0.53</v>
      </c>
      <c r="C584" s="141">
        <v>24.241988889368713</v>
      </c>
      <c r="D584" s="141">
        <v>0</v>
      </c>
      <c r="F584" s="141">
        <v>21</v>
      </c>
      <c r="G584" s="141">
        <v>37.020000000000003</v>
      </c>
    </row>
    <row r="585" spans="1:7" x14ac:dyDescent="0.25">
      <c r="A585" s="156">
        <v>9.7170000000000005</v>
      </c>
      <c r="B585" s="141">
        <v>0.53</v>
      </c>
      <c r="C585" s="141">
        <v>24.245748851733133</v>
      </c>
      <c r="D585" s="141">
        <v>0</v>
      </c>
      <c r="F585" s="141">
        <v>21</v>
      </c>
      <c r="G585" s="141">
        <v>37.015000000000001</v>
      </c>
    </row>
    <row r="586" spans="1:7" x14ac:dyDescent="0.25">
      <c r="A586" s="156">
        <v>9.7330000000000005</v>
      </c>
      <c r="B586" s="141">
        <v>0.53</v>
      </c>
      <c r="C586" s="141">
        <v>24.221918259572121</v>
      </c>
      <c r="D586" s="141">
        <v>0</v>
      </c>
      <c r="F586" s="141">
        <v>21</v>
      </c>
      <c r="G586" s="141">
        <v>37.005000000000003</v>
      </c>
    </row>
    <row r="587" spans="1:7" x14ac:dyDescent="0.25">
      <c r="A587" s="156">
        <v>9.75</v>
      </c>
      <c r="B587" s="141">
        <v>0.54</v>
      </c>
      <c r="C587" s="141">
        <v>24.709577140207756</v>
      </c>
      <c r="D587" s="141">
        <v>0</v>
      </c>
      <c r="F587" s="141">
        <v>21</v>
      </c>
      <c r="G587" s="141">
        <v>37.005000000000003</v>
      </c>
    </row>
    <row r="588" spans="1:7" x14ac:dyDescent="0.25">
      <c r="A588" s="156">
        <v>9.7669999999999995</v>
      </c>
      <c r="B588" s="141">
        <v>0.55000000000000004</v>
      </c>
      <c r="C588" s="141">
        <v>25.217884631286125</v>
      </c>
      <c r="D588" s="141">
        <v>0</v>
      </c>
      <c r="F588" s="141">
        <v>21</v>
      </c>
      <c r="G588" s="141">
        <v>37.020000000000003</v>
      </c>
    </row>
    <row r="589" spans="1:7" x14ac:dyDescent="0.25">
      <c r="A589" s="156">
        <v>9.7829999999999995</v>
      </c>
      <c r="B589" s="141">
        <v>0.55500000000000005</v>
      </c>
      <c r="C589" s="141">
        <v>25.459622042500957</v>
      </c>
      <c r="D589" s="141">
        <v>0</v>
      </c>
      <c r="F589" s="141">
        <v>21</v>
      </c>
      <c r="G589" s="141">
        <v>37.015000000000001</v>
      </c>
    </row>
    <row r="590" spans="1:7" x14ac:dyDescent="0.25">
      <c r="A590" s="156">
        <v>9.8000000000000007</v>
      </c>
      <c r="B590" s="141">
        <v>0.55500000000000005</v>
      </c>
      <c r="C590" s="141">
        <v>25.441358787551991</v>
      </c>
      <c r="D590" s="141">
        <v>0</v>
      </c>
      <c r="F590" s="141">
        <v>21</v>
      </c>
      <c r="G590" s="141">
        <v>37.020000000000003</v>
      </c>
    </row>
    <row r="591" spans="1:7" x14ac:dyDescent="0.25">
      <c r="A591" s="156">
        <v>9.8170000000000002</v>
      </c>
      <c r="B591" s="141">
        <v>0.56499999999999995</v>
      </c>
      <c r="C591" s="141">
        <v>25.931379575871851</v>
      </c>
      <c r="D591" s="141">
        <v>0</v>
      </c>
      <c r="F591" s="141">
        <v>21</v>
      </c>
      <c r="G591" s="141">
        <v>37.034999999999997</v>
      </c>
    </row>
    <row r="592" spans="1:7" x14ac:dyDescent="0.25">
      <c r="A592" s="156">
        <v>9.8330000000000002</v>
      </c>
      <c r="B592" s="141">
        <v>0.56999999999999995</v>
      </c>
      <c r="C592" s="141">
        <v>26.172291363062826</v>
      </c>
      <c r="D592" s="141">
        <v>0</v>
      </c>
      <c r="F592" s="141">
        <v>21</v>
      </c>
      <c r="G592" s="141">
        <v>37.033333333333303</v>
      </c>
    </row>
    <row r="593" spans="1:7" x14ac:dyDescent="0.25">
      <c r="A593" s="156">
        <v>9.85</v>
      </c>
      <c r="B593" s="141">
        <v>0.56999999999999995</v>
      </c>
      <c r="C593" s="141">
        <v>26.171665472626962</v>
      </c>
      <c r="D593" s="141">
        <v>0</v>
      </c>
      <c r="F593" s="141">
        <v>21</v>
      </c>
      <c r="G593" s="141">
        <v>37.020000000000003</v>
      </c>
    </row>
    <row r="594" spans="1:7" x14ac:dyDescent="0.25">
      <c r="A594" s="156">
        <v>9.8670000000000009</v>
      </c>
      <c r="B594" s="141">
        <v>0.57999999999999996</v>
      </c>
      <c r="C594" s="141">
        <v>26.667877303523998</v>
      </c>
      <c r="D594" s="141">
        <v>0</v>
      </c>
      <c r="F594" s="141">
        <v>21</v>
      </c>
      <c r="G594" s="141">
        <v>37.020000000000003</v>
      </c>
    </row>
    <row r="595" spans="1:7" x14ac:dyDescent="0.25">
      <c r="A595" s="156">
        <v>9.8829999999999991</v>
      </c>
      <c r="B595" s="141">
        <v>0.57999999999999996</v>
      </c>
      <c r="C595" s="141">
        <v>26.64813744243294</v>
      </c>
      <c r="D595" s="141">
        <v>0</v>
      </c>
      <c r="F595" s="141">
        <v>21</v>
      </c>
      <c r="G595" s="141">
        <v>37.014444444444401</v>
      </c>
    </row>
    <row r="596" spans="1:7" x14ac:dyDescent="0.25">
      <c r="A596" s="156">
        <v>9.9</v>
      </c>
      <c r="B596" s="141">
        <v>0.57999999999999996</v>
      </c>
      <c r="C596" s="141">
        <v>26.650585490636804</v>
      </c>
      <c r="D596" s="141">
        <v>0</v>
      </c>
      <c r="F596" s="141">
        <v>21</v>
      </c>
      <c r="G596" s="141">
        <v>37.015555555555601</v>
      </c>
    </row>
    <row r="597" spans="1:7" x14ac:dyDescent="0.25">
      <c r="A597" s="156">
        <v>9.9169999999999998</v>
      </c>
      <c r="B597" s="141">
        <v>0.58499999999999996</v>
      </c>
      <c r="C597" s="141">
        <v>26.915806094099327</v>
      </c>
      <c r="D597" s="141">
        <v>0</v>
      </c>
      <c r="F597" s="141">
        <v>21</v>
      </c>
      <c r="G597" s="141">
        <v>37.015000000000001</v>
      </c>
    </row>
    <row r="598" spans="1:7" x14ac:dyDescent="0.25">
      <c r="A598" s="156">
        <v>9.9329999999999998</v>
      </c>
      <c r="B598" s="141">
        <v>0.59</v>
      </c>
      <c r="C598" s="141">
        <v>27.171917115633846</v>
      </c>
      <c r="D598" s="141">
        <v>0</v>
      </c>
      <c r="F598" s="141">
        <v>21</v>
      </c>
      <c r="G598" s="141">
        <v>37.024999999999999</v>
      </c>
    </row>
    <row r="599" spans="1:7" x14ac:dyDescent="0.25">
      <c r="A599" s="156">
        <v>9.9499999999999993</v>
      </c>
      <c r="B599" s="141">
        <v>0.6</v>
      </c>
      <c r="C599" s="141">
        <v>27.625484389063448</v>
      </c>
      <c r="D599" s="141">
        <v>0</v>
      </c>
      <c r="F599" s="141">
        <v>21</v>
      </c>
      <c r="G599" s="141">
        <v>37.024999999999999</v>
      </c>
    </row>
    <row r="600" spans="1:7" x14ac:dyDescent="0.25">
      <c r="A600" s="156">
        <v>9.9670000000000005</v>
      </c>
      <c r="B600" s="141">
        <v>0.6</v>
      </c>
      <c r="C600" s="141">
        <v>27.627653793433115</v>
      </c>
      <c r="D600" s="141">
        <v>0</v>
      </c>
      <c r="F600" s="141">
        <v>21</v>
      </c>
      <c r="G600" s="141">
        <v>37.0254545454546</v>
      </c>
    </row>
    <row r="601" spans="1:7" x14ac:dyDescent="0.25">
      <c r="A601" s="156">
        <v>9.9830000000000005</v>
      </c>
      <c r="B601" s="141">
        <v>0.61</v>
      </c>
      <c r="C601" s="141">
        <v>28.115855122216811</v>
      </c>
      <c r="D601" s="141">
        <v>0</v>
      </c>
      <c r="F601" s="141">
        <v>21</v>
      </c>
      <c r="G601" s="141">
        <v>37.045000000000002</v>
      </c>
    </row>
    <row r="602" spans="1:7" x14ac:dyDescent="0.25">
      <c r="A602" s="156">
        <v>10</v>
      </c>
      <c r="B602" s="141">
        <v>0.61499999999999999</v>
      </c>
      <c r="C602" s="141">
        <v>28.350893403014222</v>
      </c>
      <c r="D602" s="141">
        <v>0</v>
      </c>
      <c r="F602" s="141">
        <v>21</v>
      </c>
      <c r="G602" s="141">
        <v>37.034999999999997</v>
      </c>
    </row>
    <row r="603" spans="1:7" x14ac:dyDescent="0.25">
      <c r="A603" s="156">
        <v>10.016999999999999</v>
      </c>
      <c r="B603" s="141">
        <v>0.61499999999999999</v>
      </c>
      <c r="C603" s="141">
        <v>28.327511070524814</v>
      </c>
      <c r="D603" s="141">
        <v>0</v>
      </c>
      <c r="F603" s="141">
        <v>21</v>
      </c>
      <c r="G603" s="141">
        <v>37.015000000000001</v>
      </c>
    </row>
    <row r="604" spans="1:7" x14ac:dyDescent="0.25">
      <c r="A604" s="156">
        <v>10.032999999999999</v>
      </c>
      <c r="B604" s="141">
        <v>0.62</v>
      </c>
      <c r="C604" s="141">
        <v>28.603719442279402</v>
      </c>
      <c r="D604" s="141">
        <v>0</v>
      </c>
      <c r="F604" s="141">
        <v>21</v>
      </c>
      <c r="G604" s="141">
        <v>37.005000000000003</v>
      </c>
    </row>
    <row r="605" spans="1:7" x14ac:dyDescent="0.25">
      <c r="A605" s="156">
        <v>10.050000000000001</v>
      </c>
      <c r="B605" s="141">
        <v>0.62666666666666704</v>
      </c>
      <c r="C605" s="141">
        <v>28.911093384596022</v>
      </c>
      <c r="D605" s="141">
        <v>0</v>
      </c>
      <c r="F605" s="141">
        <v>21</v>
      </c>
      <c r="G605" s="141">
        <v>37.01</v>
      </c>
    </row>
    <row r="606" spans="1:7" x14ac:dyDescent="0.25">
      <c r="A606" s="156">
        <v>10.067</v>
      </c>
      <c r="B606" s="141">
        <v>0.64</v>
      </c>
      <c r="C606" s="141">
        <v>29.605454028145278</v>
      </c>
      <c r="D606" s="141">
        <v>0</v>
      </c>
      <c r="F606" s="141">
        <v>21</v>
      </c>
      <c r="G606" s="141">
        <v>37.016666666666701</v>
      </c>
    </row>
    <row r="607" spans="1:7" x14ac:dyDescent="0.25">
      <c r="A607" s="156">
        <v>10.083</v>
      </c>
      <c r="B607" s="141">
        <v>0.64500000000000002</v>
      </c>
      <c r="C607" s="141">
        <v>29.823647091820025</v>
      </c>
      <c r="D607" s="141">
        <v>0</v>
      </c>
      <c r="F607" s="141">
        <v>21</v>
      </c>
      <c r="G607" s="141">
        <v>37.015000000000001</v>
      </c>
    </row>
    <row r="608" spans="1:7" x14ac:dyDescent="0.25">
      <c r="A608" s="156">
        <v>10.1</v>
      </c>
      <c r="B608" s="141">
        <v>0.64500000000000002</v>
      </c>
      <c r="C608" s="141">
        <v>29.853732103192023</v>
      </c>
      <c r="D608" s="141">
        <v>0</v>
      </c>
      <c r="F608" s="141">
        <v>21</v>
      </c>
      <c r="G608" s="141">
        <v>37.024999999999999</v>
      </c>
    </row>
    <row r="609" spans="1:7" x14ac:dyDescent="0.25">
      <c r="A609" s="156">
        <v>10.117000000000001</v>
      </c>
      <c r="B609" s="141">
        <v>0.65500000000000003</v>
      </c>
      <c r="C609" s="141">
        <v>30.296102247558714</v>
      </c>
      <c r="D609" s="141">
        <v>0</v>
      </c>
      <c r="F609" s="141">
        <v>21</v>
      </c>
      <c r="G609" s="141">
        <v>37.03</v>
      </c>
    </row>
    <row r="610" spans="1:7" x14ac:dyDescent="0.25">
      <c r="A610" s="156">
        <v>10.132999999999999</v>
      </c>
      <c r="B610" s="141">
        <v>0.66500000000000004</v>
      </c>
      <c r="C610" s="141">
        <v>30.807209733154302</v>
      </c>
      <c r="D610" s="141">
        <v>0</v>
      </c>
      <c r="F610" s="141">
        <v>21</v>
      </c>
      <c r="G610" s="141">
        <v>37.043333333333301</v>
      </c>
    </row>
    <row r="611" spans="1:7" x14ac:dyDescent="0.25">
      <c r="A611" s="156">
        <v>10.15</v>
      </c>
      <c r="B611" s="141">
        <v>0.66500000000000004</v>
      </c>
      <c r="C611" s="141">
        <v>30.779246378383615</v>
      </c>
      <c r="D611" s="141">
        <v>0</v>
      </c>
      <c r="F611" s="141">
        <v>21</v>
      </c>
      <c r="G611" s="141">
        <v>37.0283333333333</v>
      </c>
    </row>
    <row r="612" spans="1:7" x14ac:dyDescent="0.25">
      <c r="A612" s="156">
        <v>10.167</v>
      </c>
      <c r="B612" s="141">
        <v>0.67</v>
      </c>
      <c r="C612" s="141">
        <v>31.098244030815877</v>
      </c>
      <c r="D612" s="141">
        <v>0</v>
      </c>
      <c r="F612" s="141">
        <v>21</v>
      </c>
      <c r="G612" s="141">
        <v>37.020000000000003</v>
      </c>
    </row>
    <row r="613" spans="1:7" x14ac:dyDescent="0.25">
      <c r="A613" s="156">
        <v>10.183</v>
      </c>
      <c r="B613" s="141">
        <v>0.68</v>
      </c>
      <c r="C613" s="141">
        <v>31.529827013028278</v>
      </c>
      <c r="D613" s="141">
        <v>0</v>
      </c>
      <c r="F613" s="141">
        <v>21</v>
      </c>
      <c r="G613" s="141">
        <v>37.015000000000001</v>
      </c>
    </row>
    <row r="614" spans="1:7" x14ac:dyDescent="0.25">
      <c r="A614" s="156">
        <v>10.199999999999999</v>
      </c>
      <c r="B614" s="141">
        <v>0.69</v>
      </c>
      <c r="C614" s="141">
        <v>32.004977503019767</v>
      </c>
      <c r="D614" s="141">
        <v>0</v>
      </c>
      <c r="F614" s="141">
        <v>21</v>
      </c>
      <c r="G614" s="141">
        <v>37.01</v>
      </c>
    </row>
    <row r="615" spans="1:7" x14ac:dyDescent="0.25">
      <c r="A615" s="156">
        <v>10.217000000000001</v>
      </c>
      <c r="B615" s="141">
        <v>0.7</v>
      </c>
      <c r="C615" s="141">
        <v>32.518392811663944</v>
      </c>
      <c r="D615" s="141">
        <v>0</v>
      </c>
      <c r="F615" s="141">
        <v>21</v>
      </c>
      <c r="G615" s="141">
        <v>37.01</v>
      </c>
    </row>
    <row r="616" spans="1:7" x14ac:dyDescent="0.25">
      <c r="A616" s="156">
        <v>10.233000000000001</v>
      </c>
      <c r="B616" s="141">
        <v>0.7</v>
      </c>
      <c r="C616" s="141">
        <v>32.539623153468305</v>
      </c>
      <c r="D616" s="141">
        <v>0</v>
      </c>
      <c r="F616" s="141">
        <v>21</v>
      </c>
      <c r="G616" s="141">
        <v>37.014000000000003</v>
      </c>
    </row>
    <row r="617" spans="1:7" x14ac:dyDescent="0.25">
      <c r="A617" s="156">
        <v>10.25</v>
      </c>
      <c r="B617" s="141">
        <v>0.71</v>
      </c>
      <c r="C617" s="141">
        <v>32.991837210263874</v>
      </c>
      <c r="D617" s="141">
        <v>0</v>
      </c>
      <c r="F617" s="141">
        <v>21</v>
      </c>
      <c r="G617" s="141">
        <v>37.020000000000003</v>
      </c>
    </row>
    <row r="618" spans="1:7" x14ac:dyDescent="0.25">
      <c r="A618" s="156">
        <v>10.266999999999999</v>
      </c>
      <c r="B618" s="141">
        <v>0.72</v>
      </c>
      <c r="C618" s="141">
        <v>33.506319316822996</v>
      </c>
      <c r="D618" s="141">
        <v>0</v>
      </c>
      <c r="F618" s="141">
        <v>21</v>
      </c>
      <c r="G618" s="141">
        <v>37.034999999999997</v>
      </c>
    </row>
    <row r="619" spans="1:7" x14ac:dyDescent="0.25">
      <c r="A619" s="156">
        <v>10.282999999999999</v>
      </c>
      <c r="B619" s="141">
        <v>0.72499999999999998</v>
      </c>
      <c r="C619" s="141">
        <v>33.747315768805507</v>
      </c>
      <c r="D619" s="141">
        <v>0</v>
      </c>
      <c r="F619" s="141">
        <v>21</v>
      </c>
      <c r="G619" s="141">
        <v>37.024999999999999</v>
      </c>
    </row>
    <row r="620" spans="1:7" x14ac:dyDescent="0.25">
      <c r="A620" s="156">
        <v>10.3</v>
      </c>
      <c r="B620" s="141">
        <v>0.72499999999999998</v>
      </c>
      <c r="C620" s="141">
        <v>33.725810669384764</v>
      </c>
      <c r="D620" s="141">
        <v>0</v>
      </c>
      <c r="F620" s="141">
        <v>21</v>
      </c>
      <c r="G620" s="141">
        <v>37.01</v>
      </c>
    </row>
    <row r="621" spans="1:7" x14ac:dyDescent="0.25">
      <c r="A621" s="156">
        <v>10.317</v>
      </c>
      <c r="B621" s="141">
        <v>0.73499999999999999</v>
      </c>
      <c r="C621" s="141">
        <v>34.212248439003133</v>
      </c>
      <c r="D621" s="141">
        <v>0</v>
      </c>
      <c r="F621" s="141">
        <v>21</v>
      </c>
      <c r="G621" s="141">
        <v>37.005000000000003</v>
      </c>
    </row>
    <row r="622" spans="1:7" x14ac:dyDescent="0.25">
      <c r="A622" s="156">
        <v>10.333</v>
      </c>
      <c r="B622" s="141">
        <v>0.73499999999999999</v>
      </c>
      <c r="C622" s="141">
        <v>34.242037179693916</v>
      </c>
      <c r="D622" s="141">
        <v>0</v>
      </c>
      <c r="F622" s="141">
        <v>21</v>
      </c>
      <c r="G622" s="141">
        <v>37.005000000000003</v>
      </c>
    </row>
    <row r="623" spans="1:7" x14ac:dyDescent="0.25">
      <c r="A623" s="156">
        <v>10.35</v>
      </c>
      <c r="B623" s="141">
        <v>0.755</v>
      </c>
      <c r="C623" s="141">
        <v>35.184627656917151</v>
      </c>
      <c r="D623" s="141">
        <v>0</v>
      </c>
      <c r="F623" s="141">
        <v>21</v>
      </c>
      <c r="G623" s="141">
        <v>37.005000000000003</v>
      </c>
    </row>
    <row r="624" spans="1:7" x14ac:dyDescent="0.25">
      <c r="A624" s="156">
        <v>10.367000000000001</v>
      </c>
      <c r="B624" s="141">
        <v>0.755</v>
      </c>
      <c r="C624" s="141">
        <v>35.229212477761592</v>
      </c>
      <c r="D624" s="141">
        <v>0</v>
      </c>
      <c r="F624" s="141">
        <v>21</v>
      </c>
      <c r="G624" s="141">
        <v>37.020000000000003</v>
      </c>
    </row>
    <row r="625" spans="1:7" x14ac:dyDescent="0.25">
      <c r="A625" s="156">
        <v>10.382999999999999</v>
      </c>
      <c r="B625" s="141">
        <v>0.77</v>
      </c>
      <c r="C625" s="141">
        <v>35.99051340510254</v>
      </c>
      <c r="D625" s="141">
        <v>0</v>
      </c>
      <c r="F625" s="141">
        <v>21</v>
      </c>
      <c r="G625" s="141">
        <v>37.020000000000003</v>
      </c>
    </row>
    <row r="626" spans="1:7" x14ac:dyDescent="0.25">
      <c r="A626" s="156">
        <v>10.4</v>
      </c>
      <c r="B626" s="141">
        <v>0.77500000000000002</v>
      </c>
      <c r="C626" s="141">
        <v>36.242079654141605</v>
      </c>
      <c r="D626" s="141">
        <v>0</v>
      </c>
      <c r="F626" s="141">
        <v>21</v>
      </c>
      <c r="G626" s="141">
        <v>37.04</v>
      </c>
    </row>
    <row r="627" spans="1:7" x14ac:dyDescent="0.25">
      <c r="A627" s="156">
        <v>10.417</v>
      </c>
      <c r="B627" s="141">
        <v>0.77500000000000002</v>
      </c>
      <c r="C627" s="141">
        <v>36.200416307764563</v>
      </c>
      <c r="D627" s="141">
        <v>0</v>
      </c>
      <c r="F627" s="141">
        <v>21</v>
      </c>
      <c r="G627" s="141">
        <v>37.03</v>
      </c>
    </row>
    <row r="628" spans="1:7" x14ac:dyDescent="0.25">
      <c r="A628" s="156">
        <v>10.433</v>
      </c>
      <c r="B628" s="141">
        <v>0.77666666666666695</v>
      </c>
      <c r="C628" s="141">
        <v>36.258248837562945</v>
      </c>
      <c r="D628" s="141">
        <v>0</v>
      </c>
      <c r="F628" s="141">
        <v>21</v>
      </c>
      <c r="G628" s="141">
        <v>37.020000000000003</v>
      </c>
    </row>
    <row r="629" spans="1:7" x14ac:dyDescent="0.25">
      <c r="A629" s="156">
        <v>10.45</v>
      </c>
      <c r="B629" s="141">
        <v>0.78500000000000003</v>
      </c>
      <c r="C629" s="141">
        <v>36.70236709747423</v>
      </c>
      <c r="D629" s="141">
        <v>0</v>
      </c>
      <c r="F629" s="141">
        <v>21</v>
      </c>
      <c r="G629" s="141">
        <v>37.014285714285698</v>
      </c>
    </row>
    <row r="630" spans="1:7" x14ac:dyDescent="0.25">
      <c r="A630" s="156">
        <v>10.467000000000001</v>
      </c>
      <c r="B630" s="141">
        <v>0.793333333333333</v>
      </c>
      <c r="C630" s="141">
        <v>37.100811049711439</v>
      </c>
      <c r="D630" s="141">
        <v>0</v>
      </c>
      <c r="F630" s="141">
        <v>21</v>
      </c>
      <c r="G630" s="141">
        <v>37.015000000000001</v>
      </c>
    </row>
    <row r="631" spans="1:7" x14ac:dyDescent="0.25">
      <c r="A631" s="156">
        <v>10.483000000000001</v>
      </c>
      <c r="B631" s="141">
        <v>0.80500000000000005</v>
      </c>
      <c r="C631" s="141">
        <v>37.665461233681107</v>
      </c>
      <c r="D631" s="141">
        <v>0</v>
      </c>
      <c r="F631" s="141">
        <v>21</v>
      </c>
      <c r="G631" s="141">
        <v>37.015000000000001</v>
      </c>
    </row>
    <row r="632" spans="1:7" x14ac:dyDescent="0.25">
      <c r="A632" s="156">
        <v>10.5</v>
      </c>
      <c r="B632" s="141">
        <v>0.80500000000000005</v>
      </c>
      <c r="C632" s="141">
        <v>37.645657960182135</v>
      </c>
      <c r="D632" s="141">
        <v>0</v>
      </c>
      <c r="F632" s="141">
        <v>21</v>
      </c>
      <c r="G632" s="141">
        <v>37.024000000000001</v>
      </c>
    </row>
    <row r="633" spans="1:7" x14ac:dyDescent="0.25">
      <c r="A633" s="156">
        <v>10.516999999999999</v>
      </c>
      <c r="B633" s="141">
        <v>0.82</v>
      </c>
      <c r="C633" s="141">
        <v>38.403452304383976</v>
      </c>
      <c r="D633" s="141">
        <v>0</v>
      </c>
      <c r="F633" s="141">
        <v>21</v>
      </c>
      <c r="G633" s="141">
        <v>37.034999999999997</v>
      </c>
    </row>
    <row r="634" spans="1:7" x14ac:dyDescent="0.25">
      <c r="A634" s="156">
        <v>10.532999999999999</v>
      </c>
      <c r="B634" s="141">
        <v>0.82499999999999996</v>
      </c>
      <c r="C634" s="141">
        <v>38.620565218997804</v>
      </c>
      <c r="D634" s="141">
        <v>0</v>
      </c>
      <c r="F634" s="141">
        <v>21</v>
      </c>
      <c r="G634" s="141">
        <v>37.03</v>
      </c>
    </row>
    <row r="635" spans="1:7" x14ac:dyDescent="0.25">
      <c r="A635" s="156">
        <v>10.55</v>
      </c>
      <c r="B635" s="141">
        <v>0.82499999999999996</v>
      </c>
      <c r="C635" s="141">
        <v>38.64742376476147</v>
      </c>
      <c r="D635" s="141">
        <v>0</v>
      </c>
      <c r="F635" s="141">
        <v>21</v>
      </c>
      <c r="G635" s="141">
        <v>37.01</v>
      </c>
    </row>
    <row r="636" spans="1:7" x14ac:dyDescent="0.25">
      <c r="A636" s="156">
        <v>10.567</v>
      </c>
      <c r="B636" s="141">
        <v>0.84</v>
      </c>
      <c r="C636" s="141">
        <v>39.338029174408682</v>
      </c>
      <c r="D636" s="141">
        <v>0</v>
      </c>
      <c r="F636" s="141">
        <v>21</v>
      </c>
      <c r="G636" s="141">
        <v>37.015000000000001</v>
      </c>
    </row>
    <row r="637" spans="1:7" x14ac:dyDescent="0.25">
      <c r="A637" s="156">
        <v>10.583</v>
      </c>
      <c r="B637" s="141">
        <v>0.85</v>
      </c>
      <c r="C637" s="141">
        <v>39.826906909042656</v>
      </c>
      <c r="D637" s="141">
        <v>0</v>
      </c>
      <c r="F637" s="141">
        <v>21</v>
      </c>
      <c r="G637" s="141">
        <v>37.015999999999998</v>
      </c>
    </row>
    <row r="638" spans="1:7" x14ac:dyDescent="0.25">
      <c r="A638" s="156">
        <v>10.6</v>
      </c>
      <c r="B638" s="141">
        <v>0.85666666666666702</v>
      </c>
      <c r="C638" s="141">
        <v>40.185748539448731</v>
      </c>
      <c r="D638" s="141">
        <v>0</v>
      </c>
      <c r="F638" s="141">
        <v>21</v>
      </c>
      <c r="G638" s="141">
        <v>37.024999999999999</v>
      </c>
    </row>
    <row r="639" spans="1:7" x14ac:dyDescent="0.25">
      <c r="A639" s="156">
        <v>10.617000000000001</v>
      </c>
      <c r="B639" s="141">
        <v>0.87</v>
      </c>
      <c r="C639" s="141">
        <v>40.824014161377093</v>
      </c>
      <c r="D639" s="141">
        <v>0</v>
      </c>
      <c r="F639" s="141">
        <v>21</v>
      </c>
      <c r="G639" s="141">
        <v>37.037500000000001</v>
      </c>
    </row>
    <row r="640" spans="1:7" x14ac:dyDescent="0.25">
      <c r="A640" s="156">
        <v>10.632999999999999</v>
      </c>
      <c r="B640" s="141">
        <v>0.875</v>
      </c>
      <c r="C640" s="141">
        <v>41.125797503045597</v>
      </c>
      <c r="D640" s="141">
        <v>0</v>
      </c>
      <c r="F640" s="141">
        <v>21</v>
      </c>
      <c r="G640" s="141">
        <v>37.045000000000002</v>
      </c>
    </row>
    <row r="641" spans="1:7" x14ac:dyDescent="0.25">
      <c r="A641" s="156">
        <v>10.65</v>
      </c>
      <c r="B641" s="141">
        <v>0.88666666666666705</v>
      </c>
      <c r="C641" s="141">
        <v>41.696253577973543</v>
      </c>
      <c r="D641" s="141">
        <v>0</v>
      </c>
      <c r="F641" s="141">
        <v>21</v>
      </c>
      <c r="G641" s="141">
        <v>37.033333333333303</v>
      </c>
    </row>
    <row r="642" spans="1:7" x14ac:dyDescent="0.25">
      <c r="A642" s="156">
        <v>10.667</v>
      </c>
      <c r="B642" s="141">
        <v>0.88666666666666705</v>
      </c>
      <c r="C642" s="141">
        <v>41.655000238107732</v>
      </c>
      <c r="D642" s="141">
        <v>0</v>
      </c>
      <c r="F642" s="141">
        <v>21</v>
      </c>
      <c r="G642" s="141">
        <v>37.024285714285703</v>
      </c>
    </row>
    <row r="643" spans="1:7" x14ac:dyDescent="0.25">
      <c r="A643" s="156">
        <v>10.683</v>
      </c>
      <c r="B643" s="141">
        <v>0.90500000000000003</v>
      </c>
      <c r="C643" s="141">
        <v>42.573188358278166</v>
      </c>
      <c r="D643" s="141">
        <v>0</v>
      </c>
      <c r="F643" s="141">
        <v>21</v>
      </c>
      <c r="G643" s="141">
        <v>37.015000000000001</v>
      </c>
    </row>
    <row r="644" spans="1:7" x14ac:dyDescent="0.25">
      <c r="A644" s="156">
        <v>10.7</v>
      </c>
      <c r="B644" s="141">
        <v>0.92</v>
      </c>
      <c r="C644" s="141">
        <v>43.29669938511126</v>
      </c>
      <c r="D644" s="141">
        <v>0</v>
      </c>
      <c r="F644" s="141">
        <v>21</v>
      </c>
      <c r="G644" s="141">
        <v>37.024999999999999</v>
      </c>
    </row>
    <row r="645" spans="1:7" x14ac:dyDescent="0.25">
      <c r="A645" s="156">
        <v>10.717000000000001</v>
      </c>
      <c r="B645" s="141">
        <v>0.93</v>
      </c>
      <c r="C645" s="141">
        <v>43.773098656201718</v>
      </c>
      <c r="D645" s="141">
        <v>0</v>
      </c>
      <c r="F645" s="141">
        <v>21</v>
      </c>
      <c r="G645" s="141">
        <v>37.034999999999997</v>
      </c>
    </row>
    <row r="646" spans="1:7" x14ac:dyDescent="0.25">
      <c r="A646" s="156">
        <v>10.733000000000001</v>
      </c>
      <c r="B646" s="141">
        <v>0.94</v>
      </c>
      <c r="C646" s="141">
        <v>44.241875183996285</v>
      </c>
      <c r="D646" s="141">
        <v>0</v>
      </c>
      <c r="F646" s="141">
        <v>21</v>
      </c>
      <c r="G646" s="141">
        <v>37.034999999999997</v>
      </c>
    </row>
    <row r="647" spans="1:7" x14ac:dyDescent="0.25">
      <c r="A647" s="156">
        <v>10.75</v>
      </c>
      <c r="B647" s="141">
        <v>0.94</v>
      </c>
      <c r="C647" s="141">
        <v>44.246980970774338</v>
      </c>
      <c r="D647" s="141">
        <v>0</v>
      </c>
      <c r="F647" s="141">
        <v>21</v>
      </c>
      <c r="G647" s="141">
        <v>37.034999999999997</v>
      </c>
    </row>
    <row r="648" spans="1:7" x14ac:dyDescent="0.25">
      <c r="A648" s="156">
        <v>10.766999999999999</v>
      </c>
      <c r="B648" s="141">
        <v>0.95499999999999996</v>
      </c>
      <c r="C648" s="141">
        <v>44.972355119073455</v>
      </c>
      <c r="D648" s="141">
        <v>0</v>
      </c>
      <c r="F648" s="141">
        <v>21</v>
      </c>
      <c r="G648" s="141">
        <v>37.024999999999999</v>
      </c>
    </row>
    <row r="649" spans="1:7" x14ac:dyDescent="0.25">
      <c r="A649" s="156">
        <v>10.782999999999999</v>
      </c>
      <c r="B649" s="141">
        <v>0.97</v>
      </c>
      <c r="C649" s="141">
        <v>45.731197023535962</v>
      </c>
      <c r="D649" s="141">
        <v>0</v>
      </c>
      <c r="F649" s="141">
        <v>21</v>
      </c>
      <c r="G649" s="141">
        <v>37.026000000000003</v>
      </c>
    </row>
    <row r="650" spans="1:7" x14ac:dyDescent="0.25">
      <c r="A650" s="156">
        <v>10.8</v>
      </c>
      <c r="B650" s="141">
        <v>0.98</v>
      </c>
      <c r="C650" s="141">
        <v>46.192897660475822</v>
      </c>
      <c r="D650" s="141">
        <v>0</v>
      </c>
      <c r="F650" s="141">
        <v>21</v>
      </c>
      <c r="G650" s="141">
        <v>37.024999999999999</v>
      </c>
    </row>
    <row r="651" spans="1:7" x14ac:dyDescent="0.25">
      <c r="A651" s="156">
        <v>10.817</v>
      </c>
      <c r="B651" s="141">
        <v>0.99333333333333296</v>
      </c>
      <c r="C651" s="141">
        <v>46.854630456026619</v>
      </c>
      <c r="D651" s="141">
        <v>0</v>
      </c>
      <c r="F651" s="141">
        <v>21</v>
      </c>
      <c r="G651" s="141">
        <v>37.045000000000002</v>
      </c>
    </row>
    <row r="652" spans="1:7" x14ac:dyDescent="0.25">
      <c r="A652" s="156">
        <v>10.833</v>
      </c>
      <c r="B652" s="141">
        <v>1</v>
      </c>
      <c r="C652" s="141">
        <v>47.185218221434219</v>
      </c>
      <c r="D652" s="141">
        <v>0</v>
      </c>
      <c r="F652" s="141">
        <v>21</v>
      </c>
      <c r="G652" s="141">
        <v>37.045000000000002</v>
      </c>
    </row>
    <row r="653" spans="1:7" x14ac:dyDescent="0.25">
      <c r="A653" s="156">
        <v>10.85</v>
      </c>
      <c r="B653" s="141">
        <v>1.0066666666666699</v>
      </c>
      <c r="C653" s="141">
        <v>47.477736676690476</v>
      </c>
      <c r="D653" s="141">
        <v>0</v>
      </c>
      <c r="F653" s="141">
        <v>21</v>
      </c>
      <c r="G653" s="141">
        <v>37.03</v>
      </c>
    </row>
    <row r="654" spans="1:7" x14ac:dyDescent="0.25">
      <c r="A654" s="156">
        <v>10.867000000000001</v>
      </c>
      <c r="B654" s="141">
        <v>1.02</v>
      </c>
      <c r="C654" s="141">
        <v>48.164003178722716</v>
      </c>
      <c r="D654" s="141">
        <v>0</v>
      </c>
      <c r="F654" s="141">
        <v>21</v>
      </c>
      <c r="G654" s="141">
        <v>37.024999999999999</v>
      </c>
    </row>
    <row r="655" spans="1:7" x14ac:dyDescent="0.25">
      <c r="A655" s="156">
        <v>10.882999999999999</v>
      </c>
      <c r="B655" s="141">
        <v>1.03</v>
      </c>
      <c r="C655" s="141">
        <v>48.64747383579833</v>
      </c>
      <c r="D655" s="141">
        <v>0</v>
      </c>
      <c r="F655" s="141">
        <v>21</v>
      </c>
      <c r="G655" s="141">
        <v>37.024999999999999</v>
      </c>
    </row>
    <row r="656" spans="1:7" x14ac:dyDescent="0.25">
      <c r="A656" s="156">
        <v>10.9</v>
      </c>
      <c r="B656" s="141">
        <v>1.0449999999999999</v>
      </c>
      <c r="C656" s="141">
        <v>49.340073673876589</v>
      </c>
      <c r="D656" s="141">
        <v>0</v>
      </c>
      <c r="F656" s="141">
        <v>21</v>
      </c>
      <c r="G656" s="141">
        <v>37.029000000000003</v>
      </c>
    </row>
    <row r="657" spans="1:7" x14ac:dyDescent="0.25">
      <c r="A657" s="156">
        <v>10.917</v>
      </c>
      <c r="B657" s="141">
        <v>1.06</v>
      </c>
      <c r="C657" s="141">
        <v>50.131986674698311</v>
      </c>
      <c r="D657" s="141">
        <v>0</v>
      </c>
      <c r="F657" s="141">
        <v>21</v>
      </c>
      <c r="G657" s="141">
        <v>37.029000000000003</v>
      </c>
    </row>
    <row r="658" spans="1:7" x14ac:dyDescent="0.25">
      <c r="A658" s="156">
        <v>10.933</v>
      </c>
      <c r="B658" s="141">
        <v>1.06</v>
      </c>
      <c r="C658" s="141">
        <v>50.078539157742121</v>
      </c>
      <c r="D658" s="141">
        <v>0</v>
      </c>
      <c r="F658" s="141">
        <v>21</v>
      </c>
      <c r="G658" s="141">
        <v>37.04</v>
      </c>
    </row>
    <row r="659" spans="1:7" x14ac:dyDescent="0.25">
      <c r="A659" s="156">
        <v>10.95</v>
      </c>
      <c r="B659" s="141">
        <v>1.0649999999999999</v>
      </c>
      <c r="C659" s="141">
        <v>50.325919220205193</v>
      </c>
      <c r="D659" s="141">
        <v>0</v>
      </c>
      <c r="F659" s="141">
        <v>21</v>
      </c>
      <c r="G659" s="141">
        <v>37.020000000000003</v>
      </c>
    </row>
    <row r="660" spans="1:7" x14ac:dyDescent="0.25">
      <c r="A660" s="156">
        <v>10.967000000000001</v>
      </c>
      <c r="B660" s="141">
        <v>1.0649999999999999</v>
      </c>
      <c r="C660" s="141">
        <v>50.282569419443583</v>
      </c>
      <c r="D660" s="141">
        <v>0</v>
      </c>
      <c r="F660" s="141">
        <v>21</v>
      </c>
      <c r="G660" s="141">
        <v>37.014000000000003</v>
      </c>
    </row>
    <row r="661" spans="1:7" x14ac:dyDescent="0.25">
      <c r="A661" s="156">
        <v>10.983000000000001</v>
      </c>
      <c r="B661" s="141">
        <v>1.085</v>
      </c>
      <c r="C661" s="141">
        <v>51.280779860646398</v>
      </c>
      <c r="D661" s="141">
        <v>0</v>
      </c>
      <c r="F661" s="141">
        <v>21</v>
      </c>
      <c r="G661" s="141">
        <v>37.020000000000003</v>
      </c>
    </row>
    <row r="662" spans="1:7" x14ac:dyDescent="0.25">
      <c r="A662" s="156">
        <v>11</v>
      </c>
      <c r="B662" s="141">
        <v>1.1000000000000001</v>
      </c>
      <c r="C662" s="141">
        <v>51.993362313479736</v>
      </c>
      <c r="D662" s="141">
        <v>0</v>
      </c>
      <c r="F662" s="141">
        <v>21</v>
      </c>
      <c r="G662" s="141">
        <v>37.045000000000002</v>
      </c>
    </row>
    <row r="663" spans="1:7" x14ac:dyDescent="0.25">
      <c r="A663" s="156">
        <v>11.016999999999999</v>
      </c>
      <c r="B663" s="141">
        <v>1.1100000000000001</v>
      </c>
      <c r="C663" s="141">
        <v>52.51732997074356</v>
      </c>
      <c r="D663" s="141">
        <v>0</v>
      </c>
      <c r="F663" s="141">
        <v>21</v>
      </c>
      <c r="G663" s="141">
        <v>37.043999999999997</v>
      </c>
    </row>
    <row r="664" spans="1:7" x14ac:dyDescent="0.25">
      <c r="A664" s="156">
        <v>11.032999999999999</v>
      </c>
      <c r="B664" s="141">
        <v>1.1200000000000001</v>
      </c>
      <c r="C664" s="141">
        <v>52.965374585026261</v>
      </c>
      <c r="D664" s="141">
        <v>0</v>
      </c>
      <c r="F664" s="141">
        <v>21</v>
      </c>
      <c r="G664" s="141">
        <v>37.033333333333303</v>
      </c>
    </row>
    <row r="665" spans="1:7" x14ac:dyDescent="0.25">
      <c r="A665" s="156">
        <v>11.05</v>
      </c>
      <c r="B665" s="141">
        <v>1.1299999999999999</v>
      </c>
      <c r="C665" s="141">
        <v>53.466599731480521</v>
      </c>
      <c r="D665" s="141">
        <v>0</v>
      </c>
      <c r="F665" s="141">
        <v>21</v>
      </c>
      <c r="G665" s="141">
        <v>37.023333333333298</v>
      </c>
    </row>
    <row r="666" spans="1:7" x14ac:dyDescent="0.25">
      <c r="A666" s="156">
        <v>11.067</v>
      </c>
      <c r="B666" s="141">
        <v>1.1399999999999999</v>
      </c>
      <c r="C666" s="141">
        <v>53.959627725888438</v>
      </c>
      <c r="D666" s="141">
        <v>0</v>
      </c>
      <c r="F666" s="141">
        <v>21</v>
      </c>
      <c r="G666" s="141">
        <v>37.025714285714301</v>
      </c>
    </row>
    <row r="667" spans="1:7" x14ac:dyDescent="0.25">
      <c r="A667" s="156">
        <v>11.083</v>
      </c>
      <c r="B667" s="141">
        <v>1.155</v>
      </c>
      <c r="C667" s="141">
        <v>54.659306488798926</v>
      </c>
      <c r="D667" s="141">
        <v>0</v>
      </c>
      <c r="F667" s="141">
        <v>21</v>
      </c>
      <c r="G667" s="141">
        <v>37.045000000000002</v>
      </c>
    </row>
    <row r="668" spans="1:7" x14ac:dyDescent="0.25">
      <c r="A668" s="156">
        <v>11.1</v>
      </c>
      <c r="B668" s="141">
        <v>1.17</v>
      </c>
      <c r="C668" s="141">
        <v>55.404305162218371</v>
      </c>
      <c r="D668" s="141">
        <v>0</v>
      </c>
      <c r="F668" s="141">
        <v>21</v>
      </c>
      <c r="G668" s="141">
        <v>37.055</v>
      </c>
    </row>
    <row r="669" spans="1:7" x14ac:dyDescent="0.25">
      <c r="A669" s="156">
        <v>11.117000000000001</v>
      </c>
      <c r="B669" s="141">
        <v>1.17333333333333</v>
      </c>
      <c r="C669" s="141">
        <v>55.547434995369287</v>
      </c>
      <c r="D669" s="141">
        <v>0</v>
      </c>
      <c r="F669" s="141">
        <v>21</v>
      </c>
      <c r="G669" s="141">
        <v>37.038333333333298</v>
      </c>
    </row>
    <row r="670" spans="1:7" x14ac:dyDescent="0.25">
      <c r="A670" s="156">
        <v>11.132999999999999</v>
      </c>
      <c r="B670" s="141">
        <v>1.1850000000000001</v>
      </c>
      <c r="C670" s="141">
        <v>56.104799578875934</v>
      </c>
      <c r="D670" s="141">
        <v>0</v>
      </c>
      <c r="F670" s="141">
        <v>21</v>
      </c>
      <c r="G670" s="141">
        <v>37.038333333333298</v>
      </c>
    </row>
    <row r="671" spans="1:7" x14ac:dyDescent="0.25">
      <c r="A671" s="156">
        <v>11.15</v>
      </c>
      <c r="B671" s="141">
        <v>1.2</v>
      </c>
      <c r="C671" s="141">
        <v>56.901319198770615</v>
      </c>
      <c r="D671" s="141">
        <v>0</v>
      </c>
      <c r="F671" s="141">
        <v>21</v>
      </c>
      <c r="G671" s="141">
        <v>37.024545454545503</v>
      </c>
    </row>
    <row r="672" spans="1:7" x14ac:dyDescent="0.25">
      <c r="A672" s="156">
        <v>11.167</v>
      </c>
      <c r="B672" s="141">
        <v>1.2150000000000001</v>
      </c>
      <c r="C672" s="141">
        <v>57.552478293187967</v>
      </c>
      <c r="D672" s="141">
        <v>0</v>
      </c>
      <c r="F672" s="141">
        <v>21</v>
      </c>
      <c r="G672" s="141">
        <v>37.034999999999997</v>
      </c>
    </row>
    <row r="673" spans="1:7" x14ac:dyDescent="0.25">
      <c r="A673" s="156">
        <v>11.183</v>
      </c>
      <c r="B673" s="141">
        <v>1.23</v>
      </c>
      <c r="C673" s="141">
        <v>58.31636310249965</v>
      </c>
      <c r="D673" s="141">
        <v>0</v>
      </c>
      <c r="F673" s="141">
        <v>21</v>
      </c>
      <c r="G673" s="141">
        <v>37.034285714285701</v>
      </c>
    </row>
    <row r="674" spans="1:7" x14ac:dyDescent="0.25">
      <c r="A674" s="156">
        <v>11.2</v>
      </c>
      <c r="B674" s="141">
        <v>1.24</v>
      </c>
      <c r="C674" s="141">
        <v>58.859312938967427</v>
      </c>
      <c r="D674" s="141">
        <v>0</v>
      </c>
      <c r="F674" s="141">
        <v>21</v>
      </c>
      <c r="G674" s="141">
        <v>37.034999999999997</v>
      </c>
    </row>
    <row r="675" spans="1:7" x14ac:dyDescent="0.25">
      <c r="A675" s="156">
        <v>11.217000000000001</v>
      </c>
      <c r="B675" s="141">
        <v>1.246</v>
      </c>
      <c r="C675" s="141">
        <v>58.972092799527687</v>
      </c>
      <c r="D675" s="141">
        <v>0</v>
      </c>
      <c r="F675" s="141">
        <v>21</v>
      </c>
      <c r="G675" s="141">
        <v>37.03</v>
      </c>
    </row>
    <row r="676" spans="1:7" x14ac:dyDescent="0.25">
      <c r="A676" s="156">
        <v>11.233000000000001</v>
      </c>
      <c r="B676" s="141">
        <v>1.2649999999999999</v>
      </c>
      <c r="C676" s="141">
        <v>60.113162530809539</v>
      </c>
      <c r="D676" s="141">
        <v>0</v>
      </c>
      <c r="F676" s="141">
        <v>21</v>
      </c>
      <c r="G676" s="141">
        <v>37.049999999999997</v>
      </c>
    </row>
    <row r="677" spans="1:7" x14ac:dyDescent="0.25">
      <c r="A677" s="156">
        <v>11.25</v>
      </c>
      <c r="B677" s="141">
        <v>1.2849999999999999</v>
      </c>
      <c r="C677" s="141">
        <v>60.988451906512708</v>
      </c>
      <c r="D677" s="141">
        <v>0</v>
      </c>
      <c r="F677" s="141">
        <v>21</v>
      </c>
      <c r="G677" s="141">
        <v>37.049999999999997</v>
      </c>
    </row>
    <row r="678" spans="1:7" x14ac:dyDescent="0.25">
      <c r="A678" s="156">
        <v>11.266999999999999</v>
      </c>
      <c r="B678" s="141">
        <v>1.2849999999999999</v>
      </c>
      <c r="C678" s="141">
        <v>60.96803217558324</v>
      </c>
      <c r="D678" s="141">
        <v>0</v>
      </c>
      <c r="F678" s="141">
        <v>21</v>
      </c>
      <c r="G678" s="141">
        <v>37.033333333333303</v>
      </c>
    </row>
    <row r="679" spans="1:7" x14ac:dyDescent="0.25">
      <c r="A679" s="156">
        <v>11.282999999999999</v>
      </c>
      <c r="B679" s="141">
        <v>1.2949999999999999</v>
      </c>
      <c r="C679" s="141">
        <v>61.43713369718585</v>
      </c>
      <c r="D679" s="141">
        <v>0</v>
      </c>
      <c r="F679" s="141">
        <v>21.05</v>
      </c>
      <c r="G679" s="141">
        <v>37.020000000000003</v>
      </c>
    </row>
    <row r="680" spans="1:7" x14ac:dyDescent="0.25">
      <c r="A680" s="156">
        <v>11.3</v>
      </c>
      <c r="B680" s="141">
        <v>1.31</v>
      </c>
      <c r="C680" s="141">
        <v>62.081997415225167</v>
      </c>
      <c r="D680" s="141">
        <v>0</v>
      </c>
      <c r="F680" s="141">
        <v>21.2</v>
      </c>
      <c r="G680" s="141">
        <v>37.015000000000001</v>
      </c>
    </row>
    <row r="681" spans="1:7" x14ac:dyDescent="0.25">
      <c r="A681" s="156">
        <v>11.317</v>
      </c>
      <c r="B681" s="141">
        <v>1.33</v>
      </c>
      <c r="C681" s="141">
        <v>62.877543428555796</v>
      </c>
      <c r="D681" s="141">
        <v>0</v>
      </c>
      <c r="F681" s="141">
        <v>21.43</v>
      </c>
      <c r="G681" s="141">
        <v>37.034999999999997</v>
      </c>
    </row>
    <row r="682" spans="1:7" x14ac:dyDescent="0.25">
      <c r="A682" s="156">
        <v>11.333</v>
      </c>
      <c r="B682" s="141">
        <v>1.33</v>
      </c>
      <c r="C682" s="141">
        <v>62.7031795173571</v>
      </c>
      <c r="D682" s="141">
        <v>0</v>
      </c>
      <c r="F682" s="141">
        <v>21.574999999999999</v>
      </c>
      <c r="G682" s="141">
        <v>37.033999999999999</v>
      </c>
    </row>
    <row r="683" spans="1:7" x14ac:dyDescent="0.25">
      <c r="A683" s="156">
        <v>11.35</v>
      </c>
      <c r="B683" s="141">
        <v>1.35</v>
      </c>
      <c r="C683" s="141">
        <v>63.816886045053607</v>
      </c>
      <c r="D683" s="141">
        <v>0</v>
      </c>
      <c r="F683" s="141">
        <v>21.61</v>
      </c>
      <c r="G683" s="141">
        <v>37.023333333333298</v>
      </c>
    </row>
    <row r="684" spans="1:7" x14ac:dyDescent="0.25">
      <c r="A684" s="156">
        <v>11.367000000000001</v>
      </c>
      <c r="B684" s="141">
        <v>1.365</v>
      </c>
      <c r="C684" s="141">
        <v>64.708491181846995</v>
      </c>
      <c r="D684" s="141">
        <v>0</v>
      </c>
      <c r="F684" s="141">
        <v>21.675000000000001</v>
      </c>
      <c r="G684" s="141">
        <v>37.023333333333298</v>
      </c>
    </row>
    <row r="685" spans="1:7" x14ac:dyDescent="0.25">
      <c r="A685" s="156">
        <v>11.382999999999999</v>
      </c>
      <c r="B685" s="141">
        <v>1.38</v>
      </c>
      <c r="C685" s="141">
        <v>65.422361133619503</v>
      </c>
      <c r="D685" s="141">
        <v>0</v>
      </c>
      <c r="F685" s="141">
        <v>21.785</v>
      </c>
      <c r="G685" s="141">
        <v>37.034999999999997</v>
      </c>
    </row>
    <row r="686" spans="1:7" x14ac:dyDescent="0.25">
      <c r="A686" s="156">
        <v>11.4</v>
      </c>
      <c r="B686" s="141">
        <v>1.395</v>
      </c>
      <c r="C686" s="141">
        <v>66.145868750147969</v>
      </c>
      <c r="D686" s="141">
        <v>0</v>
      </c>
      <c r="F686" s="141">
        <v>21.895</v>
      </c>
      <c r="G686" s="141">
        <v>37.045000000000002</v>
      </c>
    </row>
    <row r="687" spans="1:7" x14ac:dyDescent="0.25">
      <c r="A687" s="156">
        <v>11.417</v>
      </c>
      <c r="B687" s="141">
        <v>1.395</v>
      </c>
      <c r="C687" s="141">
        <v>66.125911331027169</v>
      </c>
      <c r="D687" s="141">
        <v>0</v>
      </c>
      <c r="F687" s="141">
        <v>22.015000000000001</v>
      </c>
      <c r="G687" s="141">
        <v>37.03</v>
      </c>
    </row>
    <row r="688" spans="1:7" x14ac:dyDescent="0.25">
      <c r="A688" s="156">
        <v>11.433</v>
      </c>
      <c r="B688" s="141">
        <v>1.415</v>
      </c>
      <c r="C688" s="141">
        <v>67.076128191058658</v>
      </c>
      <c r="D688" s="141">
        <v>0</v>
      </c>
      <c r="F688" s="141">
        <v>22.16</v>
      </c>
      <c r="G688" s="141">
        <v>37.03</v>
      </c>
    </row>
    <row r="689" spans="1:7" x14ac:dyDescent="0.25">
      <c r="A689" s="156">
        <v>11.45</v>
      </c>
      <c r="B689" s="141">
        <v>1.43</v>
      </c>
      <c r="C689" s="141">
        <v>67.761167302569959</v>
      </c>
      <c r="D689" s="141">
        <v>0</v>
      </c>
      <c r="F689" s="141">
        <v>22.274999999999999</v>
      </c>
      <c r="G689" s="141">
        <v>37.036363636363603</v>
      </c>
    </row>
    <row r="690" spans="1:7" x14ac:dyDescent="0.25">
      <c r="A690" s="156">
        <v>11.467000000000001</v>
      </c>
      <c r="B690" s="141">
        <v>1.4450000000000001</v>
      </c>
      <c r="C690" s="141">
        <v>68.546131190406655</v>
      </c>
      <c r="D690" s="141">
        <v>0</v>
      </c>
      <c r="F690" s="141">
        <v>22.405000000000001</v>
      </c>
      <c r="G690" s="141">
        <v>37.044285714285699</v>
      </c>
    </row>
    <row r="691" spans="1:7" x14ac:dyDescent="0.25">
      <c r="A691" s="156">
        <v>11.483000000000001</v>
      </c>
      <c r="B691" s="141">
        <v>1.4450000000000001</v>
      </c>
      <c r="C691" s="141">
        <v>68.474606337920576</v>
      </c>
      <c r="D691" s="141">
        <v>0</v>
      </c>
      <c r="F691" s="141">
        <v>22.555</v>
      </c>
      <c r="G691" s="141">
        <v>37.034285714285701</v>
      </c>
    </row>
    <row r="692" spans="1:7" x14ac:dyDescent="0.25">
      <c r="A692" s="156">
        <v>11.5</v>
      </c>
      <c r="B692" s="141">
        <v>1.4650000000000001</v>
      </c>
      <c r="C692" s="141">
        <v>69.442269853040315</v>
      </c>
      <c r="D692" s="141">
        <v>0</v>
      </c>
      <c r="F692" s="141">
        <v>22.7</v>
      </c>
      <c r="G692" s="141">
        <v>37.034285714285701</v>
      </c>
    </row>
    <row r="693" spans="1:7" x14ac:dyDescent="0.25">
      <c r="A693" s="156">
        <v>11.516999999999999</v>
      </c>
      <c r="B693" s="141">
        <v>1.48</v>
      </c>
      <c r="C693" s="141">
        <v>70.166121365298153</v>
      </c>
      <c r="D693" s="141">
        <v>0</v>
      </c>
      <c r="F693" s="141">
        <v>22.82</v>
      </c>
      <c r="G693" s="141">
        <v>37.045999999999999</v>
      </c>
    </row>
    <row r="694" spans="1:7" x14ac:dyDescent="0.25">
      <c r="A694" s="156">
        <v>11.532999999999999</v>
      </c>
      <c r="B694" s="141">
        <v>1.4950000000000001</v>
      </c>
      <c r="C694" s="141">
        <v>70.775746559334706</v>
      </c>
      <c r="D694" s="141">
        <v>0</v>
      </c>
      <c r="F694" s="141">
        <v>22.965</v>
      </c>
      <c r="G694" s="141">
        <v>37.049999999999997</v>
      </c>
    </row>
    <row r="695" spans="1:7" x14ac:dyDescent="0.25">
      <c r="A695" s="156">
        <v>11.55</v>
      </c>
      <c r="B695" s="141">
        <v>1.4950000000000001</v>
      </c>
      <c r="C695" s="141">
        <v>70.876746601498951</v>
      </c>
      <c r="D695" s="141">
        <v>0</v>
      </c>
      <c r="F695" s="141">
        <v>23.1</v>
      </c>
      <c r="G695" s="141">
        <v>37.034999999999997</v>
      </c>
    </row>
    <row r="696" spans="1:7" x14ac:dyDescent="0.25">
      <c r="A696" s="156">
        <v>11.567</v>
      </c>
      <c r="B696" s="141">
        <v>1.51</v>
      </c>
      <c r="C696" s="141">
        <v>71.632288637554623</v>
      </c>
      <c r="D696" s="141">
        <v>0</v>
      </c>
      <c r="F696" s="141">
        <v>23.245000000000001</v>
      </c>
      <c r="G696" s="141">
        <v>37.024999999999999</v>
      </c>
    </row>
    <row r="697" spans="1:7" x14ac:dyDescent="0.25">
      <c r="A697" s="156">
        <v>11.583</v>
      </c>
      <c r="B697" s="141">
        <v>1.5349999999999999</v>
      </c>
      <c r="C697" s="141">
        <v>72.799546051455806</v>
      </c>
      <c r="D697" s="141">
        <v>0</v>
      </c>
      <c r="F697" s="141">
        <v>23.385000000000002</v>
      </c>
      <c r="G697" s="141">
        <v>37.03</v>
      </c>
    </row>
    <row r="698" spans="1:7" x14ac:dyDescent="0.25">
      <c r="A698" s="156">
        <v>11.6</v>
      </c>
      <c r="B698" s="141">
        <v>1.55</v>
      </c>
      <c r="C698" s="141">
        <v>73.487990112753877</v>
      </c>
      <c r="D698" s="141">
        <v>0</v>
      </c>
      <c r="F698" s="141">
        <v>23.515000000000001</v>
      </c>
      <c r="G698" s="141">
        <v>37.045000000000002</v>
      </c>
    </row>
    <row r="699" spans="1:7" x14ac:dyDescent="0.25">
      <c r="A699" s="156">
        <v>11.617000000000001</v>
      </c>
      <c r="B699" s="141">
        <v>1.56</v>
      </c>
      <c r="C699" s="141">
        <v>73.893328977235882</v>
      </c>
      <c r="D699" s="141">
        <v>0</v>
      </c>
      <c r="F699" s="141">
        <v>23.66</v>
      </c>
      <c r="G699" s="141">
        <v>37.045000000000002</v>
      </c>
    </row>
    <row r="700" spans="1:7" x14ac:dyDescent="0.25">
      <c r="A700" s="156">
        <v>11.632999999999999</v>
      </c>
      <c r="B700" s="141">
        <v>1.575</v>
      </c>
      <c r="C700" s="141">
        <v>74.674674305166889</v>
      </c>
      <c r="D700" s="141">
        <v>0</v>
      </c>
      <c r="F700" s="141">
        <v>23.824999999999999</v>
      </c>
      <c r="G700" s="141">
        <v>37.055</v>
      </c>
    </row>
    <row r="701" spans="1:7" x14ac:dyDescent="0.25">
      <c r="A701" s="156">
        <v>11.65</v>
      </c>
      <c r="B701" s="141">
        <v>1.595</v>
      </c>
      <c r="C701" s="141">
        <v>75.560202363674208</v>
      </c>
      <c r="D701" s="141">
        <v>0</v>
      </c>
      <c r="F701" s="141">
        <v>23.965</v>
      </c>
      <c r="G701" s="141">
        <v>37.055</v>
      </c>
    </row>
    <row r="702" spans="1:7" x14ac:dyDescent="0.25">
      <c r="A702" s="156">
        <v>11.667</v>
      </c>
      <c r="B702" s="141">
        <v>1.61</v>
      </c>
      <c r="C702" s="141">
        <v>76.304159934851825</v>
      </c>
      <c r="D702" s="141">
        <v>0</v>
      </c>
      <c r="F702" s="141">
        <v>24.14</v>
      </c>
      <c r="G702" s="141">
        <v>37.047142857142902</v>
      </c>
    </row>
    <row r="703" spans="1:7" x14ac:dyDescent="0.25">
      <c r="A703" s="156">
        <v>11.683</v>
      </c>
      <c r="B703" s="141">
        <v>1.625</v>
      </c>
      <c r="C703" s="141">
        <v>77.033800888105674</v>
      </c>
      <c r="D703" s="141">
        <v>0</v>
      </c>
      <c r="F703" s="141">
        <v>24.31</v>
      </c>
      <c r="G703" s="141">
        <v>37.034285714285701</v>
      </c>
    </row>
    <row r="704" spans="1:7" x14ac:dyDescent="0.25">
      <c r="A704" s="156">
        <v>11.7</v>
      </c>
      <c r="B704" s="141">
        <v>1.64</v>
      </c>
      <c r="C704" s="141">
        <v>77.714817906107854</v>
      </c>
      <c r="D704" s="141">
        <v>0</v>
      </c>
      <c r="F704" s="141">
        <v>24.434999999999999</v>
      </c>
      <c r="G704" s="141">
        <v>37.0536363636364</v>
      </c>
    </row>
    <row r="705" spans="1:7" x14ac:dyDescent="0.25">
      <c r="A705" s="156">
        <v>11.717000000000001</v>
      </c>
      <c r="B705" s="141">
        <v>1.655</v>
      </c>
      <c r="C705" s="141">
        <v>78.417822685866739</v>
      </c>
      <c r="D705" s="141">
        <v>0</v>
      </c>
      <c r="F705" s="141">
        <v>24.605</v>
      </c>
      <c r="G705" s="141">
        <v>37.051428571428602</v>
      </c>
    </row>
    <row r="706" spans="1:7" x14ac:dyDescent="0.25">
      <c r="A706" s="156">
        <v>11.733000000000001</v>
      </c>
      <c r="B706" s="141">
        <v>1.67</v>
      </c>
      <c r="C706" s="141">
        <v>79.221264709428837</v>
      </c>
      <c r="D706" s="141">
        <v>0</v>
      </c>
      <c r="F706" s="141">
        <v>24.774999999999999</v>
      </c>
      <c r="G706" s="141">
        <v>37.043999999999997</v>
      </c>
    </row>
    <row r="707" spans="1:7" x14ac:dyDescent="0.25">
      <c r="A707" s="156">
        <v>11.75</v>
      </c>
      <c r="B707" s="141">
        <v>1.69</v>
      </c>
      <c r="C707" s="141">
        <v>80.113310383503034</v>
      </c>
      <c r="D707" s="141">
        <v>0</v>
      </c>
      <c r="F707" s="141">
        <v>24.93</v>
      </c>
      <c r="G707" s="141">
        <v>37.045000000000002</v>
      </c>
    </row>
    <row r="708" spans="1:7" x14ac:dyDescent="0.25">
      <c r="A708" s="156">
        <v>11.766999999999999</v>
      </c>
      <c r="B708" s="141">
        <v>1.7</v>
      </c>
      <c r="C708" s="141">
        <v>80.588436621784126</v>
      </c>
      <c r="D708" s="141">
        <v>0</v>
      </c>
      <c r="F708" s="141">
        <v>25.09</v>
      </c>
      <c r="G708" s="141">
        <v>37.06</v>
      </c>
    </row>
    <row r="709" spans="1:7" x14ac:dyDescent="0.25">
      <c r="A709" s="156">
        <v>11.782999999999999</v>
      </c>
      <c r="B709" s="141">
        <v>1.7150000000000001</v>
      </c>
      <c r="C709" s="141">
        <v>81.229266557030186</v>
      </c>
      <c r="D709" s="141">
        <v>0</v>
      </c>
      <c r="F709" s="141">
        <v>25.25</v>
      </c>
      <c r="G709" s="141">
        <v>37.053333333333299</v>
      </c>
    </row>
    <row r="710" spans="1:7" x14ac:dyDescent="0.25">
      <c r="A710" s="156">
        <v>11.8</v>
      </c>
      <c r="B710" s="141">
        <v>1.73</v>
      </c>
      <c r="C710" s="141">
        <v>81.868851389870969</v>
      </c>
      <c r="D710" s="141">
        <v>0</v>
      </c>
      <c r="F710" s="141">
        <v>25.445</v>
      </c>
      <c r="G710" s="141">
        <v>37.049999999999997</v>
      </c>
    </row>
    <row r="711" spans="1:7" x14ac:dyDescent="0.25">
      <c r="A711" s="156">
        <v>11.817</v>
      </c>
      <c r="B711" s="141">
        <v>1.7450000000000001</v>
      </c>
      <c r="C711" s="141">
        <v>82.6265652677357</v>
      </c>
      <c r="D711" s="141">
        <v>0</v>
      </c>
      <c r="F711" s="141">
        <v>25.62</v>
      </c>
      <c r="G711" s="141">
        <v>37.049999999999997</v>
      </c>
    </row>
    <row r="712" spans="1:7" x14ac:dyDescent="0.25">
      <c r="A712" s="156">
        <v>11.833</v>
      </c>
      <c r="B712" s="141">
        <v>1.7649999999999999</v>
      </c>
      <c r="C712" s="141">
        <v>83.439533070624123</v>
      </c>
      <c r="D712" s="141">
        <v>0</v>
      </c>
      <c r="F712" s="141">
        <v>25.79</v>
      </c>
      <c r="G712" s="141">
        <v>37.049999999999997</v>
      </c>
    </row>
    <row r="713" spans="1:7" x14ac:dyDescent="0.25">
      <c r="A713" s="156">
        <v>11.85</v>
      </c>
      <c r="B713" s="141">
        <v>1.78</v>
      </c>
      <c r="C713" s="141">
        <v>84.260772982163815</v>
      </c>
      <c r="D713" s="141">
        <v>0</v>
      </c>
      <c r="F713" s="141">
        <v>25.97</v>
      </c>
      <c r="G713" s="141">
        <v>37.044444444444402</v>
      </c>
    </row>
    <row r="714" spans="1:7" x14ac:dyDescent="0.25">
      <c r="A714" s="156">
        <v>11.867000000000001</v>
      </c>
      <c r="B714" s="141">
        <v>1.8</v>
      </c>
      <c r="C714" s="141">
        <v>85.189876126237735</v>
      </c>
      <c r="D714" s="141">
        <v>0</v>
      </c>
      <c r="F714" s="141">
        <v>26.13</v>
      </c>
      <c r="G714" s="141">
        <v>37.049999999999997</v>
      </c>
    </row>
    <row r="715" spans="1:7" x14ac:dyDescent="0.25">
      <c r="A715" s="156">
        <v>11.882999999999999</v>
      </c>
      <c r="B715" s="141">
        <v>1.825</v>
      </c>
      <c r="C715" s="141">
        <v>86.396206328283554</v>
      </c>
      <c r="D715" s="141">
        <v>0</v>
      </c>
      <c r="F715" s="141">
        <v>26.3</v>
      </c>
      <c r="G715" s="141">
        <v>37.06</v>
      </c>
    </row>
    <row r="716" spans="1:7" x14ac:dyDescent="0.25">
      <c r="A716" s="156">
        <v>11.9</v>
      </c>
      <c r="B716" s="141">
        <v>1.83666666666667</v>
      </c>
      <c r="C716" s="141">
        <v>86.864334855337205</v>
      </c>
      <c r="D716" s="141">
        <v>0</v>
      </c>
      <c r="F716" s="141">
        <v>26.495000000000001</v>
      </c>
      <c r="G716" s="141">
        <v>37.053333333333299</v>
      </c>
    </row>
    <row r="717" spans="1:7" x14ac:dyDescent="0.25">
      <c r="A717" s="156">
        <v>11.917</v>
      </c>
      <c r="B717" s="141">
        <v>1.855</v>
      </c>
      <c r="C717" s="141">
        <v>87.76023505685508</v>
      </c>
      <c r="D717" s="141">
        <v>0</v>
      </c>
      <c r="F717" s="141">
        <v>26.67</v>
      </c>
      <c r="G717" s="141">
        <v>37.064999999999998</v>
      </c>
    </row>
    <row r="718" spans="1:7" x14ac:dyDescent="0.25">
      <c r="A718" s="156">
        <v>11.933</v>
      </c>
      <c r="B718" s="141">
        <v>1.87</v>
      </c>
      <c r="C718" s="141">
        <v>88.570086281962546</v>
      </c>
      <c r="D718" s="141">
        <v>0</v>
      </c>
      <c r="F718" s="141">
        <v>26.85</v>
      </c>
      <c r="G718" s="141">
        <v>37.063333333333297</v>
      </c>
    </row>
    <row r="719" spans="1:7" x14ac:dyDescent="0.25">
      <c r="A719" s="156">
        <v>11.95</v>
      </c>
      <c r="B719" s="141">
        <v>1.88</v>
      </c>
      <c r="C719" s="141">
        <v>88.897327526203526</v>
      </c>
      <c r="D719" s="141">
        <v>0</v>
      </c>
      <c r="F719" s="141">
        <v>27.01</v>
      </c>
      <c r="G719" s="141">
        <v>37.053333333333299</v>
      </c>
    </row>
    <row r="720" spans="1:7" x14ac:dyDescent="0.25">
      <c r="A720" s="156">
        <v>11.967000000000001</v>
      </c>
      <c r="B720" s="141">
        <v>1.9</v>
      </c>
      <c r="C720" s="141">
        <v>89.868462992611271</v>
      </c>
      <c r="D720" s="141">
        <v>0</v>
      </c>
      <c r="F720" s="141">
        <v>27.204999999999998</v>
      </c>
      <c r="G720" s="141">
        <v>37.064999999999998</v>
      </c>
    </row>
    <row r="721" spans="1:7" x14ac:dyDescent="0.25">
      <c r="A721" s="156">
        <v>11.983000000000001</v>
      </c>
      <c r="B721" s="141">
        <v>1.915</v>
      </c>
      <c r="C721" s="141">
        <v>90.514192147260815</v>
      </c>
      <c r="D721" s="141">
        <v>0</v>
      </c>
      <c r="F721" s="141">
        <v>27.4</v>
      </c>
      <c r="G721" s="141">
        <v>37.06</v>
      </c>
    </row>
    <row r="722" spans="1:7" x14ac:dyDescent="0.25">
      <c r="A722" s="156">
        <v>12</v>
      </c>
      <c r="B722" s="141">
        <v>1.925</v>
      </c>
      <c r="C722" s="141">
        <v>90.949696361569522</v>
      </c>
      <c r="D722" s="141">
        <v>0</v>
      </c>
      <c r="F722" s="141">
        <v>27.57</v>
      </c>
      <c r="G722" s="141">
        <v>37.055</v>
      </c>
    </row>
    <row r="723" spans="1:7" x14ac:dyDescent="0.25">
      <c r="A723" s="156">
        <v>12.016999999999999</v>
      </c>
      <c r="B723" s="141">
        <v>1.95</v>
      </c>
      <c r="C723" s="141">
        <v>92.168185398699052</v>
      </c>
      <c r="D723" s="141">
        <v>0</v>
      </c>
      <c r="F723" s="141">
        <v>27.765000000000001</v>
      </c>
      <c r="G723" s="141">
        <v>37.064999999999998</v>
      </c>
    </row>
    <row r="724" spans="1:7" x14ac:dyDescent="0.25">
      <c r="A724" s="156">
        <v>12.032999999999999</v>
      </c>
      <c r="B724" s="141">
        <v>1.97</v>
      </c>
      <c r="C724" s="141">
        <v>92.957902964516379</v>
      </c>
      <c r="D724" s="141">
        <v>0</v>
      </c>
      <c r="F724" s="141">
        <v>27.96</v>
      </c>
      <c r="G724" s="141">
        <v>37.06</v>
      </c>
    </row>
    <row r="725" spans="1:7" x14ac:dyDescent="0.25">
      <c r="A725" s="156">
        <v>12.05</v>
      </c>
      <c r="B725" s="141">
        <v>1.9783333333333299</v>
      </c>
      <c r="C725" s="141">
        <v>93.367503994628535</v>
      </c>
      <c r="D725" s="141">
        <v>0</v>
      </c>
      <c r="F725" s="141">
        <v>28.16</v>
      </c>
      <c r="G725" s="141">
        <v>37.053333333333299</v>
      </c>
    </row>
    <row r="726" spans="1:7" x14ac:dyDescent="0.25">
      <c r="A726" s="156">
        <v>12.067</v>
      </c>
      <c r="B726" s="141">
        <v>2</v>
      </c>
      <c r="C726" s="141">
        <v>94.431017152801729</v>
      </c>
      <c r="D726" s="141">
        <v>0</v>
      </c>
      <c r="F726" s="141">
        <v>28.35</v>
      </c>
      <c r="G726" s="141">
        <v>37.064999999999998</v>
      </c>
    </row>
    <row r="727" spans="1:7" x14ac:dyDescent="0.25">
      <c r="A727" s="156">
        <v>12.083</v>
      </c>
      <c r="B727" s="141">
        <v>2.0139999999999998</v>
      </c>
      <c r="C727" s="141">
        <v>94.94805904800161</v>
      </c>
      <c r="D727" s="141">
        <v>0</v>
      </c>
      <c r="F727" s="141">
        <v>28.57</v>
      </c>
      <c r="G727" s="141">
        <v>37.06</v>
      </c>
    </row>
    <row r="728" spans="1:7" x14ac:dyDescent="0.25">
      <c r="A728" s="156">
        <v>12.1</v>
      </c>
      <c r="B728" s="141">
        <v>2.0249999999999999</v>
      </c>
      <c r="C728" s="141">
        <v>95.524859847007349</v>
      </c>
      <c r="D728" s="141">
        <v>0</v>
      </c>
      <c r="F728" s="141">
        <v>28.77</v>
      </c>
      <c r="G728" s="141">
        <v>37.064999999999998</v>
      </c>
    </row>
    <row r="729" spans="1:7" x14ac:dyDescent="0.25">
      <c r="A729" s="156">
        <v>12.117000000000001</v>
      </c>
      <c r="B729" s="141">
        <v>2.0499999999999998</v>
      </c>
      <c r="C729" s="141">
        <v>96.725003627431875</v>
      </c>
      <c r="D729" s="141">
        <v>0</v>
      </c>
      <c r="F729" s="141">
        <v>28.94</v>
      </c>
      <c r="G729" s="141">
        <v>37.07</v>
      </c>
    </row>
    <row r="730" spans="1:7" x14ac:dyDescent="0.25">
      <c r="A730" s="156">
        <v>12.132999999999999</v>
      </c>
      <c r="B730" s="141">
        <v>2.0750000000000002</v>
      </c>
      <c r="C730" s="141">
        <v>97.928437563605272</v>
      </c>
      <c r="D730" s="141">
        <v>0</v>
      </c>
      <c r="F730" s="141">
        <v>29.13</v>
      </c>
      <c r="G730" s="141">
        <v>37.064999999999998</v>
      </c>
    </row>
    <row r="731" spans="1:7" x14ac:dyDescent="0.25">
      <c r="A731" s="156">
        <v>12.15</v>
      </c>
      <c r="B731" s="141">
        <v>2.09</v>
      </c>
      <c r="C731" s="141">
        <v>98.626189248109043</v>
      </c>
      <c r="D731" s="141">
        <v>0</v>
      </c>
      <c r="F731" s="141">
        <v>29.35</v>
      </c>
      <c r="G731" s="141">
        <v>37.049999999999997</v>
      </c>
    </row>
    <row r="732" spans="1:7" x14ac:dyDescent="0.25">
      <c r="A732" s="156">
        <v>12.167</v>
      </c>
      <c r="B732" s="141">
        <v>2.1</v>
      </c>
      <c r="C732" s="141">
        <v>98.960294230395277</v>
      </c>
      <c r="D732" s="141">
        <v>0</v>
      </c>
      <c r="F732" s="141">
        <v>29.524999999999999</v>
      </c>
      <c r="G732" s="141">
        <v>37.049999999999997</v>
      </c>
    </row>
    <row r="733" spans="1:7" x14ac:dyDescent="0.25">
      <c r="A733" s="156">
        <v>12.183</v>
      </c>
      <c r="B733" s="141">
        <v>2.125</v>
      </c>
      <c r="C733" s="141">
        <v>100.35770175412712</v>
      </c>
      <c r="D733" s="141">
        <v>0</v>
      </c>
      <c r="F733" s="141">
        <v>29.72</v>
      </c>
      <c r="G733" s="141">
        <v>37.054000000000002</v>
      </c>
    </row>
    <row r="734" spans="1:7" x14ac:dyDescent="0.25">
      <c r="A734" s="156">
        <v>12.2</v>
      </c>
      <c r="B734" s="141">
        <v>2.15</v>
      </c>
      <c r="C734" s="141">
        <v>101.48213468472301</v>
      </c>
      <c r="D734" s="141">
        <v>0</v>
      </c>
      <c r="F734" s="141">
        <v>29.93</v>
      </c>
      <c r="G734" s="141">
        <v>37.045000000000002</v>
      </c>
    </row>
    <row r="735" spans="1:7" x14ac:dyDescent="0.25">
      <c r="A735" s="156">
        <v>12.217000000000001</v>
      </c>
      <c r="B735" s="141">
        <v>2.1749999999999998</v>
      </c>
      <c r="C735" s="141">
        <v>102.51610395772647</v>
      </c>
      <c r="D735" s="141">
        <v>0</v>
      </c>
      <c r="F735" s="141">
        <v>30.135000000000002</v>
      </c>
      <c r="G735" s="141">
        <v>37.045000000000002</v>
      </c>
    </row>
    <row r="736" spans="1:7" x14ac:dyDescent="0.25">
      <c r="A736" s="156">
        <v>12.233000000000001</v>
      </c>
      <c r="B736" s="141">
        <v>2.1949999999999998</v>
      </c>
      <c r="C736" s="141">
        <v>103.62689787181316</v>
      </c>
      <c r="D736" s="141">
        <v>0</v>
      </c>
      <c r="F736" s="141">
        <v>30.33</v>
      </c>
      <c r="G736" s="141">
        <v>37.048000000000002</v>
      </c>
    </row>
    <row r="737" spans="1:7" x14ac:dyDescent="0.25">
      <c r="A737" s="156">
        <v>12.25</v>
      </c>
      <c r="B737" s="141">
        <v>2.21</v>
      </c>
      <c r="C737" s="141">
        <v>104.12650462750337</v>
      </c>
      <c r="D737" s="141">
        <v>0</v>
      </c>
      <c r="F737" s="141">
        <v>30.524999999999999</v>
      </c>
      <c r="G737" s="141">
        <v>37.053333333333299</v>
      </c>
    </row>
    <row r="738" spans="1:7" x14ac:dyDescent="0.25">
      <c r="A738" s="156">
        <v>12.266999999999999</v>
      </c>
      <c r="B738" s="141">
        <v>2.2250000000000001</v>
      </c>
      <c r="C738" s="141">
        <v>104.83660192221524</v>
      </c>
      <c r="D738" s="141">
        <v>0</v>
      </c>
      <c r="F738" s="141">
        <v>30.745000000000001</v>
      </c>
      <c r="G738" s="141">
        <v>37.043999999999997</v>
      </c>
    </row>
    <row r="739" spans="1:7" x14ac:dyDescent="0.25">
      <c r="A739" s="156">
        <v>12.282999999999999</v>
      </c>
      <c r="B739" s="141">
        <v>2.2366666666666699</v>
      </c>
      <c r="C739" s="141">
        <v>105.41197738148807</v>
      </c>
      <c r="D739" s="141">
        <v>0</v>
      </c>
      <c r="F739" s="141">
        <v>30.98</v>
      </c>
      <c r="G739" s="141">
        <v>37.055</v>
      </c>
    </row>
    <row r="740" spans="1:7" x14ac:dyDescent="0.25">
      <c r="A740" s="156">
        <v>12.3</v>
      </c>
      <c r="B740" s="141">
        <v>2.2599999999999998</v>
      </c>
      <c r="C740" s="141">
        <v>106.38913966738671</v>
      </c>
      <c r="D740" s="141">
        <v>0</v>
      </c>
      <c r="F740" s="141">
        <v>31.2</v>
      </c>
      <c r="G740" s="141">
        <v>37.054000000000002</v>
      </c>
    </row>
    <row r="741" spans="1:7" x14ac:dyDescent="0.25">
      <c r="A741" s="156">
        <v>12.317</v>
      </c>
      <c r="B741" s="141">
        <v>2.2799999999999998</v>
      </c>
      <c r="C741" s="141">
        <v>107.39698482614821</v>
      </c>
      <c r="D741" s="141">
        <v>0</v>
      </c>
      <c r="F741" s="141">
        <v>31.43</v>
      </c>
      <c r="G741" s="141">
        <v>37.047142857142902</v>
      </c>
    </row>
    <row r="742" spans="1:7" x14ac:dyDescent="0.25">
      <c r="A742" s="156">
        <v>12.333</v>
      </c>
      <c r="B742" s="141">
        <v>2.2999999999999998</v>
      </c>
      <c r="C742" s="141">
        <v>108.30550475973429</v>
      </c>
      <c r="D742" s="141">
        <v>0</v>
      </c>
      <c r="F742" s="141">
        <v>31.65</v>
      </c>
      <c r="G742" s="141">
        <v>37.047142857142902</v>
      </c>
    </row>
    <row r="743" spans="1:7" x14ac:dyDescent="0.25">
      <c r="A743" s="156">
        <v>12.35</v>
      </c>
      <c r="B743" s="141">
        <v>2.3250000000000002</v>
      </c>
      <c r="C743" s="141">
        <v>109.38101807930511</v>
      </c>
      <c r="D743" s="141">
        <v>0</v>
      </c>
      <c r="F743" s="141">
        <v>31.88</v>
      </c>
      <c r="G743" s="141">
        <v>37.046666666666702</v>
      </c>
    </row>
    <row r="744" spans="1:7" x14ac:dyDescent="0.25">
      <c r="A744" s="156">
        <v>12.367000000000001</v>
      </c>
      <c r="B744" s="141">
        <v>2.3450000000000002</v>
      </c>
      <c r="C744" s="141">
        <v>110.4092475747006</v>
      </c>
      <c r="D744" s="141">
        <v>0</v>
      </c>
      <c r="F744" s="141">
        <v>32.125</v>
      </c>
      <c r="G744" s="141">
        <v>37.058333333333302</v>
      </c>
    </row>
    <row r="745" spans="1:7" x14ac:dyDescent="0.25">
      <c r="A745" s="156">
        <v>12.382999999999999</v>
      </c>
      <c r="B745" s="141">
        <v>2.37</v>
      </c>
      <c r="C745" s="141">
        <v>111.61500782495099</v>
      </c>
      <c r="D745" s="141">
        <v>0</v>
      </c>
      <c r="F745" s="141">
        <v>32.344999999999999</v>
      </c>
      <c r="G745" s="141">
        <v>37.06</v>
      </c>
    </row>
    <row r="746" spans="1:7" x14ac:dyDescent="0.25">
      <c r="A746" s="156">
        <v>12.4</v>
      </c>
      <c r="B746" s="141">
        <v>2.39</v>
      </c>
      <c r="C746" s="141">
        <v>112.48316859163356</v>
      </c>
      <c r="D746" s="141">
        <v>0</v>
      </c>
      <c r="F746" s="141">
        <v>32.590000000000003</v>
      </c>
      <c r="G746" s="141">
        <v>37.049999999999997</v>
      </c>
    </row>
    <row r="747" spans="1:7" x14ac:dyDescent="0.25">
      <c r="A747" s="156">
        <v>12.417</v>
      </c>
      <c r="B747" s="141">
        <v>2.41</v>
      </c>
      <c r="C747" s="141">
        <v>113.34998455873449</v>
      </c>
      <c r="D747" s="141">
        <v>0</v>
      </c>
      <c r="F747" s="141">
        <v>32.86</v>
      </c>
      <c r="G747" s="141">
        <v>37.055</v>
      </c>
    </row>
    <row r="748" spans="1:7" x14ac:dyDescent="0.25">
      <c r="A748" s="156">
        <v>12.433</v>
      </c>
      <c r="B748" s="141">
        <v>2.4350000000000001</v>
      </c>
      <c r="C748" s="141">
        <v>114.48153049737468</v>
      </c>
      <c r="D748" s="141">
        <v>0</v>
      </c>
      <c r="F748" s="141">
        <v>33.08</v>
      </c>
      <c r="G748" s="141">
        <v>37.06</v>
      </c>
    </row>
    <row r="749" spans="1:7" x14ac:dyDescent="0.25">
      <c r="A749" s="156">
        <v>12.45</v>
      </c>
      <c r="B749" s="141">
        <v>2.4550000000000001</v>
      </c>
      <c r="C749" s="141">
        <v>115.40105688047625</v>
      </c>
      <c r="D749" s="141">
        <v>0</v>
      </c>
      <c r="F749" s="141">
        <v>33.299999999999997</v>
      </c>
      <c r="G749" s="141">
        <v>37.058</v>
      </c>
    </row>
    <row r="750" spans="1:7" x14ac:dyDescent="0.25">
      <c r="A750" s="156">
        <v>12.467000000000001</v>
      </c>
      <c r="B750" s="141">
        <v>2.4733333333333301</v>
      </c>
      <c r="C750" s="141">
        <v>116.28266707897126</v>
      </c>
      <c r="D750" s="141">
        <v>0</v>
      </c>
      <c r="F750" s="141">
        <v>33.555</v>
      </c>
      <c r="G750" s="141">
        <v>37.07</v>
      </c>
    </row>
    <row r="751" spans="1:7" x14ac:dyDescent="0.25">
      <c r="A751" s="156">
        <v>12.483000000000001</v>
      </c>
      <c r="B751" s="141">
        <v>2.484</v>
      </c>
      <c r="C751" s="141">
        <v>116.68064264633428</v>
      </c>
      <c r="D751" s="141">
        <v>0</v>
      </c>
      <c r="F751" s="141">
        <v>33.835000000000001</v>
      </c>
      <c r="G751" s="141">
        <v>37.067999999999998</v>
      </c>
    </row>
    <row r="752" spans="1:7" x14ac:dyDescent="0.25">
      <c r="A752" s="156">
        <v>12.5</v>
      </c>
      <c r="B752" s="141">
        <v>2.5133333333333301</v>
      </c>
      <c r="C752" s="141">
        <v>118.00688154975795</v>
      </c>
      <c r="D752" s="141">
        <v>0</v>
      </c>
      <c r="F752" s="141">
        <v>34.115000000000002</v>
      </c>
      <c r="G752" s="141">
        <v>37.07</v>
      </c>
    </row>
    <row r="753" spans="1:7" x14ac:dyDescent="0.25">
      <c r="A753" s="156">
        <v>12.516999999999999</v>
      </c>
      <c r="B753" s="141">
        <v>2.5350000000000001</v>
      </c>
      <c r="C753" s="141">
        <v>118.85212259119368</v>
      </c>
      <c r="D753" s="141">
        <v>0</v>
      </c>
      <c r="F753" s="141">
        <v>34.395000000000003</v>
      </c>
      <c r="G753" s="141">
        <v>37.067</v>
      </c>
    </row>
    <row r="754" spans="1:7" x14ac:dyDescent="0.25">
      <c r="A754" s="156">
        <v>12.532999999999999</v>
      </c>
      <c r="B754" s="141">
        <v>2.5649999999999999</v>
      </c>
      <c r="C754" s="141">
        <v>120.37914463801381</v>
      </c>
      <c r="D754" s="141">
        <v>0</v>
      </c>
      <c r="F754" s="141">
        <v>34.64</v>
      </c>
      <c r="G754" s="141">
        <v>37.07</v>
      </c>
    </row>
    <row r="755" spans="1:7" x14ac:dyDescent="0.25">
      <c r="A755" s="156">
        <v>12.55</v>
      </c>
      <c r="B755" s="141">
        <v>2.59</v>
      </c>
      <c r="C755" s="141">
        <v>121.56860740537211</v>
      </c>
      <c r="D755" s="141">
        <v>0</v>
      </c>
      <c r="F755" s="141">
        <v>34.895000000000003</v>
      </c>
      <c r="G755" s="141">
        <v>37.073999999999998</v>
      </c>
    </row>
    <row r="756" spans="1:7" x14ac:dyDescent="0.25">
      <c r="A756" s="156">
        <v>12.567</v>
      </c>
      <c r="B756" s="141">
        <v>2.61</v>
      </c>
      <c r="C756" s="141">
        <v>122.41202804080093</v>
      </c>
      <c r="D756" s="141">
        <v>0</v>
      </c>
      <c r="F756" s="141">
        <v>35.164999999999999</v>
      </c>
      <c r="G756" s="141">
        <v>37.085000000000001</v>
      </c>
    </row>
    <row r="757" spans="1:7" x14ac:dyDescent="0.25">
      <c r="A757" s="156">
        <v>12.583</v>
      </c>
      <c r="B757" s="141">
        <v>2.63</v>
      </c>
      <c r="C757" s="141">
        <v>123.10350298149412</v>
      </c>
      <c r="D757" s="141">
        <v>0</v>
      </c>
      <c r="F757" s="141">
        <v>35.47</v>
      </c>
      <c r="G757" s="141">
        <v>37.084000000000003</v>
      </c>
    </row>
    <row r="758" spans="1:7" x14ac:dyDescent="0.25">
      <c r="A758" s="156">
        <v>12.6</v>
      </c>
      <c r="B758" s="141">
        <v>2.6549999999999998</v>
      </c>
      <c r="C758" s="141">
        <v>124.03784300428154</v>
      </c>
      <c r="D758" s="141">
        <v>0</v>
      </c>
      <c r="F758" s="141">
        <v>35.76</v>
      </c>
      <c r="G758" s="141">
        <v>37.08</v>
      </c>
    </row>
    <row r="759" spans="1:7" x14ac:dyDescent="0.25">
      <c r="A759" s="156">
        <v>12.617000000000001</v>
      </c>
      <c r="B759" s="141">
        <v>2.6850000000000001</v>
      </c>
      <c r="C759" s="141">
        <v>125.50910764529817</v>
      </c>
      <c r="D759" s="141">
        <v>0</v>
      </c>
      <c r="F759" s="141">
        <v>36.045000000000002</v>
      </c>
      <c r="G759" s="141">
        <v>37.08</v>
      </c>
    </row>
    <row r="760" spans="1:7" x14ac:dyDescent="0.25">
      <c r="A760" s="156">
        <v>12.632999999999999</v>
      </c>
      <c r="B760" s="141">
        <v>2.7050000000000001</v>
      </c>
      <c r="C760" s="141">
        <v>126.3580245624017</v>
      </c>
      <c r="D760" s="141">
        <v>0</v>
      </c>
      <c r="F760" s="141">
        <v>36.335000000000001</v>
      </c>
      <c r="G760" s="141">
        <v>37.08</v>
      </c>
    </row>
    <row r="761" spans="1:7" x14ac:dyDescent="0.25">
      <c r="A761" s="156">
        <v>12.65</v>
      </c>
      <c r="B761" s="141">
        <v>2.7349999999999999</v>
      </c>
      <c r="C761" s="141">
        <v>127.80922880701657</v>
      </c>
      <c r="D761" s="141">
        <v>0</v>
      </c>
      <c r="F761" s="141">
        <v>36.630000000000003</v>
      </c>
      <c r="G761" s="141">
        <v>37.084000000000003</v>
      </c>
    </row>
    <row r="762" spans="1:7" x14ac:dyDescent="0.25">
      <c r="A762" s="156">
        <v>12.667</v>
      </c>
      <c r="B762" s="141">
        <v>2.75</v>
      </c>
      <c r="C762" s="141">
        <v>128.53418450593463</v>
      </c>
      <c r="D762" s="141">
        <v>0</v>
      </c>
      <c r="F762" s="141">
        <v>36.909999999999997</v>
      </c>
      <c r="G762" s="141">
        <v>37.073999999999998</v>
      </c>
    </row>
    <row r="763" spans="1:7" x14ac:dyDescent="0.25">
      <c r="A763" s="156">
        <v>12.683</v>
      </c>
      <c r="B763" s="141">
        <v>2.7749999999999999</v>
      </c>
      <c r="C763" s="141">
        <v>129.40685325721631</v>
      </c>
      <c r="D763" s="141">
        <v>0</v>
      </c>
      <c r="F763" s="141">
        <v>37.18</v>
      </c>
      <c r="G763" s="141">
        <v>37.085000000000001</v>
      </c>
    </row>
    <row r="764" spans="1:7" x14ac:dyDescent="0.25">
      <c r="A764" s="156">
        <v>12.7</v>
      </c>
      <c r="B764" s="141">
        <v>2.7949999999999999</v>
      </c>
      <c r="C764" s="141">
        <v>130.3038800061137</v>
      </c>
      <c r="D764" s="141">
        <v>0</v>
      </c>
      <c r="F764" s="141">
        <v>37.484999999999999</v>
      </c>
      <c r="G764" s="141">
        <v>37.08</v>
      </c>
    </row>
    <row r="765" spans="1:7" x14ac:dyDescent="0.25">
      <c r="A765" s="156">
        <v>12.717000000000001</v>
      </c>
      <c r="B765" s="141">
        <v>2.82</v>
      </c>
      <c r="C765" s="141">
        <v>131.34429692203597</v>
      </c>
      <c r="D765" s="141">
        <v>0</v>
      </c>
      <c r="F765" s="141">
        <v>37.79</v>
      </c>
      <c r="G765" s="141">
        <v>37.094999999999999</v>
      </c>
    </row>
    <row r="766" spans="1:7" x14ac:dyDescent="0.25">
      <c r="A766" s="156">
        <v>12.733000000000001</v>
      </c>
      <c r="B766" s="141">
        <v>2.85</v>
      </c>
      <c r="C766" s="141">
        <v>132.66094540648146</v>
      </c>
      <c r="D766" s="141">
        <v>0</v>
      </c>
      <c r="F766" s="141">
        <v>38.145000000000003</v>
      </c>
      <c r="G766" s="141">
        <v>37.085000000000001</v>
      </c>
    </row>
    <row r="767" spans="1:7" x14ac:dyDescent="0.25">
      <c r="A767" s="156">
        <v>12.75</v>
      </c>
      <c r="B767" s="141">
        <v>2.875</v>
      </c>
      <c r="C767" s="141">
        <v>133.6957566336217</v>
      </c>
      <c r="D767" s="141">
        <v>0</v>
      </c>
      <c r="F767" s="141">
        <v>38.435000000000002</v>
      </c>
      <c r="G767" s="141">
        <v>37.090000000000003</v>
      </c>
    </row>
    <row r="768" spans="1:7" x14ac:dyDescent="0.25">
      <c r="A768" s="156">
        <v>12.766999999999999</v>
      </c>
      <c r="B768" s="141">
        <v>2.9049999999999998</v>
      </c>
      <c r="C768" s="141">
        <v>135.2776531408048</v>
      </c>
      <c r="D768" s="141">
        <v>0</v>
      </c>
      <c r="F768" s="141">
        <v>38.744999999999997</v>
      </c>
      <c r="G768" s="141">
        <v>37.0833333333333</v>
      </c>
    </row>
    <row r="769" spans="1:7" x14ac:dyDescent="0.25">
      <c r="A769" s="156">
        <v>12.782999999999999</v>
      </c>
      <c r="B769" s="141">
        <v>2.93</v>
      </c>
      <c r="C769" s="141">
        <v>136.39610467452243</v>
      </c>
      <c r="D769" s="141">
        <v>0</v>
      </c>
      <c r="F769" s="141">
        <v>39.024999999999999</v>
      </c>
      <c r="G769" s="141">
        <v>37.082000000000001</v>
      </c>
    </row>
    <row r="770" spans="1:7" x14ac:dyDescent="0.25">
      <c r="A770" s="156">
        <v>12.8</v>
      </c>
      <c r="B770" s="141">
        <v>2.9550000000000001</v>
      </c>
      <c r="C770" s="141">
        <v>137.14069760055443</v>
      </c>
      <c r="D770" s="141">
        <v>0</v>
      </c>
      <c r="F770" s="141">
        <v>39.340000000000003</v>
      </c>
      <c r="G770" s="141">
        <v>37.084444444444401</v>
      </c>
    </row>
    <row r="771" spans="1:7" x14ac:dyDescent="0.25">
      <c r="A771" s="156">
        <v>12.817</v>
      </c>
      <c r="B771" s="141">
        <v>2.97</v>
      </c>
      <c r="C771" s="141">
        <v>137.93782466975381</v>
      </c>
      <c r="D771" s="141">
        <v>0</v>
      </c>
      <c r="F771" s="141">
        <v>39.655000000000001</v>
      </c>
      <c r="G771" s="141">
        <v>37.085999999999999</v>
      </c>
    </row>
    <row r="772" spans="1:7" x14ac:dyDescent="0.25">
      <c r="A772" s="156">
        <v>12.833</v>
      </c>
      <c r="B772" s="141">
        <v>3</v>
      </c>
      <c r="C772" s="141">
        <v>139.2451000092932</v>
      </c>
      <c r="D772" s="141">
        <v>0</v>
      </c>
      <c r="F772" s="141">
        <v>39.975000000000001</v>
      </c>
      <c r="G772" s="141">
        <v>37.084285714285699</v>
      </c>
    </row>
    <row r="773" spans="1:7" x14ac:dyDescent="0.25">
      <c r="A773" s="156">
        <v>12.85</v>
      </c>
      <c r="B773" s="141">
        <v>3.03</v>
      </c>
      <c r="C773" s="141">
        <v>140.52889867244645</v>
      </c>
      <c r="D773" s="141">
        <v>0</v>
      </c>
      <c r="F773" s="141">
        <v>40.295000000000002</v>
      </c>
      <c r="G773" s="141">
        <v>37.079000000000001</v>
      </c>
    </row>
    <row r="774" spans="1:7" x14ac:dyDescent="0.25">
      <c r="A774" s="156">
        <v>12.867000000000001</v>
      </c>
      <c r="B774" s="141">
        <v>3.0649999999999999</v>
      </c>
      <c r="C774" s="141">
        <v>142.08004105524944</v>
      </c>
      <c r="D774" s="141">
        <v>0</v>
      </c>
      <c r="F774" s="141">
        <v>40.645000000000003</v>
      </c>
      <c r="G774" s="141">
        <v>37.074285714285701</v>
      </c>
    </row>
    <row r="775" spans="1:7" x14ac:dyDescent="0.25">
      <c r="A775" s="156">
        <v>12.882999999999999</v>
      </c>
      <c r="B775" s="141">
        <v>3.0950000000000002</v>
      </c>
      <c r="C775" s="141">
        <v>143.1888705364774</v>
      </c>
      <c r="D775" s="141">
        <v>0</v>
      </c>
      <c r="F775" s="141">
        <v>40.975000000000001</v>
      </c>
      <c r="G775" s="141">
        <v>37.087142857142901</v>
      </c>
    </row>
    <row r="776" spans="1:7" x14ac:dyDescent="0.25">
      <c r="A776" s="156">
        <v>12.9</v>
      </c>
      <c r="B776" s="141">
        <v>3.125</v>
      </c>
      <c r="C776" s="141">
        <v>144.58492295795133</v>
      </c>
      <c r="D776" s="141">
        <v>0</v>
      </c>
      <c r="F776" s="141">
        <v>41.27</v>
      </c>
      <c r="G776" s="141">
        <v>37.090000000000003</v>
      </c>
    </row>
    <row r="777" spans="1:7" x14ac:dyDescent="0.25">
      <c r="A777" s="156">
        <v>12.917</v>
      </c>
      <c r="B777" s="141">
        <v>3.1466666666666701</v>
      </c>
      <c r="C777" s="141">
        <v>145.72867315728354</v>
      </c>
      <c r="D777" s="141">
        <v>0</v>
      </c>
      <c r="F777" s="141">
        <v>41.6</v>
      </c>
      <c r="G777" s="141">
        <v>37.090000000000003</v>
      </c>
    </row>
    <row r="778" spans="1:7" x14ac:dyDescent="0.25">
      <c r="A778" s="156">
        <v>12.933</v>
      </c>
      <c r="B778" s="141">
        <v>3.1749999999999998</v>
      </c>
      <c r="C778" s="141">
        <v>146.66385220240841</v>
      </c>
      <c r="D778" s="141">
        <v>0</v>
      </c>
      <c r="F778" s="141">
        <v>41.945</v>
      </c>
      <c r="G778" s="141">
        <v>37.088888888888903</v>
      </c>
    </row>
    <row r="779" spans="1:7" x14ac:dyDescent="0.25">
      <c r="A779" s="156">
        <v>12.95</v>
      </c>
      <c r="B779" s="141">
        <v>3.2149999999999999</v>
      </c>
      <c r="C779" s="141">
        <v>148.7445919946951</v>
      </c>
      <c r="D779" s="141">
        <v>0</v>
      </c>
      <c r="F779" s="141">
        <v>42.295000000000002</v>
      </c>
      <c r="G779" s="141">
        <v>37.094999999999999</v>
      </c>
    </row>
    <row r="780" spans="1:7" x14ac:dyDescent="0.25">
      <c r="A780" s="156">
        <v>12.967000000000001</v>
      </c>
      <c r="B780" s="141">
        <v>3.25</v>
      </c>
      <c r="C780" s="141">
        <v>149.90758320927853</v>
      </c>
      <c r="D780" s="141">
        <v>0</v>
      </c>
      <c r="F780" s="141">
        <v>42.66</v>
      </c>
      <c r="G780" s="141">
        <v>37.090000000000003</v>
      </c>
    </row>
    <row r="781" spans="1:7" x14ac:dyDescent="0.25">
      <c r="A781" s="156">
        <v>12.983000000000001</v>
      </c>
      <c r="B781" s="141">
        <v>3.2749999999999999</v>
      </c>
      <c r="C781" s="141">
        <v>151.20819374042878</v>
      </c>
      <c r="D781" s="141">
        <v>0</v>
      </c>
      <c r="F781" s="141">
        <v>43.015000000000001</v>
      </c>
      <c r="G781" s="141">
        <v>37.091999999999999</v>
      </c>
    </row>
    <row r="782" spans="1:7" x14ac:dyDescent="0.25">
      <c r="A782" s="156">
        <v>13</v>
      </c>
      <c r="B782" s="141">
        <v>3.298</v>
      </c>
      <c r="C782" s="141">
        <v>151.86550066646166</v>
      </c>
      <c r="D782" s="141">
        <v>0</v>
      </c>
      <c r="F782" s="141">
        <v>43.395000000000003</v>
      </c>
      <c r="G782" s="141">
        <v>37.088333333333303</v>
      </c>
    </row>
    <row r="783" spans="1:7" x14ac:dyDescent="0.25">
      <c r="A783" s="156">
        <v>13.016999999999999</v>
      </c>
      <c r="B783" s="141">
        <v>3.33</v>
      </c>
      <c r="C783" s="141">
        <v>153.2400367364902</v>
      </c>
      <c r="D783" s="141">
        <v>0</v>
      </c>
      <c r="F783" s="141">
        <v>43.76</v>
      </c>
      <c r="G783" s="141">
        <v>37.085000000000001</v>
      </c>
    </row>
    <row r="784" spans="1:7" x14ac:dyDescent="0.25">
      <c r="A784" s="156">
        <v>13.032999999999999</v>
      </c>
      <c r="B784" s="141">
        <v>3.3650000000000002</v>
      </c>
      <c r="C784" s="141">
        <v>154.89749739406324</v>
      </c>
      <c r="D784" s="141">
        <v>0</v>
      </c>
      <c r="F784" s="141">
        <v>44.115000000000002</v>
      </c>
      <c r="G784" s="141">
        <v>37.08</v>
      </c>
    </row>
    <row r="785" spans="1:7" x14ac:dyDescent="0.25">
      <c r="A785" s="156">
        <v>13.05</v>
      </c>
      <c r="B785" s="141">
        <v>3.395</v>
      </c>
      <c r="C785" s="141">
        <v>156.08108136646572</v>
      </c>
      <c r="D785" s="141">
        <v>0</v>
      </c>
      <c r="F785" s="141">
        <v>44.46</v>
      </c>
      <c r="G785" s="141">
        <v>37.094999999999999</v>
      </c>
    </row>
    <row r="786" spans="1:7" x14ac:dyDescent="0.25">
      <c r="A786" s="156">
        <v>13.067</v>
      </c>
      <c r="B786" s="141">
        <v>3.4249999999999998</v>
      </c>
      <c r="C786" s="141">
        <v>157.40121935217149</v>
      </c>
      <c r="D786" s="141">
        <v>0</v>
      </c>
      <c r="F786" s="141">
        <v>44.835000000000001</v>
      </c>
      <c r="G786" s="141">
        <v>37.095999999999997</v>
      </c>
    </row>
    <row r="787" spans="1:7" x14ac:dyDescent="0.25">
      <c r="A787" s="156">
        <v>13.083</v>
      </c>
      <c r="B787" s="141">
        <v>3.4550000000000001</v>
      </c>
      <c r="C787" s="141">
        <v>158.39048128262147</v>
      </c>
      <c r="D787" s="141">
        <v>0</v>
      </c>
      <c r="F787" s="141">
        <v>45.234999999999999</v>
      </c>
      <c r="G787" s="141">
        <v>37.085000000000001</v>
      </c>
    </row>
    <row r="788" spans="1:7" x14ac:dyDescent="0.25">
      <c r="A788" s="156">
        <v>13.1</v>
      </c>
      <c r="B788" s="141">
        <v>3.48</v>
      </c>
      <c r="C788" s="141">
        <v>159.20354722298745</v>
      </c>
      <c r="D788" s="141">
        <v>0</v>
      </c>
      <c r="F788" s="141">
        <v>45.615000000000002</v>
      </c>
      <c r="G788" s="141">
        <v>37.094000000000001</v>
      </c>
    </row>
    <row r="789" spans="1:7" x14ac:dyDescent="0.25">
      <c r="A789" s="156">
        <v>13.117000000000001</v>
      </c>
      <c r="B789" s="141">
        <v>3.5150000000000001</v>
      </c>
      <c r="C789" s="141">
        <v>161.03134637710988</v>
      </c>
      <c r="D789" s="141">
        <v>0</v>
      </c>
      <c r="F789" s="141">
        <v>45.97</v>
      </c>
      <c r="G789" s="141">
        <v>37.088000000000001</v>
      </c>
    </row>
    <row r="790" spans="1:7" x14ac:dyDescent="0.25">
      <c r="A790" s="156">
        <v>13.132999999999999</v>
      </c>
      <c r="B790" s="141">
        <v>3.55</v>
      </c>
      <c r="C790" s="141">
        <v>162.74176560767054</v>
      </c>
      <c r="D790" s="141">
        <v>0</v>
      </c>
      <c r="F790" s="141">
        <v>46.365000000000002</v>
      </c>
      <c r="G790" s="141">
        <v>37.090000000000003</v>
      </c>
    </row>
    <row r="791" spans="1:7" x14ac:dyDescent="0.25">
      <c r="A791" s="156">
        <v>13.15</v>
      </c>
      <c r="B791" s="141">
        <v>3.58</v>
      </c>
      <c r="C791" s="141">
        <v>164.10920277237452</v>
      </c>
      <c r="D791" s="141">
        <v>0</v>
      </c>
      <c r="F791" s="141">
        <v>46.73</v>
      </c>
      <c r="G791" s="141">
        <v>37.093333333333298</v>
      </c>
    </row>
    <row r="792" spans="1:7" x14ac:dyDescent="0.25">
      <c r="A792" s="156">
        <v>13.167</v>
      </c>
      <c r="B792" s="141">
        <v>3.6014285714285701</v>
      </c>
      <c r="C792" s="141">
        <v>164.52917652146849</v>
      </c>
      <c r="D792" s="141">
        <v>0</v>
      </c>
      <c r="F792" s="141">
        <v>47.17</v>
      </c>
      <c r="G792" s="141">
        <v>37.091666666666697</v>
      </c>
    </row>
    <row r="793" spans="1:7" x14ac:dyDescent="0.25">
      <c r="A793" s="156">
        <v>13.183</v>
      </c>
      <c r="B793" s="141">
        <v>3.6349999999999998</v>
      </c>
      <c r="C793" s="141">
        <v>165.91250036230554</v>
      </c>
      <c r="D793" s="141">
        <v>0</v>
      </c>
      <c r="F793" s="141">
        <v>47.58</v>
      </c>
      <c r="G793" s="141">
        <v>37.090000000000003</v>
      </c>
    </row>
    <row r="794" spans="1:7" x14ac:dyDescent="0.25">
      <c r="A794" s="156">
        <v>13.2</v>
      </c>
      <c r="B794" s="141">
        <v>3.68</v>
      </c>
      <c r="C794" s="141">
        <v>167.73849895769962</v>
      </c>
      <c r="D794" s="141">
        <v>0</v>
      </c>
      <c r="F794" s="141">
        <v>48.01</v>
      </c>
      <c r="G794" s="141">
        <v>37.086666666666702</v>
      </c>
    </row>
    <row r="795" spans="1:7" x14ac:dyDescent="0.25">
      <c r="A795" s="156">
        <v>13.217000000000001</v>
      </c>
      <c r="B795" s="141">
        <v>3.71</v>
      </c>
      <c r="C795" s="141">
        <v>168.86127750845696</v>
      </c>
      <c r="D795" s="141">
        <v>0</v>
      </c>
      <c r="F795" s="141">
        <v>48.424999999999997</v>
      </c>
      <c r="G795" s="141">
        <v>37.093333333333298</v>
      </c>
    </row>
    <row r="796" spans="1:7" x14ac:dyDescent="0.25">
      <c r="A796" s="156">
        <v>13.233000000000001</v>
      </c>
      <c r="B796" s="141">
        <v>3.7414285714285702</v>
      </c>
      <c r="C796" s="141">
        <v>170.03956340131464</v>
      </c>
      <c r="D796" s="141">
        <v>0</v>
      </c>
      <c r="F796" s="141">
        <v>48.85</v>
      </c>
      <c r="G796" s="141">
        <v>37.085000000000001</v>
      </c>
    </row>
    <row r="797" spans="1:7" x14ac:dyDescent="0.25">
      <c r="A797" s="156">
        <v>13.25</v>
      </c>
      <c r="B797" s="141">
        <v>3.7875000000000001</v>
      </c>
      <c r="C797" s="141">
        <v>172.13366168247987</v>
      </c>
      <c r="D797" s="141">
        <v>0</v>
      </c>
      <c r="F797" s="141">
        <v>49.314999999999998</v>
      </c>
      <c r="G797" s="141">
        <v>37.0833333333333</v>
      </c>
    </row>
    <row r="798" spans="1:7" x14ac:dyDescent="0.25">
      <c r="A798" s="156">
        <v>13.266999999999999</v>
      </c>
      <c r="B798" s="141">
        <v>3.835</v>
      </c>
      <c r="C798" s="141">
        <v>173.89356555430163</v>
      </c>
      <c r="D798" s="141">
        <v>0</v>
      </c>
      <c r="F798" s="141">
        <v>49.77</v>
      </c>
      <c r="G798" s="141">
        <v>37.1</v>
      </c>
    </row>
    <row r="799" spans="1:7" x14ac:dyDescent="0.25">
      <c r="A799" s="156">
        <v>13.282999999999999</v>
      </c>
      <c r="B799" s="141">
        <v>3.8783333333333299</v>
      </c>
      <c r="C799" s="141">
        <v>175.67276677161257</v>
      </c>
      <c r="D799" s="141">
        <v>0</v>
      </c>
      <c r="F799" s="141">
        <v>50.22</v>
      </c>
      <c r="G799" s="141">
        <v>37.101666666666702</v>
      </c>
    </row>
    <row r="800" spans="1:7" x14ac:dyDescent="0.25">
      <c r="A800" s="156">
        <v>13.3</v>
      </c>
      <c r="B800" s="141">
        <v>3.915</v>
      </c>
      <c r="C800" s="141">
        <v>177.3201705797199</v>
      </c>
      <c r="D800" s="141">
        <v>0</v>
      </c>
      <c r="F800" s="141">
        <v>50.695</v>
      </c>
      <c r="G800" s="141">
        <v>37.11</v>
      </c>
    </row>
    <row r="801" spans="1:7" x14ac:dyDescent="0.25">
      <c r="A801" s="156">
        <v>13.317</v>
      </c>
      <c r="B801" s="141">
        <v>3.96166666666667</v>
      </c>
      <c r="C801" s="141">
        <v>179.28070008402725</v>
      </c>
      <c r="D801" s="141">
        <v>0</v>
      </c>
      <c r="F801" s="141">
        <v>51.185000000000002</v>
      </c>
      <c r="G801" s="141">
        <v>37.11</v>
      </c>
    </row>
    <row r="802" spans="1:7" x14ac:dyDescent="0.25">
      <c r="A802" s="156">
        <v>13.333</v>
      </c>
      <c r="B802" s="141">
        <v>3.9916666666666698</v>
      </c>
      <c r="C802" s="141">
        <v>180.21386155331163</v>
      </c>
      <c r="D802" s="141">
        <v>0</v>
      </c>
      <c r="F802" s="141">
        <v>51.685000000000002</v>
      </c>
      <c r="G802" s="141">
        <v>37.107142857142897</v>
      </c>
    </row>
    <row r="803" spans="1:7" x14ac:dyDescent="0.25">
      <c r="A803" s="156">
        <v>13.35</v>
      </c>
      <c r="B803" s="141">
        <v>4.0449999999999999</v>
      </c>
      <c r="C803" s="141">
        <v>182.06188587932473</v>
      </c>
      <c r="D803" s="141">
        <v>0</v>
      </c>
      <c r="F803" s="141">
        <v>52.414999999999999</v>
      </c>
      <c r="G803" s="141">
        <v>37.113333333333301</v>
      </c>
    </row>
    <row r="804" spans="1:7" x14ac:dyDescent="0.25">
      <c r="A804" s="156">
        <v>13.367000000000001</v>
      </c>
      <c r="B804" s="141">
        <v>4.09</v>
      </c>
      <c r="C804" s="141">
        <v>181.90747724355759</v>
      </c>
      <c r="D804" s="141">
        <v>0</v>
      </c>
      <c r="F804" s="141">
        <v>53.284999999999997</v>
      </c>
      <c r="G804" s="141">
        <v>37.132857142857098</v>
      </c>
    </row>
    <row r="805" spans="1:7" x14ac:dyDescent="0.25">
      <c r="A805" s="156">
        <v>13.382999999999999</v>
      </c>
      <c r="B805" s="141">
        <v>4.1449999999999996</v>
      </c>
      <c r="C805" s="141">
        <v>188.07491086741504</v>
      </c>
      <c r="D805" s="141">
        <v>0</v>
      </c>
      <c r="F805" s="141">
        <v>50.66</v>
      </c>
      <c r="G805" s="141">
        <v>37.067500000000003</v>
      </c>
    </row>
    <row r="806" spans="1:7" x14ac:dyDescent="0.25">
      <c r="A806" s="156">
        <v>13.4</v>
      </c>
      <c r="B806" s="141">
        <v>4.1974999999999998</v>
      </c>
      <c r="C806" s="141">
        <v>294.94657411781054</v>
      </c>
      <c r="D806" s="141">
        <v>5.0600000000486034E-2</v>
      </c>
      <c r="F806" s="141">
        <v>33.94</v>
      </c>
      <c r="G806" s="141">
        <v>36.717826086956499</v>
      </c>
    </row>
    <row r="807" spans="1:7" x14ac:dyDescent="0.25">
      <c r="A807" s="156">
        <v>13.417</v>
      </c>
      <c r="B807" s="141">
        <v>3.9561538461538501</v>
      </c>
      <c r="C807" s="141">
        <v>406.55824783502482</v>
      </c>
      <c r="D807" s="141">
        <v>0.17635000000063883</v>
      </c>
      <c r="F807" s="141">
        <v>23.21</v>
      </c>
      <c r="G807" s="141">
        <v>36.312272727272699</v>
      </c>
    </row>
    <row r="808" spans="1:7" x14ac:dyDescent="0.25">
      <c r="A808" s="156">
        <v>13.433</v>
      </c>
      <c r="B808" s="141">
        <v>3.2364285714285699</v>
      </c>
      <c r="C808" s="141">
        <v>290.26821025629994</v>
      </c>
      <c r="D808" s="141">
        <v>0.31607058824010892</v>
      </c>
      <c r="F808" s="141">
        <v>21</v>
      </c>
      <c r="G808" s="141">
        <v>36.08</v>
      </c>
    </row>
    <row r="809" spans="1:7" x14ac:dyDescent="0.25">
      <c r="A809" s="156">
        <v>13.45</v>
      </c>
      <c r="B809" s="141">
        <v>2.3116666666666701</v>
      </c>
      <c r="C809" s="141">
        <v>177.87720845811859</v>
      </c>
      <c r="D809" s="141">
        <v>0.46820000000025175</v>
      </c>
      <c r="F809" s="141">
        <v>21</v>
      </c>
      <c r="G809" s="141">
        <v>35.96</v>
      </c>
    </row>
    <row r="810" spans="1:7" x14ac:dyDescent="0.25">
      <c r="A810" s="156">
        <v>13.467000000000001</v>
      </c>
      <c r="B810" s="141">
        <v>1.665</v>
      </c>
      <c r="C810" s="141">
        <v>120.74327439895671</v>
      </c>
      <c r="D810" s="141">
        <v>0.62486666667064128</v>
      </c>
      <c r="F810" s="141">
        <v>21</v>
      </c>
      <c r="G810" s="141">
        <v>35.914999999999999</v>
      </c>
    </row>
    <row r="811" spans="1:7" x14ac:dyDescent="0.25">
      <c r="A811" s="156">
        <v>13.483000000000001</v>
      </c>
      <c r="B811" s="141">
        <v>1.2076923076923101</v>
      </c>
      <c r="C811" s="141">
        <v>85.512349688302436</v>
      </c>
      <c r="D811" s="141">
        <v>0.77428750000035507</v>
      </c>
      <c r="F811" s="141">
        <v>21</v>
      </c>
      <c r="G811" s="141">
        <v>35.89</v>
      </c>
    </row>
    <row r="812" spans="1:7" x14ac:dyDescent="0.25">
      <c r="A812" s="156">
        <v>13.5</v>
      </c>
      <c r="B812" s="141">
        <v>0.92666666666666697</v>
      </c>
      <c r="C812" s="141">
        <v>64.611132308100892</v>
      </c>
      <c r="D812" s="141">
        <v>0.93313333333026094</v>
      </c>
      <c r="F812" s="141">
        <v>21</v>
      </c>
      <c r="G812" s="141">
        <v>35.86</v>
      </c>
    </row>
    <row r="813" spans="1:7" x14ac:dyDescent="0.25">
      <c r="A813" s="156">
        <v>13.516999999999999</v>
      </c>
      <c r="B813" s="141">
        <v>0.74199999999999999</v>
      </c>
      <c r="C813" s="141">
        <v>51.000434983696415</v>
      </c>
      <c r="D813" s="141">
        <v>1.0584333333299583</v>
      </c>
      <c r="F813" s="141">
        <v>21</v>
      </c>
      <c r="G813" s="141">
        <v>35.780999999999999</v>
      </c>
    </row>
    <row r="814" spans="1:7" x14ac:dyDescent="0.25">
      <c r="A814" s="156">
        <v>13.532999999999999</v>
      </c>
      <c r="B814" s="141">
        <v>0.63500000000000001</v>
      </c>
      <c r="C814" s="141">
        <v>43.215580099571</v>
      </c>
      <c r="D814" s="141">
        <v>1.2447666666703299</v>
      </c>
      <c r="F814" s="141">
        <v>21</v>
      </c>
      <c r="G814" s="141">
        <v>35.71</v>
      </c>
    </row>
    <row r="815" spans="1:7" x14ac:dyDescent="0.25">
      <c r="A815" s="156">
        <v>13.55</v>
      </c>
      <c r="B815" s="141">
        <v>0.56499999999999995</v>
      </c>
      <c r="C815" s="141">
        <v>38.07792960946481</v>
      </c>
      <c r="D815" s="141">
        <v>1.3832666666703517</v>
      </c>
      <c r="F815" s="141">
        <v>21</v>
      </c>
      <c r="G815" s="141">
        <v>35.671666666666702</v>
      </c>
    </row>
    <row r="816" spans="1:7" x14ac:dyDescent="0.25">
      <c r="A816" s="156">
        <v>13.567</v>
      </c>
      <c r="B816" s="141">
        <v>0.51500000000000001</v>
      </c>
      <c r="C816" s="141">
        <v>34.373140927631496</v>
      </c>
      <c r="D816" s="141">
        <v>1.4946833333306131</v>
      </c>
      <c r="F816" s="141">
        <v>21</v>
      </c>
      <c r="G816" s="141">
        <v>35.645000000000003</v>
      </c>
    </row>
    <row r="817" spans="1:7" x14ac:dyDescent="0.25">
      <c r="A817" s="156">
        <v>13.583</v>
      </c>
      <c r="B817" s="141">
        <v>0.49</v>
      </c>
      <c r="C817" s="141">
        <v>32.505977678455515</v>
      </c>
      <c r="D817" s="141">
        <v>1.6576000000004569</v>
      </c>
      <c r="F817" s="141">
        <v>21</v>
      </c>
      <c r="G817" s="141">
        <v>35.6</v>
      </c>
    </row>
    <row r="818" spans="1:7" x14ac:dyDescent="0.25">
      <c r="A818" s="156">
        <v>13.6</v>
      </c>
      <c r="B818" s="141">
        <v>0.5</v>
      </c>
      <c r="C818" s="141">
        <v>33.189802806144243</v>
      </c>
      <c r="D818" s="141">
        <v>1.7888222222200056</v>
      </c>
      <c r="F818" s="141">
        <v>21</v>
      </c>
      <c r="G818" s="141">
        <v>35.555</v>
      </c>
    </row>
    <row r="819" spans="1:7" x14ac:dyDescent="0.25">
      <c r="A819" s="156">
        <v>13.617000000000001</v>
      </c>
      <c r="B819" s="141">
        <v>0.51500000000000001</v>
      </c>
      <c r="C819" s="141">
        <v>34.230602251142813</v>
      </c>
      <c r="D819" s="141">
        <v>1.975350000000617</v>
      </c>
      <c r="F819" s="141">
        <v>21</v>
      </c>
      <c r="G819" s="141">
        <v>35.515000000000001</v>
      </c>
    </row>
    <row r="820" spans="1:7" x14ac:dyDescent="0.25">
      <c r="A820" s="156">
        <v>13.632999999999999</v>
      </c>
      <c r="B820" s="141">
        <v>0.54</v>
      </c>
      <c r="C820" s="141">
        <v>36.011515686399044</v>
      </c>
      <c r="D820" s="141">
        <v>2.1189333333404647</v>
      </c>
      <c r="F820" s="141">
        <v>21</v>
      </c>
      <c r="G820" s="141">
        <v>35.475000000000001</v>
      </c>
    </row>
    <row r="821" spans="1:7" x14ac:dyDescent="0.25">
      <c r="A821" s="156">
        <v>13.65</v>
      </c>
      <c r="B821" s="141">
        <v>0.57499999999999996</v>
      </c>
      <c r="C821" s="141">
        <v>38.570327316097881</v>
      </c>
      <c r="D821" s="141">
        <v>2.2515285714298443</v>
      </c>
      <c r="F821" s="141">
        <v>21</v>
      </c>
      <c r="G821" s="141">
        <v>35.435000000000002</v>
      </c>
    </row>
    <row r="822" spans="1:7" x14ac:dyDescent="0.25">
      <c r="A822" s="156">
        <v>13.667</v>
      </c>
      <c r="B822" s="141">
        <v>0.60499999999999998</v>
      </c>
      <c r="C822" s="141">
        <v>40.723294715023215</v>
      </c>
      <c r="D822" s="141">
        <v>2.418753846150139</v>
      </c>
      <c r="F822" s="141">
        <v>21</v>
      </c>
      <c r="G822" s="141">
        <v>35.395000000000003</v>
      </c>
    </row>
    <row r="823" spans="1:7" x14ac:dyDescent="0.25">
      <c r="A823" s="156">
        <v>13.683</v>
      </c>
      <c r="B823" s="141">
        <v>0.625</v>
      </c>
      <c r="C823" s="141">
        <v>42.15085092049209</v>
      </c>
      <c r="D823" s="141">
        <v>2.5423500000006243</v>
      </c>
      <c r="F823" s="141">
        <v>21</v>
      </c>
      <c r="G823" s="141">
        <v>35.358333333333299</v>
      </c>
    </row>
    <row r="824" spans="1:7" x14ac:dyDescent="0.25">
      <c r="A824" s="156">
        <v>13.7</v>
      </c>
      <c r="B824" s="141">
        <v>0.64</v>
      </c>
      <c r="C824" s="141">
        <v>43.224407638851275</v>
      </c>
      <c r="D824" s="141">
        <v>2.6870615384605117</v>
      </c>
      <c r="F824" s="141">
        <v>21</v>
      </c>
      <c r="G824" s="141">
        <v>35.314999999999998</v>
      </c>
    </row>
    <row r="825" spans="1:7" x14ac:dyDescent="0.25">
      <c r="A825" s="156">
        <v>13.717000000000001</v>
      </c>
      <c r="B825" s="141">
        <v>0.65</v>
      </c>
      <c r="C825" s="141">
        <v>43.943432783992066</v>
      </c>
      <c r="D825" s="141">
        <v>2.8978000000006432</v>
      </c>
      <c r="F825" s="141">
        <v>21</v>
      </c>
      <c r="G825" s="141">
        <v>35.281999999999996</v>
      </c>
    </row>
    <row r="826" spans="1:7" x14ac:dyDescent="0.25">
      <c r="A826" s="156">
        <v>13.733000000000001</v>
      </c>
      <c r="B826" s="141">
        <v>0.65</v>
      </c>
      <c r="C826" s="141">
        <v>43.929061368698797</v>
      </c>
      <c r="D826" s="141">
        <v>3.0376909090900881</v>
      </c>
      <c r="F826" s="141">
        <v>21</v>
      </c>
      <c r="G826" s="141">
        <v>35.247999999999998</v>
      </c>
    </row>
    <row r="827" spans="1:7" x14ac:dyDescent="0.25">
      <c r="A827" s="156">
        <v>13.75</v>
      </c>
      <c r="B827" s="141">
        <v>0.66</v>
      </c>
      <c r="C827" s="141">
        <v>44.649121241806824</v>
      </c>
      <c r="D827" s="141">
        <v>3.1614181818204088</v>
      </c>
      <c r="F827" s="141">
        <v>21</v>
      </c>
      <c r="G827" s="141">
        <v>35.223333333333301</v>
      </c>
    </row>
    <row r="828" spans="1:7" x14ac:dyDescent="0.25">
      <c r="A828" s="156">
        <v>13.766999999999999</v>
      </c>
      <c r="B828" s="141">
        <v>0.66</v>
      </c>
      <c r="C828" s="141">
        <v>44.661523327479088</v>
      </c>
      <c r="D828" s="141">
        <v>3.337800000000243</v>
      </c>
      <c r="F828" s="141">
        <v>21</v>
      </c>
      <c r="G828" s="141">
        <v>35.195</v>
      </c>
    </row>
    <row r="829" spans="1:7" x14ac:dyDescent="0.25">
      <c r="A829" s="156">
        <v>13.782999999999999</v>
      </c>
      <c r="B829" s="141">
        <v>0.65333333333333299</v>
      </c>
      <c r="C829" s="141">
        <v>44.176371742327909</v>
      </c>
      <c r="D829" s="141">
        <v>3.4435000000003129</v>
      </c>
      <c r="F829" s="141">
        <v>21</v>
      </c>
      <c r="G829" s="141">
        <v>35.183333333333302</v>
      </c>
    </row>
    <row r="830" spans="1:7" x14ac:dyDescent="0.25">
      <c r="A830" s="156">
        <v>13.8</v>
      </c>
      <c r="B830" s="141">
        <v>0.65</v>
      </c>
      <c r="C830" s="141">
        <v>43.910553124627704</v>
      </c>
      <c r="D830" s="141">
        <v>3.6175166666698715</v>
      </c>
      <c r="F830" s="141">
        <v>21</v>
      </c>
      <c r="G830" s="141">
        <v>35.17</v>
      </c>
    </row>
    <row r="831" spans="1:7" x14ac:dyDescent="0.25">
      <c r="A831" s="156">
        <v>13.817</v>
      </c>
      <c r="B831" s="141">
        <v>0.64333333333333298</v>
      </c>
      <c r="C831" s="141">
        <v>43.431844933321813</v>
      </c>
      <c r="D831" s="141">
        <v>3.8245090909103965</v>
      </c>
      <c r="F831" s="141">
        <v>21</v>
      </c>
      <c r="G831" s="141">
        <v>35.151666666666699</v>
      </c>
    </row>
    <row r="832" spans="1:7" x14ac:dyDescent="0.25">
      <c r="A832" s="156">
        <v>13.833</v>
      </c>
      <c r="B832" s="141">
        <v>0.64</v>
      </c>
      <c r="C832" s="141">
        <v>43.195480633529357</v>
      </c>
      <c r="D832" s="141">
        <v>3.9424571428598938</v>
      </c>
      <c r="F832" s="141">
        <v>21</v>
      </c>
      <c r="G832" s="141">
        <v>35.14</v>
      </c>
    </row>
    <row r="833" spans="1:7" x14ac:dyDescent="0.25">
      <c r="A833" s="156">
        <v>13.85</v>
      </c>
      <c r="B833" s="141">
        <v>0.64</v>
      </c>
      <c r="C833" s="141">
        <v>43.163075170126611</v>
      </c>
      <c r="D833" s="141">
        <v>4.0554181818206416</v>
      </c>
      <c r="F833" s="141">
        <v>21</v>
      </c>
      <c r="G833" s="141">
        <v>35.115000000000002</v>
      </c>
    </row>
    <row r="834" spans="1:7" x14ac:dyDescent="0.25">
      <c r="A834" s="156">
        <v>13.867000000000001</v>
      </c>
      <c r="B834" s="141">
        <v>0.64</v>
      </c>
      <c r="C834" s="141">
        <v>43.164390225391742</v>
      </c>
      <c r="D834" s="141">
        <v>4.2419846153798062</v>
      </c>
      <c r="F834" s="141">
        <v>21</v>
      </c>
      <c r="G834" s="141">
        <v>35.107999999999997</v>
      </c>
    </row>
    <row r="835" spans="1:7" x14ac:dyDescent="0.25">
      <c r="A835" s="156">
        <v>13.882999999999999</v>
      </c>
      <c r="B835" s="141">
        <v>0.63500000000000001</v>
      </c>
      <c r="C835" s="141">
        <v>42.800202774991597</v>
      </c>
      <c r="D835" s="141">
        <v>4.3573000000005777</v>
      </c>
      <c r="F835" s="141">
        <v>21</v>
      </c>
      <c r="G835" s="141">
        <v>35.097999999999999</v>
      </c>
    </row>
    <row r="836" spans="1:7" x14ac:dyDescent="0.25">
      <c r="A836" s="156">
        <v>13.9</v>
      </c>
      <c r="B836" s="141">
        <v>0.63500000000000001</v>
      </c>
      <c r="C836" s="141">
        <v>42.794890286005021</v>
      </c>
      <c r="D836" s="141">
        <v>4.5207000000000335</v>
      </c>
      <c r="F836" s="141">
        <v>21</v>
      </c>
      <c r="G836" s="141">
        <v>35.1</v>
      </c>
    </row>
    <row r="837" spans="1:7" x14ac:dyDescent="0.25">
      <c r="A837" s="156">
        <v>13.917</v>
      </c>
      <c r="B837" s="141">
        <v>0.625</v>
      </c>
      <c r="C837" s="141">
        <v>42.033631240685175</v>
      </c>
      <c r="D837" s="141">
        <v>4.7211384615402494</v>
      </c>
      <c r="F837" s="141">
        <v>21</v>
      </c>
      <c r="G837" s="141">
        <v>35.075000000000003</v>
      </c>
    </row>
    <row r="838" spans="1:7" x14ac:dyDescent="0.25">
      <c r="A838" s="156">
        <v>13.933</v>
      </c>
      <c r="B838" s="141">
        <v>0.625</v>
      </c>
      <c r="C838" s="141">
        <v>42.037462094555806</v>
      </c>
      <c r="D838" s="141">
        <v>4.8729000000002998</v>
      </c>
      <c r="F838" s="141">
        <v>21</v>
      </c>
      <c r="G838" s="141">
        <v>35.049999999999997</v>
      </c>
    </row>
    <row r="839" spans="1:7" x14ac:dyDescent="0.25">
      <c r="A839" s="156">
        <v>13.95</v>
      </c>
      <c r="B839" s="141">
        <v>0.625</v>
      </c>
      <c r="C839" s="141">
        <v>42.033395215053609</v>
      </c>
      <c r="D839" s="141">
        <v>5.0223272727298536</v>
      </c>
      <c r="F839" s="141">
        <v>21</v>
      </c>
      <c r="G839" s="141">
        <v>35.036999999999999</v>
      </c>
    </row>
    <row r="840" spans="1:7" x14ac:dyDescent="0.25">
      <c r="A840" s="156">
        <v>13.967000000000001</v>
      </c>
      <c r="B840" s="141">
        <v>0.625</v>
      </c>
      <c r="C840" s="141">
        <v>42.030693530028387</v>
      </c>
      <c r="D840" s="141">
        <v>5.1533500000005006</v>
      </c>
      <c r="F840" s="141">
        <v>21</v>
      </c>
      <c r="G840" s="141">
        <v>35.033333333333303</v>
      </c>
    </row>
    <row r="841" spans="1:7" x14ac:dyDescent="0.25">
      <c r="A841" s="156">
        <v>13.983000000000001</v>
      </c>
      <c r="B841" s="141">
        <v>0.63</v>
      </c>
      <c r="C841" s="141">
        <v>42.372762283122547</v>
      </c>
      <c r="D841" s="141">
        <v>5.3239333333303875</v>
      </c>
      <c r="F841" s="141">
        <v>21</v>
      </c>
      <c r="G841" s="141">
        <v>35.034999999999997</v>
      </c>
    </row>
    <row r="842" spans="1:7" x14ac:dyDescent="0.25">
      <c r="A842" s="156">
        <v>14</v>
      </c>
      <c r="B842" s="141">
        <v>0.63</v>
      </c>
      <c r="C842" s="141">
        <v>42.378451530946336</v>
      </c>
      <c r="D842" s="141">
        <v>5.4739333333300237</v>
      </c>
      <c r="F842" s="141">
        <v>21</v>
      </c>
      <c r="G842" s="141">
        <v>35.024999999999999</v>
      </c>
    </row>
    <row r="843" spans="1:7" x14ac:dyDescent="0.25">
      <c r="A843" s="156">
        <v>14.016999999999999</v>
      </c>
      <c r="B843" s="141">
        <v>0.63</v>
      </c>
      <c r="C843" s="141">
        <v>42.36686310031687</v>
      </c>
      <c r="D843" s="141">
        <v>5.6444333333301984</v>
      </c>
      <c r="F843" s="141">
        <v>21</v>
      </c>
      <c r="G843" s="141">
        <v>35.024999999999999</v>
      </c>
    </row>
    <row r="844" spans="1:7" x14ac:dyDescent="0.25">
      <c r="A844" s="156">
        <v>14.032999999999999</v>
      </c>
      <c r="B844" s="141">
        <v>0.63500000000000001</v>
      </c>
      <c r="C844" s="141">
        <v>42.727011561098806</v>
      </c>
      <c r="D844" s="141">
        <v>5.777957142860032</v>
      </c>
      <c r="F844" s="141">
        <v>21</v>
      </c>
      <c r="G844" s="141">
        <v>35.023333333333298</v>
      </c>
    </row>
    <row r="845" spans="1:7" x14ac:dyDescent="0.25">
      <c r="A845" s="156">
        <v>14.05</v>
      </c>
      <c r="B845" s="141">
        <v>0.63500000000000001</v>
      </c>
      <c r="C845" s="141">
        <v>42.727580680420388</v>
      </c>
      <c r="D845" s="141">
        <v>5.9513777777801806</v>
      </c>
      <c r="F845" s="141">
        <v>21</v>
      </c>
      <c r="G845" s="141">
        <v>35.034999999999997</v>
      </c>
    </row>
    <row r="846" spans="1:7" x14ac:dyDescent="0.25">
      <c r="A846" s="156">
        <v>14.067</v>
      </c>
      <c r="B846" s="141">
        <v>0.63500000000000001</v>
      </c>
      <c r="C846" s="141">
        <v>42.690849175073616</v>
      </c>
      <c r="D846" s="141">
        <v>6.0762428571406417</v>
      </c>
      <c r="F846" s="141">
        <v>21</v>
      </c>
      <c r="G846" s="141">
        <v>35.024999999999999</v>
      </c>
    </row>
    <row r="847" spans="1:7" x14ac:dyDescent="0.25">
      <c r="A847" s="156">
        <v>14.083</v>
      </c>
      <c r="B847" s="141">
        <v>0.63</v>
      </c>
      <c r="C847" s="141">
        <v>42.315497803575738</v>
      </c>
      <c r="D847" s="141">
        <v>6.2786000000005515</v>
      </c>
      <c r="F847" s="141">
        <v>21</v>
      </c>
      <c r="G847" s="141">
        <v>35.01</v>
      </c>
    </row>
    <row r="848" spans="1:7" x14ac:dyDescent="0.25">
      <c r="A848" s="156">
        <v>14.1</v>
      </c>
      <c r="B848" s="141">
        <v>0.64</v>
      </c>
      <c r="C848" s="141">
        <v>43.034403695901965</v>
      </c>
      <c r="D848" s="141">
        <v>6.3828631578999193</v>
      </c>
      <c r="F848" s="141">
        <v>21</v>
      </c>
      <c r="G848" s="141">
        <v>34.9866666666667</v>
      </c>
    </row>
    <row r="849" spans="1:7" x14ac:dyDescent="0.25">
      <c r="A849" s="156">
        <v>14.117000000000001</v>
      </c>
      <c r="B849" s="141">
        <v>0.64</v>
      </c>
      <c r="C849" s="141">
        <v>43.035969475724798</v>
      </c>
      <c r="D849" s="141">
        <v>6.6041000000004715</v>
      </c>
      <c r="F849" s="141">
        <v>21</v>
      </c>
      <c r="G849" s="141">
        <v>34.984545454545497</v>
      </c>
    </row>
    <row r="850" spans="1:7" x14ac:dyDescent="0.25">
      <c r="A850" s="156">
        <v>14.132999999999999</v>
      </c>
      <c r="B850" s="141">
        <v>0.64</v>
      </c>
      <c r="C850" s="141">
        <v>43.038967446574929</v>
      </c>
      <c r="D850" s="141">
        <v>6.7535333333298695</v>
      </c>
      <c r="F850" s="141">
        <v>21</v>
      </c>
      <c r="G850" s="141">
        <v>34.985999999999997</v>
      </c>
    </row>
    <row r="851" spans="1:7" x14ac:dyDescent="0.25">
      <c r="A851" s="156">
        <v>14.15</v>
      </c>
      <c r="B851" s="141">
        <v>0.64</v>
      </c>
      <c r="C851" s="141">
        <v>43.03348150166314</v>
      </c>
      <c r="D851" s="141">
        <v>6.8785411764702076</v>
      </c>
      <c r="F851" s="141">
        <v>21</v>
      </c>
      <c r="G851" s="141">
        <v>34.994999999999997</v>
      </c>
    </row>
    <row r="852" spans="1:7" x14ac:dyDescent="0.25">
      <c r="A852" s="156">
        <v>14.167</v>
      </c>
      <c r="B852" s="141">
        <v>0.64</v>
      </c>
      <c r="C852" s="141">
        <v>43.031151959233107</v>
      </c>
      <c r="D852" s="141">
        <v>7.0104000000001179</v>
      </c>
      <c r="F852" s="141">
        <v>21</v>
      </c>
      <c r="G852" s="141">
        <v>34.994999999999997</v>
      </c>
    </row>
    <row r="853" spans="1:7" x14ac:dyDescent="0.25">
      <c r="A853" s="156">
        <v>14.183</v>
      </c>
      <c r="B853" s="141">
        <v>0.64500000000000002</v>
      </c>
      <c r="C853" s="141">
        <v>43.375352680512897</v>
      </c>
      <c r="D853" s="141">
        <v>7.1995999999999185</v>
      </c>
      <c r="F853" s="141">
        <v>21</v>
      </c>
      <c r="G853" s="141">
        <v>35.005000000000003</v>
      </c>
    </row>
    <row r="854" spans="1:7" x14ac:dyDescent="0.25">
      <c r="A854" s="156">
        <v>14.2</v>
      </c>
      <c r="B854" s="141">
        <v>0.64500000000000002</v>
      </c>
      <c r="C854" s="141">
        <v>43.354515254038638</v>
      </c>
      <c r="D854" s="141">
        <v>7.3346000000001368</v>
      </c>
      <c r="F854" s="141">
        <v>21</v>
      </c>
      <c r="G854" s="141">
        <v>35.004444444444403</v>
      </c>
    </row>
    <row r="855" spans="1:7" x14ac:dyDescent="0.25">
      <c r="A855" s="156">
        <v>14.217000000000001</v>
      </c>
      <c r="B855" s="141">
        <v>0.64</v>
      </c>
      <c r="C855" s="141">
        <v>43.001018311208817</v>
      </c>
      <c r="D855" s="141">
        <v>7.5292428571401615</v>
      </c>
      <c r="F855" s="141">
        <v>21</v>
      </c>
      <c r="G855" s="141">
        <v>35.005000000000003</v>
      </c>
    </row>
    <row r="856" spans="1:7" x14ac:dyDescent="0.25">
      <c r="A856" s="156">
        <v>14.233000000000001</v>
      </c>
      <c r="B856" s="141">
        <v>0.64</v>
      </c>
      <c r="C856" s="141">
        <v>42.971430977754864</v>
      </c>
      <c r="D856" s="141">
        <v>7.6765090909102582</v>
      </c>
      <c r="F856" s="141">
        <v>21</v>
      </c>
      <c r="G856" s="141">
        <v>34.99</v>
      </c>
    </row>
    <row r="857" spans="1:7" x14ac:dyDescent="0.25">
      <c r="A857" s="156">
        <v>14.25</v>
      </c>
      <c r="B857" s="141">
        <v>0.64</v>
      </c>
      <c r="C857" s="141">
        <v>42.992046433257677</v>
      </c>
      <c r="D857" s="141">
        <v>7.8417250000002241</v>
      </c>
      <c r="F857" s="141">
        <v>21</v>
      </c>
      <c r="G857" s="141">
        <v>34.984000000000002</v>
      </c>
    </row>
    <row r="858" spans="1:7" x14ac:dyDescent="0.25">
      <c r="A858" s="156">
        <v>14.266999999999999</v>
      </c>
      <c r="B858" s="141">
        <v>0.64500000000000002</v>
      </c>
      <c r="C858" s="141">
        <v>43.336450550307887</v>
      </c>
      <c r="D858" s="141">
        <v>7.995600000000195</v>
      </c>
      <c r="F858" s="141">
        <v>21</v>
      </c>
      <c r="G858" s="141">
        <v>34.984999999999999</v>
      </c>
    </row>
    <row r="859" spans="1:7" x14ac:dyDescent="0.25">
      <c r="A859" s="156">
        <v>14.282999999999999</v>
      </c>
      <c r="B859" s="141">
        <v>0.64500000000000002</v>
      </c>
      <c r="C859" s="141">
        <v>43.306456410128085</v>
      </c>
      <c r="D859" s="141">
        <v>8.1441000000004351</v>
      </c>
      <c r="F859" s="141">
        <v>21</v>
      </c>
      <c r="G859" s="141">
        <v>34.994999999999997</v>
      </c>
    </row>
    <row r="860" spans="1:7" x14ac:dyDescent="0.25">
      <c r="A860" s="156">
        <v>14.3</v>
      </c>
      <c r="B860" s="141">
        <v>0.65</v>
      </c>
      <c r="C860" s="141">
        <v>43.670644409949702</v>
      </c>
      <c r="D860" s="141">
        <v>8.3077176470605991</v>
      </c>
      <c r="F860" s="141">
        <v>21</v>
      </c>
      <c r="G860" s="141">
        <v>34.994999999999997</v>
      </c>
    </row>
    <row r="861" spans="1:7" x14ac:dyDescent="0.25">
      <c r="A861" s="156">
        <v>14.317</v>
      </c>
      <c r="B861" s="141">
        <v>0.65</v>
      </c>
      <c r="C861" s="141">
        <v>43.65193070687571</v>
      </c>
      <c r="D861" s="141">
        <v>8.4776000000001659</v>
      </c>
      <c r="F861" s="141">
        <v>21</v>
      </c>
      <c r="G861" s="141">
        <v>34.994999999999997</v>
      </c>
    </row>
    <row r="862" spans="1:7" x14ac:dyDescent="0.25">
      <c r="A862" s="156">
        <v>14.333</v>
      </c>
      <c r="B862" s="141">
        <v>0.65500000000000003</v>
      </c>
      <c r="C862" s="141">
        <v>43.99756661406478</v>
      </c>
      <c r="D862" s="141">
        <v>8.6370166666702062</v>
      </c>
      <c r="F862" s="141">
        <v>21</v>
      </c>
      <c r="G862" s="141">
        <v>35.005000000000003</v>
      </c>
    </row>
    <row r="863" spans="1:7" x14ac:dyDescent="0.25">
      <c r="A863" s="156">
        <v>14.35</v>
      </c>
      <c r="B863" s="141">
        <v>0.65500000000000003</v>
      </c>
      <c r="C863" s="141">
        <v>43.978753890710237</v>
      </c>
      <c r="D863" s="141">
        <v>8.803933333329951</v>
      </c>
      <c r="F863" s="141">
        <v>21</v>
      </c>
      <c r="G863" s="141">
        <v>35.0133333333333</v>
      </c>
    </row>
    <row r="864" spans="1:7" x14ac:dyDescent="0.25">
      <c r="A864" s="156">
        <v>14.367000000000001</v>
      </c>
      <c r="B864" s="141">
        <v>0.66</v>
      </c>
      <c r="C864" s="141">
        <v>44.343664490947475</v>
      </c>
      <c r="D864" s="141">
        <v>9.0144333333300892</v>
      </c>
      <c r="F864" s="141">
        <v>21</v>
      </c>
      <c r="G864" s="141">
        <v>34.994999999999997</v>
      </c>
    </row>
    <row r="865" spans="1:7" x14ac:dyDescent="0.25">
      <c r="A865" s="156">
        <v>14.382999999999999</v>
      </c>
      <c r="B865" s="141">
        <v>0.66</v>
      </c>
      <c r="C865" s="141">
        <v>44.348885928028253</v>
      </c>
      <c r="D865" s="141">
        <v>9.112787500000195</v>
      </c>
      <c r="F865" s="141">
        <v>21</v>
      </c>
      <c r="G865" s="141">
        <v>34.984999999999999</v>
      </c>
    </row>
    <row r="866" spans="1:7" x14ac:dyDescent="0.25">
      <c r="A866" s="156">
        <v>14.4</v>
      </c>
      <c r="B866" s="141">
        <v>0.66666666666666696</v>
      </c>
      <c r="C866" s="141">
        <v>44.830935797862011</v>
      </c>
      <c r="D866" s="141">
        <v>9.3163000000004104</v>
      </c>
      <c r="F866" s="141">
        <v>21</v>
      </c>
      <c r="G866" s="141">
        <v>34.979999999999997</v>
      </c>
    </row>
    <row r="867" spans="1:7" x14ac:dyDescent="0.25">
      <c r="A867" s="156">
        <v>14.417</v>
      </c>
      <c r="B867" s="141">
        <v>0.66</v>
      </c>
      <c r="C867" s="141">
        <v>44.328341539774833</v>
      </c>
      <c r="D867" s="141">
        <v>9.4379529411799012</v>
      </c>
      <c r="F867" s="141">
        <v>21</v>
      </c>
      <c r="G867" s="141">
        <v>34.975000000000001</v>
      </c>
    </row>
    <row r="868" spans="1:7" x14ac:dyDescent="0.25">
      <c r="A868" s="156">
        <v>14.433</v>
      </c>
      <c r="B868" s="141">
        <v>0.66</v>
      </c>
      <c r="C868" s="141">
        <v>44.341226308792415</v>
      </c>
      <c r="D868" s="141">
        <v>9.6411714285704875</v>
      </c>
      <c r="F868" s="141">
        <v>21</v>
      </c>
      <c r="G868" s="141">
        <v>34.99</v>
      </c>
    </row>
    <row r="869" spans="1:7" x14ac:dyDescent="0.25">
      <c r="A869" s="156">
        <v>14.45</v>
      </c>
      <c r="B869" s="141">
        <v>0.65333333333333299</v>
      </c>
      <c r="C869" s="141">
        <v>43.867462382363982</v>
      </c>
      <c r="D869" s="141">
        <v>9.7759000000005472</v>
      </c>
      <c r="F869" s="141">
        <v>21</v>
      </c>
      <c r="G869" s="141">
        <v>35</v>
      </c>
    </row>
    <row r="870" spans="1:7" x14ac:dyDescent="0.25">
      <c r="A870" s="156">
        <v>14.467000000000001</v>
      </c>
      <c r="B870" s="141">
        <v>0.65333333333333299</v>
      </c>
      <c r="C870" s="141">
        <v>43.827431754625401</v>
      </c>
      <c r="D870" s="141">
        <v>9.9256999999997788</v>
      </c>
      <c r="F870" s="141">
        <v>21</v>
      </c>
      <c r="G870" s="141">
        <v>35.015000000000001</v>
      </c>
    </row>
    <row r="871" spans="1:7" x14ac:dyDescent="0.25">
      <c r="A871" s="156">
        <v>14.483000000000001</v>
      </c>
      <c r="B871" s="141">
        <v>0.65</v>
      </c>
      <c r="C871" s="141">
        <v>43.571805311953334</v>
      </c>
      <c r="D871" s="141">
        <v>10.100236363639851</v>
      </c>
      <c r="F871" s="141">
        <v>21</v>
      </c>
      <c r="G871" s="141">
        <v>35.01</v>
      </c>
    </row>
    <row r="872" spans="1:7" x14ac:dyDescent="0.25">
      <c r="A872" s="156">
        <v>14.5</v>
      </c>
      <c r="B872" s="141">
        <v>0.65</v>
      </c>
      <c r="C872" s="141">
        <v>43.560942598825335</v>
      </c>
      <c r="D872" s="141">
        <v>10.25197500000013</v>
      </c>
      <c r="F872" s="141">
        <v>21</v>
      </c>
      <c r="G872" s="141">
        <v>35</v>
      </c>
    </row>
    <row r="873" spans="1:7" x14ac:dyDescent="0.25">
      <c r="A873" s="156">
        <v>14.516999999999999</v>
      </c>
      <c r="B873" s="141">
        <v>0.65</v>
      </c>
      <c r="C873" s="141">
        <v>43.551345644138515</v>
      </c>
      <c r="D873" s="141">
        <v>10.445781818179967</v>
      </c>
      <c r="F873" s="141">
        <v>21</v>
      </c>
      <c r="G873" s="141">
        <v>34.994</v>
      </c>
    </row>
    <row r="874" spans="1:7" x14ac:dyDescent="0.25">
      <c r="A874" s="156">
        <v>14.532999999999999</v>
      </c>
      <c r="B874" s="141">
        <v>0.66</v>
      </c>
      <c r="C874" s="141">
        <v>44.281789129043709</v>
      </c>
      <c r="D874" s="141">
        <v>10.59524705881995</v>
      </c>
      <c r="F874" s="141">
        <v>21</v>
      </c>
      <c r="G874" s="141">
        <v>34.994999999999997</v>
      </c>
    </row>
    <row r="875" spans="1:7" x14ac:dyDescent="0.25">
      <c r="A875" s="156">
        <v>14.55</v>
      </c>
      <c r="B875" s="141">
        <v>0.66</v>
      </c>
      <c r="C875" s="141">
        <v>44.266992615553136</v>
      </c>
      <c r="D875" s="141">
        <v>10.706236363640528</v>
      </c>
      <c r="F875" s="141">
        <v>21</v>
      </c>
      <c r="G875" s="141">
        <v>35</v>
      </c>
    </row>
    <row r="876" spans="1:7" x14ac:dyDescent="0.25">
      <c r="A876" s="156">
        <v>14.567</v>
      </c>
      <c r="B876" s="141">
        <v>0.67</v>
      </c>
      <c r="C876" s="141">
        <v>44.957171031183144</v>
      </c>
      <c r="D876" s="141">
        <v>10.908516666670039</v>
      </c>
      <c r="F876" s="141">
        <v>21</v>
      </c>
      <c r="G876" s="141">
        <v>35.006</v>
      </c>
    </row>
    <row r="877" spans="1:7" x14ac:dyDescent="0.25">
      <c r="A877" s="156">
        <v>14.583</v>
      </c>
      <c r="B877" s="141">
        <v>0.68</v>
      </c>
      <c r="C877" s="141">
        <v>45.670338914744413</v>
      </c>
      <c r="D877" s="141">
        <v>11.101599999999962</v>
      </c>
      <c r="F877" s="141">
        <v>21</v>
      </c>
      <c r="G877" s="141">
        <v>35.006</v>
      </c>
    </row>
    <row r="878" spans="1:7" x14ac:dyDescent="0.25">
      <c r="A878" s="156">
        <v>14.6</v>
      </c>
      <c r="B878" s="141">
        <v>0.68</v>
      </c>
      <c r="C878" s="141">
        <v>45.681282155442801</v>
      </c>
      <c r="D878" s="141">
        <v>11.2429636363604</v>
      </c>
      <c r="F878" s="141">
        <v>21</v>
      </c>
      <c r="G878" s="141">
        <v>35.015714285714303</v>
      </c>
    </row>
    <row r="879" spans="1:7" x14ac:dyDescent="0.25">
      <c r="A879" s="156">
        <v>14.617000000000001</v>
      </c>
      <c r="B879" s="141">
        <v>0.69</v>
      </c>
      <c r="C879" s="141">
        <v>46.367951984806488</v>
      </c>
      <c r="D879" s="141">
        <v>11.422599999999875</v>
      </c>
      <c r="F879" s="141">
        <v>21</v>
      </c>
      <c r="G879" s="141">
        <v>35.021999999999998</v>
      </c>
    </row>
    <row r="880" spans="1:7" x14ac:dyDescent="0.25">
      <c r="A880" s="156">
        <v>14.632999999999999</v>
      </c>
      <c r="B880" s="141">
        <v>0.69</v>
      </c>
      <c r="C880" s="141">
        <v>46.363412468603627</v>
      </c>
      <c r="D880" s="141">
        <v>11.639333333329887</v>
      </c>
      <c r="F880" s="141">
        <v>21</v>
      </c>
      <c r="G880" s="141">
        <v>35.020000000000003</v>
      </c>
    </row>
    <row r="881" spans="1:7" x14ac:dyDescent="0.25">
      <c r="A881" s="156">
        <v>14.65</v>
      </c>
      <c r="B881" s="141">
        <v>0.68500000000000005</v>
      </c>
      <c r="C881" s="141">
        <v>45.986574558521518</v>
      </c>
      <c r="D881" s="141">
        <v>11.811433333330569</v>
      </c>
      <c r="F881" s="141">
        <v>21</v>
      </c>
      <c r="G881" s="141">
        <v>34.994999999999997</v>
      </c>
    </row>
    <row r="882" spans="1:7" x14ac:dyDescent="0.25">
      <c r="A882" s="156">
        <v>14.667</v>
      </c>
      <c r="B882" s="141">
        <v>0.68500000000000005</v>
      </c>
      <c r="C882" s="141">
        <v>45.978254019801476</v>
      </c>
      <c r="D882" s="141">
        <v>11.97860000000037</v>
      </c>
      <c r="F882" s="141">
        <v>21</v>
      </c>
      <c r="G882" s="141">
        <v>34.984999999999999</v>
      </c>
    </row>
    <row r="883" spans="1:7" x14ac:dyDescent="0.25">
      <c r="A883" s="156">
        <v>14.683</v>
      </c>
      <c r="B883" s="141">
        <v>0.69</v>
      </c>
      <c r="C883" s="141">
        <v>46.326357500699523</v>
      </c>
      <c r="D883" s="141">
        <v>12.115984615380512</v>
      </c>
      <c r="F883" s="141">
        <v>21</v>
      </c>
      <c r="G883" s="141">
        <v>34.994999999999997</v>
      </c>
    </row>
    <row r="884" spans="1:7" x14ac:dyDescent="0.25">
      <c r="A884" s="156">
        <v>14.7</v>
      </c>
      <c r="B884" s="141">
        <v>0.69</v>
      </c>
      <c r="C884" s="141">
        <v>46.313397133787618</v>
      </c>
      <c r="D884" s="141">
        <v>12.311000000010608</v>
      </c>
      <c r="F884" s="141">
        <v>21</v>
      </c>
      <c r="G884" s="141">
        <v>35</v>
      </c>
    </row>
    <row r="885" spans="1:7" x14ac:dyDescent="0.25">
      <c r="A885" s="156">
        <v>14.717000000000001</v>
      </c>
      <c r="B885" s="141">
        <v>0.69499999999999995</v>
      </c>
      <c r="C885" s="141">
        <v>46.659302989086946</v>
      </c>
      <c r="D885" s="141">
        <v>12.450781818180076</v>
      </c>
      <c r="F885" s="141">
        <v>21</v>
      </c>
      <c r="G885" s="141">
        <v>35.005454545454498</v>
      </c>
    </row>
    <row r="886" spans="1:7" x14ac:dyDescent="0.25">
      <c r="A886" s="156">
        <v>14.733000000000001</v>
      </c>
      <c r="B886" s="141">
        <v>0.69499999999999995</v>
      </c>
      <c r="C886" s="141">
        <v>46.664677115600128</v>
      </c>
      <c r="D886" s="141">
        <v>12.625350000000253</v>
      </c>
      <c r="F886" s="141">
        <v>21</v>
      </c>
      <c r="G886" s="141">
        <v>35.005000000000003</v>
      </c>
    </row>
    <row r="887" spans="1:7" x14ac:dyDescent="0.25">
      <c r="A887" s="156">
        <v>14.75</v>
      </c>
      <c r="B887" s="141">
        <v>0.7</v>
      </c>
      <c r="C887" s="141">
        <v>46.997797395590609</v>
      </c>
      <c r="D887" s="141">
        <v>12.839016666670432</v>
      </c>
      <c r="F887" s="141">
        <v>21</v>
      </c>
      <c r="G887" s="141">
        <v>35.016666666666701</v>
      </c>
    </row>
    <row r="888" spans="1:7" x14ac:dyDescent="0.25">
      <c r="A888" s="156">
        <v>14.766999999999999</v>
      </c>
      <c r="B888" s="141">
        <v>0.7</v>
      </c>
      <c r="C888" s="141">
        <v>46.986187008843586</v>
      </c>
      <c r="D888" s="141">
        <v>13.029100000000653</v>
      </c>
      <c r="F888" s="141">
        <v>21</v>
      </c>
      <c r="G888" s="141">
        <v>35.0133333333333</v>
      </c>
    </row>
    <row r="889" spans="1:7" x14ac:dyDescent="0.25">
      <c r="A889" s="156">
        <v>14.782999999999999</v>
      </c>
      <c r="B889" s="141">
        <v>0.69</v>
      </c>
      <c r="C889" s="141">
        <v>46.235499977504645</v>
      </c>
      <c r="D889" s="141">
        <v>13.248849999999948</v>
      </c>
      <c r="F889" s="141">
        <v>21</v>
      </c>
      <c r="G889" s="141">
        <v>35.003999999999998</v>
      </c>
    </row>
    <row r="890" spans="1:7" x14ac:dyDescent="0.25">
      <c r="A890" s="156">
        <v>14.8</v>
      </c>
      <c r="B890" s="141">
        <v>0.69499999999999995</v>
      </c>
      <c r="C890" s="141">
        <v>46.607085730073621</v>
      </c>
      <c r="D890" s="141">
        <v>13.417600000000675</v>
      </c>
      <c r="F890" s="141">
        <v>21</v>
      </c>
      <c r="G890" s="141">
        <v>35.003999999999998</v>
      </c>
    </row>
    <row r="891" spans="1:7" x14ac:dyDescent="0.25">
      <c r="A891" s="156">
        <v>14.817</v>
      </c>
      <c r="B891" s="141">
        <v>0.69499999999999995</v>
      </c>
      <c r="C891" s="141">
        <v>46.608884440477681</v>
      </c>
      <c r="D891" s="141">
        <v>13.568781818180469</v>
      </c>
      <c r="F891" s="141">
        <v>21</v>
      </c>
      <c r="G891" s="141">
        <v>35</v>
      </c>
    </row>
    <row r="892" spans="1:7" x14ac:dyDescent="0.25">
      <c r="A892" s="156">
        <v>14.833</v>
      </c>
      <c r="B892" s="141">
        <v>0.7</v>
      </c>
      <c r="C892" s="141">
        <v>46.949552797348595</v>
      </c>
      <c r="D892" s="141">
        <v>13.768183333329944</v>
      </c>
      <c r="F892" s="141">
        <v>21</v>
      </c>
      <c r="G892" s="141">
        <v>35.0042857142857</v>
      </c>
    </row>
    <row r="893" spans="1:7" x14ac:dyDescent="0.25">
      <c r="A893" s="156">
        <v>14.85</v>
      </c>
      <c r="B893" s="141">
        <v>0.706666666666667</v>
      </c>
      <c r="C893" s="141">
        <v>47.414563151958475</v>
      </c>
      <c r="D893" s="141">
        <v>13.915600000000268</v>
      </c>
      <c r="F893" s="141">
        <v>21</v>
      </c>
      <c r="G893" s="141">
        <v>35.005714285714298</v>
      </c>
    </row>
    <row r="894" spans="1:7" x14ac:dyDescent="0.25">
      <c r="A894" s="156">
        <v>14.867000000000001</v>
      </c>
      <c r="B894" s="141">
        <v>0.706666666666667</v>
      </c>
      <c r="C894" s="141">
        <v>47.409241755031921</v>
      </c>
      <c r="D894" s="141">
        <v>14.102523076920079</v>
      </c>
      <c r="F894" s="141">
        <v>21</v>
      </c>
      <c r="G894" s="141">
        <v>35.016666666666701</v>
      </c>
    </row>
    <row r="895" spans="1:7" x14ac:dyDescent="0.25">
      <c r="A895" s="156">
        <v>14.882999999999999</v>
      </c>
      <c r="B895" s="141">
        <v>0.71333333333333304</v>
      </c>
      <c r="C895" s="141">
        <v>47.873287008030459</v>
      </c>
      <c r="D895" s="141">
        <v>14.29869090909051</v>
      </c>
      <c r="F895" s="141">
        <v>21</v>
      </c>
      <c r="G895" s="141">
        <v>35.034999999999997</v>
      </c>
    </row>
    <row r="896" spans="1:7" x14ac:dyDescent="0.25">
      <c r="A896" s="156">
        <v>14.9</v>
      </c>
      <c r="B896" s="141">
        <v>0.71499999999999997</v>
      </c>
      <c r="C896" s="141">
        <v>47.962710701018906</v>
      </c>
      <c r="D896" s="141">
        <v>14.465488888889922</v>
      </c>
      <c r="F896" s="141">
        <v>21</v>
      </c>
      <c r="G896" s="141">
        <v>35.031666666666702</v>
      </c>
    </row>
    <row r="897" spans="1:7" x14ac:dyDescent="0.25">
      <c r="A897" s="156">
        <v>14.917</v>
      </c>
      <c r="B897" s="141">
        <v>0.71499999999999997</v>
      </c>
      <c r="C897" s="141">
        <v>47.95237457619082</v>
      </c>
      <c r="D897" s="141">
        <v>14.641599999999926</v>
      </c>
      <c r="F897" s="141">
        <v>21</v>
      </c>
      <c r="G897" s="141">
        <v>35.005000000000003</v>
      </c>
    </row>
    <row r="898" spans="1:7" x14ac:dyDescent="0.25">
      <c r="A898" s="156">
        <v>14.933</v>
      </c>
      <c r="B898" s="141">
        <v>0.72</v>
      </c>
      <c r="C898" s="141">
        <v>48.323095119540099</v>
      </c>
      <c r="D898" s="141">
        <v>14.855872727270253</v>
      </c>
      <c r="F898" s="141">
        <v>21</v>
      </c>
      <c r="G898" s="141">
        <v>34.994999999999997</v>
      </c>
    </row>
    <row r="899" spans="1:7" x14ac:dyDescent="0.25">
      <c r="A899" s="156">
        <v>14.95</v>
      </c>
      <c r="B899" s="141">
        <v>0.72</v>
      </c>
      <c r="C899" s="141">
        <v>48.333166225723247</v>
      </c>
      <c r="D899" s="141">
        <v>15.03166666667039</v>
      </c>
      <c r="F899" s="141">
        <v>21</v>
      </c>
      <c r="G899" s="141">
        <v>34.994999999999997</v>
      </c>
    </row>
    <row r="900" spans="1:7" x14ac:dyDescent="0.25">
      <c r="A900" s="156">
        <v>14.967000000000001</v>
      </c>
      <c r="B900" s="141">
        <v>0.72</v>
      </c>
      <c r="C900" s="141">
        <v>48.269395887042009</v>
      </c>
      <c r="D900" s="141">
        <v>15.187171428569854</v>
      </c>
      <c r="F900" s="141">
        <v>21</v>
      </c>
      <c r="G900" s="141">
        <v>35.003333333333302</v>
      </c>
    </row>
    <row r="901" spans="1:7" x14ac:dyDescent="0.25">
      <c r="A901" s="156">
        <v>14.983000000000001</v>
      </c>
      <c r="B901" s="141">
        <v>0.72</v>
      </c>
      <c r="C901" s="141">
        <v>48.293293948572504</v>
      </c>
      <c r="D901" s="141">
        <v>15.369509090910469</v>
      </c>
      <c r="F901" s="141">
        <v>21</v>
      </c>
      <c r="G901" s="141">
        <v>35.008333333333297</v>
      </c>
    </row>
    <row r="902" spans="1:7" x14ac:dyDescent="0.25">
      <c r="A902" s="156">
        <v>15</v>
      </c>
      <c r="B902" s="141">
        <v>0.72</v>
      </c>
      <c r="C902" s="141">
        <v>48.294015564847307</v>
      </c>
      <c r="D902" s="141">
        <v>15.538100000000668</v>
      </c>
      <c r="F902" s="141">
        <v>21</v>
      </c>
      <c r="G902" s="141">
        <v>35.0133333333333</v>
      </c>
    </row>
    <row r="903" spans="1:7" x14ac:dyDescent="0.25">
      <c r="A903" s="156">
        <v>15.016999999999999</v>
      </c>
      <c r="B903" s="141">
        <v>0.73</v>
      </c>
      <c r="C903" s="141">
        <v>48.969646702081263</v>
      </c>
      <c r="D903" s="141">
        <v>15.689016666669886</v>
      </c>
      <c r="F903" s="141">
        <v>21</v>
      </c>
      <c r="G903" s="141">
        <v>35.020000000000003</v>
      </c>
    </row>
    <row r="904" spans="1:7" x14ac:dyDescent="0.25">
      <c r="A904" s="156">
        <v>15.032999999999999</v>
      </c>
      <c r="B904" s="141">
        <v>0.73</v>
      </c>
      <c r="C904" s="141">
        <v>48.952327217024767</v>
      </c>
      <c r="D904" s="141">
        <v>15.916155555560181</v>
      </c>
      <c r="F904" s="141">
        <v>21</v>
      </c>
      <c r="G904" s="141">
        <v>35.020000000000003</v>
      </c>
    </row>
    <row r="905" spans="1:7" x14ac:dyDescent="0.25">
      <c r="A905" s="156">
        <v>15.05</v>
      </c>
      <c r="B905" s="141">
        <v>0.73</v>
      </c>
      <c r="C905" s="141">
        <v>48.951268449706831</v>
      </c>
      <c r="D905" s="141">
        <v>16.093200000000252</v>
      </c>
      <c r="F905" s="141">
        <v>21</v>
      </c>
      <c r="G905" s="141">
        <v>35.006</v>
      </c>
    </row>
    <row r="906" spans="1:7" x14ac:dyDescent="0.25">
      <c r="A906" s="156">
        <v>15.067</v>
      </c>
      <c r="B906" s="141">
        <v>0.73499999999999999</v>
      </c>
      <c r="C906" s="141">
        <v>49.296179938682378</v>
      </c>
      <c r="D906" s="141">
        <v>16.237600000000384</v>
      </c>
      <c r="F906" s="141">
        <v>21</v>
      </c>
      <c r="G906" s="141">
        <v>34.984999999999999</v>
      </c>
    </row>
    <row r="907" spans="1:7" x14ac:dyDescent="0.25">
      <c r="A907" s="156">
        <v>15.083</v>
      </c>
      <c r="B907" s="141">
        <v>0.73499999999999999</v>
      </c>
      <c r="C907" s="141">
        <v>49.307034080658255</v>
      </c>
      <c r="D907" s="141">
        <v>16.413516666670148</v>
      </c>
      <c r="F907" s="141">
        <v>21</v>
      </c>
      <c r="G907" s="141">
        <v>34.984999999999999</v>
      </c>
    </row>
    <row r="908" spans="1:7" x14ac:dyDescent="0.25">
      <c r="A908" s="156">
        <v>15.1</v>
      </c>
      <c r="B908" s="141">
        <v>0.74</v>
      </c>
      <c r="C908" s="141">
        <v>49.612767206795255</v>
      </c>
      <c r="D908" s="141">
        <v>16.602974999999788</v>
      </c>
      <c r="F908" s="141">
        <v>21</v>
      </c>
      <c r="G908" s="141">
        <v>34.994999999999997</v>
      </c>
    </row>
    <row r="909" spans="1:7" x14ac:dyDescent="0.25">
      <c r="A909" s="156">
        <v>15.117000000000001</v>
      </c>
      <c r="B909" s="141">
        <v>0.75</v>
      </c>
      <c r="C909" s="141">
        <v>50.356899573307757</v>
      </c>
      <c r="D909" s="141">
        <v>16.817822222220457</v>
      </c>
      <c r="F909" s="141">
        <v>21</v>
      </c>
      <c r="G909" s="141">
        <v>35</v>
      </c>
    </row>
    <row r="910" spans="1:7" x14ac:dyDescent="0.25">
      <c r="A910" s="156">
        <v>15.132999999999999</v>
      </c>
      <c r="B910" s="141">
        <v>0.74</v>
      </c>
      <c r="C910" s="141">
        <v>49.601395243757089</v>
      </c>
      <c r="D910" s="141">
        <v>16.96100000000024</v>
      </c>
      <c r="F910" s="141">
        <v>21</v>
      </c>
      <c r="G910" s="141">
        <v>35.0075</v>
      </c>
    </row>
    <row r="911" spans="1:7" x14ac:dyDescent="0.25">
      <c r="A911" s="156">
        <v>15.15</v>
      </c>
      <c r="B911" s="141">
        <v>0.745</v>
      </c>
      <c r="C911" s="141">
        <v>49.939594426241911</v>
      </c>
      <c r="D911" s="141">
        <v>17.119509090910469</v>
      </c>
      <c r="F911" s="141">
        <v>21</v>
      </c>
      <c r="G911" s="141">
        <v>35.0133333333333</v>
      </c>
    </row>
    <row r="912" spans="1:7" x14ac:dyDescent="0.25">
      <c r="A912" s="156">
        <v>15.167</v>
      </c>
      <c r="B912" s="141">
        <v>0.745</v>
      </c>
      <c r="C912" s="141">
        <v>49.922305928232191</v>
      </c>
      <c r="D912" s="141">
        <v>17.259799999999814</v>
      </c>
      <c r="F912" s="141">
        <v>21</v>
      </c>
      <c r="G912" s="141">
        <v>34.994999999999997</v>
      </c>
    </row>
    <row r="913" spans="1:7" x14ac:dyDescent="0.25">
      <c r="A913" s="156">
        <v>15.183</v>
      </c>
      <c r="B913" s="141">
        <v>0.74</v>
      </c>
      <c r="C913" s="141">
        <v>49.588642158715814</v>
      </c>
      <c r="D913" s="141">
        <v>17.448600000000624</v>
      </c>
      <c r="F913" s="141">
        <v>21</v>
      </c>
      <c r="G913" s="141">
        <v>34.984999999999999</v>
      </c>
    </row>
    <row r="914" spans="1:7" x14ac:dyDescent="0.25">
      <c r="A914" s="156">
        <v>15.2</v>
      </c>
      <c r="B914" s="141">
        <v>0.75</v>
      </c>
      <c r="C914" s="141">
        <v>50.263842811499245</v>
      </c>
      <c r="D914" s="141">
        <v>17.613600000000588</v>
      </c>
      <c r="F914" s="141">
        <v>21</v>
      </c>
      <c r="G914" s="141">
        <v>34.984999999999999</v>
      </c>
    </row>
    <row r="915" spans="1:7" x14ac:dyDescent="0.25">
      <c r="A915" s="156">
        <v>15.217000000000001</v>
      </c>
      <c r="B915" s="141">
        <v>0.75</v>
      </c>
      <c r="C915" s="141">
        <v>50.280902448295045</v>
      </c>
      <c r="D915" s="141">
        <v>17.802236363640077</v>
      </c>
      <c r="F915" s="141">
        <v>21</v>
      </c>
      <c r="G915" s="141">
        <v>34.994999999999997</v>
      </c>
    </row>
    <row r="916" spans="1:7" x14ac:dyDescent="0.25">
      <c r="A916" s="156">
        <v>15.233000000000001</v>
      </c>
      <c r="B916" s="141">
        <v>0.75</v>
      </c>
      <c r="C916" s="141">
        <v>50.265526674051337</v>
      </c>
      <c r="D916" s="141">
        <v>18.014266666670665</v>
      </c>
      <c r="F916" s="141">
        <v>21</v>
      </c>
      <c r="G916" s="141">
        <v>34.996666666666698</v>
      </c>
    </row>
    <row r="917" spans="1:7" x14ac:dyDescent="0.25">
      <c r="A917" s="156">
        <v>15.25</v>
      </c>
      <c r="B917" s="141">
        <v>0.75</v>
      </c>
      <c r="C917" s="141">
        <v>50.254589776454942</v>
      </c>
      <c r="D917" s="141">
        <v>18.202850000000581</v>
      </c>
      <c r="F917" s="141">
        <v>21</v>
      </c>
      <c r="G917" s="141">
        <v>35</v>
      </c>
    </row>
    <row r="918" spans="1:7" x14ac:dyDescent="0.25">
      <c r="A918" s="156">
        <v>15.266999999999999</v>
      </c>
      <c r="B918" s="141">
        <v>0.75</v>
      </c>
      <c r="C918" s="141">
        <v>50.258181170522555</v>
      </c>
      <c r="D918" s="141">
        <v>18.40270000000055</v>
      </c>
      <c r="F918" s="141">
        <v>21</v>
      </c>
      <c r="G918" s="141">
        <v>35.011666666666699</v>
      </c>
    </row>
    <row r="919" spans="1:7" x14ac:dyDescent="0.25">
      <c r="A919" s="156">
        <v>15.282999999999999</v>
      </c>
      <c r="B919" s="141">
        <v>0.755</v>
      </c>
      <c r="C919" s="141">
        <v>50.584009178138068</v>
      </c>
      <c r="D919" s="141">
        <v>18.549044444440369</v>
      </c>
      <c r="F919" s="141">
        <v>21</v>
      </c>
      <c r="G919" s="141">
        <v>35.01</v>
      </c>
    </row>
    <row r="920" spans="1:7" x14ac:dyDescent="0.25">
      <c r="A920" s="156">
        <v>15.3</v>
      </c>
      <c r="B920" s="141">
        <v>0.755</v>
      </c>
      <c r="C920" s="141">
        <v>50.585093355684208</v>
      </c>
      <c r="D920" s="141">
        <v>18.724466666670196</v>
      </c>
      <c r="F920" s="141">
        <v>21</v>
      </c>
      <c r="G920" s="141">
        <v>34.994999999999997</v>
      </c>
    </row>
    <row r="921" spans="1:7" x14ac:dyDescent="0.25">
      <c r="A921" s="156">
        <v>15.317</v>
      </c>
      <c r="B921" s="141">
        <v>0.75</v>
      </c>
      <c r="C921" s="141">
        <v>50.216699278074834</v>
      </c>
      <c r="D921" s="141">
        <v>18.914061538460373</v>
      </c>
      <c r="F921" s="141">
        <v>21</v>
      </c>
      <c r="G921" s="141">
        <v>34.984999999999999</v>
      </c>
    </row>
    <row r="922" spans="1:7" x14ac:dyDescent="0.25">
      <c r="A922" s="156">
        <v>15.333</v>
      </c>
      <c r="B922" s="141">
        <v>0.755</v>
      </c>
      <c r="C922" s="141">
        <v>50.562463917176096</v>
      </c>
      <c r="D922" s="141">
        <v>19.109907692310117</v>
      </c>
      <c r="F922" s="141">
        <v>21</v>
      </c>
      <c r="G922" s="141">
        <v>34.984285714285697</v>
      </c>
    </row>
    <row r="923" spans="1:7" x14ac:dyDescent="0.25">
      <c r="A923" s="156">
        <v>15.35</v>
      </c>
      <c r="B923" s="141">
        <v>0.76</v>
      </c>
      <c r="C923" s="141">
        <v>50.905250652652661</v>
      </c>
      <c r="D923" s="141">
        <v>19.315457142860396</v>
      </c>
      <c r="F923" s="141">
        <v>21</v>
      </c>
      <c r="G923" s="141">
        <v>34.994999999999997</v>
      </c>
    </row>
    <row r="924" spans="1:7" x14ac:dyDescent="0.25">
      <c r="A924" s="156">
        <v>15.367000000000001</v>
      </c>
      <c r="B924" s="141">
        <v>0.77</v>
      </c>
      <c r="C924" s="141">
        <v>51.620681272484681</v>
      </c>
      <c r="D924" s="141">
        <v>19.474215384620038</v>
      </c>
      <c r="F924" s="141">
        <v>21</v>
      </c>
      <c r="G924" s="141">
        <v>34.993333333333297</v>
      </c>
    </row>
    <row r="925" spans="1:7" x14ac:dyDescent="0.25">
      <c r="A925" s="156">
        <v>15.382999999999999</v>
      </c>
      <c r="B925" s="141">
        <v>0.77</v>
      </c>
      <c r="C925" s="141">
        <v>51.605056772466135</v>
      </c>
      <c r="D925" s="141">
        <v>19.604885714290504</v>
      </c>
      <c r="F925" s="141">
        <v>21</v>
      </c>
      <c r="G925" s="141">
        <v>35</v>
      </c>
    </row>
    <row r="926" spans="1:7" x14ac:dyDescent="0.25">
      <c r="A926" s="156">
        <v>15.4</v>
      </c>
      <c r="B926" s="141">
        <v>0.76500000000000001</v>
      </c>
      <c r="C926" s="141">
        <v>51.237575714191181</v>
      </c>
      <c r="D926" s="141">
        <v>19.862766666669813</v>
      </c>
      <c r="F926" s="141">
        <v>21</v>
      </c>
      <c r="G926" s="141">
        <v>35.01</v>
      </c>
    </row>
    <row r="927" spans="1:7" x14ac:dyDescent="0.25">
      <c r="A927" s="156">
        <v>15.417</v>
      </c>
      <c r="B927" s="141">
        <v>0.76</v>
      </c>
      <c r="C927" s="141">
        <v>50.849128731916707</v>
      </c>
      <c r="D927" s="141">
        <v>20.036885714290293</v>
      </c>
      <c r="F927" s="141">
        <v>21</v>
      </c>
      <c r="G927" s="141">
        <v>34.994999999999997</v>
      </c>
    </row>
    <row r="928" spans="1:7" x14ac:dyDescent="0.25">
      <c r="A928" s="156">
        <v>15.433</v>
      </c>
      <c r="B928" s="141">
        <v>0.76</v>
      </c>
      <c r="C928" s="141">
        <v>50.876539566971843</v>
      </c>
      <c r="D928" s="141">
        <v>20.193600000000515</v>
      </c>
      <c r="F928" s="141">
        <v>21</v>
      </c>
      <c r="G928" s="141">
        <v>34.994999999999997</v>
      </c>
    </row>
    <row r="929" spans="1:7" x14ac:dyDescent="0.25">
      <c r="A929" s="156">
        <v>15.45</v>
      </c>
      <c r="B929" s="141">
        <v>0.76500000000000001</v>
      </c>
      <c r="C929" s="141">
        <v>51.195768175432171</v>
      </c>
      <c r="D929" s="141">
        <v>20.445145454550584</v>
      </c>
      <c r="F929" s="141">
        <v>21</v>
      </c>
      <c r="G929" s="141">
        <v>34.995555555555597</v>
      </c>
    </row>
    <row r="930" spans="1:7" x14ac:dyDescent="0.25">
      <c r="A930" s="156">
        <v>15.467000000000001</v>
      </c>
      <c r="B930" s="141">
        <v>0.76500000000000001</v>
      </c>
      <c r="C930" s="141">
        <v>51.219477977222837</v>
      </c>
      <c r="D930" s="141">
        <v>20.605292307690434</v>
      </c>
      <c r="F930" s="141">
        <v>21</v>
      </c>
      <c r="G930" s="141">
        <v>35.015000000000001</v>
      </c>
    </row>
    <row r="931" spans="1:7" x14ac:dyDescent="0.25">
      <c r="A931" s="156">
        <v>15.483000000000001</v>
      </c>
      <c r="B931" s="141">
        <v>0.76</v>
      </c>
      <c r="C931" s="141">
        <v>50.791446635311559</v>
      </c>
      <c r="D931" s="141">
        <v>20.831600000000435</v>
      </c>
      <c r="F931" s="141">
        <v>21</v>
      </c>
      <c r="G931" s="141">
        <v>35.014000000000003</v>
      </c>
    </row>
    <row r="932" spans="1:7" x14ac:dyDescent="0.25">
      <c r="A932" s="156">
        <v>15.5</v>
      </c>
      <c r="B932" s="141">
        <v>0.76</v>
      </c>
      <c r="C932" s="141">
        <v>50.79777935497016</v>
      </c>
      <c r="D932" s="141">
        <v>20.97780000000057</v>
      </c>
      <c r="F932" s="141">
        <v>21</v>
      </c>
      <c r="G932" s="141">
        <v>35.003333333333302</v>
      </c>
    </row>
    <row r="933" spans="1:7" x14ac:dyDescent="0.25">
      <c r="A933" s="156">
        <v>15.516999999999999</v>
      </c>
      <c r="B933" s="141">
        <v>0.76666666666666705</v>
      </c>
      <c r="C933" s="141">
        <v>51.261842363233953</v>
      </c>
      <c r="D933" s="141">
        <v>21.222600000000057</v>
      </c>
      <c r="F933" s="141">
        <v>21</v>
      </c>
      <c r="G933" s="141">
        <v>34.994999999999997</v>
      </c>
    </row>
    <row r="934" spans="1:7" x14ac:dyDescent="0.25">
      <c r="A934" s="156">
        <v>15.532999999999999</v>
      </c>
      <c r="B934" s="141">
        <v>0.77</v>
      </c>
      <c r="C934" s="141">
        <v>51.497606198432472</v>
      </c>
      <c r="D934" s="141">
        <v>21.406600000000253</v>
      </c>
      <c r="F934" s="141">
        <v>21</v>
      </c>
      <c r="G934" s="141">
        <v>34.994999999999997</v>
      </c>
    </row>
    <row r="935" spans="1:7" x14ac:dyDescent="0.25">
      <c r="A935" s="156">
        <v>15.55</v>
      </c>
      <c r="B935" s="141">
        <v>0.78</v>
      </c>
      <c r="C935" s="141">
        <v>52.193886321336791</v>
      </c>
      <c r="D935" s="141">
        <v>21.613733333329947</v>
      </c>
      <c r="F935" s="141">
        <v>21</v>
      </c>
      <c r="G935" s="141">
        <v>35.005714285714298</v>
      </c>
    </row>
    <row r="936" spans="1:7" x14ac:dyDescent="0.25">
      <c r="A936" s="156">
        <v>15.567</v>
      </c>
      <c r="B936" s="141">
        <v>0.78</v>
      </c>
      <c r="C936" s="141">
        <v>52.172803654457638</v>
      </c>
      <c r="D936" s="141">
        <v>21.835600000000341</v>
      </c>
      <c r="F936" s="141">
        <v>21</v>
      </c>
      <c r="G936" s="141">
        <v>35.024999999999999</v>
      </c>
    </row>
    <row r="937" spans="1:7" x14ac:dyDescent="0.25">
      <c r="A937" s="156">
        <v>15.583</v>
      </c>
      <c r="B937" s="141">
        <v>0.78</v>
      </c>
      <c r="C937" s="141">
        <v>52.180708898439818</v>
      </c>
      <c r="D937" s="141">
        <v>22.027100000000246</v>
      </c>
      <c r="F937" s="141">
        <v>21</v>
      </c>
      <c r="G937" s="141">
        <v>35.020000000000003</v>
      </c>
    </row>
    <row r="938" spans="1:7" x14ac:dyDescent="0.25">
      <c r="A938" s="156">
        <v>15.6</v>
      </c>
      <c r="B938" s="141">
        <v>0.78</v>
      </c>
      <c r="C938" s="141">
        <v>52.157190812858254</v>
      </c>
      <c r="D938" s="141">
        <v>22.162600000000566</v>
      </c>
      <c r="F938" s="141">
        <v>21</v>
      </c>
      <c r="G938" s="141">
        <v>35.01</v>
      </c>
    </row>
    <row r="939" spans="1:7" x14ac:dyDescent="0.25">
      <c r="A939" s="156">
        <v>15.617000000000001</v>
      </c>
      <c r="B939" s="141">
        <v>0.78</v>
      </c>
      <c r="C939" s="141">
        <v>52.151503962703416</v>
      </c>
      <c r="D939" s="141">
        <v>22.361200000000281</v>
      </c>
      <c r="F939" s="141">
        <v>21</v>
      </c>
      <c r="G939" s="141">
        <v>35.005000000000003</v>
      </c>
    </row>
    <row r="940" spans="1:7" x14ac:dyDescent="0.25">
      <c r="A940" s="156">
        <v>15.632999999999999</v>
      </c>
      <c r="B940" s="141">
        <v>0.78600000000000003</v>
      </c>
      <c r="C940" s="141">
        <v>52.545167648048782</v>
      </c>
      <c r="D940" s="141">
        <v>22.57930000000033</v>
      </c>
      <c r="F940" s="141">
        <v>21</v>
      </c>
      <c r="G940" s="141">
        <v>35</v>
      </c>
    </row>
    <row r="941" spans="1:7" x14ac:dyDescent="0.25">
      <c r="A941" s="156">
        <v>15.65</v>
      </c>
      <c r="B941" s="141">
        <v>0.78600000000000003</v>
      </c>
      <c r="C941" s="141">
        <v>52.543767888944764</v>
      </c>
      <c r="D941" s="141">
        <v>22.756600000000617</v>
      </c>
      <c r="F941" s="141">
        <v>21</v>
      </c>
      <c r="G941" s="141">
        <v>35.01</v>
      </c>
    </row>
    <row r="942" spans="1:7" x14ac:dyDescent="0.25">
      <c r="A942" s="156">
        <v>15.667</v>
      </c>
      <c r="B942" s="141">
        <v>0.8</v>
      </c>
      <c r="C942" s="141">
        <v>53.531568801111092</v>
      </c>
      <c r="D942" s="141">
        <v>22.978500000000167</v>
      </c>
      <c r="F942" s="141">
        <v>21</v>
      </c>
      <c r="G942" s="141">
        <v>35.015000000000001</v>
      </c>
    </row>
    <row r="943" spans="1:7" x14ac:dyDescent="0.25">
      <c r="A943" s="156">
        <v>15.683</v>
      </c>
      <c r="B943" s="141">
        <v>0.8</v>
      </c>
      <c r="C943" s="141">
        <v>53.50529603611843</v>
      </c>
      <c r="D943" s="141">
        <v>23.149418181819783</v>
      </c>
      <c r="F943" s="141">
        <v>21</v>
      </c>
      <c r="G943" s="141">
        <v>35.024999999999999</v>
      </c>
    </row>
    <row r="944" spans="1:7" x14ac:dyDescent="0.25">
      <c r="A944" s="156">
        <v>15.7</v>
      </c>
      <c r="B944" s="141">
        <v>0.80500000000000005</v>
      </c>
      <c r="C944" s="141">
        <v>53.843770402776748</v>
      </c>
      <c r="D944" s="141">
        <v>23.334742857140554</v>
      </c>
      <c r="F944" s="141">
        <v>21</v>
      </c>
      <c r="G944" s="141">
        <v>35.024000000000001</v>
      </c>
    </row>
    <row r="945" spans="1:7" x14ac:dyDescent="0.25">
      <c r="A945" s="156">
        <v>15.717000000000001</v>
      </c>
      <c r="B945" s="141">
        <v>0.8</v>
      </c>
      <c r="C945" s="141">
        <v>53.451515474093846</v>
      </c>
      <c r="D945" s="141">
        <v>23.502292307690368</v>
      </c>
      <c r="F945" s="141">
        <v>21</v>
      </c>
      <c r="G945" s="141">
        <v>35.006666666666703</v>
      </c>
    </row>
    <row r="946" spans="1:7" x14ac:dyDescent="0.25">
      <c r="A946" s="156">
        <v>15.733000000000001</v>
      </c>
      <c r="B946" s="141">
        <v>0.80666666666666698</v>
      </c>
      <c r="C946" s="141">
        <v>53.927681426841751</v>
      </c>
      <c r="D946" s="141">
        <v>23.748599999999897</v>
      </c>
      <c r="F946" s="141">
        <v>21</v>
      </c>
      <c r="G946" s="141">
        <v>35</v>
      </c>
    </row>
    <row r="947" spans="1:7" x14ac:dyDescent="0.25">
      <c r="A947" s="156">
        <v>15.75</v>
      </c>
      <c r="B947" s="141">
        <v>0.80666666666666698</v>
      </c>
      <c r="C947" s="141">
        <v>53.921843438628549</v>
      </c>
      <c r="D947" s="141">
        <v>23.923162500000217</v>
      </c>
      <c r="F947" s="141">
        <v>21</v>
      </c>
      <c r="G947" s="141">
        <v>35</v>
      </c>
    </row>
    <row r="948" spans="1:7" x14ac:dyDescent="0.25">
      <c r="A948" s="156">
        <v>15.766999999999999</v>
      </c>
      <c r="B948" s="141">
        <v>0.81499999999999995</v>
      </c>
      <c r="C948" s="141">
        <v>54.500514882397788</v>
      </c>
      <c r="D948" s="141">
        <v>24.143488888889806</v>
      </c>
      <c r="F948" s="141">
        <v>21</v>
      </c>
      <c r="G948" s="141">
        <v>35</v>
      </c>
    </row>
    <row r="949" spans="1:7" x14ac:dyDescent="0.25">
      <c r="A949" s="156">
        <v>15.782999999999999</v>
      </c>
      <c r="B949" s="141">
        <v>0.81499999999999995</v>
      </c>
      <c r="C949" s="141">
        <v>54.485325345118753</v>
      </c>
      <c r="D949" s="141">
        <v>24.320787499999824</v>
      </c>
      <c r="F949" s="141">
        <v>21</v>
      </c>
      <c r="G949" s="141">
        <v>35.020000000000003</v>
      </c>
    </row>
    <row r="950" spans="1:7" x14ac:dyDescent="0.25">
      <c r="A950" s="156">
        <v>15.8</v>
      </c>
      <c r="B950" s="141">
        <v>0.81499999999999995</v>
      </c>
      <c r="C950" s="141">
        <v>54.463187260989997</v>
      </c>
      <c r="D950" s="141">
        <v>24.544183333329784</v>
      </c>
      <c r="F950" s="141">
        <v>21</v>
      </c>
      <c r="G950" s="141">
        <v>35.024999999999999</v>
      </c>
    </row>
    <row r="951" spans="1:7" x14ac:dyDescent="0.25">
      <c r="A951" s="156">
        <v>15.817</v>
      </c>
      <c r="B951" s="141">
        <v>0.81</v>
      </c>
      <c r="C951" s="141">
        <v>54.096617865357985</v>
      </c>
      <c r="D951" s="141">
        <v>24.698155555560334</v>
      </c>
      <c r="F951" s="141">
        <v>21</v>
      </c>
      <c r="G951" s="141">
        <v>35.005000000000003</v>
      </c>
    </row>
    <row r="952" spans="1:7" x14ac:dyDescent="0.25">
      <c r="A952" s="156">
        <v>15.833</v>
      </c>
      <c r="B952" s="141">
        <v>0.81499999999999995</v>
      </c>
      <c r="C952" s="141">
        <v>54.451560968464847</v>
      </c>
      <c r="D952" s="141">
        <v>24.925600000000486</v>
      </c>
      <c r="F952" s="141">
        <v>21</v>
      </c>
      <c r="G952" s="141">
        <v>34.993333333333297</v>
      </c>
    </row>
    <row r="953" spans="1:7" x14ac:dyDescent="0.25">
      <c r="A953" s="156">
        <v>15.85</v>
      </c>
      <c r="B953" s="141">
        <v>0.81499999999999995</v>
      </c>
      <c r="C953" s="141">
        <v>54.451702470314608</v>
      </c>
      <c r="D953" s="141">
        <v>25.144676923080624</v>
      </c>
      <c r="F953" s="141">
        <v>21</v>
      </c>
      <c r="G953" s="141">
        <v>34.994999999999997</v>
      </c>
    </row>
    <row r="954" spans="1:7" x14ac:dyDescent="0.25">
      <c r="A954" s="156">
        <v>15.867000000000001</v>
      </c>
      <c r="B954" s="141">
        <v>0.81399999999999995</v>
      </c>
      <c r="C954" s="141">
        <v>54.367075936147955</v>
      </c>
      <c r="D954" s="141">
        <v>25.328236363639917</v>
      </c>
      <c r="F954" s="141">
        <v>21</v>
      </c>
      <c r="G954" s="141">
        <v>35.005000000000003</v>
      </c>
    </row>
    <row r="955" spans="1:7" x14ac:dyDescent="0.25">
      <c r="A955" s="156">
        <v>15.882999999999999</v>
      </c>
      <c r="B955" s="141">
        <v>0.82</v>
      </c>
      <c r="C955" s="141">
        <v>54.773349401728396</v>
      </c>
      <c r="D955" s="141">
        <v>25.552599999999984</v>
      </c>
      <c r="F955" s="141">
        <v>21</v>
      </c>
      <c r="G955" s="141">
        <v>35.01</v>
      </c>
    </row>
    <row r="956" spans="1:7" x14ac:dyDescent="0.25">
      <c r="A956" s="156">
        <v>15.9</v>
      </c>
      <c r="B956" s="141">
        <v>0.82</v>
      </c>
      <c r="C956" s="141">
        <v>54.738468588630305</v>
      </c>
      <c r="D956" s="141">
        <v>25.753333333330374</v>
      </c>
      <c r="F956" s="141">
        <v>21</v>
      </c>
      <c r="G956" s="141">
        <v>35.015999999999998</v>
      </c>
    </row>
    <row r="957" spans="1:7" x14ac:dyDescent="0.25">
      <c r="A957" s="156">
        <v>15.917</v>
      </c>
      <c r="B957" s="141">
        <v>0.82</v>
      </c>
      <c r="C957" s="141">
        <v>54.751462124221312</v>
      </c>
      <c r="D957" s="141">
        <v>25.936138461540395</v>
      </c>
      <c r="F957" s="141">
        <v>21</v>
      </c>
      <c r="G957" s="141">
        <v>35.020000000000003</v>
      </c>
    </row>
    <row r="958" spans="1:7" x14ac:dyDescent="0.25">
      <c r="A958" s="156">
        <v>15.933</v>
      </c>
      <c r="B958" s="141">
        <v>0.81499999999999995</v>
      </c>
      <c r="C958" s="141">
        <v>54.376976880109396</v>
      </c>
      <c r="D958" s="141">
        <v>26.153215384620125</v>
      </c>
      <c r="F958" s="141">
        <v>21</v>
      </c>
      <c r="G958" s="141">
        <v>35.01</v>
      </c>
    </row>
    <row r="959" spans="1:7" x14ac:dyDescent="0.25">
      <c r="A959" s="156">
        <v>15.95</v>
      </c>
      <c r="B959" s="141">
        <v>0.82</v>
      </c>
      <c r="C959" s="141">
        <v>54.682303170975317</v>
      </c>
      <c r="D959" s="141">
        <v>26.343266666670388</v>
      </c>
      <c r="F959" s="141">
        <v>21</v>
      </c>
      <c r="G959" s="141">
        <v>35.01</v>
      </c>
    </row>
    <row r="960" spans="1:7" x14ac:dyDescent="0.25">
      <c r="A960" s="156">
        <v>15.967000000000001</v>
      </c>
      <c r="B960" s="141">
        <v>0.82</v>
      </c>
      <c r="C960" s="141">
        <v>54.69952131161088</v>
      </c>
      <c r="D960" s="141">
        <v>26.550699999999779</v>
      </c>
      <c r="F960" s="141">
        <v>21</v>
      </c>
      <c r="G960" s="141">
        <v>35</v>
      </c>
    </row>
    <row r="961" spans="1:7" x14ac:dyDescent="0.25">
      <c r="A961" s="156">
        <v>15.983000000000001</v>
      </c>
      <c r="B961" s="141">
        <v>0.82</v>
      </c>
      <c r="C961" s="141">
        <v>54.695558092295776</v>
      </c>
      <c r="D961" s="141">
        <v>26.739242857140198</v>
      </c>
      <c r="F961" s="141">
        <v>21</v>
      </c>
      <c r="G961" s="141">
        <v>35.005000000000003</v>
      </c>
    </row>
    <row r="962" spans="1:7" x14ac:dyDescent="0.25">
      <c r="A962" s="156">
        <v>16</v>
      </c>
      <c r="B962" s="141">
        <v>0.83</v>
      </c>
      <c r="C962" s="141">
        <v>55.367346012111156</v>
      </c>
      <c r="D962" s="141">
        <v>26.973433333329922</v>
      </c>
      <c r="F962" s="141">
        <v>21</v>
      </c>
      <c r="G962" s="141">
        <v>35.005714285714298</v>
      </c>
    </row>
    <row r="963" spans="1:7" x14ac:dyDescent="0.25">
      <c r="A963" s="156">
        <v>16.016999999999999</v>
      </c>
      <c r="B963" s="141">
        <v>0.83</v>
      </c>
      <c r="C963" s="141">
        <v>55.33093090687904</v>
      </c>
      <c r="D963" s="141">
        <v>27.206781818180389</v>
      </c>
      <c r="F963" s="141">
        <v>21</v>
      </c>
      <c r="G963" s="141">
        <v>35.024999999999999</v>
      </c>
    </row>
    <row r="964" spans="1:7" x14ac:dyDescent="0.25">
      <c r="A964" s="156">
        <v>16.033000000000001</v>
      </c>
      <c r="B964" s="141">
        <v>0.83499999999999996</v>
      </c>
      <c r="C964" s="141">
        <v>55.665149004262844</v>
      </c>
      <c r="D964" s="141">
        <v>27.397963636360146</v>
      </c>
      <c r="F964" s="141">
        <v>21</v>
      </c>
      <c r="G964" s="141">
        <v>35.020000000000003</v>
      </c>
    </row>
    <row r="965" spans="1:7" x14ac:dyDescent="0.25">
      <c r="A965" s="156">
        <v>16.05</v>
      </c>
      <c r="B965" s="141">
        <v>0.836666666666667</v>
      </c>
      <c r="C965" s="141">
        <v>55.817025481303894</v>
      </c>
      <c r="D965" s="141">
        <v>27.619957142860585</v>
      </c>
      <c r="F965" s="141">
        <v>21</v>
      </c>
      <c r="G965" s="141">
        <v>34.997999999999998</v>
      </c>
    </row>
    <row r="966" spans="1:7" x14ac:dyDescent="0.25">
      <c r="A966" s="156">
        <v>16.067</v>
      </c>
      <c r="B966" s="141">
        <v>0.836666666666667</v>
      </c>
      <c r="C966" s="141">
        <v>55.777595852021456</v>
      </c>
      <c r="D966" s="141">
        <v>27.823215384620198</v>
      </c>
      <c r="F966" s="141">
        <v>21</v>
      </c>
      <c r="G966" s="141">
        <v>34.99</v>
      </c>
    </row>
    <row r="967" spans="1:7" x14ac:dyDescent="0.25">
      <c r="A967" s="156">
        <v>16.082999999999998</v>
      </c>
      <c r="B967" s="141">
        <v>0.84</v>
      </c>
      <c r="C967" s="141">
        <v>55.965039531141599</v>
      </c>
      <c r="D967" s="141">
        <v>28.026814285710316</v>
      </c>
      <c r="F967" s="141">
        <v>21</v>
      </c>
      <c r="G967" s="141">
        <v>34.99</v>
      </c>
    </row>
    <row r="968" spans="1:7" x14ac:dyDescent="0.25">
      <c r="A968" s="156">
        <v>16.100000000000001</v>
      </c>
      <c r="B968" s="141">
        <v>0.84666666666666701</v>
      </c>
      <c r="C968" s="141">
        <v>56.441604639561966</v>
      </c>
      <c r="D968" s="141">
        <v>28.21206666667058</v>
      </c>
      <c r="F968" s="141">
        <v>21</v>
      </c>
      <c r="G968" s="141">
        <v>34.994999999999997</v>
      </c>
    </row>
    <row r="969" spans="1:7" x14ac:dyDescent="0.25">
      <c r="A969" s="156">
        <v>16.117000000000001</v>
      </c>
      <c r="B969" s="141">
        <v>0.84666666666666701</v>
      </c>
      <c r="C969" s="141">
        <v>56.432814045501019</v>
      </c>
      <c r="D969" s="141">
        <v>28.472099999999955</v>
      </c>
      <c r="F969" s="141">
        <v>21</v>
      </c>
      <c r="G969" s="141">
        <v>35.015000000000001</v>
      </c>
    </row>
    <row r="970" spans="1:7" x14ac:dyDescent="0.25">
      <c r="A970" s="156">
        <v>16.132999999999999</v>
      </c>
      <c r="B970" s="141">
        <v>0.85</v>
      </c>
      <c r="C970" s="141">
        <v>56.686867131184172</v>
      </c>
      <c r="D970" s="141">
        <v>28.680133333330559</v>
      </c>
      <c r="F970" s="141">
        <v>21</v>
      </c>
      <c r="G970" s="141">
        <v>35.024999999999999</v>
      </c>
    </row>
    <row r="971" spans="1:7" x14ac:dyDescent="0.25">
      <c r="A971" s="156">
        <v>16.149999999999999</v>
      </c>
      <c r="B971" s="141">
        <v>0.85</v>
      </c>
      <c r="C971" s="141">
        <v>56.64573136965938</v>
      </c>
      <c r="D971" s="141">
        <v>28.874830769230357</v>
      </c>
      <c r="F971" s="141">
        <v>21</v>
      </c>
      <c r="G971" s="141">
        <v>35.0133333333333</v>
      </c>
    </row>
    <row r="972" spans="1:7" x14ac:dyDescent="0.25">
      <c r="A972" s="156">
        <v>16.167000000000002</v>
      </c>
      <c r="B972" s="141">
        <v>0.85</v>
      </c>
      <c r="C972" s="141">
        <v>56.679408042441885</v>
      </c>
      <c r="D972" s="141">
        <v>29.099690909089986</v>
      </c>
      <c r="F972" s="141">
        <v>21</v>
      </c>
      <c r="G972" s="141">
        <v>34.994999999999997</v>
      </c>
    </row>
    <row r="973" spans="1:7" x14ac:dyDescent="0.25">
      <c r="A973" s="156">
        <v>16.183</v>
      </c>
      <c r="B973" s="141">
        <v>0.86</v>
      </c>
      <c r="C973" s="141">
        <v>57.340175221892558</v>
      </c>
      <c r="D973" s="141">
        <v>29.316957142859792</v>
      </c>
      <c r="F973" s="141">
        <v>21</v>
      </c>
      <c r="G973" s="141">
        <v>34.99</v>
      </c>
    </row>
    <row r="974" spans="1:7" x14ac:dyDescent="0.25">
      <c r="A974" s="156">
        <v>16.2</v>
      </c>
      <c r="B974" s="141">
        <v>0.85499999999999998</v>
      </c>
      <c r="C974" s="141">
        <v>56.976471458037196</v>
      </c>
      <c r="D974" s="141">
        <v>29.519894117650438</v>
      </c>
      <c r="F974" s="141">
        <v>21</v>
      </c>
      <c r="G974" s="141">
        <v>34.996000000000002</v>
      </c>
    </row>
    <row r="975" spans="1:7" x14ac:dyDescent="0.25">
      <c r="A975" s="156">
        <v>16.216999999999999</v>
      </c>
      <c r="B975" s="141">
        <v>0.86666666666666703</v>
      </c>
      <c r="C975" s="141">
        <v>57.775431411153299</v>
      </c>
      <c r="D975" s="141">
        <v>29.723666666670397</v>
      </c>
      <c r="F975" s="141">
        <v>21</v>
      </c>
      <c r="G975" s="141">
        <v>34.996000000000002</v>
      </c>
    </row>
    <row r="976" spans="1:7" x14ac:dyDescent="0.25">
      <c r="A976" s="156">
        <v>16.233000000000001</v>
      </c>
      <c r="B976" s="141">
        <v>0.86499999999999999</v>
      </c>
      <c r="C976" s="141">
        <v>57.653839618230343</v>
      </c>
      <c r="D976" s="141">
        <v>29.904300000000148</v>
      </c>
      <c r="F976" s="141">
        <v>21</v>
      </c>
      <c r="G976" s="141">
        <v>35.01</v>
      </c>
    </row>
    <row r="977" spans="1:7" x14ac:dyDescent="0.25">
      <c r="A977" s="156">
        <v>16.25</v>
      </c>
      <c r="B977" s="141">
        <v>0.86499999999999999</v>
      </c>
      <c r="C977" s="141">
        <v>57.645353984164892</v>
      </c>
      <c r="D977" s="141">
        <v>30.112915789470208</v>
      </c>
      <c r="F977" s="141">
        <v>21</v>
      </c>
      <c r="G977" s="141">
        <v>35.01</v>
      </c>
    </row>
    <row r="978" spans="1:7" x14ac:dyDescent="0.25">
      <c r="A978" s="156">
        <v>16.266999999999999</v>
      </c>
      <c r="B978" s="141">
        <v>0.86333333333333295</v>
      </c>
      <c r="C978" s="141">
        <v>57.487843646180984</v>
      </c>
      <c r="D978" s="141">
        <v>30.342225000000326</v>
      </c>
      <c r="F978" s="141">
        <v>21</v>
      </c>
      <c r="G978" s="141">
        <v>35.003333333333302</v>
      </c>
    </row>
    <row r="979" spans="1:7" x14ac:dyDescent="0.25">
      <c r="A979" s="156">
        <v>16.283000000000001</v>
      </c>
      <c r="B979" s="141">
        <v>0.86499999999999999</v>
      </c>
      <c r="C979" s="141">
        <v>57.589677526327414</v>
      </c>
      <c r="D979" s="141">
        <v>30.511446153850557</v>
      </c>
      <c r="F979" s="141">
        <v>21</v>
      </c>
      <c r="G979" s="141">
        <v>34.99</v>
      </c>
    </row>
    <row r="980" spans="1:7" x14ac:dyDescent="0.25">
      <c r="A980" s="156">
        <v>16.3</v>
      </c>
      <c r="B980" s="141">
        <v>0.86666666666666703</v>
      </c>
      <c r="C980" s="141">
        <v>57.710877471482959</v>
      </c>
      <c r="D980" s="141">
        <v>30.731266666670308</v>
      </c>
      <c r="F980" s="141">
        <v>21</v>
      </c>
      <c r="G980" s="141">
        <v>34.99</v>
      </c>
    </row>
    <row r="981" spans="1:7" x14ac:dyDescent="0.25">
      <c r="A981" s="156">
        <v>16.317</v>
      </c>
      <c r="B981" s="141">
        <v>0.86333333333333295</v>
      </c>
      <c r="C981" s="141">
        <v>57.450725706814218</v>
      </c>
      <c r="D981" s="141">
        <v>30.932835294120196</v>
      </c>
      <c r="F981" s="141">
        <v>21</v>
      </c>
      <c r="G981" s="141">
        <v>34.984999999999999</v>
      </c>
    </row>
    <row r="982" spans="1:7" x14ac:dyDescent="0.25">
      <c r="A982" s="156">
        <v>16.332999999999998</v>
      </c>
      <c r="B982" s="141">
        <v>0.86666666666666703</v>
      </c>
      <c r="C982" s="141">
        <v>57.692378186016306</v>
      </c>
      <c r="D982" s="141">
        <v>31.175100000000384</v>
      </c>
      <c r="F982" s="141">
        <v>21</v>
      </c>
      <c r="G982" s="141">
        <v>34.996000000000002</v>
      </c>
    </row>
    <row r="983" spans="1:7" x14ac:dyDescent="0.25">
      <c r="A983" s="156">
        <v>16.350000000000001</v>
      </c>
      <c r="B983" s="141">
        <v>0.86666666666666703</v>
      </c>
      <c r="C983" s="141">
        <v>57.654034093266461</v>
      </c>
      <c r="D983" s="141">
        <v>31.403171428570204</v>
      </c>
      <c r="F983" s="141">
        <v>21</v>
      </c>
      <c r="G983" s="141">
        <v>35.015000000000001</v>
      </c>
    </row>
    <row r="984" spans="1:7" x14ac:dyDescent="0.25">
      <c r="A984" s="156">
        <v>16.367000000000001</v>
      </c>
      <c r="B984" s="141">
        <v>0.87</v>
      </c>
      <c r="C984" s="141">
        <v>57.903999209129687</v>
      </c>
      <c r="D984" s="141">
        <v>31.583776470590237</v>
      </c>
      <c r="F984" s="141">
        <v>21</v>
      </c>
      <c r="G984" s="141">
        <v>35.024999999999999</v>
      </c>
    </row>
    <row r="985" spans="1:7" x14ac:dyDescent="0.25">
      <c r="A985" s="156">
        <v>16.382999999999999</v>
      </c>
      <c r="B985" s="141">
        <v>0.87</v>
      </c>
      <c r="C985" s="141">
        <v>57.887393340030592</v>
      </c>
      <c r="D985" s="141">
        <v>31.827054545450665</v>
      </c>
      <c r="F985" s="141">
        <v>21</v>
      </c>
      <c r="G985" s="141">
        <v>35.005000000000003</v>
      </c>
    </row>
    <row r="986" spans="1:7" x14ac:dyDescent="0.25">
      <c r="A986" s="156">
        <v>16.399999999999999</v>
      </c>
      <c r="B986" s="141">
        <v>0.87</v>
      </c>
      <c r="C986" s="141">
        <v>57.85393290334099</v>
      </c>
      <c r="D986" s="141">
        <v>31.97952857142991</v>
      </c>
      <c r="F986" s="141">
        <v>21</v>
      </c>
      <c r="G986" s="141">
        <v>34.9866666666667</v>
      </c>
    </row>
    <row r="987" spans="1:7" x14ac:dyDescent="0.25">
      <c r="A987" s="156">
        <v>16.417000000000002</v>
      </c>
      <c r="B987" s="141">
        <v>0.87</v>
      </c>
      <c r="C987" s="141">
        <v>57.847504377233022</v>
      </c>
      <c r="D987" s="141">
        <v>32.233933333330242</v>
      </c>
      <c r="F987" s="141">
        <v>21</v>
      </c>
      <c r="G987" s="141">
        <v>34.984000000000002</v>
      </c>
    </row>
    <row r="988" spans="1:7" x14ac:dyDescent="0.25">
      <c r="A988" s="156">
        <v>16.433</v>
      </c>
      <c r="B988" s="141">
        <v>0.875</v>
      </c>
      <c r="C988" s="141">
        <v>58.209198269017172</v>
      </c>
      <c r="D988" s="141">
        <v>32.431753846150059</v>
      </c>
      <c r="F988" s="141">
        <v>21</v>
      </c>
      <c r="G988" s="141">
        <v>34.9866666666667</v>
      </c>
    </row>
    <row r="989" spans="1:7" x14ac:dyDescent="0.25">
      <c r="A989" s="156">
        <v>16.45</v>
      </c>
      <c r="B989" s="141">
        <v>0.89</v>
      </c>
      <c r="C989" s="141">
        <v>59.220054549998274</v>
      </c>
      <c r="D989" s="141">
        <v>32.644200000000637</v>
      </c>
      <c r="F989" s="141">
        <v>21</v>
      </c>
      <c r="G989" s="141">
        <v>34.996000000000002</v>
      </c>
    </row>
    <row r="990" spans="1:7" x14ac:dyDescent="0.25">
      <c r="A990" s="156">
        <v>16.466999999999999</v>
      </c>
      <c r="B990" s="141">
        <v>0.88500000000000001</v>
      </c>
      <c r="C990" s="141">
        <v>58.8475712192568</v>
      </c>
      <c r="D990" s="141">
        <v>32.873711111110424</v>
      </c>
      <c r="F990" s="141">
        <v>21</v>
      </c>
      <c r="G990" s="141">
        <v>35.020000000000003</v>
      </c>
    </row>
    <row r="991" spans="1:7" x14ac:dyDescent="0.25">
      <c r="A991" s="156">
        <v>16.483000000000001</v>
      </c>
      <c r="B991" s="141">
        <v>0.89</v>
      </c>
      <c r="C991" s="141">
        <v>59.162820529085778</v>
      </c>
      <c r="D991" s="141">
        <v>33.013957142859908</v>
      </c>
      <c r="F991" s="141">
        <v>21</v>
      </c>
      <c r="G991" s="141">
        <v>35.020000000000003</v>
      </c>
    </row>
    <row r="992" spans="1:7" x14ac:dyDescent="0.25">
      <c r="A992" s="156">
        <v>16.5</v>
      </c>
      <c r="B992" s="141">
        <v>0.89</v>
      </c>
      <c r="C992" s="141">
        <v>59.160202008144815</v>
      </c>
      <c r="D992" s="141">
        <v>33.249099999999999</v>
      </c>
      <c r="F992" s="141">
        <v>21</v>
      </c>
      <c r="G992" s="141">
        <v>35</v>
      </c>
    </row>
    <row r="993" spans="1:7" x14ac:dyDescent="0.25">
      <c r="A993" s="156">
        <v>16.516999999999999</v>
      </c>
      <c r="B993" s="141">
        <v>0.89500000000000002</v>
      </c>
      <c r="C993" s="141">
        <v>59.51031673265549</v>
      </c>
      <c r="D993" s="141">
        <v>33.479533333330437</v>
      </c>
      <c r="F993" s="141">
        <v>21</v>
      </c>
      <c r="G993" s="141">
        <v>34.994</v>
      </c>
    </row>
    <row r="994" spans="1:7" x14ac:dyDescent="0.25">
      <c r="A994" s="156">
        <v>16.533000000000001</v>
      </c>
      <c r="B994" s="141">
        <v>0.89</v>
      </c>
      <c r="C994" s="141">
        <v>59.149748083649882</v>
      </c>
      <c r="D994" s="141">
        <v>33.741266666670526</v>
      </c>
      <c r="F994" s="141">
        <v>21</v>
      </c>
      <c r="G994" s="141">
        <v>34.996000000000002</v>
      </c>
    </row>
    <row r="995" spans="1:7" x14ac:dyDescent="0.25">
      <c r="A995" s="156">
        <v>16.55</v>
      </c>
      <c r="B995" s="141">
        <v>0.9</v>
      </c>
      <c r="C995" s="141">
        <v>59.847546521761181</v>
      </c>
      <c r="D995" s="141">
        <v>33.913236363639953</v>
      </c>
      <c r="F995" s="141">
        <v>21</v>
      </c>
      <c r="G995" s="141">
        <v>35.006</v>
      </c>
    </row>
    <row r="996" spans="1:7" x14ac:dyDescent="0.25">
      <c r="A996" s="156">
        <v>16.567</v>
      </c>
      <c r="B996" s="141">
        <v>0.9</v>
      </c>
      <c r="C996" s="141">
        <v>59.813350512652917</v>
      </c>
      <c r="D996" s="141">
        <v>34.187885714290132</v>
      </c>
      <c r="F996" s="141">
        <v>21</v>
      </c>
      <c r="G996" s="141">
        <v>35.015999999999998</v>
      </c>
    </row>
    <row r="997" spans="1:7" x14ac:dyDescent="0.25">
      <c r="A997" s="156">
        <v>16.582999999999998</v>
      </c>
      <c r="B997" s="141">
        <v>0.90500000000000003</v>
      </c>
      <c r="C997" s="141">
        <v>60.141876865382805</v>
      </c>
      <c r="D997" s="141">
        <v>34.402907692309782</v>
      </c>
      <c r="F997" s="141">
        <v>21</v>
      </c>
      <c r="G997" s="141">
        <v>35.033999999999999</v>
      </c>
    </row>
    <row r="998" spans="1:7" x14ac:dyDescent="0.25">
      <c r="A998" s="156">
        <v>16.600000000000001</v>
      </c>
      <c r="B998" s="141">
        <v>0.91</v>
      </c>
      <c r="C998" s="141">
        <v>60.505258094919199</v>
      </c>
      <c r="D998" s="141">
        <v>34.605457142860359</v>
      </c>
      <c r="F998" s="141">
        <v>21</v>
      </c>
      <c r="G998" s="141">
        <v>35.018333333333302</v>
      </c>
    </row>
    <row r="999" spans="1:7" x14ac:dyDescent="0.25">
      <c r="A999" s="156">
        <v>16.617000000000001</v>
      </c>
      <c r="B999" s="141">
        <v>0.90666666666666695</v>
      </c>
      <c r="C999" s="141">
        <v>60.236727433713789</v>
      </c>
      <c r="D999" s="141">
        <v>34.866369230770033</v>
      </c>
      <c r="F999" s="141">
        <v>21</v>
      </c>
      <c r="G999" s="141">
        <v>35.008000000000003</v>
      </c>
    </row>
    <row r="1000" spans="1:7" x14ac:dyDescent="0.25">
      <c r="A1000" s="156">
        <v>16.632999999999999</v>
      </c>
      <c r="B1000" s="141">
        <v>0.90666666666666695</v>
      </c>
      <c r="C1000" s="141">
        <v>60.221030538440104</v>
      </c>
      <c r="D1000" s="141">
        <v>35.144850000000588</v>
      </c>
      <c r="F1000" s="141">
        <v>21</v>
      </c>
      <c r="G1000" s="141">
        <v>35.008000000000003</v>
      </c>
    </row>
    <row r="1001" spans="1:7" x14ac:dyDescent="0.25">
      <c r="A1001" s="156">
        <v>16.649999999999999</v>
      </c>
      <c r="B1001" s="141">
        <v>0.91500000000000004</v>
      </c>
      <c r="C1001" s="141">
        <v>60.778140008856333</v>
      </c>
      <c r="D1001" s="141">
        <v>35.337100000000646</v>
      </c>
      <c r="F1001" s="141">
        <v>21</v>
      </c>
      <c r="G1001" s="141">
        <v>35.01</v>
      </c>
    </row>
    <row r="1002" spans="1:7" x14ac:dyDescent="0.25">
      <c r="A1002" s="156">
        <v>16.667000000000002</v>
      </c>
      <c r="B1002" s="141">
        <v>0.91500000000000004</v>
      </c>
      <c r="C1002" s="141">
        <v>60.786710752297701</v>
      </c>
      <c r="D1002" s="141">
        <v>35.561671428570662</v>
      </c>
      <c r="F1002" s="141">
        <v>21</v>
      </c>
      <c r="G1002" s="141">
        <v>35.015714285714303</v>
      </c>
    </row>
    <row r="1003" spans="1:7" x14ac:dyDescent="0.25">
      <c r="A1003" s="156">
        <v>16.683</v>
      </c>
      <c r="B1003" s="141">
        <v>0.92500000000000004</v>
      </c>
      <c r="C1003" s="141">
        <v>61.475530560627995</v>
      </c>
      <c r="D1003" s="141">
        <v>35.762266666670257</v>
      </c>
      <c r="F1003" s="141">
        <v>21</v>
      </c>
      <c r="G1003" s="141">
        <v>35.0171428571429</v>
      </c>
    </row>
    <row r="1004" spans="1:7" x14ac:dyDescent="0.25">
      <c r="A1004" s="156">
        <v>16.7</v>
      </c>
      <c r="B1004" s="141">
        <v>0.93</v>
      </c>
      <c r="C1004" s="141">
        <v>61.757338660423827</v>
      </c>
      <c r="D1004" s="141">
        <v>35.97347499999978</v>
      </c>
      <c r="F1004" s="141">
        <v>21</v>
      </c>
      <c r="G1004" s="141">
        <v>35.020000000000003</v>
      </c>
    </row>
    <row r="1005" spans="1:7" x14ac:dyDescent="0.25">
      <c r="A1005" s="156">
        <v>16.716999999999999</v>
      </c>
      <c r="B1005" s="141">
        <v>0.92500000000000004</v>
      </c>
      <c r="C1005" s="141">
        <v>61.435734283322368</v>
      </c>
      <c r="D1005" s="141">
        <v>36.201494736839777</v>
      </c>
      <c r="F1005" s="141">
        <v>21</v>
      </c>
      <c r="G1005" s="141">
        <v>35.003999999999998</v>
      </c>
    </row>
    <row r="1006" spans="1:7" x14ac:dyDescent="0.25">
      <c r="A1006" s="156">
        <v>16.733000000000001</v>
      </c>
      <c r="B1006" s="141">
        <v>0.92</v>
      </c>
      <c r="C1006" s="141">
        <v>61.059373546269207</v>
      </c>
      <c r="D1006" s="141">
        <v>36.448800000000119</v>
      </c>
      <c r="F1006" s="141">
        <v>21</v>
      </c>
      <c r="G1006" s="141">
        <v>34.994999999999997</v>
      </c>
    </row>
    <row r="1007" spans="1:7" x14ac:dyDescent="0.25">
      <c r="A1007" s="156">
        <v>16.75</v>
      </c>
      <c r="B1007" s="141">
        <v>0.92</v>
      </c>
      <c r="C1007" s="141">
        <v>61.049294226726147</v>
      </c>
      <c r="D1007" s="141">
        <v>36.658676923079838</v>
      </c>
      <c r="F1007" s="141">
        <v>21</v>
      </c>
      <c r="G1007" s="141">
        <v>35.015000000000001</v>
      </c>
    </row>
    <row r="1008" spans="1:7" x14ac:dyDescent="0.25">
      <c r="A1008" s="156">
        <v>16.766999999999999</v>
      </c>
      <c r="B1008" s="141">
        <v>0.92</v>
      </c>
      <c r="C1008" s="141">
        <v>61.01226563903073</v>
      </c>
      <c r="D1008" s="141">
        <v>36.873753846150066</v>
      </c>
      <c r="F1008" s="141">
        <v>21</v>
      </c>
      <c r="G1008" s="141">
        <v>35.015000000000001</v>
      </c>
    </row>
    <row r="1009" spans="1:7" x14ac:dyDescent="0.25">
      <c r="A1009" s="156">
        <v>16.783000000000001</v>
      </c>
      <c r="B1009" s="141">
        <v>0.92</v>
      </c>
      <c r="C1009" s="141">
        <v>60.980374027416119</v>
      </c>
      <c r="D1009" s="141">
        <v>37.077266666669857</v>
      </c>
      <c r="F1009" s="141">
        <v>21</v>
      </c>
      <c r="G1009" s="141">
        <v>35.01</v>
      </c>
    </row>
    <row r="1010" spans="1:7" x14ac:dyDescent="0.25">
      <c r="A1010" s="156">
        <v>16.8</v>
      </c>
      <c r="B1010" s="141">
        <v>0.92</v>
      </c>
      <c r="C1010" s="141">
        <v>60.989886600274588</v>
      </c>
      <c r="D1010" s="141">
        <v>37.302933333330657</v>
      </c>
      <c r="F1010" s="141">
        <v>21</v>
      </c>
      <c r="G1010" s="141">
        <v>34.994999999999997</v>
      </c>
    </row>
    <row r="1011" spans="1:7" x14ac:dyDescent="0.25">
      <c r="A1011" s="156">
        <v>16.817</v>
      </c>
      <c r="B1011" s="141">
        <v>0.92666666666666697</v>
      </c>
      <c r="C1011" s="141">
        <v>61.426343160060057</v>
      </c>
      <c r="D1011" s="141">
        <v>37.552000000000589</v>
      </c>
      <c r="F1011" s="141">
        <v>21</v>
      </c>
      <c r="G1011" s="141">
        <v>34.996666666666698</v>
      </c>
    </row>
    <row r="1012" spans="1:7" x14ac:dyDescent="0.25">
      <c r="A1012" s="156">
        <v>16.832999999999998</v>
      </c>
      <c r="B1012" s="141">
        <v>0.93500000000000005</v>
      </c>
      <c r="C1012" s="141">
        <v>61.99532097233854</v>
      </c>
      <c r="D1012" s="141">
        <v>37.779666666669982</v>
      </c>
      <c r="F1012" s="141">
        <v>21</v>
      </c>
      <c r="G1012" s="141">
        <v>35.003333333333302</v>
      </c>
    </row>
    <row r="1013" spans="1:7" x14ac:dyDescent="0.25">
      <c r="A1013" s="156">
        <v>16.850000000000001</v>
      </c>
      <c r="B1013" s="141">
        <v>0.93</v>
      </c>
      <c r="C1013" s="141">
        <v>61.67730333619177</v>
      </c>
      <c r="D1013" s="141">
        <v>38.013781818180178</v>
      </c>
      <c r="F1013" s="141">
        <v>21</v>
      </c>
      <c r="G1013" s="141">
        <v>35.014285714285698</v>
      </c>
    </row>
    <row r="1014" spans="1:7" x14ac:dyDescent="0.25">
      <c r="A1014" s="156">
        <v>16.867000000000001</v>
      </c>
      <c r="B1014" s="141">
        <v>0.94</v>
      </c>
      <c r="C1014" s="141">
        <v>62.300970711599312</v>
      </c>
      <c r="D1014" s="141">
        <v>38.240066666669918</v>
      </c>
      <c r="F1014" s="141">
        <v>21.015000000000001</v>
      </c>
      <c r="G1014" s="141">
        <v>35.020000000000003</v>
      </c>
    </row>
    <row r="1015" spans="1:7" x14ac:dyDescent="0.25">
      <c r="A1015" s="156">
        <v>16.882999999999999</v>
      </c>
      <c r="B1015" s="141">
        <v>0.93500000000000005</v>
      </c>
      <c r="C1015" s="141">
        <v>61.915076023217331</v>
      </c>
      <c r="D1015" s="141">
        <v>38.486446153850011</v>
      </c>
      <c r="F1015" s="141">
        <v>21.015000000000001</v>
      </c>
      <c r="G1015" s="141">
        <v>35.005000000000003</v>
      </c>
    </row>
    <row r="1016" spans="1:7" x14ac:dyDescent="0.25">
      <c r="A1016" s="156">
        <v>16.899999999999999</v>
      </c>
      <c r="B1016" s="141">
        <v>0.93</v>
      </c>
      <c r="C1016" s="141">
        <v>61.583166993183539</v>
      </c>
      <c r="D1016" s="141">
        <v>38.726999999999862</v>
      </c>
      <c r="F1016" s="141">
        <v>21.015000000000001</v>
      </c>
      <c r="G1016" s="141">
        <v>34.993333333333297</v>
      </c>
    </row>
    <row r="1017" spans="1:7" x14ac:dyDescent="0.25">
      <c r="A1017" s="156">
        <v>16.917000000000002</v>
      </c>
      <c r="B1017" s="141">
        <v>0.94499999999999995</v>
      </c>
      <c r="C1017" s="141">
        <v>62.633491720850834</v>
      </c>
      <c r="D1017" s="141">
        <v>38.963457142860534</v>
      </c>
      <c r="F1017" s="141">
        <v>21</v>
      </c>
      <c r="G1017" s="141">
        <v>34.984999999999999</v>
      </c>
    </row>
    <row r="1018" spans="1:7" x14ac:dyDescent="0.25">
      <c r="A1018" s="156">
        <v>16.933</v>
      </c>
      <c r="B1018" s="141">
        <v>0.94333333333333302</v>
      </c>
      <c r="C1018" s="141">
        <v>62.52772915844735</v>
      </c>
      <c r="D1018" s="141">
        <v>39.157799999999952</v>
      </c>
      <c r="F1018" s="141">
        <v>21.03</v>
      </c>
      <c r="G1018" s="141">
        <v>34.996666666666698</v>
      </c>
    </row>
    <row r="1019" spans="1:7" x14ac:dyDescent="0.25">
      <c r="A1019" s="156">
        <v>16.95</v>
      </c>
      <c r="B1019" s="141">
        <v>0.95</v>
      </c>
      <c r="C1019" s="141">
        <v>62.911512240360295</v>
      </c>
      <c r="D1019" s="141">
        <v>39.4064181818203</v>
      </c>
      <c r="F1019" s="141">
        <v>21</v>
      </c>
      <c r="G1019" s="141">
        <v>35</v>
      </c>
    </row>
    <row r="1020" spans="1:7" x14ac:dyDescent="0.25">
      <c r="A1020" s="156">
        <v>16.966999999999999</v>
      </c>
      <c r="B1020" s="141">
        <v>0.95</v>
      </c>
      <c r="C1020" s="141">
        <v>62.928711213201503</v>
      </c>
      <c r="D1020" s="141">
        <v>39.617900000000191</v>
      </c>
      <c r="F1020" s="141">
        <v>21</v>
      </c>
      <c r="G1020" s="141">
        <v>35.014285714285698</v>
      </c>
    </row>
    <row r="1021" spans="1:7" x14ac:dyDescent="0.25">
      <c r="A1021" s="156">
        <v>16.983000000000001</v>
      </c>
      <c r="B1021" s="141">
        <v>0.94499999999999995</v>
      </c>
      <c r="C1021" s="141">
        <v>62.60575153920967</v>
      </c>
      <c r="D1021" s="141">
        <v>39.873933333330569</v>
      </c>
      <c r="F1021" s="141">
        <v>21</v>
      </c>
      <c r="G1021" s="141">
        <v>35.015000000000001</v>
      </c>
    </row>
    <row r="1022" spans="1:7" x14ac:dyDescent="0.25">
      <c r="A1022" s="156">
        <v>17</v>
      </c>
      <c r="B1022" s="141">
        <v>0.95</v>
      </c>
      <c r="C1022" s="141">
        <v>62.879883541131079</v>
      </c>
      <c r="D1022" s="141">
        <v>40.061200000000099</v>
      </c>
      <c r="F1022" s="141">
        <v>21</v>
      </c>
      <c r="G1022" s="141">
        <v>35.005000000000003</v>
      </c>
    </row>
    <row r="1023" spans="1:7" x14ac:dyDescent="0.25">
      <c r="A1023" s="156">
        <v>17.016999999999999</v>
      </c>
      <c r="B1023" s="141">
        <v>0.94499999999999995</v>
      </c>
      <c r="C1023" s="141">
        <v>62.484539973997876</v>
      </c>
      <c r="D1023" s="141">
        <v>40.322907692309855</v>
      </c>
      <c r="F1023" s="141">
        <v>21.05</v>
      </c>
      <c r="G1023" s="141">
        <v>35.005000000000003</v>
      </c>
    </row>
    <row r="1024" spans="1:7" x14ac:dyDescent="0.25">
      <c r="A1024" s="156">
        <v>17.033000000000001</v>
      </c>
      <c r="B1024" s="141">
        <v>0.95499999999999996</v>
      </c>
      <c r="C1024" s="141">
        <v>63.132189508091315</v>
      </c>
      <c r="D1024" s="141">
        <v>40.588725000000522</v>
      </c>
      <c r="F1024" s="141">
        <v>21.11</v>
      </c>
      <c r="G1024" s="141">
        <v>35.0042857142857</v>
      </c>
    </row>
    <row r="1025" spans="1:7" x14ac:dyDescent="0.25">
      <c r="A1025" s="156">
        <v>17.05</v>
      </c>
      <c r="B1025" s="141">
        <v>0.95499999999999996</v>
      </c>
      <c r="C1025" s="141">
        <v>63.051692168833902</v>
      </c>
      <c r="D1025" s="141">
        <v>40.857523076920188</v>
      </c>
      <c r="F1025" s="141">
        <v>21.175000000000001</v>
      </c>
      <c r="G1025" s="141">
        <v>35.018888888888902</v>
      </c>
    </row>
    <row r="1026" spans="1:7" x14ac:dyDescent="0.25">
      <c r="A1026" s="156">
        <v>17.067</v>
      </c>
      <c r="B1026" s="141">
        <v>0.96333333333333304</v>
      </c>
      <c r="C1026" s="141">
        <v>63.562585560645552</v>
      </c>
      <c r="D1026" s="141">
        <v>41.01695714286052</v>
      </c>
      <c r="F1026" s="141">
        <v>21.234999999999999</v>
      </c>
      <c r="G1026" s="141">
        <v>35.020000000000003</v>
      </c>
    </row>
    <row r="1027" spans="1:7" x14ac:dyDescent="0.25">
      <c r="A1027" s="156">
        <v>17.082999999999998</v>
      </c>
      <c r="B1027" s="141">
        <v>0.96499999999999997</v>
      </c>
      <c r="C1027" s="141">
        <v>63.625780902314808</v>
      </c>
      <c r="D1027" s="141">
        <v>41.257099999999809</v>
      </c>
      <c r="F1027" s="141">
        <v>21.28</v>
      </c>
      <c r="G1027" s="141">
        <v>35.005000000000003</v>
      </c>
    </row>
    <row r="1028" spans="1:7" x14ac:dyDescent="0.25">
      <c r="A1028" s="156">
        <v>17.100000000000001</v>
      </c>
      <c r="B1028" s="141">
        <v>0.96499999999999997</v>
      </c>
      <c r="C1028" s="141">
        <v>63.59350174675469</v>
      </c>
      <c r="D1028" s="141">
        <v>41.485800000000381</v>
      </c>
      <c r="F1028" s="141">
        <v>21.32</v>
      </c>
      <c r="G1028" s="141">
        <v>34.994999999999997</v>
      </c>
    </row>
    <row r="1029" spans="1:7" x14ac:dyDescent="0.25">
      <c r="A1029" s="156">
        <v>17.117000000000001</v>
      </c>
      <c r="B1029" s="141">
        <v>0.97</v>
      </c>
      <c r="C1029" s="141">
        <v>63.900253531079997</v>
      </c>
      <c r="D1029" s="141">
        <v>41.764717647060024</v>
      </c>
      <c r="F1029" s="141">
        <v>21.38</v>
      </c>
      <c r="G1029" s="141">
        <v>34.996000000000002</v>
      </c>
    </row>
    <row r="1030" spans="1:7" x14ac:dyDescent="0.25">
      <c r="A1030" s="156">
        <v>17.132999999999999</v>
      </c>
      <c r="B1030" s="141">
        <v>0.98</v>
      </c>
      <c r="C1030" s="141">
        <v>64.448141112571278</v>
      </c>
      <c r="D1030" s="141">
        <v>42.026975000000675</v>
      </c>
      <c r="F1030" s="141">
        <v>21.574999999999999</v>
      </c>
      <c r="G1030" s="141">
        <v>35.01</v>
      </c>
    </row>
    <row r="1031" spans="1:7" x14ac:dyDescent="0.25">
      <c r="A1031" s="156">
        <v>17.149999999999999</v>
      </c>
      <c r="B1031" s="141">
        <v>0.98499999999999999</v>
      </c>
      <c r="C1031" s="141">
        <v>64.554592384846558</v>
      </c>
      <c r="D1031" s="141">
        <v>42.257400000000416</v>
      </c>
      <c r="F1031" s="141">
        <v>21.82</v>
      </c>
      <c r="G1031" s="141">
        <v>35.03</v>
      </c>
    </row>
    <row r="1032" spans="1:7" x14ac:dyDescent="0.25">
      <c r="A1032" s="156">
        <v>17.167000000000002</v>
      </c>
      <c r="B1032" s="141">
        <v>0.98499999999999999</v>
      </c>
      <c r="C1032" s="141">
        <v>64.387104982105342</v>
      </c>
      <c r="D1032" s="141">
        <v>42.494314285710061</v>
      </c>
      <c r="F1032" s="141">
        <v>21.78</v>
      </c>
      <c r="G1032" s="141">
        <v>35.026000000000003</v>
      </c>
    </row>
    <row r="1033" spans="1:7" x14ac:dyDescent="0.25">
      <c r="A1033" s="156">
        <v>17.183</v>
      </c>
      <c r="B1033" s="141">
        <v>0.98499999999999999</v>
      </c>
      <c r="C1033" s="141">
        <v>65.019993200993369</v>
      </c>
      <c r="D1033" s="141">
        <v>42.742822222220639</v>
      </c>
      <c r="F1033" s="141">
        <v>21</v>
      </c>
      <c r="G1033" s="141">
        <v>34.965000000000003</v>
      </c>
    </row>
    <row r="1034" spans="1:7" x14ac:dyDescent="0.25">
      <c r="A1034" s="156">
        <v>17.2</v>
      </c>
      <c r="B1034" s="141">
        <v>0.95499999999999996</v>
      </c>
      <c r="C1034" s="141">
        <v>63.409616895580811</v>
      </c>
      <c r="D1034" s="141">
        <v>43.016933333330599</v>
      </c>
      <c r="F1034" s="141">
        <v>21.06</v>
      </c>
      <c r="G1034" s="141">
        <v>34.938333333333297</v>
      </c>
    </row>
    <row r="1035" spans="1:7" x14ac:dyDescent="0.25">
      <c r="A1035" s="156">
        <v>17.216999999999999</v>
      </c>
      <c r="B1035" s="141">
        <v>0.92500000000000004</v>
      </c>
      <c r="C1035" s="141">
        <v>60.874949681619512</v>
      </c>
      <c r="D1035" s="141">
        <v>43.27559999999994</v>
      </c>
      <c r="F1035" s="141">
        <v>21.795000000000002</v>
      </c>
      <c r="G1035" s="141">
        <v>34.984999999999999</v>
      </c>
    </row>
    <row r="1036" spans="1:7" x14ac:dyDescent="0.25">
      <c r="A1036" s="156">
        <v>17.233000000000001</v>
      </c>
      <c r="B1036" s="141">
        <v>0.93</v>
      </c>
      <c r="C1036" s="141">
        <v>60.373476482575072</v>
      </c>
      <c r="D1036" s="141">
        <v>43.501054545450643</v>
      </c>
      <c r="F1036" s="141">
        <v>22.54</v>
      </c>
      <c r="G1036" s="141">
        <v>35.024999999999999</v>
      </c>
    </row>
    <row r="1037" spans="1:7" x14ac:dyDescent="0.25">
      <c r="A1037" s="156">
        <v>17.25</v>
      </c>
      <c r="B1037" s="141">
        <v>0.95</v>
      </c>
      <c r="C1037" s="141">
        <v>61.631602147830556</v>
      </c>
      <c r="D1037" s="141">
        <v>43.732690909089797</v>
      </c>
      <c r="F1037" s="141">
        <v>22.76</v>
      </c>
      <c r="G1037" s="141">
        <v>35.038571428571402</v>
      </c>
    </row>
    <row r="1038" spans="1:7" x14ac:dyDescent="0.25">
      <c r="A1038" s="156">
        <v>17.266999999999999</v>
      </c>
      <c r="B1038" s="141">
        <v>0.98499999999999999</v>
      </c>
      <c r="C1038" s="141">
        <v>64.433908972674203</v>
      </c>
      <c r="D1038" s="141">
        <v>43.942957142859996</v>
      </c>
      <c r="F1038" s="141">
        <v>22.844999999999999</v>
      </c>
      <c r="G1038" s="141">
        <v>35.037999999999997</v>
      </c>
    </row>
    <row r="1039" spans="1:7" x14ac:dyDescent="0.25">
      <c r="A1039" s="156">
        <v>17.283000000000001</v>
      </c>
      <c r="B1039" s="141">
        <v>1.02</v>
      </c>
      <c r="C1039" s="141">
        <v>67.249432105011763</v>
      </c>
      <c r="D1039" s="141">
        <v>44.244377777779846</v>
      </c>
      <c r="F1039" s="141">
        <v>22.54</v>
      </c>
      <c r="G1039" s="141">
        <v>35.020000000000003</v>
      </c>
    </row>
    <row r="1040" spans="1:7" x14ac:dyDescent="0.25">
      <c r="A1040" s="156">
        <v>17.3</v>
      </c>
      <c r="B1040" s="141">
        <v>1.05</v>
      </c>
      <c r="C1040" s="141">
        <v>69.703327800910031</v>
      </c>
      <c r="D1040" s="141">
        <v>44.477974999999788</v>
      </c>
      <c r="F1040" s="141">
        <v>22.305</v>
      </c>
      <c r="G1040" s="141">
        <v>35.006666666666703</v>
      </c>
    </row>
    <row r="1041" spans="1:7" x14ac:dyDescent="0.25">
      <c r="A1041" s="156">
        <v>17.317</v>
      </c>
      <c r="B1041" s="141">
        <v>1.075</v>
      </c>
      <c r="C1041" s="141">
        <v>71.54924300104247</v>
      </c>
      <c r="D1041" s="141">
        <v>44.674717647059879</v>
      </c>
      <c r="F1041" s="141">
        <v>22.074999999999999</v>
      </c>
      <c r="G1041" s="141">
        <v>35.005000000000003</v>
      </c>
    </row>
    <row r="1042" spans="1:7" x14ac:dyDescent="0.25">
      <c r="A1042" s="156">
        <v>17.332999999999998</v>
      </c>
      <c r="B1042" s="141">
        <v>1.0900000000000001</v>
      </c>
      <c r="C1042" s="141">
        <v>72.503461701733329</v>
      </c>
      <c r="D1042" s="141">
        <v>44.968400000000656</v>
      </c>
      <c r="F1042" s="141">
        <v>22.03</v>
      </c>
      <c r="G1042" s="141">
        <v>35.015999999999998</v>
      </c>
    </row>
    <row r="1043" spans="1:7" x14ac:dyDescent="0.25">
      <c r="A1043" s="156">
        <v>17.350000000000001</v>
      </c>
      <c r="B1043" s="141">
        <v>1.08</v>
      </c>
      <c r="C1043" s="141">
        <v>71.654551283585647</v>
      </c>
      <c r="D1043" s="141">
        <v>45.168349999999919</v>
      </c>
      <c r="F1043" s="141">
        <v>21.93</v>
      </c>
      <c r="G1043" s="141">
        <v>35.034999999999997</v>
      </c>
    </row>
    <row r="1044" spans="1:7" x14ac:dyDescent="0.25">
      <c r="A1044" s="156">
        <v>17.367000000000001</v>
      </c>
      <c r="B1044" s="141">
        <v>1.0649999999999999</v>
      </c>
      <c r="C1044" s="141">
        <v>70.604130718183669</v>
      </c>
      <c r="D1044" s="141">
        <v>45.441984615380534</v>
      </c>
      <c r="F1044" s="141">
        <v>21.89</v>
      </c>
      <c r="G1044" s="141">
        <v>35.031666666666702</v>
      </c>
    </row>
    <row r="1045" spans="1:7" x14ac:dyDescent="0.25">
      <c r="A1045" s="156">
        <v>17.382999999999999</v>
      </c>
      <c r="B1045" s="141">
        <v>1.05</v>
      </c>
      <c r="C1045" s="141">
        <v>69.355256189279118</v>
      </c>
      <c r="D1045" s="141">
        <v>45.692377777780166</v>
      </c>
      <c r="F1045" s="141">
        <v>21.99</v>
      </c>
      <c r="G1045" s="141">
        <v>35.01</v>
      </c>
    </row>
    <row r="1046" spans="1:7" x14ac:dyDescent="0.25">
      <c r="A1046" s="156">
        <v>17.399999999999999</v>
      </c>
      <c r="B1046" s="141">
        <v>1.0449999999999999</v>
      </c>
      <c r="C1046" s="141">
        <v>68.932745427738297</v>
      </c>
      <c r="D1046" s="141">
        <v>45.927533333329848</v>
      </c>
      <c r="F1046" s="141">
        <v>21.89</v>
      </c>
      <c r="G1046" s="141">
        <v>34.994</v>
      </c>
    </row>
    <row r="1047" spans="1:7" x14ac:dyDescent="0.25">
      <c r="A1047" s="156">
        <v>17.417000000000002</v>
      </c>
      <c r="B1047" s="141">
        <v>1.0449999999999999</v>
      </c>
      <c r="C1047" s="141">
        <v>69.068369746720819</v>
      </c>
      <c r="D1047" s="141">
        <v>46.1480375000001</v>
      </c>
      <c r="F1047" s="141">
        <v>21.844999999999999</v>
      </c>
      <c r="G1047" s="141">
        <v>34.994999999999997</v>
      </c>
    </row>
    <row r="1048" spans="1:7" x14ac:dyDescent="0.25">
      <c r="A1048" s="156">
        <v>17.433</v>
      </c>
      <c r="B1048" s="141">
        <v>1.04</v>
      </c>
      <c r="C1048" s="141">
        <v>68.695912996164964</v>
      </c>
      <c r="D1048" s="141">
        <v>46.438044444440493</v>
      </c>
      <c r="F1048" s="141">
        <v>21.625</v>
      </c>
      <c r="G1048" s="141">
        <v>34.993333333333297</v>
      </c>
    </row>
    <row r="1049" spans="1:7" x14ac:dyDescent="0.25">
      <c r="A1049" s="156">
        <v>17.45</v>
      </c>
      <c r="B1049" s="141">
        <v>1.0449999999999999</v>
      </c>
      <c r="C1049" s="141">
        <v>69.4157721221994</v>
      </c>
      <c r="D1049" s="141">
        <v>46.629266666670446</v>
      </c>
      <c r="F1049" s="141">
        <v>21.33</v>
      </c>
      <c r="G1049" s="141">
        <v>34.996666666666698</v>
      </c>
    </row>
    <row r="1050" spans="1:7" x14ac:dyDescent="0.25">
      <c r="A1050" s="156">
        <v>17.466999999999999</v>
      </c>
      <c r="B1050" s="141">
        <v>1.0333333333333301</v>
      </c>
      <c r="C1050" s="141">
        <v>68.341010337370818</v>
      </c>
      <c r="D1050" s="141">
        <v>46.89260000000013</v>
      </c>
      <c r="F1050" s="141">
        <v>21.55</v>
      </c>
      <c r="G1050" s="141">
        <v>35.015000000000001</v>
      </c>
    </row>
    <row r="1051" spans="1:7" x14ac:dyDescent="0.25">
      <c r="A1051" s="156">
        <v>17.483000000000001</v>
      </c>
      <c r="B1051" s="141">
        <v>1.0166666666666699</v>
      </c>
      <c r="C1051" s="141">
        <v>66.785801703127518</v>
      </c>
      <c r="D1051" s="141">
        <v>47.173877777780035</v>
      </c>
      <c r="F1051" s="141">
        <v>21.66</v>
      </c>
      <c r="G1051" s="141">
        <v>35.005000000000003</v>
      </c>
    </row>
    <row r="1052" spans="1:7" x14ac:dyDescent="0.25">
      <c r="A1052" s="156">
        <v>17.5</v>
      </c>
      <c r="B1052" s="141">
        <v>1.0166666666666699</v>
      </c>
      <c r="C1052" s="141">
        <v>66.855259273967292</v>
      </c>
      <c r="D1052" s="141">
        <v>47.382400000000416</v>
      </c>
      <c r="F1052" s="141">
        <v>21.59</v>
      </c>
      <c r="G1052" s="141">
        <v>34.99</v>
      </c>
    </row>
    <row r="1053" spans="1:7" x14ac:dyDescent="0.25">
      <c r="A1053" s="156">
        <v>17.516999999999999</v>
      </c>
      <c r="B1053" s="141">
        <v>1.02</v>
      </c>
      <c r="C1053" s="141">
        <v>67.17301589496175</v>
      </c>
      <c r="D1053" s="141">
        <v>47.631418181820663</v>
      </c>
      <c r="F1053" s="141">
        <v>21.7</v>
      </c>
      <c r="G1053" s="141">
        <v>34.979999999999997</v>
      </c>
    </row>
    <row r="1054" spans="1:7" x14ac:dyDescent="0.25">
      <c r="A1054" s="156">
        <v>17.533000000000001</v>
      </c>
      <c r="B1054" s="141">
        <v>1.03</v>
      </c>
      <c r="C1054" s="141">
        <v>67.795312544223464</v>
      </c>
      <c r="D1054" s="141">
        <v>47.885781818180476</v>
      </c>
      <c r="F1054" s="141">
        <v>21.64</v>
      </c>
      <c r="G1054" s="141">
        <v>34.984999999999999</v>
      </c>
    </row>
    <row r="1055" spans="1:7" x14ac:dyDescent="0.25">
      <c r="A1055" s="156">
        <v>17.55</v>
      </c>
      <c r="B1055" s="141">
        <v>1.03</v>
      </c>
      <c r="C1055" s="141">
        <v>67.909851682764483</v>
      </c>
      <c r="D1055" s="141">
        <v>48.159099999999853</v>
      </c>
      <c r="F1055" s="141">
        <v>21.6</v>
      </c>
      <c r="G1055" s="141">
        <v>34.994999999999997</v>
      </c>
    </row>
    <row r="1056" spans="1:7" x14ac:dyDescent="0.25">
      <c r="A1056" s="156">
        <v>17.567</v>
      </c>
      <c r="B1056" s="141">
        <v>1.03</v>
      </c>
      <c r="C1056" s="141">
        <v>67.774379335492839</v>
      </c>
      <c r="D1056" s="141">
        <v>48.400457142860432</v>
      </c>
      <c r="F1056" s="141">
        <v>21.745000000000001</v>
      </c>
      <c r="G1056" s="141">
        <v>35.020000000000003</v>
      </c>
    </row>
    <row r="1057" spans="1:7" x14ac:dyDescent="0.25">
      <c r="A1057" s="156">
        <v>17.582999999999998</v>
      </c>
      <c r="B1057" s="141">
        <v>1.03</v>
      </c>
      <c r="C1057" s="141">
        <v>67.951212472060647</v>
      </c>
      <c r="D1057" s="141">
        <v>48.634711111109937</v>
      </c>
      <c r="F1057" s="141">
        <v>21.16</v>
      </c>
      <c r="G1057" s="141">
        <v>34.99</v>
      </c>
    </row>
    <row r="1058" spans="1:7" x14ac:dyDescent="0.25">
      <c r="A1058" s="156">
        <v>17.600000000000001</v>
      </c>
      <c r="B1058" s="141">
        <v>1.0149999999999999</v>
      </c>
      <c r="C1058" s="141">
        <v>67.37332522360154</v>
      </c>
      <c r="D1058" s="141">
        <v>48.90099999999984</v>
      </c>
      <c r="F1058" s="141">
        <v>21.16</v>
      </c>
      <c r="G1058" s="141">
        <v>34.948333333333302</v>
      </c>
    </row>
    <row r="1059" spans="1:7" x14ac:dyDescent="0.25">
      <c r="A1059" s="156">
        <v>17.617000000000001</v>
      </c>
      <c r="B1059" s="141">
        <v>0.98499999999999999</v>
      </c>
      <c r="C1059" s="141">
        <v>65.128257939644058</v>
      </c>
      <c r="D1059" s="141">
        <v>49.142126315789938</v>
      </c>
      <c r="F1059" s="141">
        <v>21.035</v>
      </c>
      <c r="G1059" s="141">
        <v>34.952857142857098</v>
      </c>
    </row>
    <row r="1060" spans="1:7" x14ac:dyDescent="0.25">
      <c r="A1060" s="156">
        <v>17.632999999999999</v>
      </c>
      <c r="B1060" s="141">
        <v>0.96</v>
      </c>
      <c r="C1060" s="141">
        <v>62.983520965006889</v>
      </c>
      <c r="D1060" s="141">
        <v>49.389766666669857</v>
      </c>
      <c r="F1060" s="141">
        <v>21.305</v>
      </c>
      <c r="G1060" s="141">
        <v>34.973999999999997</v>
      </c>
    </row>
    <row r="1061" spans="1:7" x14ac:dyDescent="0.25">
      <c r="A1061" s="156">
        <v>17.649999999999999</v>
      </c>
      <c r="B1061" s="141">
        <v>0.95499999999999996</v>
      </c>
      <c r="C1061" s="141">
        <v>62.270378115113211</v>
      </c>
      <c r="D1061" s="141">
        <v>49.652963636360255</v>
      </c>
      <c r="F1061" s="141">
        <v>21.625</v>
      </c>
      <c r="G1061" s="141">
        <v>35.003999999999998</v>
      </c>
    </row>
    <row r="1062" spans="1:7" x14ac:dyDescent="0.25">
      <c r="A1062" s="156">
        <v>17.667000000000002</v>
      </c>
      <c r="B1062" s="141">
        <v>0.97</v>
      </c>
      <c r="C1062" s="141">
        <v>63.186008589828823</v>
      </c>
      <c r="D1062" s="141">
        <v>49.867482352939987</v>
      </c>
      <c r="F1062" s="141">
        <v>21.84</v>
      </c>
      <c r="G1062" s="141">
        <v>35.021666666666697</v>
      </c>
    </row>
    <row r="1063" spans="1:7" x14ac:dyDescent="0.25">
      <c r="A1063" s="156">
        <v>17.683</v>
      </c>
      <c r="B1063" s="141">
        <v>0.98499999999999999</v>
      </c>
      <c r="C1063" s="141">
        <v>64.253851715932385</v>
      </c>
      <c r="D1063" s="141">
        <v>50.171236363640674</v>
      </c>
      <c r="F1063" s="141">
        <v>22.004999999999999</v>
      </c>
      <c r="G1063" s="141">
        <v>35.0133333333333</v>
      </c>
    </row>
    <row r="1064" spans="1:7" x14ac:dyDescent="0.25">
      <c r="A1064" s="156">
        <v>17.7</v>
      </c>
      <c r="B1064" s="141">
        <v>1.0049999999999999</v>
      </c>
      <c r="C1064" s="141">
        <v>65.72745003481316</v>
      </c>
      <c r="D1064" s="141">
        <v>50.430314285710665</v>
      </c>
      <c r="F1064" s="141">
        <v>22.09</v>
      </c>
      <c r="G1064" s="141">
        <v>35</v>
      </c>
    </row>
    <row r="1065" spans="1:7" x14ac:dyDescent="0.25">
      <c r="A1065" s="156">
        <v>17.716999999999999</v>
      </c>
      <c r="B1065" s="141">
        <v>1.03</v>
      </c>
      <c r="C1065" s="141">
        <v>67.504335319980626</v>
      </c>
      <c r="D1065" s="141">
        <v>50.633499999999913</v>
      </c>
      <c r="F1065" s="141">
        <v>22.355</v>
      </c>
      <c r="G1065" s="141">
        <v>35.008000000000003</v>
      </c>
    </row>
    <row r="1066" spans="1:7" x14ac:dyDescent="0.25">
      <c r="A1066" s="156">
        <v>17.733000000000001</v>
      </c>
      <c r="B1066" s="141">
        <v>1.0549999999999999</v>
      </c>
      <c r="C1066" s="141">
        <v>68.693973877995205</v>
      </c>
      <c r="D1066" s="141">
        <v>50.91569090908979</v>
      </c>
      <c r="F1066" s="141">
        <v>23.16</v>
      </c>
      <c r="G1066" s="141">
        <v>35.034999999999997</v>
      </c>
    </row>
    <row r="1067" spans="1:7" x14ac:dyDescent="0.25">
      <c r="A1067" s="156">
        <v>17.75</v>
      </c>
      <c r="B1067" s="141">
        <v>1.08</v>
      </c>
      <c r="C1067" s="141">
        <v>69.990733976037063</v>
      </c>
      <c r="D1067" s="141">
        <v>51.173700000000281</v>
      </c>
      <c r="F1067" s="141">
        <v>23.504999999999999</v>
      </c>
      <c r="G1067" s="141">
        <v>35.06</v>
      </c>
    </row>
    <row r="1068" spans="1:7" x14ac:dyDescent="0.25">
      <c r="A1068" s="156">
        <v>17.766999999999999</v>
      </c>
      <c r="B1068" s="141">
        <v>1.1100000000000001</v>
      </c>
      <c r="C1068" s="141">
        <v>72.225594752268464</v>
      </c>
      <c r="D1068" s="141">
        <v>51.447933333330184</v>
      </c>
      <c r="F1068" s="141">
        <v>23.93</v>
      </c>
      <c r="G1068" s="141">
        <v>35.045000000000002</v>
      </c>
    </row>
    <row r="1069" spans="1:7" x14ac:dyDescent="0.25">
      <c r="A1069" s="156">
        <v>17.783000000000001</v>
      </c>
      <c r="B1069" s="141">
        <v>1.135</v>
      </c>
      <c r="C1069" s="141">
        <v>74.118683423394401</v>
      </c>
      <c r="D1069" s="141">
        <v>51.751509090910076</v>
      </c>
      <c r="F1069" s="141">
        <v>23.92</v>
      </c>
      <c r="G1069" s="141">
        <v>35.033333333333303</v>
      </c>
    </row>
    <row r="1070" spans="1:7" x14ac:dyDescent="0.25">
      <c r="A1070" s="156">
        <v>17.8</v>
      </c>
      <c r="B1070" s="141">
        <v>1.1599999999999999</v>
      </c>
      <c r="C1070" s="141">
        <v>76.352337446083155</v>
      </c>
      <c r="D1070" s="141">
        <v>51.982028571430419</v>
      </c>
      <c r="F1070" s="141">
        <v>23.664999999999999</v>
      </c>
      <c r="G1070" s="141">
        <v>35.018571428571398</v>
      </c>
    </row>
    <row r="1071" spans="1:7" x14ac:dyDescent="0.25">
      <c r="A1071" s="156">
        <v>17.817</v>
      </c>
      <c r="B1071" s="141">
        <v>1.18</v>
      </c>
      <c r="C1071" s="141">
        <v>78.1543448498457</v>
      </c>
      <c r="D1071" s="141">
        <v>52.265199999999822</v>
      </c>
      <c r="F1071" s="141">
        <v>23.225000000000001</v>
      </c>
      <c r="G1071" s="141">
        <v>35.018000000000001</v>
      </c>
    </row>
    <row r="1072" spans="1:7" x14ac:dyDescent="0.25">
      <c r="A1072" s="156">
        <v>17.832999999999998</v>
      </c>
      <c r="B1072" s="141">
        <v>1.18</v>
      </c>
      <c r="C1072" s="141">
        <v>78.357413735912672</v>
      </c>
      <c r="D1072" s="141">
        <v>52.529400000000351</v>
      </c>
      <c r="F1072" s="141">
        <v>23.015000000000001</v>
      </c>
      <c r="G1072" s="141">
        <v>35.024000000000001</v>
      </c>
    </row>
    <row r="1073" spans="1:7" x14ac:dyDescent="0.25">
      <c r="A1073" s="156">
        <v>17.850000000000001</v>
      </c>
      <c r="B1073" s="141">
        <v>1.165</v>
      </c>
      <c r="C1073" s="141">
        <v>77.088609322946226</v>
      </c>
      <c r="D1073" s="141">
        <v>52.825488888890504</v>
      </c>
      <c r="F1073" s="141">
        <v>22.87</v>
      </c>
      <c r="G1073" s="141">
        <v>35.0133333333333</v>
      </c>
    </row>
    <row r="1074" spans="1:7" x14ac:dyDescent="0.25">
      <c r="A1074" s="156">
        <v>17.867000000000001</v>
      </c>
      <c r="B1074" s="141">
        <v>1.1499999999999999</v>
      </c>
      <c r="C1074" s="141">
        <v>75.993303863050045</v>
      </c>
      <c r="D1074" s="141">
        <v>53.029488888890228</v>
      </c>
      <c r="F1074" s="141">
        <v>22.734999999999999</v>
      </c>
      <c r="G1074" s="141">
        <v>35.01</v>
      </c>
    </row>
    <row r="1075" spans="1:7" x14ac:dyDescent="0.25">
      <c r="A1075" s="156">
        <v>17.882999999999999</v>
      </c>
      <c r="B1075" s="141">
        <v>1.1499999999999999</v>
      </c>
      <c r="C1075" s="141">
        <v>75.899279749780021</v>
      </c>
      <c r="D1075" s="141">
        <v>53.274753846149906</v>
      </c>
      <c r="F1075" s="141">
        <v>22.625</v>
      </c>
      <c r="G1075" s="141">
        <v>35.005000000000003</v>
      </c>
    </row>
    <row r="1076" spans="1:7" x14ac:dyDescent="0.25">
      <c r="A1076" s="156">
        <v>17.899999999999999</v>
      </c>
      <c r="B1076" s="141">
        <v>1.14333333333333</v>
      </c>
      <c r="C1076" s="141">
        <v>75.387321650766779</v>
      </c>
      <c r="D1076" s="141">
        <v>53.544066666670005</v>
      </c>
      <c r="F1076" s="141">
        <v>22.55</v>
      </c>
      <c r="G1076" s="141">
        <v>35.01</v>
      </c>
    </row>
    <row r="1077" spans="1:7" x14ac:dyDescent="0.25">
      <c r="A1077" s="156">
        <v>17.917000000000002</v>
      </c>
      <c r="B1077" s="141">
        <v>1.135</v>
      </c>
      <c r="C1077" s="141">
        <v>74.646255510796081</v>
      </c>
      <c r="D1077" s="141">
        <v>53.876766666669937</v>
      </c>
      <c r="F1077" s="141">
        <v>22.64</v>
      </c>
      <c r="G1077" s="141">
        <v>35.03</v>
      </c>
    </row>
    <row r="1078" spans="1:7" x14ac:dyDescent="0.25">
      <c r="A1078" s="156">
        <v>17.933</v>
      </c>
      <c r="B1078" s="141">
        <v>1.135</v>
      </c>
      <c r="C1078" s="141">
        <v>74.490144674143323</v>
      </c>
      <c r="D1078" s="141">
        <v>54.061900000000605</v>
      </c>
      <c r="F1078" s="141">
        <v>22.6</v>
      </c>
      <c r="G1078" s="141">
        <v>35.023333333333298</v>
      </c>
    </row>
    <row r="1079" spans="1:7" x14ac:dyDescent="0.25">
      <c r="A1079" s="156">
        <v>17.95</v>
      </c>
      <c r="B1079" s="141">
        <v>1.125</v>
      </c>
      <c r="C1079" s="141">
        <v>73.918855607763049</v>
      </c>
      <c r="D1079" s="141">
        <v>54.36741818182054</v>
      </c>
      <c r="F1079" s="141">
        <v>22.54</v>
      </c>
      <c r="G1079" s="141">
        <v>35.01</v>
      </c>
    </row>
    <row r="1080" spans="1:7" x14ac:dyDescent="0.25">
      <c r="A1080" s="156">
        <v>17.966999999999999</v>
      </c>
      <c r="B1080" s="141">
        <v>1.125</v>
      </c>
      <c r="C1080" s="141">
        <v>73.888854168845256</v>
      </c>
      <c r="D1080" s="141">
        <v>54.654766666670184</v>
      </c>
      <c r="F1080" s="141">
        <v>22.59</v>
      </c>
      <c r="G1080" s="141">
        <v>35</v>
      </c>
    </row>
    <row r="1081" spans="1:7" x14ac:dyDescent="0.25">
      <c r="A1081" s="156">
        <v>17.983000000000001</v>
      </c>
      <c r="B1081" s="141">
        <v>1.1200000000000001</v>
      </c>
      <c r="C1081" s="141">
        <v>73.445926656793603</v>
      </c>
      <c r="D1081" s="141">
        <v>54.872314285710672</v>
      </c>
      <c r="F1081" s="141">
        <v>22.574999999999999</v>
      </c>
      <c r="G1081" s="141">
        <v>35.003333333333302</v>
      </c>
    </row>
    <row r="1082" spans="1:7" x14ac:dyDescent="0.25">
      <c r="A1082" s="156">
        <v>18</v>
      </c>
      <c r="B1082" s="141">
        <v>1.1200000000000001</v>
      </c>
      <c r="C1082" s="141">
        <v>73.457427425334188</v>
      </c>
      <c r="D1082" s="141">
        <v>55.174327272729897</v>
      </c>
      <c r="F1082" s="141">
        <v>22.54</v>
      </c>
      <c r="G1082" s="141">
        <v>35.006666666666703</v>
      </c>
    </row>
    <row r="1083" spans="1:7" x14ac:dyDescent="0.25">
      <c r="A1083" s="156">
        <v>18.016999999999999</v>
      </c>
      <c r="B1083" s="141">
        <v>1.1299999999999999</v>
      </c>
      <c r="C1083" s="141">
        <v>74.112568811018321</v>
      </c>
      <c r="D1083" s="141">
        <v>55.4788857142903</v>
      </c>
      <c r="F1083" s="141">
        <v>22.54</v>
      </c>
      <c r="G1083" s="141">
        <v>35.017499999999998</v>
      </c>
    </row>
    <row r="1084" spans="1:7" x14ac:dyDescent="0.25">
      <c r="A1084" s="156">
        <v>18.033000000000001</v>
      </c>
      <c r="B1084" s="141">
        <v>1.125</v>
      </c>
      <c r="C1084" s="141">
        <v>73.898317245949926</v>
      </c>
      <c r="D1084" s="141">
        <v>55.681957142860483</v>
      </c>
      <c r="F1084" s="141">
        <v>22.3533333333333</v>
      </c>
      <c r="G1084" s="141">
        <v>35.015000000000001</v>
      </c>
    </row>
    <row r="1085" spans="1:7" x14ac:dyDescent="0.25">
      <c r="A1085" s="156">
        <v>18.05</v>
      </c>
      <c r="B1085" s="141">
        <v>1.1100000000000001</v>
      </c>
      <c r="C1085" s="141">
        <v>73.012831740134175</v>
      </c>
      <c r="D1085" s="141">
        <v>55.988676923080675</v>
      </c>
      <c r="F1085" s="141">
        <v>22.234999999999999</v>
      </c>
      <c r="G1085" s="141">
        <v>35.003333333333302</v>
      </c>
    </row>
    <row r="1086" spans="1:7" x14ac:dyDescent="0.25">
      <c r="A1086" s="156">
        <v>18.067</v>
      </c>
      <c r="B1086" s="141">
        <v>1.1000000000000001</v>
      </c>
      <c r="C1086" s="141">
        <v>72.010301906357569</v>
      </c>
      <c r="D1086" s="141">
        <v>56.251753846150677</v>
      </c>
      <c r="F1086" s="141">
        <v>22.524999999999999</v>
      </c>
      <c r="G1086" s="141">
        <v>35.01</v>
      </c>
    </row>
    <row r="1087" spans="1:7" x14ac:dyDescent="0.25">
      <c r="A1087" s="156">
        <v>18.082999999999998</v>
      </c>
      <c r="B1087" s="141">
        <v>1.1000000000000001</v>
      </c>
      <c r="C1087" s="141">
        <v>71.712316763772264</v>
      </c>
      <c r="D1087" s="141">
        <v>56.52698461538057</v>
      </c>
      <c r="F1087" s="141">
        <v>22.64</v>
      </c>
      <c r="G1087" s="141">
        <v>35.0042857142857</v>
      </c>
    </row>
    <row r="1088" spans="1:7" x14ac:dyDescent="0.25">
      <c r="A1088" s="156">
        <v>18.100000000000001</v>
      </c>
      <c r="B1088" s="141">
        <v>1.1100000000000001</v>
      </c>
      <c r="C1088" s="141">
        <v>72.513037589555537</v>
      </c>
      <c r="D1088" s="141">
        <v>56.770138461540228</v>
      </c>
      <c r="F1088" s="141">
        <v>22.6</v>
      </c>
      <c r="G1088" s="141">
        <v>35.01</v>
      </c>
    </row>
    <row r="1089" spans="1:7" x14ac:dyDescent="0.25">
      <c r="A1089" s="156">
        <v>18.117000000000001</v>
      </c>
      <c r="B1089" s="141">
        <v>1.1200000000000001</v>
      </c>
      <c r="C1089" s="141">
        <v>73.241184757859642</v>
      </c>
      <c r="D1089" s="141">
        <v>57.042446153850506</v>
      </c>
      <c r="F1089" s="141">
        <v>22.6</v>
      </c>
      <c r="G1089" s="141">
        <v>35.024285714285703</v>
      </c>
    </row>
    <row r="1090" spans="1:7" x14ac:dyDescent="0.25">
      <c r="A1090" s="156">
        <v>18.132999999999999</v>
      </c>
      <c r="B1090" s="141">
        <v>1.1100000000000001</v>
      </c>
      <c r="C1090" s="141">
        <v>72.583339613022801</v>
      </c>
      <c r="D1090" s="141">
        <v>57.320766666670352</v>
      </c>
      <c r="F1090" s="141">
        <v>22.586666666666702</v>
      </c>
      <c r="G1090" s="141">
        <v>35.020000000000003</v>
      </c>
    </row>
    <row r="1091" spans="1:7" x14ac:dyDescent="0.25">
      <c r="A1091" s="156">
        <v>18.149999999999999</v>
      </c>
      <c r="B1091" s="141">
        <v>1.115</v>
      </c>
      <c r="C1091" s="141">
        <v>72.943867872651836</v>
      </c>
      <c r="D1091" s="141">
        <v>57.603516666670657</v>
      </c>
      <c r="F1091" s="141">
        <v>22.515000000000001</v>
      </c>
      <c r="G1091" s="141">
        <v>35.001666666666701</v>
      </c>
    </row>
    <row r="1092" spans="1:7" x14ac:dyDescent="0.25">
      <c r="A1092" s="156">
        <v>18.167000000000002</v>
      </c>
      <c r="B1092" s="141">
        <v>1.115</v>
      </c>
      <c r="C1092" s="141">
        <v>73.206666157806779</v>
      </c>
      <c r="D1092" s="141">
        <v>57.846061538460162</v>
      </c>
      <c r="F1092" s="141">
        <v>21.61</v>
      </c>
      <c r="G1092" s="141">
        <v>34.97</v>
      </c>
    </row>
    <row r="1093" spans="1:7" x14ac:dyDescent="0.25">
      <c r="A1093" s="156">
        <v>18.183</v>
      </c>
      <c r="B1093" s="141">
        <v>1.095</v>
      </c>
      <c r="C1093" s="141">
        <v>72.872437588245134</v>
      </c>
      <c r="D1093" s="141">
        <v>58.14600000000064</v>
      </c>
      <c r="F1093" s="141">
        <v>21.11</v>
      </c>
      <c r="G1093" s="141">
        <v>34.97</v>
      </c>
    </row>
    <row r="1094" spans="1:7" x14ac:dyDescent="0.25">
      <c r="A1094" s="156">
        <v>18.2</v>
      </c>
      <c r="B1094" s="141">
        <v>1.0649999999999999</v>
      </c>
      <c r="C1094" s="141">
        <v>69.897899041767218</v>
      </c>
      <c r="D1094" s="141">
        <v>58.44337777778037</v>
      </c>
      <c r="F1094" s="141">
        <v>21.71</v>
      </c>
      <c r="G1094" s="141">
        <v>34.9866666666667</v>
      </c>
    </row>
    <row r="1095" spans="1:7" x14ac:dyDescent="0.25">
      <c r="A1095" s="156">
        <v>18.216999999999999</v>
      </c>
      <c r="B1095" s="141">
        <v>1.05</v>
      </c>
      <c r="C1095" s="141">
        <v>67.879238901391204</v>
      </c>
      <c r="D1095" s="141">
        <v>58.690599999999904</v>
      </c>
      <c r="F1095" s="141">
        <v>22.26</v>
      </c>
      <c r="G1095" s="141">
        <v>35.01</v>
      </c>
    </row>
    <row r="1096" spans="1:7" x14ac:dyDescent="0.25">
      <c r="A1096" s="156">
        <v>18.233000000000001</v>
      </c>
      <c r="B1096" s="141">
        <v>1.0649999999999999</v>
      </c>
      <c r="C1096" s="141">
        <v>68.650270624846812</v>
      </c>
      <c r="D1096" s="141">
        <v>58.964600000000246</v>
      </c>
      <c r="F1096" s="141">
        <v>22.6</v>
      </c>
      <c r="G1096" s="141">
        <v>35.015000000000001</v>
      </c>
    </row>
    <row r="1097" spans="1:7" x14ac:dyDescent="0.25">
      <c r="A1097" s="156">
        <v>18.25</v>
      </c>
      <c r="B1097" s="141">
        <v>1.08</v>
      </c>
      <c r="C1097" s="141">
        <v>69.788497269764036</v>
      </c>
      <c r="D1097" s="141">
        <v>59.244377777779846</v>
      </c>
      <c r="F1097" s="141">
        <v>22.81</v>
      </c>
      <c r="G1097" s="141">
        <v>35.024285714285703</v>
      </c>
    </row>
    <row r="1098" spans="1:7" x14ac:dyDescent="0.25">
      <c r="A1098" s="156">
        <v>18.266999999999999</v>
      </c>
      <c r="B1098" s="141">
        <v>1.095</v>
      </c>
      <c r="C1098" s="141">
        <v>70.914728566881749</v>
      </c>
      <c r="D1098" s="141">
        <v>59.531800000000658</v>
      </c>
      <c r="F1098" s="141">
        <v>22.99</v>
      </c>
      <c r="G1098" s="141">
        <v>35.024999999999999</v>
      </c>
    </row>
    <row r="1099" spans="1:7" x14ac:dyDescent="0.25">
      <c r="A1099" s="156">
        <v>18.283000000000001</v>
      </c>
      <c r="B1099" s="141">
        <v>1.115</v>
      </c>
      <c r="C1099" s="141">
        <v>72.394411306670634</v>
      </c>
      <c r="D1099" s="141">
        <v>59.793292307690535</v>
      </c>
      <c r="F1099" s="141">
        <v>23.09</v>
      </c>
      <c r="G1099" s="141">
        <v>35.015000000000001</v>
      </c>
    </row>
    <row r="1100" spans="1:7" x14ac:dyDescent="0.25">
      <c r="A1100" s="156">
        <v>18.3</v>
      </c>
      <c r="B1100" s="141">
        <v>1.135</v>
      </c>
      <c r="C1100" s="141">
        <v>73.684638300357406</v>
      </c>
      <c r="D1100" s="141">
        <v>60.066314285710178</v>
      </c>
      <c r="F1100" s="141">
        <v>23.625</v>
      </c>
      <c r="G1100" s="141">
        <v>35.026666666666699</v>
      </c>
    </row>
    <row r="1101" spans="1:7" x14ac:dyDescent="0.25">
      <c r="A1101" s="156">
        <v>18.317</v>
      </c>
      <c r="B1101" s="141">
        <v>1.155</v>
      </c>
      <c r="C1101" s="141">
        <v>74.608283366021837</v>
      </c>
      <c r="D1101" s="141">
        <v>60.345957142860243</v>
      </c>
      <c r="F1101" s="141">
        <v>23.93</v>
      </c>
      <c r="G1101" s="141">
        <v>35.034999999999997</v>
      </c>
    </row>
    <row r="1102" spans="1:7" x14ac:dyDescent="0.25">
      <c r="A1102" s="156">
        <v>18.332999999999998</v>
      </c>
      <c r="B1102" s="141">
        <v>1.1850000000000001</v>
      </c>
      <c r="C1102" s="141">
        <v>76.759078332736848</v>
      </c>
      <c r="D1102" s="141">
        <v>60.651400000000649</v>
      </c>
      <c r="F1102" s="141">
        <v>24.1</v>
      </c>
      <c r="G1102" s="141">
        <v>35.045000000000002</v>
      </c>
    </row>
    <row r="1103" spans="1:7" x14ac:dyDescent="0.25">
      <c r="A1103" s="156">
        <v>18.350000000000001</v>
      </c>
      <c r="B1103" s="141">
        <v>1.1850000000000001</v>
      </c>
      <c r="C1103" s="141">
        <v>76.94464682661652</v>
      </c>
      <c r="D1103" s="141">
        <v>60.937533333330066</v>
      </c>
      <c r="F1103" s="141">
        <v>24.4</v>
      </c>
      <c r="G1103" s="141">
        <v>35.034999999999997</v>
      </c>
    </row>
    <row r="1104" spans="1:7" x14ac:dyDescent="0.25">
      <c r="A1104" s="156">
        <v>18.367000000000001</v>
      </c>
      <c r="B1104" s="141">
        <v>1.22</v>
      </c>
      <c r="C1104" s="141">
        <v>79.137231150002961</v>
      </c>
      <c r="D1104" s="141">
        <v>61.192814285710483</v>
      </c>
      <c r="F1104" s="141">
        <v>24.63</v>
      </c>
      <c r="G1104" s="141">
        <v>35.024000000000001</v>
      </c>
    </row>
    <row r="1105" spans="1:7" x14ac:dyDescent="0.25">
      <c r="A1105" s="156">
        <v>18.382999999999999</v>
      </c>
      <c r="B1105" s="141">
        <v>1.25</v>
      </c>
      <c r="C1105" s="141">
        <v>81.069281128558885</v>
      </c>
      <c r="D1105" s="141">
        <v>61.450814285710294</v>
      </c>
      <c r="F1105" s="141">
        <v>24.74</v>
      </c>
      <c r="G1105" s="141">
        <v>35.024999999999999</v>
      </c>
    </row>
    <row r="1106" spans="1:7" x14ac:dyDescent="0.25">
      <c r="A1106" s="156">
        <v>18.399999999999999</v>
      </c>
      <c r="B1106" s="141">
        <v>1.27</v>
      </c>
      <c r="C1106" s="141">
        <v>82.780413793717045</v>
      </c>
      <c r="D1106" s="141">
        <v>61.794742857140591</v>
      </c>
      <c r="F1106" s="141">
        <v>24.47</v>
      </c>
      <c r="G1106" s="141">
        <v>35.034999999999997</v>
      </c>
    </row>
    <row r="1107" spans="1:7" x14ac:dyDescent="0.25">
      <c r="A1107" s="156">
        <v>18.417000000000002</v>
      </c>
      <c r="B1107" s="141">
        <v>1.27</v>
      </c>
      <c r="C1107" s="141">
        <v>83.240639812714377</v>
      </c>
      <c r="D1107" s="141">
        <v>62.059850000000552</v>
      </c>
      <c r="F1107" s="141">
        <v>24.2</v>
      </c>
      <c r="G1107" s="141">
        <v>35.03</v>
      </c>
    </row>
    <row r="1108" spans="1:7" x14ac:dyDescent="0.25">
      <c r="A1108" s="156">
        <v>18.433</v>
      </c>
      <c r="B1108" s="141">
        <v>1.27</v>
      </c>
      <c r="C1108" s="141">
        <v>83.430010828065591</v>
      </c>
      <c r="D1108" s="141">
        <v>62.35404444444066</v>
      </c>
      <c r="F1108" s="141">
        <v>23.93</v>
      </c>
      <c r="G1108" s="141">
        <v>35.012222222222199</v>
      </c>
    </row>
    <row r="1109" spans="1:7" x14ac:dyDescent="0.25">
      <c r="A1109" s="156">
        <v>18.45</v>
      </c>
      <c r="B1109" s="141">
        <v>1.2649999999999999</v>
      </c>
      <c r="C1109" s="141">
        <v>83.091668302897375</v>
      </c>
      <c r="D1109" s="141">
        <v>62.638133333330188</v>
      </c>
      <c r="F1109" s="141">
        <v>23.675000000000001</v>
      </c>
      <c r="G1109" s="141">
        <v>35.003333333333302</v>
      </c>
    </row>
    <row r="1110" spans="1:7" x14ac:dyDescent="0.25">
      <c r="A1110" s="156">
        <v>18.466999999999999</v>
      </c>
      <c r="B1110" s="141">
        <v>1.2649999999999999</v>
      </c>
      <c r="C1110" s="141">
        <v>83.033125461650812</v>
      </c>
      <c r="D1110" s="141">
        <v>62.962242857140154</v>
      </c>
      <c r="F1110" s="141">
        <v>23.59</v>
      </c>
      <c r="G1110" s="141">
        <v>35.005000000000003</v>
      </c>
    </row>
    <row r="1111" spans="1:7" x14ac:dyDescent="0.25">
      <c r="A1111" s="156">
        <v>18.483000000000001</v>
      </c>
      <c r="B1111" s="141">
        <v>1.2549999999999999</v>
      </c>
      <c r="C1111" s="141">
        <v>82.104095148792027</v>
      </c>
      <c r="D1111" s="141">
        <v>63.235800000000381</v>
      </c>
      <c r="F1111" s="141">
        <v>23.555</v>
      </c>
      <c r="G1111" s="141">
        <v>35.005000000000003</v>
      </c>
    </row>
    <row r="1112" spans="1:7" x14ac:dyDescent="0.25">
      <c r="A1112" s="156">
        <v>18.5</v>
      </c>
      <c r="B1112" s="141">
        <v>1.24</v>
      </c>
      <c r="C1112" s="141">
        <v>80.961184227323599</v>
      </c>
      <c r="D1112" s="141">
        <v>63.551690909090212</v>
      </c>
      <c r="F1112" s="141">
        <v>23.504999999999999</v>
      </c>
      <c r="G1112" s="141">
        <v>35.023333333333298</v>
      </c>
    </row>
    <row r="1113" spans="1:7" x14ac:dyDescent="0.25">
      <c r="A1113" s="156">
        <v>18.516999999999999</v>
      </c>
      <c r="B1113" s="141">
        <v>1.2333333333333301</v>
      </c>
      <c r="C1113" s="141">
        <v>80.440011706636312</v>
      </c>
      <c r="D1113" s="141">
        <v>63.825200000000223</v>
      </c>
      <c r="F1113" s="141">
        <v>23.504999999999999</v>
      </c>
      <c r="G1113" s="141">
        <v>35.005000000000003</v>
      </c>
    </row>
    <row r="1114" spans="1:7" x14ac:dyDescent="0.25">
      <c r="A1114" s="156">
        <v>18.533000000000001</v>
      </c>
      <c r="B1114" s="141">
        <v>1.22</v>
      </c>
      <c r="C1114" s="141">
        <v>79.493334179789983</v>
      </c>
      <c r="D1114" s="141">
        <v>64.087037500000406</v>
      </c>
      <c r="F1114" s="141">
        <v>23.49</v>
      </c>
      <c r="G1114" s="141">
        <v>35.005000000000003</v>
      </c>
    </row>
    <row r="1115" spans="1:7" x14ac:dyDescent="0.25">
      <c r="A1115" s="156">
        <v>18.55</v>
      </c>
      <c r="B1115" s="141">
        <v>1.2150000000000001</v>
      </c>
      <c r="C1115" s="141">
        <v>79.093733208458133</v>
      </c>
      <c r="D1115" s="141">
        <v>64.359066666670515</v>
      </c>
      <c r="F1115" s="141">
        <v>23.52</v>
      </c>
      <c r="G1115" s="141">
        <v>35</v>
      </c>
    </row>
    <row r="1116" spans="1:7" x14ac:dyDescent="0.25">
      <c r="A1116" s="156">
        <v>18.567</v>
      </c>
      <c r="B1116" s="141">
        <v>1.22</v>
      </c>
      <c r="C1116" s="141">
        <v>79.411558320985407</v>
      </c>
      <c r="D1116" s="141">
        <v>64.719044444440442</v>
      </c>
      <c r="F1116" s="141">
        <v>23.32</v>
      </c>
      <c r="G1116" s="141">
        <v>35.005000000000003</v>
      </c>
    </row>
    <row r="1117" spans="1:7" x14ac:dyDescent="0.25">
      <c r="A1117" s="156">
        <v>18.582999999999998</v>
      </c>
      <c r="B1117" s="141">
        <v>1.22</v>
      </c>
      <c r="C1117" s="141">
        <v>79.750629081988308</v>
      </c>
      <c r="D1117" s="141">
        <v>64.993061538460097</v>
      </c>
      <c r="F1117" s="141">
        <v>23.3</v>
      </c>
      <c r="G1117" s="141">
        <v>35.015000000000001</v>
      </c>
    </row>
    <row r="1118" spans="1:7" x14ac:dyDescent="0.25">
      <c r="A1118" s="156">
        <v>18.600000000000001</v>
      </c>
      <c r="B1118" s="141">
        <v>1.2</v>
      </c>
      <c r="C1118" s="141">
        <v>78.071990574105627</v>
      </c>
      <c r="D1118" s="141">
        <v>65.280814285710221</v>
      </c>
      <c r="F1118" s="141">
        <v>23.36</v>
      </c>
      <c r="G1118" s="141">
        <v>35.018000000000001</v>
      </c>
    </row>
    <row r="1119" spans="1:7" x14ac:dyDescent="0.25">
      <c r="A1119" s="156">
        <v>18.617000000000001</v>
      </c>
      <c r="B1119" s="141">
        <v>1.19</v>
      </c>
      <c r="C1119" s="141">
        <v>77.203796404404642</v>
      </c>
      <c r="D1119" s="141">
        <v>65.552509090910462</v>
      </c>
      <c r="F1119" s="141">
        <v>23.445</v>
      </c>
      <c r="G1119" s="141">
        <v>34.994999999999997</v>
      </c>
    </row>
    <row r="1120" spans="1:7" x14ac:dyDescent="0.25">
      <c r="A1120" s="156">
        <v>18.632999999999999</v>
      </c>
      <c r="B1120" s="141">
        <v>1.2</v>
      </c>
      <c r="C1120" s="141">
        <v>77.802216846684217</v>
      </c>
      <c r="D1120" s="141">
        <v>65.89534999999978</v>
      </c>
      <c r="F1120" s="141">
        <v>23.52</v>
      </c>
      <c r="G1120" s="141">
        <v>34.984999999999999</v>
      </c>
    </row>
    <row r="1121" spans="1:7" x14ac:dyDescent="0.25">
      <c r="A1121" s="156">
        <v>18.649999999999999</v>
      </c>
      <c r="B1121" s="141">
        <v>1.2</v>
      </c>
      <c r="C1121" s="141">
        <v>77.860100621529241</v>
      </c>
      <c r="D1121" s="141">
        <v>66.148933333330206</v>
      </c>
      <c r="F1121" s="141">
        <v>23.54</v>
      </c>
      <c r="G1121" s="141">
        <v>34.984999999999999</v>
      </c>
    </row>
    <row r="1122" spans="1:7" x14ac:dyDescent="0.25">
      <c r="A1122" s="156">
        <v>18.667000000000002</v>
      </c>
      <c r="B1122" s="141">
        <v>1.2150000000000001</v>
      </c>
      <c r="C1122" s="141">
        <v>78.855428993856066</v>
      </c>
      <c r="D1122" s="141">
        <v>66.446100000000115</v>
      </c>
      <c r="F1122" s="141">
        <v>23.454999999999998</v>
      </c>
      <c r="G1122" s="141">
        <v>35.012857142857101</v>
      </c>
    </row>
    <row r="1123" spans="1:7" x14ac:dyDescent="0.25">
      <c r="A1123" s="156">
        <v>18.683</v>
      </c>
      <c r="B1123" s="141">
        <v>1.21</v>
      </c>
      <c r="C1123" s="141">
        <v>78.668689724206203</v>
      </c>
      <c r="D1123" s="141">
        <v>66.709683333329849</v>
      </c>
      <c r="F1123" s="141">
        <v>23.37</v>
      </c>
      <c r="G1123" s="141">
        <v>35</v>
      </c>
    </row>
    <row r="1124" spans="1:7" x14ac:dyDescent="0.25">
      <c r="A1124" s="156">
        <v>18.7</v>
      </c>
      <c r="B1124" s="141">
        <v>1.2</v>
      </c>
      <c r="C1124" s="141">
        <v>78.301152825643683</v>
      </c>
      <c r="D1124" s="141">
        <v>67.000369230770048</v>
      </c>
      <c r="F1124" s="141">
        <v>22.305</v>
      </c>
      <c r="G1124" s="141">
        <v>34.96</v>
      </c>
    </row>
    <row r="1125" spans="1:7" x14ac:dyDescent="0.25">
      <c r="A1125" s="156">
        <v>18.716999999999999</v>
      </c>
      <c r="B1125" s="141">
        <v>1.1850000000000001</v>
      </c>
      <c r="C1125" s="141">
        <v>78.36621445690389</v>
      </c>
      <c r="D1125" s="141">
        <v>67.29910000000018</v>
      </c>
      <c r="F1125" s="141">
        <v>21.95</v>
      </c>
      <c r="G1125" s="141">
        <v>34.946666666666701</v>
      </c>
    </row>
    <row r="1126" spans="1:7" x14ac:dyDescent="0.25">
      <c r="A1126" s="156">
        <v>18.733000000000001</v>
      </c>
      <c r="B1126" s="141">
        <v>1.17333333333333</v>
      </c>
      <c r="C1126" s="141">
        <v>76.472891791068079</v>
      </c>
      <c r="D1126" s="141">
        <v>67.629509090909778</v>
      </c>
      <c r="F1126" s="141">
        <v>22.635000000000002</v>
      </c>
      <c r="G1126" s="141">
        <v>34.963999999999999</v>
      </c>
    </row>
    <row r="1127" spans="1:7" x14ac:dyDescent="0.25">
      <c r="A1127" s="156">
        <v>18.75</v>
      </c>
      <c r="B1127" s="141">
        <v>1.1599999999999999</v>
      </c>
      <c r="C1127" s="141">
        <v>74.441919048597171</v>
      </c>
      <c r="D1127" s="141">
        <v>67.906466666669985</v>
      </c>
      <c r="F1127" s="141">
        <v>23.225000000000001</v>
      </c>
      <c r="G1127" s="141">
        <v>34.994999999999997</v>
      </c>
    </row>
    <row r="1128" spans="1:7" x14ac:dyDescent="0.25">
      <c r="A1128" s="156">
        <v>18.766999999999999</v>
      </c>
      <c r="B1128" s="141">
        <v>1.17333333333333</v>
      </c>
      <c r="C1128" s="141">
        <v>75.15171076554644</v>
      </c>
      <c r="D1128" s="141">
        <v>68.178537499999948</v>
      </c>
      <c r="F1128" s="141">
        <v>23.504999999999999</v>
      </c>
      <c r="G1128" s="141">
        <v>35.0133333333333</v>
      </c>
    </row>
    <row r="1129" spans="1:7" x14ac:dyDescent="0.25">
      <c r="A1129" s="156">
        <v>18.783000000000001</v>
      </c>
      <c r="B1129" s="141">
        <v>1.1766666666666701</v>
      </c>
      <c r="C1129" s="141">
        <v>75.644450127422871</v>
      </c>
      <c r="D1129" s="141">
        <v>68.469399999999951</v>
      </c>
      <c r="F1129" s="141">
        <v>23.69</v>
      </c>
      <c r="G1129" s="141">
        <v>35.008000000000003</v>
      </c>
    </row>
    <row r="1130" spans="1:7" x14ac:dyDescent="0.25">
      <c r="A1130" s="156">
        <v>18.8</v>
      </c>
      <c r="B1130" s="141">
        <v>1.1950000000000001</v>
      </c>
      <c r="C1130" s="141">
        <v>76.976517590574005</v>
      </c>
      <c r="D1130" s="141">
        <v>68.79320000000007</v>
      </c>
      <c r="F1130" s="141">
        <v>23.835000000000001</v>
      </c>
      <c r="G1130" s="141">
        <v>34.994999999999997</v>
      </c>
    </row>
    <row r="1131" spans="1:7" x14ac:dyDescent="0.25">
      <c r="A1131" s="156">
        <v>18.817</v>
      </c>
      <c r="B1131" s="141">
        <v>1.2150000000000001</v>
      </c>
      <c r="C1131" s="141">
        <v>78.442652548860011</v>
      </c>
      <c r="D1131" s="141">
        <v>69.034690909090386</v>
      </c>
      <c r="F1131" s="141">
        <v>23.91</v>
      </c>
      <c r="G1131" s="141">
        <v>34.994999999999997</v>
      </c>
    </row>
    <row r="1132" spans="1:7" x14ac:dyDescent="0.25">
      <c r="A1132" s="156">
        <v>18.832999999999998</v>
      </c>
      <c r="B1132" s="141">
        <v>1.2350000000000001</v>
      </c>
      <c r="C1132" s="141">
        <v>79.884801814949782</v>
      </c>
      <c r="D1132" s="141">
        <v>69.390133333330596</v>
      </c>
      <c r="F1132" s="141">
        <v>23.98</v>
      </c>
      <c r="G1132" s="141">
        <v>35.014000000000003</v>
      </c>
    </row>
    <row r="1133" spans="1:7" x14ac:dyDescent="0.25">
      <c r="A1133" s="156">
        <v>18.850000000000001</v>
      </c>
      <c r="B1133" s="141">
        <v>1.25</v>
      </c>
      <c r="C1133" s="141">
        <v>80.848075897282939</v>
      </c>
      <c r="D1133" s="141">
        <v>69.692133333330275</v>
      </c>
      <c r="F1133" s="141">
        <v>24.065000000000001</v>
      </c>
      <c r="G1133" s="141">
        <v>35.015000000000001</v>
      </c>
    </row>
    <row r="1134" spans="1:7" x14ac:dyDescent="0.25">
      <c r="A1134" s="156">
        <v>18.867000000000001</v>
      </c>
      <c r="B1134" s="141">
        <v>1.2549999999999999</v>
      </c>
      <c r="C1134" s="141">
        <v>81.178461879090364</v>
      </c>
      <c r="D1134" s="141">
        <v>69.980305882349967</v>
      </c>
      <c r="F1134" s="141">
        <v>24.09</v>
      </c>
      <c r="G1134" s="141">
        <v>35.003999999999998</v>
      </c>
    </row>
    <row r="1135" spans="1:7" x14ac:dyDescent="0.25">
      <c r="A1135" s="156">
        <v>18.882999999999999</v>
      </c>
      <c r="B1135" s="141">
        <v>1.2549999999999999</v>
      </c>
      <c r="C1135" s="141">
        <v>81.31074945661662</v>
      </c>
      <c r="D1135" s="141">
        <v>70.249814285710272</v>
      </c>
      <c r="F1135" s="141">
        <v>24.09</v>
      </c>
      <c r="G1135" s="141">
        <v>34.994999999999997</v>
      </c>
    </row>
    <row r="1136" spans="1:7" x14ac:dyDescent="0.25">
      <c r="A1136" s="156">
        <v>18.899999999999999</v>
      </c>
      <c r="B1136" s="141">
        <v>1.27</v>
      </c>
      <c r="C1136" s="141">
        <v>82.238731416879475</v>
      </c>
      <c r="D1136" s="141">
        <v>70.558957142859981</v>
      </c>
      <c r="F1136" s="141">
        <v>24.125</v>
      </c>
      <c r="G1136" s="141">
        <v>34.994999999999997</v>
      </c>
    </row>
    <row r="1137" spans="1:7" x14ac:dyDescent="0.25">
      <c r="A1137" s="156">
        <v>18.917000000000002</v>
      </c>
      <c r="B1137" s="141">
        <v>1.27</v>
      </c>
      <c r="C1137" s="141">
        <v>82.207776616957815</v>
      </c>
      <c r="D1137" s="141">
        <v>70.83452307692005</v>
      </c>
      <c r="F1137" s="141">
        <v>24.2</v>
      </c>
      <c r="G1137" s="141">
        <v>35.014000000000003</v>
      </c>
    </row>
    <row r="1138" spans="1:7" x14ac:dyDescent="0.25">
      <c r="A1138" s="156">
        <v>18.933</v>
      </c>
      <c r="B1138" s="141">
        <v>1.2849999999999999</v>
      </c>
      <c r="C1138" s="141">
        <v>83.137338664407594</v>
      </c>
      <c r="D1138" s="141">
        <v>71.185900000000402</v>
      </c>
      <c r="F1138" s="141">
        <v>24.22</v>
      </c>
      <c r="G1138" s="141">
        <v>35.023333333333298</v>
      </c>
    </row>
    <row r="1139" spans="1:7" x14ac:dyDescent="0.25">
      <c r="A1139" s="156">
        <v>18.95</v>
      </c>
      <c r="B1139" s="141">
        <v>1.28</v>
      </c>
      <c r="C1139" s="141">
        <v>82.748431354561291</v>
      </c>
      <c r="D1139" s="141">
        <v>71.467369230770601</v>
      </c>
      <c r="F1139" s="141">
        <v>24.21</v>
      </c>
      <c r="G1139" s="141">
        <v>35.015000000000001</v>
      </c>
    </row>
    <row r="1140" spans="1:7" x14ac:dyDescent="0.25">
      <c r="A1140" s="156">
        <v>18.966999999999999</v>
      </c>
      <c r="B1140" s="141">
        <v>1.28</v>
      </c>
      <c r="C1140" s="141">
        <v>82.82636449988081</v>
      </c>
      <c r="D1140" s="141">
        <v>71.804236363640484</v>
      </c>
      <c r="F1140" s="141">
        <v>24.21</v>
      </c>
      <c r="G1140" s="141">
        <v>35.006666666666703</v>
      </c>
    </row>
    <row r="1141" spans="1:7" x14ac:dyDescent="0.25">
      <c r="A1141" s="156">
        <v>18.983000000000001</v>
      </c>
      <c r="B1141" s="141">
        <v>1.2849999999999999</v>
      </c>
      <c r="C1141" s="141">
        <v>83.08815262456298</v>
      </c>
      <c r="D1141" s="141">
        <v>72.103350000000319</v>
      </c>
      <c r="F1141" s="141">
        <v>24.21</v>
      </c>
      <c r="G1141" s="141">
        <v>35.024999999999999</v>
      </c>
    </row>
    <row r="1142" spans="1:7" x14ac:dyDescent="0.25">
      <c r="A1142" s="156">
        <v>19</v>
      </c>
      <c r="B1142" s="141">
        <v>1.2849999999999999</v>
      </c>
      <c r="C1142" s="141">
        <v>83.033713161760275</v>
      </c>
      <c r="D1142" s="141">
        <v>72.405333333330418</v>
      </c>
      <c r="F1142" s="141">
        <v>24.234999999999999</v>
      </c>
      <c r="G1142" s="141">
        <v>35.020000000000003</v>
      </c>
    </row>
    <row r="1143" spans="1:7" x14ac:dyDescent="0.25">
      <c r="A1143" s="156">
        <v>19.016999999999999</v>
      </c>
      <c r="B1143" s="141">
        <v>1.2849999999999999</v>
      </c>
      <c r="C1143" s="141">
        <v>83.050920658785031</v>
      </c>
      <c r="D1143" s="141">
        <v>72.71979999999985</v>
      </c>
      <c r="F1143" s="141">
        <v>24.31</v>
      </c>
      <c r="G1143" s="141">
        <v>35.01</v>
      </c>
    </row>
    <row r="1144" spans="1:7" x14ac:dyDescent="0.25">
      <c r="A1144" s="156">
        <v>19.033000000000001</v>
      </c>
      <c r="B1144" s="141">
        <v>1.28</v>
      </c>
      <c r="C1144" s="141">
        <v>82.55898822454381</v>
      </c>
      <c r="D1144" s="141">
        <v>72.985717647060483</v>
      </c>
      <c r="F1144" s="141">
        <v>24.47</v>
      </c>
      <c r="G1144" s="141">
        <v>35.015000000000001</v>
      </c>
    </row>
    <row r="1145" spans="1:7" x14ac:dyDescent="0.25">
      <c r="A1145" s="156">
        <v>19.05</v>
      </c>
      <c r="B1145" s="141">
        <v>1.29</v>
      </c>
      <c r="C1145" s="141">
        <v>83.141902248379452</v>
      </c>
      <c r="D1145" s="141">
        <v>73.331000000000131</v>
      </c>
      <c r="F1145" s="141">
        <v>24.545000000000002</v>
      </c>
      <c r="G1145" s="141">
        <v>35.021428571428601</v>
      </c>
    </row>
    <row r="1146" spans="1:7" x14ac:dyDescent="0.25">
      <c r="A1146" s="156">
        <v>19.067</v>
      </c>
      <c r="B1146" s="141">
        <v>1.3049999999999999</v>
      </c>
      <c r="C1146" s="141">
        <v>84.269622387285594</v>
      </c>
      <c r="D1146" s="141">
        <v>73.649400000000242</v>
      </c>
      <c r="F1146" s="141">
        <v>24.385000000000002</v>
      </c>
      <c r="G1146" s="141">
        <v>35.024999999999999</v>
      </c>
    </row>
    <row r="1147" spans="1:7" x14ac:dyDescent="0.25">
      <c r="A1147" s="156">
        <v>19.082999999999998</v>
      </c>
      <c r="B1147" s="141">
        <v>1.3</v>
      </c>
      <c r="C1147" s="141">
        <v>84.10183401183555</v>
      </c>
      <c r="D1147" s="141">
        <v>73.915800000000672</v>
      </c>
      <c r="F1147" s="141">
        <v>24.36</v>
      </c>
      <c r="G1147" s="141">
        <v>35.018000000000001</v>
      </c>
    </row>
    <row r="1148" spans="1:7" x14ac:dyDescent="0.25">
      <c r="A1148" s="156">
        <v>19.100000000000001</v>
      </c>
      <c r="B1148" s="141">
        <v>1.3</v>
      </c>
      <c r="C1148" s="141">
        <v>84.117536463267612</v>
      </c>
      <c r="D1148" s="141">
        <v>74.228799999999865</v>
      </c>
      <c r="F1148" s="141">
        <v>24.31</v>
      </c>
      <c r="G1148" s="141">
        <v>35.005000000000003</v>
      </c>
    </row>
    <row r="1149" spans="1:7" x14ac:dyDescent="0.25">
      <c r="A1149" s="156">
        <v>19.117000000000001</v>
      </c>
      <c r="B1149" s="141">
        <v>1.31</v>
      </c>
      <c r="C1149" s="141">
        <v>84.561310857598102</v>
      </c>
      <c r="D1149" s="141">
        <v>74.546054545449806</v>
      </c>
      <c r="F1149" s="141">
        <v>24.445</v>
      </c>
      <c r="G1149" s="141">
        <v>35.012</v>
      </c>
    </row>
    <row r="1150" spans="1:7" x14ac:dyDescent="0.25">
      <c r="A1150" s="156">
        <v>19.132999999999999</v>
      </c>
      <c r="B1150" s="141">
        <v>1.31</v>
      </c>
      <c r="C1150" s="141">
        <v>84.367384933939334</v>
      </c>
      <c r="D1150" s="141">
        <v>74.91732727273029</v>
      </c>
      <c r="F1150" s="141">
        <v>24.545000000000002</v>
      </c>
      <c r="G1150" s="141">
        <v>35.03</v>
      </c>
    </row>
    <row r="1151" spans="1:7" x14ac:dyDescent="0.25">
      <c r="A1151" s="156">
        <v>19.149999999999999</v>
      </c>
      <c r="B1151" s="141">
        <v>1.32</v>
      </c>
      <c r="C1151" s="141">
        <v>85.013360338868992</v>
      </c>
      <c r="D1151" s="141">
        <v>75.172488888890257</v>
      </c>
      <c r="F1151" s="141">
        <v>24.59</v>
      </c>
      <c r="G1151" s="141">
        <v>35.03</v>
      </c>
    </row>
    <row r="1152" spans="1:7" x14ac:dyDescent="0.25">
      <c r="A1152" s="156">
        <v>19.167000000000002</v>
      </c>
      <c r="B1152" s="141">
        <v>1.31</v>
      </c>
      <c r="C1152" s="141">
        <v>84.342128833061167</v>
      </c>
      <c r="D1152" s="141">
        <v>75.509872727269794</v>
      </c>
      <c r="F1152" s="141">
        <v>24.63</v>
      </c>
      <c r="G1152" s="141">
        <v>35.018000000000001</v>
      </c>
    </row>
    <row r="1153" spans="1:7" x14ac:dyDescent="0.25">
      <c r="A1153" s="156">
        <v>19.183</v>
      </c>
      <c r="B1153" s="141">
        <v>1.3149999999999999</v>
      </c>
      <c r="C1153" s="141">
        <v>84.648285571037874</v>
      </c>
      <c r="D1153" s="141">
        <v>75.830292307689888</v>
      </c>
      <c r="F1153" s="141">
        <v>24.885000000000002</v>
      </c>
      <c r="G1153" s="141">
        <v>35.015999999999998</v>
      </c>
    </row>
    <row r="1154" spans="1:7" x14ac:dyDescent="0.25">
      <c r="A1154" s="156">
        <v>19.2</v>
      </c>
      <c r="B1154" s="141">
        <v>1.33</v>
      </c>
      <c r="C1154" s="141">
        <v>85.345240941786543</v>
      </c>
      <c r="D1154" s="141">
        <v>76.154662500000086</v>
      </c>
      <c r="F1154" s="141">
        <v>25.04</v>
      </c>
      <c r="G1154" s="141">
        <v>35.015000000000001</v>
      </c>
    </row>
    <row r="1155" spans="1:7" x14ac:dyDescent="0.25">
      <c r="A1155" s="156">
        <v>19.216999999999999</v>
      </c>
      <c r="B1155" s="141">
        <v>1.35</v>
      </c>
      <c r="C1155" s="141">
        <v>86.809785062078205</v>
      </c>
      <c r="D1155" s="141">
        <v>76.453054545449959</v>
      </c>
      <c r="F1155" s="141">
        <v>24.945</v>
      </c>
      <c r="G1155" s="141">
        <v>35.03</v>
      </c>
    </row>
    <row r="1156" spans="1:7" x14ac:dyDescent="0.25">
      <c r="A1156" s="156">
        <v>19.233000000000001</v>
      </c>
      <c r="B1156" s="141">
        <v>1.345</v>
      </c>
      <c r="C1156" s="141">
        <v>86.580855795895815</v>
      </c>
      <c r="D1156" s="141">
        <v>76.767266666670366</v>
      </c>
      <c r="F1156" s="141">
        <v>25.02</v>
      </c>
      <c r="G1156" s="141">
        <v>35.024000000000001</v>
      </c>
    </row>
    <row r="1157" spans="1:7" x14ac:dyDescent="0.25">
      <c r="A1157" s="156">
        <v>19.25</v>
      </c>
      <c r="B1157" s="141">
        <v>1.345</v>
      </c>
      <c r="C1157" s="141">
        <v>86.593078777880905</v>
      </c>
      <c r="D1157" s="141">
        <v>77.124016666670286</v>
      </c>
      <c r="F1157" s="141">
        <v>25.004999999999999</v>
      </c>
      <c r="G1157" s="141">
        <v>35.014000000000003</v>
      </c>
    </row>
    <row r="1158" spans="1:7" x14ac:dyDescent="0.25">
      <c r="A1158" s="156">
        <v>19.266999999999999</v>
      </c>
      <c r="B1158" s="141">
        <v>1.36</v>
      </c>
      <c r="C1158" s="141">
        <v>87.5341161829855</v>
      </c>
      <c r="D1158" s="141">
        <v>77.421600000000581</v>
      </c>
      <c r="F1158" s="141">
        <v>25.155000000000001</v>
      </c>
      <c r="G1158" s="141">
        <v>35.015714285714303</v>
      </c>
    </row>
    <row r="1159" spans="1:7" x14ac:dyDescent="0.25">
      <c r="A1159" s="156">
        <v>19.283000000000001</v>
      </c>
      <c r="B1159" s="141">
        <v>1.37</v>
      </c>
      <c r="C1159" s="141">
        <v>88.062848891711965</v>
      </c>
      <c r="D1159" s="141">
        <v>77.750933333330067</v>
      </c>
      <c r="F1159" s="141">
        <v>25.26</v>
      </c>
      <c r="G1159" s="141">
        <v>35.033333333333303</v>
      </c>
    </row>
    <row r="1160" spans="1:7" x14ac:dyDescent="0.25">
      <c r="A1160" s="156">
        <v>19.3</v>
      </c>
      <c r="B1160" s="141">
        <v>1.375</v>
      </c>
      <c r="C1160" s="141">
        <v>88.340673907111963</v>
      </c>
      <c r="D1160" s="141">
        <v>78.061183333330519</v>
      </c>
      <c r="F1160" s="141">
        <v>25.19</v>
      </c>
      <c r="G1160" s="141">
        <v>35.020000000000003</v>
      </c>
    </row>
    <row r="1161" spans="1:7" x14ac:dyDescent="0.25">
      <c r="A1161" s="156">
        <v>19.317</v>
      </c>
      <c r="B1161" s="141">
        <v>1.375</v>
      </c>
      <c r="C1161" s="141">
        <v>88.843495623269376</v>
      </c>
      <c r="D1161" s="141">
        <v>78.342599999999948</v>
      </c>
      <c r="F1161" s="141">
        <v>24.21</v>
      </c>
      <c r="G1161" s="141">
        <v>35.001666666666701</v>
      </c>
    </row>
    <row r="1162" spans="1:7" x14ac:dyDescent="0.25">
      <c r="A1162" s="156">
        <v>19.332999999999998</v>
      </c>
      <c r="B1162" s="141">
        <v>1.365</v>
      </c>
      <c r="C1162" s="141">
        <v>89.360341603043594</v>
      </c>
      <c r="D1162" s="141">
        <v>78.738671428570342</v>
      </c>
      <c r="F1162" s="141">
        <v>23.92</v>
      </c>
      <c r="G1162" s="141">
        <v>34.985384615384604</v>
      </c>
    </row>
    <row r="1163" spans="1:7" x14ac:dyDescent="0.25">
      <c r="A1163" s="156">
        <v>19.350000000000001</v>
      </c>
      <c r="B1163" s="141">
        <v>1.345</v>
      </c>
      <c r="C1163" s="141">
        <v>86.976251167248833</v>
      </c>
      <c r="D1163" s="141">
        <v>79.044814285710345</v>
      </c>
      <c r="F1163" s="141">
        <v>24.385000000000002</v>
      </c>
      <c r="G1163" s="141">
        <v>34.996666666666698</v>
      </c>
    </row>
    <row r="1164" spans="1:7" x14ac:dyDescent="0.25">
      <c r="A1164" s="156">
        <v>19.367000000000001</v>
      </c>
      <c r="B1164" s="141">
        <v>1.345</v>
      </c>
      <c r="C1164" s="141">
        <v>86.041296722420995</v>
      </c>
      <c r="D1164" s="141">
        <v>79.376183333330118</v>
      </c>
      <c r="F1164" s="141">
        <v>24.664999999999999</v>
      </c>
      <c r="G1164" s="141">
        <v>35.014000000000003</v>
      </c>
    </row>
    <row r="1165" spans="1:7" x14ac:dyDescent="0.25">
      <c r="A1165" s="156">
        <v>19.382999999999999</v>
      </c>
      <c r="B1165" s="141">
        <v>1.35</v>
      </c>
      <c r="C1165" s="141">
        <v>86.213076141591273</v>
      </c>
      <c r="D1165" s="141">
        <v>79.685781818180658</v>
      </c>
      <c r="F1165" s="141">
        <v>24.815000000000001</v>
      </c>
      <c r="G1165" s="141">
        <v>35.020000000000003</v>
      </c>
    </row>
    <row r="1166" spans="1:7" x14ac:dyDescent="0.25">
      <c r="A1166" s="156">
        <v>19.399999999999999</v>
      </c>
      <c r="B1166" s="141">
        <v>1.345</v>
      </c>
      <c r="C1166" s="141">
        <v>86.031206117782745</v>
      </c>
      <c r="D1166" s="141">
        <v>80.011676923079904</v>
      </c>
      <c r="F1166" s="141">
        <v>24.934999999999999</v>
      </c>
      <c r="G1166" s="141">
        <v>35.0075</v>
      </c>
    </row>
    <row r="1167" spans="1:7" x14ac:dyDescent="0.25">
      <c r="A1167" s="156">
        <v>19.417000000000002</v>
      </c>
      <c r="B1167" s="141">
        <v>1.345</v>
      </c>
      <c r="C1167" s="141">
        <v>86.124040331591928</v>
      </c>
      <c r="D1167" s="141">
        <v>80.376516666669886</v>
      </c>
      <c r="F1167" s="141">
        <v>25.03</v>
      </c>
      <c r="G1167" s="141">
        <v>35.0075</v>
      </c>
    </row>
    <row r="1168" spans="1:7" x14ac:dyDescent="0.25">
      <c r="A1168" s="156">
        <v>19.433</v>
      </c>
      <c r="B1168" s="141">
        <v>1.36</v>
      </c>
      <c r="C1168" s="141">
        <v>87.182711797979536</v>
      </c>
      <c r="D1168" s="141">
        <v>80.663500000000568</v>
      </c>
      <c r="F1168" s="141">
        <v>25.09</v>
      </c>
      <c r="G1168" s="141">
        <v>35</v>
      </c>
    </row>
    <row r="1169" spans="1:7" x14ac:dyDescent="0.25">
      <c r="A1169" s="156">
        <v>19.45</v>
      </c>
      <c r="B1169" s="141">
        <v>1.37333333333333</v>
      </c>
      <c r="C1169" s="141">
        <v>88.000847465296303</v>
      </c>
      <c r="D1169" s="141">
        <v>80.95341818181987</v>
      </c>
      <c r="F1169" s="141">
        <v>25.164999999999999</v>
      </c>
      <c r="G1169" s="141">
        <v>35.022500000000001</v>
      </c>
    </row>
    <row r="1170" spans="1:7" x14ac:dyDescent="0.25">
      <c r="A1170" s="156">
        <v>19.466999999999999</v>
      </c>
      <c r="B1170" s="141">
        <v>1.375</v>
      </c>
      <c r="C1170" s="141">
        <v>88.137555906201783</v>
      </c>
      <c r="D1170" s="141">
        <v>81.32233333332988</v>
      </c>
      <c r="F1170" s="141">
        <v>25.2</v>
      </c>
      <c r="G1170" s="141">
        <v>35.01</v>
      </c>
    </row>
    <row r="1171" spans="1:7" x14ac:dyDescent="0.25">
      <c r="A1171" s="156">
        <v>19.483000000000001</v>
      </c>
      <c r="B1171" s="141">
        <v>1.375</v>
      </c>
      <c r="C1171" s="141">
        <v>88.064754715712013</v>
      </c>
      <c r="D1171" s="141">
        <v>81.648600000000442</v>
      </c>
      <c r="F1171" s="141">
        <v>25.344999999999999</v>
      </c>
      <c r="G1171" s="141">
        <v>35.015000000000001</v>
      </c>
    </row>
    <row r="1172" spans="1:7" x14ac:dyDescent="0.25">
      <c r="A1172" s="156">
        <v>19.5</v>
      </c>
      <c r="B1172" s="141">
        <v>1.38</v>
      </c>
      <c r="C1172" s="141">
        <v>88.232022062495631</v>
      </c>
      <c r="D1172" s="141">
        <v>81.953350000000682</v>
      </c>
      <c r="F1172" s="141">
        <v>25.54</v>
      </c>
      <c r="G1172" s="141">
        <v>35.016666666666701</v>
      </c>
    </row>
    <row r="1173" spans="1:7" x14ac:dyDescent="0.25">
      <c r="A1173" s="156">
        <v>19.516999999999999</v>
      </c>
      <c r="B1173" s="141">
        <v>1.405</v>
      </c>
      <c r="C1173" s="141">
        <v>89.821529915961861</v>
      </c>
      <c r="D1173" s="141">
        <v>82.320457142860505</v>
      </c>
      <c r="F1173" s="141">
        <v>25.504999999999999</v>
      </c>
      <c r="G1173" s="141">
        <v>35.018000000000001</v>
      </c>
    </row>
    <row r="1174" spans="1:7" x14ac:dyDescent="0.25">
      <c r="A1174" s="156">
        <v>19.533000000000001</v>
      </c>
      <c r="B1174" s="141">
        <v>1.405</v>
      </c>
      <c r="C1174" s="141">
        <v>89.977579036071972</v>
      </c>
      <c r="D1174" s="141">
        <v>82.609600000000682</v>
      </c>
      <c r="F1174" s="141">
        <v>25.48</v>
      </c>
      <c r="G1174" s="141">
        <v>35.024000000000001</v>
      </c>
    </row>
    <row r="1175" spans="1:7" x14ac:dyDescent="0.25">
      <c r="A1175" s="156">
        <v>19.55</v>
      </c>
      <c r="B1175" s="141">
        <v>1.405</v>
      </c>
      <c r="C1175" s="141">
        <v>89.974066907308583</v>
      </c>
      <c r="D1175" s="141">
        <v>82.998849999999948</v>
      </c>
      <c r="F1175" s="141">
        <v>25.565000000000001</v>
      </c>
      <c r="G1175" s="141">
        <v>35.0133333333333</v>
      </c>
    </row>
    <row r="1176" spans="1:7" x14ac:dyDescent="0.25">
      <c r="A1176" s="156">
        <v>19.567</v>
      </c>
      <c r="B1176" s="141">
        <v>1.405</v>
      </c>
      <c r="C1176" s="141">
        <v>89.915784286327622</v>
      </c>
      <c r="D1176" s="141">
        <v>83.321070588240218</v>
      </c>
      <c r="F1176" s="141">
        <v>25.555</v>
      </c>
      <c r="G1176" s="141">
        <v>35.0133333333333</v>
      </c>
    </row>
    <row r="1177" spans="1:7" x14ac:dyDescent="0.25">
      <c r="A1177" s="156">
        <v>19.582999999999998</v>
      </c>
      <c r="B1177" s="141">
        <v>1.425</v>
      </c>
      <c r="C1177" s="141">
        <v>91.304650354359097</v>
      </c>
      <c r="D1177" s="141">
        <v>83.610061538460286</v>
      </c>
      <c r="F1177" s="141">
        <v>25.504999999999999</v>
      </c>
      <c r="G1177" s="141">
        <v>35.020000000000003</v>
      </c>
    </row>
    <row r="1178" spans="1:7" x14ac:dyDescent="0.25">
      <c r="A1178" s="156">
        <v>19.600000000000001</v>
      </c>
      <c r="B1178" s="141">
        <v>1.425</v>
      </c>
      <c r="C1178" s="141">
        <v>91.318575423393796</v>
      </c>
      <c r="D1178" s="141">
        <v>83.970400000000154</v>
      </c>
      <c r="F1178" s="141">
        <v>25.48</v>
      </c>
      <c r="G1178" s="141">
        <v>35.024999999999999</v>
      </c>
    </row>
    <row r="1179" spans="1:7" x14ac:dyDescent="0.25">
      <c r="A1179" s="156">
        <v>19.617000000000001</v>
      </c>
      <c r="B1179" s="141">
        <v>1.42</v>
      </c>
      <c r="C1179" s="141">
        <v>90.915164652165743</v>
      </c>
      <c r="D1179" s="141">
        <v>84.277516666670635</v>
      </c>
      <c r="F1179" s="141">
        <v>25.555</v>
      </c>
      <c r="G1179" s="141">
        <v>35.015000000000001</v>
      </c>
    </row>
    <row r="1180" spans="1:7" x14ac:dyDescent="0.25">
      <c r="A1180" s="156">
        <v>19.632999999999999</v>
      </c>
      <c r="B1180" s="141">
        <v>1.42</v>
      </c>
      <c r="C1180" s="141">
        <v>90.737458847102914</v>
      </c>
      <c r="D1180" s="141">
        <v>84.623717647060403</v>
      </c>
      <c r="F1180" s="141">
        <v>25.734999999999999</v>
      </c>
      <c r="G1180" s="141">
        <v>35.015000000000001</v>
      </c>
    </row>
    <row r="1181" spans="1:7" x14ac:dyDescent="0.25">
      <c r="A1181" s="156">
        <v>19.649999999999999</v>
      </c>
      <c r="B1181" s="141">
        <v>1.4350000000000001</v>
      </c>
      <c r="C1181" s="141">
        <v>91.572856059696576</v>
      </c>
      <c r="D1181" s="141">
        <v>84.930155555560304</v>
      </c>
      <c r="F1181" s="141">
        <v>25.69</v>
      </c>
      <c r="G1181" s="141">
        <v>35.015000000000001</v>
      </c>
    </row>
    <row r="1182" spans="1:7" x14ac:dyDescent="0.25">
      <c r="A1182" s="156">
        <v>19.667000000000002</v>
      </c>
      <c r="B1182" s="141">
        <v>1.4350000000000001</v>
      </c>
      <c r="C1182" s="141">
        <v>91.740081578944199</v>
      </c>
      <c r="D1182" s="141">
        <v>85.277850000000399</v>
      </c>
      <c r="F1182" s="141">
        <v>25.7</v>
      </c>
      <c r="G1182" s="141">
        <v>35.03</v>
      </c>
    </row>
    <row r="1183" spans="1:7" x14ac:dyDescent="0.25">
      <c r="A1183" s="156">
        <v>19.683</v>
      </c>
      <c r="B1183" s="141">
        <v>1.44333333333333</v>
      </c>
      <c r="C1183" s="141">
        <v>92.225998352146419</v>
      </c>
      <c r="D1183" s="141">
        <v>85.653541176469844</v>
      </c>
      <c r="F1183" s="141">
        <v>25.84</v>
      </c>
      <c r="G1183" s="141">
        <v>35.020000000000003</v>
      </c>
    </row>
    <row r="1184" spans="1:7" x14ac:dyDescent="0.25">
      <c r="A1184" s="156">
        <v>19.7</v>
      </c>
      <c r="B1184" s="141">
        <v>1.45</v>
      </c>
      <c r="C1184" s="141">
        <v>92.600717822438256</v>
      </c>
      <c r="D1184" s="141">
        <v>86.036350000000311</v>
      </c>
      <c r="F1184" s="141">
        <v>25.86</v>
      </c>
      <c r="G1184" s="141">
        <v>35.014000000000003</v>
      </c>
    </row>
    <row r="1185" spans="1:7" x14ac:dyDescent="0.25">
      <c r="A1185" s="156">
        <v>19.716999999999999</v>
      </c>
      <c r="B1185" s="141">
        <v>1.45</v>
      </c>
      <c r="C1185" s="141">
        <v>92.490769183354374</v>
      </c>
      <c r="D1185" s="141">
        <v>86.341183333330264</v>
      </c>
      <c r="F1185" s="141">
        <v>25.89</v>
      </c>
      <c r="G1185" s="141">
        <v>35.005000000000003</v>
      </c>
    </row>
    <row r="1186" spans="1:7" x14ac:dyDescent="0.25">
      <c r="A1186" s="156">
        <v>19.733000000000001</v>
      </c>
      <c r="B1186" s="141">
        <v>1.4650000000000001</v>
      </c>
      <c r="C1186" s="141">
        <v>93.622289948560791</v>
      </c>
      <c r="D1186" s="141">
        <v>86.675224999999955</v>
      </c>
      <c r="F1186" s="141">
        <v>25.52</v>
      </c>
      <c r="G1186" s="141">
        <v>35.023333333333298</v>
      </c>
    </row>
    <row r="1187" spans="1:7" x14ac:dyDescent="0.25">
      <c r="A1187" s="156">
        <v>19.75</v>
      </c>
      <c r="B1187" s="141">
        <v>1.4550000000000001</v>
      </c>
      <c r="C1187" s="141">
        <v>94.064112089029962</v>
      </c>
      <c r="D1187" s="141">
        <v>87.087872727270224</v>
      </c>
      <c r="F1187" s="141">
        <v>24.48</v>
      </c>
      <c r="G1187" s="141">
        <v>35</v>
      </c>
    </row>
    <row r="1188" spans="1:7" x14ac:dyDescent="0.25">
      <c r="A1188" s="156">
        <v>19.766999999999999</v>
      </c>
      <c r="B1188" s="141">
        <v>1.43</v>
      </c>
      <c r="C1188" s="141">
        <v>92.449344448885824</v>
      </c>
      <c r="D1188" s="141">
        <v>87.378162500000144</v>
      </c>
      <c r="F1188" s="141">
        <v>24.93</v>
      </c>
      <c r="G1188" s="141">
        <v>34.984999999999999</v>
      </c>
    </row>
    <row r="1189" spans="1:7" x14ac:dyDescent="0.25">
      <c r="A1189" s="156">
        <v>19.783000000000001</v>
      </c>
      <c r="B1189" s="141">
        <v>1.43</v>
      </c>
      <c r="C1189" s="141">
        <v>91.110200148441152</v>
      </c>
      <c r="D1189" s="141">
        <v>87.704814285710199</v>
      </c>
      <c r="F1189" s="141">
        <v>25.335000000000001</v>
      </c>
      <c r="G1189" s="141">
        <v>34.996666666666698</v>
      </c>
    </row>
    <row r="1190" spans="1:7" x14ac:dyDescent="0.25">
      <c r="A1190" s="156">
        <v>19.8</v>
      </c>
      <c r="B1190" s="141">
        <v>1.43</v>
      </c>
      <c r="C1190" s="141">
        <v>90.543303400299664</v>
      </c>
      <c r="D1190" s="141">
        <v>88.064690909090132</v>
      </c>
      <c r="F1190" s="141">
        <v>25.64</v>
      </c>
      <c r="G1190" s="141">
        <v>35.01</v>
      </c>
    </row>
    <row r="1191" spans="1:7" x14ac:dyDescent="0.25">
      <c r="A1191" s="156">
        <v>19.817</v>
      </c>
      <c r="B1191" s="141">
        <v>1.4350000000000001</v>
      </c>
      <c r="C1191" s="141">
        <v>90.935743860380342</v>
      </c>
      <c r="D1191" s="141">
        <v>88.412044444440653</v>
      </c>
      <c r="F1191" s="141">
        <v>25.76</v>
      </c>
      <c r="G1191" s="141">
        <v>35.024285714285703</v>
      </c>
    </row>
    <row r="1192" spans="1:7" x14ac:dyDescent="0.25">
      <c r="A1192" s="156">
        <v>19.832999999999998</v>
      </c>
      <c r="B1192" s="141">
        <v>1.4350000000000001</v>
      </c>
      <c r="C1192" s="141">
        <v>91.119079313100826</v>
      </c>
      <c r="D1192" s="141">
        <v>88.804600000000391</v>
      </c>
      <c r="F1192" s="141">
        <v>25.815000000000001</v>
      </c>
      <c r="G1192" s="141">
        <v>35.01</v>
      </c>
    </row>
    <row r="1193" spans="1:7" x14ac:dyDescent="0.25">
      <c r="A1193" s="156">
        <v>19.850000000000001</v>
      </c>
      <c r="B1193" s="141">
        <v>1.45</v>
      </c>
      <c r="C1193" s="141">
        <v>92.325354433251789</v>
      </c>
      <c r="D1193" s="141">
        <v>89.151866666670685</v>
      </c>
      <c r="F1193" s="141">
        <v>25.69</v>
      </c>
      <c r="G1193" s="141">
        <v>34.994999999999997</v>
      </c>
    </row>
    <row r="1194" spans="1:7" x14ac:dyDescent="0.25">
      <c r="A1194" s="156">
        <v>19.867000000000001</v>
      </c>
      <c r="B1194" s="141">
        <v>1.4550000000000001</v>
      </c>
      <c r="C1194" s="141">
        <v>92.74551543576041</v>
      </c>
      <c r="D1194" s="141">
        <v>89.428399999999783</v>
      </c>
      <c r="F1194" s="141">
        <v>25.76</v>
      </c>
      <c r="G1194" s="141">
        <v>35.001666666666701</v>
      </c>
    </row>
    <row r="1195" spans="1:7" x14ac:dyDescent="0.25">
      <c r="A1195" s="156">
        <v>19.882999999999999</v>
      </c>
      <c r="B1195" s="141">
        <v>1.4550000000000001</v>
      </c>
      <c r="C1195" s="141">
        <v>92.497471464336741</v>
      </c>
      <c r="D1195" s="141">
        <v>89.744327272730516</v>
      </c>
      <c r="F1195" s="141">
        <v>25.91</v>
      </c>
      <c r="G1195" s="141">
        <v>35.020000000000003</v>
      </c>
    </row>
    <row r="1196" spans="1:7" x14ac:dyDescent="0.25">
      <c r="A1196" s="156">
        <v>19.899999999999999</v>
      </c>
      <c r="B1196" s="141">
        <v>1.46</v>
      </c>
      <c r="C1196" s="141">
        <v>92.781759800913292</v>
      </c>
      <c r="D1196" s="141">
        <v>90.151314285710214</v>
      </c>
      <c r="F1196" s="141">
        <v>26.035</v>
      </c>
      <c r="G1196" s="141">
        <v>35.01</v>
      </c>
    </row>
    <row r="1197" spans="1:7" x14ac:dyDescent="0.25">
      <c r="A1197" s="156">
        <v>19.917000000000002</v>
      </c>
      <c r="B1197" s="141">
        <v>1.4650000000000001</v>
      </c>
      <c r="C1197" s="141">
        <v>93.090426818770098</v>
      </c>
      <c r="D1197" s="141">
        <v>90.475900000000365</v>
      </c>
      <c r="F1197" s="141">
        <v>26.07</v>
      </c>
      <c r="G1197" s="141">
        <v>35.006666666666703</v>
      </c>
    </row>
    <row r="1198" spans="1:7" x14ac:dyDescent="0.25">
      <c r="A1198" s="156">
        <v>19.933</v>
      </c>
      <c r="B1198" s="141">
        <v>1.48</v>
      </c>
      <c r="C1198" s="141">
        <v>94.045571811707532</v>
      </c>
      <c r="D1198" s="141">
        <v>90.820171428570575</v>
      </c>
      <c r="F1198" s="141">
        <v>26.13</v>
      </c>
      <c r="G1198" s="141">
        <v>35.031999999999996</v>
      </c>
    </row>
    <row r="1199" spans="1:7" x14ac:dyDescent="0.25">
      <c r="A1199" s="156">
        <v>19.95</v>
      </c>
      <c r="B1199" s="141">
        <v>1.4850000000000001</v>
      </c>
      <c r="C1199" s="141">
        <v>94.400373754528104</v>
      </c>
      <c r="D1199" s="141">
        <v>91.202658823530328</v>
      </c>
      <c r="F1199" s="141">
        <v>26.175000000000001</v>
      </c>
      <c r="G1199" s="141">
        <v>35.026000000000003</v>
      </c>
    </row>
    <row r="1200" spans="1:7" x14ac:dyDescent="0.25">
      <c r="A1200" s="156">
        <v>19.966999999999999</v>
      </c>
      <c r="B1200" s="141">
        <v>1.4850000000000001</v>
      </c>
      <c r="C1200" s="141">
        <v>94.339874609999669</v>
      </c>
      <c r="D1200" s="141">
        <v>91.53196363636016</v>
      </c>
      <c r="F1200" s="141">
        <v>26.23</v>
      </c>
      <c r="G1200" s="141">
        <v>35.003999999999998</v>
      </c>
    </row>
    <row r="1201" spans="1:7" x14ac:dyDescent="0.25">
      <c r="A1201" s="156">
        <v>19.983000000000001</v>
      </c>
      <c r="B1201" s="141">
        <v>1.49</v>
      </c>
      <c r="C1201" s="141">
        <v>94.658377693681814</v>
      </c>
      <c r="D1201" s="141">
        <v>91.895800000000236</v>
      </c>
      <c r="F1201" s="141">
        <v>26.254999999999999</v>
      </c>
      <c r="G1201" s="141">
        <v>35.005000000000003</v>
      </c>
    </row>
    <row r="1202" spans="1:7" x14ac:dyDescent="0.25">
      <c r="A1202" s="156">
        <v>20</v>
      </c>
      <c r="B1202" s="141">
        <v>1.49</v>
      </c>
      <c r="C1202" s="141">
        <v>94.646649600532484</v>
      </c>
      <c r="D1202" s="141">
        <v>92.267650000000685</v>
      </c>
      <c r="F1202" s="141">
        <v>26.18</v>
      </c>
      <c r="G1202" s="141">
        <v>35.01</v>
      </c>
    </row>
    <row r="1203" spans="1:7" x14ac:dyDescent="0.25">
      <c r="A1203" s="156">
        <v>20.016999999999999</v>
      </c>
      <c r="B1203" s="141">
        <v>1.5049999999999999</v>
      </c>
      <c r="C1203" s="141">
        <v>95.656610300836292</v>
      </c>
      <c r="D1203" s="141">
        <v>92.618933333340465</v>
      </c>
      <c r="F1203" s="141">
        <v>26.31</v>
      </c>
      <c r="G1203" s="141">
        <v>35.015000000000001</v>
      </c>
    </row>
    <row r="1204" spans="1:7" x14ac:dyDescent="0.25">
      <c r="A1204" s="156">
        <v>20.033000000000001</v>
      </c>
      <c r="B1204" s="141">
        <v>1.5049999999999999</v>
      </c>
      <c r="C1204" s="141">
        <v>95.463855654788091</v>
      </c>
      <c r="D1204" s="141">
        <v>92.912266666669893</v>
      </c>
      <c r="F1204" s="141">
        <v>26.31</v>
      </c>
      <c r="G1204" s="141">
        <v>35.005000000000003</v>
      </c>
    </row>
    <row r="1205" spans="1:7" x14ac:dyDescent="0.25">
      <c r="A1205" s="156">
        <v>20.05</v>
      </c>
      <c r="B1205" s="141">
        <v>1.5</v>
      </c>
      <c r="C1205" s="141">
        <v>95.145865093655658</v>
      </c>
      <c r="D1205" s="141">
        <v>93.274171428570298</v>
      </c>
      <c r="F1205" s="141">
        <v>26.3466666666667</v>
      </c>
      <c r="G1205" s="141">
        <v>34.994</v>
      </c>
    </row>
    <row r="1206" spans="1:7" x14ac:dyDescent="0.25">
      <c r="A1206" s="156">
        <v>20.067</v>
      </c>
      <c r="B1206" s="141">
        <v>1.5133333333333301</v>
      </c>
      <c r="C1206" s="141">
        <v>96.039555366722041</v>
      </c>
      <c r="D1206" s="141">
        <v>93.617984615390014</v>
      </c>
      <c r="F1206" s="141">
        <v>26.385000000000002</v>
      </c>
      <c r="G1206" s="141">
        <v>35.005000000000003</v>
      </c>
    </row>
    <row r="1207" spans="1:7" x14ac:dyDescent="0.25">
      <c r="A1207" s="156">
        <v>20.082999999999998</v>
      </c>
      <c r="B1207" s="141">
        <v>1.5249999999999999</v>
      </c>
      <c r="C1207" s="141">
        <v>96.814759633043593</v>
      </c>
      <c r="D1207" s="141">
        <v>93.974292307690121</v>
      </c>
      <c r="F1207" s="141">
        <v>26.385000000000002</v>
      </c>
      <c r="G1207" s="141">
        <v>35.015000000000001</v>
      </c>
    </row>
    <row r="1208" spans="1:7" x14ac:dyDescent="0.25">
      <c r="A1208" s="156">
        <v>20.100000000000001</v>
      </c>
      <c r="B1208" s="141">
        <v>1.52</v>
      </c>
      <c r="C1208" s="141">
        <v>96.413646691019466</v>
      </c>
      <c r="D1208" s="141">
        <v>94.29487777778013</v>
      </c>
      <c r="F1208" s="141">
        <v>26.41</v>
      </c>
      <c r="G1208" s="141">
        <v>35.003999999999998</v>
      </c>
    </row>
    <row r="1209" spans="1:7" x14ac:dyDescent="0.25">
      <c r="A1209" s="156">
        <v>20.117000000000001</v>
      </c>
      <c r="B1209" s="141">
        <v>1.5266666666666699</v>
      </c>
      <c r="C1209" s="141">
        <v>96.861552517389583</v>
      </c>
      <c r="D1209" s="141">
        <v>94.695800000000418</v>
      </c>
      <c r="F1209" s="141">
        <v>26.475000000000001</v>
      </c>
      <c r="G1209" s="141">
        <v>35</v>
      </c>
    </row>
    <row r="1210" spans="1:7" x14ac:dyDescent="0.25">
      <c r="A1210" s="156">
        <v>20.132999999999999</v>
      </c>
      <c r="B1210" s="141">
        <v>1.54</v>
      </c>
      <c r="C1210" s="141">
        <v>97.66435166140478</v>
      </c>
      <c r="D1210" s="141">
        <v>95.058100000000195</v>
      </c>
      <c r="F1210" s="141">
        <v>26.54</v>
      </c>
      <c r="G1210" s="141">
        <v>35.015000000000001</v>
      </c>
    </row>
    <row r="1211" spans="1:7" x14ac:dyDescent="0.25">
      <c r="A1211" s="156">
        <v>20.149999999999999</v>
      </c>
      <c r="B1211" s="141">
        <v>1.54</v>
      </c>
      <c r="C1211" s="141">
        <v>97.545685853166702</v>
      </c>
      <c r="D1211" s="141">
        <v>95.413690909090292</v>
      </c>
      <c r="F1211" s="141">
        <v>26.63</v>
      </c>
      <c r="G1211" s="141">
        <v>35.0133333333333</v>
      </c>
    </row>
    <row r="1212" spans="1:7" x14ac:dyDescent="0.25">
      <c r="A1212" s="156">
        <v>20.167000000000002</v>
      </c>
      <c r="B1212" s="141">
        <v>1.5349999999999999</v>
      </c>
      <c r="C1212" s="141">
        <v>97.226078904274615</v>
      </c>
      <c r="D1212" s="141">
        <v>95.737600000000384</v>
      </c>
      <c r="F1212" s="141">
        <v>26.594999999999999</v>
      </c>
      <c r="G1212" s="141">
        <v>35</v>
      </c>
    </row>
    <row r="1213" spans="1:7" x14ac:dyDescent="0.25">
      <c r="A1213" s="156">
        <v>20.183</v>
      </c>
      <c r="B1213" s="141">
        <v>1.54</v>
      </c>
      <c r="C1213" s="141">
        <v>97.543099528632254</v>
      </c>
      <c r="D1213" s="141">
        <v>96.097418181820103</v>
      </c>
      <c r="F1213" s="141">
        <v>26.594999999999999</v>
      </c>
      <c r="G1213" s="141">
        <v>35</v>
      </c>
    </row>
    <row r="1214" spans="1:7" x14ac:dyDescent="0.25">
      <c r="A1214" s="156">
        <v>20.2</v>
      </c>
      <c r="B1214" s="141">
        <v>1.5549999999999999</v>
      </c>
      <c r="C1214" s="141">
        <v>98.542356976310501</v>
      </c>
      <c r="D1214" s="141">
        <v>96.498733333330165</v>
      </c>
      <c r="F1214" s="141">
        <v>26.68</v>
      </c>
      <c r="G1214" s="141">
        <v>35.021999999999998</v>
      </c>
    </row>
    <row r="1215" spans="1:7" x14ac:dyDescent="0.25">
      <c r="A1215" s="156">
        <v>20.216999999999999</v>
      </c>
      <c r="B1215" s="141">
        <v>1.5549999999999999</v>
      </c>
      <c r="C1215" s="141">
        <v>98.353252694809527</v>
      </c>
      <c r="D1215" s="141">
        <v>96.820509090910491</v>
      </c>
      <c r="F1215" s="141">
        <v>26.13</v>
      </c>
      <c r="G1215" s="141">
        <v>35.015999999999998</v>
      </c>
    </row>
    <row r="1216" spans="1:7" x14ac:dyDescent="0.25">
      <c r="A1216" s="156">
        <v>20.233000000000001</v>
      </c>
      <c r="B1216" s="141">
        <v>1.54666666666667</v>
      </c>
      <c r="C1216" s="141">
        <v>99.094176133022486</v>
      </c>
      <c r="D1216" s="141">
        <v>97.194145454540376</v>
      </c>
      <c r="F1216" s="141">
        <v>25.42</v>
      </c>
      <c r="G1216" s="141">
        <v>34.976999999999997</v>
      </c>
    </row>
    <row r="1217" spans="1:7" x14ac:dyDescent="0.25">
      <c r="A1217" s="156">
        <v>20.25</v>
      </c>
      <c r="B1217" s="141">
        <v>1.5349999999999999</v>
      </c>
      <c r="C1217" s="141">
        <v>98.400041223253226</v>
      </c>
      <c r="D1217" s="141">
        <v>97.527717647059944</v>
      </c>
      <c r="F1217" s="141">
        <v>25.786666666666701</v>
      </c>
      <c r="G1217" s="141">
        <v>34.978333333333303</v>
      </c>
    </row>
    <row r="1218" spans="1:7" x14ac:dyDescent="0.25">
      <c r="A1218" s="156">
        <v>20.266999999999999</v>
      </c>
      <c r="B1218" s="141">
        <v>1.54</v>
      </c>
      <c r="C1218" s="141">
        <v>97.350831923089288</v>
      </c>
      <c r="D1218" s="141">
        <v>97.941725000000588</v>
      </c>
      <c r="F1218" s="141">
        <v>26.204999999999998</v>
      </c>
      <c r="G1218" s="141">
        <v>35.005000000000003</v>
      </c>
    </row>
    <row r="1219" spans="1:7" x14ac:dyDescent="0.25">
      <c r="A1219" s="156">
        <v>20.283000000000001</v>
      </c>
      <c r="B1219" s="141">
        <v>1.53</v>
      </c>
      <c r="C1219" s="141">
        <v>96.238019386987517</v>
      </c>
      <c r="D1219" s="141">
        <v>98.293292307690535</v>
      </c>
      <c r="F1219" s="141">
        <v>26.4</v>
      </c>
      <c r="G1219" s="141">
        <v>35.024999999999999</v>
      </c>
    </row>
    <row r="1220" spans="1:7" x14ac:dyDescent="0.25">
      <c r="A1220" s="156">
        <v>20.3</v>
      </c>
      <c r="B1220" s="141">
        <v>1.54</v>
      </c>
      <c r="C1220" s="141">
        <v>96.905373918011833</v>
      </c>
      <c r="D1220" s="141">
        <v>98.674830769230539</v>
      </c>
      <c r="F1220" s="141">
        <v>26.51</v>
      </c>
      <c r="G1220" s="141">
        <v>35.01</v>
      </c>
    </row>
    <row r="1221" spans="1:7" x14ac:dyDescent="0.25">
      <c r="A1221" s="156">
        <v>20.317</v>
      </c>
      <c r="B1221" s="141">
        <v>1.54</v>
      </c>
      <c r="C1221" s="141">
        <v>97.059737199345889</v>
      </c>
      <c r="D1221" s="141">
        <v>99.032100000000355</v>
      </c>
      <c r="F1221" s="141">
        <v>26.58</v>
      </c>
      <c r="G1221" s="141">
        <v>35.005714285714298</v>
      </c>
    </row>
    <row r="1222" spans="1:7" x14ac:dyDescent="0.25">
      <c r="A1222" s="156">
        <v>20.332999999999998</v>
      </c>
      <c r="B1222" s="141">
        <v>1.55</v>
      </c>
      <c r="C1222" s="141">
        <v>97.742747825630843</v>
      </c>
      <c r="D1222" s="141">
        <v>99.450690909090554</v>
      </c>
      <c r="F1222" s="141">
        <v>26.655000000000001</v>
      </c>
      <c r="G1222" s="141">
        <v>35.020000000000003</v>
      </c>
    </row>
    <row r="1223" spans="1:7" x14ac:dyDescent="0.25">
      <c r="A1223" s="156">
        <v>20.350000000000001</v>
      </c>
      <c r="B1223" s="141">
        <v>1.5640000000000001</v>
      </c>
      <c r="C1223" s="141">
        <v>98.635249272250647</v>
      </c>
      <c r="D1223" s="141">
        <v>99.797894117650685</v>
      </c>
      <c r="F1223" s="141">
        <v>26.73</v>
      </c>
      <c r="G1223" s="141">
        <v>35.023333333333298</v>
      </c>
    </row>
    <row r="1224" spans="1:7" x14ac:dyDescent="0.25">
      <c r="A1224" s="156">
        <v>20.367000000000001</v>
      </c>
      <c r="B1224" s="141">
        <v>1.5640000000000001</v>
      </c>
      <c r="C1224" s="141">
        <v>98.731270015462343</v>
      </c>
      <c r="D1224" s="141">
        <v>100.23010000000068</v>
      </c>
      <c r="F1224" s="141">
        <v>26.76</v>
      </c>
      <c r="G1224" s="141">
        <v>35.0133333333333</v>
      </c>
    </row>
    <row r="1225" spans="1:7" x14ac:dyDescent="0.25">
      <c r="A1225" s="156">
        <v>20.382999999999999</v>
      </c>
      <c r="B1225" s="141">
        <v>1.5633333333333299</v>
      </c>
      <c r="C1225" s="141">
        <v>98.70141254554477</v>
      </c>
      <c r="D1225" s="141">
        <v>100.57274285713993</v>
      </c>
      <c r="F1225" s="141">
        <v>26.76</v>
      </c>
      <c r="G1225" s="141">
        <v>35.0133333333333</v>
      </c>
    </row>
    <row r="1226" spans="1:7" x14ac:dyDescent="0.25">
      <c r="A1226" s="156">
        <v>20.399999999999999</v>
      </c>
      <c r="B1226" s="141">
        <v>1.575</v>
      </c>
      <c r="C1226" s="141">
        <v>99.393140327123405</v>
      </c>
      <c r="D1226" s="141">
        <v>100.9350000000004</v>
      </c>
      <c r="F1226" s="141">
        <v>26.824999999999999</v>
      </c>
      <c r="G1226" s="141">
        <v>35.021666666666697</v>
      </c>
    </row>
    <row r="1227" spans="1:7" x14ac:dyDescent="0.25">
      <c r="A1227" s="156">
        <v>20.417000000000002</v>
      </c>
      <c r="B1227" s="141">
        <v>1.58666666666667</v>
      </c>
      <c r="C1227" s="141">
        <v>100.02480059363742</v>
      </c>
      <c r="D1227" s="141">
        <v>101.3423499999999</v>
      </c>
      <c r="F1227" s="141">
        <v>26.913333333333298</v>
      </c>
      <c r="G1227" s="141">
        <v>35.031666666666702</v>
      </c>
    </row>
    <row r="1228" spans="1:7" x14ac:dyDescent="0.25">
      <c r="A1228" s="156">
        <v>20.433</v>
      </c>
      <c r="B1228" s="141">
        <v>1.58</v>
      </c>
      <c r="C1228" s="141">
        <v>99.498571512364137</v>
      </c>
      <c r="D1228" s="141">
        <v>101.72641818182001</v>
      </c>
      <c r="F1228" s="141">
        <v>26.913333333333298</v>
      </c>
      <c r="G1228" s="141">
        <v>35.018000000000001</v>
      </c>
    </row>
    <row r="1229" spans="1:7" x14ac:dyDescent="0.25">
      <c r="A1229" s="156">
        <v>20.45</v>
      </c>
      <c r="B1229" s="141">
        <v>1.58</v>
      </c>
      <c r="C1229" s="141">
        <v>99.627995711644076</v>
      </c>
      <c r="D1229" s="141">
        <v>102.14460000000054</v>
      </c>
      <c r="F1229" s="141">
        <v>26.95</v>
      </c>
      <c r="G1229" s="141">
        <v>35.005000000000003</v>
      </c>
    </row>
    <row r="1230" spans="1:7" x14ac:dyDescent="0.25">
      <c r="A1230" s="156">
        <v>20.466999999999999</v>
      </c>
      <c r="B1230" s="141">
        <v>1.595</v>
      </c>
      <c r="C1230" s="141">
        <v>100.49579116550716</v>
      </c>
      <c r="D1230" s="141">
        <v>102.45517142856988</v>
      </c>
      <c r="F1230" s="141">
        <v>26.95</v>
      </c>
      <c r="G1230" s="141">
        <v>35.024999999999999</v>
      </c>
    </row>
    <row r="1231" spans="1:7" x14ac:dyDescent="0.25">
      <c r="A1231" s="156">
        <v>20.483000000000001</v>
      </c>
      <c r="B1231" s="141">
        <v>1.605</v>
      </c>
      <c r="C1231" s="141">
        <v>101.14120185328979</v>
      </c>
      <c r="D1231" s="141">
        <v>102.80871111110991</v>
      </c>
      <c r="F1231" s="141">
        <v>26.995000000000001</v>
      </c>
      <c r="G1231" s="141">
        <v>35.034999999999997</v>
      </c>
    </row>
    <row r="1232" spans="1:7" x14ac:dyDescent="0.25">
      <c r="A1232" s="156">
        <v>20.5</v>
      </c>
      <c r="B1232" s="141">
        <v>1.605</v>
      </c>
      <c r="C1232" s="141">
        <v>100.98100240802441</v>
      </c>
      <c r="D1232" s="141">
        <v>103.19160000000011</v>
      </c>
      <c r="F1232" s="141">
        <v>27.045000000000002</v>
      </c>
      <c r="G1232" s="141">
        <v>35.015000000000001</v>
      </c>
    </row>
    <row r="1233" spans="1:7" x14ac:dyDescent="0.25">
      <c r="A1233" s="156">
        <v>20.516999999999999</v>
      </c>
      <c r="B1233" s="141">
        <v>1.6</v>
      </c>
      <c r="C1233" s="141">
        <v>100.75570814215864</v>
      </c>
      <c r="D1233" s="141">
        <v>103.6056909090903</v>
      </c>
      <c r="F1233" s="141">
        <v>27.03</v>
      </c>
      <c r="G1233" s="141">
        <v>35.005000000000003</v>
      </c>
    </row>
    <row r="1234" spans="1:7" x14ac:dyDescent="0.25">
      <c r="A1234" s="156">
        <v>20.533000000000001</v>
      </c>
      <c r="B1234" s="141">
        <v>1.605</v>
      </c>
      <c r="C1234" s="141">
        <v>100.99789863633748</v>
      </c>
      <c r="D1234" s="141">
        <v>103.95041250000031</v>
      </c>
      <c r="F1234" s="141">
        <v>27.045000000000002</v>
      </c>
      <c r="G1234" s="141">
        <v>35.015000000000001</v>
      </c>
    </row>
    <row r="1235" spans="1:7" x14ac:dyDescent="0.25">
      <c r="A1235" s="156">
        <v>20.55</v>
      </c>
      <c r="B1235" s="141">
        <v>1.615</v>
      </c>
      <c r="C1235" s="141">
        <v>101.5408699508851</v>
      </c>
      <c r="D1235" s="141">
        <v>104.34332222222019</v>
      </c>
      <c r="F1235" s="141">
        <v>27.15</v>
      </c>
      <c r="G1235" s="141">
        <v>35.024000000000001</v>
      </c>
    </row>
    <row r="1236" spans="1:7" x14ac:dyDescent="0.25">
      <c r="A1236" s="156">
        <v>20.567</v>
      </c>
      <c r="B1236" s="141">
        <v>1.62</v>
      </c>
      <c r="C1236" s="141">
        <v>101.71194838026496</v>
      </c>
      <c r="D1236" s="141">
        <v>104.69188571429004</v>
      </c>
      <c r="F1236" s="141">
        <v>27.15</v>
      </c>
      <c r="G1236" s="141">
        <v>35.01</v>
      </c>
    </row>
    <row r="1237" spans="1:7" x14ac:dyDescent="0.25">
      <c r="A1237" s="156">
        <v>20.582999999999998</v>
      </c>
      <c r="B1237" s="141">
        <v>1.62</v>
      </c>
      <c r="C1237" s="141">
        <v>101.89819364387014</v>
      </c>
      <c r="D1237" s="141">
        <v>105.07807058823983</v>
      </c>
      <c r="F1237" s="141">
        <v>27.18</v>
      </c>
      <c r="G1237" s="141">
        <v>35.0042857142857</v>
      </c>
    </row>
    <row r="1238" spans="1:7" x14ac:dyDescent="0.25">
      <c r="A1238" s="156">
        <v>20.6</v>
      </c>
      <c r="B1238" s="141">
        <v>1.625</v>
      </c>
      <c r="C1238" s="141">
        <v>102.17738764578647</v>
      </c>
      <c r="D1238" s="141">
        <v>105.47054736841983</v>
      </c>
      <c r="F1238" s="141">
        <v>27.2</v>
      </c>
      <c r="G1238" s="141">
        <v>35.020000000000003</v>
      </c>
    </row>
    <row r="1239" spans="1:7" x14ac:dyDescent="0.25">
      <c r="A1239" s="156">
        <v>20.617000000000001</v>
      </c>
      <c r="B1239" s="141">
        <v>1.64</v>
      </c>
      <c r="C1239" s="141">
        <v>102.93060002901181</v>
      </c>
      <c r="D1239" s="141">
        <v>105.83246666667037</v>
      </c>
      <c r="F1239" s="141">
        <v>27.24</v>
      </c>
      <c r="G1239" s="141">
        <v>35.023333333333298</v>
      </c>
    </row>
    <row r="1240" spans="1:7" x14ac:dyDescent="0.25">
      <c r="A1240" s="156">
        <v>20.632999999999999</v>
      </c>
      <c r="B1240" s="141">
        <v>1.635</v>
      </c>
      <c r="C1240" s="141">
        <v>102.65453445708627</v>
      </c>
      <c r="D1240" s="141">
        <v>106.22328421053044</v>
      </c>
      <c r="F1240" s="141">
        <v>27.29</v>
      </c>
      <c r="G1240" s="141">
        <v>35.018333333333302</v>
      </c>
    </row>
    <row r="1241" spans="1:7" x14ac:dyDescent="0.25">
      <c r="A1241" s="156">
        <v>20.65</v>
      </c>
      <c r="B1241" s="141">
        <v>1.635</v>
      </c>
      <c r="C1241" s="141">
        <v>102.64741416696425</v>
      </c>
      <c r="D1241" s="141">
        <v>106.59990000000016</v>
      </c>
      <c r="F1241" s="141">
        <v>27.3</v>
      </c>
      <c r="G1241" s="141">
        <v>35.018000000000001</v>
      </c>
    </row>
    <row r="1242" spans="1:7" x14ac:dyDescent="0.25">
      <c r="A1242" s="156">
        <v>20.667000000000002</v>
      </c>
      <c r="B1242" s="141">
        <v>1.64333333333333</v>
      </c>
      <c r="C1242" s="141">
        <v>103.10117745306042</v>
      </c>
      <c r="D1242" s="141">
        <v>107.03426666667019</v>
      </c>
      <c r="F1242" s="141">
        <v>27.34</v>
      </c>
      <c r="G1242" s="141">
        <v>35.024999999999999</v>
      </c>
    </row>
    <row r="1243" spans="1:7" x14ac:dyDescent="0.25">
      <c r="A1243" s="156">
        <v>20.683</v>
      </c>
      <c r="B1243" s="141">
        <v>1.65</v>
      </c>
      <c r="C1243" s="141">
        <v>103.53786655778114</v>
      </c>
      <c r="D1243" s="141">
        <v>107.41460000000006</v>
      </c>
      <c r="F1243" s="141">
        <v>27.37</v>
      </c>
      <c r="G1243" s="141">
        <v>35.015000000000001</v>
      </c>
    </row>
    <row r="1244" spans="1:7" x14ac:dyDescent="0.25">
      <c r="A1244" s="156">
        <v>20.7</v>
      </c>
      <c r="B1244" s="141">
        <v>1.655</v>
      </c>
      <c r="C1244" s="141">
        <v>103.76907625772196</v>
      </c>
      <c r="D1244" s="141">
        <v>107.79386666667051</v>
      </c>
      <c r="F1244" s="141">
        <v>27.35</v>
      </c>
      <c r="G1244" s="141">
        <v>35.015714285714303</v>
      </c>
    </row>
    <row r="1245" spans="1:7" x14ac:dyDescent="0.25">
      <c r="A1245" s="156">
        <v>20.716999999999999</v>
      </c>
      <c r="B1245" s="141">
        <v>1.66</v>
      </c>
      <c r="C1245" s="141">
        <v>104.06383729881074</v>
      </c>
      <c r="D1245" s="141">
        <v>108.11867692307987</v>
      </c>
      <c r="F1245" s="141">
        <v>27.42</v>
      </c>
      <c r="G1245" s="141">
        <v>35.03</v>
      </c>
    </row>
    <row r="1246" spans="1:7" x14ac:dyDescent="0.25">
      <c r="A1246" s="156">
        <v>20.733000000000001</v>
      </c>
      <c r="B1246" s="141">
        <v>1.66</v>
      </c>
      <c r="C1246" s="141">
        <v>104.010114001354</v>
      </c>
      <c r="D1246" s="141">
        <v>108.50729230769048</v>
      </c>
      <c r="F1246" s="141">
        <v>27.45</v>
      </c>
      <c r="G1246" s="141">
        <v>35.020000000000003</v>
      </c>
    </row>
    <row r="1247" spans="1:7" x14ac:dyDescent="0.25">
      <c r="A1247" s="156">
        <v>20.75</v>
      </c>
      <c r="B1247" s="141">
        <v>1.66</v>
      </c>
      <c r="C1247" s="141">
        <v>104.00507650661778</v>
      </c>
      <c r="D1247" s="141">
        <v>108.9488105263199</v>
      </c>
      <c r="F1247" s="141">
        <v>27.47</v>
      </c>
      <c r="G1247" s="141">
        <v>35.003333333333302</v>
      </c>
    </row>
    <row r="1248" spans="1:7" x14ac:dyDescent="0.25">
      <c r="A1248" s="156">
        <v>20.766999999999999</v>
      </c>
      <c r="B1248" s="141">
        <v>1.67</v>
      </c>
      <c r="C1248" s="141">
        <v>104.63662711055458</v>
      </c>
      <c r="D1248" s="141">
        <v>109.34836470588016</v>
      </c>
      <c r="F1248" s="141">
        <v>27.484999999999999</v>
      </c>
      <c r="G1248" s="141">
        <v>35.005000000000003</v>
      </c>
    </row>
    <row r="1249" spans="1:7" x14ac:dyDescent="0.25">
      <c r="A1249" s="156">
        <v>20.783000000000001</v>
      </c>
      <c r="B1249" s="141">
        <v>1.675</v>
      </c>
      <c r="C1249" s="141">
        <v>104.94598747435721</v>
      </c>
      <c r="D1249" s="141">
        <v>109.71596363636036</v>
      </c>
      <c r="F1249" s="141">
        <v>27.5</v>
      </c>
      <c r="G1249" s="141">
        <v>35.023000000000003</v>
      </c>
    </row>
    <row r="1250" spans="1:7" x14ac:dyDescent="0.25">
      <c r="A1250" s="156">
        <v>20.8</v>
      </c>
      <c r="B1250" s="141">
        <v>1.67</v>
      </c>
      <c r="C1250" s="141">
        <v>104.49147345680529</v>
      </c>
      <c r="D1250" s="141">
        <v>110.1244823529405</v>
      </c>
      <c r="F1250" s="141">
        <v>27.57</v>
      </c>
      <c r="G1250" s="141">
        <v>35.0133333333333</v>
      </c>
    </row>
    <row r="1251" spans="1:7" x14ac:dyDescent="0.25">
      <c r="A1251" s="156">
        <v>20.817</v>
      </c>
      <c r="B1251" s="141">
        <v>1.67</v>
      </c>
      <c r="C1251" s="141">
        <v>104.48157393922399</v>
      </c>
      <c r="D1251" s="141">
        <v>110.51374285714064</v>
      </c>
      <c r="F1251" s="141">
        <v>27.57</v>
      </c>
      <c r="G1251" s="141">
        <v>35.005000000000003</v>
      </c>
    </row>
    <row r="1252" spans="1:7" x14ac:dyDescent="0.25">
      <c r="A1252" s="156">
        <v>20.832999999999998</v>
      </c>
      <c r="B1252" s="141">
        <v>1.68</v>
      </c>
      <c r="C1252" s="141">
        <v>105.05188365390663</v>
      </c>
      <c r="D1252" s="141">
        <v>110.93891249999979</v>
      </c>
      <c r="F1252" s="141">
        <v>27.605</v>
      </c>
      <c r="G1252" s="141">
        <v>35.008000000000003</v>
      </c>
    </row>
    <row r="1253" spans="1:7" x14ac:dyDescent="0.25">
      <c r="A1253" s="156">
        <v>20.85</v>
      </c>
      <c r="B1253" s="141">
        <v>1.68</v>
      </c>
      <c r="C1253" s="141">
        <v>105.00345271840062</v>
      </c>
      <c r="D1253" s="141">
        <v>111.32805000000008</v>
      </c>
      <c r="F1253" s="141">
        <v>27.655000000000001</v>
      </c>
      <c r="G1253" s="141">
        <v>35.024999999999999</v>
      </c>
    </row>
    <row r="1254" spans="1:7" x14ac:dyDescent="0.25">
      <c r="A1254" s="156">
        <v>20.867000000000001</v>
      </c>
      <c r="B1254" s="141">
        <v>1.68</v>
      </c>
      <c r="C1254" s="141">
        <v>104.93404648298119</v>
      </c>
      <c r="D1254" s="141">
        <v>111.70269090909005</v>
      </c>
      <c r="F1254" s="141">
        <v>27.704999999999998</v>
      </c>
      <c r="G1254" s="141">
        <v>35.01</v>
      </c>
    </row>
    <row r="1255" spans="1:7" x14ac:dyDescent="0.25">
      <c r="A1255" s="156">
        <v>20.882999999999999</v>
      </c>
      <c r="B1255" s="141">
        <v>1.68</v>
      </c>
      <c r="C1255" s="141">
        <v>104.87164888762935</v>
      </c>
      <c r="D1255" s="141">
        <v>112.09071764706005</v>
      </c>
      <c r="F1255" s="141">
        <v>27.72</v>
      </c>
      <c r="G1255" s="141">
        <v>35.015714285714303</v>
      </c>
    </row>
    <row r="1256" spans="1:7" x14ac:dyDescent="0.25">
      <c r="A1256" s="156">
        <v>20.9</v>
      </c>
      <c r="B1256" s="141">
        <v>1.69</v>
      </c>
      <c r="C1256" s="141">
        <v>105.55308659097868</v>
      </c>
      <c r="D1256" s="141">
        <v>112.48201176471048</v>
      </c>
      <c r="F1256" s="141">
        <v>27.74</v>
      </c>
      <c r="G1256" s="141">
        <v>35.0171428571429</v>
      </c>
    </row>
    <row r="1257" spans="1:7" x14ac:dyDescent="0.25">
      <c r="A1257" s="156">
        <v>20.917000000000002</v>
      </c>
      <c r="B1257" s="141">
        <v>1.6950000000000001</v>
      </c>
      <c r="C1257" s="141">
        <v>105.76368696986354</v>
      </c>
      <c r="D1257" s="141">
        <v>112.90560000000005</v>
      </c>
      <c r="F1257" s="141">
        <v>27.824999999999999</v>
      </c>
      <c r="G1257" s="141">
        <v>35.021428571428601</v>
      </c>
    </row>
    <row r="1258" spans="1:7" x14ac:dyDescent="0.25">
      <c r="A1258" s="156">
        <v>20.933</v>
      </c>
      <c r="B1258" s="141">
        <v>1.7</v>
      </c>
      <c r="C1258" s="141">
        <v>106.0032855608336</v>
      </c>
      <c r="D1258" s="141">
        <v>113.3111882352905</v>
      </c>
      <c r="F1258" s="141">
        <v>27.84</v>
      </c>
      <c r="G1258" s="141">
        <v>35.005000000000003</v>
      </c>
    </row>
    <row r="1259" spans="1:7" x14ac:dyDescent="0.25">
      <c r="A1259" s="156">
        <v>20.95</v>
      </c>
      <c r="B1259" s="141">
        <v>1.71</v>
      </c>
      <c r="C1259" s="141">
        <v>106.73069498585313</v>
      </c>
      <c r="D1259" s="141">
        <v>113.71167692308063</v>
      </c>
      <c r="F1259" s="141">
        <v>27.81</v>
      </c>
      <c r="G1259" s="141">
        <v>35.006</v>
      </c>
    </row>
    <row r="1260" spans="1:7" x14ac:dyDescent="0.25">
      <c r="A1260" s="156">
        <v>20.966999999999999</v>
      </c>
      <c r="B1260" s="141">
        <v>1.71</v>
      </c>
      <c r="C1260" s="141">
        <v>106.64816646801066</v>
      </c>
      <c r="D1260" s="141">
        <v>114.12241249999988</v>
      </c>
      <c r="F1260" s="141">
        <v>27.84</v>
      </c>
      <c r="G1260" s="141">
        <v>35.024999999999999</v>
      </c>
    </row>
    <row r="1261" spans="1:7" x14ac:dyDescent="0.25">
      <c r="A1261" s="156">
        <v>20.983000000000001</v>
      </c>
      <c r="B1261" s="141">
        <v>1.7150000000000001</v>
      </c>
      <c r="C1261" s="141">
        <v>106.87324789142286</v>
      </c>
      <c r="D1261" s="141">
        <v>114.50241249999999</v>
      </c>
      <c r="F1261" s="141">
        <v>27.875</v>
      </c>
      <c r="G1261" s="141">
        <v>35.015000000000001</v>
      </c>
    </row>
    <row r="1262" spans="1:7" x14ac:dyDescent="0.25">
      <c r="A1262" s="156">
        <v>21</v>
      </c>
      <c r="B1262" s="141">
        <v>1.71</v>
      </c>
      <c r="C1262" s="141">
        <v>106.5152987997282</v>
      </c>
      <c r="D1262" s="141">
        <v>114.93767142856996</v>
      </c>
      <c r="F1262" s="141">
        <v>27.91</v>
      </c>
      <c r="G1262" s="141">
        <v>35</v>
      </c>
    </row>
    <row r="1263" spans="1:7" x14ac:dyDescent="0.25">
      <c r="A1263" s="156">
        <v>21.016999999999999</v>
      </c>
      <c r="B1263" s="141">
        <v>1.72</v>
      </c>
      <c r="C1263" s="141">
        <v>107.15245093325989</v>
      </c>
      <c r="D1263" s="141">
        <v>115.36229230769004</v>
      </c>
      <c r="F1263" s="141">
        <v>27.925000000000001</v>
      </c>
      <c r="G1263" s="141">
        <v>35.01</v>
      </c>
    </row>
    <row r="1264" spans="1:7" x14ac:dyDescent="0.25">
      <c r="A1264" s="156">
        <v>21.033000000000001</v>
      </c>
      <c r="B1264" s="141">
        <v>1.73</v>
      </c>
      <c r="C1264" s="141">
        <v>107.7031600050944</v>
      </c>
      <c r="D1264" s="141">
        <v>115.74459999999999</v>
      </c>
      <c r="F1264" s="141">
        <v>28.01</v>
      </c>
      <c r="G1264" s="141">
        <v>35.03</v>
      </c>
    </row>
    <row r="1265" spans="1:7" x14ac:dyDescent="0.25">
      <c r="A1265" s="156">
        <v>21.05</v>
      </c>
      <c r="B1265" s="141">
        <v>1.7350000000000001</v>
      </c>
      <c r="C1265" s="141">
        <v>107.88368197740174</v>
      </c>
      <c r="D1265" s="141">
        <v>116.20445714286052</v>
      </c>
      <c r="F1265" s="141">
        <v>28.07</v>
      </c>
      <c r="G1265" s="141">
        <v>35.024000000000001</v>
      </c>
    </row>
    <row r="1266" spans="1:7" x14ac:dyDescent="0.25">
      <c r="A1266" s="156">
        <v>21.067</v>
      </c>
      <c r="B1266" s="141">
        <v>1.7350000000000001</v>
      </c>
      <c r="C1266" s="141">
        <v>108.00370819335566</v>
      </c>
      <c r="D1266" s="141">
        <v>116.59793333332982</v>
      </c>
      <c r="F1266" s="141">
        <v>28.03</v>
      </c>
      <c r="G1266" s="141">
        <v>35.01</v>
      </c>
    </row>
    <row r="1267" spans="1:7" x14ac:dyDescent="0.25">
      <c r="A1267" s="156">
        <v>21.082999999999998</v>
      </c>
      <c r="B1267" s="141">
        <v>1.74</v>
      </c>
      <c r="C1267" s="141">
        <v>108.2382601657679</v>
      </c>
      <c r="D1267" s="141">
        <v>117.0383857142906</v>
      </c>
      <c r="F1267" s="141">
        <v>28.055</v>
      </c>
      <c r="G1267" s="141">
        <v>35.015000000000001</v>
      </c>
    </row>
    <row r="1268" spans="1:7" x14ac:dyDescent="0.25">
      <c r="A1268" s="156">
        <v>21.1</v>
      </c>
      <c r="B1268" s="141">
        <v>1.74</v>
      </c>
      <c r="C1268" s="141">
        <v>108.27278782464742</v>
      </c>
      <c r="D1268" s="141">
        <v>117.40298461538987</v>
      </c>
      <c r="F1268" s="141">
        <v>28.085000000000001</v>
      </c>
      <c r="G1268" s="141">
        <v>35.023333333333298</v>
      </c>
    </row>
    <row r="1269" spans="1:7" x14ac:dyDescent="0.25">
      <c r="A1269" s="156">
        <v>21.117000000000001</v>
      </c>
      <c r="B1269" s="141">
        <v>1.7450000000000001</v>
      </c>
      <c r="C1269" s="141">
        <v>108.42214530370386</v>
      </c>
      <c r="D1269" s="141">
        <v>117.8050705882406</v>
      </c>
      <c r="F1269" s="141">
        <v>28.145</v>
      </c>
      <c r="G1269" s="141">
        <v>35.014000000000003</v>
      </c>
    </row>
    <row r="1270" spans="1:7" x14ac:dyDescent="0.25">
      <c r="A1270" s="156">
        <v>21.132999999999999</v>
      </c>
      <c r="B1270" s="141">
        <v>1.75</v>
      </c>
      <c r="C1270" s="141">
        <v>108.71801087811023</v>
      </c>
      <c r="D1270" s="141">
        <v>118.21690769231009</v>
      </c>
      <c r="F1270" s="141">
        <v>28.13</v>
      </c>
      <c r="G1270" s="141">
        <v>35.003999999999998</v>
      </c>
    </row>
    <row r="1271" spans="1:7" x14ac:dyDescent="0.25">
      <c r="A1271" s="156">
        <v>21.15</v>
      </c>
      <c r="B1271" s="141">
        <v>1.76</v>
      </c>
      <c r="C1271" s="141">
        <v>109.36424091766781</v>
      </c>
      <c r="D1271" s="141">
        <v>118.65405454544998</v>
      </c>
      <c r="F1271" s="141">
        <v>28.16</v>
      </c>
      <c r="G1271" s="141">
        <v>35.014444444444401</v>
      </c>
    </row>
    <row r="1272" spans="1:7" x14ac:dyDescent="0.25">
      <c r="A1272" s="156">
        <v>21.167000000000002</v>
      </c>
      <c r="B1272" s="141">
        <v>1.7649999999999999</v>
      </c>
      <c r="C1272" s="141">
        <v>109.51698646823175</v>
      </c>
      <c r="D1272" s="141">
        <v>119.07453333332978</v>
      </c>
      <c r="F1272" s="141">
        <v>28.29</v>
      </c>
      <c r="G1272" s="141">
        <v>35.021666666666697</v>
      </c>
    </row>
    <row r="1273" spans="1:7" x14ac:dyDescent="0.25">
      <c r="A1273" s="156">
        <v>21.183</v>
      </c>
      <c r="B1273" s="141">
        <v>1.7649999999999999</v>
      </c>
      <c r="C1273" s="141">
        <v>109.56406359733023</v>
      </c>
      <c r="D1273" s="141">
        <v>119.42228750000049</v>
      </c>
      <c r="F1273" s="141">
        <v>28.24</v>
      </c>
      <c r="G1273" s="141">
        <v>35.003333333333302</v>
      </c>
    </row>
    <row r="1274" spans="1:7" x14ac:dyDescent="0.25">
      <c r="A1274" s="156">
        <v>21.2</v>
      </c>
      <c r="B1274" s="141">
        <v>1.77</v>
      </c>
      <c r="C1274" s="141">
        <v>109.99050214217596</v>
      </c>
      <c r="D1274" s="141">
        <v>119.8721294117604</v>
      </c>
      <c r="F1274" s="141">
        <v>28.195</v>
      </c>
      <c r="G1274" s="141">
        <v>35</v>
      </c>
    </row>
    <row r="1275" spans="1:7" x14ac:dyDescent="0.25">
      <c r="A1275" s="156">
        <v>21.216999999999999</v>
      </c>
      <c r="B1275" s="141">
        <v>1.77</v>
      </c>
      <c r="C1275" s="141">
        <v>109.89314209725624</v>
      </c>
      <c r="D1275" s="141">
        <v>120.26342352940992</v>
      </c>
      <c r="F1275" s="141">
        <v>28.21</v>
      </c>
      <c r="G1275" s="141">
        <v>35.015000000000001</v>
      </c>
    </row>
    <row r="1276" spans="1:7" x14ac:dyDescent="0.25">
      <c r="A1276" s="156">
        <v>21.233000000000001</v>
      </c>
      <c r="B1276" s="141">
        <v>1.77</v>
      </c>
      <c r="C1276" s="141">
        <v>109.70605756764517</v>
      </c>
      <c r="D1276" s="141">
        <v>120.70085000000017</v>
      </c>
      <c r="F1276" s="141">
        <v>28.265000000000001</v>
      </c>
      <c r="G1276" s="141">
        <v>35.0133333333333</v>
      </c>
    </row>
    <row r="1277" spans="1:7" x14ac:dyDescent="0.25">
      <c r="A1277" s="156">
        <v>21.25</v>
      </c>
      <c r="B1277" s="141">
        <v>1.77</v>
      </c>
      <c r="C1277" s="141">
        <v>109.7258080675542</v>
      </c>
      <c r="D1277" s="141">
        <v>121.13060000000041</v>
      </c>
      <c r="F1277" s="141">
        <v>28.3</v>
      </c>
      <c r="G1277" s="141">
        <v>35.003333333333302</v>
      </c>
    </row>
    <row r="1278" spans="1:7" x14ac:dyDescent="0.25">
      <c r="A1278" s="156">
        <v>21.266999999999999</v>
      </c>
      <c r="B1278" s="141">
        <v>1.77</v>
      </c>
      <c r="C1278" s="141">
        <v>109.66671140478577</v>
      </c>
      <c r="D1278" s="141">
        <v>121.57167142856997</v>
      </c>
      <c r="F1278" s="141">
        <v>28.34</v>
      </c>
      <c r="G1278" s="141">
        <v>35.011428571428603</v>
      </c>
    </row>
    <row r="1279" spans="1:7" x14ac:dyDescent="0.25">
      <c r="A1279" s="156">
        <v>21.283000000000001</v>
      </c>
      <c r="B1279" s="141">
        <v>1.77</v>
      </c>
      <c r="C1279" s="141">
        <v>109.54394600486965</v>
      </c>
      <c r="D1279" s="141">
        <v>121.99229230769015</v>
      </c>
      <c r="F1279" s="141">
        <v>28.38</v>
      </c>
      <c r="G1279" s="141">
        <v>35.018333333333302</v>
      </c>
    </row>
    <row r="1280" spans="1:7" x14ac:dyDescent="0.25">
      <c r="A1280" s="156">
        <v>21.3</v>
      </c>
      <c r="B1280" s="141">
        <v>1.78</v>
      </c>
      <c r="C1280" s="141">
        <v>110.17204448085933</v>
      </c>
      <c r="D1280" s="141">
        <v>122.37286315789061</v>
      </c>
      <c r="F1280" s="141">
        <v>28.4</v>
      </c>
      <c r="G1280" s="141">
        <v>35</v>
      </c>
    </row>
    <row r="1281" spans="1:7" x14ac:dyDescent="0.25">
      <c r="A1281" s="156">
        <v>21.317</v>
      </c>
      <c r="B1281" s="141">
        <v>1.7849999999999999</v>
      </c>
      <c r="C1281" s="141">
        <v>110.49481460784918</v>
      </c>
      <c r="D1281" s="141">
        <v>122.81593333333058</v>
      </c>
      <c r="F1281" s="141">
        <v>28.434999999999999</v>
      </c>
      <c r="G1281" s="141">
        <v>35</v>
      </c>
    </row>
    <row r="1282" spans="1:7" x14ac:dyDescent="0.25">
      <c r="A1282" s="156">
        <v>21.332999999999998</v>
      </c>
      <c r="B1282" s="141">
        <v>1.796</v>
      </c>
      <c r="C1282" s="141">
        <v>111.07371236153067</v>
      </c>
      <c r="D1282" s="141">
        <v>123.21114545455021</v>
      </c>
      <c r="F1282" s="141">
        <v>28.484999999999999</v>
      </c>
      <c r="G1282" s="141">
        <v>35.015000000000001</v>
      </c>
    </row>
    <row r="1283" spans="1:7" x14ac:dyDescent="0.25">
      <c r="A1283" s="156">
        <v>21.35</v>
      </c>
      <c r="B1283" s="141">
        <v>1.7949999999999999</v>
      </c>
      <c r="C1283" s="141">
        <v>110.9227474234593</v>
      </c>
      <c r="D1283" s="141">
        <v>123.63310000000001</v>
      </c>
      <c r="F1283" s="141">
        <v>28.56</v>
      </c>
      <c r="G1283" s="141">
        <v>35.0133333333333</v>
      </c>
    </row>
    <row r="1284" spans="1:7" x14ac:dyDescent="0.25">
      <c r="A1284" s="156">
        <v>21.367000000000001</v>
      </c>
      <c r="B1284" s="141">
        <v>1.7949999999999999</v>
      </c>
      <c r="C1284" s="141">
        <v>110.94713561908262</v>
      </c>
      <c r="D1284" s="141">
        <v>124.07520000000022</v>
      </c>
      <c r="F1284" s="141">
        <v>28.57</v>
      </c>
      <c r="G1284" s="141">
        <v>35.003333333333302</v>
      </c>
    </row>
    <row r="1285" spans="1:7" x14ac:dyDescent="0.25">
      <c r="A1285" s="156">
        <v>21.382999999999999</v>
      </c>
      <c r="B1285" s="141">
        <v>1.80666666666667</v>
      </c>
      <c r="C1285" s="141">
        <v>111.69346964355937</v>
      </c>
      <c r="D1285" s="141">
        <v>124.51110000000062</v>
      </c>
      <c r="F1285" s="141">
        <v>28.6</v>
      </c>
      <c r="G1285" s="141">
        <v>35.01</v>
      </c>
    </row>
    <row r="1286" spans="1:7" x14ac:dyDescent="0.25">
      <c r="A1286" s="156">
        <v>21.4</v>
      </c>
      <c r="B1286" s="141">
        <v>1.8149999999999999</v>
      </c>
      <c r="C1286" s="141">
        <v>112.24600555851424</v>
      </c>
      <c r="D1286" s="141">
        <v>124.8840166666705</v>
      </c>
      <c r="F1286" s="141">
        <v>28.62</v>
      </c>
      <c r="G1286" s="141">
        <v>35.01</v>
      </c>
    </row>
    <row r="1287" spans="1:7" x14ac:dyDescent="0.25">
      <c r="A1287" s="156">
        <v>21.417000000000002</v>
      </c>
      <c r="B1287" s="141">
        <v>1.8149999999999999</v>
      </c>
      <c r="C1287" s="141">
        <v>112.18704795719212</v>
      </c>
      <c r="D1287" s="141">
        <v>125.29238947368049</v>
      </c>
      <c r="F1287" s="141">
        <v>28.62</v>
      </c>
      <c r="G1287" s="141">
        <v>35.015000000000001</v>
      </c>
    </row>
    <row r="1288" spans="1:7" x14ac:dyDescent="0.25">
      <c r="A1288" s="156">
        <v>21.433</v>
      </c>
      <c r="B1288" s="141">
        <v>1.81666666666667</v>
      </c>
      <c r="C1288" s="141">
        <v>112.17267491464231</v>
      </c>
      <c r="D1288" s="141">
        <v>125.71453333333011</v>
      </c>
      <c r="F1288" s="141">
        <v>28.64</v>
      </c>
      <c r="G1288" s="141">
        <v>35.015000000000001</v>
      </c>
    </row>
    <row r="1289" spans="1:7" x14ac:dyDescent="0.25">
      <c r="A1289" s="156">
        <v>21.45</v>
      </c>
      <c r="B1289" s="141">
        <v>1.83</v>
      </c>
      <c r="C1289" s="141">
        <v>113.08761789821244</v>
      </c>
      <c r="D1289" s="141">
        <v>126.17860000000019</v>
      </c>
      <c r="F1289" s="141">
        <v>28.61</v>
      </c>
      <c r="G1289" s="141">
        <v>35.024545454545503</v>
      </c>
    </row>
    <row r="1290" spans="1:7" x14ac:dyDescent="0.25">
      <c r="A1290" s="156">
        <v>21.466999999999999</v>
      </c>
      <c r="B1290" s="141">
        <v>1.8233333333333299</v>
      </c>
      <c r="C1290" s="141">
        <v>112.56583770775981</v>
      </c>
      <c r="D1290" s="141">
        <v>126.58806153846035</v>
      </c>
      <c r="F1290" s="141">
        <v>28.62</v>
      </c>
      <c r="G1290" s="141">
        <v>35.018000000000001</v>
      </c>
    </row>
    <row r="1291" spans="1:7" x14ac:dyDescent="0.25">
      <c r="A1291" s="156">
        <v>21.483000000000001</v>
      </c>
      <c r="B1291" s="141">
        <v>1.82</v>
      </c>
      <c r="C1291" s="141">
        <v>112.31553158213181</v>
      </c>
      <c r="D1291" s="141">
        <v>127.01966249999987</v>
      </c>
      <c r="F1291" s="141">
        <v>28.64</v>
      </c>
      <c r="G1291" s="141">
        <v>35.005000000000003</v>
      </c>
    </row>
    <row r="1292" spans="1:7" x14ac:dyDescent="0.25">
      <c r="A1292" s="156">
        <v>21.5</v>
      </c>
      <c r="B1292" s="141">
        <v>1.8333333333333299</v>
      </c>
      <c r="C1292" s="141">
        <v>112.96389465894974</v>
      </c>
      <c r="D1292" s="141">
        <v>127.47415555556017</v>
      </c>
      <c r="F1292" s="141">
        <v>28.765000000000001</v>
      </c>
      <c r="G1292" s="141">
        <v>35.024999999999999</v>
      </c>
    </row>
    <row r="1293" spans="1:7" x14ac:dyDescent="0.25">
      <c r="A1293" s="156">
        <v>21.516999999999999</v>
      </c>
      <c r="B1293" s="141">
        <v>1.83666666666667</v>
      </c>
      <c r="C1293" s="141">
        <v>113.12662140229286</v>
      </c>
      <c r="D1293" s="141">
        <v>127.88433333332978</v>
      </c>
      <c r="F1293" s="141">
        <v>28.82</v>
      </c>
      <c r="G1293" s="141">
        <v>35.024000000000001</v>
      </c>
    </row>
    <row r="1294" spans="1:7" x14ac:dyDescent="0.25">
      <c r="A1294" s="156">
        <v>21.533000000000001</v>
      </c>
      <c r="B1294" s="141">
        <v>1.835</v>
      </c>
      <c r="C1294" s="141">
        <v>113.04059233658359</v>
      </c>
      <c r="D1294" s="141">
        <v>128.32947500000046</v>
      </c>
      <c r="F1294" s="141">
        <v>28.79</v>
      </c>
      <c r="G1294" s="141">
        <v>35.011666666666699</v>
      </c>
    </row>
    <row r="1295" spans="1:7" x14ac:dyDescent="0.25">
      <c r="A1295" s="156">
        <v>21.55</v>
      </c>
      <c r="B1295" s="141">
        <v>1.85</v>
      </c>
      <c r="C1295" s="141">
        <v>114.10798944073841</v>
      </c>
      <c r="D1295" s="141">
        <v>128.75475789474058</v>
      </c>
      <c r="F1295" s="141">
        <v>28.79</v>
      </c>
      <c r="G1295" s="141">
        <v>35.014000000000003</v>
      </c>
    </row>
    <row r="1296" spans="1:7" x14ac:dyDescent="0.25">
      <c r="A1296" s="156">
        <v>21.567</v>
      </c>
      <c r="B1296" s="141">
        <v>1.86</v>
      </c>
      <c r="C1296" s="141">
        <v>114.53568948611333</v>
      </c>
      <c r="D1296" s="141">
        <v>129.23326666666981</v>
      </c>
      <c r="F1296" s="141">
        <v>28.83</v>
      </c>
      <c r="G1296" s="141">
        <v>35.024285714285703</v>
      </c>
    </row>
    <row r="1297" spans="1:7" x14ac:dyDescent="0.25">
      <c r="A1297" s="156">
        <v>21.582999999999998</v>
      </c>
      <c r="B1297" s="141">
        <v>1.85666666666667</v>
      </c>
      <c r="C1297" s="141">
        <v>114.40159677003184</v>
      </c>
      <c r="D1297" s="141">
        <v>129.6667666666699</v>
      </c>
      <c r="F1297" s="141">
        <v>28.82</v>
      </c>
      <c r="G1297" s="141">
        <v>35.0133333333333</v>
      </c>
    </row>
    <row r="1298" spans="1:7" x14ac:dyDescent="0.25">
      <c r="A1298" s="156">
        <v>21.6</v>
      </c>
      <c r="B1298" s="141">
        <v>1.86666666666667</v>
      </c>
      <c r="C1298" s="141">
        <v>114.98005519316813</v>
      </c>
      <c r="D1298" s="141">
        <v>130.0979076923104</v>
      </c>
      <c r="F1298" s="141">
        <v>28.83</v>
      </c>
      <c r="G1298" s="141">
        <v>35.003999999999998</v>
      </c>
    </row>
    <row r="1299" spans="1:7" x14ac:dyDescent="0.25">
      <c r="A1299" s="156">
        <v>21.617000000000001</v>
      </c>
      <c r="B1299" s="141">
        <v>1.865</v>
      </c>
      <c r="C1299" s="141">
        <v>114.68803854756412</v>
      </c>
      <c r="D1299" s="141">
        <v>130.58318333333045</v>
      </c>
      <c r="F1299" s="141">
        <v>28.875</v>
      </c>
      <c r="G1299" s="141">
        <v>35.021999999999998</v>
      </c>
    </row>
    <row r="1300" spans="1:7" x14ac:dyDescent="0.25">
      <c r="A1300" s="156">
        <v>21.632999999999999</v>
      </c>
      <c r="B1300" s="141">
        <v>1.87</v>
      </c>
      <c r="C1300" s="141">
        <v>114.92643792948068</v>
      </c>
      <c r="D1300" s="141">
        <v>130.95989411765004</v>
      </c>
      <c r="F1300" s="141">
        <v>28.925000000000001</v>
      </c>
      <c r="G1300" s="141">
        <v>35.020000000000003</v>
      </c>
    </row>
    <row r="1301" spans="1:7" x14ac:dyDescent="0.25">
      <c r="A1301" s="156">
        <v>21.65</v>
      </c>
      <c r="B1301" s="141">
        <v>1.865</v>
      </c>
      <c r="C1301" s="141">
        <v>114.54646147565757</v>
      </c>
      <c r="D1301" s="141">
        <v>131.40048235294034</v>
      </c>
      <c r="F1301" s="141">
        <v>28.925000000000001</v>
      </c>
      <c r="G1301" s="141">
        <v>35.015000000000001</v>
      </c>
    </row>
    <row r="1302" spans="1:7" x14ac:dyDescent="0.25">
      <c r="A1302" s="156">
        <v>21.667000000000002</v>
      </c>
      <c r="B1302" s="141">
        <v>1.885</v>
      </c>
      <c r="C1302" s="141">
        <v>115.87850553190506</v>
      </c>
      <c r="D1302" s="141">
        <v>131.84602857143</v>
      </c>
      <c r="F1302" s="141">
        <v>28.94</v>
      </c>
      <c r="G1302" s="141">
        <v>35.045000000000002</v>
      </c>
    </row>
    <row r="1303" spans="1:7" x14ac:dyDescent="0.25">
      <c r="A1303" s="156">
        <v>21.683</v>
      </c>
      <c r="B1303" s="141">
        <v>1.9</v>
      </c>
      <c r="C1303" s="141">
        <v>118.43049501956247</v>
      </c>
      <c r="D1303" s="141">
        <v>132.30495000000064</v>
      </c>
      <c r="F1303" s="141">
        <v>27.655000000000001</v>
      </c>
      <c r="G1303" s="141">
        <v>35.094999999999999</v>
      </c>
    </row>
    <row r="1304" spans="1:7" x14ac:dyDescent="0.25">
      <c r="A1304" s="156">
        <v>21.7</v>
      </c>
      <c r="B1304" s="141">
        <v>1.915</v>
      </c>
      <c r="C1304" s="141">
        <v>120.69948658796648</v>
      </c>
      <c r="D1304" s="141">
        <v>132.73916250000002</v>
      </c>
      <c r="F1304" s="141">
        <v>26.715</v>
      </c>
      <c r="G1304" s="141">
        <v>35.115000000000002</v>
      </c>
    </row>
    <row r="1305" spans="1:7" x14ac:dyDescent="0.25">
      <c r="A1305" s="156">
        <v>21.716999999999999</v>
      </c>
      <c r="B1305" s="141">
        <v>1.91</v>
      </c>
      <c r="C1305" s="141">
        <v>119.32683243415332</v>
      </c>
      <c r="D1305" s="141">
        <v>133.19760000000042</v>
      </c>
      <c r="F1305" s="141">
        <v>26.37</v>
      </c>
      <c r="G1305" s="141">
        <v>35.104285714285702</v>
      </c>
    </row>
    <row r="1306" spans="1:7" x14ac:dyDescent="0.25">
      <c r="A1306" s="156">
        <v>21.733000000000001</v>
      </c>
      <c r="B1306" s="141">
        <v>1.915</v>
      </c>
      <c r="C1306" s="141">
        <v>118.37983065231887</v>
      </c>
      <c r="D1306" s="141">
        <v>133.67960000000039</v>
      </c>
      <c r="F1306" s="141">
        <v>26.3</v>
      </c>
      <c r="G1306" s="141">
        <v>35.11</v>
      </c>
    </row>
    <row r="1307" spans="1:7" x14ac:dyDescent="0.25">
      <c r="A1307" s="156">
        <v>21.75</v>
      </c>
      <c r="B1307" s="141">
        <v>1.90333333333333</v>
      </c>
      <c r="C1307" s="141">
        <v>117.07779534534502</v>
      </c>
      <c r="D1307" s="141">
        <v>134.08207058823064</v>
      </c>
      <c r="F1307" s="141">
        <v>26.28</v>
      </c>
      <c r="G1307" s="141">
        <v>35.1</v>
      </c>
    </row>
    <row r="1308" spans="1:7" x14ac:dyDescent="0.25">
      <c r="A1308" s="156">
        <v>21.766999999999999</v>
      </c>
      <c r="B1308" s="141">
        <v>1.89333333333333</v>
      </c>
      <c r="C1308" s="141">
        <v>116.24260345468731</v>
      </c>
      <c r="D1308" s="141">
        <v>134.56453333333047</v>
      </c>
      <c r="F1308" s="141">
        <v>26.25</v>
      </c>
      <c r="G1308" s="141">
        <v>35.08</v>
      </c>
    </row>
    <row r="1309" spans="1:7" x14ac:dyDescent="0.25">
      <c r="A1309" s="156">
        <v>21.783000000000001</v>
      </c>
      <c r="B1309" s="141">
        <v>1.9</v>
      </c>
      <c r="C1309" s="141">
        <v>116.59105654577237</v>
      </c>
      <c r="D1309" s="141">
        <v>134.99393333334046</v>
      </c>
      <c r="F1309" s="141">
        <v>26.25</v>
      </c>
      <c r="G1309" s="141">
        <v>35.090000000000003</v>
      </c>
    </row>
    <row r="1310" spans="1:7" x14ac:dyDescent="0.25">
      <c r="A1310" s="156">
        <v>21.8</v>
      </c>
      <c r="B1310" s="141">
        <v>1.9</v>
      </c>
      <c r="C1310" s="141">
        <v>116.51729097156283</v>
      </c>
      <c r="D1310" s="141">
        <v>135.43688571428993</v>
      </c>
      <c r="F1310" s="141">
        <v>26.28</v>
      </c>
      <c r="G1310" s="141">
        <v>35.085000000000001</v>
      </c>
    </row>
    <row r="1311" spans="1:7" x14ac:dyDescent="0.25">
      <c r="A1311" s="156">
        <v>21.817</v>
      </c>
      <c r="B1311" s="141">
        <v>1.905</v>
      </c>
      <c r="C1311" s="141">
        <v>116.71293039647061</v>
      </c>
      <c r="D1311" s="141">
        <v>135.87131428571047</v>
      </c>
      <c r="F1311" s="141">
        <v>26.29</v>
      </c>
      <c r="G1311" s="141">
        <v>35.073999999999998</v>
      </c>
    </row>
    <row r="1312" spans="1:7" x14ac:dyDescent="0.25">
      <c r="A1312" s="156">
        <v>21.832999999999998</v>
      </c>
      <c r="B1312" s="141">
        <v>1.91</v>
      </c>
      <c r="C1312" s="141">
        <v>117.0376486085985</v>
      </c>
      <c r="D1312" s="141">
        <v>136.33054444444042</v>
      </c>
      <c r="F1312" s="141">
        <v>26.265000000000001</v>
      </c>
      <c r="G1312" s="141">
        <v>35.07</v>
      </c>
    </row>
    <row r="1313" spans="1:7" x14ac:dyDescent="0.25">
      <c r="A1313" s="156">
        <v>21.85</v>
      </c>
      <c r="B1313" s="141">
        <v>1.92</v>
      </c>
      <c r="C1313" s="141">
        <v>117.61729505347158</v>
      </c>
      <c r="D1313" s="141">
        <v>136.79568333333009</v>
      </c>
      <c r="F1313" s="141">
        <v>26.28</v>
      </c>
      <c r="G1313" s="141">
        <v>35.073333333333302</v>
      </c>
    </row>
    <row r="1314" spans="1:7" x14ac:dyDescent="0.25">
      <c r="A1314" s="156">
        <v>21.867000000000001</v>
      </c>
      <c r="B1314" s="141">
        <v>1.91</v>
      </c>
      <c r="C1314" s="141">
        <v>116.8401330698925</v>
      </c>
      <c r="D1314" s="141">
        <v>137.23917142857044</v>
      </c>
      <c r="F1314" s="141">
        <v>26.3</v>
      </c>
      <c r="G1314" s="141">
        <v>35.06</v>
      </c>
    </row>
    <row r="1315" spans="1:7" x14ac:dyDescent="0.25">
      <c r="A1315" s="156">
        <v>21.882999999999999</v>
      </c>
      <c r="B1315" s="141">
        <v>1.92</v>
      </c>
      <c r="C1315" s="141">
        <v>117.40840505962967</v>
      </c>
      <c r="D1315" s="141">
        <v>137.70218333333014</v>
      </c>
      <c r="F1315" s="141">
        <v>26.32</v>
      </c>
      <c r="G1315" s="141">
        <v>35.053333333333299</v>
      </c>
    </row>
    <row r="1316" spans="1:7" x14ac:dyDescent="0.25">
      <c r="A1316" s="156">
        <v>21.9</v>
      </c>
      <c r="B1316" s="141">
        <v>1.93</v>
      </c>
      <c r="C1316" s="141">
        <v>117.92619457369983</v>
      </c>
      <c r="D1316" s="141">
        <v>138.20891250000022</v>
      </c>
      <c r="F1316" s="141">
        <v>26.375</v>
      </c>
      <c r="G1316" s="141">
        <v>35.064999999999998</v>
      </c>
    </row>
    <row r="1317" spans="1:7" x14ac:dyDescent="0.25">
      <c r="A1317" s="156">
        <v>21.917000000000002</v>
      </c>
      <c r="B1317" s="141">
        <v>1.9350000000000001</v>
      </c>
      <c r="C1317" s="141">
        <v>118.1027885119711</v>
      </c>
      <c r="D1317" s="141">
        <v>138.66273333332992</v>
      </c>
      <c r="F1317" s="141">
        <v>26.41</v>
      </c>
      <c r="G1317" s="141">
        <v>35.055</v>
      </c>
    </row>
    <row r="1318" spans="1:7" x14ac:dyDescent="0.25">
      <c r="A1318" s="156">
        <v>21.933</v>
      </c>
      <c r="B1318" s="141">
        <v>1.93</v>
      </c>
      <c r="C1318" s="141">
        <v>117.79929023353635</v>
      </c>
      <c r="D1318" s="141">
        <v>139.05953333333036</v>
      </c>
      <c r="F1318" s="141">
        <v>26.434999999999999</v>
      </c>
      <c r="G1318" s="141">
        <v>35.047142857142902</v>
      </c>
    </row>
    <row r="1319" spans="1:7" x14ac:dyDescent="0.25">
      <c r="A1319" s="156">
        <v>21.95</v>
      </c>
      <c r="B1319" s="141">
        <v>1.94</v>
      </c>
      <c r="C1319" s="141">
        <v>118.3463183486337</v>
      </c>
      <c r="D1319" s="141">
        <v>139.54524705882068</v>
      </c>
      <c r="F1319" s="141">
        <v>26.5</v>
      </c>
      <c r="G1319" s="141">
        <v>35.054000000000002</v>
      </c>
    </row>
    <row r="1320" spans="1:7" x14ac:dyDescent="0.25">
      <c r="A1320" s="156">
        <v>21.966999999999999</v>
      </c>
      <c r="B1320" s="141">
        <v>1.94</v>
      </c>
      <c r="C1320" s="141">
        <v>118.20048172581576</v>
      </c>
      <c r="D1320" s="141">
        <v>140.03953333332993</v>
      </c>
      <c r="F1320" s="141">
        <v>26.52</v>
      </c>
      <c r="G1320" s="141">
        <v>35.044545454545499</v>
      </c>
    </row>
    <row r="1321" spans="1:7" x14ac:dyDescent="0.25">
      <c r="A1321" s="156">
        <v>21.983000000000001</v>
      </c>
      <c r="B1321" s="141">
        <v>1.95333333333333</v>
      </c>
      <c r="C1321" s="141">
        <v>119.10896747709046</v>
      </c>
      <c r="D1321" s="141">
        <v>140.49581428571037</v>
      </c>
      <c r="F1321" s="141">
        <v>26.54</v>
      </c>
      <c r="G1321" s="141">
        <v>35.055</v>
      </c>
    </row>
    <row r="1322" spans="1:7" x14ac:dyDescent="0.25">
      <c r="A1322" s="156">
        <v>22</v>
      </c>
      <c r="B1322" s="141">
        <v>1.9550000000000001</v>
      </c>
      <c r="C1322" s="141">
        <v>119.13938836531516</v>
      </c>
      <c r="D1322" s="141">
        <v>140.94993333333059</v>
      </c>
      <c r="F1322" s="141">
        <v>26.57</v>
      </c>
      <c r="G1322" s="141">
        <v>35.049999999999997</v>
      </c>
    </row>
    <row r="1323" spans="1:7" x14ac:dyDescent="0.25">
      <c r="A1323" s="156">
        <v>22.016999999999999</v>
      </c>
      <c r="B1323" s="141">
        <v>1.9550000000000001</v>
      </c>
      <c r="C1323" s="141">
        <v>119.12514245024788</v>
      </c>
      <c r="D1323" s="141">
        <v>141.45276666666996</v>
      </c>
      <c r="F1323" s="141">
        <v>26.59</v>
      </c>
      <c r="G1323" s="141">
        <v>35.033333333333303</v>
      </c>
    </row>
    <row r="1324" spans="1:7" x14ac:dyDescent="0.25">
      <c r="A1324" s="156">
        <v>22.033000000000001</v>
      </c>
      <c r="B1324" s="141">
        <v>1.96</v>
      </c>
      <c r="C1324" s="141">
        <v>119.36153920316235</v>
      </c>
      <c r="D1324" s="141">
        <v>141.91383529411996</v>
      </c>
      <c r="F1324" s="141">
        <v>26.62</v>
      </c>
      <c r="G1324" s="141">
        <v>35.0416666666667</v>
      </c>
    </row>
    <row r="1325" spans="1:7" x14ac:dyDescent="0.25">
      <c r="A1325" s="156">
        <v>22.05</v>
      </c>
      <c r="B1325" s="141">
        <v>1.96</v>
      </c>
      <c r="C1325" s="141">
        <v>119.27124692383912</v>
      </c>
      <c r="D1325" s="141">
        <v>142.42010000000028</v>
      </c>
      <c r="F1325" s="141">
        <v>26.59</v>
      </c>
      <c r="G1325" s="141">
        <v>35.043999999999997</v>
      </c>
    </row>
    <row r="1326" spans="1:7" x14ac:dyDescent="0.25">
      <c r="A1326" s="156">
        <v>22.067</v>
      </c>
      <c r="B1326" s="141">
        <v>1.962</v>
      </c>
      <c r="C1326" s="141">
        <v>119.42849618963342</v>
      </c>
      <c r="D1326" s="141">
        <v>142.83631428571061</v>
      </c>
      <c r="F1326" s="141">
        <v>26.62</v>
      </c>
      <c r="G1326" s="141">
        <v>35.033333333333303</v>
      </c>
    </row>
    <row r="1327" spans="1:7" x14ac:dyDescent="0.25">
      <c r="A1327" s="156">
        <v>22.082999999999998</v>
      </c>
      <c r="B1327" s="141">
        <v>1.98</v>
      </c>
      <c r="C1327" s="141">
        <v>120.43477991276433</v>
      </c>
      <c r="D1327" s="141">
        <v>143.29035000000022</v>
      </c>
      <c r="F1327" s="141">
        <v>26.655000000000001</v>
      </c>
      <c r="G1327" s="141">
        <v>35.045000000000002</v>
      </c>
    </row>
    <row r="1328" spans="1:7" x14ac:dyDescent="0.25">
      <c r="A1328" s="156">
        <v>22.1</v>
      </c>
      <c r="B1328" s="141">
        <v>1.9850000000000001</v>
      </c>
      <c r="C1328" s="141">
        <v>120.60448745114914</v>
      </c>
      <c r="D1328" s="141">
        <v>143.78703750000022</v>
      </c>
      <c r="F1328" s="141">
        <v>26.704999999999998</v>
      </c>
      <c r="G1328" s="141">
        <v>35.043999999999997</v>
      </c>
    </row>
    <row r="1329" spans="1:7" x14ac:dyDescent="0.25">
      <c r="A1329" s="156">
        <v>22.117000000000001</v>
      </c>
      <c r="B1329" s="141">
        <v>1.9850000000000001</v>
      </c>
      <c r="C1329" s="141">
        <v>120.54558391651015</v>
      </c>
      <c r="D1329" s="141">
        <v>144.26407058824043</v>
      </c>
      <c r="F1329" s="141">
        <v>26.75</v>
      </c>
      <c r="G1329" s="141">
        <v>35.033333333333303</v>
      </c>
    </row>
    <row r="1330" spans="1:7" x14ac:dyDescent="0.25">
      <c r="A1330" s="156">
        <v>22.132999999999999</v>
      </c>
      <c r="B1330" s="141">
        <v>1.98</v>
      </c>
      <c r="C1330" s="141">
        <v>120.27510183049036</v>
      </c>
      <c r="D1330" s="141">
        <v>144.72681428571013</v>
      </c>
      <c r="F1330" s="141">
        <v>26.79</v>
      </c>
      <c r="G1330" s="141">
        <v>35.027142857142898</v>
      </c>
    </row>
    <row r="1331" spans="1:7" x14ac:dyDescent="0.25">
      <c r="A1331" s="156">
        <v>22.15</v>
      </c>
      <c r="B1331" s="141">
        <v>1.9850000000000001</v>
      </c>
      <c r="C1331" s="141">
        <v>120.58289622642587</v>
      </c>
      <c r="D1331" s="141">
        <v>145.1939124999999</v>
      </c>
      <c r="F1331" s="141">
        <v>26.81</v>
      </c>
      <c r="G1331" s="141">
        <v>35.03</v>
      </c>
    </row>
    <row r="1332" spans="1:7" x14ac:dyDescent="0.25">
      <c r="A1332" s="156">
        <v>22.167000000000002</v>
      </c>
      <c r="B1332" s="141">
        <v>1.9850000000000001</v>
      </c>
      <c r="C1332" s="141">
        <v>120.45014225786548</v>
      </c>
      <c r="D1332" s="141">
        <v>145.68453333333036</v>
      </c>
      <c r="F1332" s="141">
        <v>26.81</v>
      </c>
      <c r="G1332" s="141">
        <v>35.024285714285703</v>
      </c>
    </row>
    <row r="1333" spans="1:7" x14ac:dyDescent="0.25">
      <c r="A1333" s="156">
        <v>22.183</v>
      </c>
      <c r="B1333" s="141">
        <v>1.9850000000000001</v>
      </c>
      <c r="C1333" s="141">
        <v>120.3282761430055</v>
      </c>
      <c r="D1333" s="141">
        <v>146.1841000000004</v>
      </c>
      <c r="F1333" s="141">
        <v>26.84</v>
      </c>
      <c r="G1333" s="141">
        <v>35.033333333333303</v>
      </c>
    </row>
    <row r="1334" spans="1:7" x14ac:dyDescent="0.25">
      <c r="A1334" s="156">
        <v>22.2</v>
      </c>
      <c r="B1334" s="141">
        <v>2</v>
      </c>
      <c r="C1334" s="141">
        <v>121.34769396601554</v>
      </c>
      <c r="D1334" s="141">
        <v>146.64071764706023</v>
      </c>
      <c r="F1334" s="141">
        <v>26.875</v>
      </c>
      <c r="G1334" s="141">
        <v>35.031666666666702</v>
      </c>
    </row>
    <row r="1335" spans="1:7" x14ac:dyDescent="0.25">
      <c r="A1335" s="156">
        <v>22.216999999999999</v>
      </c>
      <c r="B1335" s="141">
        <v>1.99</v>
      </c>
      <c r="C1335" s="141">
        <v>120.60952353641679</v>
      </c>
      <c r="D1335" s="141">
        <v>147.09960000000046</v>
      </c>
      <c r="F1335" s="141">
        <v>26.91</v>
      </c>
      <c r="G1335" s="141">
        <v>35.023333333333298</v>
      </c>
    </row>
    <row r="1336" spans="1:7" x14ac:dyDescent="0.25">
      <c r="A1336" s="156">
        <v>22.233000000000001</v>
      </c>
      <c r="B1336" s="141">
        <v>1.9950000000000001</v>
      </c>
      <c r="C1336" s="141">
        <v>120.75347851409556</v>
      </c>
      <c r="D1336" s="141">
        <v>147.58359999999993</v>
      </c>
      <c r="F1336" s="141">
        <v>26.94</v>
      </c>
      <c r="G1336" s="141">
        <v>35.024999999999999</v>
      </c>
    </row>
    <row r="1337" spans="1:7" x14ac:dyDescent="0.25">
      <c r="A1337" s="156">
        <v>22.25</v>
      </c>
      <c r="B1337" s="141">
        <v>2.0099999999999998</v>
      </c>
      <c r="C1337" s="141">
        <v>121.70747821115</v>
      </c>
      <c r="D1337" s="141">
        <v>148.04083529412037</v>
      </c>
      <c r="F1337" s="141">
        <v>26.97</v>
      </c>
      <c r="G1337" s="141">
        <v>35.024444444444399</v>
      </c>
    </row>
    <row r="1338" spans="1:7" x14ac:dyDescent="0.25">
      <c r="A1338" s="156">
        <v>22.266999999999999</v>
      </c>
      <c r="B1338" s="141">
        <v>2.0099999999999998</v>
      </c>
      <c r="C1338" s="141">
        <v>121.55831075806624</v>
      </c>
      <c r="D1338" s="141">
        <v>148.53881428572004</v>
      </c>
      <c r="F1338" s="141">
        <v>27.045000000000002</v>
      </c>
      <c r="G1338" s="141">
        <v>35.018000000000001</v>
      </c>
    </row>
    <row r="1339" spans="1:7" x14ac:dyDescent="0.25">
      <c r="A1339" s="156">
        <v>22.283000000000001</v>
      </c>
      <c r="B1339" s="141">
        <v>2.02</v>
      </c>
      <c r="C1339" s="141">
        <v>122.19728098499498</v>
      </c>
      <c r="D1339" s="141">
        <v>148.98612941175998</v>
      </c>
      <c r="F1339" s="141">
        <v>27.06</v>
      </c>
      <c r="G1339" s="141">
        <v>35.016666666666701</v>
      </c>
    </row>
    <row r="1340" spans="1:7" x14ac:dyDescent="0.25">
      <c r="A1340" s="156">
        <v>22.3</v>
      </c>
      <c r="B1340" s="141">
        <v>2.0150000000000001</v>
      </c>
      <c r="C1340" s="141">
        <v>121.77771266367127</v>
      </c>
      <c r="D1340" s="141">
        <v>149.5641384615401</v>
      </c>
      <c r="F1340" s="141">
        <v>27.094999999999999</v>
      </c>
      <c r="G1340" s="141">
        <v>35.025714285714301</v>
      </c>
    </row>
    <row r="1341" spans="1:7" x14ac:dyDescent="0.25">
      <c r="A1341" s="156">
        <v>22.317</v>
      </c>
      <c r="B1341" s="141">
        <v>2.0249999999999999</v>
      </c>
      <c r="C1341" s="141">
        <v>122.38382309965611</v>
      </c>
      <c r="D1341" s="141">
        <v>149.93267142856985</v>
      </c>
      <c r="F1341" s="141">
        <v>27.13</v>
      </c>
      <c r="G1341" s="141">
        <v>35.024000000000001</v>
      </c>
    </row>
    <row r="1342" spans="1:7" x14ac:dyDescent="0.25">
      <c r="A1342" s="156">
        <v>22.332999999999998</v>
      </c>
      <c r="B1342" s="141">
        <v>2.0249999999999999</v>
      </c>
      <c r="C1342" s="141">
        <v>122.31999193231839</v>
      </c>
      <c r="D1342" s="141">
        <v>150.44800000000032</v>
      </c>
      <c r="F1342" s="141">
        <v>27.145</v>
      </c>
      <c r="G1342" s="141">
        <v>35.018000000000001</v>
      </c>
    </row>
    <row r="1343" spans="1:7" x14ac:dyDescent="0.25">
      <c r="A1343" s="156">
        <v>22.35</v>
      </c>
      <c r="B1343" s="141">
        <v>2.0350000000000001</v>
      </c>
      <c r="C1343" s="141">
        <v>122.91766745639592</v>
      </c>
      <c r="D1343" s="141">
        <v>150.91215555556028</v>
      </c>
      <c r="F1343" s="141">
        <v>27.18</v>
      </c>
      <c r="G1343" s="141">
        <v>35.024285714285703</v>
      </c>
    </row>
    <row r="1344" spans="1:7" x14ac:dyDescent="0.25">
      <c r="A1344" s="156">
        <v>22.367000000000001</v>
      </c>
      <c r="B1344" s="141">
        <v>2.04</v>
      </c>
      <c r="C1344" s="141">
        <v>123.24031073941376</v>
      </c>
      <c r="D1344" s="141">
        <v>151.3978307692305</v>
      </c>
      <c r="F1344" s="141">
        <v>27.2</v>
      </c>
      <c r="G1344" s="141">
        <v>35.015000000000001</v>
      </c>
    </row>
    <row r="1345" spans="1:7" x14ac:dyDescent="0.25">
      <c r="A1345" s="156">
        <v>22.382999999999999</v>
      </c>
      <c r="B1345" s="141">
        <v>2.0350000000000001</v>
      </c>
      <c r="C1345" s="141">
        <v>122.847483425505</v>
      </c>
      <c r="D1345" s="141">
        <v>151.8431714285698</v>
      </c>
      <c r="F1345" s="141">
        <v>27.215</v>
      </c>
      <c r="G1345" s="141">
        <v>35.020000000000003</v>
      </c>
    </row>
    <row r="1346" spans="1:7" x14ac:dyDescent="0.25">
      <c r="A1346" s="156">
        <v>22.4</v>
      </c>
      <c r="B1346" s="141">
        <v>2.0533333333333301</v>
      </c>
      <c r="C1346" s="141">
        <v>123.88921885079269</v>
      </c>
      <c r="D1346" s="141">
        <v>152.37846666667065</v>
      </c>
      <c r="F1346" s="141">
        <v>27.265000000000001</v>
      </c>
      <c r="G1346" s="141">
        <v>35.024000000000001</v>
      </c>
    </row>
    <row r="1347" spans="1:7" x14ac:dyDescent="0.25">
      <c r="A1347" s="156">
        <v>22.417000000000002</v>
      </c>
      <c r="B1347" s="141">
        <v>2.06</v>
      </c>
      <c r="C1347" s="141">
        <v>124.18155484167795</v>
      </c>
      <c r="D1347" s="141">
        <v>152.80595294118029</v>
      </c>
      <c r="F1347" s="141">
        <v>27.3</v>
      </c>
      <c r="G1347" s="141">
        <v>35.024000000000001</v>
      </c>
    </row>
    <row r="1348" spans="1:7" x14ac:dyDescent="0.25">
      <c r="A1348" s="156">
        <v>22.433</v>
      </c>
      <c r="B1348" s="141">
        <v>2.0550000000000002</v>
      </c>
      <c r="C1348" s="141">
        <v>123.9542944166577</v>
      </c>
      <c r="D1348" s="141">
        <v>153.37136923077014</v>
      </c>
      <c r="F1348" s="141">
        <v>27.33</v>
      </c>
      <c r="G1348" s="141">
        <v>35.016666666666701</v>
      </c>
    </row>
    <row r="1349" spans="1:7" x14ac:dyDescent="0.25">
      <c r="A1349" s="156">
        <v>22.45</v>
      </c>
      <c r="B1349" s="141">
        <v>2.0699999999999998</v>
      </c>
      <c r="C1349" s="141">
        <v>124.75120312124186</v>
      </c>
      <c r="D1349" s="141">
        <v>153.83465882352994</v>
      </c>
      <c r="F1349" s="141">
        <v>27.36</v>
      </c>
      <c r="G1349" s="141">
        <v>35.024999999999999</v>
      </c>
    </row>
    <row r="1350" spans="1:7" x14ac:dyDescent="0.25">
      <c r="A1350" s="156">
        <v>22.466999999999999</v>
      </c>
      <c r="B1350" s="141">
        <v>2.06</v>
      </c>
      <c r="C1350" s="141">
        <v>124.12137278609408</v>
      </c>
      <c r="D1350" s="141">
        <v>154.31948235294021</v>
      </c>
      <c r="F1350" s="141">
        <v>27.41</v>
      </c>
      <c r="G1350" s="141">
        <v>35.015000000000001</v>
      </c>
    </row>
    <row r="1351" spans="1:7" x14ac:dyDescent="0.25">
      <c r="A1351" s="156">
        <v>22.483000000000001</v>
      </c>
      <c r="B1351" s="141">
        <v>2.0750000000000002</v>
      </c>
      <c r="C1351" s="141">
        <v>124.98483878202924</v>
      </c>
      <c r="D1351" s="141">
        <v>154.78137777778011</v>
      </c>
      <c r="F1351" s="141">
        <v>27.42</v>
      </c>
      <c r="G1351" s="141">
        <v>35.020000000000003</v>
      </c>
    </row>
    <row r="1352" spans="1:7" x14ac:dyDescent="0.25">
      <c r="A1352" s="156">
        <v>22.5</v>
      </c>
      <c r="B1352" s="141">
        <v>2.0750000000000002</v>
      </c>
      <c r="C1352" s="141">
        <v>124.90083644238177</v>
      </c>
      <c r="D1352" s="141">
        <v>155.34132222221979</v>
      </c>
      <c r="F1352" s="141">
        <v>27.46</v>
      </c>
      <c r="G1352" s="141">
        <v>35.034999999999997</v>
      </c>
    </row>
    <row r="1353" spans="1:7" x14ac:dyDescent="0.25">
      <c r="A1353" s="156">
        <v>22.516999999999999</v>
      </c>
      <c r="B1353" s="141">
        <v>2.08</v>
      </c>
      <c r="C1353" s="141">
        <v>125.13990505480714</v>
      </c>
      <c r="D1353" s="141">
        <v>155.8713058823505</v>
      </c>
      <c r="F1353" s="141">
        <v>27.51</v>
      </c>
      <c r="G1353" s="141">
        <v>35.024999999999999</v>
      </c>
    </row>
    <row r="1354" spans="1:7" x14ac:dyDescent="0.25">
      <c r="A1354" s="156">
        <v>22.533000000000001</v>
      </c>
      <c r="B1354" s="141">
        <v>2.09</v>
      </c>
      <c r="C1354" s="141">
        <v>125.68863087564451</v>
      </c>
      <c r="D1354" s="141">
        <v>156.37597499999993</v>
      </c>
      <c r="F1354" s="141">
        <v>27.55</v>
      </c>
      <c r="G1354" s="141">
        <v>35.031999999999996</v>
      </c>
    </row>
    <row r="1355" spans="1:7" x14ac:dyDescent="0.25">
      <c r="A1355" s="156">
        <v>22.55</v>
      </c>
      <c r="B1355" s="141">
        <v>2.0950000000000002</v>
      </c>
      <c r="C1355" s="141">
        <v>125.98056387808879</v>
      </c>
      <c r="D1355" s="141">
        <v>156.86351666666997</v>
      </c>
      <c r="F1355" s="141">
        <v>27.58</v>
      </c>
      <c r="G1355" s="141">
        <v>35.026666666666699</v>
      </c>
    </row>
    <row r="1356" spans="1:7" x14ac:dyDescent="0.25">
      <c r="A1356" s="156">
        <v>22.567</v>
      </c>
      <c r="B1356" s="141">
        <v>2.0933333333333302</v>
      </c>
      <c r="C1356" s="141">
        <v>125.82555877965389</v>
      </c>
      <c r="D1356" s="141">
        <v>157.34521111111007</v>
      </c>
      <c r="F1356" s="141">
        <v>27.62</v>
      </c>
      <c r="G1356" s="141">
        <v>35.020000000000003</v>
      </c>
    </row>
    <row r="1357" spans="1:7" x14ac:dyDescent="0.25">
      <c r="A1357" s="156">
        <v>22.582999999999998</v>
      </c>
      <c r="B1357" s="141">
        <v>2.1</v>
      </c>
      <c r="C1357" s="141">
        <v>126.12318957378497</v>
      </c>
      <c r="D1357" s="141">
        <v>157.84945000000062</v>
      </c>
      <c r="F1357" s="141">
        <v>27.64</v>
      </c>
      <c r="G1357" s="141">
        <v>35.018333333333302</v>
      </c>
    </row>
    <row r="1358" spans="1:7" x14ac:dyDescent="0.25">
      <c r="A1358" s="156">
        <v>22.6</v>
      </c>
      <c r="B1358" s="141">
        <v>2.11</v>
      </c>
      <c r="C1358" s="141">
        <v>126.77298357131104</v>
      </c>
      <c r="D1358" s="141">
        <v>158.33840000000055</v>
      </c>
      <c r="F1358" s="141">
        <v>27.64</v>
      </c>
      <c r="G1358" s="141">
        <v>35.034999999999997</v>
      </c>
    </row>
    <row r="1359" spans="1:7" x14ac:dyDescent="0.25">
      <c r="A1359" s="156">
        <v>22.617000000000001</v>
      </c>
      <c r="B1359" s="141">
        <v>2.11</v>
      </c>
      <c r="C1359" s="141">
        <v>126.5638951136884</v>
      </c>
      <c r="D1359" s="141">
        <v>158.83691249999993</v>
      </c>
      <c r="F1359" s="141">
        <v>27.67</v>
      </c>
      <c r="G1359" s="141">
        <v>35.016666666666701</v>
      </c>
    </row>
    <row r="1360" spans="1:7" x14ac:dyDescent="0.25">
      <c r="A1360" s="156">
        <v>22.632999999999999</v>
      </c>
      <c r="B1360" s="141">
        <v>2.1150000000000002</v>
      </c>
      <c r="C1360" s="141">
        <v>126.8101479539019</v>
      </c>
      <c r="D1360" s="141">
        <v>159.34633333333022</v>
      </c>
      <c r="F1360" s="141">
        <v>27.704999999999998</v>
      </c>
      <c r="G1360" s="141">
        <v>35.03</v>
      </c>
    </row>
    <row r="1361" spans="1:7" x14ac:dyDescent="0.25">
      <c r="A1361" s="156">
        <v>22.65</v>
      </c>
      <c r="B1361" s="141">
        <v>2.1150000000000002</v>
      </c>
      <c r="C1361" s="141">
        <v>126.75773281320622</v>
      </c>
      <c r="D1361" s="141">
        <v>159.86896842105034</v>
      </c>
      <c r="F1361" s="141">
        <v>27.78</v>
      </c>
      <c r="G1361" s="141">
        <v>35.034999999999997</v>
      </c>
    </row>
    <row r="1362" spans="1:7" x14ac:dyDescent="0.25">
      <c r="A1362" s="156">
        <v>22.667000000000002</v>
      </c>
      <c r="B1362" s="141">
        <v>2.12</v>
      </c>
      <c r="C1362" s="141">
        <v>126.98882383686598</v>
      </c>
      <c r="D1362" s="141">
        <v>160.36338571429042</v>
      </c>
      <c r="F1362" s="141">
        <v>27.824999999999999</v>
      </c>
      <c r="G1362" s="141">
        <v>35.024000000000001</v>
      </c>
    </row>
    <row r="1363" spans="1:7" x14ac:dyDescent="0.25">
      <c r="A1363" s="156">
        <v>22.683</v>
      </c>
      <c r="B1363" s="141">
        <v>2.125</v>
      </c>
      <c r="C1363" s="141">
        <v>127.22245479415473</v>
      </c>
      <c r="D1363" s="141">
        <v>160.91291249999995</v>
      </c>
      <c r="F1363" s="141">
        <v>27.86</v>
      </c>
      <c r="G1363" s="141">
        <v>35.034999999999997</v>
      </c>
    </row>
    <row r="1364" spans="1:7" x14ac:dyDescent="0.25">
      <c r="A1364" s="156">
        <v>22.7</v>
      </c>
      <c r="B1364" s="141">
        <v>2.14</v>
      </c>
      <c r="C1364" s="141">
        <v>128.08318058681294</v>
      </c>
      <c r="D1364" s="141">
        <v>161.38765882352982</v>
      </c>
      <c r="F1364" s="141">
        <v>27.9</v>
      </c>
      <c r="G1364" s="141">
        <v>35.03</v>
      </c>
    </row>
    <row r="1365" spans="1:7" x14ac:dyDescent="0.25">
      <c r="A1365" s="156">
        <v>22.716999999999999</v>
      </c>
      <c r="B1365" s="141">
        <v>2.1349999999999998</v>
      </c>
      <c r="C1365" s="141">
        <v>127.69084928616277</v>
      </c>
      <c r="D1365" s="141">
        <v>161.93318823528989</v>
      </c>
      <c r="F1365" s="141">
        <v>27.95</v>
      </c>
      <c r="G1365" s="141">
        <v>35.016666666666701</v>
      </c>
    </row>
    <row r="1366" spans="1:7" x14ac:dyDescent="0.25">
      <c r="A1366" s="156">
        <v>22.733000000000001</v>
      </c>
      <c r="B1366" s="141">
        <v>2.1349999999999998</v>
      </c>
      <c r="C1366" s="141">
        <v>127.65819540260578</v>
      </c>
      <c r="D1366" s="141">
        <v>162.47435000000041</v>
      </c>
      <c r="F1366" s="141">
        <v>27.99</v>
      </c>
      <c r="G1366" s="141">
        <v>35.018333333333302</v>
      </c>
    </row>
    <row r="1367" spans="1:7" x14ac:dyDescent="0.25">
      <c r="A1367" s="156">
        <v>22.75</v>
      </c>
      <c r="B1367" s="141">
        <v>2.14333333333333</v>
      </c>
      <c r="C1367" s="141">
        <v>128.09241024834125</v>
      </c>
      <c r="D1367" s="141">
        <v>162.96413846154064</v>
      </c>
      <c r="F1367" s="141">
        <v>28.045000000000002</v>
      </c>
      <c r="G1367" s="141">
        <v>35.024999999999999</v>
      </c>
    </row>
    <row r="1368" spans="1:7" x14ac:dyDescent="0.25">
      <c r="A1368" s="156">
        <v>22.766999999999999</v>
      </c>
      <c r="B1368" s="141">
        <v>2.15</v>
      </c>
      <c r="C1368" s="141">
        <v>128.35612590564998</v>
      </c>
      <c r="D1368" s="141">
        <v>163.4844750000002</v>
      </c>
      <c r="F1368" s="141">
        <v>28.08</v>
      </c>
      <c r="G1368" s="141">
        <v>35.016666666666701</v>
      </c>
    </row>
    <row r="1369" spans="1:7" x14ac:dyDescent="0.25">
      <c r="A1369" s="156">
        <v>22.783000000000001</v>
      </c>
      <c r="B1369" s="141">
        <v>2.1566666666666698</v>
      </c>
      <c r="C1369" s="141">
        <v>128.72554233775099</v>
      </c>
      <c r="D1369" s="141">
        <v>163.99244210526012</v>
      </c>
      <c r="F1369" s="141">
        <v>28.12</v>
      </c>
      <c r="G1369" s="141">
        <v>35.020000000000003</v>
      </c>
    </row>
    <row r="1370" spans="1:7" x14ac:dyDescent="0.25">
      <c r="A1370" s="156">
        <v>22.8</v>
      </c>
      <c r="B1370" s="141">
        <v>2.1549999999999998</v>
      </c>
      <c r="C1370" s="141">
        <v>128.50537610598926</v>
      </c>
      <c r="D1370" s="141">
        <v>164.46617142857031</v>
      </c>
      <c r="F1370" s="141">
        <v>28.17</v>
      </c>
      <c r="G1370" s="141">
        <v>35.024285714285703</v>
      </c>
    </row>
    <row r="1371" spans="1:7" x14ac:dyDescent="0.25">
      <c r="A1371" s="156">
        <v>22.817</v>
      </c>
      <c r="B1371" s="141">
        <v>2.17</v>
      </c>
      <c r="C1371" s="141">
        <v>129.49655967697808</v>
      </c>
      <c r="D1371" s="141">
        <v>164.96816250000029</v>
      </c>
      <c r="F1371" s="141">
        <v>28.17</v>
      </c>
      <c r="G1371" s="141">
        <v>35.0133333333333</v>
      </c>
    </row>
    <row r="1372" spans="1:7" x14ac:dyDescent="0.25">
      <c r="A1372" s="156">
        <v>22.832999999999998</v>
      </c>
      <c r="B1372" s="141">
        <v>2.1800000000000002</v>
      </c>
      <c r="C1372" s="141">
        <v>129.98008801457632</v>
      </c>
      <c r="D1372" s="141">
        <v>165.56722499999978</v>
      </c>
      <c r="F1372" s="141">
        <v>28.195</v>
      </c>
      <c r="G1372" s="141">
        <v>35.020000000000003</v>
      </c>
    </row>
    <row r="1373" spans="1:7" x14ac:dyDescent="0.25">
      <c r="A1373" s="156">
        <v>22.85</v>
      </c>
      <c r="B1373" s="141">
        <v>2.1800000000000002</v>
      </c>
      <c r="C1373" s="141">
        <v>129.83352050213082</v>
      </c>
      <c r="D1373" s="141">
        <v>166.09180000000015</v>
      </c>
      <c r="F1373" s="141">
        <v>28.265000000000001</v>
      </c>
      <c r="G1373" s="141">
        <v>35.023333333333298</v>
      </c>
    </row>
    <row r="1374" spans="1:7" x14ac:dyDescent="0.25">
      <c r="A1374" s="156">
        <v>22.867000000000001</v>
      </c>
      <c r="B1374" s="141">
        <v>2.1800000000000002</v>
      </c>
      <c r="C1374" s="141">
        <v>129.75569341663225</v>
      </c>
      <c r="D1374" s="141">
        <v>166.58554117647054</v>
      </c>
      <c r="F1374" s="141">
        <v>28.315000000000001</v>
      </c>
      <c r="G1374" s="141">
        <v>35.025714285714301</v>
      </c>
    </row>
    <row r="1375" spans="1:7" x14ac:dyDescent="0.25">
      <c r="A1375" s="156">
        <v>22.882999999999999</v>
      </c>
      <c r="B1375" s="141">
        <v>2.1933333333333298</v>
      </c>
      <c r="C1375" s="141">
        <v>130.52934821538597</v>
      </c>
      <c r="D1375" s="141">
        <v>167.09924705881986</v>
      </c>
      <c r="F1375" s="141">
        <v>28.35</v>
      </c>
      <c r="G1375" s="141">
        <v>35.036000000000001</v>
      </c>
    </row>
    <row r="1376" spans="1:7" x14ac:dyDescent="0.25">
      <c r="A1376" s="156">
        <v>22.9</v>
      </c>
      <c r="B1376" s="141">
        <v>2.1960000000000002</v>
      </c>
      <c r="C1376" s="141">
        <v>130.57273972281038</v>
      </c>
      <c r="D1376" s="141">
        <v>167.64874285713995</v>
      </c>
      <c r="F1376" s="141">
        <v>28.41</v>
      </c>
      <c r="G1376" s="141">
        <v>35.024999999999999</v>
      </c>
    </row>
    <row r="1377" spans="1:7" x14ac:dyDescent="0.25">
      <c r="A1377" s="156">
        <v>22.917000000000002</v>
      </c>
      <c r="B1377" s="141">
        <v>2.1960000000000002</v>
      </c>
      <c r="C1377" s="141">
        <v>130.49557240261319</v>
      </c>
      <c r="D1377" s="141">
        <v>168.19422500000019</v>
      </c>
      <c r="F1377" s="141">
        <v>28.46</v>
      </c>
      <c r="G1377" s="141">
        <v>35.015000000000001</v>
      </c>
    </row>
    <row r="1378" spans="1:7" x14ac:dyDescent="0.25">
      <c r="A1378" s="156">
        <v>22.933</v>
      </c>
      <c r="B1378" s="141">
        <v>2.21</v>
      </c>
      <c r="C1378" s="141">
        <v>131.25425067604908</v>
      </c>
      <c r="D1378" s="141">
        <v>168.70181052632051</v>
      </c>
      <c r="F1378" s="141">
        <v>28.5</v>
      </c>
      <c r="G1378" s="141">
        <v>35.033333333333303</v>
      </c>
    </row>
    <row r="1379" spans="1:7" x14ac:dyDescent="0.25">
      <c r="A1379" s="156">
        <v>22.95</v>
      </c>
      <c r="B1379" s="141">
        <v>2.2066666666666701</v>
      </c>
      <c r="C1379" s="141">
        <v>131.04482641664904</v>
      </c>
      <c r="D1379" s="141">
        <v>169.23215555555998</v>
      </c>
      <c r="F1379" s="141">
        <v>28.52</v>
      </c>
      <c r="G1379" s="141">
        <v>35.020000000000003</v>
      </c>
    </row>
    <row r="1380" spans="1:7" x14ac:dyDescent="0.25">
      <c r="A1380" s="156">
        <v>22.966999999999999</v>
      </c>
      <c r="B1380" s="141">
        <v>2.2050000000000001</v>
      </c>
      <c r="C1380" s="141">
        <v>130.91147603303514</v>
      </c>
      <c r="D1380" s="141">
        <v>169.82660000000033</v>
      </c>
      <c r="F1380" s="141">
        <v>28.56</v>
      </c>
      <c r="G1380" s="141">
        <v>35.024999999999999</v>
      </c>
    </row>
    <row r="1381" spans="1:7" x14ac:dyDescent="0.25">
      <c r="A1381" s="156">
        <v>22.983000000000001</v>
      </c>
      <c r="B1381" s="141">
        <v>2.2250000000000001</v>
      </c>
      <c r="C1381" s="141">
        <v>132.02355823118492</v>
      </c>
      <c r="D1381" s="141">
        <v>170.33048888889061</v>
      </c>
      <c r="F1381" s="141">
        <v>28.61</v>
      </c>
      <c r="G1381" s="141">
        <v>35.024999999999999</v>
      </c>
    </row>
    <row r="1382" spans="1:7" x14ac:dyDescent="0.25">
      <c r="A1382" s="156">
        <v>23</v>
      </c>
      <c r="B1382" s="141">
        <v>2.2250000000000001</v>
      </c>
      <c r="C1382" s="141">
        <v>131.95898365729312</v>
      </c>
      <c r="D1382" s="141">
        <v>170.8126000000002</v>
      </c>
      <c r="F1382" s="141">
        <v>28.655000000000001</v>
      </c>
      <c r="G1382" s="141">
        <v>35.020000000000003</v>
      </c>
    </row>
    <row r="1383" spans="1:7" x14ac:dyDescent="0.25">
      <c r="A1383" s="156">
        <v>23.016999999999999</v>
      </c>
      <c r="B1383" s="141">
        <v>2.2349999999999999</v>
      </c>
      <c r="C1383" s="141">
        <v>132.41599615909183</v>
      </c>
      <c r="D1383" s="141">
        <v>171.38693333333049</v>
      </c>
      <c r="F1383" s="141">
        <v>28.72</v>
      </c>
      <c r="G1383" s="141">
        <v>35.017000000000003</v>
      </c>
    </row>
    <row r="1384" spans="1:7" x14ac:dyDescent="0.25">
      <c r="A1384" s="156">
        <v>23.033000000000001</v>
      </c>
      <c r="B1384" s="141">
        <v>2.25</v>
      </c>
      <c r="C1384" s="141">
        <v>133.24305427194966</v>
      </c>
      <c r="D1384" s="141">
        <v>171.90024285714026</v>
      </c>
      <c r="F1384" s="141">
        <v>28.754999999999999</v>
      </c>
      <c r="G1384" s="141">
        <v>35.020000000000003</v>
      </c>
    </row>
    <row r="1385" spans="1:7" x14ac:dyDescent="0.25">
      <c r="A1385" s="156">
        <v>23.05</v>
      </c>
      <c r="B1385" s="141">
        <v>2.2450000000000001</v>
      </c>
      <c r="C1385" s="141">
        <v>132.95239743314153</v>
      </c>
      <c r="D1385" s="141">
        <v>172.44964761905067</v>
      </c>
      <c r="F1385" s="141">
        <v>28.79</v>
      </c>
      <c r="G1385" s="141">
        <v>35.015000000000001</v>
      </c>
    </row>
    <row r="1386" spans="1:7" x14ac:dyDescent="0.25">
      <c r="A1386" s="156">
        <v>23.067</v>
      </c>
      <c r="B1386" s="141">
        <v>2.2450000000000001</v>
      </c>
      <c r="C1386" s="141">
        <v>132.9419746516092</v>
      </c>
      <c r="D1386" s="141">
        <v>173.0115166666701</v>
      </c>
      <c r="F1386" s="141">
        <v>28.79</v>
      </c>
      <c r="G1386" s="141">
        <v>35.03</v>
      </c>
    </row>
    <row r="1387" spans="1:7" x14ac:dyDescent="0.25">
      <c r="A1387" s="156">
        <v>23.082999999999998</v>
      </c>
      <c r="B1387" s="141">
        <v>2.2549999999999999</v>
      </c>
      <c r="C1387" s="141">
        <v>133.49938951774416</v>
      </c>
      <c r="D1387" s="141">
        <v>173.51954999999998</v>
      </c>
      <c r="F1387" s="141">
        <v>28.83</v>
      </c>
      <c r="G1387" s="141">
        <v>35.023333333333298</v>
      </c>
    </row>
    <row r="1388" spans="1:7" x14ac:dyDescent="0.25">
      <c r="A1388" s="156">
        <v>23.1</v>
      </c>
      <c r="B1388" s="141">
        <v>2.2450000000000001</v>
      </c>
      <c r="C1388" s="141">
        <v>132.76402750853154</v>
      </c>
      <c r="D1388" s="141">
        <v>174.13610000000062</v>
      </c>
      <c r="F1388" s="141">
        <v>28.86</v>
      </c>
      <c r="G1388" s="141">
        <v>35.006</v>
      </c>
    </row>
    <row r="1389" spans="1:7" x14ac:dyDescent="0.25">
      <c r="A1389" s="156">
        <v>23.117000000000001</v>
      </c>
      <c r="B1389" s="141">
        <v>2.2599999999999998</v>
      </c>
      <c r="C1389" s="141">
        <v>133.6843582594426</v>
      </c>
      <c r="D1389" s="141">
        <v>174.6260117647098</v>
      </c>
      <c r="F1389" s="141">
        <v>28.9</v>
      </c>
      <c r="G1389" s="141">
        <v>35.015000000000001</v>
      </c>
    </row>
    <row r="1390" spans="1:7" x14ac:dyDescent="0.25">
      <c r="A1390" s="156">
        <v>23.132999999999999</v>
      </c>
      <c r="B1390" s="141">
        <v>2.2533333333333299</v>
      </c>
      <c r="C1390" s="141">
        <v>133.04463148871091</v>
      </c>
      <c r="D1390" s="141">
        <v>175.13783809524011</v>
      </c>
      <c r="F1390" s="141">
        <v>28.95</v>
      </c>
      <c r="G1390" s="141">
        <v>35.011111111111099</v>
      </c>
    </row>
    <row r="1391" spans="1:7" x14ac:dyDescent="0.25">
      <c r="A1391" s="156">
        <v>23.15</v>
      </c>
      <c r="B1391" s="141">
        <v>2.2559999999999998</v>
      </c>
      <c r="C1391" s="141">
        <v>133.21734725220605</v>
      </c>
      <c r="D1391" s="141">
        <v>175.70645000000059</v>
      </c>
      <c r="F1391" s="141">
        <v>28.99</v>
      </c>
      <c r="G1391" s="141">
        <v>35.015000000000001</v>
      </c>
    </row>
    <row r="1392" spans="1:7" x14ac:dyDescent="0.25">
      <c r="A1392" s="156">
        <v>23.167000000000002</v>
      </c>
      <c r="B1392" s="141">
        <v>2.27</v>
      </c>
      <c r="C1392" s="141">
        <v>134.06509540735098</v>
      </c>
      <c r="D1392" s="141">
        <v>176.22188571428978</v>
      </c>
      <c r="F1392" s="141">
        <v>29.024999999999999</v>
      </c>
      <c r="G1392" s="141">
        <v>35.024999999999999</v>
      </c>
    </row>
    <row r="1393" spans="1:7" x14ac:dyDescent="0.25">
      <c r="A1393" s="156">
        <v>23.183</v>
      </c>
      <c r="B1393" s="141">
        <v>2.27</v>
      </c>
      <c r="C1393" s="141">
        <v>133.86998577507092</v>
      </c>
      <c r="D1393" s="141">
        <v>176.80917142857015</v>
      </c>
      <c r="F1393" s="141">
        <v>29.08</v>
      </c>
      <c r="G1393" s="141">
        <v>35.006</v>
      </c>
    </row>
    <row r="1394" spans="1:7" x14ac:dyDescent="0.25">
      <c r="A1394" s="156">
        <v>23.2</v>
      </c>
      <c r="B1394" s="141">
        <v>2.2799999999999998</v>
      </c>
      <c r="C1394" s="141">
        <v>134.5997802806379</v>
      </c>
      <c r="D1394" s="141">
        <v>177.3923142857102</v>
      </c>
      <c r="F1394" s="141">
        <v>29.085000000000001</v>
      </c>
      <c r="G1394" s="141">
        <v>35.008000000000003</v>
      </c>
    </row>
    <row r="1395" spans="1:7" x14ac:dyDescent="0.25">
      <c r="A1395" s="156">
        <v>23.216999999999999</v>
      </c>
      <c r="B1395" s="141">
        <v>2.29</v>
      </c>
      <c r="C1395" s="141">
        <v>134.99981800985981</v>
      </c>
      <c r="D1395" s="141">
        <v>177.91298888889014</v>
      </c>
      <c r="F1395" s="141">
        <v>29.145</v>
      </c>
      <c r="G1395" s="141">
        <v>35.01</v>
      </c>
    </row>
    <row r="1396" spans="1:7" x14ac:dyDescent="0.25">
      <c r="A1396" s="156">
        <v>23.233000000000001</v>
      </c>
      <c r="B1396" s="141">
        <v>2.2866666666666702</v>
      </c>
      <c r="C1396" s="141">
        <v>134.78186675946904</v>
      </c>
      <c r="D1396" s="141">
        <v>178.44476666667015</v>
      </c>
      <c r="F1396" s="141">
        <v>29.18</v>
      </c>
      <c r="G1396" s="141">
        <v>35.005000000000003</v>
      </c>
    </row>
    <row r="1397" spans="1:7" x14ac:dyDescent="0.25">
      <c r="A1397" s="156">
        <v>23.25</v>
      </c>
      <c r="B1397" s="141">
        <v>2.2866666666666702</v>
      </c>
      <c r="C1397" s="141">
        <v>134.73615672809251</v>
      </c>
      <c r="D1397" s="141">
        <v>178.99676666666983</v>
      </c>
      <c r="F1397" s="141">
        <v>29.21</v>
      </c>
      <c r="G1397" s="141">
        <v>35.01</v>
      </c>
    </row>
    <row r="1398" spans="1:7" x14ac:dyDescent="0.25">
      <c r="A1398" s="156">
        <v>23.266999999999999</v>
      </c>
      <c r="B1398" s="141">
        <v>2.2999999999999998</v>
      </c>
      <c r="C1398" s="141">
        <v>135.47114959141629</v>
      </c>
      <c r="D1398" s="141">
        <v>179.54759999999987</v>
      </c>
      <c r="F1398" s="141">
        <v>29.245000000000001</v>
      </c>
      <c r="G1398" s="141">
        <v>35.020000000000003</v>
      </c>
    </row>
    <row r="1399" spans="1:7" x14ac:dyDescent="0.25">
      <c r="A1399" s="156">
        <v>23.283000000000001</v>
      </c>
      <c r="B1399" s="141">
        <v>2.2949999999999999</v>
      </c>
      <c r="C1399" s="141">
        <v>134.96921166711326</v>
      </c>
      <c r="D1399" s="141">
        <v>180.09150476191007</v>
      </c>
      <c r="F1399" s="141">
        <v>29.28</v>
      </c>
      <c r="G1399" s="141">
        <v>35.018333333333302</v>
      </c>
    </row>
    <row r="1400" spans="1:7" x14ac:dyDescent="0.25">
      <c r="A1400" s="156">
        <v>23.3</v>
      </c>
      <c r="B1400" s="141">
        <v>2.3149999999999999</v>
      </c>
      <c r="C1400" s="141">
        <v>136.12795714105411</v>
      </c>
      <c r="D1400" s="141">
        <v>180.67598888889006</v>
      </c>
      <c r="F1400" s="141">
        <v>29.315000000000001</v>
      </c>
      <c r="G1400" s="141">
        <v>35.020000000000003</v>
      </c>
    </row>
    <row r="1401" spans="1:7" x14ac:dyDescent="0.25">
      <c r="A1401" s="156">
        <v>23.317</v>
      </c>
      <c r="B1401" s="141">
        <v>2.3066666666666702</v>
      </c>
      <c r="C1401" s="141">
        <v>135.44066934554141</v>
      </c>
      <c r="D1401" s="141">
        <v>181.15670526315989</v>
      </c>
      <c r="F1401" s="141">
        <v>29.405000000000001</v>
      </c>
      <c r="G1401" s="141">
        <v>35.006666666666703</v>
      </c>
    </row>
    <row r="1402" spans="1:7" x14ac:dyDescent="0.25">
      <c r="A1402" s="156">
        <v>23.332999999999998</v>
      </c>
      <c r="B1402" s="141">
        <v>2.3066666666666702</v>
      </c>
      <c r="C1402" s="141">
        <v>135.43262455897772</v>
      </c>
      <c r="D1402" s="141">
        <v>181.73033684210986</v>
      </c>
      <c r="F1402" s="141">
        <v>29.5</v>
      </c>
      <c r="G1402" s="141">
        <v>35.015454545454503</v>
      </c>
    </row>
    <row r="1403" spans="1:7" x14ac:dyDescent="0.25">
      <c r="A1403" s="156">
        <v>23.35</v>
      </c>
      <c r="B1403" s="141">
        <v>2.3050000000000002</v>
      </c>
      <c r="C1403" s="141">
        <v>135.18111775249801</v>
      </c>
      <c r="D1403" s="141">
        <v>182.37373333333016</v>
      </c>
      <c r="F1403" s="141">
        <v>29.594999999999999</v>
      </c>
      <c r="G1403" s="141">
        <v>35.0133333333333</v>
      </c>
    </row>
    <row r="1404" spans="1:7" x14ac:dyDescent="0.25">
      <c r="A1404" s="156">
        <v>23.367000000000001</v>
      </c>
      <c r="B1404" s="141">
        <v>2.3149999999999999</v>
      </c>
      <c r="C1404" s="141">
        <v>137.70134845094466</v>
      </c>
      <c r="D1404" s="141">
        <v>182.89212941176993</v>
      </c>
      <c r="F1404" s="141">
        <v>29.68</v>
      </c>
      <c r="G1404" s="141">
        <v>35.01</v>
      </c>
    </row>
    <row r="1405" spans="1:7" x14ac:dyDescent="0.25">
      <c r="A1405" s="156">
        <v>23.382999999999999</v>
      </c>
      <c r="B1405" s="141">
        <v>2.3149999999999999</v>
      </c>
      <c r="C1405" s="141">
        <v>137.78771052271239</v>
      </c>
      <c r="D1405" s="141">
        <v>183.42603750000035</v>
      </c>
      <c r="F1405" s="141">
        <v>29.72</v>
      </c>
      <c r="G1405" s="141">
        <v>35.01</v>
      </c>
    </row>
    <row r="1406" spans="1:7" x14ac:dyDescent="0.25">
      <c r="A1406" s="156">
        <v>23.4</v>
      </c>
      <c r="B1406" s="141">
        <v>2.3233333333333301</v>
      </c>
      <c r="C1406" s="141">
        <v>138.32783085782697</v>
      </c>
      <c r="D1406" s="141">
        <v>183.98542352941058</v>
      </c>
      <c r="F1406" s="141">
        <v>29.754999999999999</v>
      </c>
      <c r="G1406" s="141">
        <v>35.005000000000003</v>
      </c>
    </row>
    <row r="1407" spans="1:7" x14ac:dyDescent="0.25">
      <c r="A1407" s="156">
        <v>23.417000000000002</v>
      </c>
      <c r="B1407" s="141">
        <v>2.33</v>
      </c>
      <c r="C1407" s="141">
        <v>138.54341717338272</v>
      </c>
      <c r="D1407" s="141">
        <v>184.52612631578995</v>
      </c>
      <c r="F1407" s="141">
        <v>29.805</v>
      </c>
      <c r="G1407" s="141">
        <v>35.016666666666701</v>
      </c>
    </row>
    <row r="1408" spans="1:7" x14ac:dyDescent="0.25">
      <c r="A1408" s="156">
        <v>23.433</v>
      </c>
      <c r="B1408" s="141">
        <v>2.34</v>
      </c>
      <c r="C1408" s="141">
        <v>139.13875217684816</v>
      </c>
      <c r="D1408" s="141">
        <v>185.11124999999993</v>
      </c>
      <c r="F1408" s="141">
        <v>29.87</v>
      </c>
      <c r="G1408" s="141">
        <v>35.01</v>
      </c>
    </row>
    <row r="1409" spans="1:7" x14ac:dyDescent="0.25">
      <c r="A1409" s="156">
        <v>23.45</v>
      </c>
      <c r="B1409" s="141">
        <v>2.3450000000000002</v>
      </c>
      <c r="C1409" s="141">
        <v>139.34322539815312</v>
      </c>
      <c r="D1409" s="141">
        <v>185.66089999999986</v>
      </c>
      <c r="F1409" s="141">
        <v>29.914999999999999</v>
      </c>
      <c r="G1409" s="141">
        <v>35.015000000000001</v>
      </c>
    </row>
    <row r="1410" spans="1:7" x14ac:dyDescent="0.25">
      <c r="A1410" s="156">
        <v>23.466999999999999</v>
      </c>
      <c r="B1410" s="141">
        <v>2.36</v>
      </c>
      <c r="C1410" s="141">
        <v>140.16859654535313</v>
      </c>
      <c r="D1410" s="141">
        <v>186.23238947368009</v>
      </c>
      <c r="F1410" s="141">
        <v>30</v>
      </c>
      <c r="G1410" s="141">
        <v>35.024999999999999</v>
      </c>
    </row>
    <row r="1411" spans="1:7" x14ac:dyDescent="0.25">
      <c r="A1411" s="156">
        <v>23.483000000000001</v>
      </c>
      <c r="B1411" s="141">
        <v>2.355</v>
      </c>
      <c r="C1411" s="141">
        <v>139.73546652725264</v>
      </c>
      <c r="D1411" s="141">
        <v>186.79922500000066</v>
      </c>
      <c r="F1411" s="141">
        <v>30.06</v>
      </c>
      <c r="G1411" s="141">
        <v>35.011428571428603</v>
      </c>
    </row>
    <row r="1412" spans="1:7" x14ac:dyDescent="0.25">
      <c r="A1412" s="156">
        <v>23.5</v>
      </c>
      <c r="B1412" s="141">
        <v>2.3650000000000002</v>
      </c>
      <c r="C1412" s="141">
        <v>140.38583739224973</v>
      </c>
      <c r="D1412" s="141">
        <v>187.33624705881994</v>
      </c>
      <c r="F1412" s="141">
        <v>30.1</v>
      </c>
      <c r="G1412" s="141">
        <v>35.01</v>
      </c>
    </row>
    <row r="1413" spans="1:7" x14ac:dyDescent="0.25">
      <c r="A1413" s="156">
        <v>23.516999999999999</v>
      </c>
      <c r="B1413" s="141">
        <v>2.375</v>
      </c>
      <c r="C1413" s="141">
        <v>140.91989666893062</v>
      </c>
      <c r="D1413" s="141">
        <v>187.92149473684003</v>
      </c>
      <c r="F1413" s="141">
        <v>30.12</v>
      </c>
      <c r="G1413" s="141">
        <v>35.020000000000003</v>
      </c>
    </row>
    <row r="1414" spans="1:7" x14ac:dyDescent="0.25">
      <c r="A1414" s="156">
        <v>23.533000000000001</v>
      </c>
      <c r="B1414" s="141">
        <v>2.3650000000000002</v>
      </c>
      <c r="C1414" s="141">
        <v>140.36126829369135</v>
      </c>
      <c r="D1414" s="141">
        <v>188.48664545454994</v>
      </c>
      <c r="F1414" s="141">
        <v>30.1</v>
      </c>
      <c r="G1414" s="141">
        <v>35.014285714285698</v>
      </c>
    </row>
    <row r="1415" spans="1:7" x14ac:dyDescent="0.25">
      <c r="A1415" s="156">
        <v>23.55</v>
      </c>
      <c r="B1415" s="141">
        <v>2.38</v>
      </c>
      <c r="C1415" s="141">
        <v>141.12139719029264</v>
      </c>
      <c r="D1415" s="141">
        <v>189.07265555556023</v>
      </c>
      <c r="F1415" s="141">
        <v>30.155000000000001</v>
      </c>
      <c r="G1415" s="141">
        <v>35.024285714285703</v>
      </c>
    </row>
    <row r="1416" spans="1:7" x14ac:dyDescent="0.25">
      <c r="A1416" s="156">
        <v>23.567</v>
      </c>
      <c r="B1416" s="141">
        <v>2.38</v>
      </c>
      <c r="C1416" s="141">
        <v>141.0367343260173</v>
      </c>
      <c r="D1416" s="141">
        <v>189.67566249999982</v>
      </c>
      <c r="F1416" s="141">
        <v>30.18</v>
      </c>
      <c r="G1416" s="141">
        <v>35.01</v>
      </c>
    </row>
    <row r="1417" spans="1:7" x14ac:dyDescent="0.25">
      <c r="A1417" s="156">
        <v>23.582999999999998</v>
      </c>
      <c r="B1417" s="141">
        <v>2.39</v>
      </c>
      <c r="C1417" s="141">
        <v>141.54801400129878</v>
      </c>
      <c r="D1417" s="141">
        <v>190.2362428571405</v>
      </c>
      <c r="F1417" s="141">
        <v>30.22</v>
      </c>
      <c r="G1417" s="141">
        <v>35.015999999999998</v>
      </c>
    </row>
    <row r="1418" spans="1:7" x14ac:dyDescent="0.25">
      <c r="A1418" s="156">
        <v>23.6</v>
      </c>
      <c r="B1418" s="141">
        <v>2.39</v>
      </c>
      <c r="C1418" s="141">
        <v>141.38349264684607</v>
      </c>
      <c r="D1418" s="141">
        <v>190.80748888889048</v>
      </c>
      <c r="F1418" s="141">
        <v>30.295000000000002</v>
      </c>
      <c r="G1418" s="141">
        <v>35.024999999999999</v>
      </c>
    </row>
    <row r="1419" spans="1:7" x14ac:dyDescent="0.25">
      <c r="A1419" s="156">
        <v>23.617000000000001</v>
      </c>
      <c r="B1419" s="141">
        <v>2.3849999999999998</v>
      </c>
      <c r="C1419" s="141">
        <v>141.1036909895607</v>
      </c>
      <c r="D1419" s="141">
        <v>191.33743333333041</v>
      </c>
      <c r="F1419" s="141">
        <v>30.295000000000002</v>
      </c>
      <c r="G1419" s="141">
        <v>35.014000000000003</v>
      </c>
    </row>
    <row r="1420" spans="1:7" x14ac:dyDescent="0.25">
      <c r="A1420" s="156">
        <v>23.632999999999999</v>
      </c>
      <c r="B1420" s="141">
        <v>2.4</v>
      </c>
      <c r="C1420" s="141">
        <v>141.82252543186422</v>
      </c>
      <c r="D1420" s="141">
        <v>191.87898888889049</v>
      </c>
      <c r="F1420" s="141">
        <v>30.375</v>
      </c>
      <c r="G1420" s="141">
        <v>35.024615384615402</v>
      </c>
    </row>
    <row r="1421" spans="1:7" x14ac:dyDescent="0.25">
      <c r="A1421" s="156">
        <v>23.65</v>
      </c>
      <c r="B1421" s="141">
        <v>2.4</v>
      </c>
      <c r="C1421" s="141">
        <v>141.7819245227212</v>
      </c>
      <c r="D1421" s="141">
        <v>192.47091249999994</v>
      </c>
      <c r="F1421" s="141">
        <v>30.43</v>
      </c>
      <c r="G1421" s="141">
        <v>35.024615384615402</v>
      </c>
    </row>
    <row r="1422" spans="1:7" x14ac:dyDescent="0.25">
      <c r="A1422" s="156">
        <v>23.667000000000002</v>
      </c>
      <c r="B1422" s="141">
        <v>2.41</v>
      </c>
      <c r="C1422" s="141">
        <v>142.45231253635308</v>
      </c>
      <c r="D1422" s="141">
        <v>193.10584999999992</v>
      </c>
      <c r="F1422" s="141">
        <v>30.44</v>
      </c>
      <c r="G1422" s="141">
        <v>35.021999999999998</v>
      </c>
    </row>
    <row r="1423" spans="1:7" x14ac:dyDescent="0.25">
      <c r="A1423" s="156">
        <v>23.683</v>
      </c>
      <c r="B1423" s="141">
        <v>2.4266666666666699</v>
      </c>
      <c r="C1423" s="141">
        <v>143.18165192197571</v>
      </c>
      <c r="D1423" s="141">
        <v>193.68904999999995</v>
      </c>
      <c r="F1423" s="141">
        <v>30.504999999999999</v>
      </c>
      <c r="G1423" s="141">
        <v>35.023333333333298</v>
      </c>
    </row>
    <row r="1424" spans="1:7" x14ac:dyDescent="0.25">
      <c r="A1424" s="156">
        <v>23.7</v>
      </c>
      <c r="B1424" s="141">
        <v>2.415</v>
      </c>
      <c r="C1424" s="141">
        <v>142.33796410299769</v>
      </c>
      <c r="D1424" s="141">
        <v>194.26577647059003</v>
      </c>
      <c r="F1424" s="141">
        <v>30.56</v>
      </c>
      <c r="G1424" s="141">
        <v>35.014000000000003</v>
      </c>
    </row>
    <row r="1425" spans="1:7" x14ac:dyDescent="0.25">
      <c r="A1425" s="156">
        <v>23.716999999999999</v>
      </c>
      <c r="B1425" s="141">
        <v>2.4249999999999998</v>
      </c>
      <c r="C1425" s="141">
        <v>143.08882531063836</v>
      </c>
      <c r="D1425" s="141">
        <v>194.83640000000014</v>
      </c>
      <c r="F1425" s="141">
        <v>30.6</v>
      </c>
      <c r="G1425" s="141">
        <v>35.021666666666697</v>
      </c>
    </row>
    <row r="1426" spans="1:7" x14ac:dyDescent="0.25">
      <c r="A1426" s="156">
        <v>23.733000000000001</v>
      </c>
      <c r="B1426" s="141">
        <v>2.4350000000000001</v>
      </c>
      <c r="C1426" s="141">
        <v>143.43597972340547</v>
      </c>
      <c r="D1426" s="141">
        <v>195.4308941176505</v>
      </c>
      <c r="F1426" s="141">
        <v>30.66</v>
      </c>
      <c r="G1426" s="141">
        <v>35.023333333333298</v>
      </c>
    </row>
    <row r="1427" spans="1:7" x14ac:dyDescent="0.25">
      <c r="A1427" s="156">
        <v>23.75</v>
      </c>
      <c r="B1427" s="141">
        <v>2.44</v>
      </c>
      <c r="C1427" s="141">
        <v>143.82951642896936</v>
      </c>
      <c r="D1427" s="141">
        <v>195.96176666666997</v>
      </c>
      <c r="F1427" s="141">
        <v>30.66</v>
      </c>
      <c r="G1427" s="141">
        <v>35.020000000000003</v>
      </c>
    </row>
    <row r="1428" spans="1:7" x14ac:dyDescent="0.25">
      <c r="A1428" s="156">
        <v>23.766999999999999</v>
      </c>
      <c r="B1428" s="141">
        <v>2.44</v>
      </c>
      <c r="C1428" s="141">
        <v>143.71941286023721</v>
      </c>
      <c r="D1428" s="141">
        <v>196.60231428571024</v>
      </c>
      <c r="F1428" s="141">
        <v>30.72</v>
      </c>
      <c r="G1428" s="141">
        <v>35.01</v>
      </c>
    </row>
    <row r="1429" spans="1:7" x14ac:dyDescent="0.25">
      <c r="A1429" s="156">
        <v>23.783000000000001</v>
      </c>
      <c r="B1429" s="141">
        <v>2.4366666666666701</v>
      </c>
      <c r="C1429" s="141">
        <v>143.21301891617554</v>
      </c>
      <c r="D1429" s="141">
        <v>197.2025473684198</v>
      </c>
      <c r="F1429" s="141">
        <v>30.78</v>
      </c>
      <c r="G1429" s="141">
        <v>35.008333333333297</v>
      </c>
    </row>
    <row r="1430" spans="1:7" x14ac:dyDescent="0.25">
      <c r="A1430" s="156">
        <v>23.8</v>
      </c>
      <c r="B1430" s="141">
        <v>2.4550000000000001</v>
      </c>
      <c r="C1430" s="141">
        <v>144.20598585634855</v>
      </c>
      <c r="D1430" s="141">
        <v>197.80649473684025</v>
      </c>
      <c r="F1430" s="141">
        <v>30.83</v>
      </c>
      <c r="G1430" s="141">
        <v>35.008000000000003</v>
      </c>
    </row>
    <row r="1431" spans="1:7" x14ac:dyDescent="0.25">
      <c r="A1431" s="156">
        <v>23.817</v>
      </c>
      <c r="B1431" s="141">
        <v>2.4550000000000001</v>
      </c>
      <c r="C1431" s="141">
        <v>144.1642096677239</v>
      </c>
      <c r="D1431" s="141">
        <v>198.34907368421045</v>
      </c>
      <c r="F1431" s="141">
        <v>30.88</v>
      </c>
      <c r="G1431" s="141">
        <v>35.015000000000001</v>
      </c>
    </row>
    <row r="1432" spans="1:7" x14ac:dyDescent="0.25">
      <c r="A1432" s="156">
        <v>23.832999999999998</v>
      </c>
      <c r="B1432" s="141">
        <v>2.4649999999999999</v>
      </c>
      <c r="C1432" s="141">
        <v>144.71409113290812</v>
      </c>
      <c r="D1432" s="141">
        <v>198.94032222221995</v>
      </c>
      <c r="F1432" s="141">
        <v>30.92</v>
      </c>
      <c r="G1432" s="141">
        <v>35.020000000000003</v>
      </c>
    </row>
    <row r="1433" spans="1:7" x14ac:dyDescent="0.25">
      <c r="A1433" s="156">
        <v>23.85</v>
      </c>
      <c r="B1433" s="141">
        <v>2.4649999999999999</v>
      </c>
      <c r="C1433" s="141">
        <v>143.05015852991681</v>
      </c>
      <c r="D1433" s="141">
        <v>200.21828181818</v>
      </c>
      <c r="F1433" s="141">
        <v>32.234999999999999</v>
      </c>
      <c r="G1433" s="141">
        <v>35.090000000000003</v>
      </c>
    </row>
    <row r="1434" spans="1:7" x14ac:dyDescent="0.25">
      <c r="A1434" s="156">
        <v>23.867000000000001</v>
      </c>
      <c r="B1434" s="141">
        <v>2.5727272727272701</v>
      </c>
      <c r="C1434" s="141">
        <v>140.01582553704523</v>
      </c>
      <c r="D1434" s="141">
        <v>202.34425217390981</v>
      </c>
      <c r="F1434" s="141">
        <v>36.700000000000003</v>
      </c>
      <c r="G1434" s="141">
        <v>35.250624999999999</v>
      </c>
    </row>
    <row r="1435" spans="1:7" x14ac:dyDescent="0.25">
      <c r="A1435" s="156">
        <v>23.882999999999999</v>
      </c>
      <c r="B1435" s="141">
        <v>2.9907692307692302</v>
      </c>
      <c r="C1435" s="141">
        <v>156.11989617496351</v>
      </c>
      <c r="D1435" s="141">
        <v>204.53723636365066</v>
      </c>
      <c r="F1435" s="141">
        <v>40.9</v>
      </c>
      <c r="G1435" s="141">
        <v>35.395000000000003</v>
      </c>
    </row>
    <row r="1436" spans="1:7" x14ac:dyDescent="0.25">
      <c r="A1436" s="156">
        <v>23.9</v>
      </c>
      <c r="B1436" s="141">
        <v>3.5915384615384598</v>
      </c>
      <c r="C1436" s="141">
        <v>184.72544886738658</v>
      </c>
      <c r="D1436" s="141">
        <v>205.65980000000036</v>
      </c>
      <c r="F1436" s="141">
        <v>45.08</v>
      </c>
      <c r="G1436" s="141">
        <v>35.520000000000003</v>
      </c>
    </row>
    <row r="1437" spans="1:7" x14ac:dyDescent="0.25">
      <c r="A1437" s="156">
        <v>23.917000000000002</v>
      </c>
      <c r="B1437" s="141">
        <v>4.1616666666666697</v>
      </c>
      <c r="C1437" s="141">
        <v>211.55169388843765</v>
      </c>
      <c r="D1437" s="141">
        <v>206.32202105263059</v>
      </c>
      <c r="F1437" s="141">
        <v>49.27</v>
      </c>
      <c r="G1437" s="141">
        <v>35.625454545454502</v>
      </c>
    </row>
    <row r="1438" spans="1:7" x14ac:dyDescent="0.25">
      <c r="A1438" s="156">
        <v>23.933</v>
      </c>
      <c r="B1438" s="141">
        <v>4.5650000000000004</v>
      </c>
      <c r="C1438" s="141">
        <v>227.94574420548679</v>
      </c>
      <c r="D1438" s="141">
        <v>206.95724285714005</v>
      </c>
      <c r="F1438" s="141">
        <v>53.405000000000001</v>
      </c>
      <c r="G1438" s="141">
        <v>35.65</v>
      </c>
    </row>
    <row r="1439" spans="1:7" x14ac:dyDescent="0.25">
      <c r="A1439" s="156">
        <v>23.95</v>
      </c>
      <c r="B1439" s="141">
        <v>4.8709090909090902</v>
      </c>
      <c r="C1439" s="141">
        <v>238.95636403245521</v>
      </c>
      <c r="D1439" s="141">
        <v>207.55328421053036</v>
      </c>
      <c r="F1439" s="141">
        <v>57.46</v>
      </c>
      <c r="G1439" s="141">
        <v>35.65</v>
      </c>
    </row>
    <row r="1440" spans="1:7" x14ac:dyDescent="0.25">
      <c r="A1440" s="156">
        <v>23.966999999999999</v>
      </c>
      <c r="B1440" s="141">
        <v>5.1449999999999996</v>
      </c>
      <c r="C1440" s="141">
        <v>247.34930100762239</v>
      </c>
      <c r="D1440" s="141">
        <v>208.21336470587994</v>
      </c>
      <c r="F1440" s="141">
        <v>61.38</v>
      </c>
      <c r="G1440" s="141">
        <v>35.6255555555556</v>
      </c>
    </row>
    <row r="1441" spans="1:7" x14ac:dyDescent="0.25">
      <c r="A1441" s="156">
        <v>23.983000000000001</v>
      </c>
      <c r="B1441" s="141">
        <v>5.4824999999999999</v>
      </c>
      <c r="C1441" s="141">
        <v>303.97048419163332</v>
      </c>
      <c r="D1441" s="141">
        <v>208.86002105263015</v>
      </c>
      <c r="F1441" s="141">
        <v>55.954999999999998</v>
      </c>
      <c r="G1441" s="141">
        <v>35.372173913043497</v>
      </c>
    </row>
    <row r="1442" spans="1:7" x14ac:dyDescent="0.25">
      <c r="A1442" s="156">
        <v>24</v>
      </c>
      <c r="B1442" s="141">
        <v>5.4736363636363601</v>
      </c>
      <c r="C1442" s="141">
        <v>401.0294768916379</v>
      </c>
      <c r="D1442" s="141">
        <v>209.48170526316062</v>
      </c>
      <c r="F1442" s="141">
        <v>45.3</v>
      </c>
      <c r="G1442" s="141">
        <v>34.872272727272701</v>
      </c>
    </row>
    <row r="1443" spans="1:7" x14ac:dyDescent="0.25">
      <c r="A1443" s="156">
        <v>24.016999999999999</v>
      </c>
      <c r="B1443" s="141">
        <v>4.85636363636364</v>
      </c>
      <c r="C1443" s="141">
        <v>367.23098782038954</v>
      </c>
      <c r="D1443" s="141">
        <v>210.11875789474016</v>
      </c>
      <c r="F1443" s="141">
        <v>39.07</v>
      </c>
      <c r="G1443" s="141">
        <v>34.36</v>
      </c>
    </row>
    <row r="1444" spans="1:7" x14ac:dyDescent="0.25">
      <c r="A1444" s="156">
        <v>24.033000000000001</v>
      </c>
      <c r="B1444" s="141">
        <v>4.10769230769231</v>
      </c>
      <c r="C1444" s="141">
        <v>279.33948894479539</v>
      </c>
      <c r="D1444" s="141">
        <v>210.83526666667058</v>
      </c>
      <c r="F1444" s="141">
        <v>36.274999999999999</v>
      </c>
      <c r="G1444" s="141">
        <v>33.848260869565202</v>
      </c>
    </row>
    <row r="1445" spans="1:7" x14ac:dyDescent="0.25">
      <c r="A1445" s="156">
        <v>24.05</v>
      </c>
      <c r="B1445" s="141">
        <v>3.5284615384615399</v>
      </c>
      <c r="C1445" s="141">
        <v>222.50316229001282</v>
      </c>
      <c r="D1445" s="141">
        <v>211.50554999999986</v>
      </c>
      <c r="F1445" s="141">
        <v>34.784999999999997</v>
      </c>
      <c r="G1445" s="141">
        <v>33.365652173912999</v>
      </c>
    </row>
    <row r="1446" spans="1:7" x14ac:dyDescent="0.25">
      <c r="A1446" s="156">
        <v>24.067</v>
      </c>
      <c r="B1446" s="141">
        <v>3.1560000000000001</v>
      </c>
      <c r="C1446" s="141">
        <v>191.10822088673746</v>
      </c>
      <c r="D1446" s="141">
        <v>211.87302857143004</v>
      </c>
      <c r="F1446" s="141">
        <v>34.08</v>
      </c>
      <c r="G1446" s="141">
        <v>32.922608695652201</v>
      </c>
    </row>
    <row r="1447" spans="1:7" x14ac:dyDescent="0.25">
      <c r="A1447" s="156">
        <v>24.082999999999998</v>
      </c>
      <c r="B1447" s="141">
        <v>2.9166666666666701</v>
      </c>
      <c r="C1447" s="141">
        <v>172.47008226916822</v>
      </c>
      <c r="D1447" s="141">
        <v>212.48559999999998</v>
      </c>
      <c r="F1447" s="141">
        <v>33.784999999999997</v>
      </c>
      <c r="G1447" s="141">
        <v>32.544347826086998</v>
      </c>
    </row>
    <row r="1448" spans="1:7" x14ac:dyDescent="0.25">
      <c r="A1448" s="156">
        <v>24.1</v>
      </c>
      <c r="B1448" s="141">
        <v>2.84</v>
      </c>
      <c r="C1448" s="141">
        <v>165.99628402946271</v>
      </c>
      <c r="D1448" s="141">
        <v>213.20173333333059</v>
      </c>
      <c r="F1448" s="141">
        <v>33.700000000000003</v>
      </c>
      <c r="G1448" s="141">
        <v>32.218260869565199</v>
      </c>
    </row>
    <row r="1449" spans="1:7" x14ac:dyDescent="0.25">
      <c r="A1449" s="156">
        <v>24.117000000000001</v>
      </c>
      <c r="B1449" s="141">
        <v>2.81</v>
      </c>
      <c r="C1449" s="141">
        <v>163.45578910327049</v>
      </c>
      <c r="D1449" s="141">
        <v>213.85653749999983</v>
      </c>
      <c r="F1449" s="141">
        <v>33.575000000000003</v>
      </c>
      <c r="G1449" s="141">
        <v>31.981111111111101</v>
      </c>
    </row>
    <row r="1450" spans="1:7" x14ac:dyDescent="0.25">
      <c r="A1450" s="156">
        <v>24.132999999999999</v>
      </c>
      <c r="B1450" s="141">
        <v>2.83</v>
      </c>
      <c r="C1450" s="141">
        <v>164.40263928799391</v>
      </c>
      <c r="D1450" s="141">
        <v>214.54255000000012</v>
      </c>
      <c r="F1450" s="141">
        <v>33.465000000000003</v>
      </c>
      <c r="G1450" s="141">
        <v>31.8053846153846</v>
      </c>
    </row>
    <row r="1451" spans="1:7" x14ac:dyDescent="0.25">
      <c r="A1451" s="156">
        <v>24.15</v>
      </c>
      <c r="B1451" s="141">
        <v>2.835</v>
      </c>
      <c r="C1451" s="141">
        <v>164.83668727188672</v>
      </c>
      <c r="D1451" s="141">
        <v>215.21365555555985</v>
      </c>
      <c r="F1451" s="141">
        <v>33.26</v>
      </c>
      <c r="G1451" s="141">
        <v>31.685454545454501</v>
      </c>
    </row>
    <row r="1452" spans="1:7" x14ac:dyDescent="0.25">
      <c r="A1452" s="156">
        <v>24.167000000000002</v>
      </c>
      <c r="B1452" s="141">
        <v>2.85</v>
      </c>
      <c r="C1452" s="141">
        <v>165.91242827473084</v>
      </c>
      <c r="D1452" s="141">
        <v>215.77237777778009</v>
      </c>
      <c r="F1452" s="141">
        <v>33.1</v>
      </c>
      <c r="G1452" s="141">
        <v>31.613333333333301</v>
      </c>
    </row>
    <row r="1453" spans="1:7" x14ac:dyDescent="0.25">
      <c r="A1453" s="156">
        <v>24.183</v>
      </c>
      <c r="B1453" s="141">
        <v>2.84</v>
      </c>
      <c r="C1453" s="141">
        <v>164.91077914530086</v>
      </c>
      <c r="D1453" s="141">
        <v>216.42390000000069</v>
      </c>
      <c r="F1453" s="141">
        <v>32.979999999999997</v>
      </c>
      <c r="G1453" s="141">
        <v>31.56</v>
      </c>
    </row>
    <row r="1454" spans="1:7" x14ac:dyDescent="0.25">
      <c r="A1454" s="156">
        <v>24.2</v>
      </c>
      <c r="B1454" s="141">
        <v>2.85</v>
      </c>
      <c r="C1454" s="141">
        <v>165.40137552448357</v>
      </c>
      <c r="D1454" s="141">
        <v>217.07023157895037</v>
      </c>
      <c r="F1454" s="141">
        <v>32.83</v>
      </c>
      <c r="G1454" s="141">
        <v>31.515000000000001</v>
      </c>
    </row>
    <row r="1455" spans="1:7" x14ac:dyDescent="0.25">
      <c r="A1455" s="156">
        <v>24.216999999999999</v>
      </c>
      <c r="B1455" s="141">
        <v>2.855</v>
      </c>
      <c r="C1455" s="141">
        <v>165.44850596409717</v>
      </c>
      <c r="D1455" s="141">
        <v>217.75842352940981</v>
      </c>
      <c r="F1455" s="141">
        <v>32.734999999999999</v>
      </c>
      <c r="G1455" s="141">
        <v>31.455714285714301</v>
      </c>
    </row>
    <row r="1456" spans="1:7" x14ac:dyDescent="0.25">
      <c r="A1456" s="156">
        <v>24.233000000000001</v>
      </c>
      <c r="B1456" s="141">
        <v>2.8433333333333302</v>
      </c>
      <c r="C1456" s="141">
        <v>164.85632629881823</v>
      </c>
      <c r="D1456" s="141">
        <v>218.38860000000022</v>
      </c>
      <c r="F1456" s="141">
        <v>32.604999999999997</v>
      </c>
      <c r="G1456" s="141">
        <v>31.418333333333301</v>
      </c>
    </row>
    <row r="1457" spans="1:7" x14ac:dyDescent="0.25">
      <c r="A1457" s="156">
        <v>24.25</v>
      </c>
      <c r="B1457" s="141">
        <v>2.8433333333333302</v>
      </c>
      <c r="C1457" s="141">
        <v>164.53385600816046</v>
      </c>
      <c r="D1457" s="141">
        <v>219.10264999999981</v>
      </c>
      <c r="F1457" s="141">
        <v>32.549999999999997</v>
      </c>
      <c r="G1457" s="141">
        <v>31.375</v>
      </c>
    </row>
    <row r="1458" spans="1:7" x14ac:dyDescent="0.25">
      <c r="A1458" s="156">
        <v>24.266999999999999</v>
      </c>
      <c r="B1458" s="141">
        <v>2.82</v>
      </c>
      <c r="C1458" s="141">
        <v>163.06512196865583</v>
      </c>
      <c r="D1458" s="141">
        <v>219.76441250000062</v>
      </c>
      <c r="F1458" s="141">
        <v>32.505000000000003</v>
      </c>
      <c r="G1458" s="141">
        <v>31.3485714285714</v>
      </c>
    </row>
    <row r="1459" spans="1:7" x14ac:dyDescent="0.25">
      <c r="A1459" s="156">
        <v>24.283000000000001</v>
      </c>
      <c r="B1459" s="141">
        <v>2.8250000000000002</v>
      </c>
      <c r="C1459" s="141">
        <v>162.91601618739352</v>
      </c>
      <c r="D1459" s="141">
        <v>220.52807058824055</v>
      </c>
      <c r="F1459" s="141">
        <v>32.450000000000003</v>
      </c>
      <c r="G1459" s="141">
        <v>31.315000000000001</v>
      </c>
    </row>
    <row r="1460" spans="1:7" x14ac:dyDescent="0.25">
      <c r="A1460" s="156">
        <v>24.3</v>
      </c>
      <c r="B1460" s="141">
        <v>2.8250000000000002</v>
      </c>
      <c r="C1460" s="141">
        <v>162.76871328751696</v>
      </c>
      <c r="D1460" s="141">
        <v>221.16924705882047</v>
      </c>
      <c r="F1460" s="141">
        <v>32.395000000000003</v>
      </c>
      <c r="G1460" s="141">
        <v>31.268000000000001</v>
      </c>
    </row>
    <row r="1461" spans="1:7" x14ac:dyDescent="0.25">
      <c r="A1461" s="156">
        <v>24.317</v>
      </c>
      <c r="B1461" s="141">
        <v>2.84</v>
      </c>
      <c r="C1461" s="141">
        <v>163.49754413302384</v>
      </c>
      <c r="D1461" s="141">
        <v>221.86707058823049</v>
      </c>
      <c r="F1461" s="141">
        <v>32.395000000000003</v>
      </c>
      <c r="G1461" s="141">
        <v>31.24</v>
      </c>
    </row>
    <row r="1462" spans="1:7" x14ac:dyDescent="0.25">
      <c r="A1462" s="156">
        <v>24.332999999999998</v>
      </c>
      <c r="B1462" s="141">
        <v>2.8250000000000002</v>
      </c>
      <c r="C1462" s="141">
        <v>162.62142494187771</v>
      </c>
      <c r="D1462" s="141">
        <v>222.55282222222013</v>
      </c>
      <c r="F1462" s="141">
        <v>32.369999999999997</v>
      </c>
      <c r="G1462" s="141">
        <v>31.215</v>
      </c>
    </row>
    <row r="1463" spans="1:7" x14ac:dyDescent="0.25">
      <c r="A1463" s="156">
        <v>24.35</v>
      </c>
      <c r="B1463" s="141">
        <v>2.83</v>
      </c>
      <c r="C1463" s="141">
        <v>162.70218951398115</v>
      </c>
      <c r="D1463" s="141">
        <v>223.17922499999986</v>
      </c>
      <c r="F1463" s="141">
        <v>32.305</v>
      </c>
      <c r="G1463" s="141">
        <v>31.19</v>
      </c>
    </row>
    <row r="1464" spans="1:7" x14ac:dyDescent="0.25">
      <c r="A1464" s="156">
        <v>24.367000000000001</v>
      </c>
      <c r="B1464" s="141">
        <v>2.8250000000000002</v>
      </c>
      <c r="C1464" s="141">
        <v>162.6191891264103</v>
      </c>
      <c r="D1464" s="141">
        <v>223.91707619048066</v>
      </c>
      <c r="F1464" s="141">
        <v>32.185000000000002</v>
      </c>
      <c r="G1464" s="141">
        <v>31.164999999999999</v>
      </c>
    </row>
    <row r="1465" spans="1:7" x14ac:dyDescent="0.25">
      <c r="A1465" s="156">
        <v>24.382999999999999</v>
      </c>
      <c r="B1465" s="141">
        <v>2.82</v>
      </c>
      <c r="C1465" s="141">
        <v>162.26260893708658</v>
      </c>
      <c r="D1465" s="141">
        <v>224.57542352940982</v>
      </c>
      <c r="F1465" s="141">
        <v>32.064999999999998</v>
      </c>
      <c r="G1465" s="141">
        <v>31.1428571428571</v>
      </c>
    </row>
    <row r="1466" spans="1:7" x14ac:dyDescent="0.25">
      <c r="A1466" s="156">
        <v>24.4</v>
      </c>
      <c r="B1466" s="141">
        <v>2.8149999999999999</v>
      </c>
      <c r="C1466" s="141">
        <v>161.89426617740503</v>
      </c>
      <c r="D1466" s="141">
        <v>225.27310000000034</v>
      </c>
      <c r="F1466" s="141">
        <v>31.945</v>
      </c>
      <c r="G1466" s="141">
        <v>31.12</v>
      </c>
    </row>
    <row r="1467" spans="1:7" x14ac:dyDescent="0.25">
      <c r="A1467" s="156">
        <v>24.417000000000002</v>
      </c>
      <c r="B1467" s="141">
        <v>2.8050000000000002</v>
      </c>
      <c r="C1467" s="141">
        <v>161.12934188121085</v>
      </c>
      <c r="D1467" s="141">
        <v>225.97918823529017</v>
      </c>
      <c r="F1467" s="141">
        <v>31.89</v>
      </c>
      <c r="G1467" s="141">
        <v>31.1</v>
      </c>
    </row>
    <row r="1468" spans="1:7" x14ac:dyDescent="0.25">
      <c r="A1468" s="156">
        <v>24.433</v>
      </c>
      <c r="B1468" s="141">
        <v>2.8066666666666702</v>
      </c>
      <c r="C1468" s="141">
        <v>161.07256493727081</v>
      </c>
      <c r="D1468" s="141">
        <v>226.6579684210501</v>
      </c>
      <c r="F1468" s="141">
        <v>31.83</v>
      </c>
      <c r="G1468" s="141">
        <v>31.088000000000001</v>
      </c>
    </row>
    <row r="1469" spans="1:7" x14ac:dyDescent="0.25">
      <c r="A1469" s="156">
        <v>24.45</v>
      </c>
      <c r="B1469" s="141">
        <v>2.8</v>
      </c>
      <c r="C1469" s="141">
        <v>160.65330322675072</v>
      </c>
      <c r="D1469" s="141">
        <v>227.32360000000062</v>
      </c>
      <c r="F1469" s="141">
        <v>31.79</v>
      </c>
      <c r="G1469" s="141">
        <v>31.077999999999999</v>
      </c>
    </row>
    <row r="1470" spans="1:7" x14ac:dyDescent="0.25">
      <c r="A1470" s="156">
        <v>24.466999999999999</v>
      </c>
      <c r="B1470" s="141">
        <v>2.81</v>
      </c>
      <c r="C1470" s="141">
        <v>160.91044044184682</v>
      </c>
      <c r="D1470" s="141">
        <v>228.02474285714015</v>
      </c>
      <c r="F1470" s="141">
        <v>31.79</v>
      </c>
      <c r="G1470" s="141">
        <v>31.07</v>
      </c>
    </row>
    <row r="1471" spans="1:7" x14ac:dyDescent="0.25">
      <c r="A1471" s="156">
        <v>24.483000000000001</v>
      </c>
      <c r="B1471" s="141">
        <v>2.8</v>
      </c>
      <c r="C1471" s="141">
        <v>160.01490149744748</v>
      </c>
      <c r="D1471" s="141">
        <v>228.74459999999999</v>
      </c>
      <c r="F1471" s="141">
        <v>31.82</v>
      </c>
      <c r="G1471" s="141">
        <v>31.06</v>
      </c>
    </row>
    <row r="1472" spans="1:7" x14ac:dyDescent="0.25">
      <c r="A1472" s="156">
        <v>24.5</v>
      </c>
      <c r="B1472" s="141">
        <v>2.806</v>
      </c>
      <c r="C1472" s="141">
        <v>160.20261321349219</v>
      </c>
      <c r="D1472" s="141">
        <v>229.41028421053034</v>
      </c>
      <c r="F1472" s="141">
        <v>31.82</v>
      </c>
      <c r="G1472" s="141">
        <v>31.051666666666701</v>
      </c>
    </row>
    <row r="1473" spans="1:7" x14ac:dyDescent="0.25">
      <c r="A1473" s="156">
        <v>24.516999999999999</v>
      </c>
      <c r="B1473" s="141">
        <v>2.806</v>
      </c>
      <c r="C1473" s="141">
        <v>160.06559014805057</v>
      </c>
      <c r="D1473" s="141">
        <v>230.12938260870033</v>
      </c>
      <c r="F1473" s="141">
        <v>31.82</v>
      </c>
      <c r="G1473" s="141">
        <v>31.04</v>
      </c>
    </row>
    <row r="1474" spans="1:7" x14ac:dyDescent="0.25">
      <c r="A1474" s="156">
        <v>24.533000000000001</v>
      </c>
      <c r="B1474" s="141">
        <v>2.81</v>
      </c>
      <c r="C1474" s="141">
        <v>160.21752336564421</v>
      </c>
      <c r="D1474" s="141">
        <v>230.8433500000001</v>
      </c>
      <c r="F1474" s="141">
        <v>31.83</v>
      </c>
      <c r="G1474" s="141">
        <v>31.04</v>
      </c>
    </row>
    <row r="1475" spans="1:7" x14ac:dyDescent="0.25">
      <c r="A1475" s="156">
        <v>24.55</v>
      </c>
      <c r="B1475" s="141">
        <v>2.8149999999999999</v>
      </c>
      <c r="C1475" s="141">
        <v>160.31561182563331</v>
      </c>
      <c r="D1475" s="141">
        <v>231.5492111111098</v>
      </c>
      <c r="F1475" s="141">
        <v>31.83</v>
      </c>
      <c r="G1475" s="141">
        <v>31.0328571428571</v>
      </c>
    </row>
    <row r="1476" spans="1:7" x14ac:dyDescent="0.25">
      <c r="A1476" s="156">
        <v>24.567</v>
      </c>
      <c r="B1476" s="141">
        <v>2.83</v>
      </c>
      <c r="C1476" s="141">
        <v>161.30973167749124</v>
      </c>
      <c r="D1476" s="141">
        <v>232.2441263157898</v>
      </c>
      <c r="F1476" s="141">
        <v>31.83</v>
      </c>
      <c r="G1476" s="141">
        <v>31.03</v>
      </c>
    </row>
    <row r="1477" spans="1:7" x14ac:dyDescent="0.25">
      <c r="A1477" s="156">
        <v>24.582999999999998</v>
      </c>
      <c r="B1477" s="141">
        <v>2.8233333333333301</v>
      </c>
      <c r="C1477" s="141">
        <v>160.67088020009999</v>
      </c>
      <c r="D1477" s="141">
        <v>232.94038947368063</v>
      </c>
      <c r="F1477" s="141">
        <v>31.87</v>
      </c>
      <c r="G1477" s="141">
        <v>31.024000000000001</v>
      </c>
    </row>
    <row r="1478" spans="1:7" x14ac:dyDescent="0.25">
      <c r="A1478" s="156">
        <v>24.6</v>
      </c>
      <c r="B1478" s="141">
        <v>2.8333333333333299</v>
      </c>
      <c r="C1478" s="141">
        <v>161.08135857427305</v>
      </c>
      <c r="D1478" s="141">
        <v>233.65137777778</v>
      </c>
      <c r="F1478" s="141">
        <v>31.87</v>
      </c>
      <c r="G1478" s="141">
        <v>31.03</v>
      </c>
    </row>
    <row r="1479" spans="1:7" x14ac:dyDescent="0.25">
      <c r="A1479" s="156">
        <v>24.617000000000001</v>
      </c>
      <c r="B1479" s="141">
        <v>2.8250000000000002</v>
      </c>
      <c r="C1479" s="141">
        <v>160.53234651670635</v>
      </c>
      <c r="D1479" s="141">
        <v>234.35710000000017</v>
      </c>
      <c r="F1479" s="141">
        <v>31.87</v>
      </c>
      <c r="G1479" s="141">
        <v>31.017499999999998</v>
      </c>
    </row>
    <row r="1480" spans="1:7" x14ac:dyDescent="0.25">
      <c r="A1480" s="156">
        <v>24.632999999999999</v>
      </c>
      <c r="B1480" s="141">
        <v>2.8250000000000002</v>
      </c>
      <c r="C1480" s="141">
        <v>160.46556950481801</v>
      </c>
      <c r="D1480" s="141">
        <v>235.01746956522038</v>
      </c>
      <c r="F1480" s="141">
        <v>31.89</v>
      </c>
      <c r="G1480" s="141">
        <v>31.016666666666701</v>
      </c>
    </row>
    <row r="1481" spans="1:7" x14ac:dyDescent="0.25">
      <c r="A1481" s="156">
        <v>24.65</v>
      </c>
      <c r="B1481" s="141">
        <v>2.8385714285714299</v>
      </c>
      <c r="C1481" s="141">
        <v>161.02120238998785</v>
      </c>
      <c r="D1481" s="141">
        <v>235.74712631579041</v>
      </c>
      <c r="F1481" s="141">
        <v>31.94</v>
      </c>
      <c r="G1481" s="141">
        <v>31.013999999999999</v>
      </c>
    </row>
    <row r="1482" spans="1:7" x14ac:dyDescent="0.25">
      <c r="A1482" s="156">
        <v>24.667000000000002</v>
      </c>
      <c r="B1482" s="141">
        <v>2.83</v>
      </c>
      <c r="C1482" s="141">
        <v>160.31359849161717</v>
      </c>
      <c r="D1482" s="141">
        <v>236.48999999999978</v>
      </c>
      <c r="F1482" s="141">
        <v>31.97</v>
      </c>
      <c r="G1482" s="141">
        <v>31.015000000000001</v>
      </c>
    </row>
    <row r="1483" spans="1:7" x14ac:dyDescent="0.25">
      <c r="A1483" s="156">
        <v>24.683</v>
      </c>
      <c r="B1483" s="141">
        <v>2.84</v>
      </c>
      <c r="C1483" s="141">
        <v>160.93645364569755</v>
      </c>
      <c r="D1483" s="141">
        <v>237.1806000000006</v>
      </c>
      <c r="F1483" s="141">
        <v>31.94</v>
      </c>
      <c r="G1483" s="141">
        <v>31.003333333333298</v>
      </c>
    </row>
    <row r="1484" spans="1:7" x14ac:dyDescent="0.25">
      <c r="A1484" s="156">
        <v>24.7</v>
      </c>
      <c r="B1484" s="141">
        <v>2.835</v>
      </c>
      <c r="C1484" s="141">
        <v>160.51137221575735</v>
      </c>
      <c r="D1484" s="141">
        <v>237.94344210526015</v>
      </c>
      <c r="F1484" s="141">
        <v>31.954999999999998</v>
      </c>
      <c r="G1484" s="141">
        <v>31.011428571428599</v>
      </c>
    </row>
    <row r="1485" spans="1:7" x14ac:dyDescent="0.25">
      <c r="A1485" s="156">
        <v>24.716999999999999</v>
      </c>
      <c r="B1485" s="141">
        <v>2.85</v>
      </c>
      <c r="C1485" s="141">
        <v>161.26850626988391</v>
      </c>
      <c r="D1485" s="141">
        <v>238.64804444444053</v>
      </c>
      <c r="F1485" s="141">
        <v>32.015000000000001</v>
      </c>
      <c r="G1485" s="141">
        <v>30.995000000000001</v>
      </c>
    </row>
    <row r="1486" spans="1:7" x14ac:dyDescent="0.25">
      <c r="A1486" s="156">
        <v>24.733000000000001</v>
      </c>
      <c r="B1486" s="141">
        <v>2.86</v>
      </c>
      <c r="C1486" s="141">
        <v>161.65533438553055</v>
      </c>
      <c r="D1486" s="141">
        <v>239.32791249999991</v>
      </c>
      <c r="F1486" s="141">
        <v>32.015000000000001</v>
      </c>
      <c r="G1486" s="141">
        <v>31.004999999999999</v>
      </c>
    </row>
    <row r="1487" spans="1:7" x14ac:dyDescent="0.25">
      <c r="A1487" s="156">
        <v>24.75</v>
      </c>
      <c r="B1487" s="141">
        <v>2.8620000000000001</v>
      </c>
      <c r="C1487" s="141">
        <v>161.6739239076029</v>
      </c>
      <c r="D1487" s="141">
        <v>240.07310000000052</v>
      </c>
      <c r="F1487" s="141">
        <v>32.046666666666702</v>
      </c>
      <c r="G1487" s="141">
        <v>31</v>
      </c>
    </row>
    <row r="1488" spans="1:7" x14ac:dyDescent="0.25">
      <c r="A1488" s="156">
        <v>24.766999999999999</v>
      </c>
      <c r="B1488" s="141">
        <v>2.8849999999999998</v>
      </c>
      <c r="C1488" s="141">
        <v>163.03416557860717</v>
      </c>
      <c r="D1488" s="141">
        <v>240.7866625000006</v>
      </c>
      <c r="F1488" s="141">
        <v>32.046666666666702</v>
      </c>
      <c r="G1488" s="141">
        <v>31.01</v>
      </c>
    </row>
    <row r="1489" spans="1:7" x14ac:dyDescent="0.25">
      <c r="A1489" s="156">
        <v>24.783000000000001</v>
      </c>
      <c r="B1489" s="141">
        <v>2.88</v>
      </c>
      <c r="C1489" s="141">
        <v>162.52774027947146</v>
      </c>
      <c r="D1489" s="141">
        <v>241.55991578947032</v>
      </c>
      <c r="F1489" s="141">
        <v>32.063333333333297</v>
      </c>
      <c r="G1489" s="141">
        <v>31.004999999999999</v>
      </c>
    </row>
    <row r="1490" spans="1:7" x14ac:dyDescent="0.25">
      <c r="A1490" s="156">
        <v>24.8</v>
      </c>
      <c r="B1490" s="141">
        <v>2.88</v>
      </c>
      <c r="C1490" s="141">
        <v>162.39586504132077</v>
      </c>
      <c r="D1490" s="141">
        <v>242.27109999999993</v>
      </c>
      <c r="F1490" s="141">
        <v>32.14</v>
      </c>
      <c r="G1490" s="141">
        <v>31</v>
      </c>
    </row>
    <row r="1491" spans="1:7" x14ac:dyDescent="0.25">
      <c r="A1491" s="156">
        <v>24.817</v>
      </c>
      <c r="B1491" s="141">
        <v>2.8866666666666698</v>
      </c>
      <c r="C1491" s="141">
        <v>162.65379177804027</v>
      </c>
      <c r="D1491" s="141">
        <v>242.96112631579035</v>
      </c>
      <c r="F1491" s="141">
        <v>32.159999999999997</v>
      </c>
      <c r="G1491" s="141">
        <v>30.998333333333299</v>
      </c>
    </row>
    <row r="1492" spans="1:7" x14ac:dyDescent="0.25">
      <c r="A1492" s="156">
        <v>24.832999999999998</v>
      </c>
      <c r="B1492" s="141">
        <v>2.8849999999999998</v>
      </c>
      <c r="C1492" s="141">
        <v>162.33593818123074</v>
      </c>
      <c r="D1492" s="141">
        <v>243.74183809524038</v>
      </c>
      <c r="F1492" s="141">
        <v>32.174999999999997</v>
      </c>
      <c r="G1492" s="141">
        <v>31.002500000000001</v>
      </c>
    </row>
    <row r="1493" spans="1:7" x14ac:dyDescent="0.25">
      <c r="A1493" s="156">
        <v>24.85</v>
      </c>
      <c r="B1493" s="141">
        <v>2.895</v>
      </c>
      <c r="C1493" s="141">
        <v>162.95528045128341</v>
      </c>
      <c r="D1493" s="141">
        <v>244.44891818181986</v>
      </c>
      <c r="F1493" s="141">
        <v>32.21</v>
      </c>
      <c r="G1493" s="141">
        <v>31</v>
      </c>
    </row>
    <row r="1494" spans="1:7" x14ac:dyDescent="0.25">
      <c r="A1494" s="156">
        <v>24.867000000000001</v>
      </c>
      <c r="B1494" s="141">
        <v>2.9</v>
      </c>
      <c r="C1494" s="141">
        <v>163.16486650919279</v>
      </c>
      <c r="D1494" s="141">
        <v>245.1549500000001</v>
      </c>
      <c r="F1494" s="141">
        <v>32.229999999999997</v>
      </c>
      <c r="G1494" s="141">
        <v>31.004444444444399</v>
      </c>
    </row>
    <row r="1495" spans="1:7" x14ac:dyDescent="0.25">
      <c r="A1495" s="156">
        <v>24.882999999999999</v>
      </c>
      <c r="B1495" s="141">
        <v>2.895</v>
      </c>
      <c r="C1495" s="141">
        <v>162.71092886054049</v>
      </c>
      <c r="D1495" s="141">
        <v>245.8725000000004</v>
      </c>
      <c r="F1495" s="141">
        <v>32.229999999999997</v>
      </c>
      <c r="G1495" s="141">
        <v>31</v>
      </c>
    </row>
    <row r="1496" spans="1:7" x14ac:dyDescent="0.25">
      <c r="A1496" s="156">
        <v>24.9</v>
      </c>
      <c r="B1496" s="141">
        <v>2.9049999999999998</v>
      </c>
      <c r="C1496" s="141">
        <v>163.1681395830131</v>
      </c>
      <c r="D1496" s="141">
        <v>246.59569999999985</v>
      </c>
      <c r="F1496" s="141">
        <v>32.256666666666703</v>
      </c>
      <c r="G1496" s="141">
        <v>30.9933333333333</v>
      </c>
    </row>
    <row r="1497" spans="1:7" x14ac:dyDescent="0.25">
      <c r="A1497" s="156">
        <v>24.917000000000002</v>
      </c>
      <c r="B1497" s="141">
        <v>2.9049999999999998</v>
      </c>
      <c r="C1497" s="141">
        <v>162.96956234585389</v>
      </c>
      <c r="D1497" s="141">
        <v>247.31871764706011</v>
      </c>
      <c r="F1497" s="141">
        <v>32.31</v>
      </c>
      <c r="G1497" s="141">
        <v>31</v>
      </c>
    </row>
    <row r="1498" spans="1:7" x14ac:dyDescent="0.25">
      <c r="A1498" s="156">
        <v>24.933</v>
      </c>
      <c r="B1498" s="141">
        <v>2.9049999999999998</v>
      </c>
      <c r="C1498" s="141">
        <v>162.79631034088064</v>
      </c>
      <c r="D1498" s="141">
        <v>248.03836470588067</v>
      </c>
      <c r="F1498" s="141">
        <v>32.33</v>
      </c>
      <c r="G1498" s="141">
        <v>30.9933333333333</v>
      </c>
    </row>
    <row r="1499" spans="1:7" x14ac:dyDescent="0.25">
      <c r="A1499" s="156">
        <v>24.95</v>
      </c>
      <c r="B1499" s="141">
        <v>2.91</v>
      </c>
      <c r="C1499" s="141">
        <v>163.0729642768278</v>
      </c>
      <c r="D1499" s="141">
        <v>248.77770526315999</v>
      </c>
      <c r="F1499" s="141">
        <v>32.33</v>
      </c>
      <c r="G1499" s="141">
        <v>30.992000000000001</v>
      </c>
    </row>
    <row r="1500" spans="1:7" x14ac:dyDescent="0.25">
      <c r="A1500" s="156">
        <v>24.966999999999999</v>
      </c>
      <c r="B1500" s="141">
        <v>2.91</v>
      </c>
      <c r="C1500" s="141">
        <v>163.04270588144286</v>
      </c>
      <c r="D1500" s="141">
        <v>249.54560000000038</v>
      </c>
      <c r="F1500" s="141">
        <v>32.36</v>
      </c>
      <c r="G1500" s="141">
        <v>30.994</v>
      </c>
    </row>
    <row r="1501" spans="1:7" x14ac:dyDescent="0.25">
      <c r="A1501" s="156">
        <v>24.983000000000001</v>
      </c>
      <c r="B1501" s="141">
        <v>2.92</v>
      </c>
      <c r="C1501" s="141">
        <v>163.51721837639775</v>
      </c>
      <c r="D1501" s="141">
        <v>250.23835000000054</v>
      </c>
      <c r="F1501" s="141">
        <v>32.380000000000003</v>
      </c>
      <c r="G1501" s="141">
        <v>31.0045454545455</v>
      </c>
    </row>
    <row r="1502" spans="1:7" x14ac:dyDescent="0.25">
      <c r="A1502" s="156">
        <v>25</v>
      </c>
      <c r="B1502" s="141">
        <v>2.9166666666666701</v>
      </c>
      <c r="C1502" s="141">
        <v>162.95221969087601</v>
      </c>
      <c r="D1502" s="141">
        <v>251.01036470588042</v>
      </c>
      <c r="F1502" s="141">
        <v>32.409999999999997</v>
      </c>
      <c r="G1502" s="141">
        <v>30.994</v>
      </c>
    </row>
    <row r="1503" spans="1:7" x14ac:dyDescent="0.25">
      <c r="A1503" s="156">
        <v>25.016999999999999</v>
      </c>
      <c r="B1503" s="141">
        <v>2.93</v>
      </c>
      <c r="C1503" s="141">
        <v>163.78278665494148</v>
      </c>
      <c r="D1503" s="141">
        <v>251.72270526316061</v>
      </c>
      <c r="F1503" s="141">
        <v>32.43</v>
      </c>
      <c r="G1503" s="141">
        <v>31.003333333333298</v>
      </c>
    </row>
    <row r="1504" spans="1:7" x14ac:dyDescent="0.25">
      <c r="A1504" s="156">
        <v>25.033000000000001</v>
      </c>
      <c r="B1504" s="141">
        <v>2.9366666666666701</v>
      </c>
      <c r="C1504" s="141">
        <v>164.15853121605588</v>
      </c>
      <c r="D1504" s="141">
        <v>252.45812941176064</v>
      </c>
      <c r="F1504" s="141">
        <v>32.44</v>
      </c>
      <c r="G1504" s="141">
        <v>30.995000000000001</v>
      </c>
    </row>
    <row r="1505" spans="1:7" x14ac:dyDescent="0.25">
      <c r="A1505" s="156">
        <v>25.05</v>
      </c>
      <c r="B1505" s="141">
        <v>2.9350000000000001</v>
      </c>
      <c r="C1505" s="141">
        <v>164.13351879946177</v>
      </c>
      <c r="D1505" s="141">
        <v>253.20686666667007</v>
      </c>
      <c r="F1505" s="141">
        <v>32.44</v>
      </c>
      <c r="G1505" s="141">
        <v>31.004999999999999</v>
      </c>
    </row>
    <row r="1506" spans="1:7" x14ac:dyDescent="0.25">
      <c r="A1506" s="156">
        <v>25.067</v>
      </c>
      <c r="B1506" s="141">
        <v>2.9350000000000001</v>
      </c>
      <c r="C1506" s="141">
        <v>163.80121620286377</v>
      </c>
      <c r="D1506" s="141">
        <v>253.96030588235044</v>
      </c>
      <c r="F1506" s="141">
        <v>32.44</v>
      </c>
      <c r="G1506" s="141">
        <v>30.997142857142901</v>
      </c>
    </row>
    <row r="1507" spans="1:7" x14ac:dyDescent="0.25">
      <c r="A1507" s="156">
        <v>25.082999999999998</v>
      </c>
      <c r="B1507" s="141">
        <v>2.95</v>
      </c>
      <c r="C1507" s="141">
        <v>164.71768338712101</v>
      </c>
      <c r="D1507" s="141">
        <v>254.66790000000037</v>
      </c>
      <c r="F1507" s="141">
        <v>32.49</v>
      </c>
      <c r="G1507" s="141">
        <v>31.0045454545455</v>
      </c>
    </row>
    <row r="1508" spans="1:7" x14ac:dyDescent="0.25">
      <c r="A1508" s="156">
        <v>25.1</v>
      </c>
      <c r="B1508" s="141">
        <v>2.9550000000000001</v>
      </c>
      <c r="C1508" s="141">
        <v>164.62007664081577</v>
      </c>
      <c r="D1508" s="141">
        <v>255.44955238095008</v>
      </c>
      <c r="F1508" s="141">
        <v>32.53</v>
      </c>
      <c r="G1508" s="141">
        <v>31</v>
      </c>
    </row>
    <row r="1509" spans="1:7" x14ac:dyDescent="0.25">
      <c r="A1509" s="156">
        <v>25.117000000000001</v>
      </c>
      <c r="B1509" s="141">
        <v>2.9550000000000001</v>
      </c>
      <c r="C1509" s="141">
        <v>164.6106401056195</v>
      </c>
      <c r="D1509" s="141">
        <v>256.19970000000012</v>
      </c>
      <c r="F1509" s="141">
        <v>32.564999999999998</v>
      </c>
      <c r="G1509" s="141">
        <v>31</v>
      </c>
    </row>
    <row r="1510" spans="1:7" x14ac:dyDescent="0.25">
      <c r="A1510" s="156">
        <v>25.132999999999999</v>
      </c>
      <c r="B1510" s="141">
        <v>2.95</v>
      </c>
      <c r="C1510" s="141">
        <v>163.99350835069922</v>
      </c>
      <c r="D1510" s="141">
        <v>256.91489411764996</v>
      </c>
      <c r="F1510" s="141">
        <v>32.630000000000003</v>
      </c>
      <c r="G1510" s="141">
        <v>31.001666666666701</v>
      </c>
    </row>
    <row r="1511" spans="1:7" x14ac:dyDescent="0.25">
      <c r="A1511" s="156">
        <v>25.15</v>
      </c>
      <c r="B1511" s="141">
        <v>2.9750000000000001</v>
      </c>
      <c r="C1511" s="141">
        <v>165.57829558873803</v>
      </c>
      <c r="D1511" s="141">
        <v>257.69277647059062</v>
      </c>
      <c r="F1511" s="141">
        <v>32.659999999999997</v>
      </c>
      <c r="G1511" s="141">
        <v>31.003333333333298</v>
      </c>
    </row>
    <row r="1512" spans="1:7" x14ac:dyDescent="0.25">
      <c r="A1512" s="156">
        <v>25.167000000000002</v>
      </c>
      <c r="B1512" s="141">
        <v>2.9750000000000001</v>
      </c>
      <c r="C1512" s="141">
        <v>165.6533234504366</v>
      </c>
      <c r="D1512" s="141">
        <v>258.44470526316036</v>
      </c>
      <c r="F1512" s="141">
        <v>32.64</v>
      </c>
      <c r="G1512" s="141">
        <v>30.998000000000001</v>
      </c>
    </row>
    <row r="1513" spans="1:7" x14ac:dyDescent="0.25">
      <c r="A1513" s="156">
        <v>25.183</v>
      </c>
      <c r="B1513" s="141">
        <v>2.9649999999999999</v>
      </c>
      <c r="C1513" s="141">
        <v>164.7883849325703</v>
      </c>
      <c r="D1513" s="141">
        <v>259.20719999999983</v>
      </c>
      <c r="F1513" s="141">
        <v>32.685000000000002</v>
      </c>
      <c r="G1513" s="141">
        <v>31.004444444444399</v>
      </c>
    </row>
    <row r="1514" spans="1:7" x14ac:dyDescent="0.25">
      <c r="A1514" s="156">
        <v>25.2</v>
      </c>
      <c r="B1514" s="141">
        <v>2.9750000000000001</v>
      </c>
      <c r="C1514" s="141">
        <v>165.24715631340896</v>
      </c>
      <c r="D1514" s="141">
        <v>259.95865263158066</v>
      </c>
      <c r="F1514" s="141">
        <v>32.700000000000003</v>
      </c>
      <c r="G1514" s="141">
        <v>31.004999999999999</v>
      </c>
    </row>
    <row r="1515" spans="1:7" x14ac:dyDescent="0.25">
      <c r="A1515" s="156">
        <v>25.216999999999999</v>
      </c>
      <c r="B1515" s="141">
        <v>2.97</v>
      </c>
      <c r="C1515" s="141">
        <v>164.89010462761865</v>
      </c>
      <c r="D1515" s="141">
        <v>260.70555238095039</v>
      </c>
      <c r="F1515" s="141">
        <v>32.75</v>
      </c>
      <c r="G1515" s="141">
        <v>30.997142857142901</v>
      </c>
    </row>
    <row r="1516" spans="1:7" x14ac:dyDescent="0.25">
      <c r="A1516" s="156">
        <v>25.233000000000001</v>
      </c>
      <c r="B1516" s="141">
        <v>2.98</v>
      </c>
      <c r="C1516" s="141">
        <v>164.9734165340945</v>
      </c>
      <c r="D1516" s="141">
        <v>261.47279047619031</v>
      </c>
      <c r="F1516" s="141">
        <v>32.895000000000003</v>
      </c>
      <c r="G1516" s="141">
        <v>31.004999999999999</v>
      </c>
    </row>
    <row r="1517" spans="1:7" x14ac:dyDescent="0.25">
      <c r="A1517" s="156">
        <v>25.25</v>
      </c>
      <c r="B1517" s="141">
        <v>2.9940000000000002</v>
      </c>
      <c r="C1517" s="141">
        <v>165.40311268288463</v>
      </c>
      <c r="D1517" s="141">
        <v>262.20899999999983</v>
      </c>
      <c r="F1517" s="141">
        <v>32.975000000000001</v>
      </c>
      <c r="G1517" s="141">
        <v>31.008333333333301</v>
      </c>
    </row>
    <row r="1518" spans="1:7" x14ac:dyDescent="0.25">
      <c r="A1518" s="156">
        <v>25.266999999999999</v>
      </c>
      <c r="B1518" s="141">
        <v>2.9950000000000001</v>
      </c>
      <c r="C1518" s="141">
        <v>166.13511075282997</v>
      </c>
      <c r="D1518" s="141">
        <v>262.9858272727306</v>
      </c>
      <c r="F1518" s="141">
        <v>32.784999999999997</v>
      </c>
      <c r="G1518" s="141">
        <v>31.004000000000001</v>
      </c>
    </row>
    <row r="1519" spans="1:7" x14ac:dyDescent="0.25">
      <c r="A1519" s="156">
        <v>25.283000000000001</v>
      </c>
      <c r="B1519" s="141">
        <v>2.98</v>
      </c>
      <c r="C1519" s="141">
        <v>165.37565852239601</v>
      </c>
      <c r="D1519" s="141">
        <v>263.72217894737059</v>
      </c>
      <c r="F1519" s="141">
        <v>32.734999999999999</v>
      </c>
      <c r="G1519" s="141">
        <v>31</v>
      </c>
    </row>
    <row r="1520" spans="1:7" x14ac:dyDescent="0.25">
      <c r="A1520" s="156">
        <v>25.3</v>
      </c>
      <c r="B1520" s="141">
        <v>2.9980000000000002</v>
      </c>
      <c r="C1520" s="141">
        <v>166.07275581396871</v>
      </c>
      <c r="D1520" s="141">
        <v>264.50037777778016</v>
      </c>
      <c r="F1520" s="141">
        <v>32.770000000000003</v>
      </c>
      <c r="G1520" s="141">
        <v>30.9933333333333</v>
      </c>
    </row>
    <row r="1521" spans="1:7" x14ac:dyDescent="0.25">
      <c r="A1521" s="156">
        <v>25.317</v>
      </c>
      <c r="B1521" s="141">
        <v>2.99</v>
      </c>
      <c r="C1521" s="141">
        <v>165.36150737350511</v>
      </c>
      <c r="D1521" s="141">
        <v>265.28117894736988</v>
      </c>
      <c r="F1521" s="141">
        <v>32.784999999999997</v>
      </c>
      <c r="G1521" s="141">
        <v>31.003333333333298</v>
      </c>
    </row>
    <row r="1522" spans="1:7" x14ac:dyDescent="0.25">
      <c r="A1522" s="156">
        <v>25.332999999999998</v>
      </c>
      <c r="B1522" s="141">
        <v>2.9866666666666699</v>
      </c>
      <c r="C1522" s="141">
        <v>165.01448733600401</v>
      </c>
      <c r="D1522" s="141">
        <v>266.0503894736803</v>
      </c>
      <c r="F1522" s="141">
        <v>32.82</v>
      </c>
      <c r="G1522" s="141">
        <v>31</v>
      </c>
    </row>
    <row r="1523" spans="1:7" x14ac:dyDescent="0.25">
      <c r="A1523" s="156">
        <v>25.35</v>
      </c>
      <c r="B1523" s="141">
        <v>2.9966666666666701</v>
      </c>
      <c r="C1523" s="141">
        <v>165.39727597920296</v>
      </c>
      <c r="D1523" s="141">
        <v>266.80419090908981</v>
      </c>
      <c r="F1523" s="141">
        <v>32.854999999999997</v>
      </c>
      <c r="G1523" s="141">
        <v>31.004000000000001</v>
      </c>
    </row>
    <row r="1524" spans="1:7" x14ac:dyDescent="0.25">
      <c r="A1524" s="156">
        <v>25.367000000000001</v>
      </c>
      <c r="B1524" s="141">
        <v>2.9966666666666701</v>
      </c>
      <c r="C1524" s="141">
        <v>165.23449258448784</v>
      </c>
      <c r="D1524" s="141">
        <v>267.55765882352989</v>
      </c>
      <c r="F1524" s="141">
        <v>32.914999999999999</v>
      </c>
      <c r="G1524" s="141">
        <v>30.998000000000001</v>
      </c>
    </row>
    <row r="1525" spans="1:7" x14ac:dyDescent="0.25">
      <c r="A1525" s="156">
        <v>25.382999999999999</v>
      </c>
      <c r="B1525" s="141">
        <v>3.0150000000000001</v>
      </c>
      <c r="C1525" s="141">
        <v>166.17625573195733</v>
      </c>
      <c r="D1525" s="141">
        <v>268.31470526316025</v>
      </c>
      <c r="F1525" s="141">
        <v>33.005000000000003</v>
      </c>
      <c r="G1525" s="141">
        <v>30.998000000000001</v>
      </c>
    </row>
    <row r="1526" spans="1:7" x14ac:dyDescent="0.25">
      <c r="A1526" s="156">
        <v>25.4</v>
      </c>
      <c r="B1526" s="141">
        <v>3.02</v>
      </c>
      <c r="C1526" s="141">
        <v>166.25799467864445</v>
      </c>
      <c r="D1526" s="141">
        <v>269.12976666667055</v>
      </c>
      <c r="F1526" s="141">
        <v>33.090000000000003</v>
      </c>
      <c r="G1526" s="141">
        <v>31.013000000000002</v>
      </c>
    </row>
    <row r="1527" spans="1:7" x14ac:dyDescent="0.25">
      <c r="A1527" s="156">
        <v>25.417000000000002</v>
      </c>
      <c r="B1527" s="141">
        <v>3.03</v>
      </c>
      <c r="C1527" s="141">
        <v>166.6603800606909</v>
      </c>
      <c r="D1527" s="141">
        <v>269.83507058824034</v>
      </c>
      <c r="F1527" s="141">
        <v>33.134999999999998</v>
      </c>
      <c r="G1527" s="141">
        <v>31.01</v>
      </c>
    </row>
    <row r="1528" spans="1:7" x14ac:dyDescent="0.25">
      <c r="A1528" s="156">
        <v>25.433</v>
      </c>
      <c r="B1528" s="141">
        <v>3.04</v>
      </c>
      <c r="C1528" s="141">
        <v>167.18606165848612</v>
      </c>
      <c r="D1528" s="141">
        <v>270.6459333333305</v>
      </c>
      <c r="F1528" s="141">
        <v>33.200000000000003</v>
      </c>
      <c r="G1528" s="141">
        <v>31.015000000000001</v>
      </c>
    </row>
    <row r="1529" spans="1:7" x14ac:dyDescent="0.25">
      <c r="A1529" s="156">
        <v>25.45</v>
      </c>
      <c r="B1529" s="141">
        <v>3.0433333333333299</v>
      </c>
      <c r="C1529" s="141">
        <v>167.3519890955466</v>
      </c>
      <c r="D1529" s="141">
        <v>271.40371764706015</v>
      </c>
      <c r="F1529" s="141">
        <v>33.24</v>
      </c>
      <c r="G1529" s="141">
        <v>31</v>
      </c>
    </row>
    <row r="1530" spans="1:7" x14ac:dyDescent="0.25">
      <c r="A1530" s="156">
        <v>25.466999999999999</v>
      </c>
      <c r="B1530" s="141">
        <v>3.0550000000000002</v>
      </c>
      <c r="C1530" s="141">
        <v>167.88990758639912</v>
      </c>
      <c r="D1530" s="141">
        <v>272.18907619048059</v>
      </c>
      <c r="F1530" s="141">
        <v>33.295000000000002</v>
      </c>
      <c r="G1530" s="141">
        <v>31.0133333333333</v>
      </c>
    </row>
    <row r="1531" spans="1:7" x14ac:dyDescent="0.25">
      <c r="A1531" s="156">
        <v>25.483000000000001</v>
      </c>
      <c r="B1531" s="141">
        <v>3.06666666666667</v>
      </c>
      <c r="C1531" s="141">
        <v>168.37349616549105</v>
      </c>
      <c r="D1531" s="141">
        <v>273.00954444444051</v>
      </c>
      <c r="F1531" s="141">
        <v>33.295000000000002</v>
      </c>
      <c r="G1531" s="141">
        <v>31</v>
      </c>
    </row>
    <row r="1532" spans="1:7" x14ac:dyDescent="0.25">
      <c r="A1532" s="156">
        <v>25.5</v>
      </c>
      <c r="B1532" s="141">
        <v>3.06</v>
      </c>
      <c r="C1532" s="141">
        <v>167.86023142445143</v>
      </c>
      <c r="D1532" s="141">
        <v>273.7498631578901</v>
      </c>
      <c r="F1532" s="141">
        <v>33.42</v>
      </c>
      <c r="G1532" s="141">
        <v>31.0133333333333</v>
      </c>
    </row>
    <row r="1533" spans="1:7" x14ac:dyDescent="0.25">
      <c r="A1533" s="156">
        <v>25.516999999999999</v>
      </c>
      <c r="B1533" s="141">
        <v>3.0649999999999999</v>
      </c>
      <c r="C1533" s="141">
        <v>168.10056270312433</v>
      </c>
      <c r="D1533" s="141">
        <v>274.50941250000051</v>
      </c>
      <c r="F1533" s="141">
        <v>33.43</v>
      </c>
      <c r="G1533" s="141">
        <v>31.02</v>
      </c>
    </row>
    <row r="1534" spans="1:7" x14ac:dyDescent="0.25">
      <c r="A1534" s="156">
        <v>25.533000000000001</v>
      </c>
      <c r="B1534" s="141">
        <v>3.07</v>
      </c>
      <c r="C1534" s="141">
        <v>168.19652023566903</v>
      </c>
      <c r="D1534" s="141">
        <v>275.28890000000047</v>
      </c>
      <c r="F1534" s="141">
        <v>33.49</v>
      </c>
      <c r="G1534" s="141">
        <v>31.021428571428601</v>
      </c>
    </row>
    <row r="1535" spans="1:7" x14ac:dyDescent="0.25">
      <c r="A1535" s="156">
        <v>25.55</v>
      </c>
      <c r="B1535" s="141">
        <v>3.0739999999999998</v>
      </c>
      <c r="C1535" s="141">
        <v>168.57594951053355</v>
      </c>
      <c r="D1535" s="141">
        <v>276.09407619048034</v>
      </c>
      <c r="F1535" s="141">
        <v>33.46</v>
      </c>
      <c r="G1535" s="141">
        <v>31.014285714285698</v>
      </c>
    </row>
    <row r="1536" spans="1:7" x14ac:dyDescent="0.25">
      <c r="A1536" s="156">
        <v>25.567</v>
      </c>
      <c r="B1536" s="141">
        <v>3.0816666666666701</v>
      </c>
      <c r="C1536" s="141">
        <v>168.74147866149073</v>
      </c>
      <c r="D1536" s="141">
        <v>276.82449473684028</v>
      </c>
      <c r="F1536" s="141">
        <v>33.505000000000003</v>
      </c>
      <c r="G1536" s="141">
        <v>31.015000000000001</v>
      </c>
    </row>
    <row r="1537" spans="1:7" x14ac:dyDescent="0.25">
      <c r="A1537" s="156">
        <v>25.582999999999998</v>
      </c>
      <c r="B1537" s="141">
        <v>3.085</v>
      </c>
      <c r="C1537" s="141">
        <v>168.64433112100824</v>
      </c>
      <c r="D1537" s="141">
        <v>277.65260000000035</v>
      </c>
      <c r="F1537" s="141">
        <v>33.564999999999998</v>
      </c>
      <c r="G1537" s="141">
        <v>31.02</v>
      </c>
    </row>
    <row r="1538" spans="1:7" x14ac:dyDescent="0.25">
      <c r="A1538" s="156">
        <v>25.6</v>
      </c>
      <c r="B1538" s="141">
        <v>3.09</v>
      </c>
      <c r="C1538" s="141">
        <v>168.70936524537012</v>
      </c>
      <c r="D1538" s="141">
        <v>278.4368000000004</v>
      </c>
      <c r="F1538" s="141">
        <v>33.64</v>
      </c>
      <c r="G1538" s="141">
        <v>31.0133333333333</v>
      </c>
    </row>
    <row r="1539" spans="1:7" x14ac:dyDescent="0.25">
      <c r="A1539" s="156">
        <v>25.617000000000001</v>
      </c>
      <c r="B1539" s="141">
        <v>3.0950000000000002</v>
      </c>
      <c r="C1539" s="141">
        <v>168.94036950621336</v>
      </c>
      <c r="D1539" s="141">
        <v>279.26699130435009</v>
      </c>
      <c r="F1539" s="141">
        <v>33.72</v>
      </c>
      <c r="G1539" s="141">
        <v>31.02</v>
      </c>
    </row>
    <row r="1540" spans="1:7" x14ac:dyDescent="0.25">
      <c r="A1540" s="156">
        <v>25.632999999999999</v>
      </c>
      <c r="B1540" s="141">
        <v>3.11</v>
      </c>
      <c r="C1540" s="141">
        <v>169.64941733465869</v>
      </c>
      <c r="D1540" s="141">
        <v>280.08128421053061</v>
      </c>
      <c r="F1540" s="141">
        <v>33.770000000000003</v>
      </c>
      <c r="G1540" s="141">
        <v>31.013999999999999</v>
      </c>
    </row>
    <row r="1541" spans="1:7" x14ac:dyDescent="0.25">
      <c r="A1541" s="156">
        <v>25.65</v>
      </c>
      <c r="B1541" s="141">
        <v>3.11</v>
      </c>
      <c r="C1541" s="141">
        <v>169.39235793377631</v>
      </c>
      <c r="D1541" s="141">
        <v>280.87330588235</v>
      </c>
      <c r="F1541" s="141">
        <v>33.82</v>
      </c>
      <c r="G1541" s="141">
        <v>31.023333333333301</v>
      </c>
    </row>
    <row r="1542" spans="1:7" x14ac:dyDescent="0.25">
      <c r="A1542" s="156">
        <v>25.667000000000002</v>
      </c>
      <c r="B1542" s="141">
        <v>3.11</v>
      </c>
      <c r="C1542" s="141">
        <v>169.44714329844186</v>
      </c>
      <c r="D1542" s="141">
        <v>281.67774999999983</v>
      </c>
      <c r="F1542" s="141">
        <v>33.86</v>
      </c>
      <c r="G1542" s="141">
        <v>31.02</v>
      </c>
    </row>
    <row r="1543" spans="1:7" x14ac:dyDescent="0.25">
      <c r="A1543" s="156">
        <v>25.683</v>
      </c>
      <c r="B1543" s="141">
        <v>3.125</v>
      </c>
      <c r="C1543" s="141">
        <v>170.08706003188141</v>
      </c>
      <c r="D1543" s="141">
        <v>282.46234999999979</v>
      </c>
      <c r="F1543" s="141">
        <v>33.954999999999998</v>
      </c>
      <c r="G1543" s="141">
        <v>31.03</v>
      </c>
    </row>
    <row r="1544" spans="1:7" x14ac:dyDescent="0.25">
      <c r="A1544" s="156">
        <v>25.7</v>
      </c>
      <c r="B1544" s="141">
        <v>3.1349999999999998</v>
      </c>
      <c r="C1544" s="141">
        <v>170.45218735464223</v>
      </c>
      <c r="D1544" s="141">
        <v>283.28343333333032</v>
      </c>
      <c r="F1544" s="141">
        <v>33.97</v>
      </c>
      <c r="G1544" s="141">
        <v>31.024999999999999</v>
      </c>
    </row>
    <row r="1545" spans="1:7" x14ac:dyDescent="0.25">
      <c r="A1545" s="156">
        <v>25.716999999999999</v>
      </c>
      <c r="B1545" s="141">
        <v>3.145</v>
      </c>
      <c r="C1545" s="141">
        <v>170.97769001530503</v>
      </c>
      <c r="D1545" s="141">
        <v>284.13435000000027</v>
      </c>
      <c r="F1545" s="141">
        <v>34.015000000000001</v>
      </c>
      <c r="G1545" s="141">
        <v>31.02</v>
      </c>
    </row>
    <row r="1546" spans="1:7" x14ac:dyDescent="0.25">
      <c r="A1546" s="156">
        <v>25.733000000000001</v>
      </c>
      <c r="B1546" s="141">
        <v>3.1360000000000001</v>
      </c>
      <c r="C1546" s="141">
        <v>170.41247123663319</v>
      </c>
      <c r="D1546" s="141">
        <v>284.89541250000002</v>
      </c>
      <c r="F1546" s="141">
        <v>34.005000000000003</v>
      </c>
      <c r="G1546" s="141">
        <v>31.03</v>
      </c>
    </row>
    <row r="1547" spans="1:7" x14ac:dyDescent="0.25">
      <c r="A1547" s="156">
        <v>25.75</v>
      </c>
      <c r="B1547" s="141">
        <v>3.145</v>
      </c>
      <c r="C1547" s="141">
        <v>170.83658647643676</v>
      </c>
      <c r="D1547" s="141">
        <v>285.65728421053063</v>
      </c>
      <c r="F1547" s="141">
        <v>34.090000000000003</v>
      </c>
      <c r="G1547" s="141">
        <v>31.023333333333301</v>
      </c>
    </row>
    <row r="1548" spans="1:7" x14ac:dyDescent="0.25">
      <c r="A1548" s="156">
        <v>25.766999999999999</v>
      </c>
      <c r="B1548" s="141">
        <v>3.1549999999999998</v>
      </c>
      <c r="C1548" s="141">
        <v>171.25649382793304</v>
      </c>
      <c r="D1548" s="141">
        <v>286.47570526316031</v>
      </c>
      <c r="F1548" s="141">
        <v>34.125</v>
      </c>
      <c r="G1548" s="141">
        <v>31.02</v>
      </c>
    </row>
    <row r="1549" spans="1:7" x14ac:dyDescent="0.25">
      <c r="A1549" s="156">
        <v>25.783000000000001</v>
      </c>
      <c r="B1549" s="141">
        <v>3.165</v>
      </c>
      <c r="C1549" s="141">
        <v>171.40240302199459</v>
      </c>
      <c r="D1549" s="141">
        <v>287.3094000000001</v>
      </c>
      <c r="F1549" s="141">
        <v>34.274999999999999</v>
      </c>
      <c r="G1549" s="141">
        <v>31.03</v>
      </c>
    </row>
    <row r="1550" spans="1:7" x14ac:dyDescent="0.25">
      <c r="A1550" s="156">
        <v>25.8</v>
      </c>
      <c r="B1550" s="141">
        <v>3.1749999999999998</v>
      </c>
      <c r="C1550" s="141">
        <v>171.55455358097157</v>
      </c>
      <c r="D1550" s="141">
        <v>288.09560000000056</v>
      </c>
      <c r="F1550" s="141">
        <v>34.369999999999997</v>
      </c>
      <c r="G1550" s="141">
        <v>31.035</v>
      </c>
    </row>
    <row r="1551" spans="1:7" x14ac:dyDescent="0.25">
      <c r="A1551" s="156">
        <v>25.817</v>
      </c>
      <c r="B1551" s="141">
        <v>3.1933333333333298</v>
      </c>
      <c r="C1551" s="141">
        <v>172.53018109778188</v>
      </c>
      <c r="D1551" s="141">
        <v>288.96445714285983</v>
      </c>
      <c r="F1551" s="141">
        <v>34.42</v>
      </c>
      <c r="G1551" s="141">
        <v>31.0242857142857</v>
      </c>
    </row>
    <row r="1552" spans="1:7" x14ac:dyDescent="0.25">
      <c r="A1552" s="156">
        <v>25.832999999999998</v>
      </c>
      <c r="B1552" s="141">
        <v>3.2050000000000001</v>
      </c>
      <c r="C1552" s="141">
        <v>173.26593527375948</v>
      </c>
      <c r="D1552" s="141">
        <v>289.79160000000047</v>
      </c>
      <c r="F1552" s="141">
        <v>34.515000000000001</v>
      </c>
      <c r="G1552" s="141">
        <v>31.033333333333299</v>
      </c>
    </row>
    <row r="1553" spans="1:7" x14ac:dyDescent="0.25">
      <c r="A1553" s="156">
        <v>25.85</v>
      </c>
      <c r="B1553" s="141">
        <v>3.22</v>
      </c>
      <c r="C1553" s="141">
        <v>173.92232794942316</v>
      </c>
      <c r="D1553" s="141">
        <v>290.56445714286019</v>
      </c>
      <c r="F1553" s="141">
        <v>34.590000000000003</v>
      </c>
      <c r="G1553" s="141">
        <v>31.0283333333333</v>
      </c>
    </row>
    <row r="1554" spans="1:7" x14ac:dyDescent="0.25">
      <c r="A1554" s="156">
        <v>25.867000000000001</v>
      </c>
      <c r="B1554" s="141">
        <v>3.21</v>
      </c>
      <c r="C1554" s="141">
        <v>177.47575446068333</v>
      </c>
      <c r="D1554" s="141">
        <v>291.40919090909028</v>
      </c>
      <c r="F1554" s="141">
        <v>34.69</v>
      </c>
      <c r="G1554" s="141">
        <v>31.035</v>
      </c>
    </row>
    <row r="1555" spans="1:7" x14ac:dyDescent="0.25">
      <c r="A1555" s="156">
        <v>25.882999999999999</v>
      </c>
      <c r="B1555" s="141">
        <v>3.2133333333333298</v>
      </c>
      <c r="C1555" s="141">
        <v>177.60345263691724</v>
      </c>
      <c r="D1555" s="141">
        <v>292.25855238095028</v>
      </c>
      <c r="F1555" s="141">
        <v>34.69</v>
      </c>
      <c r="G1555" s="141">
        <v>31.027999999999999</v>
      </c>
    </row>
    <row r="1556" spans="1:7" x14ac:dyDescent="0.25">
      <c r="A1556" s="156">
        <v>25.9</v>
      </c>
      <c r="B1556" s="141">
        <v>3.2149999999999999</v>
      </c>
      <c r="C1556" s="141">
        <v>177.4356568285244</v>
      </c>
      <c r="D1556" s="141">
        <v>293.05812380952011</v>
      </c>
      <c r="F1556" s="141">
        <v>34.773333333333298</v>
      </c>
      <c r="G1556" s="141">
        <v>31.034285714285701</v>
      </c>
    </row>
    <row r="1557" spans="1:7" x14ac:dyDescent="0.25">
      <c r="A1557" s="156">
        <v>25.917000000000002</v>
      </c>
      <c r="B1557" s="141">
        <v>3.2166666666666699</v>
      </c>
      <c r="C1557" s="141">
        <v>177.08022087522698</v>
      </c>
      <c r="D1557" s="141">
        <v>293.93305454545043</v>
      </c>
      <c r="F1557" s="141">
        <v>34.945</v>
      </c>
      <c r="G1557" s="141">
        <v>31.045000000000002</v>
      </c>
    </row>
    <row r="1558" spans="1:7" x14ac:dyDescent="0.25">
      <c r="A1558" s="156">
        <v>25.933</v>
      </c>
      <c r="B1558" s="141">
        <v>3.226</v>
      </c>
      <c r="C1558" s="141">
        <v>177.41506058935067</v>
      </c>
      <c r="D1558" s="141">
        <v>294.81760000000031</v>
      </c>
      <c r="F1558" s="141">
        <v>35.045000000000002</v>
      </c>
      <c r="G1558" s="141">
        <v>31.035</v>
      </c>
    </row>
    <row r="1559" spans="1:7" x14ac:dyDescent="0.25">
      <c r="A1559" s="156">
        <v>25.95</v>
      </c>
      <c r="B1559" s="141">
        <v>3.22</v>
      </c>
      <c r="C1559" s="141">
        <v>177.07790160645274</v>
      </c>
      <c r="D1559" s="141">
        <v>295.60302857143051</v>
      </c>
      <c r="F1559" s="141">
        <v>35.164999999999999</v>
      </c>
      <c r="G1559" s="141">
        <v>31.044</v>
      </c>
    </row>
    <row r="1560" spans="1:7" x14ac:dyDescent="0.25">
      <c r="A1560" s="156">
        <v>25.966999999999999</v>
      </c>
      <c r="B1560" s="141">
        <v>3.23</v>
      </c>
      <c r="C1560" s="141">
        <v>177.26875374427576</v>
      </c>
      <c r="D1560" s="141">
        <v>296.40105454545028</v>
      </c>
      <c r="F1560" s="141">
        <v>35.325000000000003</v>
      </c>
      <c r="G1560" s="141">
        <v>31.045000000000002</v>
      </c>
    </row>
    <row r="1561" spans="1:7" x14ac:dyDescent="0.25">
      <c r="A1561" s="156">
        <v>25.983000000000001</v>
      </c>
      <c r="B1561" s="141">
        <v>3.2349999999999999</v>
      </c>
      <c r="C1561" s="141">
        <v>177.62294625508946</v>
      </c>
      <c r="D1561" s="141">
        <v>297.23164347826059</v>
      </c>
      <c r="F1561" s="141">
        <v>35.395000000000003</v>
      </c>
      <c r="G1561" s="141">
        <v>31.05</v>
      </c>
    </row>
    <row r="1562" spans="1:7" x14ac:dyDescent="0.25">
      <c r="A1562" s="156">
        <v>26</v>
      </c>
      <c r="B1562" s="141">
        <v>3.24</v>
      </c>
      <c r="C1562" s="141">
        <v>177.6558029554283</v>
      </c>
      <c r="D1562" s="141">
        <v>298.02498095238025</v>
      </c>
      <c r="F1562" s="141">
        <v>35.484999999999999</v>
      </c>
      <c r="G1562" s="141">
        <v>31.044285714285699</v>
      </c>
    </row>
    <row r="1563" spans="1:7" x14ac:dyDescent="0.25">
      <c r="A1563" s="156">
        <v>26.016999999999999</v>
      </c>
      <c r="B1563" s="141">
        <v>3.2549999999999999</v>
      </c>
      <c r="C1563" s="141">
        <v>178.56330421851007</v>
      </c>
      <c r="D1563" s="141">
        <v>298.88817142856988</v>
      </c>
      <c r="F1563" s="141">
        <v>35.58</v>
      </c>
      <c r="G1563" s="141">
        <v>31.045000000000002</v>
      </c>
    </row>
    <row r="1564" spans="1:7" x14ac:dyDescent="0.25">
      <c r="A1564" s="156">
        <v>26.033000000000001</v>
      </c>
      <c r="B1564" s="141">
        <v>3.2633333333333301</v>
      </c>
      <c r="C1564" s="141">
        <v>178.57440445188459</v>
      </c>
      <c r="D1564" s="141">
        <v>299.73936470587978</v>
      </c>
      <c r="F1564" s="141">
        <v>35.704999999999998</v>
      </c>
      <c r="G1564" s="141">
        <v>31.038</v>
      </c>
    </row>
    <row r="1565" spans="1:7" x14ac:dyDescent="0.25">
      <c r="A1565" s="156">
        <v>26.05</v>
      </c>
      <c r="B1565" s="141">
        <v>3.27</v>
      </c>
      <c r="C1565" s="141">
        <v>178.93445897928663</v>
      </c>
      <c r="D1565" s="141">
        <v>300.54848235294048</v>
      </c>
      <c r="F1565" s="141">
        <v>35.765000000000001</v>
      </c>
      <c r="G1565" s="141">
        <v>31.04</v>
      </c>
    </row>
    <row r="1566" spans="1:7" x14ac:dyDescent="0.25">
      <c r="A1566" s="156">
        <v>26.067</v>
      </c>
      <c r="B1566" s="141">
        <v>3.28</v>
      </c>
      <c r="C1566" s="141">
        <v>179.47053110121976</v>
      </c>
      <c r="D1566" s="141">
        <v>301.33640952381029</v>
      </c>
      <c r="F1566" s="141">
        <v>35.825000000000003</v>
      </c>
      <c r="G1566" s="141">
        <v>31.036999999999999</v>
      </c>
    </row>
    <row r="1567" spans="1:7" x14ac:dyDescent="0.25">
      <c r="A1567" s="156">
        <v>26.082999999999998</v>
      </c>
      <c r="B1567" s="141">
        <v>3.2949999999999999</v>
      </c>
      <c r="C1567" s="141">
        <v>180.1734439383016</v>
      </c>
      <c r="D1567" s="141">
        <v>302.17328181817993</v>
      </c>
      <c r="F1567" s="141">
        <v>35.935000000000002</v>
      </c>
      <c r="G1567" s="141">
        <v>31.045000000000002</v>
      </c>
    </row>
    <row r="1568" spans="1:7" x14ac:dyDescent="0.25">
      <c r="A1568" s="156">
        <v>26.1</v>
      </c>
      <c r="B1568" s="141">
        <v>3.3116666666666701</v>
      </c>
      <c r="C1568" s="141">
        <v>180.82888350712599</v>
      </c>
      <c r="D1568" s="141">
        <v>303.08055000000058</v>
      </c>
      <c r="F1568" s="141">
        <v>36.045000000000002</v>
      </c>
      <c r="G1568" s="141">
        <v>31.043636363636399</v>
      </c>
    </row>
    <row r="1569" spans="1:7" x14ac:dyDescent="0.25">
      <c r="A1569" s="156">
        <v>26.117000000000001</v>
      </c>
      <c r="B1569" s="141">
        <v>3.3116666666666701</v>
      </c>
      <c r="C1569" s="141">
        <v>180.8206059486543</v>
      </c>
      <c r="D1569" s="141">
        <v>303.91321904762026</v>
      </c>
      <c r="F1569" s="141">
        <v>36.130000000000003</v>
      </c>
      <c r="G1569" s="141">
        <v>31.038571428571402</v>
      </c>
    </row>
    <row r="1570" spans="1:7" x14ac:dyDescent="0.25">
      <c r="A1570" s="156">
        <v>26.132999999999999</v>
      </c>
      <c r="B1570" s="141">
        <v>3.3149999999999999</v>
      </c>
      <c r="C1570" s="141">
        <v>180.90114832440844</v>
      </c>
      <c r="D1570" s="141">
        <v>304.75982727273004</v>
      </c>
      <c r="F1570" s="141">
        <v>36.21</v>
      </c>
      <c r="G1570" s="141">
        <v>31.04</v>
      </c>
    </row>
    <row r="1571" spans="1:7" x14ac:dyDescent="0.25">
      <c r="A1571" s="156">
        <v>26.15</v>
      </c>
      <c r="B1571" s="141">
        <v>3.33</v>
      </c>
      <c r="C1571" s="141">
        <v>181.49205410735792</v>
      </c>
      <c r="D1571" s="141">
        <v>305.62012380952001</v>
      </c>
      <c r="F1571" s="141">
        <v>36.284999999999997</v>
      </c>
      <c r="G1571" s="141">
        <v>31.033999999999999</v>
      </c>
    </row>
    <row r="1572" spans="1:7" x14ac:dyDescent="0.25">
      <c r="A1572" s="156">
        <v>26.167000000000002</v>
      </c>
      <c r="B1572" s="141">
        <v>3.34</v>
      </c>
      <c r="C1572" s="141">
        <v>181.75987757107666</v>
      </c>
      <c r="D1572" s="141">
        <v>306.4684181818202</v>
      </c>
      <c r="F1572" s="141">
        <v>36.365000000000002</v>
      </c>
      <c r="G1572" s="141">
        <v>31.044</v>
      </c>
    </row>
    <row r="1573" spans="1:7" x14ac:dyDescent="0.25">
      <c r="A1573" s="156">
        <v>26.183</v>
      </c>
      <c r="B1573" s="141">
        <v>3.34</v>
      </c>
      <c r="C1573" s="141">
        <v>181.69874358662207</v>
      </c>
      <c r="D1573" s="141">
        <v>307.28775789474003</v>
      </c>
      <c r="F1573" s="141">
        <v>36.484999999999999</v>
      </c>
      <c r="G1573" s="141">
        <v>31.034285714285701</v>
      </c>
    </row>
    <row r="1574" spans="1:7" x14ac:dyDescent="0.25">
      <c r="A1574" s="156">
        <v>26.2</v>
      </c>
      <c r="B1574" s="141">
        <v>3.37</v>
      </c>
      <c r="C1574" s="141">
        <v>182.88778235531743</v>
      </c>
      <c r="D1574" s="141">
        <v>308.10760000000028</v>
      </c>
      <c r="F1574" s="141">
        <v>36.64</v>
      </c>
      <c r="G1574" s="141">
        <v>31.044285714285699</v>
      </c>
    </row>
    <row r="1575" spans="1:7" x14ac:dyDescent="0.25">
      <c r="A1575" s="156">
        <v>26.216999999999999</v>
      </c>
      <c r="B1575" s="141">
        <v>3.36</v>
      </c>
      <c r="C1575" s="141">
        <v>182.43390607944616</v>
      </c>
      <c r="D1575" s="141">
        <v>308.97404999999981</v>
      </c>
      <c r="F1575" s="141">
        <v>36.615000000000002</v>
      </c>
      <c r="G1575" s="141">
        <v>31.0416666666667</v>
      </c>
    </row>
    <row r="1576" spans="1:7" x14ac:dyDescent="0.25">
      <c r="A1576" s="156">
        <v>26.233000000000001</v>
      </c>
      <c r="B1576" s="141">
        <v>3.355</v>
      </c>
      <c r="C1576" s="141">
        <v>182.54369184824398</v>
      </c>
      <c r="D1576" s="141">
        <v>309.82090000000062</v>
      </c>
      <c r="F1576" s="141">
        <v>36.615000000000002</v>
      </c>
      <c r="G1576" s="141">
        <v>31.033333333333299</v>
      </c>
    </row>
    <row r="1577" spans="1:7" x14ac:dyDescent="0.25">
      <c r="A1577" s="156">
        <v>26.25</v>
      </c>
      <c r="B1577" s="141">
        <v>3.3580000000000001</v>
      </c>
      <c r="C1577" s="141">
        <v>182.66255434878036</v>
      </c>
      <c r="D1577" s="141">
        <v>310.7312111111105</v>
      </c>
      <c r="F1577" s="141">
        <v>36.619999999999997</v>
      </c>
      <c r="G1577" s="141">
        <v>31.03</v>
      </c>
    </row>
    <row r="1578" spans="1:7" x14ac:dyDescent="0.25">
      <c r="A1578" s="156">
        <v>26.266999999999999</v>
      </c>
      <c r="B1578" s="141">
        <v>3.37</v>
      </c>
      <c r="C1578" s="141">
        <v>182.72428139245034</v>
      </c>
      <c r="D1578" s="141">
        <v>311.58002857143038</v>
      </c>
      <c r="F1578" s="141">
        <v>36.79</v>
      </c>
      <c r="G1578" s="141">
        <v>31.027999999999999</v>
      </c>
    </row>
    <row r="1579" spans="1:7" x14ac:dyDescent="0.25">
      <c r="A1579" s="156">
        <v>26.283000000000001</v>
      </c>
      <c r="B1579" s="141">
        <v>3.3860000000000001</v>
      </c>
      <c r="C1579" s="141">
        <v>183.20846854626384</v>
      </c>
      <c r="D1579" s="141">
        <v>312.39840000000004</v>
      </c>
      <c r="F1579" s="141">
        <v>36.85</v>
      </c>
      <c r="G1579" s="141">
        <v>31.034285714285701</v>
      </c>
    </row>
    <row r="1580" spans="1:7" x14ac:dyDescent="0.25">
      <c r="A1580" s="156">
        <v>26.3</v>
      </c>
      <c r="B1580" s="141">
        <v>3.4</v>
      </c>
      <c r="C1580" s="141">
        <v>184.15625710303206</v>
      </c>
      <c r="D1580" s="141">
        <v>313.29435000000012</v>
      </c>
      <c r="F1580" s="141">
        <v>36.924999999999997</v>
      </c>
      <c r="G1580" s="141">
        <v>31.03</v>
      </c>
    </row>
    <row r="1581" spans="1:7" x14ac:dyDescent="0.25">
      <c r="A1581" s="156">
        <v>26.317</v>
      </c>
      <c r="B1581" s="141">
        <v>3.4</v>
      </c>
      <c r="C1581" s="141">
        <v>183.7927499202199</v>
      </c>
      <c r="D1581" s="141">
        <v>314.08715000000029</v>
      </c>
      <c r="F1581" s="141">
        <v>37.034999999999997</v>
      </c>
      <c r="G1581" s="141">
        <v>31.03</v>
      </c>
    </row>
    <row r="1582" spans="1:7" x14ac:dyDescent="0.25">
      <c r="A1582" s="156">
        <v>26.332999999999998</v>
      </c>
      <c r="B1582" s="141">
        <v>3.42</v>
      </c>
      <c r="C1582" s="141">
        <v>184.67524755480233</v>
      </c>
      <c r="D1582" s="141">
        <v>314.97125000000051</v>
      </c>
      <c r="F1582" s="141">
        <v>37.195</v>
      </c>
      <c r="G1582" s="141">
        <v>31.033333333333299</v>
      </c>
    </row>
    <row r="1583" spans="1:7" x14ac:dyDescent="0.25">
      <c r="A1583" s="156">
        <v>26.35</v>
      </c>
      <c r="B1583" s="141">
        <v>3.43</v>
      </c>
      <c r="C1583" s="141">
        <v>185.02881719376776</v>
      </c>
      <c r="D1583" s="141">
        <v>315.86088571428991</v>
      </c>
      <c r="F1583" s="141">
        <v>37.28</v>
      </c>
      <c r="G1583" s="141">
        <v>31.044285714285699</v>
      </c>
    </row>
    <row r="1584" spans="1:7" x14ac:dyDescent="0.25">
      <c r="A1584" s="156">
        <v>26.367000000000001</v>
      </c>
      <c r="B1584" s="141">
        <v>3.4366666666666701</v>
      </c>
      <c r="C1584" s="141">
        <v>185.52585930079354</v>
      </c>
      <c r="D1584" s="141">
        <v>316.71354117647024</v>
      </c>
      <c r="F1584" s="141">
        <v>37.35</v>
      </c>
      <c r="G1584" s="141">
        <v>31.032222222222199</v>
      </c>
    </row>
    <row r="1585" spans="1:7" x14ac:dyDescent="0.25">
      <c r="A1585" s="156">
        <v>26.382999999999999</v>
      </c>
      <c r="B1585" s="141">
        <v>3.4433333333333298</v>
      </c>
      <c r="C1585" s="141">
        <v>185.71336457754543</v>
      </c>
      <c r="D1585" s="141">
        <v>317.5926500000005</v>
      </c>
      <c r="F1585" s="141">
        <v>37.445</v>
      </c>
      <c r="G1585" s="141">
        <v>31.035</v>
      </c>
    </row>
    <row r="1586" spans="1:7" x14ac:dyDescent="0.25">
      <c r="A1586" s="156">
        <v>26.4</v>
      </c>
      <c r="B1586" s="141">
        <v>3.464</v>
      </c>
      <c r="C1586" s="141">
        <v>186.60315193433405</v>
      </c>
      <c r="D1586" s="141">
        <v>318.45821904762033</v>
      </c>
      <c r="F1586" s="141">
        <v>37.57</v>
      </c>
      <c r="G1586" s="141">
        <v>31.037500000000001</v>
      </c>
    </row>
    <row r="1587" spans="1:7" x14ac:dyDescent="0.25">
      <c r="A1587" s="156">
        <v>26.417000000000002</v>
      </c>
      <c r="B1587" s="141">
        <v>3.4666666666666699</v>
      </c>
      <c r="C1587" s="141">
        <v>186.59663219641621</v>
      </c>
      <c r="D1587" s="141">
        <v>319.36255238095055</v>
      </c>
      <c r="F1587" s="141">
        <v>37.704999999999998</v>
      </c>
      <c r="G1587" s="141">
        <v>31.04</v>
      </c>
    </row>
    <row r="1588" spans="1:7" x14ac:dyDescent="0.25">
      <c r="A1588" s="156">
        <v>26.433</v>
      </c>
      <c r="B1588" s="141">
        <v>3.4766666666666701</v>
      </c>
      <c r="C1588" s="141">
        <v>186.85714893988228</v>
      </c>
      <c r="D1588" s="141">
        <v>320.22448888888994</v>
      </c>
      <c r="F1588" s="141">
        <v>37.825000000000003</v>
      </c>
      <c r="G1588" s="141">
        <v>31.035</v>
      </c>
    </row>
    <row r="1589" spans="1:7" x14ac:dyDescent="0.25">
      <c r="A1589" s="156">
        <v>26.45</v>
      </c>
      <c r="B1589" s="141">
        <v>3.48</v>
      </c>
      <c r="C1589" s="141">
        <v>187.00105966468786</v>
      </c>
      <c r="D1589" s="141">
        <v>321.08517142856999</v>
      </c>
      <c r="F1589" s="141">
        <v>37.924999999999997</v>
      </c>
      <c r="G1589" s="141">
        <v>31.035</v>
      </c>
    </row>
    <row r="1590" spans="1:7" x14ac:dyDescent="0.25">
      <c r="A1590" s="156">
        <v>26.466999999999999</v>
      </c>
      <c r="B1590" s="141">
        <v>3.49</v>
      </c>
      <c r="C1590" s="141">
        <v>187.19191898764973</v>
      </c>
      <c r="D1590" s="141">
        <v>321.94171111111064</v>
      </c>
      <c r="F1590" s="141">
        <v>38.024999999999999</v>
      </c>
      <c r="G1590" s="141">
        <v>31.04</v>
      </c>
    </row>
    <row r="1591" spans="1:7" x14ac:dyDescent="0.25">
      <c r="A1591" s="156">
        <v>26.483000000000001</v>
      </c>
      <c r="B1591" s="141">
        <v>3.4866666666666699</v>
      </c>
      <c r="C1591" s="141">
        <v>186.82364562708617</v>
      </c>
      <c r="D1591" s="141">
        <v>322.82855000000018</v>
      </c>
      <c r="F1591" s="141">
        <v>38.134999999999998</v>
      </c>
      <c r="G1591" s="141">
        <v>31.04</v>
      </c>
    </row>
    <row r="1592" spans="1:7" x14ac:dyDescent="0.25">
      <c r="A1592" s="156">
        <v>26.5</v>
      </c>
      <c r="B1592" s="141">
        <v>3.4966666666666701</v>
      </c>
      <c r="C1592" s="141">
        <v>187.31223232801446</v>
      </c>
      <c r="D1592" s="141">
        <v>323.69712631579023</v>
      </c>
      <c r="F1592" s="141">
        <v>38.244999999999997</v>
      </c>
      <c r="G1592" s="141">
        <v>31.042999999999999</v>
      </c>
    </row>
    <row r="1593" spans="1:7" x14ac:dyDescent="0.25">
      <c r="A1593" s="156">
        <v>26.516999999999999</v>
      </c>
      <c r="B1593" s="141">
        <v>3.5150000000000001</v>
      </c>
      <c r="C1593" s="141">
        <v>188.2001171162805</v>
      </c>
      <c r="D1593" s="141">
        <v>324.60050000000047</v>
      </c>
      <c r="F1593" s="141">
        <v>38.314999999999998</v>
      </c>
      <c r="G1593" s="141">
        <v>31.034285714285701</v>
      </c>
    </row>
    <row r="1594" spans="1:7" x14ac:dyDescent="0.25">
      <c r="A1594" s="156">
        <v>26.533000000000001</v>
      </c>
      <c r="B1594" s="141">
        <v>3.5266666666666699</v>
      </c>
      <c r="C1594" s="141">
        <v>188.76356663357811</v>
      </c>
      <c r="D1594" s="141">
        <v>325.52246363636004</v>
      </c>
      <c r="F1594" s="141">
        <v>38.414999999999999</v>
      </c>
      <c r="G1594" s="141">
        <v>31.045000000000002</v>
      </c>
    </row>
    <row r="1595" spans="1:7" x14ac:dyDescent="0.25">
      <c r="A1595" s="156">
        <v>26.55</v>
      </c>
      <c r="B1595" s="141">
        <v>3.536</v>
      </c>
      <c r="C1595" s="141">
        <v>189.00725642467512</v>
      </c>
      <c r="D1595" s="141">
        <v>326.41950909091065</v>
      </c>
      <c r="F1595" s="141">
        <v>38.545000000000002</v>
      </c>
      <c r="G1595" s="141">
        <v>31.04</v>
      </c>
    </row>
    <row r="1596" spans="1:7" x14ac:dyDescent="0.25">
      <c r="A1596" s="156">
        <v>26.567</v>
      </c>
      <c r="B1596" s="141">
        <v>3.5459999999999998</v>
      </c>
      <c r="C1596" s="141">
        <v>189.35403481362937</v>
      </c>
      <c r="D1596" s="141">
        <v>327.28249473683991</v>
      </c>
      <c r="F1596" s="141">
        <v>38.67</v>
      </c>
      <c r="G1596" s="141">
        <v>31.0422222222222</v>
      </c>
    </row>
    <row r="1597" spans="1:7" x14ac:dyDescent="0.25">
      <c r="A1597" s="156">
        <v>26.582999999999998</v>
      </c>
      <c r="B1597" s="141">
        <v>3.55</v>
      </c>
      <c r="C1597" s="141">
        <v>189.40772883318246</v>
      </c>
      <c r="D1597" s="141">
        <v>328.18321111110981</v>
      </c>
      <c r="F1597" s="141">
        <v>38.729999999999997</v>
      </c>
      <c r="G1597" s="141">
        <v>31.036999999999999</v>
      </c>
    </row>
    <row r="1598" spans="1:7" x14ac:dyDescent="0.25">
      <c r="A1598" s="156">
        <v>26.6</v>
      </c>
      <c r="B1598" s="141">
        <v>3.5649999999999999</v>
      </c>
      <c r="C1598" s="141">
        <v>190.09348875733963</v>
      </c>
      <c r="D1598" s="141">
        <v>329.11291818182053</v>
      </c>
      <c r="F1598" s="141">
        <v>38.875</v>
      </c>
      <c r="G1598" s="141">
        <v>31.038</v>
      </c>
    </row>
    <row r="1599" spans="1:7" x14ac:dyDescent="0.25">
      <c r="A1599" s="156">
        <v>26.617000000000001</v>
      </c>
      <c r="B1599" s="141">
        <v>3.58</v>
      </c>
      <c r="C1599" s="141">
        <v>191.03706380012562</v>
      </c>
      <c r="D1599" s="141">
        <v>329.9359000000004</v>
      </c>
      <c r="F1599" s="141">
        <v>38.950000000000003</v>
      </c>
      <c r="G1599" s="141">
        <v>31.04</v>
      </c>
    </row>
    <row r="1600" spans="1:7" x14ac:dyDescent="0.25">
      <c r="A1600" s="156">
        <v>26.632999999999999</v>
      </c>
      <c r="B1600" s="141">
        <v>3.5750000000000002</v>
      </c>
      <c r="C1600" s="141">
        <v>190.47620803547761</v>
      </c>
      <c r="D1600" s="141">
        <v>330.89345714285992</v>
      </c>
      <c r="F1600" s="141">
        <v>39.01</v>
      </c>
      <c r="G1600" s="141">
        <v>31.033999999999999</v>
      </c>
    </row>
    <row r="1601" spans="1:7" x14ac:dyDescent="0.25">
      <c r="A1601" s="156">
        <v>26.65</v>
      </c>
      <c r="B1601" s="141">
        <v>3.59</v>
      </c>
      <c r="C1601" s="141">
        <v>190.95417057636232</v>
      </c>
      <c r="D1601" s="141">
        <v>331.80538947368041</v>
      </c>
      <c r="F1601" s="141">
        <v>39.11</v>
      </c>
      <c r="G1601" s="141">
        <v>31.04</v>
      </c>
    </row>
    <row r="1602" spans="1:7" x14ac:dyDescent="0.25">
      <c r="A1602" s="156">
        <v>26.667000000000002</v>
      </c>
      <c r="B1602" s="141">
        <v>3.61</v>
      </c>
      <c r="C1602" s="141">
        <v>191.85451163280973</v>
      </c>
      <c r="D1602" s="141">
        <v>332.69773636364062</v>
      </c>
      <c r="F1602" s="141">
        <v>39.255000000000003</v>
      </c>
      <c r="G1602" s="141">
        <v>31.033333333333299</v>
      </c>
    </row>
    <row r="1603" spans="1:7" x14ac:dyDescent="0.25">
      <c r="A1603" s="156">
        <v>26.683</v>
      </c>
      <c r="B1603" s="141">
        <v>3.605</v>
      </c>
      <c r="C1603" s="141">
        <v>191.41811361174507</v>
      </c>
      <c r="D1603" s="141">
        <v>333.58476666667048</v>
      </c>
      <c r="F1603" s="141">
        <v>39.365000000000002</v>
      </c>
      <c r="G1603" s="141">
        <v>31.045000000000002</v>
      </c>
    </row>
    <row r="1604" spans="1:7" x14ac:dyDescent="0.25">
      <c r="A1604" s="156">
        <v>26.7</v>
      </c>
      <c r="B1604" s="141">
        <v>3.62333333333333</v>
      </c>
      <c r="C1604" s="141">
        <v>192.02394365795024</v>
      </c>
      <c r="D1604" s="141">
        <v>334.48955238095004</v>
      </c>
      <c r="F1604" s="141">
        <v>39.594999999999999</v>
      </c>
      <c r="G1604" s="141">
        <v>31.045000000000002</v>
      </c>
    </row>
    <row r="1605" spans="1:7" x14ac:dyDescent="0.25">
      <c r="A1605" s="156">
        <v>26.716999999999999</v>
      </c>
      <c r="B1605" s="141">
        <v>3.63</v>
      </c>
      <c r="C1605" s="141">
        <v>192.7399558161668</v>
      </c>
      <c r="D1605" s="141">
        <v>335.38942608696016</v>
      </c>
      <c r="F1605" s="141">
        <v>39.5</v>
      </c>
      <c r="G1605" s="141">
        <v>31.04</v>
      </c>
    </row>
    <row r="1606" spans="1:7" x14ac:dyDescent="0.25">
      <c r="A1606" s="156">
        <v>26.733000000000001</v>
      </c>
      <c r="B1606" s="141">
        <v>3.625</v>
      </c>
      <c r="C1606" s="141">
        <v>192.95958041716614</v>
      </c>
      <c r="D1606" s="141">
        <v>336.32532222222017</v>
      </c>
      <c r="F1606" s="141">
        <v>39.56</v>
      </c>
      <c r="G1606" s="141">
        <v>31.04</v>
      </c>
    </row>
    <row r="1607" spans="1:7" x14ac:dyDescent="0.25">
      <c r="A1607" s="156">
        <v>26.75</v>
      </c>
      <c r="B1607" s="141">
        <v>3.64</v>
      </c>
      <c r="C1607" s="141">
        <v>192.85107854096154</v>
      </c>
      <c r="D1607" s="141">
        <v>337.2218499999999</v>
      </c>
      <c r="F1607" s="141">
        <v>39.72</v>
      </c>
      <c r="G1607" s="141">
        <v>31.044285714285699</v>
      </c>
    </row>
    <row r="1608" spans="1:7" x14ac:dyDescent="0.25">
      <c r="A1608" s="156">
        <v>26.766999999999999</v>
      </c>
      <c r="B1608" s="141">
        <v>3.65</v>
      </c>
      <c r="C1608" s="141">
        <v>193.14310622413788</v>
      </c>
      <c r="D1608" s="141">
        <v>338.12093333332996</v>
      </c>
      <c r="F1608" s="141">
        <v>39.799999999999997</v>
      </c>
      <c r="G1608" s="141">
        <v>31.04</v>
      </c>
    </row>
    <row r="1609" spans="1:7" x14ac:dyDescent="0.25">
      <c r="A1609" s="156">
        <v>26.783000000000001</v>
      </c>
      <c r="B1609" s="141">
        <v>3.645</v>
      </c>
      <c r="C1609" s="141">
        <v>192.71733808201319</v>
      </c>
      <c r="D1609" s="141">
        <v>339.0632363636405</v>
      </c>
      <c r="F1609" s="141">
        <v>39.89</v>
      </c>
      <c r="G1609" s="141">
        <v>31.038333333333298</v>
      </c>
    </row>
    <row r="1610" spans="1:7" x14ac:dyDescent="0.25">
      <c r="A1610" s="156">
        <v>26.8</v>
      </c>
      <c r="B1610" s="141">
        <v>3.66</v>
      </c>
      <c r="C1610" s="141">
        <v>193.43009333175917</v>
      </c>
      <c r="D1610" s="141">
        <v>340.00360000000001</v>
      </c>
      <c r="F1610" s="141">
        <v>40.01</v>
      </c>
      <c r="G1610" s="141">
        <v>31.04</v>
      </c>
    </row>
    <row r="1611" spans="1:7" x14ac:dyDescent="0.25">
      <c r="A1611" s="156">
        <v>26.817</v>
      </c>
      <c r="B1611" s="141">
        <v>3.6749999999999998</v>
      </c>
      <c r="C1611" s="141">
        <v>193.73729831051114</v>
      </c>
      <c r="D1611" s="141">
        <v>340.84483809524045</v>
      </c>
      <c r="F1611" s="141">
        <v>40.134999999999998</v>
      </c>
      <c r="G1611" s="141">
        <v>31.031666666666698</v>
      </c>
    </row>
    <row r="1612" spans="1:7" x14ac:dyDescent="0.25">
      <c r="A1612" s="156">
        <v>26.832999999999998</v>
      </c>
      <c r="B1612" s="141">
        <v>3.70333333333333</v>
      </c>
      <c r="C1612" s="141">
        <v>195.2574309657638</v>
      </c>
      <c r="D1612" s="141">
        <v>341.79643333333024</v>
      </c>
      <c r="F1612" s="141">
        <v>40.255000000000003</v>
      </c>
      <c r="G1612" s="141">
        <v>31.042999999999999</v>
      </c>
    </row>
    <row r="1613" spans="1:7" x14ac:dyDescent="0.25">
      <c r="A1613" s="156">
        <v>26.85</v>
      </c>
      <c r="B1613" s="141">
        <v>3.6933333333333298</v>
      </c>
      <c r="C1613" s="141">
        <v>194.69501270859845</v>
      </c>
      <c r="D1613" s="141">
        <v>342.77880000000005</v>
      </c>
      <c r="F1613" s="141">
        <v>40.365000000000002</v>
      </c>
      <c r="G1613" s="141">
        <v>31.038</v>
      </c>
    </row>
    <row r="1614" spans="1:7" x14ac:dyDescent="0.25">
      <c r="A1614" s="156">
        <v>26.867000000000001</v>
      </c>
      <c r="B1614" s="141">
        <v>3.6949999999999998</v>
      </c>
      <c r="C1614" s="141">
        <v>194.54529275969819</v>
      </c>
      <c r="D1614" s="141">
        <v>343.6843368421105</v>
      </c>
      <c r="F1614" s="141">
        <v>40.465000000000003</v>
      </c>
      <c r="G1614" s="141">
        <v>31.035</v>
      </c>
    </row>
    <row r="1615" spans="1:7" x14ac:dyDescent="0.25">
      <c r="A1615" s="156">
        <v>26.882999999999999</v>
      </c>
      <c r="B1615" s="141">
        <v>3.7050000000000001</v>
      </c>
      <c r="C1615" s="141">
        <v>195.39034107639728</v>
      </c>
      <c r="D1615" s="141">
        <v>344.59969523810014</v>
      </c>
      <c r="F1615" s="141">
        <v>40.414999999999999</v>
      </c>
      <c r="G1615" s="141">
        <v>31.03</v>
      </c>
    </row>
    <row r="1616" spans="1:7" x14ac:dyDescent="0.25">
      <c r="A1616" s="156">
        <v>26.9</v>
      </c>
      <c r="B1616" s="141">
        <v>3.7149999999999999</v>
      </c>
      <c r="C1616" s="141">
        <v>195.74436570792574</v>
      </c>
      <c r="D1616" s="141">
        <v>345.51080000000002</v>
      </c>
      <c r="F1616" s="141">
        <v>40.564999999999998</v>
      </c>
      <c r="G1616" s="141">
        <v>31.034285714285701</v>
      </c>
    </row>
    <row r="1617" spans="1:7" x14ac:dyDescent="0.25">
      <c r="A1617" s="156">
        <v>26.917000000000002</v>
      </c>
      <c r="B1617" s="141">
        <v>3.72</v>
      </c>
      <c r="C1617" s="141">
        <v>195.4761948703057</v>
      </c>
      <c r="D1617" s="141">
        <v>346.40173043477989</v>
      </c>
      <c r="F1617" s="141">
        <v>40.61</v>
      </c>
      <c r="G1617" s="141">
        <v>31.024999999999999</v>
      </c>
    </row>
    <row r="1618" spans="1:7" x14ac:dyDescent="0.25">
      <c r="A1618" s="156">
        <v>26.933</v>
      </c>
      <c r="B1618" s="141">
        <v>3.73</v>
      </c>
      <c r="C1618" s="141">
        <v>195.94109426362854</v>
      </c>
      <c r="D1618" s="141">
        <v>347.38065000000006</v>
      </c>
      <c r="F1618" s="141">
        <v>40.734999999999999</v>
      </c>
      <c r="G1618" s="141">
        <v>31.023333333333301</v>
      </c>
    </row>
    <row r="1619" spans="1:7" x14ac:dyDescent="0.25">
      <c r="A1619" s="156">
        <v>26.95</v>
      </c>
      <c r="B1619" s="141">
        <v>3.73</v>
      </c>
      <c r="C1619" s="141">
        <v>195.78743835437083</v>
      </c>
      <c r="D1619" s="141">
        <v>348.31794782608995</v>
      </c>
      <c r="F1619" s="141">
        <v>40.805</v>
      </c>
      <c r="G1619" s="141">
        <v>31.02</v>
      </c>
    </row>
    <row r="1620" spans="1:7" x14ac:dyDescent="0.25">
      <c r="A1620" s="156">
        <v>26.966999999999999</v>
      </c>
      <c r="B1620" s="141">
        <v>3.7588888888888898</v>
      </c>
      <c r="C1620" s="141">
        <v>197.28369893185234</v>
      </c>
      <c r="D1620" s="141">
        <v>349.29160000000047</v>
      </c>
      <c r="F1620" s="141">
        <v>40.924999999999997</v>
      </c>
      <c r="G1620" s="141">
        <v>31.02</v>
      </c>
    </row>
    <row r="1621" spans="1:7" x14ac:dyDescent="0.25">
      <c r="A1621" s="156">
        <v>26.983000000000001</v>
      </c>
      <c r="B1621" s="141">
        <v>3.76</v>
      </c>
      <c r="C1621" s="141">
        <v>197.25349298312267</v>
      </c>
      <c r="D1621" s="141">
        <v>350.21330000000034</v>
      </c>
      <c r="F1621" s="141">
        <v>41.05</v>
      </c>
      <c r="G1621" s="141">
        <v>31.0285714285714</v>
      </c>
    </row>
    <row r="1622" spans="1:7" x14ac:dyDescent="0.25">
      <c r="A1622" s="156">
        <v>27</v>
      </c>
      <c r="B1622" s="141">
        <v>3.7633333333333301</v>
      </c>
      <c r="C1622" s="141">
        <v>196.92972493361938</v>
      </c>
      <c r="D1622" s="141">
        <v>351.15260000000035</v>
      </c>
      <c r="F1622" s="141">
        <v>41.085000000000001</v>
      </c>
      <c r="G1622" s="141">
        <v>31.024999999999999</v>
      </c>
    </row>
    <row r="1623" spans="1:7" x14ac:dyDescent="0.25">
      <c r="A1623" s="156">
        <v>27.016999999999999</v>
      </c>
      <c r="B1623" s="141">
        <v>3.7666666666666702</v>
      </c>
      <c r="C1623" s="141">
        <v>196.98640202945694</v>
      </c>
      <c r="D1623" s="141">
        <v>352.06580000000031</v>
      </c>
      <c r="F1623" s="141">
        <v>41.195</v>
      </c>
      <c r="G1623" s="141">
        <v>31.024999999999999</v>
      </c>
    </row>
    <row r="1624" spans="1:7" x14ac:dyDescent="0.25">
      <c r="A1624" s="156">
        <v>27.033000000000001</v>
      </c>
      <c r="B1624" s="141">
        <v>3.7850000000000001</v>
      </c>
      <c r="C1624" s="141">
        <v>198.00213043644069</v>
      </c>
      <c r="D1624" s="141">
        <v>352.97565000000031</v>
      </c>
      <c r="F1624" s="141">
        <v>41.27</v>
      </c>
      <c r="G1624" s="141">
        <v>31.032</v>
      </c>
    </row>
    <row r="1625" spans="1:7" x14ac:dyDescent="0.25">
      <c r="A1625" s="156">
        <v>27.05</v>
      </c>
      <c r="B1625" s="141">
        <v>3.8039999999999998</v>
      </c>
      <c r="C1625" s="141">
        <v>198.94959611140825</v>
      </c>
      <c r="D1625" s="141">
        <v>353.86893333334046</v>
      </c>
      <c r="F1625" s="141">
        <v>41.395000000000003</v>
      </c>
      <c r="G1625" s="141">
        <v>31.035</v>
      </c>
    </row>
    <row r="1626" spans="1:7" x14ac:dyDescent="0.25">
      <c r="A1626" s="156">
        <v>27.067</v>
      </c>
      <c r="B1626" s="141">
        <v>3.81</v>
      </c>
      <c r="C1626" s="141">
        <v>198.94367189798271</v>
      </c>
      <c r="D1626" s="141">
        <v>354.86770526316013</v>
      </c>
      <c r="F1626" s="141">
        <v>41.465000000000003</v>
      </c>
      <c r="G1626" s="141">
        <v>31.035</v>
      </c>
    </row>
    <row r="1627" spans="1:7" x14ac:dyDescent="0.25">
      <c r="A1627" s="156">
        <v>27.082999999999998</v>
      </c>
      <c r="B1627" s="141">
        <v>3.8050000000000002</v>
      </c>
      <c r="C1627" s="141">
        <v>198.74738381565243</v>
      </c>
      <c r="D1627" s="141">
        <v>355.81125000000065</v>
      </c>
      <c r="F1627" s="141">
        <v>41.564999999999998</v>
      </c>
      <c r="G1627" s="141">
        <v>31.023333333333301</v>
      </c>
    </row>
    <row r="1628" spans="1:7" x14ac:dyDescent="0.25">
      <c r="A1628" s="156">
        <v>27.1</v>
      </c>
      <c r="B1628" s="141">
        <v>3.8149999999999999</v>
      </c>
      <c r="C1628" s="141">
        <v>198.86084668733065</v>
      </c>
      <c r="D1628" s="141">
        <v>356.75502105263058</v>
      </c>
      <c r="F1628" s="141">
        <v>41.65</v>
      </c>
      <c r="G1628" s="141">
        <v>31.034285714285701</v>
      </c>
    </row>
    <row r="1629" spans="1:7" x14ac:dyDescent="0.25">
      <c r="A1629" s="156">
        <v>27.117000000000001</v>
      </c>
      <c r="B1629" s="141">
        <v>3.835</v>
      </c>
      <c r="C1629" s="141">
        <v>199.82837230507056</v>
      </c>
      <c r="D1629" s="141">
        <v>357.66660000000047</v>
      </c>
      <c r="F1629" s="141">
        <v>41.72</v>
      </c>
      <c r="G1629" s="141">
        <v>31.04</v>
      </c>
    </row>
    <row r="1630" spans="1:7" x14ac:dyDescent="0.25">
      <c r="A1630" s="156">
        <v>27.132999999999999</v>
      </c>
      <c r="B1630" s="141">
        <v>3.835</v>
      </c>
      <c r="C1630" s="141">
        <v>199.68634307315398</v>
      </c>
      <c r="D1630" s="141">
        <v>358.62302857143004</v>
      </c>
      <c r="F1630" s="141">
        <v>41.805</v>
      </c>
      <c r="G1630" s="141">
        <v>31.03</v>
      </c>
    </row>
    <row r="1631" spans="1:7" x14ac:dyDescent="0.25">
      <c r="A1631" s="156">
        <v>27.15</v>
      </c>
      <c r="B1631" s="141">
        <v>3.8220000000000001</v>
      </c>
      <c r="C1631" s="141">
        <v>198.86908364127319</v>
      </c>
      <c r="D1631" s="141">
        <v>359.62235000000055</v>
      </c>
      <c r="F1631" s="141">
        <v>41.88</v>
      </c>
      <c r="G1631" s="141">
        <v>31.035</v>
      </c>
    </row>
    <row r="1632" spans="1:7" x14ac:dyDescent="0.25">
      <c r="A1632" s="156">
        <v>27.167000000000002</v>
      </c>
      <c r="B1632" s="141">
        <v>3.85</v>
      </c>
      <c r="C1632" s="141">
        <v>200.05294399511396</v>
      </c>
      <c r="D1632" s="141">
        <v>360.56412380952042</v>
      </c>
      <c r="F1632" s="141">
        <v>41.975000000000001</v>
      </c>
      <c r="G1632" s="141">
        <v>31.023333333333301</v>
      </c>
    </row>
    <row r="1633" spans="1:7" x14ac:dyDescent="0.25">
      <c r="A1633" s="156">
        <v>27.183</v>
      </c>
      <c r="B1633" s="141">
        <v>3.85</v>
      </c>
      <c r="C1633" s="141">
        <v>199.80084057596119</v>
      </c>
      <c r="D1633" s="141">
        <v>361.51774285714055</v>
      </c>
      <c r="F1633" s="141">
        <v>42.055</v>
      </c>
      <c r="G1633" s="141">
        <v>31.031428571428599</v>
      </c>
    </row>
    <row r="1634" spans="1:7" x14ac:dyDescent="0.25">
      <c r="A1634" s="156">
        <v>27.2</v>
      </c>
      <c r="B1634" s="141">
        <v>3.87</v>
      </c>
      <c r="C1634" s="141">
        <v>200.82211935434304</v>
      </c>
      <c r="D1634" s="141">
        <v>362.43337272727058</v>
      </c>
      <c r="F1634" s="141">
        <v>42.1</v>
      </c>
      <c r="G1634" s="141">
        <v>31.024999999999999</v>
      </c>
    </row>
    <row r="1635" spans="1:7" x14ac:dyDescent="0.25">
      <c r="A1635" s="156">
        <v>27.216999999999999</v>
      </c>
      <c r="B1635" s="141">
        <v>3.8833333333333302</v>
      </c>
      <c r="C1635" s="141">
        <v>201.33276759931013</v>
      </c>
      <c r="D1635" s="141">
        <v>363.36002857143012</v>
      </c>
      <c r="F1635" s="141">
        <v>42.2</v>
      </c>
      <c r="G1635" s="141">
        <v>31.03</v>
      </c>
    </row>
    <row r="1636" spans="1:7" x14ac:dyDescent="0.25">
      <c r="A1636" s="156">
        <v>27.233000000000001</v>
      </c>
      <c r="B1636" s="141">
        <v>3.8780000000000001</v>
      </c>
      <c r="C1636" s="141">
        <v>200.85992458262808</v>
      </c>
      <c r="D1636" s="141">
        <v>364.3703619047601</v>
      </c>
      <c r="F1636" s="141">
        <v>42.26</v>
      </c>
      <c r="G1636" s="141">
        <v>31.027142857142898</v>
      </c>
    </row>
    <row r="1637" spans="1:7" x14ac:dyDescent="0.25">
      <c r="A1637" s="156">
        <v>27.25</v>
      </c>
      <c r="B1637" s="141">
        <v>3.8849999999999998</v>
      </c>
      <c r="C1637" s="141">
        <v>201.28197562614588</v>
      </c>
      <c r="D1637" s="141">
        <v>365.33107368421042</v>
      </c>
      <c r="F1637" s="141">
        <v>42.344999999999999</v>
      </c>
      <c r="G1637" s="141">
        <v>31.033333333333299</v>
      </c>
    </row>
    <row r="1638" spans="1:7" x14ac:dyDescent="0.25">
      <c r="A1638" s="156">
        <v>27.266999999999999</v>
      </c>
      <c r="B1638" s="141">
        <v>3.8849999999999998</v>
      </c>
      <c r="C1638" s="141">
        <v>200.89962013422357</v>
      </c>
      <c r="D1638" s="141">
        <v>366.22710000000006</v>
      </c>
      <c r="F1638" s="141">
        <v>42.445</v>
      </c>
      <c r="G1638" s="141">
        <v>31.03</v>
      </c>
    </row>
    <row r="1639" spans="1:7" x14ac:dyDescent="0.25">
      <c r="A1639" s="156">
        <v>27.283000000000001</v>
      </c>
      <c r="B1639" s="141">
        <v>3.91</v>
      </c>
      <c r="C1639" s="141">
        <v>202.27985956232311</v>
      </c>
      <c r="D1639" s="141">
        <v>367.19540952381067</v>
      </c>
      <c r="F1639" s="141">
        <v>42.555</v>
      </c>
      <c r="G1639" s="141">
        <v>31.034285714285701</v>
      </c>
    </row>
    <row r="1640" spans="1:7" x14ac:dyDescent="0.25">
      <c r="A1640" s="156">
        <v>27.3</v>
      </c>
      <c r="B1640" s="141">
        <v>3.92</v>
      </c>
      <c r="C1640" s="141">
        <v>202.28995794210655</v>
      </c>
      <c r="D1640" s="141">
        <v>368.18669090909043</v>
      </c>
      <c r="F1640" s="141">
        <v>42.634999999999998</v>
      </c>
      <c r="G1640" s="141">
        <v>31.0425</v>
      </c>
    </row>
    <row r="1641" spans="1:7" x14ac:dyDescent="0.25">
      <c r="A1641" s="156">
        <v>27.317</v>
      </c>
      <c r="B1641" s="141">
        <v>3.93333333333333</v>
      </c>
      <c r="C1641" s="141">
        <v>202.92097647621884</v>
      </c>
      <c r="D1641" s="141">
        <v>369.10870000000068</v>
      </c>
      <c r="F1641" s="141">
        <v>42.734999999999999</v>
      </c>
      <c r="G1641" s="141">
        <v>31.035</v>
      </c>
    </row>
    <row r="1642" spans="1:7" x14ac:dyDescent="0.25">
      <c r="A1642" s="156">
        <v>27.332999999999998</v>
      </c>
      <c r="B1642" s="141">
        <v>3.9233333333333298</v>
      </c>
      <c r="C1642" s="141">
        <v>202.38383939166243</v>
      </c>
      <c r="D1642" s="141">
        <v>370.10536190476068</v>
      </c>
      <c r="F1642" s="141">
        <v>42.78</v>
      </c>
      <c r="G1642" s="141">
        <v>31.044444444444402</v>
      </c>
    </row>
    <row r="1643" spans="1:7" x14ac:dyDescent="0.25">
      <c r="A1643" s="156">
        <v>27.35</v>
      </c>
      <c r="B1643" s="141">
        <v>3.94</v>
      </c>
      <c r="C1643" s="141">
        <v>203.11042726393418</v>
      </c>
      <c r="D1643" s="141">
        <v>371.07310000000052</v>
      </c>
      <c r="F1643" s="141">
        <v>42.854999999999997</v>
      </c>
      <c r="G1643" s="141">
        <v>31.044444444444402</v>
      </c>
    </row>
    <row r="1644" spans="1:7" x14ac:dyDescent="0.25">
      <c r="A1644" s="156">
        <v>27.367000000000001</v>
      </c>
      <c r="B1644" s="141">
        <v>3.9466666666666699</v>
      </c>
      <c r="C1644" s="141">
        <v>203.15762688820087</v>
      </c>
      <c r="D1644" s="141">
        <v>372.01433913043002</v>
      </c>
      <c r="F1644" s="141">
        <v>42.954999999999998</v>
      </c>
      <c r="G1644" s="141">
        <v>31.0416666666667</v>
      </c>
    </row>
    <row r="1645" spans="1:7" x14ac:dyDescent="0.25">
      <c r="A1645" s="156">
        <v>27.382999999999999</v>
      </c>
      <c r="B1645" s="141">
        <v>3.972</v>
      </c>
      <c r="C1645" s="141">
        <v>204.31113459061734</v>
      </c>
      <c r="D1645" s="141">
        <v>373.01881739130022</v>
      </c>
      <c r="F1645" s="141">
        <v>43.055</v>
      </c>
      <c r="G1645" s="141">
        <v>31.046666666666699</v>
      </c>
    </row>
    <row r="1646" spans="1:7" x14ac:dyDescent="0.25">
      <c r="A1646" s="156">
        <v>27.4</v>
      </c>
      <c r="B1646" s="141">
        <v>3.9649999999999999</v>
      </c>
      <c r="C1646" s="141">
        <v>203.88478258209597</v>
      </c>
      <c r="D1646" s="141">
        <v>373.99895000000015</v>
      </c>
      <c r="F1646" s="141">
        <v>43.115000000000002</v>
      </c>
      <c r="G1646" s="141">
        <v>31.042727272727301</v>
      </c>
    </row>
    <row r="1647" spans="1:7" x14ac:dyDescent="0.25">
      <c r="A1647" s="156">
        <v>27.417000000000002</v>
      </c>
      <c r="B1647" s="141">
        <v>3.9550000000000001</v>
      </c>
      <c r="C1647" s="141">
        <v>202.88553859429362</v>
      </c>
      <c r="D1647" s="141">
        <v>374.98333684211048</v>
      </c>
      <c r="F1647" s="141">
        <v>43.17</v>
      </c>
      <c r="G1647" s="141">
        <v>31.038</v>
      </c>
    </row>
    <row r="1648" spans="1:7" x14ac:dyDescent="0.25">
      <c r="A1648" s="156">
        <v>27.433</v>
      </c>
      <c r="B1648" s="141">
        <v>3.98</v>
      </c>
      <c r="C1648" s="141">
        <v>204.22505282396662</v>
      </c>
      <c r="D1648" s="141">
        <v>376.03138947368006</v>
      </c>
      <c r="F1648" s="141">
        <v>43.21</v>
      </c>
      <c r="G1648" s="141">
        <v>31.04</v>
      </c>
    </row>
    <row r="1649" spans="1:7" x14ac:dyDescent="0.25">
      <c r="A1649" s="156">
        <v>27.45</v>
      </c>
      <c r="B1649" s="141">
        <v>4.0049999999999999</v>
      </c>
      <c r="C1649" s="141">
        <v>205.46973880273424</v>
      </c>
      <c r="D1649" s="141">
        <v>377.01445000000058</v>
      </c>
      <c r="F1649" s="141">
        <v>43.284999999999997</v>
      </c>
      <c r="G1649" s="141">
        <v>31.045000000000002</v>
      </c>
    </row>
    <row r="1650" spans="1:7" x14ac:dyDescent="0.25">
      <c r="A1650" s="156">
        <v>27.466999999999999</v>
      </c>
      <c r="B1650" s="141">
        <v>4.0049999999999999</v>
      </c>
      <c r="C1650" s="141">
        <v>204.93530230804777</v>
      </c>
      <c r="D1650" s="141">
        <v>377.9618777777805</v>
      </c>
      <c r="F1650" s="141">
        <v>43.37</v>
      </c>
      <c r="G1650" s="141">
        <v>31.042000000000002</v>
      </c>
    </row>
    <row r="1651" spans="1:7" x14ac:dyDescent="0.25">
      <c r="A1651" s="156">
        <v>27.483000000000001</v>
      </c>
      <c r="B1651" s="141">
        <v>4.0199999999999996</v>
      </c>
      <c r="C1651" s="141">
        <v>205.9615355131173</v>
      </c>
      <c r="D1651" s="141">
        <v>378.93783809524029</v>
      </c>
      <c r="F1651" s="141">
        <v>43.445</v>
      </c>
      <c r="G1651" s="141">
        <v>31.043333333333301</v>
      </c>
    </row>
    <row r="1652" spans="1:7" x14ac:dyDescent="0.25">
      <c r="A1652" s="156">
        <v>27.5</v>
      </c>
      <c r="B1652" s="141">
        <v>4.01</v>
      </c>
      <c r="C1652" s="141">
        <v>205.31351897232125</v>
      </c>
      <c r="D1652" s="141">
        <v>379.90933684210995</v>
      </c>
      <c r="F1652" s="141">
        <v>43.515000000000001</v>
      </c>
      <c r="G1652" s="141">
        <v>31.05</v>
      </c>
    </row>
    <row r="1653" spans="1:7" x14ac:dyDescent="0.25">
      <c r="A1653" s="156">
        <v>27.516999999999999</v>
      </c>
      <c r="B1653" s="141">
        <v>4.0149999999999997</v>
      </c>
      <c r="C1653" s="141">
        <v>205.11890042321266</v>
      </c>
      <c r="D1653" s="141">
        <v>380.91982727272989</v>
      </c>
      <c r="F1653" s="141">
        <v>43.59</v>
      </c>
      <c r="G1653" s="141">
        <v>31.043333333333301</v>
      </c>
    </row>
    <row r="1654" spans="1:7" x14ac:dyDescent="0.25">
      <c r="A1654" s="156">
        <v>27.533000000000001</v>
      </c>
      <c r="B1654" s="141">
        <v>4.0199999999999996</v>
      </c>
      <c r="C1654" s="141">
        <v>205.11792964403912</v>
      </c>
      <c r="D1654" s="141">
        <v>381.92055454545061</v>
      </c>
      <c r="F1654" s="141">
        <v>43.65</v>
      </c>
      <c r="G1654" s="141">
        <v>31.046666666666699</v>
      </c>
    </row>
    <row r="1655" spans="1:7" x14ac:dyDescent="0.25">
      <c r="A1655" s="156">
        <v>27.55</v>
      </c>
      <c r="B1655" s="141">
        <v>4.0266666666666699</v>
      </c>
      <c r="C1655" s="141">
        <v>205.32237729080816</v>
      </c>
      <c r="D1655" s="141">
        <v>382.92312173912978</v>
      </c>
      <c r="F1655" s="141">
        <v>43.734999999999999</v>
      </c>
      <c r="G1655" s="141">
        <v>31.038333333333298</v>
      </c>
    </row>
    <row r="1656" spans="1:7" x14ac:dyDescent="0.25">
      <c r="A1656" s="156">
        <v>27.567</v>
      </c>
      <c r="B1656" s="141">
        <v>4.05</v>
      </c>
      <c r="C1656" s="141">
        <v>206.24717874388298</v>
      </c>
      <c r="D1656" s="141">
        <v>383.95191578947015</v>
      </c>
      <c r="F1656" s="141">
        <v>43.835000000000001</v>
      </c>
      <c r="G1656" s="141">
        <v>31.043333333333301</v>
      </c>
    </row>
    <row r="1657" spans="1:7" x14ac:dyDescent="0.25">
      <c r="A1657" s="156">
        <v>27.582999999999998</v>
      </c>
      <c r="B1657" s="141">
        <v>4.0750000000000002</v>
      </c>
      <c r="C1657" s="141">
        <v>207.02341523460771</v>
      </c>
      <c r="D1657" s="141">
        <v>384.92421904762068</v>
      </c>
      <c r="F1657" s="141">
        <v>43.88</v>
      </c>
      <c r="G1657" s="141">
        <v>31.0371428571429</v>
      </c>
    </row>
    <row r="1658" spans="1:7" x14ac:dyDescent="0.25">
      <c r="A1658" s="156">
        <v>27.6</v>
      </c>
      <c r="B1658" s="141">
        <v>4.0866666666666696</v>
      </c>
      <c r="C1658" s="141">
        <v>207.86977267087434</v>
      </c>
      <c r="D1658" s="141">
        <v>385.9513142857104</v>
      </c>
      <c r="F1658" s="141">
        <v>43.97</v>
      </c>
      <c r="G1658" s="141">
        <v>31.044</v>
      </c>
    </row>
    <row r="1659" spans="1:7" x14ac:dyDescent="0.25">
      <c r="A1659" s="156">
        <v>27.617000000000001</v>
      </c>
      <c r="B1659" s="141">
        <v>4.07</v>
      </c>
      <c r="C1659" s="141">
        <v>206.57068307379959</v>
      </c>
      <c r="D1659" s="141">
        <v>386.91010000000006</v>
      </c>
      <c r="F1659" s="141">
        <v>44.005000000000003</v>
      </c>
      <c r="G1659" s="141">
        <v>31.041</v>
      </c>
    </row>
    <row r="1660" spans="1:7" x14ac:dyDescent="0.25">
      <c r="A1660" s="156">
        <v>27.632999999999999</v>
      </c>
      <c r="B1660" s="141">
        <v>4.0819999999999999</v>
      </c>
      <c r="C1660" s="141">
        <v>207.17246908077126</v>
      </c>
      <c r="D1660" s="141">
        <v>387.99002857143023</v>
      </c>
      <c r="F1660" s="141">
        <v>44.064999999999998</v>
      </c>
      <c r="G1660" s="141">
        <v>31.037500000000001</v>
      </c>
    </row>
    <row r="1661" spans="1:7" x14ac:dyDescent="0.25">
      <c r="A1661" s="156">
        <v>27.65</v>
      </c>
      <c r="B1661" s="141">
        <v>4.1050000000000004</v>
      </c>
      <c r="C1661" s="141">
        <v>208.48748939932418</v>
      </c>
      <c r="D1661" s="141">
        <v>388.9657818181804</v>
      </c>
      <c r="F1661" s="141">
        <v>44.115000000000002</v>
      </c>
      <c r="G1661" s="141">
        <v>31.0416666666667</v>
      </c>
    </row>
    <row r="1662" spans="1:7" x14ac:dyDescent="0.25">
      <c r="A1662" s="156">
        <v>27.667000000000002</v>
      </c>
      <c r="B1662" s="141">
        <v>4.0966666666666702</v>
      </c>
      <c r="C1662" s="141">
        <v>207.78435560849317</v>
      </c>
      <c r="D1662" s="141">
        <v>390.11726666666982</v>
      </c>
      <c r="F1662" s="141">
        <v>44.164999999999999</v>
      </c>
      <c r="G1662" s="141">
        <v>31.0425</v>
      </c>
    </row>
    <row r="1663" spans="1:7" x14ac:dyDescent="0.25">
      <c r="A1663" s="156">
        <v>27.683</v>
      </c>
      <c r="B1663" s="141">
        <v>4.1100000000000003</v>
      </c>
      <c r="C1663" s="141">
        <v>208.25101058589524</v>
      </c>
      <c r="D1663" s="141">
        <v>390.91981052632036</v>
      </c>
      <c r="F1663" s="141">
        <v>44.21</v>
      </c>
      <c r="G1663" s="141">
        <v>31.0414285714286</v>
      </c>
    </row>
    <row r="1664" spans="1:7" x14ac:dyDescent="0.25">
      <c r="A1664" s="156">
        <v>27.7</v>
      </c>
      <c r="B1664" s="141">
        <v>4.1050000000000004</v>
      </c>
      <c r="C1664" s="141">
        <v>207.73001659225429</v>
      </c>
      <c r="D1664" s="141">
        <v>392.00014999999985</v>
      </c>
      <c r="F1664" s="141">
        <v>44.284999999999997</v>
      </c>
      <c r="G1664" s="141">
        <v>31.038333333333298</v>
      </c>
    </row>
    <row r="1665" spans="1:7" x14ac:dyDescent="0.25">
      <c r="A1665" s="156">
        <v>27.716999999999999</v>
      </c>
      <c r="B1665" s="141">
        <v>4.13</v>
      </c>
      <c r="C1665" s="141">
        <v>208.90694902408023</v>
      </c>
      <c r="D1665" s="141">
        <v>392.96564761905029</v>
      </c>
      <c r="F1665" s="141">
        <v>44.32</v>
      </c>
      <c r="G1665" s="141">
        <v>31.03</v>
      </c>
    </row>
    <row r="1666" spans="1:7" x14ac:dyDescent="0.25">
      <c r="A1666" s="156">
        <v>27.733000000000001</v>
      </c>
      <c r="B1666" s="141">
        <v>4.125</v>
      </c>
      <c r="C1666" s="141">
        <v>208.3784160944144</v>
      </c>
      <c r="D1666" s="141">
        <v>393.97065000000021</v>
      </c>
      <c r="F1666" s="141">
        <v>44.4</v>
      </c>
      <c r="G1666" s="141">
        <v>31.035</v>
      </c>
    </row>
    <row r="1667" spans="1:7" x14ac:dyDescent="0.25">
      <c r="A1667" s="156">
        <v>27.75</v>
      </c>
      <c r="B1667" s="141">
        <v>4.1449999999999996</v>
      </c>
      <c r="C1667" s="141">
        <v>209.28604048169024</v>
      </c>
      <c r="D1667" s="141">
        <v>395.00317142857057</v>
      </c>
      <c r="F1667" s="141">
        <v>44.4</v>
      </c>
      <c r="G1667" s="141">
        <v>31.024999999999999</v>
      </c>
    </row>
    <row r="1668" spans="1:7" x14ac:dyDescent="0.25">
      <c r="A1668" s="156">
        <v>27.766999999999999</v>
      </c>
      <c r="B1668" s="141">
        <v>4.17</v>
      </c>
      <c r="C1668" s="141">
        <v>210.2851187038271</v>
      </c>
      <c r="D1668" s="141">
        <v>395.98986315788989</v>
      </c>
      <c r="F1668" s="141">
        <v>44.445</v>
      </c>
      <c r="G1668" s="141">
        <v>31.024999999999999</v>
      </c>
    </row>
    <row r="1669" spans="1:7" x14ac:dyDescent="0.25">
      <c r="A1669" s="156">
        <v>27.783000000000001</v>
      </c>
      <c r="B1669" s="141">
        <v>4.165</v>
      </c>
      <c r="C1669" s="141">
        <v>209.97406451542471</v>
      </c>
      <c r="D1669" s="141">
        <v>397.01583809523981</v>
      </c>
      <c r="F1669" s="141">
        <v>44.58</v>
      </c>
      <c r="G1669" s="141">
        <v>31.032499999999999</v>
      </c>
    </row>
    <row r="1670" spans="1:7" x14ac:dyDescent="0.25">
      <c r="A1670" s="156">
        <v>27.8</v>
      </c>
      <c r="B1670" s="141">
        <v>4.1714285714285699</v>
      </c>
      <c r="C1670" s="141">
        <v>209.92045102928472</v>
      </c>
      <c r="D1670" s="141">
        <v>398.0861714285702</v>
      </c>
      <c r="F1670" s="141">
        <v>44.65</v>
      </c>
      <c r="G1670" s="141">
        <v>31.035</v>
      </c>
    </row>
    <row r="1671" spans="1:7" x14ac:dyDescent="0.25">
      <c r="A1671" s="156">
        <v>27.817</v>
      </c>
      <c r="B1671" s="141">
        <v>4.18</v>
      </c>
      <c r="C1671" s="141">
        <v>210.34529266617662</v>
      </c>
      <c r="D1671" s="141">
        <v>399.14055000000008</v>
      </c>
      <c r="F1671" s="141">
        <v>44.655000000000001</v>
      </c>
      <c r="G1671" s="141">
        <v>31.036000000000001</v>
      </c>
    </row>
    <row r="1672" spans="1:7" x14ac:dyDescent="0.25">
      <c r="A1672" s="156">
        <v>27.832999999999998</v>
      </c>
      <c r="B1672" s="141">
        <v>4.1950000000000003</v>
      </c>
      <c r="C1672" s="141">
        <v>211.11931301950398</v>
      </c>
      <c r="D1672" s="141">
        <v>400.11193333332994</v>
      </c>
      <c r="F1672" s="141">
        <v>44.71</v>
      </c>
      <c r="G1672" s="141">
        <v>31.035</v>
      </c>
    </row>
    <row r="1673" spans="1:7" x14ac:dyDescent="0.25">
      <c r="A1673" s="156">
        <v>27.85</v>
      </c>
      <c r="B1673" s="141">
        <v>4.2033333333333296</v>
      </c>
      <c r="C1673" s="141">
        <v>211.30359417177166</v>
      </c>
      <c r="D1673" s="141">
        <v>401.10702857143042</v>
      </c>
      <c r="F1673" s="141">
        <v>44.784999999999997</v>
      </c>
      <c r="G1673" s="141">
        <v>31.038888888888899</v>
      </c>
    </row>
    <row r="1674" spans="1:7" x14ac:dyDescent="0.25">
      <c r="A1674" s="156">
        <v>27.867000000000001</v>
      </c>
      <c r="B1674" s="141">
        <v>4.2028571428571402</v>
      </c>
      <c r="C1674" s="141">
        <v>215.94153847382333</v>
      </c>
      <c r="D1674" s="141">
        <v>402.22623157895032</v>
      </c>
      <c r="F1674" s="141">
        <v>44.85</v>
      </c>
      <c r="G1674" s="141">
        <v>31.036000000000001</v>
      </c>
    </row>
    <row r="1675" spans="1:7" x14ac:dyDescent="0.25">
      <c r="A1675" s="156">
        <v>27.882999999999999</v>
      </c>
      <c r="B1675" s="141">
        <v>4.22</v>
      </c>
      <c r="C1675" s="141">
        <v>216.5259699556868</v>
      </c>
      <c r="D1675" s="141">
        <v>403.19688571429015</v>
      </c>
      <c r="F1675" s="141">
        <v>44.88</v>
      </c>
      <c r="G1675" s="141">
        <v>31.033999999999999</v>
      </c>
    </row>
    <row r="1676" spans="1:7" x14ac:dyDescent="0.25">
      <c r="A1676" s="156">
        <v>27.9</v>
      </c>
      <c r="B1676" s="141">
        <v>4.2228571428571398</v>
      </c>
      <c r="C1676" s="141">
        <v>216.68642752031153</v>
      </c>
      <c r="D1676" s="141">
        <v>404.25570000000062</v>
      </c>
      <c r="F1676" s="141">
        <v>44.91</v>
      </c>
      <c r="G1676" s="141">
        <v>31.04</v>
      </c>
    </row>
    <row r="1677" spans="1:7" x14ac:dyDescent="0.25">
      <c r="A1677" s="156">
        <v>27.917000000000002</v>
      </c>
      <c r="B1677" s="141">
        <v>4.2516666666666696</v>
      </c>
      <c r="C1677" s="141">
        <v>217.93392274650517</v>
      </c>
      <c r="D1677" s="141">
        <v>405.26664545454059</v>
      </c>
      <c r="F1677" s="141">
        <v>44.984999999999999</v>
      </c>
      <c r="G1677" s="141">
        <v>31.035</v>
      </c>
    </row>
    <row r="1678" spans="1:7" x14ac:dyDescent="0.25">
      <c r="A1678" s="156">
        <v>27.933</v>
      </c>
      <c r="B1678" s="141">
        <v>4.24</v>
      </c>
      <c r="C1678" s="141">
        <v>216.85894676304201</v>
      </c>
      <c r="D1678" s="141">
        <v>406.30765000000065</v>
      </c>
      <c r="F1678" s="141">
        <v>45.04</v>
      </c>
      <c r="G1678" s="141">
        <v>31.033333333333299</v>
      </c>
    </row>
    <row r="1679" spans="1:7" x14ac:dyDescent="0.25">
      <c r="A1679" s="156">
        <v>27.95</v>
      </c>
      <c r="B1679" s="141">
        <v>4.2566666666666704</v>
      </c>
      <c r="C1679" s="141">
        <v>217.76214748597789</v>
      </c>
      <c r="D1679" s="141">
        <v>407.35573043478053</v>
      </c>
      <c r="F1679" s="141">
        <v>45.1</v>
      </c>
      <c r="G1679" s="141">
        <v>31.04</v>
      </c>
    </row>
    <row r="1680" spans="1:7" x14ac:dyDescent="0.25">
      <c r="A1680" s="156">
        <v>27.966999999999999</v>
      </c>
      <c r="B1680" s="141">
        <v>4.2699999999999996</v>
      </c>
      <c r="C1680" s="141">
        <v>218.52294947676506</v>
      </c>
      <c r="D1680" s="141">
        <v>408.37198095238</v>
      </c>
      <c r="F1680" s="141">
        <v>45.14</v>
      </c>
      <c r="G1680" s="141">
        <v>31.033333333333299</v>
      </c>
    </row>
    <row r="1681" spans="1:7" x14ac:dyDescent="0.25">
      <c r="A1681" s="156">
        <v>27.983000000000001</v>
      </c>
      <c r="B1681" s="141">
        <v>4.2750000000000004</v>
      </c>
      <c r="C1681" s="141">
        <v>218.47773399246606</v>
      </c>
      <c r="D1681" s="141">
        <v>409.38321904762051</v>
      </c>
      <c r="F1681" s="141">
        <v>45.2</v>
      </c>
      <c r="G1681" s="141">
        <v>31.031111111111102</v>
      </c>
    </row>
    <row r="1682" spans="1:7" x14ac:dyDescent="0.25">
      <c r="A1682" s="156">
        <v>28</v>
      </c>
      <c r="B1682" s="141">
        <v>4.3066666666666702</v>
      </c>
      <c r="C1682" s="141">
        <v>219.63387264534094</v>
      </c>
      <c r="D1682" s="141">
        <v>410.46212631579056</v>
      </c>
      <c r="F1682" s="141">
        <v>45.284999999999997</v>
      </c>
      <c r="G1682" s="141">
        <v>31.0344444444444</v>
      </c>
    </row>
    <row r="1683" spans="1:7" x14ac:dyDescent="0.25">
      <c r="A1683" s="156">
        <v>28.016999999999999</v>
      </c>
      <c r="B1683" s="141">
        <v>4.3</v>
      </c>
      <c r="C1683" s="141">
        <v>219.25662382938938</v>
      </c>
      <c r="D1683" s="141">
        <v>411.56074285714021</v>
      </c>
      <c r="F1683" s="141">
        <v>45.384999999999998</v>
      </c>
      <c r="G1683" s="141">
        <v>31.045000000000002</v>
      </c>
    </row>
    <row r="1684" spans="1:7" x14ac:dyDescent="0.25">
      <c r="A1684" s="156">
        <v>28.033000000000001</v>
      </c>
      <c r="B1684" s="141">
        <v>4.3360000000000003</v>
      </c>
      <c r="C1684" s="141">
        <v>220.94576005902115</v>
      </c>
      <c r="D1684" s="141">
        <v>412.50780000000032</v>
      </c>
      <c r="F1684" s="141">
        <v>45.335000000000001</v>
      </c>
      <c r="G1684" s="141">
        <v>31.04</v>
      </c>
    </row>
    <row r="1685" spans="1:7" x14ac:dyDescent="0.25">
      <c r="A1685" s="156">
        <v>28.05</v>
      </c>
      <c r="B1685" s="141">
        <v>4.3183333333333298</v>
      </c>
      <c r="C1685" s="141">
        <v>220.28386023262365</v>
      </c>
      <c r="D1685" s="141">
        <v>413.59264545455062</v>
      </c>
      <c r="F1685" s="141">
        <v>45.335000000000001</v>
      </c>
      <c r="G1685" s="141">
        <v>31.041818181818201</v>
      </c>
    </row>
    <row r="1686" spans="1:7" x14ac:dyDescent="0.25">
      <c r="A1686" s="156">
        <v>28.067</v>
      </c>
      <c r="B1686" s="141">
        <v>4.34</v>
      </c>
      <c r="C1686" s="141">
        <v>221.22853595553894</v>
      </c>
      <c r="D1686" s="141">
        <v>414.70326666667006</v>
      </c>
      <c r="F1686" s="141">
        <v>45.335000000000001</v>
      </c>
      <c r="G1686" s="141">
        <v>31.044</v>
      </c>
    </row>
    <row r="1687" spans="1:7" x14ac:dyDescent="0.25">
      <c r="A1687" s="156">
        <v>28.082999999999998</v>
      </c>
      <c r="B1687" s="141">
        <v>4.3449999999999998</v>
      </c>
      <c r="C1687" s="141">
        <v>221.27873001739655</v>
      </c>
      <c r="D1687" s="141">
        <v>415.06912380952053</v>
      </c>
      <c r="F1687" s="141">
        <v>45.384999999999998</v>
      </c>
      <c r="G1687" s="141">
        <v>31.053333333333299</v>
      </c>
    </row>
    <row r="1688" spans="1:7" x14ac:dyDescent="0.25">
      <c r="A1688" s="156">
        <v>28.1</v>
      </c>
      <c r="B1688" s="141">
        <v>4.3383333333333303</v>
      </c>
      <c r="C1688" s="141">
        <v>220.27272290029032</v>
      </c>
      <c r="D1688" s="141">
        <v>416.05377391304046</v>
      </c>
      <c r="F1688" s="141">
        <v>45.664999999999999</v>
      </c>
      <c r="G1688" s="141">
        <v>31.055</v>
      </c>
    </row>
    <row r="1689" spans="1:7" x14ac:dyDescent="0.25">
      <c r="A1689" s="156">
        <v>28.117000000000001</v>
      </c>
      <c r="B1689" s="141">
        <v>4.3440000000000003</v>
      </c>
      <c r="C1689" s="141">
        <v>219.40221670769816</v>
      </c>
      <c r="D1689" s="141">
        <v>416.67607619048067</v>
      </c>
      <c r="F1689" s="141">
        <v>45.875</v>
      </c>
      <c r="G1689" s="141">
        <v>31.06</v>
      </c>
    </row>
    <row r="1690" spans="1:7" x14ac:dyDescent="0.25">
      <c r="A1690" s="156">
        <v>28.132999999999999</v>
      </c>
      <c r="B1690" s="141">
        <v>4.335</v>
      </c>
      <c r="C1690" s="141">
        <v>219.09765387785043</v>
      </c>
      <c r="D1690" s="141">
        <v>417.74614545455006</v>
      </c>
      <c r="F1690" s="141">
        <v>45.984999999999999</v>
      </c>
      <c r="G1690" s="141">
        <v>31.054285714285701</v>
      </c>
    </row>
    <row r="1691" spans="1:7" x14ac:dyDescent="0.25">
      <c r="A1691" s="156">
        <v>28.15</v>
      </c>
      <c r="B1691" s="141">
        <v>4.3449999999999998</v>
      </c>
      <c r="C1691" s="141">
        <v>219.61757682367573</v>
      </c>
      <c r="D1691" s="141">
        <v>418.88282727273054</v>
      </c>
      <c r="F1691" s="141">
        <v>46.145000000000003</v>
      </c>
      <c r="G1691" s="141">
        <v>31.064</v>
      </c>
    </row>
    <row r="1692" spans="1:7" x14ac:dyDescent="0.25">
      <c r="A1692" s="156">
        <v>28.167000000000002</v>
      </c>
      <c r="B1692" s="141">
        <v>4.3499999999999996</v>
      </c>
      <c r="C1692" s="141">
        <v>219.59670550280399</v>
      </c>
      <c r="D1692" s="141">
        <v>420.04155652173995</v>
      </c>
      <c r="F1692" s="141">
        <v>46.225000000000001</v>
      </c>
      <c r="G1692" s="141">
        <v>31.06</v>
      </c>
    </row>
    <row r="1693" spans="1:7" x14ac:dyDescent="0.25">
      <c r="A1693" s="156">
        <v>28.183</v>
      </c>
      <c r="B1693" s="141">
        <v>4.37</v>
      </c>
      <c r="C1693" s="141">
        <v>220.59394060195265</v>
      </c>
      <c r="D1693" s="141">
        <v>421.14660000000003</v>
      </c>
      <c r="F1693" s="141">
        <v>46.344999999999999</v>
      </c>
      <c r="G1693" s="141">
        <v>31.064</v>
      </c>
    </row>
    <row r="1694" spans="1:7" x14ac:dyDescent="0.25">
      <c r="A1694" s="156">
        <v>28.2</v>
      </c>
      <c r="B1694" s="141">
        <v>4.38</v>
      </c>
      <c r="C1694" s="141">
        <v>220.92666146504314</v>
      </c>
      <c r="D1694" s="141">
        <v>422.24205454545063</v>
      </c>
      <c r="F1694" s="141">
        <v>46.41</v>
      </c>
      <c r="G1694" s="141">
        <v>31.066666666666698</v>
      </c>
    </row>
    <row r="1695" spans="1:7" x14ac:dyDescent="0.25">
      <c r="A1695" s="156">
        <v>28.216999999999999</v>
      </c>
      <c r="B1695" s="141">
        <v>4.41</v>
      </c>
      <c r="C1695" s="141">
        <v>222.38015013107881</v>
      </c>
      <c r="D1695" s="141">
        <v>423.32760000000053</v>
      </c>
      <c r="F1695" s="141">
        <v>46.46</v>
      </c>
      <c r="G1695" s="141">
        <v>31.064</v>
      </c>
    </row>
    <row r="1696" spans="1:7" x14ac:dyDescent="0.25">
      <c r="A1696" s="156">
        <v>28.233000000000001</v>
      </c>
      <c r="B1696" s="141">
        <v>4.4180000000000001</v>
      </c>
      <c r="C1696" s="141">
        <v>222.86368736458462</v>
      </c>
      <c r="D1696" s="141">
        <v>424.45512380952005</v>
      </c>
      <c r="F1696" s="141">
        <v>46.5</v>
      </c>
      <c r="G1696" s="141">
        <v>31.073333333333299</v>
      </c>
    </row>
    <row r="1697" spans="1:7" x14ac:dyDescent="0.25">
      <c r="A1697" s="156">
        <v>28.25</v>
      </c>
      <c r="B1697" s="141">
        <v>4.42</v>
      </c>
      <c r="C1697" s="141">
        <v>222.64606677057265</v>
      </c>
      <c r="D1697" s="141">
        <v>425.60264761905</v>
      </c>
      <c r="F1697" s="141">
        <v>46.564999999999998</v>
      </c>
      <c r="G1697" s="141">
        <v>31.068000000000001</v>
      </c>
    </row>
    <row r="1698" spans="1:7" x14ac:dyDescent="0.25">
      <c r="A1698" s="156">
        <v>28.266999999999999</v>
      </c>
      <c r="B1698" s="141">
        <v>4.4400000000000004</v>
      </c>
      <c r="C1698" s="141">
        <v>223.36284514012249</v>
      </c>
      <c r="D1698" s="141">
        <v>426.69425000000047</v>
      </c>
      <c r="F1698" s="141">
        <v>46.664999999999999</v>
      </c>
      <c r="G1698" s="141">
        <v>31.066666666666698</v>
      </c>
    </row>
    <row r="1699" spans="1:7" x14ac:dyDescent="0.25">
      <c r="A1699" s="156">
        <v>28.283000000000001</v>
      </c>
      <c r="B1699" s="141">
        <v>4.4466666666666699</v>
      </c>
      <c r="C1699" s="141">
        <v>223.42895589406652</v>
      </c>
      <c r="D1699" s="141">
        <v>427.77514545455051</v>
      </c>
      <c r="F1699" s="141">
        <v>46.715000000000003</v>
      </c>
      <c r="G1699" s="141">
        <v>31.071999999999999</v>
      </c>
    </row>
    <row r="1700" spans="1:7" x14ac:dyDescent="0.25">
      <c r="A1700" s="156">
        <v>28.3</v>
      </c>
      <c r="B1700" s="141">
        <v>4.46</v>
      </c>
      <c r="C1700" s="141">
        <v>223.79973269805774</v>
      </c>
      <c r="D1700" s="141">
        <v>428.91812380951978</v>
      </c>
      <c r="F1700" s="141">
        <v>46.704999999999998</v>
      </c>
      <c r="G1700" s="141">
        <v>31.065000000000001</v>
      </c>
    </row>
    <row r="1701" spans="1:7" x14ac:dyDescent="0.25">
      <c r="A1701" s="156">
        <v>28.317</v>
      </c>
      <c r="B1701" s="141">
        <v>4.4850000000000003</v>
      </c>
      <c r="C1701" s="141">
        <v>225.57081418121729</v>
      </c>
      <c r="D1701" s="141">
        <v>429.93209999999999</v>
      </c>
      <c r="F1701" s="141">
        <v>46.72</v>
      </c>
      <c r="G1701" s="141">
        <v>31.065999999999999</v>
      </c>
    </row>
    <row r="1702" spans="1:7" x14ac:dyDescent="0.25">
      <c r="A1702" s="156">
        <v>28.332999999999998</v>
      </c>
      <c r="B1702" s="141">
        <v>4.47</v>
      </c>
      <c r="C1702" s="141">
        <v>224.42881130353015</v>
      </c>
      <c r="D1702" s="141">
        <v>431.05583809523978</v>
      </c>
      <c r="F1702" s="141">
        <v>46.74</v>
      </c>
      <c r="G1702" s="141">
        <v>31.065000000000001</v>
      </c>
    </row>
    <row r="1703" spans="1:7" x14ac:dyDescent="0.25">
      <c r="A1703" s="156">
        <v>28.35</v>
      </c>
      <c r="B1703" s="141">
        <v>4.4950000000000001</v>
      </c>
      <c r="C1703" s="141">
        <v>225.24798367048555</v>
      </c>
      <c r="D1703" s="141">
        <v>432.16850909091045</v>
      </c>
      <c r="F1703" s="141">
        <v>46.825000000000003</v>
      </c>
      <c r="G1703" s="141">
        <v>31.0683333333333</v>
      </c>
    </row>
    <row r="1704" spans="1:7" x14ac:dyDescent="0.25">
      <c r="A1704" s="156">
        <v>28.367000000000001</v>
      </c>
      <c r="B1704" s="141">
        <v>4.5039999999999996</v>
      </c>
      <c r="C1704" s="141">
        <v>225.31041814720206</v>
      </c>
      <c r="D1704" s="141">
        <v>433.29050000000007</v>
      </c>
      <c r="F1704" s="141">
        <v>46.94</v>
      </c>
      <c r="G1704" s="141">
        <v>31.072500000000002</v>
      </c>
    </row>
    <row r="1705" spans="1:7" x14ac:dyDescent="0.25">
      <c r="A1705" s="156">
        <v>28.382999999999999</v>
      </c>
      <c r="B1705" s="141">
        <v>4.5216666666666701</v>
      </c>
      <c r="C1705" s="141">
        <v>225.89536253726428</v>
      </c>
      <c r="D1705" s="141">
        <v>434.37169523810007</v>
      </c>
      <c r="F1705" s="141">
        <v>47.005000000000003</v>
      </c>
      <c r="G1705" s="141">
        <v>31.064</v>
      </c>
    </row>
    <row r="1706" spans="1:7" x14ac:dyDescent="0.25">
      <c r="A1706" s="156">
        <v>28.4</v>
      </c>
      <c r="B1706" s="141">
        <v>4.5333333333333297</v>
      </c>
      <c r="C1706" s="141">
        <v>226.24228770499289</v>
      </c>
      <c r="D1706" s="141">
        <v>435.43564545455047</v>
      </c>
      <c r="F1706" s="141">
        <v>47.11</v>
      </c>
      <c r="G1706" s="141">
        <v>31.073333333333299</v>
      </c>
    </row>
    <row r="1707" spans="1:7" x14ac:dyDescent="0.25">
      <c r="A1707" s="156">
        <v>28.417000000000002</v>
      </c>
      <c r="B1707" s="141">
        <v>4.54</v>
      </c>
      <c r="C1707" s="141">
        <v>226.27347341922578</v>
      </c>
      <c r="D1707" s="141">
        <v>436.58096363636014</v>
      </c>
      <c r="F1707" s="141">
        <v>47.08</v>
      </c>
      <c r="G1707" s="141">
        <v>31.067142857142901</v>
      </c>
    </row>
    <row r="1708" spans="1:7" x14ac:dyDescent="0.25">
      <c r="A1708" s="156">
        <v>28.433</v>
      </c>
      <c r="B1708" s="141">
        <v>4.5549999999999997</v>
      </c>
      <c r="C1708" s="141">
        <v>227.32399435085409</v>
      </c>
      <c r="D1708" s="141">
        <v>437.69360000000052</v>
      </c>
      <c r="F1708" s="141">
        <v>47.11</v>
      </c>
      <c r="G1708" s="141">
        <v>31.068999999999999</v>
      </c>
    </row>
    <row r="1709" spans="1:7" x14ac:dyDescent="0.25">
      <c r="A1709" s="156">
        <v>28.45</v>
      </c>
      <c r="B1709" s="141">
        <v>4.56666666666667</v>
      </c>
      <c r="C1709" s="141">
        <v>228.0158338597775</v>
      </c>
      <c r="D1709" s="141">
        <v>438.81503478261038</v>
      </c>
      <c r="F1709" s="141">
        <v>47.12</v>
      </c>
      <c r="G1709" s="141">
        <v>31.06</v>
      </c>
    </row>
    <row r="1710" spans="1:7" x14ac:dyDescent="0.25">
      <c r="A1710" s="156">
        <v>28.466999999999999</v>
      </c>
      <c r="B1710" s="141">
        <v>4.5750000000000002</v>
      </c>
      <c r="C1710" s="141">
        <v>227.85332448844611</v>
      </c>
      <c r="D1710" s="141">
        <v>439.91415000000052</v>
      </c>
      <c r="F1710" s="141">
        <v>47.2</v>
      </c>
      <c r="G1710" s="141">
        <v>31.06</v>
      </c>
    </row>
    <row r="1711" spans="1:7" x14ac:dyDescent="0.25">
      <c r="A1711" s="156">
        <v>28.483000000000001</v>
      </c>
      <c r="B1711" s="141">
        <v>4.5720000000000001</v>
      </c>
      <c r="C1711" s="141">
        <v>227.41321974687673</v>
      </c>
      <c r="D1711" s="141">
        <v>441.03373043478041</v>
      </c>
      <c r="F1711" s="141">
        <v>47.265000000000001</v>
      </c>
      <c r="G1711" s="141">
        <v>31.06</v>
      </c>
    </row>
    <row r="1712" spans="1:7" x14ac:dyDescent="0.25">
      <c r="A1712" s="156">
        <v>28.5</v>
      </c>
      <c r="B1712" s="141">
        <v>4.5949999999999998</v>
      </c>
      <c r="C1712" s="141">
        <v>228.40421583389886</v>
      </c>
      <c r="D1712" s="141">
        <v>442.15547500000048</v>
      </c>
      <c r="F1712" s="141">
        <v>47.24</v>
      </c>
      <c r="G1712" s="141">
        <v>31.055</v>
      </c>
    </row>
    <row r="1713" spans="1:7" x14ac:dyDescent="0.25">
      <c r="A1713" s="156">
        <v>28.516999999999999</v>
      </c>
      <c r="B1713" s="141">
        <v>4.5999999999999996</v>
      </c>
      <c r="C1713" s="141">
        <v>228.51608149874554</v>
      </c>
      <c r="D1713" s="141">
        <v>443.29470000000038</v>
      </c>
      <c r="F1713" s="141">
        <v>47.34</v>
      </c>
      <c r="G1713" s="141">
        <v>31.053999999999998</v>
      </c>
    </row>
    <row r="1714" spans="1:7" x14ac:dyDescent="0.25">
      <c r="A1714" s="156">
        <v>28.533000000000001</v>
      </c>
      <c r="B1714" s="141">
        <v>4.6042857142857097</v>
      </c>
      <c r="C1714" s="141">
        <v>228.72310740184557</v>
      </c>
      <c r="D1714" s="141">
        <v>444.39737777778009</v>
      </c>
      <c r="F1714" s="141">
        <v>47.274999999999999</v>
      </c>
      <c r="G1714" s="141">
        <v>31.06</v>
      </c>
    </row>
    <row r="1715" spans="1:7" x14ac:dyDescent="0.25">
      <c r="A1715" s="156">
        <v>28.55</v>
      </c>
      <c r="B1715" s="141">
        <v>4.6042857142857097</v>
      </c>
      <c r="C1715" s="141">
        <v>228.35695927334334</v>
      </c>
      <c r="D1715" s="141">
        <v>445.52351304348031</v>
      </c>
      <c r="F1715" s="141">
        <v>47.375</v>
      </c>
      <c r="G1715" s="141">
        <v>31.053333333333299</v>
      </c>
    </row>
    <row r="1716" spans="1:7" x14ac:dyDescent="0.25">
      <c r="A1716" s="156">
        <v>28.567</v>
      </c>
      <c r="B1716" s="141">
        <v>4.6150000000000002</v>
      </c>
      <c r="C1716" s="141">
        <v>228.24394701581542</v>
      </c>
      <c r="D1716" s="141">
        <v>446.68032727273021</v>
      </c>
      <c r="F1716" s="141">
        <v>47.445</v>
      </c>
      <c r="G1716" s="141">
        <v>31.063333333333301</v>
      </c>
    </row>
    <row r="1717" spans="1:7" x14ac:dyDescent="0.25">
      <c r="A1717" s="156">
        <v>28.582999999999998</v>
      </c>
      <c r="B1717" s="141">
        <v>4.6416666666666702</v>
      </c>
      <c r="C1717" s="141">
        <v>229.66747598962689</v>
      </c>
      <c r="D1717" s="141">
        <v>447.81073043478045</v>
      </c>
      <c r="F1717" s="141">
        <v>47.5</v>
      </c>
      <c r="G1717" s="141">
        <v>31.055</v>
      </c>
    </row>
    <row r="1718" spans="1:7" x14ac:dyDescent="0.25">
      <c r="A1718" s="156">
        <v>28.6</v>
      </c>
      <c r="B1718" s="141">
        <v>4.665</v>
      </c>
      <c r="C1718" s="141">
        <v>230.58652816073516</v>
      </c>
      <c r="D1718" s="141">
        <v>448.96512173913015</v>
      </c>
      <c r="F1718" s="141">
        <v>47.59</v>
      </c>
      <c r="G1718" s="141">
        <v>31.058</v>
      </c>
    </row>
    <row r="1719" spans="1:7" x14ac:dyDescent="0.25">
      <c r="A1719" s="156">
        <v>28.617000000000001</v>
      </c>
      <c r="B1719" s="141">
        <v>4.66</v>
      </c>
      <c r="C1719" s="141">
        <v>230.55407224916073</v>
      </c>
      <c r="D1719" s="141">
        <v>450.09990434783049</v>
      </c>
      <c r="F1719" s="141">
        <v>47.47</v>
      </c>
      <c r="G1719" s="141">
        <v>31.0566666666667</v>
      </c>
    </row>
    <row r="1720" spans="1:7" x14ac:dyDescent="0.25">
      <c r="A1720" s="156">
        <v>28.632999999999999</v>
      </c>
      <c r="B1720" s="141">
        <v>4.6820000000000004</v>
      </c>
      <c r="C1720" s="141">
        <v>231.69723092371098</v>
      </c>
      <c r="D1720" s="141">
        <v>451.1807428571401</v>
      </c>
      <c r="F1720" s="141">
        <v>47.51</v>
      </c>
      <c r="G1720" s="141">
        <v>31.053999999999998</v>
      </c>
    </row>
    <row r="1721" spans="1:7" x14ac:dyDescent="0.25">
      <c r="A1721" s="156">
        <v>28.65</v>
      </c>
      <c r="B1721" s="141">
        <v>4.6849999999999996</v>
      </c>
      <c r="C1721" s="141">
        <v>231.40031020331188</v>
      </c>
      <c r="D1721" s="141">
        <v>452.29140000000007</v>
      </c>
      <c r="F1721" s="141">
        <v>47.545000000000002</v>
      </c>
      <c r="G1721" s="141">
        <v>31.0566666666667</v>
      </c>
    </row>
    <row r="1722" spans="1:7" x14ac:dyDescent="0.25">
      <c r="A1722" s="156">
        <v>28.667000000000002</v>
      </c>
      <c r="B1722" s="141">
        <v>4.71</v>
      </c>
      <c r="C1722" s="141">
        <v>232.22760058140898</v>
      </c>
      <c r="D1722" s="141">
        <v>453.49017142857065</v>
      </c>
      <c r="F1722" s="141">
        <v>47.545000000000002</v>
      </c>
      <c r="G1722" s="141">
        <v>31.055</v>
      </c>
    </row>
    <row r="1723" spans="1:7" x14ac:dyDescent="0.25">
      <c r="A1723" s="156">
        <v>28.683</v>
      </c>
      <c r="B1723" s="141">
        <v>4.702</v>
      </c>
      <c r="C1723" s="141">
        <v>231.55611793752169</v>
      </c>
      <c r="D1723" s="141">
        <v>454.61264545455015</v>
      </c>
      <c r="F1723" s="141">
        <v>47.626666666666701</v>
      </c>
      <c r="G1723" s="141">
        <v>31.053999999999998</v>
      </c>
    </row>
    <row r="1724" spans="1:7" x14ac:dyDescent="0.25">
      <c r="A1724" s="156">
        <v>28.7</v>
      </c>
      <c r="B1724" s="141">
        <v>4.7183333333333302</v>
      </c>
      <c r="C1724" s="141">
        <v>232.14461588474728</v>
      </c>
      <c r="D1724" s="141">
        <v>455.7764947368405</v>
      </c>
      <c r="F1724" s="141">
        <v>47.69</v>
      </c>
      <c r="G1724" s="141">
        <v>31.055</v>
      </c>
    </row>
    <row r="1725" spans="1:7" x14ac:dyDescent="0.25">
      <c r="A1725" s="156">
        <v>28.716999999999999</v>
      </c>
      <c r="B1725" s="141">
        <v>4.74</v>
      </c>
      <c r="C1725" s="141">
        <v>232.98720515801253</v>
      </c>
      <c r="D1725" s="141">
        <v>456.85296363636007</v>
      </c>
      <c r="F1725" s="141">
        <v>47.69</v>
      </c>
      <c r="G1725" s="141">
        <v>31.044</v>
      </c>
    </row>
    <row r="1726" spans="1:7" x14ac:dyDescent="0.25">
      <c r="A1726" s="156">
        <v>28.733000000000001</v>
      </c>
      <c r="B1726" s="141">
        <v>4.7359999999999998</v>
      </c>
      <c r="C1726" s="141">
        <v>232.95155710583296</v>
      </c>
      <c r="D1726" s="141">
        <v>458.0720761904804</v>
      </c>
      <c r="F1726" s="141">
        <v>47.733333333333299</v>
      </c>
      <c r="G1726" s="141">
        <v>31.047499999999999</v>
      </c>
    </row>
    <row r="1727" spans="1:7" x14ac:dyDescent="0.25">
      <c r="A1727" s="156">
        <v>28.75</v>
      </c>
      <c r="B1727" s="141">
        <v>4.758</v>
      </c>
      <c r="C1727" s="141">
        <v>233.33933821805914</v>
      </c>
      <c r="D1727" s="141">
        <v>459.17917142857004</v>
      </c>
      <c r="F1727" s="141">
        <v>47.825000000000003</v>
      </c>
      <c r="G1727" s="141">
        <v>31.05</v>
      </c>
    </row>
    <row r="1728" spans="1:7" x14ac:dyDescent="0.25">
      <c r="A1728" s="156">
        <v>28.766999999999999</v>
      </c>
      <c r="B1728" s="141">
        <v>4.7633333333333301</v>
      </c>
      <c r="C1728" s="141">
        <v>233.51250412493488</v>
      </c>
      <c r="D1728" s="141">
        <v>460.35888571429041</v>
      </c>
      <c r="F1728" s="141">
        <v>47.825000000000003</v>
      </c>
      <c r="G1728" s="141">
        <v>31.05</v>
      </c>
    </row>
    <row r="1729" spans="1:7" x14ac:dyDescent="0.25">
      <c r="A1729" s="156">
        <v>28.783000000000001</v>
      </c>
      <c r="B1729" s="141">
        <v>4.75</v>
      </c>
      <c r="C1729" s="141">
        <v>232.74536938849451</v>
      </c>
      <c r="D1729" s="141">
        <v>461.51581739130052</v>
      </c>
      <c r="F1729" s="141">
        <v>47.89</v>
      </c>
      <c r="G1729" s="141">
        <v>31.055</v>
      </c>
    </row>
    <row r="1730" spans="1:7" x14ac:dyDescent="0.25">
      <c r="A1730" s="156">
        <v>28.8</v>
      </c>
      <c r="B1730" s="141">
        <v>4.7525000000000004</v>
      </c>
      <c r="C1730" s="141">
        <v>232.57305443480661</v>
      </c>
      <c r="D1730" s="141">
        <v>462.68682727273062</v>
      </c>
      <c r="F1730" s="141">
        <v>47.89</v>
      </c>
      <c r="G1730" s="141">
        <v>31.05</v>
      </c>
    </row>
    <row r="1731" spans="1:7" x14ac:dyDescent="0.25">
      <c r="A1731" s="156">
        <v>28.817</v>
      </c>
      <c r="B1731" s="141">
        <v>4.7699999999999996</v>
      </c>
      <c r="C1731" s="141">
        <v>233.00731908261906</v>
      </c>
      <c r="D1731" s="141">
        <v>463.80994782609014</v>
      </c>
      <c r="F1731" s="141">
        <v>47.963333333333303</v>
      </c>
      <c r="G1731" s="141">
        <v>31.055</v>
      </c>
    </row>
    <row r="1732" spans="1:7" x14ac:dyDescent="0.25">
      <c r="A1732" s="156">
        <v>28.832999999999998</v>
      </c>
      <c r="B1732" s="141">
        <v>4.79</v>
      </c>
      <c r="C1732" s="141">
        <v>234.08287191912731</v>
      </c>
      <c r="D1732" s="141">
        <v>465.00000909091068</v>
      </c>
      <c r="F1732" s="141">
        <v>48.01</v>
      </c>
      <c r="G1732" s="141">
        <v>31.06</v>
      </c>
    </row>
    <row r="1733" spans="1:7" x14ac:dyDescent="0.25">
      <c r="A1733" s="156">
        <v>28.85</v>
      </c>
      <c r="B1733" s="141">
        <v>4.8049999999999997</v>
      </c>
      <c r="C1733" s="141">
        <v>234.62463218020977</v>
      </c>
      <c r="D1733" s="141">
        <v>466.14132727273045</v>
      </c>
      <c r="F1733" s="141">
        <v>48.01</v>
      </c>
      <c r="G1733" s="141">
        <v>31.05</v>
      </c>
    </row>
    <row r="1734" spans="1:7" x14ac:dyDescent="0.25">
      <c r="A1734" s="156">
        <v>28.867000000000001</v>
      </c>
      <c r="B1734" s="141">
        <v>4.8040000000000003</v>
      </c>
      <c r="C1734" s="141">
        <v>234.20878777617099</v>
      </c>
      <c r="D1734" s="141">
        <v>467.32307826086981</v>
      </c>
      <c r="F1734" s="141">
        <v>48.12</v>
      </c>
      <c r="G1734" s="141">
        <v>31.04</v>
      </c>
    </row>
    <row r="1735" spans="1:7" x14ac:dyDescent="0.25">
      <c r="A1735" s="156">
        <v>28.882999999999999</v>
      </c>
      <c r="B1735" s="141">
        <v>4.8150000000000004</v>
      </c>
      <c r="C1735" s="141">
        <v>234.30906976650272</v>
      </c>
      <c r="D1735" s="141">
        <v>468.49232727273011</v>
      </c>
      <c r="F1735" s="141">
        <v>48.07</v>
      </c>
      <c r="G1735" s="141">
        <v>31.046666666666699</v>
      </c>
    </row>
    <row r="1736" spans="1:7" x14ac:dyDescent="0.25">
      <c r="A1736" s="156">
        <v>28.9</v>
      </c>
      <c r="B1736" s="141">
        <v>4.84</v>
      </c>
      <c r="C1736" s="141">
        <v>235.3350692938748</v>
      </c>
      <c r="D1736" s="141">
        <v>469.65855652174014</v>
      </c>
      <c r="F1736" s="141">
        <v>48.17</v>
      </c>
      <c r="G1736" s="141">
        <v>31.04</v>
      </c>
    </row>
    <row r="1737" spans="1:7" x14ac:dyDescent="0.25">
      <c r="A1737" s="156">
        <v>28.917000000000002</v>
      </c>
      <c r="B1737" s="141">
        <v>4.835</v>
      </c>
      <c r="C1737" s="141">
        <v>235.14362231479441</v>
      </c>
      <c r="D1737" s="141">
        <v>470.84069090908997</v>
      </c>
      <c r="F1737" s="141">
        <v>48.23</v>
      </c>
      <c r="G1737" s="141">
        <v>31.045000000000002</v>
      </c>
    </row>
    <row r="1738" spans="1:7" x14ac:dyDescent="0.25">
      <c r="A1738" s="156">
        <v>28.933</v>
      </c>
      <c r="B1738" s="141">
        <v>4.8533333333333299</v>
      </c>
      <c r="C1738" s="141">
        <v>235.72526156161749</v>
      </c>
      <c r="D1738" s="141">
        <v>471.96714545455052</v>
      </c>
      <c r="F1738" s="141">
        <v>48.23</v>
      </c>
      <c r="G1738" s="141">
        <v>31.0483333333333</v>
      </c>
    </row>
    <row r="1739" spans="1:7" x14ac:dyDescent="0.25">
      <c r="A1739" s="156">
        <v>28.95</v>
      </c>
      <c r="B1739" s="141">
        <v>4.8499999999999996</v>
      </c>
      <c r="C1739" s="141">
        <v>235.4553140186915</v>
      </c>
      <c r="D1739" s="141">
        <v>473.14609999999993</v>
      </c>
      <c r="F1739" s="141">
        <v>48.253333333333302</v>
      </c>
      <c r="G1739" s="141">
        <v>31.054285714285701</v>
      </c>
    </row>
    <row r="1740" spans="1:7" x14ac:dyDescent="0.25">
      <c r="A1740" s="156">
        <v>28.966999999999999</v>
      </c>
      <c r="B1740" s="141">
        <v>4.8659999999999997</v>
      </c>
      <c r="C1740" s="141">
        <v>235.94532347632938</v>
      </c>
      <c r="D1740" s="141">
        <v>474.3316454545502</v>
      </c>
      <c r="F1740" s="141">
        <v>48.29</v>
      </c>
      <c r="G1740" s="141">
        <v>31.055</v>
      </c>
    </row>
    <row r="1741" spans="1:7" x14ac:dyDescent="0.25">
      <c r="A1741" s="156">
        <v>28.983000000000001</v>
      </c>
      <c r="B1741" s="141">
        <v>4.8724999999999996</v>
      </c>
      <c r="C1741" s="141">
        <v>236.02736632936319</v>
      </c>
      <c r="D1741" s="141">
        <v>475.53383809523984</v>
      </c>
      <c r="F1741" s="141">
        <v>48.29</v>
      </c>
      <c r="G1741" s="141">
        <v>31.052499999999998</v>
      </c>
    </row>
    <row r="1742" spans="1:7" x14ac:dyDescent="0.25">
      <c r="A1742" s="156">
        <v>29</v>
      </c>
      <c r="B1742" s="141">
        <v>4.8849999999999998</v>
      </c>
      <c r="C1742" s="141">
        <v>236.77791521551922</v>
      </c>
      <c r="D1742" s="141">
        <v>476.69496363636063</v>
      </c>
      <c r="F1742" s="141">
        <v>48.354999999999997</v>
      </c>
      <c r="G1742" s="141">
        <v>31.051666666666701</v>
      </c>
    </row>
    <row r="1743" spans="1:7" x14ac:dyDescent="0.25">
      <c r="A1743" s="156">
        <v>29.016999999999999</v>
      </c>
      <c r="B1743" s="141">
        <v>4.8899999999999997</v>
      </c>
      <c r="C1743" s="141">
        <v>236.35062143122917</v>
      </c>
      <c r="D1743" s="141">
        <v>477.88668695651995</v>
      </c>
      <c r="F1743" s="141">
        <v>48.365000000000002</v>
      </c>
      <c r="G1743" s="141">
        <v>31.055</v>
      </c>
    </row>
    <row r="1744" spans="1:7" x14ac:dyDescent="0.25">
      <c r="A1744" s="156">
        <v>29.033000000000001</v>
      </c>
      <c r="B1744" s="141">
        <v>4.89333333333333</v>
      </c>
      <c r="C1744" s="141">
        <v>236.60950106104372</v>
      </c>
      <c r="D1744" s="141">
        <v>479.09719090909039</v>
      </c>
      <c r="F1744" s="141">
        <v>48.375</v>
      </c>
      <c r="G1744" s="141">
        <v>31.045000000000002</v>
      </c>
    </row>
    <row r="1745" spans="1:7" x14ac:dyDescent="0.25">
      <c r="A1745" s="156">
        <v>29.05</v>
      </c>
      <c r="B1745" s="141">
        <v>4.8983333333333299</v>
      </c>
      <c r="C1745" s="141">
        <v>236.70430133439604</v>
      </c>
      <c r="D1745" s="141">
        <v>480.3228727272699</v>
      </c>
      <c r="F1745" s="141">
        <v>48.45</v>
      </c>
      <c r="G1745" s="141">
        <v>31.0488888888889</v>
      </c>
    </row>
    <row r="1746" spans="1:7" x14ac:dyDescent="0.25">
      <c r="A1746" s="156">
        <v>29.067</v>
      </c>
      <c r="B1746" s="141">
        <v>4.9216666666666704</v>
      </c>
      <c r="C1746" s="141">
        <v>237.41986312294992</v>
      </c>
      <c r="D1746" s="141">
        <v>481.44144210526065</v>
      </c>
      <c r="F1746" s="141">
        <v>48.46</v>
      </c>
      <c r="G1746" s="141">
        <v>31.04</v>
      </c>
    </row>
    <row r="1747" spans="1:7" x14ac:dyDescent="0.25">
      <c r="A1747" s="156">
        <v>29.082999999999998</v>
      </c>
      <c r="B1747" s="141">
        <v>4.9328571428571397</v>
      </c>
      <c r="C1747" s="141">
        <v>237.19154951099551</v>
      </c>
      <c r="D1747" s="141">
        <v>482.65990434782998</v>
      </c>
      <c r="F1747" s="141">
        <v>48.604999999999997</v>
      </c>
      <c r="G1747" s="141">
        <v>31.04</v>
      </c>
    </row>
    <row r="1748" spans="1:7" x14ac:dyDescent="0.25">
      <c r="A1748" s="156">
        <v>29.1</v>
      </c>
      <c r="B1748" s="141">
        <v>4.95</v>
      </c>
      <c r="C1748" s="141">
        <v>238.85348841052797</v>
      </c>
      <c r="D1748" s="141">
        <v>483.88250476190024</v>
      </c>
      <c r="F1748" s="141">
        <v>48.42</v>
      </c>
      <c r="G1748" s="141">
        <v>31.036666666666701</v>
      </c>
    </row>
    <row r="1749" spans="1:7" x14ac:dyDescent="0.25">
      <c r="A1749" s="156">
        <v>29.117000000000001</v>
      </c>
      <c r="B1749" s="141">
        <v>4.96</v>
      </c>
      <c r="C1749" s="141">
        <v>239.6983659529316</v>
      </c>
      <c r="D1749" s="141">
        <v>485.11465000000044</v>
      </c>
      <c r="F1749" s="141">
        <v>48.4</v>
      </c>
      <c r="G1749" s="141">
        <v>31.033999999999999</v>
      </c>
    </row>
    <row r="1750" spans="1:7" x14ac:dyDescent="0.25">
      <c r="A1750" s="156">
        <v>29.132999999999999</v>
      </c>
      <c r="B1750" s="141">
        <v>4.9660000000000002</v>
      </c>
      <c r="C1750" s="141">
        <v>239.37447785415642</v>
      </c>
      <c r="D1750" s="141">
        <v>486.21917142857001</v>
      </c>
      <c r="F1750" s="141">
        <v>48.484999999999999</v>
      </c>
      <c r="G1750" s="141">
        <v>31.035</v>
      </c>
    </row>
    <row r="1751" spans="1:7" x14ac:dyDescent="0.25">
      <c r="A1751" s="156">
        <v>29.15</v>
      </c>
      <c r="B1751" s="141">
        <v>4.9749999999999996</v>
      </c>
      <c r="C1751" s="141">
        <v>239.02992327831262</v>
      </c>
      <c r="D1751" s="141">
        <v>487.47891818182052</v>
      </c>
      <c r="F1751" s="141">
        <v>48.57</v>
      </c>
      <c r="G1751" s="141">
        <v>31.04</v>
      </c>
    </row>
    <row r="1752" spans="1:7" x14ac:dyDescent="0.25">
      <c r="A1752" s="156">
        <v>29.167000000000002</v>
      </c>
      <c r="B1752" s="141">
        <v>4.9800000000000004</v>
      </c>
      <c r="C1752" s="141">
        <v>239.01409842361144</v>
      </c>
      <c r="D1752" s="141">
        <v>488.66465000000062</v>
      </c>
      <c r="F1752" s="141">
        <v>48.6</v>
      </c>
      <c r="G1752" s="141">
        <v>31.033333333333299</v>
      </c>
    </row>
    <row r="1753" spans="1:7" x14ac:dyDescent="0.25">
      <c r="A1753" s="156">
        <v>29.183</v>
      </c>
      <c r="B1753" s="141">
        <v>4.9740000000000002</v>
      </c>
      <c r="C1753" s="141">
        <v>238.63095427930588</v>
      </c>
      <c r="D1753" s="141">
        <v>489.94479047619006</v>
      </c>
      <c r="F1753" s="141">
        <v>48.634999999999998</v>
      </c>
      <c r="G1753" s="141">
        <v>31.044</v>
      </c>
    </row>
    <row r="1754" spans="1:7" x14ac:dyDescent="0.25">
      <c r="A1754" s="156">
        <v>29.2</v>
      </c>
      <c r="B1754" s="141">
        <v>4.9883333333333297</v>
      </c>
      <c r="C1754" s="141">
        <v>238.52564584710507</v>
      </c>
      <c r="D1754" s="141">
        <v>491.11529565217006</v>
      </c>
      <c r="F1754" s="141">
        <v>48.704999999999998</v>
      </c>
      <c r="G1754" s="141">
        <v>31.04</v>
      </c>
    </row>
    <row r="1755" spans="1:7" x14ac:dyDescent="0.25">
      <c r="A1755" s="156">
        <v>29.216999999999999</v>
      </c>
      <c r="B1755" s="141">
        <v>5.0233333333333299</v>
      </c>
      <c r="C1755" s="141">
        <v>240.50953100597158</v>
      </c>
      <c r="D1755" s="141">
        <v>492.32368695651985</v>
      </c>
      <c r="F1755" s="141">
        <v>48.78</v>
      </c>
      <c r="G1755" s="141">
        <v>31.044</v>
      </c>
    </row>
    <row r="1756" spans="1:7" x14ac:dyDescent="0.25">
      <c r="A1756" s="156">
        <v>29.233000000000001</v>
      </c>
      <c r="B1756" s="141">
        <v>5.03</v>
      </c>
      <c r="C1756" s="141">
        <v>240.20804981023241</v>
      </c>
      <c r="D1756" s="141">
        <v>493.55042608696021</v>
      </c>
      <c r="F1756" s="141">
        <v>48.83</v>
      </c>
      <c r="G1756" s="141">
        <v>31.046666666666699</v>
      </c>
    </row>
    <row r="1757" spans="1:7" x14ac:dyDescent="0.25">
      <c r="A1757" s="156">
        <v>29.25</v>
      </c>
      <c r="B1757" s="141">
        <v>5.0250000000000004</v>
      </c>
      <c r="C1757" s="141">
        <v>239.74086770495632</v>
      </c>
      <c r="D1757" s="141">
        <v>494.77710000000025</v>
      </c>
      <c r="F1757" s="141">
        <v>48.875</v>
      </c>
      <c r="G1757" s="141">
        <v>31.045000000000002</v>
      </c>
    </row>
    <row r="1758" spans="1:7" x14ac:dyDescent="0.25">
      <c r="A1758" s="156">
        <v>29.266999999999999</v>
      </c>
      <c r="B1758" s="141">
        <v>5.0483333333333302</v>
      </c>
      <c r="C1758" s="141">
        <v>241.02233447773006</v>
      </c>
      <c r="D1758" s="141">
        <v>496.00770000000011</v>
      </c>
      <c r="F1758" s="141">
        <v>48.77</v>
      </c>
      <c r="G1758" s="141">
        <v>31.04</v>
      </c>
    </row>
    <row r="1759" spans="1:7" x14ac:dyDescent="0.25">
      <c r="A1759" s="156">
        <v>29.283000000000001</v>
      </c>
      <c r="B1759" s="141">
        <v>5.0733333333333297</v>
      </c>
      <c r="C1759" s="141">
        <v>242.74841395187084</v>
      </c>
      <c r="D1759" s="141">
        <v>497.17064545455014</v>
      </c>
      <c r="F1759" s="141">
        <v>48.82</v>
      </c>
      <c r="G1759" s="141">
        <v>31.04</v>
      </c>
    </row>
    <row r="1760" spans="1:7" x14ac:dyDescent="0.25">
      <c r="A1760" s="156">
        <v>29.3</v>
      </c>
      <c r="B1760" s="141">
        <v>5.085</v>
      </c>
      <c r="C1760" s="141">
        <v>242.57374021619361</v>
      </c>
      <c r="D1760" s="141">
        <v>498.40364545455031</v>
      </c>
      <c r="F1760" s="141">
        <v>48.74</v>
      </c>
      <c r="G1760" s="141">
        <v>31.045000000000002</v>
      </c>
    </row>
    <row r="1761" spans="1:7" x14ac:dyDescent="0.25">
      <c r="A1761" s="156">
        <v>29.317</v>
      </c>
      <c r="B1761" s="141">
        <v>5.0650000000000004</v>
      </c>
      <c r="C1761" s="141">
        <v>241.55724387253446</v>
      </c>
      <c r="D1761" s="141">
        <v>499.68603478261048</v>
      </c>
      <c r="F1761" s="141">
        <v>48.72</v>
      </c>
      <c r="G1761" s="141">
        <v>31.044444444444402</v>
      </c>
    </row>
    <row r="1762" spans="1:7" x14ac:dyDescent="0.25">
      <c r="A1762" s="156">
        <v>29.332999999999998</v>
      </c>
      <c r="B1762" s="141">
        <v>5.0633333333333299</v>
      </c>
      <c r="C1762" s="141">
        <v>241.29116878733876</v>
      </c>
      <c r="D1762" s="141">
        <v>500.8782363636401</v>
      </c>
      <c r="F1762" s="141">
        <v>48.805</v>
      </c>
      <c r="G1762" s="141">
        <v>31.053333333333299</v>
      </c>
    </row>
    <row r="1763" spans="1:7" x14ac:dyDescent="0.25">
      <c r="A1763" s="156">
        <v>29.35</v>
      </c>
      <c r="B1763" s="141">
        <v>5.0816666666666697</v>
      </c>
      <c r="C1763" s="141">
        <v>241.35002568209404</v>
      </c>
      <c r="D1763" s="141">
        <v>502.10407826087066</v>
      </c>
      <c r="F1763" s="141">
        <v>48.84</v>
      </c>
      <c r="G1763" s="141">
        <v>31.045000000000002</v>
      </c>
    </row>
    <row r="1764" spans="1:7" x14ac:dyDescent="0.25">
      <c r="A1764" s="156">
        <v>29.367000000000001</v>
      </c>
      <c r="B1764" s="141">
        <v>5.1033333333333299</v>
      </c>
      <c r="C1764" s="141">
        <v>242.31843379444425</v>
      </c>
      <c r="D1764" s="141">
        <v>503.34933913043005</v>
      </c>
      <c r="F1764" s="141">
        <v>48.924999999999997</v>
      </c>
      <c r="G1764" s="141">
        <v>31.056000000000001</v>
      </c>
    </row>
    <row r="1765" spans="1:7" x14ac:dyDescent="0.25">
      <c r="A1765" s="156">
        <v>29.382999999999999</v>
      </c>
      <c r="B1765" s="141">
        <v>5.12</v>
      </c>
      <c r="C1765" s="141">
        <v>242.70048617959046</v>
      </c>
      <c r="D1765" s="141">
        <v>504.61725217390995</v>
      </c>
      <c r="F1765" s="141">
        <v>48.99</v>
      </c>
      <c r="G1765" s="141">
        <v>31.061666666666699</v>
      </c>
    </row>
    <row r="1766" spans="1:7" x14ac:dyDescent="0.25">
      <c r="A1766" s="156">
        <v>29.4</v>
      </c>
      <c r="B1766" s="141">
        <v>5.1150000000000002</v>
      </c>
      <c r="C1766" s="141">
        <v>242.49610524253075</v>
      </c>
      <c r="D1766" s="141">
        <v>505.86631428571036</v>
      </c>
      <c r="F1766" s="141">
        <v>48.79</v>
      </c>
      <c r="G1766" s="141">
        <v>31.055</v>
      </c>
    </row>
    <row r="1767" spans="1:7" x14ac:dyDescent="0.25">
      <c r="A1767" s="156">
        <v>29.417000000000002</v>
      </c>
      <c r="B1767" s="141">
        <v>5.1239999999999997</v>
      </c>
      <c r="C1767" s="141">
        <v>244.05193696901051</v>
      </c>
      <c r="D1767" s="141">
        <v>507.11469090909031</v>
      </c>
      <c r="F1767" s="141">
        <v>48.655000000000001</v>
      </c>
      <c r="G1767" s="141">
        <v>31.074999999999999</v>
      </c>
    </row>
    <row r="1768" spans="1:7" x14ac:dyDescent="0.25">
      <c r="A1768" s="156">
        <v>29.433</v>
      </c>
      <c r="B1768" s="141">
        <v>5.16</v>
      </c>
      <c r="C1768" s="141">
        <v>244.9977848665651</v>
      </c>
      <c r="D1768" s="141">
        <v>508.3456476190504</v>
      </c>
      <c r="F1768" s="141">
        <v>48.85</v>
      </c>
      <c r="G1768" s="141">
        <v>31.0857142857143</v>
      </c>
    </row>
    <row r="1769" spans="1:7" x14ac:dyDescent="0.25">
      <c r="A1769" s="156">
        <v>29.45</v>
      </c>
      <c r="B1769" s="141">
        <v>5.1733333333333302</v>
      </c>
      <c r="C1769" s="141">
        <v>243.12871624644015</v>
      </c>
      <c r="D1769" s="141">
        <v>509.55779047619035</v>
      </c>
      <c r="F1769" s="141">
        <v>49.344999999999999</v>
      </c>
      <c r="G1769" s="141">
        <v>31.085000000000001</v>
      </c>
    </row>
    <row r="1770" spans="1:7" x14ac:dyDescent="0.25">
      <c r="A1770" s="156">
        <v>29.466999999999999</v>
      </c>
      <c r="B1770" s="141">
        <v>5.165</v>
      </c>
      <c r="C1770" s="141">
        <v>241.30290600791747</v>
      </c>
      <c r="D1770" s="141">
        <v>510.80664347826041</v>
      </c>
      <c r="F1770" s="141">
        <v>49.72</v>
      </c>
      <c r="G1770" s="141">
        <v>31.09</v>
      </c>
    </row>
    <row r="1771" spans="1:7" x14ac:dyDescent="0.25">
      <c r="A1771" s="156">
        <v>29.483000000000001</v>
      </c>
      <c r="B1771" s="141">
        <v>5.1928571428571404</v>
      </c>
      <c r="C1771" s="141">
        <v>241.76927897614445</v>
      </c>
      <c r="D1771" s="141">
        <v>512.0579809523806</v>
      </c>
      <c r="F1771" s="141">
        <v>50.12</v>
      </c>
      <c r="G1771" s="141">
        <v>31.101666666666699</v>
      </c>
    </row>
    <row r="1772" spans="1:7" x14ac:dyDescent="0.25">
      <c r="A1772" s="156">
        <v>29.5</v>
      </c>
      <c r="B1772" s="141">
        <v>5.19</v>
      </c>
      <c r="C1772" s="141">
        <v>241.59655755156729</v>
      </c>
      <c r="D1772" s="141">
        <v>513.33550909090991</v>
      </c>
      <c r="F1772" s="141">
        <v>50.465000000000003</v>
      </c>
      <c r="G1772" s="141">
        <v>31.1</v>
      </c>
    </row>
    <row r="1773" spans="1:7" x14ac:dyDescent="0.25">
      <c r="A1773" s="156">
        <v>29.516999999999999</v>
      </c>
      <c r="B1773" s="141">
        <v>5.1924999999999999</v>
      </c>
      <c r="C1773" s="141">
        <v>241.51176533532876</v>
      </c>
      <c r="D1773" s="141">
        <v>514.54731428570994</v>
      </c>
      <c r="F1773" s="141">
        <v>50.83</v>
      </c>
      <c r="G1773" s="141">
        <v>31.105</v>
      </c>
    </row>
    <row r="1774" spans="1:7" x14ac:dyDescent="0.25">
      <c r="A1774" s="156">
        <v>29.533000000000001</v>
      </c>
      <c r="B1774" s="141">
        <v>5.21</v>
      </c>
      <c r="C1774" s="141">
        <v>242.25220810469474</v>
      </c>
      <c r="D1774" s="141">
        <v>515.80894782608993</v>
      </c>
      <c r="F1774" s="141">
        <v>51.034999999999997</v>
      </c>
      <c r="G1774" s="141">
        <v>31.106666666666701</v>
      </c>
    </row>
    <row r="1775" spans="1:7" x14ac:dyDescent="0.25">
      <c r="A1775" s="156">
        <v>29.55</v>
      </c>
      <c r="B1775" s="141">
        <v>5.2266666666666701</v>
      </c>
      <c r="C1775" s="141">
        <v>243.55870009060399</v>
      </c>
      <c r="D1775" s="141">
        <v>517.11541818182013</v>
      </c>
      <c r="F1775" s="141">
        <v>51.11</v>
      </c>
      <c r="G1775" s="141">
        <v>31.102499999999999</v>
      </c>
    </row>
    <row r="1776" spans="1:7" x14ac:dyDescent="0.25">
      <c r="A1776" s="156">
        <v>29.567</v>
      </c>
      <c r="B1776" s="141">
        <v>5.2350000000000003</v>
      </c>
      <c r="C1776" s="141">
        <v>244.8543125440689</v>
      </c>
      <c r="D1776" s="141">
        <v>518.30983809524059</v>
      </c>
      <c r="F1776" s="141">
        <v>51.195</v>
      </c>
      <c r="G1776" s="141">
        <v>31.1</v>
      </c>
    </row>
    <row r="1777" spans="1:7" x14ac:dyDescent="0.25">
      <c r="A1777" s="156">
        <v>29.582999999999998</v>
      </c>
      <c r="B1777" s="141">
        <v>5.2350000000000003</v>
      </c>
      <c r="C1777" s="141">
        <v>244.49794389641445</v>
      </c>
      <c r="D1777" s="141">
        <v>519.58751304348061</v>
      </c>
      <c r="F1777" s="141">
        <v>51.36</v>
      </c>
      <c r="G1777" s="141">
        <v>31.1</v>
      </c>
    </row>
    <row r="1778" spans="1:7" x14ac:dyDescent="0.25">
      <c r="A1778" s="156">
        <v>29.6</v>
      </c>
      <c r="B1778" s="141">
        <v>5.2571428571428598</v>
      </c>
      <c r="C1778" s="141">
        <v>245.04464541652675</v>
      </c>
      <c r="D1778" s="141">
        <v>520.86459999999988</v>
      </c>
      <c r="F1778" s="141">
        <v>51.31</v>
      </c>
      <c r="G1778" s="141">
        <v>31.088571428571399</v>
      </c>
    </row>
    <row r="1779" spans="1:7" x14ac:dyDescent="0.25">
      <c r="A1779" s="156">
        <v>29.617000000000001</v>
      </c>
      <c r="B1779" s="141">
        <v>5.25</v>
      </c>
      <c r="C1779" s="141">
        <v>245.02839985267147</v>
      </c>
      <c r="D1779" s="141">
        <v>522.16714166667043</v>
      </c>
      <c r="F1779" s="141">
        <v>51.28</v>
      </c>
      <c r="G1779" s="141">
        <v>31.081428571428599</v>
      </c>
    </row>
    <row r="1780" spans="1:7" x14ac:dyDescent="0.25">
      <c r="A1780" s="156">
        <v>29.632999999999999</v>
      </c>
      <c r="B1780" s="141">
        <v>5.2679999999999998</v>
      </c>
      <c r="C1780" s="141">
        <v>246.05530447075444</v>
      </c>
      <c r="D1780" s="141">
        <v>523.49119090909062</v>
      </c>
      <c r="F1780" s="141">
        <v>51.26</v>
      </c>
      <c r="G1780" s="141">
        <v>31.074000000000002</v>
      </c>
    </row>
    <row r="1781" spans="1:7" x14ac:dyDescent="0.25">
      <c r="A1781" s="156">
        <v>29.65</v>
      </c>
      <c r="B1781" s="141">
        <v>5.2649999999999997</v>
      </c>
      <c r="C1781" s="141">
        <v>245.66555517486319</v>
      </c>
      <c r="D1781" s="141">
        <v>524.70083809524021</v>
      </c>
      <c r="F1781" s="141">
        <v>51.26</v>
      </c>
      <c r="G1781" s="141">
        <v>31.065000000000001</v>
      </c>
    </row>
    <row r="1782" spans="1:7" x14ac:dyDescent="0.25">
      <c r="A1782" s="156">
        <v>29.667000000000002</v>
      </c>
      <c r="B1782" s="141">
        <v>5.2750000000000004</v>
      </c>
      <c r="C1782" s="141">
        <v>245.85325639649849</v>
      </c>
      <c r="D1782" s="141">
        <v>525.95073043477987</v>
      </c>
      <c r="F1782" s="141">
        <v>51.283333333333303</v>
      </c>
      <c r="G1782" s="141">
        <v>31.063333333333301</v>
      </c>
    </row>
    <row r="1783" spans="1:7" x14ac:dyDescent="0.25">
      <c r="A1783" s="156">
        <v>29.683</v>
      </c>
      <c r="B1783" s="141">
        <v>5.3049999999999997</v>
      </c>
      <c r="C1783" s="141">
        <v>247.02201295263455</v>
      </c>
      <c r="D1783" s="141">
        <v>527.26782727272985</v>
      </c>
      <c r="F1783" s="141">
        <v>51.295000000000002</v>
      </c>
      <c r="G1783" s="141">
        <v>31.062000000000001</v>
      </c>
    </row>
    <row r="1784" spans="1:7" x14ac:dyDescent="0.25">
      <c r="A1784" s="156">
        <v>29.7</v>
      </c>
      <c r="B1784" s="141">
        <v>5.3049999999999997</v>
      </c>
      <c r="C1784" s="141">
        <v>247.01787346864029</v>
      </c>
      <c r="D1784" s="141">
        <v>528.4949636363599</v>
      </c>
      <c r="F1784" s="141">
        <v>51.244999999999997</v>
      </c>
      <c r="G1784" s="141">
        <v>31.057777777777801</v>
      </c>
    </row>
    <row r="1785" spans="1:7" x14ac:dyDescent="0.25">
      <c r="A1785" s="156">
        <v>29.716999999999999</v>
      </c>
      <c r="B1785" s="141">
        <v>5.3150000000000004</v>
      </c>
      <c r="C1785" s="141">
        <v>247.44540145076706</v>
      </c>
      <c r="D1785" s="141">
        <v>529.79477391304044</v>
      </c>
      <c r="F1785" s="141">
        <v>51.22</v>
      </c>
      <c r="G1785" s="141">
        <v>31.0544444444444</v>
      </c>
    </row>
    <row r="1786" spans="1:7" x14ac:dyDescent="0.25">
      <c r="A1786" s="156">
        <v>29.733000000000001</v>
      </c>
      <c r="B1786" s="141">
        <v>5.30833333333333</v>
      </c>
      <c r="C1786" s="141">
        <v>246.3858448654388</v>
      </c>
      <c r="D1786" s="141">
        <v>531.0927818181799</v>
      </c>
      <c r="F1786" s="141">
        <v>51.255000000000003</v>
      </c>
      <c r="G1786" s="141">
        <v>31.063333333333301</v>
      </c>
    </row>
    <row r="1787" spans="1:7" x14ac:dyDescent="0.25">
      <c r="A1787" s="156">
        <v>29.75</v>
      </c>
      <c r="B1787" s="141">
        <v>5.3419999999999996</v>
      </c>
      <c r="C1787" s="141">
        <v>247.4162730466299</v>
      </c>
      <c r="D1787" s="141">
        <v>532.44260000000031</v>
      </c>
      <c r="F1787" s="141">
        <v>51.31</v>
      </c>
      <c r="G1787" s="141">
        <v>31.066666666666698</v>
      </c>
    </row>
    <row r="1788" spans="1:7" x14ac:dyDescent="0.25">
      <c r="A1788" s="156">
        <v>29.766999999999999</v>
      </c>
      <c r="B1788" s="141">
        <v>5.3583333333333298</v>
      </c>
      <c r="C1788" s="141">
        <v>247.99931273409948</v>
      </c>
      <c r="D1788" s="141">
        <v>533.74917142857066</v>
      </c>
      <c r="F1788" s="141">
        <v>51.32</v>
      </c>
      <c r="G1788" s="141">
        <v>31.065000000000001</v>
      </c>
    </row>
    <row r="1789" spans="1:7" x14ac:dyDescent="0.25">
      <c r="A1789" s="156">
        <v>29.783000000000001</v>
      </c>
      <c r="B1789" s="141">
        <v>5.3639999999999999</v>
      </c>
      <c r="C1789" s="141">
        <v>248.12294080270703</v>
      </c>
      <c r="D1789" s="141">
        <v>535.0074571428604</v>
      </c>
      <c r="F1789" s="141">
        <v>51.36</v>
      </c>
      <c r="G1789" s="141">
        <v>31.066666666666698</v>
      </c>
    </row>
    <row r="1790" spans="1:7" x14ac:dyDescent="0.25">
      <c r="A1790" s="156">
        <v>29.8</v>
      </c>
      <c r="B1790" s="141">
        <v>5.3616666666666699</v>
      </c>
      <c r="C1790" s="141">
        <v>247.64105892689719</v>
      </c>
      <c r="D1790" s="141">
        <v>536.27512173913055</v>
      </c>
      <c r="F1790" s="141">
        <v>51.37</v>
      </c>
      <c r="G1790" s="141">
        <v>31.065000000000001</v>
      </c>
    </row>
    <row r="1791" spans="1:7" x14ac:dyDescent="0.25">
      <c r="A1791" s="156">
        <v>29.817</v>
      </c>
      <c r="B1791" s="141">
        <v>5.4055555555555603</v>
      </c>
      <c r="C1791" s="141">
        <v>249.73338184879475</v>
      </c>
      <c r="D1791" s="141">
        <v>537.61218333332999</v>
      </c>
      <c r="F1791" s="141">
        <v>51.37</v>
      </c>
      <c r="G1791" s="141">
        <v>31.0657142857143</v>
      </c>
    </row>
    <row r="1792" spans="1:7" x14ac:dyDescent="0.25">
      <c r="A1792" s="156">
        <v>29.832999999999998</v>
      </c>
      <c r="B1792" s="141">
        <v>5.4249999999999998</v>
      </c>
      <c r="C1792" s="141">
        <v>250.3529600579742</v>
      </c>
      <c r="D1792" s="141">
        <v>538.94464545455048</v>
      </c>
      <c r="F1792" s="141">
        <v>51.42</v>
      </c>
      <c r="G1792" s="141">
        <v>31.065000000000001</v>
      </c>
    </row>
    <row r="1793" spans="1:7" x14ac:dyDescent="0.25">
      <c r="A1793" s="156">
        <v>29.85</v>
      </c>
      <c r="B1793" s="141">
        <v>5.4039999999999999</v>
      </c>
      <c r="C1793" s="141">
        <v>248.94826583005747</v>
      </c>
      <c r="D1793" s="141">
        <v>540.25041818182035</v>
      </c>
      <c r="F1793" s="141">
        <v>51.37</v>
      </c>
      <c r="G1793" s="141">
        <v>31.068181818181799</v>
      </c>
    </row>
    <row r="1794" spans="1:7" x14ac:dyDescent="0.25">
      <c r="A1794" s="156">
        <v>29.867000000000001</v>
      </c>
      <c r="B1794" s="141">
        <v>5.41</v>
      </c>
      <c r="C1794" s="141">
        <v>254.69109947672951</v>
      </c>
      <c r="D1794" s="141">
        <v>541.56832727273013</v>
      </c>
      <c r="F1794" s="141">
        <v>51.33</v>
      </c>
      <c r="G1794" s="141">
        <v>31.06</v>
      </c>
    </row>
    <row r="1795" spans="1:7" x14ac:dyDescent="0.25">
      <c r="A1795" s="156">
        <v>29.882999999999999</v>
      </c>
      <c r="B1795" s="141">
        <v>5.4383333333333299</v>
      </c>
      <c r="C1795" s="141">
        <v>255.97986082039304</v>
      </c>
      <c r="D1795" s="141">
        <v>542.82942608696067</v>
      </c>
      <c r="F1795" s="141">
        <v>51.37</v>
      </c>
      <c r="G1795" s="141">
        <v>31.068000000000001</v>
      </c>
    </row>
    <row r="1796" spans="1:7" x14ac:dyDescent="0.25">
      <c r="A1796" s="156">
        <v>29.9</v>
      </c>
      <c r="B1796" s="141">
        <v>5.46</v>
      </c>
      <c r="C1796" s="141">
        <v>256.17398787382808</v>
      </c>
      <c r="D1796" s="141">
        <v>544.13764347826054</v>
      </c>
      <c r="F1796" s="141">
        <v>51.44</v>
      </c>
      <c r="G1796" s="141">
        <v>31.072222222222202</v>
      </c>
    </row>
    <row r="1797" spans="1:7" x14ac:dyDescent="0.25">
      <c r="A1797" s="156">
        <v>29.917000000000002</v>
      </c>
      <c r="B1797" s="141">
        <v>5.45</v>
      </c>
      <c r="C1797" s="141">
        <v>255.0320012565949</v>
      </c>
      <c r="D1797" s="141">
        <v>545.06046956522005</v>
      </c>
      <c r="F1797" s="141">
        <v>51.515000000000001</v>
      </c>
      <c r="G1797" s="141">
        <v>31.0766666666667</v>
      </c>
    </row>
    <row r="1798" spans="1:7" x14ac:dyDescent="0.25">
      <c r="A1798" s="156">
        <v>29.933</v>
      </c>
      <c r="B1798" s="141">
        <v>5.4428571428571404</v>
      </c>
      <c r="C1798" s="141">
        <v>254.30539264524251</v>
      </c>
      <c r="D1798" s="141">
        <v>546.88460000000032</v>
      </c>
      <c r="F1798" s="141">
        <v>51.76</v>
      </c>
      <c r="G1798" s="141">
        <v>31.087777777777799</v>
      </c>
    </row>
    <row r="1799" spans="1:7" x14ac:dyDescent="0.25">
      <c r="A1799" s="156">
        <v>29.95</v>
      </c>
      <c r="B1799" s="141">
        <v>5.468</v>
      </c>
      <c r="C1799" s="141">
        <v>254.84708724987115</v>
      </c>
      <c r="D1799" s="141">
        <v>548.19846363636043</v>
      </c>
      <c r="F1799" s="141">
        <v>51.87</v>
      </c>
      <c r="G1799" s="141">
        <v>31.094999999999999</v>
      </c>
    </row>
    <row r="1800" spans="1:7" x14ac:dyDescent="0.25">
      <c r="A1800" s="156">
        <v>29.966999999999999</v>
      </c>
      <c r="B1800" s="141">
        <v>5.4649999999999999</v>
      </c>
      <c r="C1800" s="141">
        <v>254.40082549530754</v>
      </c>
      <c r="D1800" s="141">
        <v>549.50391818182015</v>
      </c>
      <c r="F1800" s="141">
        <v>52.03</v>
      </c>
      <c r="G1800" s="141">
        <v>31.104285714285702</v>
      </c>
    </row>
    <row r="1801" spans="1:7" x14ac:dyDescent="0.25">
      <c r="A1801" s="156">
        <v>29.983000000000001</v>
      </c>
      <c r="B1801" s="141">
        <v>5.4619999999999997</v>
      </c>
      <c r="C1801" s="141">
        <v>253.87970265262149</v>
      </c>
      <c r="D1801" s="141">
        <v>550.85581739130066</v>
      </c>
      <c r="F1801" s="141">
        <v>52.17</v>
      </c>
      <c r="G1801" s="141">
        <v>31.105</v>
      </c>
    </row>
    <row r="1802" spans="1:7" x14ac:dyDescent="0.25">
      <c r="A1802" s="156">
        <v>30</v>
      </c>
      <c r="B1802" s="141">
        <v>5.4883333333333297</v>
      </c>
      <c r="C1802" s="141">
        <v>254.40084979476273</v>
      </c>
      <c r="D1802" s="141">
        <v>552.14091818181987</v>
      </c>
      <c r="F1802" s="141">
        <v>52.295000000000002</v>
      </c>
      <c r="G1802" s="141">
        <v>31.106000000000002</v>
      </c>
    </row>
    <row r="1803" spans="1:7" x14ac:dyDescent="0.25">
      <c r="A1803" s="156">
        <v>30.016999999999999</v>
      </c>
      <c r="B1803" s="141">
        <v>5.5157142857142896</v>
      </c>
      <c r="C1803" s="141">
        <v>255.770385582155</v>
      </c>
      <c r="D1803" s="141">
        <v>553.46199130434979</v>
      </c>
      <c r="F1803" s="141">
        <v>52.43</v>
      </c>
      <c r="G1803" s="141">
        <v>31.112857142857099</v>
      </c>
    </row>
    <row r="1804" spans="1:7" x14ac:dyDescent="0.25">
      <c r="A1804" s="156">
        <v>30.033000000000001</v>
      </c>
      <c r="B1804" s="141">
        <v>5.5140000000000002</v>
      </c>
      <c r="C1804" s="141">
        <v>256.1238953121412</v>
      </c>
      <c r="D1804" s="141">
        <v>554.7862666666706</v>
      </c>
      <c r="F1804" s="141">
        <v>52.43</v>
      </c>
      <c r="G1804" s="141">
        <v>31.111428571428601</v>
      </c>
    </row>
    <row r="1805" spans="1:7" x14ac:dyDescent="0.25">
      <c r="A1805" s="156">
        <v>30.05</v>
      </c>
      <c r="B1805" s="141">
        <v>5.5449999999999999</v>
      </c>
      <c r="C1805" s="141">
        <v>257.7403075523473</v>
      </c>
      <c r="D1805" s="141">
        <v>556.13238260870003</v>
      </c>
      <c r="F1805" s="141">
        <v>52.42</v>
      </c>
      <c r="G1805" s="141">
        <v>31.121428571428599</v>
      </c>
    </row>
    <row r="1806" spans="1:7" x14ac:dyDescent="0.25">
      <c r="A1806" s="156">
        <v>30.067</v>
      </c>
      <c r="B1806" s="141">
        <v>5.5549999999999997</v>
      </c>
      <c r="C1806" s="141">
        <v>258.2687413496061</v>
      </c>
      <c r="D1806" s="141">
        <v>557.47114545455042</v>
      </c>
      <c r="F1806" s="141">
        <v>52.465000000000003</v>
      </c>
      <c r="G1806" s="141">
        <v>31.114999999999998</v>
      </c>
    </row>
    <row r="1807" spans="1:7" x14ac:dyDescent="0.25">
      <c r="A1807" s="156">
        <v>30.082999999999998</v>
      </c>
      <c r="B1807" s="141">
        <v>5.5549999999999997</v>
      </c>
      <c r="C1807" s="141">
        <v>257.47758135223546</v>
      </c>
      <c r="D1807" s="141">
        <v>558.84451304348022</v>
      </c>
      <c r="F1807" s="141">
        <v>52.54</v>
      </c>
      <c r="G1807" s="141">
        <v>31.125</v>
      </c>
    </row>
    <row r="1808" spans="1:7" x14ac:dyDescent="0.25">
      <c r="A1808" s="156">
        <v>30.1</v>
      </c>
      <c r="B1808" s="141">
        <v>5.58</v>
      </c>
      <c r="C1808" s="141">
        <v>258.00237158428263</v>
      </c>
      <c r="D1808" s="141">
        <v>560.20160000000033</v>
      </c>
      <c r="F1808" s="141">
        <v>52.615000000000002</v>
      </c>
      <c r="G1808" s="141">
        <v>31.125</v>
      </c>
    </row>
    <row r="1809" spans="1:7" x14ac:dyDescent="0.25">
      <c r="A1809" s="156">
        <v>30.117000000000001</v>
      </c>
      <c r="B1809" s="141">
        <v>5.5885714285714299</v>
      </c>
      <c r="C1809" s="141">
        <v>258.05495692727084</v>
      </c>
      <c r="D1809" s="141">
        <v>561.52055652174022</v>
      </c>
      <c r="F1809" s="141">
        <v>52.685000000000002</v>
      </c>
      <c r="G1809" s="141">
        <v>31.126666666666701</v>
      </c>
    </row>
    <row r="1810" spans="1:7" x14ac:dyDescent="0.25">
      <c r="A1810" s="156">
        <v>30.132999999999999</v>
      </c>
      <c r="B1810" s="141">
        <v>5.6124999999999998</v>
      </c>
      <c r="C1810" s="141">
        <v>258.82314369074527</v>
      </c>
      <c r="D1810" s="141">
        <v>562.87817142857057</v>
      </c>
      <c r="F1810" s="141">
        <v>52.76</v>
      </c>
      <c r="G1810" s="141">
        <v>31.125</v>
      </c>
    </row>
    <row r="1811" spans="1:7" x14ac:dyDescent="0.25">
      <c r="A1811" s="156">
        <v>30.15</v>
      </c>
      <c r="B1811" s="141">
        <v>5.6260000000000003</v>
      </c>
      <c r="C1811" s="141">
        <v>259.45910914043003</v>
      </c>
      <c r="D1811" s="141">
        <v>564.31590000000051</v>
      </c>
      <c r="F1811" s="141">
        <v>52.8</v>
      </c>
      <c r="G1811" s="141">
        <v>31.123999999999999</v>
      </c>
    </row>
    <row r="1812" spans="1:7" x14ac:dyDescent="0.25">
      <c r="A1812" s="156">
        <v>30.167000000000002</v>
      </c>
      <c r="B1812" s="141">
        <v>5.6440000000000001</v>
      </c>
      <c r="C1812" s="141">
        <v>260.68356162942052</v>
      </c>
      <c r="D1812" s="141">
        <v>565.62714545455037</v>
      </c>
      <c r="F1812" s="141">
        <v>52.784999999999997</v>
      </c>
      <c r="G1812" s="141">
        <v>31.114000000000001</v>
      </c>
    </row>
    <row r="1813" spans="1:7" x14ac:dyDescent="0.25">
      <c r="A1813" s="156">
        <v>30.183</v>
      </c>
      <c r="B1813" s="141">
        <v>5.6333333333333302</v>
      </c>
      <c r="C1813" s="141">
        <v>259.78241703906701</v>
      </c>
      <c r="D1813" s="141">
        <v>566.92607826086987</v>
      </c>
      <c r="F1813" s="141">
        <v>52.75</v>
      </c>
      <c r="G1813" s="141">
        <v>31.11</v>
      </c>
    </row>
    <row r="1814" spans="1:7" x14ac:dyDescent="0.25">
      <c r="A1814" s="156">
        <v>30.2</v>
      </c>
      <c r="B1814" s="141">
        <v>5.6559999999999997</v>
      </c>
      <c r="C1814" s="141">
        <v>260.64954549167146</v>
      </c>
      <c r="D1814" s="141">
        <v>568.29255652174015</v>
      </c>
      <c r="F1814" s="141">
        <v>52.75</v>
      </c>
      <c r="G1814" s="141">
        <v>31.11</v>
      </c>
    </row>
    <row r="1815" spans="1:7" x14ac:dyDescent="0.25">
      <c r="A1815" s="156">
        <v>30.216999999999999</v>
      </c>
      <c r="B1815" s="141">
        <v>5.67</v>
      </c>
      <c r="C1815" s="141">
        <v>378.04257078144929</v>
      </c>
      <c r="D1815" s="141">
        <v>569.66974285714059</v>
      </c>
      <c r="F1815" s="141">
        <v>21</v>
      </c>
      <c r="G1815" s="141">
        <v>31.04</v>
      </c>
    </row>
    <row r="1816" spans="1:7" x14ac:dyDescent="0.25">
      <c r="A1816" s="156">
        <v>30.233000000000001</v>
      </c>
      <c r="B1816" s="141">
        <v>5.6342857142857099</v>
      </c>
      <c r="C1816" s="141">
        <v>372.95269163302248</v>
      </c>
      <c r="D1816" s="141">
        <v>571.04164545455023</v>
      </c>
      <c r="F1816" s="141">
        <v>21</v>
      </c>
      <c r="G1816" s="141">
        <v>30.786818181818202</v>
      </c>
    </row>
    <row r="1817" spans="1:7" x14ac:dyDescent="0.25">
      <c r="A1817" s="156">
        <v>30.25</v>
      </c>
      <c r="B1817" s="141">
        <v>5.3091666666666697</v>
      </c>
      <c r="C1817" s="141">
        <v>276.06513738791398</v>
      </c>
      <c r="D1817" s="141">
        <v>572.35417142857023</v>
      </c>
      <c r="F1817" s="141">
        <v>21</v>
      </c>
      <c r="G1817" s="141">
        <v>30.514500000000002</v>
      </c>
    </row>
    <row r="1818" spans="1:7" x14ac:dyDescent="0.25">
      <c r="A1818" s="156">
        <v>30.266999999999999</v>
      </c>
      <c r="B1818" s="141">
        <v>4.6591666666666702</v>
      </c>
      <c r="C1818" s="141">
        <v>227.71269371718145</v>
      </c>
      <c r="D1818" s="141">
        <v>573.75964347825993</v>
      </c>
      <c r="F1818" s="141">
        <v>21</v>
      </c>
      <c r="G1818" s="141">
        <v>30.295882352941199</v>
      </c>
    </row>
    <row r="1819" spans="1:7" x14ac:dyDescent="0.25">
      <c r="A1819" s="156">
        <v>30.283000000000001</v>
      </c>
      <c r="B1819" s="141">
        <v>4.1553846153846203</v>
      </c>
      <c r="C1819" s="141">
        <v>200.50276033890634</v>
      </c>
      <c r="D1819" s="141">
        <v>575.19282727273003</v>
      </c>
      <c r="F1819" s="141">
        <v>21</v>
      </c>
      <c r="G1819" s="141">
        <v>30.155000000000001</v>
      </c>
    </row>
    <row r="1820" spans="1:7" x14ac:dyDescent="0.25">
      <c r="A1820" s="156">
        <v>30.3</v>
      </c>
      <c r="B1820" s="141">
        <v>3.8342857142857101</v>
      </c>
      <c r="C1820" s="141">
        <v>183.79436512999521</v>
      </c>
      <c r="D1820" s="141">
        <v>576.5750347826106</v>
      </c>
      <c r="F1820" s="141">
        <v>21</v>
      </c>
      <c r="G1820" s="141">
        <v>30.098333333333301</v>
      </c>
    </row>
    <row r="1821" spans="1:7" x14ac:dyDescent="0.25">
      <c r="A1821" s="156">
        <v>30.317</v>
      </c>
      <c r="B1821" s="141">
        <v>3.5745454545454498</v>
      </c>
      <c r="C1821" s="141">
        <v>170.51046859779751</v>
      </c>
      <c r="D1821" s="141">
        <v>577.93642608696064</v>
      </c>
      <c r="F1821" s="141">
        <v>21</v>
      </c>
      <c r="G1821" s="141">
        <v>30.114999999999998</v>
      </c>
    </row>
    <row r="1822" spans="1:7" x14ac:dyDescent="0.25">
      <c r="A1822" s="156">
        <v>30.332999999999998</v>
      </c>
      <c r="B1822" s="141">
        <v>3.4430000000000001</v>
      </c>
      <c r="C1822" s="141">
        <v>163.60739036937181</v>
      </c>
      <c r="D1822" s="141">
        <v>579.32528181817997</v>
      </c>
      <c r="F1822" s="141">
        <v>21</v>
      </c>
      <c r="G1822" s="141">
        <v>30.17</v>
      </c>
    </row>
    <row r="1823" spans="1:7" x14ac:dyDescent="0.25">
      <c r="A1823" s="156">
        <v>30.35</v>
      </c>
      <c r="B1823" s="141">
        <v>3.33</v>
      </c>
      <c r="C1823" s="141">
        <v>80.687468106475905</v>
      </c>
      <c r="D1823" s="141">
        <v>580.73776666666981</v>
      </c>
      <c r="F1823" s="141">
        <v>85.053333333333299</v>
      </c>
      <c r="G1823" s="141">
        <v>30.31</v>
      </c>
    </row>
    <row r="1824" spans="1:7" x14ac:dyDescent="0.25">
      <c r="A1824" s="156">
        <v>30.367000000000001</v>
      </c>
      <c r="B1824" s="141">
        <v>3.3069999999999999</v>
      </c>
      <c r="C1824" s="141">
        <v>46.872018897678778</v>
      </c>
      <c r="D1824" s="141">
        <v>582.22482727273018</v>
      </c>
      <c r="F1824" s="141">
        <v>73.355000000000004</v>
      </c>
      <c r="G1824" s="141">
        <v>30.762173913043501</v>
      </c>
    </row>
    <row r="1825" spans="1:7" x14ac:dyDescent="0.25">
      <c r="A1825" s="156">
        <v>30.382999999999999</v>
      </c>
      <c r="B1825" s="141">
        <v>3.8660000000000001</v>
      </c>
      <c r="C1825" s="141">
        <v>162.89730462383812</v>
      </c>
      <c r="D1825" s="141">
        <v>583.57173636364041</v>
      </c>
      <c r="F1825" s="141">
        <v>68.424999999999997</v>
      </c>
      <c r="G1825" s="141">
        <v>31.259545454545499</v>
      </c>
    </row>
    <row r="1826" spans="1:7" x14ac:dyDescent="0.25">
      <c r="A1826" s="156">
        <v>30.4</v>
      </c>
      <c r="B1826" s="141">
        <v>4.94166666666667</v>
      </c>
      <c r="C1826" s="141">
        <v>230.6941711238278</v>
      </c>
      <c r="D1826" s="141">
        <v>584.97864545455013</v>
      </c>
      <c r="F1826" s="141">
        <v>70.954999999999998</v>
      </c>
      <c r="G1826" s="141">
        <v>31.6986363636364</v>
      </c>
    </row>
    <row r="1827" spans="1:7" x14ac:dyDescent="0.25">
      <c r="A1827" s="156">
        <v>30.417000000000002</v>
      </c>
      <c r="B1827" s="141">
        <v>6.17</v>
      </c>
      <c r="C1827" s="141">
        <v>234.73780973032666</v>
      </c>
      <c r="D1827" s="141">
        <v>586.35750909090984</v>
      </c>
      <c r="F1827" s="141">
        <v>73.739999999999995</v>
      </c>
      <c r="G1827" s="141">
        <v>32.066818181818199</v>
      </c>
    </row>
    <row r="1828" spans="1:7" x14ac:dyDescent="0.25">
      <c r="A1828" s="156">
        <v>30.433</v>
      </c>
      <c r="B1828" s="141">
        <v>7.1316666666666704</v>
      </c>
      <c r="C1828" s="141">
        <v>257.59279276801107</v>
      </c>
      <c r="D1828" s="141">
        <v>587.83039999999983</v>
      </c>
      <c r="F1828" s="141">
        <v>75.385000000000005</v>
      </c>
      <c r="G1828" s="141">
        <v>32.371578947368398</v>
      </c>
    </row>
    <row r="1829" spans="1:7" x14ac:dyDescent="0.25">
      <c r="A1829" s="156">
        <v>30.45</v>
      </c>
      <c r="B1829" s="141">
        <v>7.72545454545455</v>
      </c>
      <c r="C1829" s="141">
        <v>288.74064044872881</v>
      </c>
      <c r="D1829" s="141">
        <v>589.16979047619043</v>
      </c>
      <c r="F1829" s="141">
        <v>76.64</v>
      </c>
      <c r="G1829" s="141">
        <v>32.604999999999997</v>
      </c>
    </row>
    <row r="1830" spans="1:7" x14ac:dyDescent="0.25">
      <c r="A1830" s="156">
        <v>30.466999999999999</v>
      </c>
      <c r="B1830" s="141">
        <v>8.0638461538461499</v>
      </c>
      <c r="C1830" s="141">
        <v>303.96050211412427</v>
      </c>
      <c r="D1830" s="141">
        <v>590.58078181818018</v>
      </c>
      <c r="F1830" s="141">
        <v>78.17</v>
      </c>
      <c r="G1830" s="141">
        <v>32.845238095238102</v>
      </c>
    </row>
    <row r="1831" spans="1:7" x14ac:dyDescent="0.25">
      <c r="A1831" s="156">
        <v>30.483000000000001</v>
      </c>
      <c r="B1831" s="141">
        <v>8.3040000000000003</v>
      </c>
      <c r="C1831" s="141">
        <v>305.67980526216746</v>
      </c>
      <c r="D1831" s="141">
        <v>591.96337272727033</v>
      </c>
      <c r="F1831" s="141">
        <v>79.849999999999994</v>
      </c>
      <c r="G1831" s="141">
        <v>33.068823529411802</v>
      </c>
    </row>
    <row r="1832" spans="1:7" x14ac:dyDescent="0.25">
      <c r="A1832" s="156">
        <v>30.5</v>
      </c>
      <c r="B1832" s="141">
        <v>8.5290909090909093</v>
      </c>
      <c r="C1832" s="141">
        <v>304.4927840979463</v>
      </c>
      <c r="D1832" s="141">
        <v>593.40323636364064</v>
      </c>
      <c r="F1832" s="141">
        <v>81.37</v>
      </c>
      <c r="G1832" s="141">
        <v>33.266666666666701</v>
      </c>
    </row>
    <row r="1833" spans="1:7" x14ac:dyDescent="0.25">
      <c r="A1833" s="156">
        <v>30.516999999999999</v>
      </c>
      <c r="B1833" s="141">
        <v>8.7330000000000005</v>
      </c>
      <c r="C1833" s="141">
        <v>309.79166227424139</v>
      </c>
      <c r="D1833" s="141">
        <v>594.77355454545068</v>
      </c>
      <c r="F1833" s="141">
        <v>82.625</v>
      </c>
      <c r="G1833" s="141">
        <v>33.477777777777803</v>
      </c>
    </row>
    <row r="1834" spans="1:7" x14ac:dyDescent="0.25">
      <c r="A1834" s="156">
        <v>30.533000000000001</v>
      </c>
      <c r="B1834" s="141">
        <v>8.89636363636364</v>
      </c>
      <c r="C1834" s="141">
        <v>314.42969110247094</v>
      </c>
      <c r="D1834" s="141">
        <v>596.18983809523979</v>
      </c>
      <c r="F1834" s="141">
        <v>83.7</v>
      </c>
      <c r="G1834" s="141">
        <v>33.67</v>
      </c>
    </row>
    <row r="1835" spans="1:7" x14ac:dyDescent="0.25">
      <c r="A1835" s="156">
        <v>30.55</v>
      </c>
      <c r="B1835" s="141">
        <v>9.0875000000000004</v>
      </c>
      <c r="C1835" s="141">
        <v>322.664142800398</v>
      </c>
      <c r="D1835" s="141">
        <v>597.57007619047999</v>
      </c>
      <c r="F1835" s="141">
        <v>84.43</v>
      </c>
      <c r="G1835" s="141">
        <v>33.86</v>
      </c>
    </row>
    <row r="1836" spans="1:7" x14ac:dyDescent="0.25">
      <c r="A1836" s="156">
        <v>30.567</v>
      </c>
      <c r="B1836" s="141">
        <v>9.2088888888888896</v>
      </c>
      <c r="C1836" s="141">
        <v>336.20284319137619</v>
      </c>
      <c r="D1836" s="141">
        <v>598.24145714285987</v>
      </c>
      <c r="F1836" s="141">
        <v>79.06</v>
      </c>
      <c r="G1836" s="141">
        <v>33.970555555555599</v>
      </c>
    </row>
    <row r="1837" spans="1:7" x14ac:dyDescent="0.25">
      <c r="A1837" s="156">
        <v>30.582999999999998</v>
      </c>
      <c r="B1837" s="141">
        <v>9.0554545454545394</v>
      </c>
      <c r="C1837" s="141">
        <v>737.67056346073548</v>
      </c>
      <c r="D1837" s="141">
        <v>598.18201666667028</v>
      </c>
      <c r="F1837" s="141">
        <v>54.58</v>
      </c>
      <c r="G1837" s="141">
        <v>33.574583333333301</v>
      </c>
    </row>
    <row r="1838" spans="1:7" x14ac:dyDescent="0.25">
      <c r="A1838" s="156">
        <v>30.6</v>
      </c>
      <c r="B1838" s="141">
        <v>8.0046153846153807</v>
      </c>
      <c r="C1838" s="141">
        <v>831.43697108157005</v>
      </c>
      <c r="D1838" s="141">
        <v>598.19443333333038</v>
      </c>
      <c r="F1838" s="141">
        <v>39.11</v>
      </c>
      <c r="G1838" s="141">
        <v>33.008181818181797</v>
      </c>
    </row>
    <row r="1839" spans="1:7" x14ac:dyDescent="0.25">
      <c r="A1839" s="156">
        <v>30.617000000000001</v>
      </c>
      <c r="B1839" s="141">
        <v>6.48</v>
      </c>
      <c r="C1839" s="141">
        <v>476.83484512999058</v>
      </c>
      <c r="D1839" s="141">
        <v>598.83396842105049</v>
      </c>
      <c r="F1839" s="141">
        <v>35.29</v>
      </c>
      <c r="G1839" s="141">
        <v>32.491363636363602</v>
      </c>
    </row>
    <row r="1840" spans="1:7" x14ac:dyDescent="0.25">
      <c r="A1840" s="156">
        <v>30.632999999999999</v>
      </c>
      <c r="B1840" s="141">
        <v>5.2481818181818198</v>
      </c>
      <c r="C1840" s="141">
        <v>270.10294069549417</v>
      </c>
      <c r="D1840" s="141">
        <v>600.12960000000021</v>
      </c>
      <c r="F1840" s="141">
        <v>40.020000000000003</v>
      </c>
      <c r="G1840" s="141">
        <v>32.196190476190502</v>
      </c>
    </row>
    <row r="1841" spans="1:7" x14ac:dyDescent="0.25">
      <c r="A1841" s="156">
        <v>30.65</v>
      </c>
      <c r="B1841" s="141">
        <v>4.8612500000000001</v>
      </c>
      <c r="C1841" s="141">
        <v>208.18110240526002</v>
      </c>
      <c r="D1841" s="141">
        <v>601.55733913043059</v>
      </c>
      <c r="F1841" s="141">
        <v>44.2</v>
      </c>
      <c r="G1841" s="141">
        <v>31.9583333333333</v>
      </c>
    </row>
    <row r="1842" spans="1:7" x14ac:dyDescent="0.25">
      <c r="A1842" s="156">
        <v>30.667000000000002</v>
      </c>
      <c r="B1842" s="141">
        <v>5.0133333333333301</v>
      </c>
      <c r="C1842" s="141">
        <v>205.09875967405051</v>
      </c>
      <c r="D1842" s="141">
        <v>603.00669523810029</v>
      </c>
      <c r="F1842" s="141">
        <v>48.365000000000002</v>
      </c>
      <c r="G1842" s="141">
        <v>31.8</v>
      </c>
    </row>
    <row r="1843" spans="1:7" x14ac:dyDescent="0.25">
      <c r="A1843" s="156">
        <v>30.683</v>
      </c>
      <c r="B1843" s="141">
        <v>5.3866666666666703</v>
      </c>
      <c r="C1843" s="141">
        <v>215.84104594007869</v>
      </c>
      <c r="D1843" s="141">
        <v>604.42673636363998</v>
      </c>
      <c r="F1843" s="141">
        <v>52.54</v>
      </c>
      <c r="G1843" s="141">
        <v>31.711428571428598</v>
      </c>
    </row>
    <row r="1844" spans="1:7" x14ac:dyDescent="0.25">
      <c r="A1844" s="156">
        <v>30.7</v>
      </c>
      <c r="B1844" s="141">
        <v>5.83785714285714</v>
      </c>
      <c r="C1844" s="141">
        <v>228.75290549976745</v>
      </c>
      <c r="D1844" s="141">
        <v>605.83616521738986</v>
      </c>
      <c r="F1844" s="141">
        <v>56.69</v>
      </c>
      <c r="G1844" s="141">
        <v>31.69</v>
      </c>
    </row>
    <row r="1845" spans="1:7" x14ac:dyDescent="0.25">
      <c r="A1845" s="156">
        <v>30.716999999999999</v>
      </c>
      <c r="B1845" s="141">
        <v>6.2576923076923103</v>
      </c>
      <c r="C1845" s="141">
        <v>241.12778778442458</v>
      </c>
      <c r="D1845" s="141">
        <v>607.28282727273017</v>
      </c>
      <c r="F1845" s="141">
        <v>60.84</v>
      </c>
      <c r="G1845" s="141">
        <v>31.738333333333301</v>
      </c>
    </row>
    <row r="1846" spans="1:7" x14ac:dyDescent="0.25">
      <c r="A1846" s="156">
        <v>30.733000000000001</v>
      </c>
      <c r="B1846" s="141">
        <v>6.6154545454545497</v>
      </c>
      <c r="C1846" s="141">
        <v>247.9645845597631</v>
      </c>
      <c r="D1846" s="141">
        <v>608.76194782609036</v>
      </c>
      <c r="F1846" s="141">
        <v>64.97</v>
      </c>
      <c r="G1846" s="141">
        <v>31.836666666666702</v>
      </c>
    </row>
    <row r="1847" spans="1:7" x14ac:dyDescent="0.25">
      <c r="A1847" s="156">
        <v>30.75</v>
      </c>
      <c r="B1847" s="141">
        <v>6.9638461538461502</v>
      </c>
      <c r="C1847" s="141">
        <v>251.2662203894501</v>
      </c>
      <c r="D1847" s="141">
        <v>610.24807826086999</v>
      </c>
      <c r="F1847" s="141">
        <v>69.06</v>
      </c>
      <c r="G1847" s="141">
        <v>31.987500000000001</v>
      </c>
    </row>
    <row r="1848" spans="1:7" x14ac:dyDescent="0.25">
      <c r="A1848" s="156">
        <v>30.766999999999999</v>
      </c>
      <c r="B1848" s="141">
        <v>7.4108333333333301</v>
      </c>
      <c r="C1848" s="141">
        <v>257.42324933776496</v>
      </c>
      <c r="D1848" s="141">
        <v>611.7433619047606</v>
      </c>
      <c r="F1848" s="141">
        <v>72.954999999999998</v>
      </c>
      <c r="G1848" s="141">
        <v>32.183888888888902</v>
      </c>
    </row>
    <row r="1849" spans="1:7" x14ac:dyDescent="0.25">
      <c r="A1849" s="156">
        <v>30.783000000000001</v>
      </c>
      <c r="B1849" s="141">
        <v>7.82909090909091</v>
      </c>
      <c r="C1849" s="141">
        <v>265.26949285317994</v>
      </c>
      <c r="D1849" s="141">
        <v>613.15696363636016</v>
      </c>
      <c r="F1849" s="141">
        <v>75.325000000000003</v>
      </c>
      <c r="G1849" s="141">
        <v>32.3484615384615</v>
      </c>
    </row>
    <row r="1850" spans="1:7" x14ac:dyDescent="0.25">
      <c r="A1850" s="156">
        <v>30.8</v>
      </c>
      <c r="B1850" s="141">
        <v>8.2159999999999993</v>
      </c>
      <c r="C1850" s="141">
        <v>311.01778343120918</v>
      </c>
      <c r="D1850" s="141">
        <v>614.58350909091041</v>
      </c>
      <c r="F1850" s="141">
        <v>72.819999999999993</v>
      </c>
      <c r="G1850" s="141">
        <v>32.438333333333297</v>
      </c>
    </row>
    <row r="1851" spans="1:7" x14ac:dyDescent="0.25">
      <c r="A1851" s="156">
        <v>30.817</v>
      </c>
      <c r="B1851" s="141">
        <v>8.2572727272727295</v>
      </c>
      <c r="C1851" s="141">
        <v>388.64198995215867</v>
      </c>
      <c r="D1851" s="141">
        <v>616.09990000000016</v>
      </c>
      <c r="F1851" s="141">
        <v>69.144999999999996</v>
      </c>
      <c r="G1851" s="141">
        <v>32.445</v>
      </c>
    </row>
    <row r="1852" spans="1:7" x14ac:dyDescent="0.25">
      <c r="A1852" s="156">
        <v>30.832999999999998</v>
      </c>
      <c r="B1852" s="141">
        <v>8.1300000000000008</v>
      </c>
      <c r="C1852" s="141">
        <v>407.3499748294729</v>
      </c>
      <c r="D1852" s="141">
        <v>617.53982727272978</v>
      </c>
      <c r="F1852" s="141">
        <v>67.105000000000004</v>
      </c>
      <c r="G1852" s="141">
        <v>32.438333333333297</v>
      </c>
    </row>
    <row r="1853" spans="1:7" x14ac:dyDescent="0.25">
      <c r="A1853" s="156">
        <v>30.85</v>
      </c>
      <c r="B1853" s="141">
        <v>7.9355555555555597</v>
      </c>
      <c r="C1853" s="141">
        <v>375.82617240916284</v>
      </c>
      <c r="D1853" s="141">
        <v>619.07433913043042</v>
      </c>
      <c r="F1853" s="141">
        <v>66.2</v>
      </c>
      <c r="G1853" s="141">
        <v>32.432000000000002</v>
      </c>
    </row>
    <row r="1854" spans="1:7" x14ac:dyDescent="0.25">
      <c r="A1854" s="156">
        <v>30.867000000000001</v>
      </c>
      <c r="B1854" s="141">
        <v>7.7836363636363597</v>
      </c>
      <c r="C1854" s="141">
        <v>351.21099265585417</v>
      </c>
      <c r="D1854" s="141">
        <v>620.57859999999982</v>
      </c>
      <c r="F1854" s="141">
        <v>65.69</v>
      </c>
      <c r="G1854" s="141">
        <v>32.421999999999997</v>
      </c>
    </row>
    <row r="1855" spans="1:7" x14ac:dyDescent="0.25">
      <c r="A1855" s="156">
        <v>30.882999999999999</v>
      </c>
      <c r="B1855" s="141">
        <v>7.6237500000000002</v>
      </c>
      <c r="C1855" s="141">
        <v>339.313798737951</v>
      </c>
      <c r="D1855" s="141">
        <v>622.01321904762062</v>
      </c>
      <c r="F1855" s="141">
        <v>65.25</v>
      </c>
      <c r="G1855" s="141">
        <v>32.42</v>
      </c>
    </row>
    <row r="1856" spans="1:7" x14ac:dyDescent="0.25">
      <c r="A1856" s="156">
        <v>30.9</v>
      </c>
      <c r="B1856" s="141">
        <v>7.5066666666666704</v>
      </c>
      <c r="C1856" s="141">
        <v>330.60393418807308</v>
      </c>
      <c r="D1856" s="141">
        <v>623.43337272727058</v>
      </c>
      <c r="F1856" s="141">
        <v>65.004999999999995</v>
      </c>
      <c r="G1856" s="141">
        <v>32.413333333333298</v>
      </c>
    </row>
    <row r="1857" spans="1:7" x14ac:dyDescent="0.25">
      <c r="A1857" s="156">
        <v>30.917000000000002</v>
      </c>
      <c r="B1857" s="141">
        <v>7.41222222222222</v>
      </c>
      <c r="C1857" s="141">
        <v>324.59268742075136</v>
      </c>
      <c r="D1857" s="141">
        <v>624.93564347826032</v>
      </c>
      <c r="F1857" s="141">
        <v>64.775000000000006</v>
      </c>
      <c r="G1857" s="141">
        <v>32.409999999999997</v>
      </c>
    </row>
    <row r="1858" spans="1:7" x14ac:dyDescent="0.25">
      <c r="A1858" s="156">
        <v>30.933</v>
      </c>
      <c r="B1858" s="141">
        <v>7.38</v>
      </c>
      <c r="C1858" s="141">
        <v>321.63987797153641</v>
      </c>
      <c r="D1858" s="141">
        <v>626.39630000000034</v>
      </c>
      <c r="F1858" s="141">
        <v>64.53</v>
      </c>
      <c r="G1858" s="141">
        <v>32.414999999999999</v>
      </c>
    </row>
    <row r="1859" spans="1:7" x14ac:dyDescent="0.25">
      <c r="A1859" s="156">
        <v>30.95</v>
      </c>
      <c r="B1859" s="141">
        <v>7.3620000000000001</v>
      </c>
      <c r="C1859" s="141">
        <v>321.66356812473259</v>
      </c>
      <c r="D1859" s="141">
        <v>627.87473043477985</v>
      </c>
      <c r="F1859" s="141">
        <v>64.3</v>
      </c>
      <c r="G1859" s="141">
        <v>32.4246153846154</v>
      </c>
    </row>
    <row r="1860" spans="1:7" x14ac:dyDescent="0.25">
      <c r="A1860" s="156">
        <v>30.966999999999999</v>
      </c>
      <c r="B1860" s="141">
        <v>7.35</v>
      </c>
      <c r="C1860" s="141">
        <v>321.08593437874435</v>
      </c>
      <c r="D1860" s="141">
        <v>629.39719090909057</v>
      </c>
      <c r="F1860" s="141">
        <v>63.94</v>
      </c>
      <c r="G1860" s="141">
        <v>32.43</v>
      </c>
    </row>
    <row r="1861" spans="1:7" x14ac:dyDescent="0.25">
      <c r="A1861" s="156">
        <v>30.983000000000001</v>
      </c>
      <c r="B1861" s="141">
        <v>7.3062500000000004</v>
      </c>
      <c r="C1861" s="141">
        <v>320.09006728756441</v>
      </c>
      <c r="D1861" s="141">
        <v>630.88550909091009</v>
      </c>
      <c r="F1861" s="141">
        <v>63.674999999999997</v>
      </c>
      <c r="G1861" s="141">
        <v>32.423333333333296</v>
      </c>
    </row>
    <row r="1862" spans="1:7" x14ac:dyDescent="0.25">
      <c r="A1862" s="156">
        <v>31</v>
      </c>
      <c r="B1862" s="141">
        <v>7.25</v>
      </c>
      <c r="C1862" s="141">
        <v>316.9052627194186</v>
      </c>
      <c r="D1862" s="141">
        <v>632.33468695652027</v>
      </c>
      <c r="F1862" s="141">
        <v>63.36</v>
      </c>
      <c r="G1862" s="141">
        <v>32.424999999999997</v>
      </c>
    </row>
    <row r="1863" spans="1:7" x14ac:dyDescent="0.25">
      <c r="A1863" s="156">
        <v>31.016999999999999</v>
      </c>
      <c r="B1863" s="141">
        <v>7.2350000000000003</v>
      </c>
      <c r="C1863" s="141">
        <v>315.53112205395252</v>
      </c>
      <c r="D1863" s="141">
        <v>633.84074285713996</v>
      </c>
      <c r="F1863" s="141">
        <v>63.064999999999998</v>
      </c>
      <c r="G1863" s="141">
        <v>32.405000000000001</v>
      </c>
    </row>
    <row r="1864" spans="1:7" x14ac:dyDescent="0.25">
      <c r="A1864" s="156">
        <v>31.033000000000001</v>
      </c>
      <c r="B1864" s="141">
        <v>7.21</v>
      </c>
      <c r="C1864" s="141">
        <v>315.31621488317865</v>
      </c>
      <c r="D1864" s="141">
        <v>635.34582727273028</v>
      </c>
      <c r="F1864" s="141">
        <v>62.82</v>
      </c>
      <c r="G1864" s="141">
        <v>32.391666666666701</v>
      </c>
    </row>
    <row r="1865" spans="1:7" x14ac:dyDescent="0.25">
      <c r="A1865" s="156">
        <v>31.05</v>
      </c>
      <c r="B1865" s="141">
        <v>7.18333333333333</v>
      </c>
      <c r="C1865" s="141">
        <v>313.7678502637246</v>
      </c>
      <c r="D1865" s="141">
        <v>636.87896363635991</v>
      </c>
      <c r="F1865" s="141">
        <v>62.515000000000001</v>
      </c>
      <c r="G1865" s="141">
        <v>32.365000000000002</v>
      </c>
    </row>
    <row r="1866" spans="1:7" x14ac:dyDescent="0.25">
      <c r="A1866" s="156">
        <v>31.067</v>
      </c>
      <c r="B1866" s="141">
        <v>7.17</v>
      </c>
      <c r="C1866" s="141">
        <v>312.28005554021729</v>
      </c>
      <c r="D1866" s="141">
        <v>638.39012173913034</v>
      </c>
      <c r="F1866" s="141">
        <v>62.26</v>
      </c>
      <c r="G1866" s="141">
        <v>32.338000000000001</v>
      </c>
    </row>
    <row r="1867" spans="1:7" x14ac:dyDescent="0.25">
      <c r="A1867" s="156">
        <v>31.082999999999998</v>
      </c>
      <c r="B1867" s="141">
        <v>7.15</v>
      </c>
      <c r="C1867" s="141">
        <v>312.49585727436425</v>
      </c>
      <c r="D1867" s="141">
        <v>639.86819090909012</v>
      </c>
      <c r="F1867" s="141">
        <v>61.99</v>
      </c>
      <c r="G1867" s="141">
        <v>32.314999999999998</v>
      </c>
    </row>
    <row r="1868" spans="1:7" x14ac:dyDescent="0.25">
      <c r="A1868" s="156">
        <v>31.1</v>
      </c>
      <c r="B1868" s="141">
        <v>7.1216666666666697</v>
      </c>
      <c r="C1868" s="141">
        <v>308.88903757820918</v>
      </c>
      <c r="D1868" s="141">
        <v>641.43099130434985</v>
      </c>
      <c r="F1868" s="141">
        <v>61.854999999999997</v>
      </c>
      <c r="G1868" s="141">
        <v>32.29</v>
      </c>
    </row>
    <row r="1869" spans="1:7" x14ac:dyDescent="0.25">
      <c r="A1869" s="156">
        <v>31.117000000000001</v>
      </c>
      <c r="B1869" s="141">
        <v>7.0983333333333301</v>
      </c>
      <c r="C1869" s="141">
        <v>307.89637357400142</v>
      </c>
      <c r="D1869" s="141">
        <v>642.95623636364053</v>
      </c>
      <c r="F1869" s="141">
        <v>61.645000000000003</v>
      </c>
      <c r="G1869" s="141">
        <v>32.271999999999998</v>
      </c>
    </row>
    <row r="1870" spans="1:7" x14ac:dyDescent="0.25">
      <c r="A1870" s="156">
        <v>31.132999999999999</v>
      </c>
      <c r="B1870" s="141">
        <v>7.07</v>
      </c>
      <c r="C1870" s="141">
        <v>306.64148250535612</v>
      </c>
      <c r="D1870" s="141">
        <v>644.46599130435061</v>
      </c>
      <c r="F1870" s="141">
        <v>61.53</v>
      </c>
      <c r="G1870" s="141">
        <v>32.265000000000001</v>
      </c>
    </row>
    <row r="1871" spans="1:7" x14ac:dyDescent="0.25">
      <c r="A1871" s="156">
        <v>31.15</v>
      </c>
      <c r="B1871" s="141">
        <v>7.0657142857142903</v>
      </c>
      <c r="C1871" s="141">
        <v>305.63557362123817</v>
      </c>
      <c r="D1871" s="141">
        <v>646.03360000000066</v>
      </c>
      <c r="F1871" s="141">
        <v>61.354999999999997</v>
      </c>
      <c r="G1871" s="141">
        <v>32.25</v>
      </c>
    </row>
    <row r="1872" spans="1:7" x14ac:dyDescent="0.25">
      <c r="A1872" s="156">
        <v>31.167000000000002</v>
      </c>
      <c r="B1872" s="141">
        <v>7.0875000000000004</v>
      </c>
      <c r="C1872" s="141">
        <v>305.23014234699195</v>
      </c>
      <c r="D1872" s="141">
        <v>647.58368695652007</v>
      </c>
      <c r="F1872" s="141">
        <v>61.43</v>
      </c>
      <c r="G1872" s="141">
        <v>32.253333333333302</v>
      </c>
    </row>
    <row r="1873" spans="1:7" x14ac:dyDescent="0.25">
      <c r="A1873" s="156">
        <v>31.183</v>
      </c>
      <c r="B1873" s="141">
        <v>7.1133333333333297</v>
      </c>
      <c r="C1873" s="141">
        <v>305.01189325806172</v>
      </c>
      <c r="D1873" s="141">
        <v>649.14969090909017</v>
      </c>
      <c r="F1873" s="141">
        <v>61.5</v>
      </c>
      <c r="G1873" s="141">
        <v>32.255000000000003</v>
      </c>
    </row>
    <row r="1874" spans="1:7" x14ac:dyDescent="0.25">
      <c r="A1874" s="156">
        <v>31.2</v>
      </c>
      <c r="B1874" s="141">
        <v>7.1133333333333297</v>
      </c>
      <c r="C1874" s="141">
        <v>304.72324505438229</v>
      </c>
      <c r="D1874" s="141">
        <v>650.71750909091043</v>
      </c>
      <c r="F1874" s="141">
        <v>61.48</v>
      </c>
      <c r="G1874" s="141">
        <v>32.25</v>
      </c>
    </row>
    <row r="1875" spans="1:7" x14ac:dyDescent="0.25">
      <c r="A1875" s="156">
        <v>31.216999999999999</v>
      </c>
      <c r="B1875" s="141">
        <v>7.1033333333333299</v>
      </c>
      <c r="C1875" s="141">
        <v>303.49799147550692</v>
      </c>
      <c r="D1875" s="141">
        <v>652.23105454545021</v>
      </c>
      <c r="F1875" s="141">
        <v>61.5</v>
      </c>
      <c r="G1875" s="141">
        <v>32.241666666666703</v>
      </c>
    </row>
    <row r="1876" spans="1:7" x14ac:dyDescent="0.25">
      <c r="A1876" s="156">
        <v>31.233000000000001</v>
      </c>
      <c r="B1876" s="141">
        <v>7.1</v>
      </c>
      <c r="C1876" s="141">
        <v>303.48001887238462</v>
      </c>
      <c r="D1876" s="141">
        <v>653.77155454545027</v>
      </c>
      <c r="F1876" s="141">
        <v>61.534999999999997</v>
      </c>
      <c r="G1876" s="141">
        <v>32.24</v>
      </c>
    </row>
    <row r="1877" spans="1:7" x14ac:dyDescent="0.25">
      <c r="A1877" s="156">
        <v>31.25</v>
      </c>
      <c r="B1877" s="141">
        <v>7.1083333333333298</v>
      </c>
      <c r="C1877" s="141">
        <v>303.86918116364598</v>
      </c>
      <c r="D1877" s="141">
        <v>655.27396363636035</v>
      </c>
      <c r="F1877" s="141">
        <v>61.43</v>
      </c>
      <c r="G1877" s="141">
        <v>32.223999999999997</v>
      </c>
    </row>
    <row r="1878" spans="1:7" x14ac:dyDescent="0.25">
      <c r="A1878" s="156">
        <v>31.266999999999999</v>
      </c>
      <c r="B1878" s="141">
        <v>7.1212499999999999</v>
      </c>
      <c r="C1878" s="141">
        <v>305.37836507823494</v>
      </c>
      <c r="D1878" s="141">
        <v>656.8521909090905</v>
      </c>
      <c r="F1878" s="141">
        <v>61.354999999999997</v>
      </c>
      <c r="G1878" s="141">
        <v>32.21</v>
      </c>
    </row>
    <row r="1879" spans="1:7" x14ac:dyDescent="0.25">
      <c r="A1879" s="156">
        <v>31.283000000000001</v>
      </c>
      <c r="B1879" s="141">
        <v>7.1422222222222196</v>
      </c>
      <c r="C1879" s="141">
        <v>305.0764157077291</v>
      </c>
      <c r="D1879" s="141">
        <v>658.37550476190063</v>
      </c>
      <c r="F1879" s="141">
        <v>61.37</v>
      </c>
      <c r="G1879" s="141">
        <v>32.195</v>
      </c>
    </row>
    <row r="1880" spans="1:7" x14ac:dyDescent="0.25">
      <c r="A1880" s="156">
        <v>31.3</v>
      </c>
      <c r="B1880" s="141">
        <v>7.1639999999999997</v>
      </c>
      <c r="C1880" s="141">
        <v>305.40321274265835</v>
      </c>
      <c r="D1880" s="141">
        <v>659.96973636364055</v>
      </c>
      <c r="F1880" s="141">
        <v>61.44</v>
      </c>
      <c r="G1880" s="141">
        <v>32.183333333333302</v>
      </c>
    </row>
    <row r="1881" spans="1:7" x14ac:dyDescent="0.25">
      <c r="A1881" s="156">
        <v>31.317</v>
      </c>
      <c r="B1881" s="141">
        <v>7.165</v>
      </c>
      <c r="C1881" s="141">
        <v>305.7677135607608</v>
      </c>
      <c r="D1881" s="141">
        <v>661.50196363636041</v>
      </c>
      <c r="F1881" s="141">
        <v>61.33</v>
      </c>
      <c r="G1881" s="141">
        <v>32.185000000000002</v>
      </c>
    </row>
    <row r="1882" spans="1:7" x14ac:dyDescent="0.25">
      <c r="A1882" s="156">
        <v>31.332999999999998</v>
      </c>
      <c r="B1882" s="141">
        <v>7.1942857142857104</v>
      </c>
      <c r="C1882" s="141">
        <v>306.74870307543239</v>
      </c>
      <c r="D1882" s="141">
        <v>663.07819090909015</v>
      </c>
      <c r="F1882" s="141">
        <v>61.295000000000002</v>
      </c>
      <c r="G1882" s="141">
        <v>32.18</v>
      </c>
    </row>
    <row r="1883" spans="1:7" x14ac:dyDescent="0.25">
      <c r="A1883" s="156">
        <v>31.35</v>
      </c>
      <c r="B1883" s="141">
        <v>7.21</v>
      </c>
      <c r="C1883" s="141">
        <v>306.45558555805354</v>
      </c>
      <c r="D1883" s="141">
        <v>664.64507826086992</v>
      </c>
      <c r="F1883" s="141">
        <v>61.34</v>
      </c>
      <c r="G1883" s="141">
        <v>32.187142857142902</v>
      </c>
    </row>
    <row r="1884" spans="1:7" x14ac:dyDescent="0.25">
      <c r="A1884" s="156">
        <v>31.367000000000001</v>
      </c>
      <c r="B1884" s="141">
        <v>7.2216666666666702</v>
      </c>
      <c r="C1884" s="141">
        <v>305.98622547737057</v>
      </c>
      <c r="D1884" s="141">
        <v>666.19303478261008</v>
      </c>
      <c r="F1884" s="141">
        <v>61.44</v>
      </c>
      <c r="G1884" s="141">
        <v>32.195</v>
      </c>
    </row>
    <row r="1885" spans="1:7" x14ac:dyDescent="0.25">
      <c r="A1885" s="156">
        <v>31.382999999999999</v>
      </c>
      <c r="B1885" s="141">
        <v>7.25428571428571</v>
      </c>
      <c r="C1885" s="141">
        <v>307.16076251683882</v>
      </c>
      <c r="D1885" s="141">
        <v>667.75446363636001</v>
      </c>
      <c r="F1885" s="141">
        <v>61.524999999999999</v>
      </c>
      <c r="G1885" s="141">
        <v>32.213333333333303</v>
      </c>
    </row>
    <row r="1886" spans="1:7" x14ac:dyDescent="0.25">
      <c r="A1886" s="156">
        <v>31.4</v>
      </c>
      <c r="B1886" s="141">
        <v>7.2616666666666703</v>
      </c>
      <c r="C1886" s="141">
        <v>306.51240980602427</v>
      </c>
      <c r="D1886" s="141">
        <v>669.32990434783005</v>
      </c>
      <c r="F1886" s="141">
        <v>61.61</v>
      </c>
      <c r="G1886" s="141">
        <v>32.225000000000001</v>
      </c>
    </row>
    <row r="1887" spans="1:7" x14ac:dyDescent="0.25">
      <c r="A1887" s="156">
        <v>31.417000000000002</v>
      </c>
      <c r="B1887" s="141">
        <v>7.3044444444444396</v>
      </c>
      <c r="C1887" s="141">
        <v>307.94920991864927</v>
      </c>
      <c r="D1887" s="141">
        <v>670.91081739130004</v>
      </c>
      <c r="F1887" s="141">
        <v>61.685000000000002</v>
      </c>
      <c r="G1887" s="141">
        <v>32.234999999999999</v>
      </c>
    </row>
    <row r="1888" spans="1:7" x14ac:dyDescent="0.25">
      <c r="A1888" s="156">
        <v>31.433</v>
      </c>
      <c r="B1888" s="141">
        <v>7.3259999999999996</v>
      </c>
      <c r="C1888" s="141">
        <v>308.89214832029307</v>
      </c>
      <c r="D1888" s="141">
        <v>672.49287272726997</v>
      </c>
      <c r="F1888" s="141">
        <v>61.795000000000002</v>
      </c>
      <c r="G1888" s="141">
        <v>32.24</v>
      </c>
    </row>
    <row r="1889" spans="1:7" x14ac:dyDescent="0.25">
      <c r="A1889" s="156">
        <v>31.45</v>
      </c>
      <c r="B1889" s="141">
        <v>7.3425000000000002</v>
      </c>
      <c r="C1889" s="141">
        <v>308.92662880424552</v>
      </c>
      <c r="D1889" s="141">
        <v>674.09364761904999</v>
      </c>
      <c r="F1889" s="141">
        <v>61.734999999999999</v>
      </c>
      <c r="G1889" s="141">
        <v>32.24</v>
      </c>
    </row>
    <row r="1890" spans="1:7" x14ac:dyDescent="0.25">
      <c r="A1890" s="156">
        <v>31.466999999999999</v>
      </c>
      <c r="B1890" s="141">
        <v>7.3416666666666703</v>
      </c>
      <c r="C1890" s="141">
        <v>310.20985978974988</v>
      </c>
      <c r="D1890" s="141">
        <v>675.64555454545007</v>
      </c>
      <c r="F1890" s="141">
        <v>61.664999999999999</v>
      </c>
      <c r="G1890" s="141">
        <v>32.234999999999999</v>
      </c>
    </row>
    <row r="1891" spans="1:7" x14ac:dyDescent="0.25">
      <c r="A1891" s="156">
        <v>31.483000000000001</v>
      </c>
      <c r="B1891" s="141">
        <v>7.3319999999999999</v>
      </c>
      <c r="C1891" s="141">
        <v>308.7858509761972</v>
      </c>
      <c r="D1891" s="141">
        <v>677.25896363636002</v>
      </c>
      <c r="F1891" s="141">
        <v>61.67</v>
      </c>
      <c r="G1891" s="141">
        <v>32.228333333333303</v>
      </c>
    </row>
    <row r="1892" spans="1:7" x14ac:dyDescent="0.25">
      <c r="A1892" s="156">
        <v>31.5</v>
      </c>
      <c r="B1892" s="141">
        <v>7.3620000000000001</v>
      </c>
      <c r="C1892" s="141">
        <v>310.56368811877348</v>
      </c>
      <c r="D1892" s="141">
        <v>678.85178181817992</v>
      </c>
      <c r="F1892" s="141">
        <v>61.69</v>
      </c>
      <c r="G1892" s="141">
        <v>32.233333333333299</v>
      </c>
    </row>
    <row r="1893" spans="1:7" x14ac:dyDescent="0.25">
      <c r="A1893" s="156">
        <v>31.516999999999999</v>
      </c>
      <c r="B1893" s="141">
        <v>7.36</v>
      </c>
      <c r="C1893" s="141">
        <v>309.04174468602662</v>
      </c>
      <c r="D1893" s="141">
        <v>680.45679047618978</v>
      </c>
      <c r="F1893" s="141">
        <v>61.72</v>
      </c>
      <c r="G1893" s="141">
        <v>32.234999999999999</v>
      </c>
    </row>
    <row r="1894" spans="1:7" x14ac:dyDescent="0.25">
      <c r="A1894" s="156">
        <v>31.533000000000001</v>
      </c>
      <c r="B1894" s="141">
        <v>7.37</v>
      </c>
      <c r="C1894" s="141">
        <v>308.81918256851571</v>
      </c>
      <c r="D1894" s="141">
        <v>682.03510000000006</v>
      </c>
      <c r="F1894" s="141">
        <v>61.76</v>
      </c>
      <c r="G1894" s="141">
        <v>32.24</v>
      </c>
    </row>
    <row r="1895" spans="1:7" x14ac:dyDescent="0.25">
      <c r="A1895" s="156">
        <v>31.55</v>
      </c>
      <c r="B1895" s="141">
        <v>7.3928571428571397</v>
      </c>
      <c r="C1895" s="141">
        <v>309.22338182411994</v>
      </c>
      <c r="D1895" s="141">
        <v>683.64428181818039</v>
      </c>
      <c r="F1895" s="141">
        <v>61.73</v>
      </c>
      <c r="G1895" s="141">
        <v>32.255714285714298</v>
      </c>
    </row>
    <row r="1896" spans="1:7" x14ac:dyDescent="0.25">
      <c r="A1896" s="156">
        <v>31.567</v>
      </c>
      <c r="B1896" s="141">
        <v>7.3916666666666702</v>
      </c>
      <c r="C1896" s="141">
        <v>309.03896469030815</v>
      </c>
      <c r="D1896" s="141">
        <v>685.30441818182044</v>
      </c>
      <c r="F1896" s="141">
        <v>61.89</v>
      </c>
      <c r="G1896" s="141">
        <v>32.274999999999999</v>
      </c>
    </row>
    <row r="1897" spans="1:7" x14ac:dyDescent="0.25">
      <c r="A1897" s="156">
        <v>31.582999999999998</v>
      </c>
      <c r="B1897" s="141">
        <v>7.4219999999999997</v>
      </c>
      <c r="C1897" s="141">
        <v>310.28473453862313</v>
      </c>
      <c r="D1897" s="141">
        <v>686.89400909091</v>
      </c>
      <c r="F1897" s="141">
        <v>61.77</v>
      </c>
      <c r="G1897" s="141">
        <v>32.285555555555597</v>
      </c>
    </row>
    <row r="1898" spans="1:7" x14ac:dyDescent="0.25">
      <c r="A1898" s="156">
        <v>31.6</v>
      </c>
      <c r="B1898" s="141">
        <v>7.4390000000000001</v>
      </c>
      <c r="C1898" s="141">
        <v>311.32688984737558</v>
      </c>
      <c r="D1898" s="141">
        <v>688.49333913043029</v>
      </c>
      <c r="F1898" s="141">
        <v>61.82</v>
      </c>
      <c r="G1898" s="141">
        <v>32.305</v>
      </c>
    </row>
    <row r="1899" spans="1:7" x14ac:dyDescent="0.25">
      <c r="A1899" s="156">
        <v>31.617000000000001</v>
      </c>
      <c r="B1899" s="141">
        <v>7.4066666666666698</v>
      </c>
      <c r="C1899" s="141">
        <v>308.99837451628963</v>
      </c>
      <c r="D1899" s="141">
        <v>690.12710000000061</v>
      </c>
      <c r="F1899" s="141">
        <v>61.895000000000003</v>
      </c>
      <c r="G1899" s="141">
        <v>32.303333333333299</v>
      </c>
    </row>
    <row r="1900" spans="1:7" x14ac:dyDescent="0.25">
      <c r="A1900" s="156">
        <v>31.632999999999999</v>
      </c>
      <c r="B1900" s="141">
        <v>7.4309090909090898</v>
      </c>
      <c r="C1900" s="141">
        <v>308.5923901653934</v>
      </c>
      <c r="D1900" s="141">
        <v>691.70589999999993</v>
      </c>
      <c r="F1900" s="141">
        <v>62.145000000000003</v>
      </c>
      <c r="G1900" s="141">
        <v>32.314444444444398</v>
      </c>
    </row>
    <row r="1901" spans="1:7" x14ac:dyDescent="0.25">
      <c r="A1901" s="156">
        <v>31.65</v>
      </c>
      <c r="B1901" s="141">
        <v>7.4716666666666702</v>
      </c>
      <c r="C1901" s="141">
        <v>309.56142783634903</v>
      </c>
      <c r="D1901" s="141">
        <v>693.33999130435041</v>
      </c>
      <c r="F1901" s="141">
        <v>62.145000000000003</v>
      </c>
      <c r="G1901" s="141">
        <v>32.322222222222202</v>
      </c>
    </row>
    <row r="1902" spans="1:7" x14ac:dyDescent="0.25">
      <c r="A1902" s="156">
        <v>31.667000000000002</v>
      </c>
      <c r="B1902" s="141">
        <v>7.4950000000000001</v>
      </c>
      <c r="C1902" s="141">
        <v>311.51455505008261</v>
      </c>
      <c r="D1902" s="141">
        <v>694.9883272727302</v>
      </c>
      <c r="F1902" s="141">
        <v>62.09</v>
      </c>
      <c r="G1902" s="141">
        <v>32.32</v>
      </c>
    </row>
    <row r="1903" spans="1:7" x14ac:dyDescent="0.25">
      <c r="A1903" s="156">
        <v>31.683</v>
      </c>
      <c r="B1903" s="141">
        <v>7.4814285714285704</v>
      </c>
      <c r="C1903" s="141">
        <v>311.51591147031763</v>
      </c>
      <c r="D1903" s="141">
        <v>696.5825130434805</v>
      </c>
      <c r="F1903" s="141">
        <v>61.94</v>
      </c>
      <c r="G1903" s="141">
        <v>32.323333333333302</v>
      </c>
    </row>
    <row r="1904" spans="1:7" x14ac:dyDescent="0.25">
      <c r="A1904" s="156">
        <v>31.7</v>
      </c>
      <c r="B1904" s="141">
        <v>7.4714285714285698</v>
      </c>
      <c r="C1904" s="141">
        <v>310.82747600516336</v>
      </c>
      <c r="D1904" s="141">
        <v>698.22686086957037</v>
      </c>
      <c r="F1904" s="141">
        <v>62.15</v>
      </c>
      <c r="G1904" s="141">
        <v>32.335000000000001</v>
      </c>
    </row>
    <row r="1905" spans="1:7" x14ac:dyDescent="0.25">
      <c r="A1905" s="156">
        <v>31.716999999999999</v>
      </c>
      <c r="B1905" s="141">
        <v>7.49</v>
      </c>
      <c r="C1905" s="141">
        <v>309.82615788915211</v>
      </c>
      <c r="D1905" s="141">
        <v>699.86320869565043</v>
      </c>
      <c r="F1905" s="141">
        <v>62.2</v>
      </c>
      <c r="G1905" s="141">
        <v>32.354999999999997</v>
      </c>
    </row>
    <row r="1906" spans="1:7" x14ac:dyDescent="0.25">
      <c r="A1906" s="156">
        <v>31.733000000000001</v>
      </c>
      <c r="B1906" s="141">
        <v>7.5128571428571398</v>
      </c>
      <c r="C1906" s="141">
        <v>309.95351105726121</v>
      </c>
      <c r="D1906" s="141">
        <v>701.49560000000019</v>
      </c>
      <c r="F1906" s="141">
        <v>62.03</v>
      </c>
      <c r="G1906" s="141">
        <v>32.375</v>
      </c>
    </row>
    <row r="1907" spans="1:7" x14ac:dyDescent="0.25">
      <c r="A1907" s="156">
        <v>31.75</v>
      </c>
      <c r="B1907" s="141">
        <v>7.5333333333333297</v>
      </c>
      <c r="C1907" s="141">
        <v>312.88997649109984</v>
      </c>
      <c r="D1907" s="141">
        <v>703.14664347826056</v>
      </c>
      <c r="F1907" s="141">
        <v>62.08</v>
      </c>
      <c r="G1907" s="141">
        <v>32.395000000000003</v>
      </c>
    </row>
    <row r="1908" spans="1:7" x14ac:dyDescent="0.25">
      <c r="A1908" s="156">
        <v>31.766999999999999</v>
      </c>
      <c r="B1908" s="141">
        <v>7.5171428571428596</v>
      </c>
      <c r="C1908" s="141">
        <v>309.79395649467347</v>
      </c>
      <c r="D1908" s="141">
        <v>704.78314545455032</v>
      </c>
      <c r="F1908" s="141">
        <v>62.454999999999998</v>
      </c>
      <c r="G1908" s="141">
        <v>32.421999999999997</v>
      </c>
    </row>
    <row r="1909" spans="1:7" x14ac:dyDescent="0.25">
      <c r="A1909" s="156">
        <v>31.783000000000001</v>
      </c>
      <c r="B1909" s="141">
        <v>7.56</v>
      </c>
      <c r="C1909" s="141">
        <v>311.08975483233712</v>
      </c>
      <c r="D1909" s="141">
        <v>706.45019090909045</v>
      </c>
      <c r="F1909" s="141">
        <v>62.174999999999997</v>
      </c>
      <c r="G1909" s="141">
        <v>32.44</v>
      </c>
    </row>
    <row r="1910" spans="1:7" x14ac:dyDescent="0.25">
      <c r="A1910" s="156">
        <v>31.8</v>
      </c>
      <c r="B1910" s="141">
        <v>7.54</v>
      </c>
      <c r="C1910" s="141">
        <v>312.1395364807604</v>
      </c>
      <c r="D1910" s="141">
        <v>708.06964545455048</v>
      </c>
      <c r="F1910" s="141">
        <v>62.115000000000002</v>
      </c>
      <c r="G1910" s="141">
        <v>32.450000000000003</v>
      </c>
    </row>
    <row r="1911" spans="1:7" x14ac:dyDescent="0.25">
      <c r="A1911" s="156">
        <v>31.817</v>
      </c>
      <c r="B1911" s="141">
        <v>7.53</v>
      </c>
      <c r="C1911" s="141">
        <v>309.85634149010912</v>
      </c>
      <c r="D1911" s="141">
        <v>709.75490434783023</v>
      </c>
      <c r="F1911" s="141">
        <v>62.225000000000001</v>
      </c>
      <c r="G1911" s="141">
        <v>32.461666666666702</v>
      </c>
    </row>
    <row r="1912" spans="1:7" x14ac:dyDescent="0.25">
      <c r="A1912" s="156">
        <v>31.832999999999998</v>
      </c>
      <c r="B1912" s="141">
        <v>7.5549999999999997</v>
      </c>
      <c r="C1912" s="141">
        <v>310.75163626944919</v>
      </c>
      <c r="D1912" s="141">
        <v>711.40046363636066</v>
      </c>
      <c r="F1912" s="141">
        <v>62.174999999999997</v>
      </c>
      <c r="G1912" s="141">
        <v>32.465000000000003</v>
      </c>
    </row>
    <row r="1913" spans="1:7" x14ac:dyDescent="0.25">
      <c r="A1913" s="156">
        <v>31.85</v>
      </c>
      <c r="B1913" s="141">
        <v>7.5575000000000001</v>
      </c>
      <c r="C1913" s="141">
        <v>310.11571523806697</v>
      </c>
      <c r="D1913" s="141">
        <v>713.07587272727051</v>
      </c>
      <c r="F1913" s="141">
        <v>62.674999999999997</v>
      </c>
      <c r="G1913" s="141">
        <v>32.484999999999999</v>
      </c>
    </row>
    <row r="1914" spans="1:7" x14ac:dyDescent="0.25">
      <c r="A1914" s="156">
        <v>31.867000000000001</v>
      </c>
      <c r="B1914" s="141">
        <v>7.5750000000000002</v>
      </c>
      <c r="C1914" s="141">
        <v>303.02684032184595</v>
      </c>
      <c r="D1914" s="141">
        <v>714.78045714286054</v>
      </c>
      <c r="F1914" s="141">
        <v>62.88</v>
      </c>
      <c r="G1914" s="141">
        <v>32.49</v>
      </c>
    </row>
    <row r="1915" spans="1:7" x14ac:dyDescent="0.25">
      <c r="A1915" s="156">
        <v>31.882999999999999</v>
      </c>
      <c r="B1915" s="141">
        <v>7.5839999999999996</v>
      </c>
      <c r="C1915" s="141">
        <v>312.34502253058548</v>
      </c>
      <c r="D1915" s="141">
        <v>716.36879047619004</v>
      </c>
      <c r="F1915" s="141">
        <v>62.37</v>
      </c>
      <c r="G1915" s="141">
        <v>32.497999999999998</v>
      </c>
    </row>
    <row r="1916" spans="1:7" x14ac:dyDescent="0.25">
      <c r="A1916" s="156">
        <v>31.9</v>
      </c>
      <c r="B1916" s="141">
        <v>7.6122222222222202</v>
      </c>
      <c r="C1916" s="141">
        <v>310.56077811109918</v>
      </c>
      <c r="D1916" s="141">
        <v>717.98850909091016</v>
      </c>
      <c r="F1916" s="141">
        <v>62.905000000000001</v>
      </c>
      <c r="G1916" s="141">
        <v>32.518333333333302</v>
      </c>
    </row>
    <row r="1917" spans="1:7" x14ac:dyDescent="0.25">
      <c r="A1917" s="156">
        <v>31.917000000000002</v>
      </c>
      <c r="B1917" s="141">
        <v>7.6518181818181796</v>
      </c>
      <c r="C1917" s="141">
        <v>315.41535481122611</v>
      </c>
      <c r="D1917" s="141">
        <v>719.7272666666704</v>
      </c>
      <c r="F1917" s="141">
        <v>61.895000000000003</v>
      </c>
      <c r="G1917" s="141">
        <v>32.515714285714303</v>
      </c>
    </row>
    <row r="1918" spans="1:7" x14ac:dyDescent="0.25">
      <c r="A1918" s="156">
        <v>31.933</v>
      </c>
      <c r="B1918" s="141">
        <v>7.6016666666666701</v>
      </c>
      <c r="C1918" s="141">
        <v>314.23050529960557</v>
      </c>
      <c r="D1918" s="141">
        <v>721.41246363636037</v>
      </c>
      <c r="F1918" s="141">
        <v>62.844999999999999</v>
      </c>
      <c r="G1918" s="141">
        <v>32.549999999999997</v>
      </c>
    </row>
    <row r="1919" spans="1:7" x14ac:dyDescent="0.25">
      <c r="A1919" s="156">
        <v>31.95</v>
      </c>
      <c r="B1919" s="141">
        <v>7.6422222222222196</v>
      </c>
      <c r="C1919" s="141">
        <v>310.21964854641669</v>
      </c>
      <c r="D1919" s="141">
        <v>723.09893333333002</v>
      </c>
      <c r="F1919" s="141">
        <v>63.33</v>
      </c>
      <c r="G1919" s="141">
        <v>32.592857142857099</v>
      </c>
    </row>
    <row r="1920" spans="1:7" x14ac:dyDescent="0.25">
      <c r="A1920" s="156">
        <v>31.966999999999999</v>
      </c>
      <c r="B1920" s="141">
        <v>7.69</v>
      </c>
      <c r="C1920" s="141">
        <v>310.15105559658525</v>
      </c>
      <c r="D1920" s="141">
        <v>724.73793333333015</v>
      </c>
      <c r="F1920" s="141">
        <v>64.14</v>
      </c>
      <c r="G1920" s="141">
        <v>32.649090909090901</v>
      </c>
    </row>
    <row r="1921" spans="1:7" x14ac:dyDescent="0.25">
      <c r="A1921" s="156">
        <v>31.983000000000001</v>
      </c>
      <c r="B1921" s="141">
        <v>7.7480000000000002</v>
      </c>
      <c r="C1921" s="141">
        <v>314.435219096813</v>
      </c>
      <c r="D1921" s="141">
        <v>726.47519999999986</v>
      </c>
      <c r="F1921" s="141">
        <v>63.7</v>
      </c>
      <c r="G1921" s="141">
        <v>32.678333333333299</v>
      </c>
    </row>
    <row r="1922" spans="1:7" x14ac:dyDescent="0.25">
      <c r="A1922" s="156">
        <v>32</v>
      </c>
      <c r="B1922" s="141">
        <v>7.7277777777777796</v>
      </c>
      <c r="C1922" s="141">
        <v>321.48276959533536</v>
      </c>
      <c r="D1922" s="141">
        <v>728.11669090908981</v>
      </c>
      <c r="F1922" s="141">
        <v>63.505000000000003</v>
      </c>
      <c r="G1922" s="141">
        <v>32.704999999999998</v>
      </c>
    </row>
    <row r="1923" spans="1:7" x14ac:dyDescent="0.25">
      <c r="A1923" s="156">
        <v>32.017000000000003</v>
      </c>
      <c r="B1923" s="141">
        <v>7.7066666666666697</v>
      </c>
      <c r="C1923" s="141">
        <v>320.5683791257818</v>
      </c>
      <c r="D1923" s="141">
        <v>729.80716521739032</v>
      </c>
      <c r="F1923" s="141">
        <v>63.57</v>
      </c>
      <c r="G1923" s="141">
        <v>32.72</v>
      </c>
    </row>
    <row r="1924" spans="1:7" x14ac:dyDescent="0.25">
      <c r="A1924" s="156">
        <v>32.033000000000001</v>
      </c>
      <c r="B1924" s="141">
        <v>7.6942857142857104</v>
      </c>
      <c r="C1924" s="141">
        <v>317.47234489062294</v>
      </c>
      <c r="D1924" s="141">
        <v>731.50850909091059</v>
      </c>
      <c r="F1924" s="141">
        <v>63.55</v>
      </c>
      <c r="G1924" s="141">
        <v>32.725000000000001</v>
      </c>
    </row>
    <row r="1925" spans="1:7" x14ac:dyDescent="0.25">
      <c r="A1925" s="156">
        <v>32.049999999999997</v>
      </c>
      <c r="B1925" s="141">
        <v>7.6749999999999998</v>
      </c>
      <c r="C1925" s="141">
        <v>317.05331649379457</v>
      </c>
      <c r="D1925" s="141">
        <v>733.19514545455058</v>
      </c>
      <c r="F1925" s="141">
        <v>63.3</v>
      </c>
      <c r="G1925" s="141">
        <v>32.725000000000001</v>
      </c>
    </row>
    <row r="1926" spans="1:7" x14ac:dyDescent="0.25">
      <c r="A1926" s="156">
        <v>32.067</v>
      </c>
      <c r="B1926" s="141">
        <v>7.6762499999999996</v>
      </c>
      <c r="C1926" s="141">
        <v>318.77192965990838</v>
      </c>
      <c r="D1926" s="141">
        <v>734.88538260870064</v>
      </c>
      <c r="F1926" s="141">
        <v>63.234999999999999</v>
      </c>
      <c r="G1926" s="141">
        <v>32.74</v>
      </c>
    </row>
    <row r="1927" spans="1:7" x14ac:dyDescent="0.25">
      <c r="A1927" s="156">
        <v>32.082999999999998</v>
      </c>
      <c r="B1927" s="141">
        <v>7.7271428571428604</v>
      </c>
      <c r="C1927" s="141">
        <v>318.27963298448054</v>
      </c>
      <c r="D1927" s="141">
        <v>736.6061652173903</v>
      </c>
      <c r="F1927" s="141">
        <v>63.805</v>
      </c>
      <c r="G1927" s="141">
        <v>32.76</v>
      </c>
    </row>
    <row r="1928" spans="1:7" x14ac:dyDescent="0.25">
      <c r="A1928" s="156">
        <v>32.1</v>
      </c>
      <c r="B1928" s="141">
        <v>7.7383333333333297</v>
      </c>
      <c r="C1928" s="141">
        <v>311.81871823946966</v>
      </c>
      <c r="D1928" s="141">
        <v>738.33228181818049</v>
      </c>
      <c r="F1928" s="141">
        <v>63.895000000000003</v>
      </c>
      <c r="G1928" s="141">
        <v>32.781999999999996</v>
      </c>
    </row>
    <row r="1929" spans="1:7" x14ac:dyDescent="0.25">
      <c r="A1929" s="156">
        <v>32.116999999999997</v>
      </c>
      <c r="B1929" s="141">
        <v>7.7233333333333301</v>
      </c>
      <c r="C1929" s="141">
        <v>317.9762219990227</v>
      </c>
      <c r="D1929" s="141">
        <v>740.00619090909004</v>
      </c>
      <c r="F1929" s="141">
        <v>63.32</v>
      </c>
      <c r="G1929" s="141">
        <v>32.787142857142896</v>
      </c>
    </row>
    <row r="1930" spans="1:7" x14ac:dyDescent="0.25">
      <c r="A1930" s="156">
        <v>32.133000000000003</v>
      </c>
      <c r="B1930" s="141">
        <v>7.6883333333333299</v>
      </c>
      <c r="C1930" s="141">
        <v>316.82217650198891</v>
      </c>
      <c r="D1930" s="141">
        <v>741.74837272727018</v>
      </c>
      <c r="F1930" s="141">
        <v>63.59</v>
      </c>
      <c r="G1930" s="141">
        <v>32.814999999999998</v>
      </c>
    </row>
    <row r="1931" spans="1:7" x14ac:dyDescent="0.25">
      <c r="A1931" s="156">
        <v>32.15</v>
      </c>
      <c r="B1931" s="141">
        <v>7.73</v>
      </c>
      <c r="C1931" s="141">
        <v>315.27991223442149</v>
      </c>
      <c r="D1931" s="141">
        <v>743.47860000000037</v>
      </c>
      <c r="F1931" s="141">
        <v>63.744999999999997</v>
      </c>
      <c r="G1931" s="141">
        <v>32.841999999999999</v>
      </c>
    </row>
    <row r="1932" spans="1:7" x14ac:dyDescent="0.25">
      <c r="A1932" s="156">
        <v>32.167000000000002</v>
      </c>
      <c r="B1932" s="141">
        <v>7.6950000000000003</v>
      </c>
      <c r="C1932" s="141">
        <v>313.82962743213983</v>
      </c>
      <c r="D1932" s="141">
        <v>745.20140952381007</v>
      </c>
      <c r="F1932" s="141">
        <v>63.79</v>
      </c>
      <c r="G1932" s="141">
        <v>32.863333333333301</v>
      </c>
    </row>
    <row r="1933" spans="1:7" x14ac:dyDescent="0.25">
      <c r="A1933" s="156">
        <v>32.183</v>
      </c>
      <c r="B1933" s="141">
        <v>7.7512499999999998</v>
      </c>
      <c r="C1933" s="141">
        <v>316.92994163625764</v>
      </c>
      <c r="D1933" s="141">
        <v>746.89869090908996</v>
      </c>
      <c r="F1933" s="141">
        <v>63.71</v>
      </c>
      <c r="G1933" s="141">
        <v>32.8771428571429</v>
      </c>
    </row>
    <row r="1934" spans="1:7" x14ac:dyDescent="0.25">
      <c r="A1934" s="156">
        <v>32.200000000000003</v>
      </c>
      <c r="B1934" s="141">
        <v>7.7712500000000002</v>
      </c>
      <c r="C1934" s="141">
        <v>314.87113200386568</v>
      </c>
      <c r="D1934" s="141">
        <v>748.62745714286029</v>
      </c>
      <c r="F1934" s="141">
        <v>63.856666666666698</v>
      </c>
      <c r="G1934" s="141">
        <v>32.8883333333333</v>
      </c>
    </row>
    <row r="1935" spans="1:7" x14ac:dyDescent="0.25">
      <c r="A1935" s="156">
        <v>32.216999999999999</v>
      </c>
      <c r="B1935" s="141">
        <v>7.766</v>
      </c>
      <c r="C1935" s="141">
        <v>318.46360597916816</v>
      </c>
      <c r="D1935" s="141">
        <v>750.38814545454989</v>
      </c>
      <c r="F1935" s="141">
        <v>63.856666666666698</v>
      </c>
      <c r="G1935" s="141">
        <v>32.896666666666697</v>
      </c>
    </row>
    <row r="1936" spans="1:7" x14ac:dyDescent="0.25">
      <c r="A1936" s="156">
        <v>32.232999999999997</v>
      </c>
      <c r="B1936" s="141">
        <v>7.7383333333333297</v>
      </c>
      <c r="C1936" s="141">
        <v>312.69928247320803</v>
      </c>
      <c r="D1936" s="141">
        <v>752.09616521739008</v>
      </c>
      <c r="F1936" s="141">
        <v>64.16</v>
      </c>
      <c r="G1936" s="141">
        <v>32.908333333333303</v>
      </c>
    </row>
    <row r="1937" spans="1:7" x14ac:dyDescent="0.25">
      <c r="A1937" s="156">
        <v>32.25</v>
      </c>
      <c r="B1937" s="141">
        <v>7.7783333333333298</v>
      </c>
      <c r="C1937" s="141">
        <v>313.9093020380372</v>
      </c>
      <c r="D1937" s="141">
        <v>753.8608272727306</v>
      </c>
      <c r="F1937" s="141">
        <v>63.94</v>
      </c>
      <c r="G1937" s="141">
        <v>32.914999999999999</v>
      </c>
    </row>
    <row r="1938" spans="1:7" x14ac:dyDescent="0.25">
      <c r="A1938" s="156">
        <v>32.267000000000003</v>
      </c>
      <c r="B1938" s="141">
        <v>7.7733333333333299</v>
      </c>
      <c r="C1938" s="141">
        <v>318.16771910372188</v>
      </c>
      <c r="D1938" s="141">
        <v>755.60151304347983</v>
      </c>
      <c r="F1938" s="141">
        <v>64.180000000000007</v>
      </c>
      <c r="G1938" s="141">
        <v>32.912500000000001</v>
      </c>
    </row>
    <row r="1939" spans="1:7" x14ac:dyDescent="0.25">
      <c r="A1939" s="156">
        <v>32.283000000000001</v>
      </c>
      <c r="B1939" s="141">
        <v>7.7949999999999999</v>
      </c>
      <c r="C1939" s="141">
        <v>315.23812135102509</v>
      </c>
      <c r="D1939" s="141">
        <v>757.30821904761979</v>
      </c>
      <c r="F1939" s="141">
        <v>64</v>
      </c>
      <c r="G1939" s="141">
        <v>32.924999999999997</v>
      </c>
    </row>
    <row r="1940" spans="1:7" x14ac:dyDescent="0.25">
      <c r="A1940" s="156">
        <v>32.299999999999997</v>
      </c>
      <c r="B1940" s="141">
        <v>7.7742857142857096</v>
      </c>
      <c r="C1940" s="141">
        <v>316.44232851363824</v>
      </c>
      <c r="D1940" s="141">
        <v>759.0722956521704</v>
      </c>
      <c r="F1940" s="141">
        <v>63.843333333333298</v>
      </c>
      <c r="G1940" s="141">
        <v>32.938000000000002</v>
      </c>
    </row>
    <row r="1941" spans="1:7" x14ac:dyDescent="0.25">
      <c r="A1941" s="156">
        <v>32.317</v>
      </c>
      <c r="B1941" s="141">
        <v>7.7814285714285703</v>
      </c>
      <c r="C1941" s="141">
        <v>312.78200379186501</v>
      </c>
      <c r="D1941" s="141">
        <v>760.82164545454998</v>
      </c>
      <c r="F1941" s="141">
        <v>64.59</v>
      </c>
      <c r="G1941" s="141">
        <v>32.973333333333301</v>
      </c>
    </row>
    <row r="1942" spans="1:7" x14ac:dyDescent="0.25">
      <c r="A1942" s="156">
        <v>32.332999999999998</v>
      </c>
      <c r="B1942" s="141">
        <v>7.8488888888888901</v>
      </c>
      <c r="C1942" s="141">
        <v>310.21642152978961</v>
      </c>
      <c r="D1942" s="141">
        <v>762.61090434783</v>
      </c>
      <c r="F1942" s="141">
        <v>64.724999999999994</v>
      </c>
      <c r="G1942" s="141">
        <v>33.005000000000003</v>
      </c>
    </row>
    <row r="1943" spans="1:7" x14ac:dyDescent="0.25">
      <c r="A1943" s="156">
        <v>32.35</v>
      </c>
      <c r="B1943" s="141">
        <v>7.8522222222222204</v>
      </c>
      <c r="C1943" s="141">
        <v>317.62925857083701</v>
      </c>
      <c r="D1943" s="141">
        <v>764.33919090909058</v>
      </c>
      <c r="F1943" s="141">
        <v>63.96</v>
      </c>
      <c r="G1943" s="141">
        <v>33.018000000000001</v>
      </c>
    </row>
    <row r="1944" spans="1:7" x14ac:dyDescent="0.25">
      <c r="A1944" s="156">
        <v>32.366999999999997</v>
      </c>
      <c r="B1944" s="141">
        <v>7.8242857142857103</v>
      </c>
      <c r="C1944" s="141">
        <v>317.50146921221358</v>
      </c>
      <c r="D1944" s="141">
        <v>766.12729565216978</v>
      </c>
      <c r="F1944" s="141">
        <v>64.356666666666698</v>
      </c>
      <c r="G1944" s="141">
        <v>33.045000000000002</v>
      </c>
    </row>
    <row r="1945" spans="1:7" x14ac:dyDescent="0.25">
      <c r="A1945" s="156">
        <v>32.383000000000003</v>
      </c>
      <c r="B1945" s="141">
        <v>7.8614285714285703</v>
      </c>
      <c r="C1945" s="141">
        <v>316.11486657003536</v>
      </c>
      <c r="D1945" s="141">
        <v>767.89728181818009</v>
      </c>
      <c r="F1945" s="141">
        <v>64.356666666666698</v>
      </c>
      <c r="G1945" s="141">
        <v>33.055714285714302</v>
      </c>
    </row>
    <row r="1946" spans="1:7" x14ac:dyDescent="0.25">
      <c r="A1946" s="156">
        <v>32.4</v>
      </c>
      <c r="B1946" s="141">
        <v>7.8475000000000001</v>
      </c>
      <c r="C1946" s="141">
        <v>315.55742087209165</v>
      </c>
      <c r="D1946" s="141">
        <v>769.69103478261059</v>
      </c>
      <c r="F1946" s="141">
        <v>64.413333333333298</v>
      </c>
      <c r="G1946" s="141">
        <v>33.073333333333302</v>
      </c>
    </row>
    <row r="1947" spans="1:7" x14ac:dyDescent="0.25">
      <c r="A1947" s="156">
        <v>32.417000000000002</v>
      </c>
      <c r="B1947" s="141">
        <v>7.86</v>
      </c>
      <c r="C1947" s="141">
        <v>310.55800488285087</v>
      </c>
      <c r="D1947" s="141">
        <v>771.49588571429013</v>
      </c>
      <c r="F1947" s="141">
        <v>65.105000000000004</v>
      </c>
      <c r="G1947" s="141">
        <v>33.095555555555599</v>
      </c>
    </row>
    <row r="1948" spans="1:7" x14ac:dyDescent="0.25">
      <c r="A1948" s="156">
        <v>32.433</v>
      </c>
      <c r="B1948" s="141">
        <v>7.8825000000000003</v>
      </c>
      <c r="C1948" s="141">
        <v>312.92579852571214</v>
      </c>
      <c r="D1948" s="141">
        <v>773.30387272727057</v>
      </c>
      <c r="F1948" s="141">
        <v>64.795000000000002</v>
      </c>
      <c r="G1948" s="141">
        <v>33.097499999999997</v>
      </c>
    </row>
    <row r="1949" spans="1:7" x14ac:dyDescent="0.25">
      <c r="A1949" s="156">
        <v>32.450000000000003</v>
      </c>
      <c r="B1949" s="141">
        <v>7.92</v>
      </c>
      <c r="C1949" s="141">
        <v>318.00553565316523</v>
      </c>
      <c r="D1949" s="141">
        <v>775.05864347825991</v>
      </c>
      <c r="F1949" s="141">
        <v>64.790000000000006</v>
      </c>
      <c r="G1949" s="141">
        <v>33.113333333333301</v>
      </c>
    </row>
    <row r="1950" spans="1:7" x14ac:dyDescent="0.25">
      <c r="A1950" s="156">
        <v>32.466999999999999</v>
      </c>
      <c r="B1950" s="141">
        <v>7.9111111111111097</v>
      </c>
      <c r="C1950" s="141">
        <v>315.93526884101851</v>
      </c>
      <c r="D1950" s="141">
        <v>776.84110000000055</v>
      </c>
      <c r="F1950" s="141">
        <v>64.84</v>
      </c>
      <c r="G1950" s="141">
        <v>33.125</v>
      </c>
    </row>
    <row r="1951" spans="1:7" x14ac:dyDescent="0.25">
      <c r="A1951" s="156">
        <v>32.482999999999997</v>
      </c>
      <c r="B1951" s="141">
        <v>7.9580000000000002</v>
      </c>
      <c r="C1951" s="141">
        <v>314.36160190788564</v>
      </c>
      <c r="D1951" s="141">
        <v>778.62419090909043</v>
      </c>
      <c r="F1951" s="141">
        <v>65.215000000000003</v>
      </c>
      <c r="G1951" s="141">
        <v>33.141666666666701</v>
      </c>
    </row>
    <row r="1952" spans="1:7" x14ac:dyDescent="0.25">
      <c r="A1952" s="156">
        <v>32.5</v>
      </c>
      <c r="B1952" s="141">
        <v>7.9983333333333304</v>
      </c>
      <c r="C1952" s="141">
        <v>318.4627010958551</v>
      </c>
      <c r="D1952" s="141">
        <v>780.44726666667066</v>
      </c>
      <c r="F1952" s="141">
        <v>65.113333333333301</v>
      </c>
      <c r="G1952" s="141">
        <v>33.171999999999997</v>
      </c>
    </row>
    <row r="1953" spans="1:7" x14ac:dyDescent="0.25">
      <c r="A1953" s="156">
        <v>32.517000000000003</v>
      </c>
      <c r="B1953" s="141">
        <v>8.0083333333333293</v>
      </c>
      <c r="C1953" s="141">
        <v>318.5763004699466</v>
      </c>
      <c r="D1953" s="141">
        <v>782.27369090908996</v>
      </c>
      <c r="F1953" s="141">
        <v>64.775000000000006</v>
      </c>
      <c r="G1953" s="141">
        <v>33.185000000000002</v>
      </c>
    </row>
    <row r="1954" spans="1:7" x14ac:dyDescent="0.25">
      <c r="A1954" s="156">
        <v>32.533000000000001</v>
      </c>
      <c r="B1954" s="141">
        <v>8.0085714285714307</v>
      </c>
      <c r="C1954" s="141">
        <v>321.33500822503419</v>
      </c>
      <c r="D1954" s="141">
        <v>784.0627363636404</v>
      </c>
      <c r="F1954" s="141">
        <v>65.275000000000006</v>
      </c>
      <c r="G1954" s="141">
        <v>33.225000000000001</v>
      </c>
    </row>
    <row r="1955" spans="1:7" x14ac:dyDescent="0.25">
      <c r="A1955" s="156">
        <v>32.549999999999997</v>
      </c>
      <c r="B1955" s="141">
        <v>8.0210000000000008</v>
      </c>
      <c r="C1955" s="141">
        <v>314.67513676348602</v>
      </c>
      <c r="D1955" s="141">
        <v>785.86160000000018</v>
      </c>
      <c r="F1955" s="141">
        <v>65.58</v>
      </c>
      <c r="G1955" s="141">
        <v>33.256</v>
      </c>
    </row>
    <row r="1956" spans="1:7" x14ac:dyDescent="0.25">
      <c r="A1956" s="156">
        <v>32.567</v>
      </c>
      <c r="B1956" s="141">
        <v>8.0285714285714302</v>
      </c>
      <c r="C1956" s="141">
        <v>313.05151981587306</v>
      </c>
      <c r="D1956" s="141">
        <v>787.67400909091066</v>
      </c>
      <c r="F1956" s="141">
        <v>65.680000000000007</v>
      </c>
      <c r="G1956" s="141">
        <v>33.302</v>
      </c>
    </row>
    <row r="1957" spans="1:7" x14ac:dyDescent="0.25">
      <c r="A1957" s="156">
        <v>32.582999999999998</v>
      </c>
      <c r="B1957" s="141">
        <v>8.0383333333333304</v>
      </c>
      <c r="C1957" s="141">
        <v>315.53045723661154</v>
      </c>
      <c r="D1957" s="141">
        <v>789.45119090909066</v>
      </c>
      <c r="F1957" s="141">
        <v>65.98</v>
      </c>
      <c r="G1957" s="141">
        <v>33.323999999999998</v>
      </c>
    </row>
    <row r="1958" spans="1:7" x14ac:dyDescent="0.25">
      <c r="A1958" s="156">
        <v>32.6</v>
      </c>
      <c r="B1958" s="141">
        <v>8.0885714285714307</v>
      </c>
      <c r="C1958" s="141">
        <v>316.58025996406298</v>
      </c>
      <c r="D1958" s="141">
        <v>791.27869090909007</v>
      </c>
      <c r="F1958" s="141">
        <v>65.944999999999993</v>
      </c>
      <c r="G1958" s="141">
        <v>33.344999999999999</v>
      </c>
    </row>
    <row r="1959" spans="1:7" x14ac:dyDescent="0.25">
      <c r="A1959" s="156">
        <v>32.616999999999997</v>
      </c>
      <c r="B1959" s="141">
        <v>8.1</v>
      </c>
      <c r="C1959" s="141">
        <v>317.35007400343733</v>
      </c>
      <c r="D1959" s="141">
        <v>793.04829565217005</v>
      </c>
      <c r="F1959" s="141">
        <v>66.204999999999998</v>
      </c>
      <c r="G1959" s="141">
        <v>33.375</v>
      </c>
    </row>
    <row r="1960" spans="1:7" x14ac:dyDescent="0.25">
      <c r="A1960" s="156">
        <v>32.633000000000003</v>
      </c>
      <c r="B1960" s="141">
        <v>8.1425000000000001</v>
      </c>
      <c r="C1960" s="141">
        <v>312.66570184949683</v>
      </c>
      <c r="D1960" s="141">
        <v>794.90905454545009</v>
      </c>
      <c r="F1960" s="141">
        <v>66.814999999999998</v>
      </c>
      <c r="G1960" s="141">
        <v>33.391666666666701</v>
      </c>
    </row>
    <row r="1961" spans="1:7" x14ac:dyDescent="0.25">
      <c r="A1961" s="156">
        <v>32.65</v>
      </c>
      <c r="B1961" s="141">
        <v>8.2055555555555593</v>
      </c>
      <c r="C1961" s="141">
        <v>321.49760086706715</v>
      </c>
      <c r="D1961" s="141">
        <v>796.71050909090991</v>
      </c>
      <c r="F1961" s="141">
        <v>66.349999999999994</v>
      </c>
      <c r="G1961" s="141">
        <v>33.408333333333303</v>
      </c>
    </row>
    <row r="1962" spans="1:7" x14ac:dyDescent="0.25">
      <c r="A1962" s="156">
        <v>32.667000000000002</v>
      </c>
      <c r="B1962" s="141">
        <v>8.2119999999999997</v>
      </c>
      <c r="C1962" s="141">
        <v>324.7491704221041</v>
      </c>
      <c r="D1962" s="141">
        <v>798.54873043477983</v>
      </c>
      <c r="F1962" s="141">
        <v>66.28</v>
      </c>
      <c r="G1962" s="141">
        <v>33.423333333333296</v>
      </c>
    </row>
    <row r="1963" spans="1:7" x14ac:dyDescent="0.25">
      <c r="A1963" s="156">
        <v>32.683</v>
      </c>
      <c r="B1963" s="141">
        <v>8.2237500000000008</v>
      </c>
      <c r="C1963" s="141">
        <v>322.71633659678048</v>
      </c>
      <c r="D1963" s="141">
        <v>800.35187272727035</v>
      </c>
      <c r="F1963" s="141">
        <v>66.3</v>
      </c>
      <c r="G1963" s="141">
        <v>33.448333333333302</v>
      </c>
    </row>
    <row r="1964" spans="1:7" x14ac:dyDescent="0.25">
      <c r="A1964" s="156">
        <v>32.700000000000003</v>
      </c>
      <c r="B1964" s="141">
        <v>8.2200000000000006</v>
      </c>
      <c r="C1964" s="141">
        <v>320.05963621216813</v>
      </c>
      <c r="D1964" s="141">
        <v>802.2087739130402</v>
      </c>
      <c r="F1964" s="141">
        <v>66.444999999999993</v>
      </c>
      <c r="G1964" s="141">
        <v>33.484000000000002</v>
      </c>
    </row>
    <row r="1965" spans="1:7" x14ac:dyDescent="0.25">
      <c r="A1965" s="156">
        <v>32.716999999999999</v>
      </c>
      <c r="B1965" s="141">
        <v>8.2542857142857091</v>
      </c>
      <c r="C1965" s="141">
        <v>322.65866526658056</v>
      </c>
      <c r="D1965" s="141">
        <v>804.03305454544989</v>
      </c>
      <c r="F1965" s="141">
        <v>66.39</v>
      </c>
      <c r="G1965" s="141">
        <v>33.518333333333302</v>
      </c>
    </row>
    <row r="1966" spans="1:7" x14ac:dyDescent="0.25">
      <c r="A1966" s="156">
        <v>32.732999999999997</v>
      </c>
      <c r="B1966" s="141">
        <v>8.2149999999999999</v>
      </c>
      <c r="C1966" s="141">
        <v>318.28173423368594</v>
      </c>
      <c r="D1966" s="141">
        <v>805.8941454545502</v>
      </c>
      <c r="F1966" s="141">
        <v>66.569999999999993</v>
      </c>
      <c r="G1966" s="141">
        <v>33.545000000000002</v>
      </c>
    </row>
    <row r="1967" spans="1:7" x14ac:dyDescent="0.25">
      <c r="A1967" s="156">
        <v>32.75</v>
      </c>
      <c r="B1967" s="141">
        <v>8.2388888888888907</v>
      </c>
      <c r="C1967" s="141">
        <v>322.14287191668097</v>
      </c>
      <c r="D1967" s="141">
        <v>807.77932727273037</v>
      </c>
      <c r="F1967" s="141">
        <v>66.454999999999998</v>
      </c>
      <c r="G1967" s="141">
        <v>33.578333333333298</v>
      </c>
    </row>
    <row r="1968" spans="1:7" x14ac:dyDescent="0.25">
      <c r="A1968" s="156">
        <v>32.767000000000003</v>
      </c>
      <c r="B1968" s="141">
        <v>8.2285714285714295</v>
      </c>
      <c r="C1968" s="141">
        <v>317.47601853931025</v>
      </c>
      <c r="D1968" s="141">
        <v>809.60591818182002</v>
      </c>
      <c r="F1968" s="141">
        <v>66.69</v>
      </c>
      <c r="G1968" s="141">
        <v>33.608333333333299</v>
      </c>
    </row>
    <row r="1969" spans="1:7" x14ac:dyDescent="0.25">
      <c r="A1969" s="156">
        <v>32.783000000000001</v>
      </c>
      <c r="B1969" s="141">
        <v>8.24714285714286</v>
      </c>
      <c r="C1969" s="141">
        <v>321.53868602245194</v>
      </c>
      <c r="D1969" s="141">
        <v>811.4346000000005</v>
      </c>
      <c r="F1969" s="141">
        <v>66.81</v>
      </c>
      <c r="G1969" s="141">
        <v>33.645000000000003</v>
      </c>
    </row>
    <row r="1970" spans="1:7" x14ac:dyDescent="0.25">
      <c r="A1970" s="156">
        <v>32.799999999999997</v>
      </c>
      <c r="B1970" s="141">
        <v>8.2814285714285703</v>
      </c>
      <c r="C1970" s="141">
        <v>312.8102085674459</v>
      </c>
      <c r="D1970" s="141">
        <v>813.30778181818005</v>
      </c>
      <c r="F1970" s="141">
        <v>67.504999999999995</v>
      </c>
      <c r="G1970" s="141">
        <v>33.662857142857099</v>
      </c>
    </row>
    <row r="1971" spans="1:7" x14ac:dyDescent="0.25">
      <c r="A1971" s="156">
        <v>32.817</v>
      </c>
      <c r="B1971" s="141">
        <v>8.3385714285714307</v>
      </c>
      <c r="C1971" s="141">
        <v>320.15116361870105</v>
      </c>
      <c r="D1971" s="141">
        <v>815.21133913043013</v>
      </c>
      <c r="F1971" s="141">
        <v>67.28</v>
      </c>
      <c r="G1971" s="141">
        <v>33.692500000000003</v>
      </c>
    </row>
    <row r="1972" spans="1:7" x14ac:dyDescent="0.25">
      <c r="A1972" s="156">
        <v>32.832999999999998</v>
      </c>
      <c r="B1972" s="141">
        <v>8.3655555555555505</v>
      </c>
      <c r="C1972" s="141">
        <v>321.73581995003445</v>
      </c>
      <c r="D1972" s="141">
        <v>817.11260000000038</v>
      </c>
      <c r="F1972" s="141">
        <v>67.349999999999994</v>
      </c>
      <c r="G1972" s="141">
        <v>33.71</v>
      </c>
    </row>
    <row r="1973" spans="1:7" x14ac:dyDescent="0.25">
      <c r="A1973" s="156">
        <v>32.85</v>
      </c>
      <c r="B1973" s="141">
        <v>8.3420000000000005</v>
      </c>
      <c r="C1973" s="141">
        <v>325.75231542496761</v>
      </c>
      <c r="D1973" s="141">
        <v>818.9381000000003</v>
      </c>
      <c r="F1973" s="141">
        <v>66.923333333333304</v>
      </c>
      <c r="G1973" s="141">
        <v>33.72</v>
      </c>
    </row>
    <row r="1974" spans="1:7" x14ac:dyDescent="0.25">
      <c r="A1974" s="156">
        <v>32.866999999999997</v>
      </c>
      <c r="B1974" s="141">
        <v>8.3444444444444397</v>
      </c>
      <c r="C1974" s="141">
        <v>322.82577737660307</v>
      </c>
      <c r="D1974" s="141">
        <v>820.80269090909042</v>
      </c>
      <c r="F1974" s="141">
        <v>67.37</v>
      </c>
      <c r="G1974" s="141">
        <v>33.744999999999997</v>
      </c>
    </row>
    <row r="1975" spans="1:7" x14ac:dyDescent="0.25">
      <c r="A1975" s="156">
        <v>32.883000000000003</v>
      </c>
      <c r="B1975" s="141">
        <v>8.3759999999999994</v>
      </c>
      <c r="C1975" s="141">
        <v>323.81798206676808</v>
      </c>
      <c r="D1975" s="141">
        <v>822.64781739130012</v>
      </c>
      <c r="F1975" s="141">
        <v>67.026666666666699</v>
      </c>
      <c r="G1975" s="141">
        <v>33.765000000000001</v>
      </c>
    </row>
    <row r="1976" spans="1:7" x14ac:dyDescent="0.25">
      <c r="A1976" s="156">
        <v>32.9</v>
      </c>
      <c r="B1976" s="141">
        <v>8.3537499999999998</v>
      </c>
      <c r="C1976" s="141">
        <v>316.23690632892431</v>
      </c>
      <c r="D1976" s="141">
        <v>824.58060000000023</v>
      </c>
      <c r="F1976" s="141">
        <v>67.959999999999994</v>
      </c>
      <c r="G1976" s="141">
        <v>33.805</v>
      </c>
    </row>
    <row r="1977" spans="1:7" x14ac:dyDescent="0.25">
      <c r="A1977" s="156">
        <v>32.917000000000002</v>
      </c>
      <c r="B1977" s="141">
        <v>8.4612499999999997</v>
      </c>
      <c r="C1977" s="141">
        <v>319.11992320306098</v>
      </c>
      <c r="D1977" s="141">
        <v>826.46610000000055</v>
      </c>
      <c r="F1977" s="141">
        <v>67.715000000000003</v>
      </c>
      <c r="G1977" s="141">
        <v>33.854999999999997</v>
      </c>
    </row>
    <row r="1978" spans="1:7" x14ac:dyDescent="0.25">
      <c r="A1978" s="156">
        <v>32.933</v>
      </c>
      <c r="B1978" s="141">
        <v>8.5250000000000004</v>
      </c>
      <c r="C1978" s="141">
        <v>319.60243651080327</v>
      </c>
      <c r="D1978" s="141">
        <v>828.37851304347987</v>
      </c>
      <c r="F1978" s="141">
        <v>68.106666666666698</v>
      </c>
      <c r="G1978" s="141">
        <v>33.8825</v>
      </c>
    </row>
    <row r="1979" spans="1:7" x14ac:dyDescent="0.25">
      <c r="A1979" s="156">
        <v>32.950000000000003</v>
      </c>
      <c r="B1979" s="141">
        <v>8.5083333333333293</v>
      </c>
      <c r="C1979" s="141">
        <v>329.58019910736044</v>
      </c>
      <c r="D1979" s="141">
        <v>830.28400909091033</v>
      </c>
      <c r="F1979" s="141">
        <v>67.569999999999993</v>
      </c>
      <c r="G1979" s="141">
        <v>33.921666666666702</v>
      </c>
    </row>
    <row r="1980" spans="1:7" x14ac:dyDescent="0.25">
      <c r="A1980" s="156">
        <v>32.966999999999999</v>
      </c>
      <c r="B1980" s="141">
        <v>8.4779999999999998</v>
      </c>
      <c r="C1980" s="141">
        <v>323.81908069992863</v>
      </c>
      <c r="D1980" s="141">
        <v>832.14378181818029</v>
      </c>
      <c r="F1980" s="141">
        <v>67.984999999999999</v>
      </c>
      <c r="G1980" s="141">
        <v>33.96</v>
      </c>
    </row>
    <row r="1981" spans="1:7" x14ac:dyDescent="0.25">
      <c r="A1981" s="156">
        <v>32.982999999999997</v>
      </c>
      <c r="B1981" s="141">
        <v>8.4640000000000004</v>
      </c>
      <c r="C1981" s="141">
        <v>324.2782423781743</v>
      </c>
      <c r="D1981" s="141">
        <v>834.06374285713991</v>
      </c>
      <c r="F1981" s="141">
        <v>67.53</v>
      </c>
      <c r="G1981" s="141">
        <v>33.979999999999997</v>
      </c>
    </row>
    <row r="1982" spans="1:7" x14ac:dyDescent="0.25">
      <c r="A1982" s="156">
        <v>33</v>
      </c>
      <c r="B1982" s="141">
        <v>8.4755555555555606</v>
      </c>
      <c r="C1982" s="141">
        <v>324.64651768175264</v>
      </c>
      <c r="D1982" s="141">
        <v>835.93590434782982</v>
      </c>
      <c r="F1982" s="141">
        <v>67.61</v>
      </c>
      <c r="G1982" s="141">
        <v>34.005000000000003</v>
      </c>
    </row>
    <row r="1983" spans="1:7" x14ac:dyDescent="0.25">
      <c r="A1983" s="156">
        <v>33.017000000000003</v>
      </c>
      <c r="B1983" s="141">
        <v>8.5116666666666703</v>
      </c>
      <c r="C1983" s="141">
        <v>311.9581101784986</v>
      </c>
      <c r="D1983" s="141">
        <v>837.86300909091005</v>
      </c>
      <c r="F1983" s="141">
        <v>68.94</v>
      </c>
      <c r="G1983" s="141">
        <v>34.048000000000002</v>
      </c>
    </row>
    <row r="1984" spans="1:7" x14ac:dyDescent="0.25">
      <c r="A1984" s="156">
        <v>33.033000000000001</v>
      </c>
      <c r="B1984" s="141">
        <v>8.6037499999999998</v>
      </c>
      <c r="C1984" s="141">
        <v>311.78507512000743</v>
      </c>
      <c r="D1984" s="141">
        <v>839.74490434783002</v>
      </c>
      <c r="F1984" s="141">
        <v>69.364999999999995</v>
      </c>
      <c r="G1984" s="141">
        <v>34.064999999999998</v>
      </c>
    </row>
    <row r="1985" spans="1:7" x14ac:dyDescent="0.25">
      <c r="A1985" s="156">
        <v>33.049999999999997</v>
      </c>
      <c r="B1985" s="141">
        <v>8.6140000000000008</v>
      </c>
      <c r="C1985" s="141">
        <v>332.72448159234057</v>
      </c>
      <c r="D1985" s="141">
        <v>841.69125217391047</v>
      </c>
      <c r="F1985" s="141">
        <v>68.239999999999995</v>
      </c>
      <c r="G1985" s="141">
        <v>34.085000000000001</v>
      </c>
    </row>
    <row r="1986" spans="1:7" x14ac:dyDescent="0.25">
      <c r="A1986" s="156">
        <v>33.067</v>
      </c>
      <c r="B1986" s="141">
        <v>8.57</v>
      </c>
      <c r="C1986" s="141">
        <v>332.20207910943844</v>
      </c>
      <c r="D1986" s="141">
        <v>843.61764761905033</v>
      </c>
      <c r="F1986" s="141">
        <v>68.094999999999999</v>
      </c>
      <c r="G1986" s="141">
        <v>34.104999999999997</v>
      </c>
    </row>
    <row r="1987" spans="1:7" x14ac:dyDescent="0.25">
      <c r="A1987" s="156">
        <v>33.082999999999998</v>
      </c>
      <c r="B1987" s="141">
        <v>8.5387500000000003</v>
      </c>
      <c r="C1987" s="141">
        <v>325.48257194424974</v>
      </c>
      <c r="D1987" s="141">
        <v>845.51312173912993</v>
      </c>
      <c r="F1987" s="141">
        <v>68.17</v>
      </c>
      <c r="G1987" s="141">
        <v>34.155000000000001</v>
      </c>
    </row>
    <row r="1988" spans="1:7" x14ac:dyDescent="0.25">
      <c r="A1988" s="156">
        <v>33.1</v>
      </c>
      <c r="B1988" s="141">
        <v>8.6266666666666705</v>
      </c>
      <c r="C1988" s="141">
        <v>312.15273085110198</v>
      </c>
      <c r="D1988" s="141">
        <v>847.46002857143048</v>
      </c>
      <c r="F1988" s="141">
        <v>69.62</v>
      </c>
      <c r="G1988" s="141">
        <v>34.243636363636398</v>
      </c>
    </row>
    <row r="1989" spans="1:7" x14ac:dyDescent="0.25">
      <c r="A1989" s="156">
        <v>33.116999999999997</v>
      </c>
      <c r="B1989" s="141">
        <v>8.7475000000000005</v>
      </c>
      <c r="C1989" s="141">
        <v>287.5976063927792</v>
      </c>
      <c r="D1989" s="141">
        <v>849.38777391304029</v>
      </c>
      <c r="F1989" s="141">
        <v>73.015000000000001</v>
      </c>
      <c r="G1989" s="141">
        <v>34.369999999999997</v>
      </c>
    </row>
    <row r="1990" spans="1:7" x14ac:dyDescent="0.25">
      <c r="A1990" s="156">
        <v>33.133000000000003</v>
      </c>
      <c r="B1990" s="141">
        <v>8.9972727272727298</v>
      </c>
      <c r="C1990" s="141">
        <v>276.95710160720824</v>
      </c>
      <c r="D1990" s="141">
        <v>851.27210000000014</v>
      </c>
      <c r="F1990" s="141">
        <v>75.905000000000001</v>
      </c>
      <c r="G1990" s="141">
        <v>34.475000000000001</v>
      </c>
    </row>
    <row r="1991" spans="1:7" x14ac:dyDescent="0.25">
      <c r="A1991" s="156">
        <v>33.15</v>
      </c>
      <c r="B1991" s="141">
        <v>9.1489999999999991</v>
      </c>
      <c r="C1991" s="141">
        <v>323.17400127202529</v>
      </c>
      <c r="D1991" s="141">
        <v>853.0922818181798</v>
      </c>
      <c r="F1991" s="141">
        <v>74.614999999999995</v>
      </c>
      <c r="G1991" s="141">
        <v>34.482500000000002</v>
      </c>
    </row>
    <row r="1992" spans="1:7" x14ac:dyDescent="0.25">
      <c r="A1992" s="156">
        <v>33.167000000000002</v>
      </c>
      <c r="B1992" s="141">
        <v>8.9390909090909094</v>
      </c>
      <c r="C1992" s="141">
        <v>491.20859157578241</v>
      </c>
      <c r="D1992" s="141">
        <v>853.48637777778004</v>
      </c>
      <c r="F1992" s="141">
        <v>61.244999999999997</v>
      </c>
      <c r="G1992" s="141">
        <v>34.161304347826103</v>
      </c>
    </row>
    <row r="1993" spans="1:7" x14ac:dyDescent="0.25">
      <c r="A1993" s="156">
        <v>33.183</v>
      </c>
      <c r="B1993" s="141">
        <v>8.0621428571428595</v>
      </c>
      <c r="C1993" s="141">
        <v>580.84347235503787</v>
      </c>
      <c r="D1993" s="141">
        <v>853.50043333332997</v>
      </c>
      <c r="F1993" s="141">
        <v>42.975000000000001</v>
      </c>
      <c r="G1993" s="141">
        <v>33.609545454545497</v>
      </c>
    </row>
    <row r="1994" spans="1:7" x14ac:dyDescent="0.25">
      <c r="A1994" s="156">
        <v>33.200000000000003</v>
      </c>
      <c r="B1994" s="141">
        <v>6.4516666666666698</v>
      </c>
      <c r="C1994" s="141">
        <v>377.04289374360047</v>
      </c>
      <c r="D1994" s="141">
        <v>853.50252307692062</v>
      </c>
      <c r="F1994" s="141">
        <v>33.479999999999997</v>
      </c>
      <c r="G1994" s="141">
        <v>33.024999999999999</v>
      </c>
    </row>
    <row r="1995" spans="1:7" x14ac:dyDescent="0.25">
      <c r="A1995" s="156">
        <v>33.216999999999999</v>
      </c>
      <c r="B1995" s="141">
        <v>5.2081818181818198</v>
      </c>
      <c r="C1995" s="141">
        <v>258.29624112798837</v>
      </c>
      <c r="D1995" s="141">
        <v>853.50759999999991</v>
      </c>
      <c r="F1995" s="141">
        <v>28.41</v>
      </c>
      <c r="G1995" s="141">
        <v>32.447272727272697</v>
      </c>
    </row>
    <row r="1996" spans="1:7" x14ac:dyDescent="0.25">
      <c r="A1996" s="156">
        <v>33.232999999999997</v>
      </c>
      <c r="B1996" s="141">
        <v>4.1471428571428604</v>
      </c>
      <c r="C1996" s="141">
        <v>184.99494153802601</v>
      </c>
      <c r="D1996" s="141">
        <v>854.64977391304001</v>
      </c>
      <c r="F1996" s="141">
        <v>27.02</v>
      </c>
      <c r="G1996" s="141">
        <v>31.987391304347799</v>
      </c>
    </row>
    <row r="1997" spans="1:7" x14ac:dyDescent="0.25">
      <c r="A1997" s="156">
        <v>33.25</v>
      </c>
      <c r="B1997" s="141">
        <v>3.6240000000000001</v>
      </c>
      <c r="C1997" s="141">
        <v>140.98894654109449</v>
      </c>
      <c r="D1997" s="141">
        <v>856.66809999999987</v>
      </c>
      <c r="F1997" s="141">
        <v>31.7</v>
      </c>
      <c r="G1997" s="141">
        <v>31.676190476190499</v>
      </c>
    </row>
    <row r="1998" spans="1:7" x14ac:dyDescent="0.25">
      <c r="A1998" s="156">
        <v>33.267000000000003</v>
      </c>
      <c r="B1998" s="141">
        <v>3.7653846153846202</v>
      </c>
      <c r="C1998" s="141">
        <v>138.38461642492524</v>
      </c>
      <c r="D1998" s="141">
        <v>858.57014545455058</v>
      </c>
      <c r="F1998" s="141">
        <v>35.869999999999997</v>
      </c>
      <c r="G1998" s="141">
        <v>31.441111111111098</v>
      </c>
    </row>
    <row r="1999" spans="1:7" x14ac:dyDescent="0.25">
      <c r="A1999" s="156">
        <v>33.283000000000001</v>
      </c>
      <c r="B1999" s="141">
        <v>4.3092307692307701</v>
      </c>
      <c r="C1999" s="141">
        <v>156.30849378301644</v>
      </c>
      <c r="D1999" s="141">
        <v>860.57423636364001</v>
      </c>
      <c r="F1999" s="141">
        <v>40.049999999999997</v>
      </c>
      <c r="G1999" s="141">
        <v>31.26</v>
      </c>
    </row>
    <row r="2000" spans="1:7" x14ac:dyDescent="0.25">
      <c r="A2000" s="156">
        <v>33.299999999999997</v>
      </c>
      <c r="B2000" s="141">
        <v>4.9175000000000004</v>
      </c>
      <c r="C2000" s="141">
        <v>176.0095103575066</v>
      </c>
      <c r="D2000" s="141">
        <v>862.5324181818205</v>
      </c>
      <c r="F2000" s="141">
        <v>44.21</v>
      </c>
      <c r="G2000" s="141">
        <v>31.15</v>
      </c>
    </row>
    <row r="2001" spans="1:7" x14ac:dyDescent="0.25">
      <c r="A2001" s="156">
        <v>33.317</v>
      </c>
      <c r="B2001" s="141">
        <v>5.3376923076923104</v>
      </c>
      <c r="C2001" s="141">
        <v>187.83272391745209</v>
      </c>
      <c r="D2001" s="141">
        <v>864.47473636365066</v>
      </c>
      <c r="F2001" s="141">
        <v>48.39</v>
      </c>
      <c r="G2001" s="141">
        <v>31.097142857142899</v>
      </c>
    </row>
    <row r="2002" spans="1:7" x14ac:dyDescent="0.25">
      <c r="A2002" s="156">
        <v>33.332999999999998</v>
      </c>
      <c r="B2002" s="141">
        <v>5.68</v>
      </c>
      <c r="C2002" s="141">
        <v>196.56500335991819</v>
      </c>
      <c r="D2002" s="141">
        <v>866.41340952381051</v>
      </c>
      <c r="F2002" s="141">
        <v>52.54</v>
      </c>
      <c r="G2002" s="141">
        <v>31.100999999999999</v>
      </c>
    </row>
    <row r="2003" spans="1:7" x14ac:dyDescent="0.25">
      <c r="A2003" s="156">
        <v>33.35</v>
      </c>
      <c r="B2003" s="141">
        <v>6.0621428571428604</v>
      </c>
      <c r="C2003" s="141">
        <v>204.94219050180351</v>
      </c>
      <c r="D2003" s="141">
        <v>868.49000909091046</v>
      </c>
      <c r="F2003" s="141">
        <v>56.7</v>
      </c>
      <c r="G2003" s="141">
        <v>31.145</v>
      </c>
    </row>
    <row r="2004" spans="1:7" x14ac:dyDescent="0.25">
      <c r="A2004" s="156">
        <v>33.366999999999997</v>
      </c>
      <c r="B2004" s="141">
        <v>6.4976923076923097</v>
      </c>
      <c r="C2004" s="141">
        <v>214.01288170375656</v>
      </c>
      <c r="D2004" s="141">
        <v>870.44487272727019</v>
      </c>
      <c r="F2004" s="141">
        <v>60.865000000000002</v>
      </c>
      <c r="G2004" s="141">
        <v>31.23</v>
      </c>
    </row>
    <row r="2005" spans="1:7" x14ac:dyDescent="0.25">
      <c r="A2005" s="156">
        <v>33.383000000000003</v>
      </c>
      <c r="B2005" s="141">
        <v>6.9330769230769196</v>
      </c>
      <c r="C2005" s="141">
        <v>221.57131836387276</v>
      </c>
      <c r="D2005" s="141">
        <v>872.37723636363989</v>
      </c>
      <c r="F2005" s="141">
        <v>65.02</v>
      </c>
      <c r="G2005" s="141">
        <v>31.35</v>
      </c>
    </row>
    <row r="2006" spans="1:7" x14ac:dyDescent="0.25">
      <c r="A2006" s="156">
        <v>33.4</v>
      </c>
      <c r="B2006" s="141">
        <v>7.4027272727272697</v>
      </c>
      <c r="C2006" s="141">
        <v>228.79647149994329</v>
      </c>
      <c r="D2006" s="141">
        <v>874.3593272727303</v>
      </c>
      <c r="F2006" s="141">
        <v>69.17</v>
      </c>
      <c r="G2006" s="141">
        <v>31.5029411764706</v>
      </c>
    </row>
    <row r="2007" spans="1:7" x14ac:dyDescent="0.25">
      <c r="A2007" s="156">
        <v>33.417000000000002</v>
      </c>
      <c r="B2007" s="141">
        <v>7.9161538461538496</v>
      </c>
      <c r="C2007" s="141">
        <v>235.79749207050975</v>
      </c>
      <c r="D2007" s="141">
        <v>876.32041818182006</v>
      </c>
      <c r="F2007" s="141">
        <v>73.305000000000007</v>
      </c>
      <c r="G2007" s="141">
        <v>31.698421052631598</v>
      </c>
    </row>
    <row r="2008" spans="1:7" x14ac:dyDescent="0.25">
      <c r="A2008" s="156">
        <v>33.433</v>
      </c>
      <c r="B2008" s="141">
        <v>8.3874999999999993</v>
      </c>
      <c r="C2008" s="141">
        <v>235.98745152007018</v>
      </c>
      <c r="D2008" s="141">
        <v>878.32050909091049</v>
      </c>
      <c r="F2008" s="141">
        <v>77.435000000000002</v>
      </c>
      <c r="G2008" s="141">
        <v>31.935454545454501</v>
      </c>
    </row>
    <row r="2009" spans="1:7" x14ac:dyDescent="0.25">
      <c r="A2009" s="156">
        <v>33.450000000000003</v>
      </c>
      <c r="B2009" s="141">
        <v>8.86</v>
      </c>
      <c r="C2009" s="141">
        <v>232.81429467126705</v>
      </c>
      <c r="D2009" s="141">
        <v>880.36046363635978</v>
      </c>
      <c r="F2009" s="141">
        <v>81.525000000000006</v>
      </c>
      <c r="G2009" s="141">
        <v>32.21</v>
      </c>
    </row>
    <row r="2010" spans="1:7" x14ac:dyDescent="0.25">
      <c r="A2010" s="156">
        <v>33.466999999999999</v>
      </c>
      <c r="B2010" s="141">
        <v>9.3738461538461504</v>
      </c>
      <c r="C2010" s="141">
        <v>224.19458696411104</v>
      </c>
      <c r="D2010" s="141">
        <v>882.42486086956978</v>
      </c>
      <c r="F2010" s="141">
        <v>85.555000000000007</v>
      </c>
      <c r="G2010" s="141">
        <v>32.529565217391301</v>
      </c>
    </row>
    <row r="2011" spans="1:7" x14ac:dyDescent="0.25">
      <c r="A2011" s="156">
        <v>33.482999999999997</v>
      </c>
      <c r="B2011" s="141">
        <v>9.8145454545454491</v>
      </c>
      <c r="C2011" s="141">
        <v>202.94203546294338</v>
      </c>
      <c r="D2011" s="141">
        <v>884.43260000000009</v>
      </c>
      <c r="F2011" s="141">
        <v>89.525000000000006</v>
      </c>
      <c r="G2011" s="141">
        <v>32.863636363636402</v>
      </c>
    </row>
    <row r="2012" spans="1:7" x14ac:dyDescent="0.25">
      <c r="A2012" s="156">
        <v>33.5</v>
      </c>
      <c r="B2012" s="141">
        <v>10.252307692307699</v>
      </c>
      <c r="C2012" s="141">
        <v>169.36786694037073</v>
      </c>
      <c r="D2012" s="141">
        <v>886.43890434783043</v>
      </c>
      <c r="F2012" s="141">
        <v>93.37</v>
      </c>
      <c r="G2012" s="141">
        <v>33.215652173913</v>
      </c>
    </row>
    <row r="2013" spans="1:7" x14ac:dyDescent="0.25">
      <c r="A2013" s="156">
        <v>33.517000000000003</v>
      </c>
      <c r="B2013" s="141">
        <v>10.654166666666701</v>
      </c>
      <c r="C2013" s="141">
        <v>106.02476939351875</v>
      </c>
      <c r="D2013" s="141">
        <v>888.49246956521984</v>
      </c>
      <c r="F2013" s="141">
        <v>97.12</v>
      </c>
      <c r="G2013" s="141">
        <v>33.6</v>
      </c>
    </row>
    <row r="2014" spans="1:7" x14ac:dyDescent="0.25">
      <c r="A2014" s="156">
        <v>33.533000000000001</v>
      </c>
      <c r="B2014" s="141">
        <v>11.044615384615399</v>
      </c>
      <c r="C2014" s="141">
        <v>17.388104171485583</v>
      </c>
      <c r="D2014" s="141">
        <v>890.51786086956054</v>
      </c>
      <c r="F2014" s="141">
        <v>99.94</v>
      </c>
      <c r="G2014" s="141">
        <v>33.99</v>
      </c>
    </row>
    <row r="2015" spans="1:7" x14ac:dyDescent="0.25">
      <c r="A2015" s="156">
        <v>33.549999999999997</v>
      </c>
      <c r="B2015" s="141">
        <v>11.372</v>
      </c>
      <c r="C2015" s="141">
        <v>0.41077130089810504</v>
      </c>
      <c r="D2015" s="141">
        <v>892.53116521739048</v>
      </c>
      <c r="F2015" s="141">
        <v>100</v>
      </c>
      <c r="G2015" s="141">
        <v>34.366521739130398</v>
      </c>
    </row>
    <row r="2016" spans="1:7" x14ac:dyDescent="0.25">
      <c r="A2016" s="156">
        <v>33.567</v>
      </c>
      <c r="B2016" s="141">
        <v>11.6946153846154</v>
      </c>
      <c r="C2016" s="141">
        <v>-0.55506052829558616</v>
      </c>
      <c r="D2016" s="141">
        <v>894.58142608696016</v>
      </c>
      <c r="F2016" s="141">
        <v>100</v>
      </c>
      <c r="G2016" s="141">
        <v>34.726086956521698</v>
      </c>
    </row>
    <row r="2017" spans="1:7" x14ac:dyDescent="0.25">
      <c r="A2017" s="156">
        <v>33.582999999999998</v>
      </c>
      <c r="B2017" s="141">
        <v>11.9263636363636</v>
      </c>
      <c r="C2017" s="141">
        <v>0.66632692482849043</v>
      </c>
      <c r="D2017" s="141">
        <v>896.64094782609027</v>
      </c>
      <c r="F2017" s="141">
        <v>100</v>
      </c>
      <c r="G2017" s="141">
        <v>35.052173913043497</v>
      </c>
    </row>
    <row r="2018" spans="1:7" x14ac:dyDescent="0.25">
      <c r="A2018" s="156">
        <v>33.6</v>
      </c>
      <c r="B2018" s="141">
        <v>12.074285714285701</v>
      </c>
      <c r="C2018" s="141">
        <v>0.5145372558833764</v>
      </c>
      <c r="D2018" s="141">
        <v>898.64378181818029</v>
      </c>
      <c r="F2018" s="141">
        <v>100</v>
      </c>
      <c r="G2018" s="141">
        <v>35.3318181818182</v>
      </c>
    </row>
    <row r="2019" spans="1:7" x14ac:dyDescent="0.25">
      <c r="A2019" s="156">
        <v>33.616999999999997</v>
      </c>
      <c r="B2019" s="141">
        <v>12.0590909090909</v>
      </c>
      <c r="C2019" s="141">
        <v>-1.3796348212135141</v>
      </c>
      <c r="D2019" s="141">
        <v>900.68020869565044</v>
      </c>
      <c r="F2019" s="141">
        <v>100</v>
      </c>
      <c r="G2019" s="141">
        <v>35.563333333333297</v>
      </c>
    </row>
    <row r="2020" spans="1:7" x14ac:dyDescent="0.25">
      <c r="A2020" s="156">
        <v>33.633000000000003</v>
      </c>
      <c r="B2020" s="141">
        <v>11.89</v>
      </c>
      <c r="C2020" s="141">
        <v>-1.0836265119119721</v>
      </c>
      <c r="D2020" s="141">
        <v>902.77038260869995</v>
      </c>
      <c r="F2020" s="141">
        <v>100</v>
      </c>
      <c r="G2020" s="141">
        <v>35.7782352941176</v>
      </c>
    </row>
    <row r="2021" spans="1:7" x14ac:dyDescent="0.25">
      <c r="A2021" s="156">
        <v>33.65</v>
      </c>
      <c r="B2021" s="141">
        <v>11.7811111111111</v>
      </c>
      <c r="C2021" s="141">
        <v>0.13066215287831132</v>
      </c>
      <c r="D2021" s="141">
        <v>904.84955652173994</v>
      </c>
      <c r="F2021" s="141">
        <v>100</v>
      </c>
      <c r="G2021" s="141">
        <v>35.965000000000003</v>
      </c>
    </row>
    <row r="2022" spans="1:7" x14ac:dyDescent="0.25">
      <c r="A2022" s="156">
        <v>33.667000000000002</v>
      </c>
      <c r="B2022" s="141">
        <v>11.6758333333333</v>
      </c>
      <c r="C2022" s="141">
        <v>4.0125293301780127</v>
      </c>
      <c r="D2022" s="141">
        <v>906.91068695652029</v>
      </c>
      <c r="F2022" s="141">
        <v>99.83</v>
      </c>
      <c r="G2022" s="141">
        <v>36.119999999999997</v>
      </c>
    </row>
    <row r="2023" spans="1:7" x14ac:dyDescent="0.25">
      <c r="A2023" s="156">
        <v>33.683</v>
      </c>
      <c r="B2023" s="141">
        <v>11.375</v>
      </c>
      <c r="C2023" s="141">
        <v>157.43678761056373</v>
      </c>
      <c r="D2023" s="141">
        <v>908.96116521738986</v>
      </c>
      <c r="F2023" s="141">
        <v>98.135000000000005</v>
      </c>
      <c r="G2023" s="141">
        <v>36.234999999999999</v>
      </c>
    </row>
    <row r="2024" spans="1:7" x14ac:dyDescent="0.25">
      <c r="A2024" s="156">
        <v>33.700000000000003</v>
      </c>
      <c r="B2024" s="141">
        <v>11.1081818181818</v>
      </c>
      <c r="C2024" s="141">
        <v>360.42886835323651</v>
      </c>
      <c r="D2024" s="141">
        <v>911.04400909091055</v>
      </c>
      <c r="F2024" s="141">
        <v>95.86</v>
      </c>
      <c r="G2024" s="141">
        <v>36.33</v>
      </c>
    </row>
    <row r="2025" spans="1:7" x14ac:dyDescent="0.25">
      <c r="A2025" s="156">
        <v>33.716999999999999</v>
      </c>
      <c r="B2025" s="141">
        <v>10.833846153846199</v>
      </c>
      <c r="C2025" s="141">
        <v>367.29486350025314</v>
      </c>
      <c r="D2025" s="141">
        <v>913.0999478260901</v>
      </c>
      <c r="F2025" s="141">
        <v>94.24</v>
      </c>
      <c r="G2025" s="141">
        <v>36.409999999999997</v>
      </c>
    </row>
    <row r="2026" spans="1:7" x14ac:dyDescent="0.25">
      <c r="A2026" s="156">
        <v>33.732999999999997</v>
      </c>
      <c r="B2026" s="141">
        <v>10.5977777777778</v>
      </c>
      <c r="C2026" s="141">
        <v>327.77026254193862</v>
      </c>
      <c r="D2026" s="141">
        <v>915.19368695652065</v>
      </c>
      <c r="F2026" s="141">
        <v>93.284999999999997</v>
      </c>
      <c r="G2026" s="141">
        <v>36.484999999999999</v>
      </c>
    </row>
    <row r="2027" spans="1:7" x14ac:dyDescent="0.25">
      <c r="A2027" s="156">
        <v>33.75</v>
      </c>
      <c r="B2027" s="141">
        <v>10.4491666666667</v>
      </c>
      <c r="C2027" s="141">
        <v>289.69533026269931</v>
      </c>
      <c r="D2027" s="141">
        <v>917.24664347826001</v>
      </c>
      <c r="F2027" s="141">
        <v>93.09</v>
      </c>
      <c r="G2027" s="141">
        <v>36.56</v>
      </c>
    </row>
    <row r="2028" spans="1:7" x14ac:dyDescent="0.25">
      <c r="A2028" s="156">
        <v>33.767000000000003</v>
      </c>
      <c r="B2028" s="141">
        <v>10.3157142857143</v>
      </c>
      <c r="C2028" s="141">
        <v>278.68685830486658</v>
      </c>
      <c r="D2028" s="141">
        <v>919.34573043478031</v>
      </c>
      <c r="F2028" s="141">
        <v>92.88</v>
      </c>
      <c r="G2028" s="141">
        <v>36.618333333333297</v>
      </c>
    </row>
    <row r="2029" spans="1:7" x14ac:dyDescent="0.25">
      <c r="A2029" s="156">
        <v>33.783000000000001</v>
      </c>
      <c r="B2029" s="141">
        <v>10.19375</v>
      </c>
      <c r="C2029" s="141">
        <v>286.16291067758783</v>
      </c>
      <c r="D2029" s="141">
        <v>921.43446956521984</v>
      </c>
      <c r="F2029" s="141">
        <v>92.32</v>
      </c>
      <c r="G2029" s="141">
        <v>36.659999999999997</v>
      </c>
    </row>
    <row r="2030" spans="1:7" x14ac:dyDescent="0.25">
      <c r="A2030" s="156">
        <v>33.799999999999997</v>
      </c>
      <c r="B2030" s="141">
        <v>10.116250000000001</v>
      </c>
      <c r="C2030" s="141">
        <v>267.31432455725474</v>
      </c>
      <c r="D2030" s="141">
        <v>923.5088173913</v>
      </c>
      <c r="F2030" s="141">
        <v>92.64</v>
      </c>
      <c r="G2030" s="141">
        <v>36.71</v>
      </c>
    </row>
    <row r="2031" spans="1:7" x14ac:dyDescent="0.25">
      <c r="A2031" s="156">
        <v>33.817</v>
      </c>
      <c r="B2031" s="141">
        <v>10.055</v>
      </c>
      <c r="C2031" s="141">
        <v>270.23010949550371</v>
      </c>
      <c r="D2031" s="141">
        <v>925.60542608696051</v>
      </c>
      <c r="F2031" s="141">
        <v>92.37</v>
      </c>
      <c r="G2031" s="141">
        <v>36.76</v>
      </c>
    </row>
    <row r="2032" spans="1:7" x14ac:dyDescent="0.25">
      <c r="A2032" s="156">
        <v>33.832999999999998</v>
      </c>
      <c r="B2032" s="141">
        <v>10.0683333333333</v>
      </c>
      <c r="C2032" s="141">
        <v>247.89523035132251</v>
      </c>
      <c r="D2032" s="141">
        <v>927.75055652173978</v>
      </c>
      <c r="F2032" s="141">
        <v>93.04</v>
      </c>
      <c r="G2032" s="141">
        <v>36.805</v>
      </c>
    </row>
    <row r="2033" spans="1:7" x14ac:dyDescent="0.25">
      <c r="A2033" s="156">
        <v>33.85</v>
      </c>
      <c r="B2033" s="141">
        <v>10.0211111111111</v>
      </c>
      <c r="C2033" s="141">
        <v>276.72487288871326</v>
      </c>
      <c r="D2033" s="141">
        <v>929.84212173913056</v>
      </c>
      <c r="F2033" s="141">
        <v>92.064999999999998</v>
      </c>
      <c r="G2033" s="141">
        <v>36.86</v>
      </c>
    </row>
    <row r="2034" spans="1:7" x14ac:dyDescent="0.25">
      <c r="A2034" s="156">
        <v>33.866999999999997</v>
      </c>
      <c r="B2034" s="141">
        <v>10.0544444444444</v>
      </c>
      <c r="C2034" s="141">
        <v>264.91147533894031</v>
      </c>
      <c r="D2034" s="141">
        <v>931.9796869565198</v>
      </c>
      <c r="F2034" s="141">
        <v>92.745000000000005</v>
      </c>
      <c r="G2034" s="141">
        <v>36.924999999999997</v>
      </c>
    </row>
    <row r="2035" spans="1:7" x14ac:dyDescent="0.25">
      <c r="A2035" s="156">
        <v>33.883000000000003</v>
      </c>
      <c r="B2035" s="141">
        <v>10.1042857142857</v>
      </c>
      <c r="C2035" s="141">
        <v>246.16906944913026</v>
      </c>
      <c r="D2035" s="141">
        <v>934.15338260870067</v>
      </c>
      <c r="F2035" s="141">
        <v>93.03</v>
      </c>
      <c r="G2035" s="141">
        <v>36.982500000000002</v>
      </c>
    </row>
    <row r="2036" spans="1:7" x14ac:dyDescent="0.25">
      <c r="A2036" s="156">
        <v>33.9</v>
      </c>
      <c r="B2036" s="141">
        <v>10.113</v>
      </c>
      <c r="C2036" s="141">
        <v>258.42121229991318</v>
      </c>
      <c r="D2036" s="141">
        <v>936.21486086956065</v>
      </c>
      <c r="F2036" s="141">
        <v>92.99</v>
      </c>
      <c r="G2036" s="141">
        <v>37.052500000000002</v>
      </c>
    </row>
    <row r="2037" spans="1:7" x14ac:dyDescent="0.25">
      <c r="A2037" s="156">
        <v>33.917000000000002</v>
      </c>
      <c r="B2037" s="141">
        <v>10.0766666666667</v>
      </c>
      <c r="C2037" s="141">
        <v>264.62433568583361</v>
      </c>
      <c r="D2037" s="141">
        <v>937.93244210526063</v>
      </c>
      <c r="F2037" s="141">
        <v>92.8</v>
      </c>
      <c r="G2037" s="141">
        <v>37.069166666666703</v>
      </c>
    </row>
    <row r="2038" spans="1:7" x14ac:dyDescent="0.25">
      <c r="A2038" s="156">
        <v>33.933</v>
      </c>
      <c r="B2038" s="141">
        <v>9.9792307692307691</v>
      </c>
      <c r="C2038" s="141">
        <v>890.03482246546309</v>
      </c>
      <c r="D2038" s="141">
        <v>938.05122500000016</v>
      </c>
      <c r="F2038" s="141">
        <v>71.489999999999995</v>
      </c>
      <c r="G2038" s="141">
        <v>36.719565217391299</v>
      </c>
    </row>
    <row r="2039" spans="1:7" x14ac:dyDescent="0.25">
      <c r="A2039" s="156">
        <v>33.950000000000003</v>
      </c>
      <c r="B2039" s="141">
        <v>8.8635714285714293</v>
      </c>
      <c r="C2039" s="141">
        <v>1016.2933578884363</v>
      </c>
      <c r="D2039" s="141">
        <v>938.08645714286013</v>
      </c>
      <c r="F2039" s="141">
        <v>48.35</v>
      </c>
      <c r="G2039" s="141">
        <v>36.150869565217398</v>
      </c>
    </row>
    <row r="2040" spans="1:7" x14ac:dyDescent="0.25">
      <c r="A2040" s="156">
        <v>33.966999999999999</v>
      </c>
      <c r="B2040" s="141">
        <v>7.0908333333333298</v>
      </c>
      <c r="C2040" s="141">
        <v>465.96000245554802</v>
      </c>
      <c r="D2040" s="141">
        <v>938.67064347825999</v>
      </c>
      <c r="F2040" s="141">
        <v>37.9</v>
      </c>
      <c r="G2040" s="141">
        <v>35.590000000000003</v>
      </c>
    </row>
    <row r="2041" spans="1:7" x14ac:dyDescent="0.25">
      <c r="A2041" s="156">
        <v>33.982999999999997</v>
      </c>
      <c r="B2041" s="141">
        <v>5.8238461538461497</v>
      </c>
      <c r="C2041" s="141">
        <v>262.404774919815</v>
      </c>
      <c r="D2041" s="141">
        <v>940.79232727273029</v>
      </c>
      <c r="F2041" s="141">
        <v>40.085000000000001</v>
      </c>
      <c r="G2041" s="141">
        <v>35.210454545454503</v>
      </c>
    </row>
    <row r="2042" spans="1:7" x14ac:dyDescent="0.25">
      <c r="A2042" s="156">
        <v>34</v>
      </c>
      <c r="B2042" s="141">
        <v>5.3961538461538501</v>
      </c>
      <c r="C2042" s="141">
        <v>196.86763579126651</v>
      </c>
      <c r="D2042" s="141">
        <v>942.92007826087047</v>
      </c>
      <c r="F2042" s="141">
        <v>44.47</v>
      </c>
      <c r="G2042" s="141">
        <v>34.888636363636401</v>
      </c>
    </row>
    <row r="2043" spans="1:7" x14ac:dyDescent="0.25">
      <c r="A2043" s="156">
        <v>34.017000000000003</v>
      </c>
      <c r="B2043" s="141">
        <v>5.7566666666666704</v>
      </c>
      <c r="C2043" s="141">
        <v>200.42658664796974</v>
      </c>
      <c r="D2043" s="141">
        <v>945.07164347825983</v>
      </c>
      <c r="F2043" s="141">
        <v>48.68</v>
      </c>
      <c r="G2043" s="141">
        <v>34.6244444444444</v>
      </c>
    </row>
    <row r="2044" spans="1:7" x14ac:dyDescent="0.25">
      <c r="A2044" s="156">
        <v>34.033000000000001</v>
      </c>
      <c r="B2044" s="141">
        <v>6.3053846153846198</v>
      </c>
      <c r="C2044" s="141">
        <v>215.13004918018029</v>
      </c>
      <c r="D2044" s="141">
        <v>947.21068695652048</v>
      </c>
      <c r="F2044" s="141">
        <v>52.89</v>
      </c>
      <c r="G2044" s="141">
        <v>34.430666666666703</v>
      </c>
    </row>
    <row r="2045" spans="1:7" x14ac:dyDescent="0.25">
      <c r="A2045" s="156">
        <v>34.049999999999997</v>
      </c>
      <c r="B2045" s="141">
        <v>6.6009090909090897</v>
      </c>
      <c r="C2045" s="141">
        <v>219.18515166015291</v>
      </c>
      <c r="D2045" s="141">
        <v>949.46733913043045</v>
      </c>
      <c r="F2045" s="141">
        <v>57.09</v>
      </c>
      <c r="G2045" s="141">
        <v>34.305</v>
      </c>
    </row>
    <row r="2046" spans="1:7" x14ac:dyDescent="0.25">
      <c r="A2046" s="156">
        <v>34.067</v>
      </c>
      <c r="B2046" s="141">
        <v>6.7909090909090901</v>
      </c>
      <c r="C2046" s="141">
        <v>219.21732983369657</v>
      </c>
      <c r="D2046" s="141">
        <v>951.59800909091064</v>
      </c>
      <c r="F2046" s="141">
        <v>61.29</v>
      </c>
      <c r="G2046" s="141">
        <v>34.225000000000001</v>
      </c>
    </row>
    <row r="2047" spans="1:7" x14ac:dyDescent="0.25">
      <c r="A2047" s="156">
        <v>34.082999999999998</v>
      </c>
      <c r="B2047" s="141">
        <v>6.9772727272727302</v>
      </c>
      <c r="C2047" s="141">
        <v>218.72443001357945</v>
      </c>
      <c r="D2047" s="141">
        <v>953.56337777778026</v>
      </c>
      <c r="F2047" s="141">
        <v>65.48</v>
      </c>
      <c r="G2047" s="141">
        <v>34.186666666666703</v>
      </c>
    </row>
    <row r="2048" spans="1:7" x14ac:dyDescent="0.25">
      <c r="A2048" s="156">
        <v>34.1</v>
      </c>
      <c r="B2048" s="141">
        <v>7.2424999999999997</v>
      </c>
      <c r="C2048" s="141">
        <v>219.35375478787262</v>
      </c>
      <c r="D2048" s="141">
        <v>954.20859999999993</v>
      </c>
      <c r="F2048" s="141">
        <v>69.67</v>
      </c>
      <c r="G2048" s="141">
        <v>34.21</v>
      </c>
    </row>
    <row r="2049" spans="1:7" x14ac:dyDescent="0.25">
      <c r="A2049" s="156">
        <v>34.116999999999997</v>
      </c>
      <c r="B2049" s="141">
        <v>7.5575000000000001</v>
      </c>
      <c r="C2049" s="141">
        <v>217.27388715309149</v>
      </c>
      <c r="D2049" s="141">
        <v>954.14760000000024</v>
      </c>
      <c r="F2049" s="141">
        <v>73.87</v>
      </c>
      <c r="G2049" s="141">
        <v>34.251666666666701</v>
      </c>
    </row>
    <row r="2050" spans="1:7" x14ac:dyDescent="0.25">
      <c r="A2050" s="156">
        <v>34.133000000000003</v>
      </c>
      <c r="B2050" s="141">
        <v>7.9384615384615396</v>
      </c>
      <c r="C2050" s="141">
        <v>239.31440770183985</v>
      </c>
      <c r="D2050" s="141">
        <v>954.20160000000033</v>
      </c>
      <c r="F2050" s="141">
        <v>74.86</v>
      </c>
      <c r="G2050" s="141">
        <v>34.137999999999998</v>
      </c>
    </row>
    <row r="2051" spans="1:7" x14ac:dyDescent="0.25">
      <c r="A2051" s="156">
        <v>34.15</v>
      </c>
      <c r="B2051" s="141">
        <v>7.9772727272727302</v>
      </c>
      <c r="C2051" s="141">
        <v>374.55367643585998</v>
      </c>
      <c r="D2051" s="141">
        <v>955.29086086956067</v>
      </c>
      <c r="F2051" s="141">
        <v>63.234999999999999</v>
      </c>
      <c r="G2051" s="141">
        <v>33.8921428571429</v>
      </c>
    </row>
    <row r="2052" spans="1:7" x14ac:dyDescent="0.25">
      <c r="A2052" s="156">
        <v>34.167000000000002</v>
      </c>
      <c r="B2052" s="141">
        <v>7.3592307692307699</v>
      </c>
      <c r="C2052" s="141">
        <v>328.6105624775542</v>
      </c>
      <c r="D2052" s="141">
        <v>956.26340952380997</v>
      </c>
      <c r="F2052" s="141">
        <v>64.454999999999998</v>
      </c>
      <c r="G2052" s="141">
        <v>33.74</v>
      </c>
    </row>
    <row r="2053" spans="1:7" x14ac:dyDescent="0.25">
      <c r="A2053" s="156">
        <v>34.183</v>
      </c>
      <c r="B2053" s="141">
        <v>7.2066666666666697</v>
      </c>
      <c r="C2053" s="141">
        <v>297.07773271012616</v>
      </c>
      <c r="D2053" s="141">
        <v>956.22022500000003</v>
      </c>
      <c r="F2053" s="141">
        <v>58.56</v>
      </c>
      <c r="G2053" s="141">
        <v>33.374347826087003</v>
      </c>
    </row>
    <row r="2054" spans="1:7" x14ac:dyDescent="0.25">
      <c r="A2054" s="156">
        <v>34.200000000000003</v>
      </c>
      <c r="B2054" s="141">
        <v>6.63</v>
      </c>
      <c r="C2054" s="141">
        <v>376.58756936929603</v>
      </c>
      <c r="D2054" s="141">
        <v>956.25897500000065</v>
      </c>
      <c r="F2054" s="141">
        <v>42.125</v>
      </c>
      <c r="G2054" s="141">
        <v>32.8539130434783</v>
      </c>
    </row>
    <row r="2055" spans="1:7" x14ac:dyDescent="0.25">
      <c r="A2055" s="156">
        <v>34.216999999999999</v>
      </c>
      <c r="B2055" s="141">
        <v>5.53</v>
      </c>
      <c r="C2055" s="141">
        <v>295.04029332960675</v>
      </c>
      <c r="D2055" s="141">
        <v>957.47699130435012</v>
      </c>
      <c r="F2055" s="141">
        <v>34.15</v>
      </c>
      <c r="G2055" s="141">
        <v>32.416818181818201</v>
      </c>
    </row>
    <row r="2056" spans="1:7" x14ac:dyDescent="0.25">
      <c r="A2056" s="156">
        <v>34.232999999999997</v>
      </c>
      <c r="B2056" s="141">
        <v>4.66</v>
      </c>
      <c r="C2056" s="141">
        <v>187.44157917911195</v>
      </c>
      <c r="D2056" s="141">
        <v>959.6996952381005</v>
      </c>
      <c r="F2056" s="141">
        <v>38.104999999999997</v>
      </c>
      <c r="G2056" s="141">
        <v>32.177368421052599</v>
      </c>
    </row>
    <row r="2057" spans="1:7" x14ac:dyDescent="0.25">
      <c r="A2057" s="156">
        <v>34.25</v>
      </c>
      <c r="B2057" s="141">
        <v>4.7074999999999996</v>
      </c>
      <c r="C2057" s="141">
        <v>165.99956396537962</v>
      </c>
      <c r="D2057" s="141">
        <v>961.89696363635994</v>
      </c>
      <c r="F2057" s="141">
        <v>42.32</v>
      </c>
      <c r="G2057" s="141">
        <v>32</v>
      </c>
    </row>
    <row r="2058" spans="1:7" x14ac:dyDescent="0.25">
      <c r="A2058" s="156">
        <v>34.267000000000003</v>
      </c>
      <c r="B2058" s="141">
        <v>5.3591666666666704</v>
      </c>
      <c r="C2058" s="141">
        <v>183.82098947401397</v>
      </c>
      <c r="D2058" s="141">
        <v>964.11325217391004</v>
      </c>
      <c r="F2058" s="141">
        <v>46.5</v>
      </c>
      <c r="G2058" s="141">
        <v>31.87</v>
      </c>
    </row>
    <row r="2059" spans="1:7" x14ac:dyDescent="0.25">
      <c r="A2059" s="156">
        <v>34.283000000000001</v>
      </c>
      <c r="B2059" s="141">
        <v>6.11</v>
      </c>
      <c r="C2059" s="141">
        <v>206.70264559079095</v>
      </c>
      <c r="D2059" s="141">
        <v>966.39481739130042</v>
      </c>
      <c r="F2059" s="141">
        <v>50.67</v>
      </c>
      <c r="G2059" s="141">
        <v>31.7914285714286</v>
      </c>
    </row>
    <row r="2060" spans="1:7" x14ac:dyDescent="0.25">
      <c r="A2060" s="156">
        <v>34.299999999999997</v>
      </c>
      <c r="B2060" s="141">
        <v>6.7035714285714301</v>
      </c>
      <c r="C2060" s="141">
        <v>222.37535035009282</v>
      </c>
      <c r="D2060" s="141">
        <v>968.55725217391046</v>
      </c>
      <c r="F2060" s="141">
        <v>54.85</v>
      </c>
      <c r="G2060" s="141">
        <v>31.78</v>
      </c>
    </row>
    <row r="2061" spans="1:7" x14ac:dyDescent="0.25">
      <c r="A2061" s="156">
        <v>34.317</v>
      </c>
      <c r="B2061" s="141">
        <v>7.0721428571428602</v>
      </c>
      <c r="C2061" s="141">
        <v>229.32168409228521</v>
      </c>
      <c r="D2061" s="141">
        <v>970.79937272727057</v>
      </c>
      <c r="F2061" s="141">
        <v>59.02</v>
      </c>
      <c r="G2061" s="141">
        <v>31.835000000000001</v>
      </c>
    </row>
    <row r="2062" spans="1:7" x14ac:dyDescent="0.25">
      <c r="A2062" s="156">
        <v>34.332999999999998</v>
      </c>
      <c r="B2062" s="141">
        <v>7.33153846153846</v>
      </c>
      <c r="C2062" s="141">
        <v>230.53096037369338</v>
      </c>
      <c r="D2062" s="141">
        <v>973.01828181818018</v>
      </c>
      <c r="F2062" s="141">
        <v>63.185000000000002</v>
      </c>
      <c r="G2062" s="141">
        <v>31.934999999999999</v>
      </c>
    </row>
    <row r="2063" spans="1:7" x14ac:dyDescent="0.25">
      <c r="A2063" s="156">
        <v>34.35</v>
      </c>
      <c r="B2063" s="141">
        <v>7.6884615384615396</v>
      </c>
      <c r="C2063" s="141">
        <v>234.5475033123457</v>
      </c>
      <c r="D2063" s="141">
        <v>975.23873636363987</v>
      </c>
      <c r="F2063" s="141">
        <v>67.349999999999994</v>
      </c>
      <c r="G2063" s="141">
        <v>32.08</v>
      </c>
    </row>
    <row r="2064" spans="1:7" x14ac:dyDescent="0.25">
      <c r="A2064" s="156">
        <v>34.366999999999997</v>
      </c>
      <c r="B2064" s="141">
        <v>8.1058333333333294</v>
      </c>
      <c r="C2064" s="141">
        <v>236.44058805349667</v>
      </c>
      <c r="D2064" s="141">
        <v>977.47678181817992</v>
      </c>
      <c r="F2064" s="141">
        <v>71.515000000000001</v>
      </c>
      <c r="G2064" s="141">
        <v>32.261764705882399</v>
      </c>
    </row>
    <row r="2065" spans="1:7" x14ac:dyDescent="0.25">
      <c r="A2065" s="156">
        <v>34.383000000000003</v>
      </c>
      <c r="B2065" s="141">
        <v>8.5821428571428608</v>
      </c>
      <c r="C2065" s="141">
        <v>237.58027459249934</v>
      </c>
      <c r="D2065" s="141">
        <v>979.66201666666984</v>
      </c>
      <c r="F2065" s="141">
        <v>75.665000000000006</v>
      </c>
      <c r="G2065" s="141">
        <v>32.478333333333303</v>
      </c>
    </row>
    <row r="2066" spans="1:7" x14ac:dyDescent="0.25">
      <c r="A2066" s="156">
        <v>34.4</v>
      </c>
      <c r="B2066" s="141">
        <v>9.0824999999999996</v>
      </c>
      <c r="C2066" s="141">
        <v>235.30656041255767</v>
      </c>
      <c r="D2066" s="141">
        <v>981.96133913043013</v>
      </c>
      <c r="F2066" s="141">
        <v>79.814999999999998</v>
      </c>
      <c r="G2066" s="141">
        <v>32.744999999999997</v>
      </c>
    </row>
    <row r="2067" spans="1:7" x14ac:dyDescent="0.25">
      <c r="A2067" s="156">
        <v>34.417000000000002</v>
      </c>
      <c r="B2067" s="141">
        <v>9.5933333333333302</v>
      </c>
      <c r="C2067" s="141">
        <v>228.85817170666823</v>
      </c>
      <c r="D2067" s="141">
        <v>984.20242608696026</v>
      </c>
      <c r="F2067" s="141">
        <v>83.97</v>
      </c>
      <c r="G2067" s="141">
        <v>33.045652173912998</v>
      </c>
    </row>
    <row r="2068" spans="1:7" x14ac:dyDescent="0.25">
      <c r="A2068" s="156">
        <v>34.433</v>
      </c>
      <c r="B2068" s="141">
        <v>10.0846153846154</v>
      </c>
      <c r="C2068" s="141">
        <v>213.56169485712454</v>
      </c>
      <c r="D2068" s="141">
        <v>986.47773043477991</v>
      </c>
      <c r="F2068" s="141">
        <v>88.084999999999994</v>
      </c>
      <c r="G2068" s="141">
        <v>33.376086956521704</v>
      </c>
    </row>
    <row r="2069" spans="1:7" x14ac:dyDescent="0.25">
      <c r="A2069" s="156">
        <v>34.450000000000003</v>
      </c>
      <c r="B2069" s="141">
        <v>10.577692307692301</v>
      </c>
      <c r="C2069" s="141">
        <v>182.05977019329052</v>
      </c>
      <c r="D2069" s="141">
        <v>988.72932727273019</v>
      </c>
      <c r="F2069" s="141">
        <v>92.15</v>
      </c>
      <c r="G2069" s="141">
        <v>33.732727272727303</v>
      </c>
    </row>
    <row r="2070" spans="1:7" x14ac:dyDescent="0.25">
      <c r="A2070" s="156">
        <v>34.466999999999999</v>
      </c>
      <c r="B2070" s="141">
        <v>11.05</v>
      </c>
      <c r="C2070" s="141">
        <v>131.24247564284011</v>
      </c>
      <c r="D2070" s="141">
        <v>990.92460000000028</v>
      </c>
      <c r="F2070" s="141">
        <v>96.15</v>
      </c>
      <c r="G2070" s="141">
        <v>34.1</v>
      </c>
    </row>
    <row r="2071" spans="1:7" x14ac:dyDescent="0.25">
      <c r="A2071" s="156">
        <v>34.482999999999997</v>
      </c>
      <c r="B2071" s="141">
        <v>11.512307692307701</v>
      </c>
      <c r="C2071" s="141">
        <v>43.51529983011698</v>
      </c>
      <c r="D2071" s="141">
        <v>993.21794782609049</v>
      </c>
      <c r="F2071" s="141">
        <v>99.56</v>
      </c>
      <c r="G2071" s="141">
        <v>34.494782608695701</v>
      </c>
    </row>
    <row r="2072" spans="1:7" x14ac:dyDescent="0.25">
      <c r="A2072" s="156">
        <v>34.5</v>
      </c>
      <c r="B2072" s="141">
        <v>11.9945454545455</v>
      </c>
      <c r="C2072" s="141">
        <v>6.5140561829236958</v>
      </c>
      <c r="D2072" s="141">
        <v>995.50612173913032</v>
      </c>
      <c r="F2072" s="141">
        <v>100</v>
      </c>
      <c r="G2072" s="141">
        <v>34.886521739130401</v>
      </c>
    </row>
    <row r="2073" spans="1:7" x14ac:dyDescent="0.25">
      <c r="A2073" s="156">
        <v>34.517000000000003</v>
      </c>
      <c r="B2073" s="141">
        <v>12.3818181818182</v>
      </c>
      <c r="C2073" s="141">
        <v>11.750122670489386</v>
      </c>
      <c r="D2073" s="141">
        <v>997.78807826086995</v>
      </c>
      <c r="F2073" s="141">
        <v>100</v>
      </c>
      <c r="G2073" s="141">
        <v>35.243913043478301</v>
      </c>
    </row>
    <row r="2074" spans="1:7" x14ac:dyDescent="0.25">
      <c r="A2074" s="156">
        <v>34.533000000000001</v>
      </c>
      <c r="B2074" s="141">
        <v>12.638</v>
      </c>
      <c r="C2074" s="141">
        <v>7.4534710205114667</v>
      </c>
      <c r="D2074" s="141">
        <v>1000.0356000000002</v>
      </c>
      <c r="F2074" s="141">
        <v>100</v>
      </c>
      <c r="G2074" s="141">
        <v>35.564545454545502</v>
      </c>
    </row>
    <row r="2075" spans="1:7" x14ac:dyDescent="0.25">
      <c r="A2075" s="156">
        <v>34.549999999999997</v>
      </c>
      <c r="B2075" s="141">
        <v>12.776999999999999</v>
      </c>
      <c r="C2075" s="141">
        <v>-10.02487811609282</v>
      </c>
      <c r="D2075" s="141">
        <v>1002.3186000000005</v>
      </c>
      <c r="F2075" s="141">
        <v>100</v>
      </c>
      <c r="G2075" s="141">
        <v>35.867826086956498</v>
      </c>
    </row>
    <row r="2076" spans="1:7" x14ac:dyDescent="0.25">
      <c r="A2076" s="156">
        <v>34.567</v>
      </c>
      <c r="B2076" s="141">
        <v>12.808999999999999</v>
      </c>
      <c r="C2076" s="141">
        <v>-12.193018319274925</v>
      </c>
      <c r="D2076" s="141">
        <v>1004.6098173913006</v>
      </c>
      <c r="F2076" s="141">
        <v>100</v>
      </c>
      <c r="G2076" s="141">
        <v>36.150434782608698</v>
      </c>
    </row>
    <row r="2077" spans="1:7" x14ac:dyDescent="0.25">
      <c r="A2077" s="156">
        <v>34.582999999999998</v>
      </c>
      <c r="B2077" s="141">
        <v>12.751111111111101</v>
      </c>
      <c r="C2077" s="141">
        <v>7.5694951445121985</v>
      </c>
      <c r="D2077" s="141">
        <v>1006.8811217391303</v>
      </c>
      <c r="F2077" s="141">
        <v>100</v>
      </c>
      <c r="G2077" s="141">
        <v>36.409565217391297</v>
      </c>
    </row>
    <row r="2078" spans="1:7" x14ac:dyDescent="0.25">
      <c r="A2078" s="156">
        <v>34.6</v>
      </c>
      <c r="B2078" s="141">
        <v>12.662000000000001</v>
      </c>
      <c r="C2078" s="141">
        <v>11.269464796868546</v>
      </c>
      <c r="D2078" s="141">
        <v>1009.1939478260902</v>
      </c>
      <c r="F2078" s="141">
        <v>100</v>
      </c>
      <c r="G2078" s="141">
        <v>36.655714285714303</v>
      </c>
    </row>
    <row r="2079" spans="1:7" x14ac:dyDescent="0.25">
      <c r="A2079" s="156">
        <v>34.616999999999997</v>
      </c>
      <c r="B2079" s="141">
        <v>12.497999999999999</v>
      </c>
      <c r="C2079" s="141">
        <v>-10.608001613553515</v>
      </c>
      <c r="D2079" s="141">
        <v>1011.5303727272703</v>
      </c>
      <c r="F2079" s="141">
        <v>100</v>
      </c>
      <c r="G2079" s="141">
        <v>36.880952380952401</v>
      </c>
    </row>
    <row r="2080" spans="1:7" x14ac:dyDescent="0.25">
      <c r="A2080" s="156">
        <v>34.633000000000003</v>
      </c>
      <c r="B2080" s="141">
        <v>12.3357142857143</v>
      </c>
      <c r="C2080" s="141">
        <v>-16.111884336816953</v>
      </c>
      <c r="D2080" s="141">
        <v>1013.81437272727</v>
      </c>
      <c r="F2080" s="141">
        <v>100</v>
      </c>
      <c r="G2080" s="141">
        <v>37.095714285714301</v>
      </c>
    </row>
    <row r="2081" spans="1:7" x14ac:dyDescent="0.25">
      <c r="A2081" s="156">
        <v>34.65</v>
      </c>
      <c r="B2081" s="141">
        <v>12.1992307692308</v>
      </c>
      <c r="C2081" s="141">
        <v>14.684723849043213</v>
      </c>
      <c r="D2081" s="141">
        <v>1016.1575583333306</v>
      </c>
      <c r="F2081" s="141">
        <v>100</v>
      </c>
      <c r="G2081" s="141">
        <v>37.298333333333296</v>
      </c>
    </row>
    <row r="2082" spans="1:7" x14ac:dyDescent="0.25">
      <c r="A2082" s="156">
        <v>34.667000000000002</v>
      </c>
      <c r="B2082" s="141">
        <v>12.063333333333301</v>
      </c>
      <c r="C2082" s="141">
        <v>14.289441800116725</v>
      </c>
      <c r="D2082" s="141">
        <v>1018.4805999999999</v>
      </c>
      <c r="F2082" s="141">
        <v>100</v>
      </c>
      <c r="G2082" s="141">
        <v>37.470714285714301</v>
      </c>
    </row>
    <row r="2083" spans="1:7" x14ac:dyDescent="0.25">
      <c r="A2083" s="156">
        <v>34.683</v>
      </c>
      <c r="B2083" s="141">
        <v>11.933</v>
      </c>
      <c r="C2083" s="141">
        <v>-16.016675178026194</v>
      </c>
      <c r="D2083" s="141">
        <v>1020.7627739130403</v>
      </c>
      <c r="F2083" s="141">
        <v>100</v>
      </c>
      <c r="G2083" s="141">
        <v>37.619999999999997</v>
      </c>
    </row>
    <row r="2084" spans="1:7" x14ac:dyDescent="0.25">
      <c r="A2084" s="156">
        <v>34.700000000000003</v>
      </c>
      <c r="B2084" s="141">
        <v>11.760909090909101</v>
      </c>
      <c r="C2084" s="141">
        <v>-9.6388404288786997</v>
      </c>
      <c r="D2084" s="141">
        <v>1023.0883826087002</v>
      </c>
      <c r="F2084" s="141">
        <v>100</v>
      </c>
      <c r="G2084" s="141">
        <v>37.755454545454498</v>
      </c>
    </row>
    <row r="2085" spans="1:7" x14ac:dyDescent="0.25">
      <c r="A2085" s="156">
        <v>34.716999999999999</v>
      </c>
      <c r="B2085" s="141">
        <v>11.715</v>
      </c>
      <c r="C2085" s="141">
        <v>1.3318899963422393</v>
      </c>
      <c r="D2085" s="141">
        <v>1025.42646956522</v>
      </c>
      <c r="F2085" s="141">
        <v>100</v>
      </c>
      <c r="G2085" s="141">
        <v>37.880000000000003</v>
      </c>
    </row>
    <row r="2086" spans="1:7" x14ac:dyDescent="0.25">
      <c r="A2086" s="156">
        <v>34.732999999999997</v>
      </c>
      <c r="B2086" s="141">
        <v>11.6588888888889</v>
      </c>
      <c r="C2086" s="141">
        <v>13.763480270834844</v>
      </c>
      <c r="D2086" s="141">
        <v>1027.7793391304303</v>
      </c>
      <c r="F2086" s="141">
        <v>100</v>
      </c>
      <c r="G2086" s="141">
        <v>38</v>
      </c>
    </row>
    <row r="2087" spans="1:7" x14ac:dyDescent="0.25">
      <c r="A2087" s="156">
        <v>34.75</v>
      </c>
      <c r="B2087" s="141">
        <v>11.664999999999999</v>
      </c>
      <c r="C2087" s="141">
        <v>-7.6114668794406954</v>
      </c>
      <c r="D2087" s="141">
        <v>1030.13003478261</v>
      </c>
      <c r="F2087" s="141">
        <v>100</v>
      </c>
      <c r="G2087" s="141">
        <v>38.115000000000002</v>
      </c>
    </row>
    <row r="2088" spans="1:7" x14ac:dyDescent="0.25">
      <c r="A2088" s="156">
        <v>34.767000000000003</v>
      </c>
      <c r="B2088" s="141">
        <v>11.601428571428601</v>
      </c>
      <c r="C2088" s="141">
        <v>-9.1888185079823241</v>
      </c>
      <c r="D2088" s="141">
        <v>1032.4888173913005</v>
      </c>
      <c r="F2088" s="141">
        <v>100</v>
      </c>
      <c r="G2088" s="141">
        <v>38.229999999999997</v>
      </c>
    </row>
    <row r="2089" spans="1:7" x14ac:dyDescent="0.25">
      <c r="A2089" s="156">
        <v>34.783000000000001</v>
      </c>
      <c r="B2089" s="141">
        <v>11.5911111111111</v>
      </c>
      <c r="C2089" s="141">
        <v>5.1099074735687191</v>
      </c>
      <c r="D2089" s="141">
        <v>1034.8590090909101</v>
      </c>
      <c r="F2089" s="141">
        <v>100</v>
      </c>
      <c r="G2089" s="141">
        <v>38.344999999999999</v>
      </c>
    </row>
    <row r="2090" spans="1:7" x14ac:dyDescent="0.25">
      <c r="A2090" s="156">
        <v>34.799999999999997</v>
      </c>
      <c r="B2090" s="141">
        <v>11.585555555555599</v>
      </c>
      <c r="C2090" s="141">
        <v>10.012367693050637</v>
      </c>
      <c r="D2090" s="141">
        <v>1037.1721217391305</v>
      </c>
      <c r="F2090" s="141">
        <v>100</v>
      </c>
      <c r="G2090" s="141">
        <v>38.460999999999999</v>
      </c>
    </row>
    <row r="2091" spans="1:7" x14ac:dyDescent="0.25">
      <c r="A2091" s="156">
        <v>34.817</v>
      </c>
      <c r="B2091" s="141">
        <v>11.59625</v>
      </c>
      <c r="C2091" s="141">
        <v>-7.4636851556845962E-2</v>
      </c>
      <c r="D2091" s="141">
        <v>1039.5669478260907</v>
      </c>
      <c r="F2091" s="141">
        <v>100</v>
      </c>
      <c r="G2091" s="141">
        <v>38.575000000000003</v>
      </c>
    </row>
    <row r="2092" spans="1:7" x14ac:dyDescent="0.25">
      <c r="A2092" s="156">
        <v>34.832999999999998</v>
      </c>
      <c r="B2092" s="141">
        <v>11.5825</v>
      </c>
      <c r="C2092" s="141">
        <v>-13.057416925631992</v>
      </c>
      <c r="D2092" s="141">
        <v>1041.9611454545502</v>
      </c>
      <c r="F2092" s="141">
        <v>100</v>
      </c>
      <c r="G2092" s="141">
        <v>38.685000000000002</v>
      </c>
    </row>
    <row r="2093" spans="1:7" x14ac:dyDescent="0.25">
      <c r="A2093" s="156">
        <v>34.85</v>
      </c>
      <c r="B2093" s="141">
        <v>11.602307692307701</v>
      </c>
      <c r="C2093" s="141">
        <v>-1.1073651968872786</v>
      </c>
      <c r="D2093" s="141">
        <v>1044.34500909091</v>
      </c>
      <c r="F2093" s="141">
        <v>100</v>
      </c>
      <c r="G2093" s="141">
        <v>38.79</v>
      </c>
    </row>
    <row r="2094" spans="1:7" x14ac:dyDescent="0.25">
      <c r="A2094" s="156">
        <v>34.866999999999997</v>
      </c>
      <c r="B2094" s="141">
        <v>11.58</v>
      </c>
      <c r="C2094" s="141">
        <v>14.426495692401501</v>
      </c>
      <c r="D2094" s="141">
        <v>1046.7351909090903</v>
      </c>
      <c r="F2094" s="141">
        <v>100</v>
      </c>
      <c r="G2094" s="141">
        <v>38.89</v>
      </c>
    </row>
    <row r="2095" spans="1:7" x14ac:dyDescent="0.25">
      <c r="A2095" s="156">
        <v>34.883000000000003</v>
      </c>
      <c r="B2095" s="141">
        <v>11.5666666666667</v>
      </c>
      <c r="C2095" s="141">
        <v>5.7469813093671354</v>
      </c>
      <c r="D2095" s="141">
        <v>1049.0334636363605</v>
      </c>
      <c r="F2095" s="141">
        <v>100</v>
      </c>
      <c r="G2095" s="141">
        <v>38.979999999999997</v>
      </c>
    </row>
    <row r="2096" spans="1:7" x14ac:dyDescent="0.25">
      <c r="A2096" s="156">
        <v>34.9</v>
      </c>
      <c r="B2096" s="141">
        <v>11.54</v>
      </c>
      <c r="C2096" s="141">
        <v>-9.6839291677305681</v>
      </c>
      <c r="D2096" s="141">
        <v>1051.3874571428605</v>
      </c>
      <c r="F2096" s="141">
        <v>100</v>
      </c>
      <c r="G2096" s="141">
        <v>39.06</v>
      </c>
    </row>
    <row r="2097" spans="1:7" x14ac:dyDescent="0.25">
      <c r="A2097" s="156">
        <v>34.917000000000002</v>
      </c>
      <c r="B2097" s="141">
        <v>11.612</v>
      </c>
      <c r="C2097" s="141">
        <v>-9.5152573928005015</v>
      </c>
      <c r="D2097" s="141">
        <v>1053.8190545454499</v>
      </c>
      <c r="F2097" s="141">
        <v>100</v>
      </c>
      <c r="G2097" s="141">
        <v>39.140909090909098</v>
      </c>
    </row>
    <row r="2098" spans="1:7" x14ac:dyDescent="0.25">
      <c r="A2098" s="156">
        <v>34.933</v>
      </c>
      <c r="B2098" s="141">
        <v>11.585000000000001</v>
      </c>
      <c r="C2098" s="141">
        <v>11.700671261029989</v>
      </c>
      <c r="D2098" s="141">
        <v>1056.2346909090902</v>
      </c>
      <c r="F2098" s="141">
        <v>100</v>
      </c>
      <c r="G2098" s="141">
        <v>39.22</v>
      </c>
    </row>
    <row r="2099" spans="1:7" x14ac:dyDescent="0.25">
      <c r="A2099" s="156">
        <v>34.950000000000003</v>
      </c>
      <c r="B2099" s="141">
        <v>11.543333333333299</v>
      </c>
      <c r="C2099" s="141">
        <v>4.9642963094123509</v>
      </c>
      <c r="D2099" s="141">
        <v>1058.5929181818201</v>
      </c>
      <c r="F2099" s="141">
        <v>100</v>
      </c>
      <c r="G2099" s="141">
        <v>39.299999999999997</v>
      </c>
    </row>
    <row r="2100" spans="1:7" x14ac:dyDescent="0.25">
      <c r="A2100" s="156">
        <v>34.966999999999999</v>
      </c>
      <c r="B2100" s="141">
        <v>11.608888888888901</v>
      </c>
      <c r="C2100" s="141">
        <v>-13.79438442983308</v>
      </c>
      <c r="D2100" s="141">
        <v>1061.0573272727306</v>
      </c>
      <c r="F2100" s="141">
        <v>100</v>
      </c>
      <c r="G2100" s="141">
        <v>39.384999999999998</v>
      </c>
    </row>
    <row r="2101" spans="1:7" x14ac:dyDescent="0.25">
      <c r="A2101" s="156">
        <v>34.982999999999997</v>
      </c>
      <c r="B2101" s="141">
        <v>11.6225</v>
      </c>
      <c r="C2101" s="141">
        <v>-9.8568305040012394</v>
      </c>
      <c r="D2101" s="141">
        <v>1063.3966</v>
      </c>
      <c r="F2101" s="141">
        <v>100</v>
      </c>
      <c r="G2101" s="141">
        <v>39.466250000000002</v>
      </c>
    </row>
    <row r="2102" spans="1:7" x14ac:dyDescent="0.25">
      <c r="A2102" s="156">
        <v>35</v>
      </c>
      <c r="B2102" s="141">
        <v>11.638999999999999</v>
      </c>
      <c r="C2102" s="141">
        <v>1.6864309290789714</v>
      </c>
      <c r="D2102" s="141">
        <v>1065.7909636363602</v>
      </c>
      <c r="F2102" s="141">
        <v>100</v>
      </c>
      <c r="G2102" s="141">
        <v>39.56</v>
      </c>
    </row>
    <row r="2103" spans="1:7" x14ac:dyDescent="0.25">
      <c r="A2103" s="156">
        <v>35.017000000000003</v>
      </c>
      <c r="B2103" s="141">
        <v>11.6071428571429</v>
      </c>
      <c r="C2103" s="141">
        <v>-0.54940017186407986</v>
      </c>
      <c r="D2103" s="141">
        <v>1068.1478727272706</v>
      </c>
      <c r="F2103" s="141">
        <v>100</v>
      </c>
      <c r="G2103" s="141">
        <v>39.65</v>
      </c>
    </row>
    <row r="2104" spans="1:7" x14ac:dyDescent="0.25">
      <c r="A2104" s="156">
        <v>35.033000000000001</v>
      </c>
      <c r="B2104" s="141">
        <v>11.634</v>
      </c>
      <c r="C2104" s="141">
        <v>-5.1297103828673682</v>
      </c>
      <c r="D2104" s="141">
        <v>1070.5897363636404</v>
      </c>
      <c r="F2104" s="141">
        <v>100</v>
      </c>
      <c r="G2104" s="141">
        <v>39.734999999999999</v>
      </c>
    </row>
    <row r="2105" spans="1:7" x14ac:dyDescent="0.25">
      <c r="A2105" s="156">
        <v>35.049999999999997</v>
      </c>
      <c r="B2105" s="141">
        <v>11.6457142857143</v>
      </c>
      <c r="C2105" s="141">
        <v>4.1158064204076554</v>
      </c>
      <c r="D2105" s="141">
        <v>1073.0204181818199</v>
      </c>
      <c r="F2105" s="141">
        <v>100</v>
      </c>
      <c r="G2105" s="141">
        <v>39.814999999999998</v>
      </c>
    </row>
    <row r="2106" spans="1:7" x14ac:dyDescent="0.25">
      <c r="A2106" s="156">
        <v>35.067</v>
      </c>
      <c r="B2106" s="141">
        <v>11.6588888888889</v>
      </c>
      <c r="C2106" s="141">
        <v>10.539301521968323</v>
      </c>
      <c r="D2106" s="141">
        <v>1075.4457363636402</v>
      </c>
      <c r="F2106" s="141">
        <v>100</v>
      </c>
      <c r="G2106" s="141">
        <v>39.89</v>
      </c>
    </row>
    <row r="2107" spans="1:7" x14ac:dyDescent="0.25">
      <c r="A2107" s="156">
        <v>35.082999999999998</v>
      </c>
      <c r="B2107" s="141">
        <v>11.643750000000001</v>
      </c>
      <c r="C2107" s="141">
        <v>2.1500232130060679</v>
      </c>
      <c r="D2107" s="141">
        <v>1077.9195565217406</v>
      </c>
      <c r="F2107" s="141">
        <v>100</v>
      </c>
      <c r="G2107" s="141">
        <v>39.96</v>
      </c>
    </row>
    <row r="2108" spans="1:7" x14ac:dyDescent="0.25">
      <c r="A2108" s="156">
        <v>35.1</v>
      </c>
      <c r="B2108" s="141">
        <v>11.6133333333333</v>
      </c>
      <c r="C2108" s="141">
        <v>-12.650437744166437</v>
      </c>
      <c r="D2108" s="141">
        <v>1080.4146909090905</v>
      </c>
      <c r="F2108" s="141">
        <v>100</v>
      </c>
      <c r="G2108" s="141">
        <v>40.024999999999999</v>
      </c>
    </row>
    <row r="2109" spans="1:7" x14ac:dyDescent="0.25">
      <c r="A2109" s="156">
        <v>35.116999999999997</v>
      </c>
      <c r="B2109" s="141">
        <v>11.6366666666667</v>
      </c>
      <c r="C2109" s="141">
        <v>2.6382059103317039</v>
      </c>
      <c r="D2109" s="141">
        <v>1082.8179636363602</v>
      </c>
      <c r="F2109" s="141">
        <v>100</v>
      </c>
      <c r="G2109" s="141">
        <v>40.091999999999999</v>
      </c>
    </row>
    <row r="2110" spans="1:7" x14ac:dyDescent="0.25">
      <c r="A2110" s="156">
        <v>35.133000000000003</v>
      </c>
      <c r="B2110" s="141">
        <v>11.6745454545455</v>
      </c>
      <c r="C2110" s="141">
        <v>10.571694373991907</v>
      </c>
      <c r="D2110" s="141">
        <v>1085.2387363636399</v>
      </c>
      <c r="F2110" s="141">
        <v>100</v>
      </c>
      <c r="G2110" s="141">
        <v>40.154285714285699</v>
      </c>
    </row>
    <row r="2111" spans="1:7" x14ac:dyDescent="0.25">
      <c r="A2111" s="156">
        <v>35.15</v>
      </c>
      <c r="B2111" s="141">
        <v>11.682857142857101</v>
      </c>
      <c r="C2111" s="141">
        <v>-6.4628910858233928</v>
      </c>
      <c r="D2111" s="141">
        <v>1087.7351909090903</v>
      </c>
      <c r="F2111" s="141">
        <v>100</v>
      </c>
      <c r="G2111" s="141">
        <v>40.215000000000003</v>
      </c>
    </row>
    <row r="2112" spans="1:7" x14ac:dyDescent="0.25">
      <c r="A2112" s="156">
        <v>35.167000000000002</v>
      </c>
      <c r="B2112" s="141">
        <v>11.68</v>
      </c>
      <c r="C2112" s="141">
        <v>-2.5048953238656595</v>
      </c>
      <c r="D2112" s="141">
        <v>1090.1972818181803</v>
      </c>
      <c r="F2112" s="141">
        <v>100</v>
      </c>
      <c r="G2112" s="141">
        <v>40.284999999999997</v>
      </c>
    </row>
    <row r="2113" spans="1:7" x14ac:dyDescent="0.25">
      <c r="A2113" s="156">
        <v>35.183</v>
      </c>
      <c r="B2113" s="141">
        <v>11.6875</v>
      </c>
      <c r="C2113" s="141">
        <v>3.1076707794322811</v>
      </c>
      <c r="D2113" s="141">
        <v>1092.6462818181799</v>
      </c>
      <c r="F2113" s="141">
        <v>100</v>
      </c>
      <c r="G2113" s="141">
        <v>40.354999999999997</v>
      </c>
    </row>
    <row r="2114" spans="1:7" x14ac:dyDescent="0.25">
      <c r="A2114" s="156">
        <v>35.200000000000003</v>
      </c>
      <c r="B2114" s="141">
        <v>11.675000000000001</v>
      </c>
      <c r="C2114" s="141">
        <v>-0.39080067255485512</v>
      </c>
      <c r="D2114" s="141">
        <v>1095.0623727272705</v>
      </c>
      <c r="F2114" s="141">
        <v>100</v>
      </c>
      <c r="G2114" s="141">
        <v>40.435000000000002</v>
      </c>
    </row>
    <row r="2115" spans="1:7" x14ac:dyDescent="0.25">
      <c r="A2115" s="156">
        <v>35.216999999999999</v>
      </c>
      <c r="B2115" s="141">
        <v>11.6677777777778</v>
      </c>
      <c r="C2115" s="141">
        <v>2.0787318535659396</v>
      </c>
      <c r="D2115" s="141">
        <v>1097.5531909090905</v>
      </c>
      <c r="F2115" s="141">
        <v>100</v>
      </c>
      <c r="G2115" s="141">
        <v>40.524999999999999</v>
      </c>
    </row>
    <row r="2116" spans="1:7" x14ac:dyDescent="0.25">
      <c r="A2116" s="156">
        <v>35.232999999999997</v>
      </c>
      <c r="B2116" s="141">
        <v>11.606999999999999</v>
      </c>
      <c r="C2116" s="141">
        <v>1.0483384567855443</v>
      </c>
      <c r="D2116" s="141">
        <v>1100.0883826087002</v>
      </c>
      <c r="F2116" s="141">
        <v>100</v>
      </c>
      <c r="G2116" s="141">
        <v>40.613636363636402</v>
      </c>
    </row>
    <row r="2117" spans="1:7" x14ac:dyDescent="0.25">
      <c r="A2117" s="156">
        <v>35.25</v>
      </c>
      <c r="B2117" s="141">
        <v>11.491250000000001</v>
      </c>
      <c r="C2117" s="141">
        <v>3.967484763236496</v>
      </c>
      <c r="D2117" s="141">
        <v>1102.5830545454501</v>
      </c>
      <c r="F2117" s="141">
        <v>100</v>
      </c>
      <c r="G2117" s="141">
        <v>40.700000000000003</v>
      </c>
    </row>
    <row r="2118" spans="1:7" x14ac:dyDescent="0.25">
      <c r="A2118" s="156">
        <v>35.267000000000003</v>
      </c>
      <c r="B2118" s="141">
        <v>11.47</v>
      </c>
      <c r="C2118" s="141">
        <v>18.901053086100358</v>
      </c>
      <c r="D2118" s="141">
        <v>1104.4454095238102</v>
      </c>
      <c r="F2118" s="141">
        <v>100</v>
      </c>
      <c r="G2118" s="141">
        <v>40.724166666666697</v>
      </c>
    </row>
    <row r="2119" spans="1:7" x14ac:dyDescent="0.25">
      <c r="A2119" s="156">
        <v>35.283000000000001</v>
      </c>
      <c r="B2119" s="141">
        <v>11.631</v>
      </c>
      <c r="C2119" s="141">
        <v>613.89029797196099</v>
      </c>
      <c r="D2119" s="141">
        <v>1104.6534235294102</v>
      </c>
      <c r="F2119" s="141">
        <v>90.16</v>
      </c>
      <c r="G2119" s="141">
        <v>40.4672727272727</v>
      </c>
    </row>
    <row r="2120" spans="1:7" x14ac:dyDescent="0.25">
      <c r="A2120" s="156">
        <v>35.299999999999997</v>
      </c>
      <c r="B2120" s="141">
        <v>10.79</v>
      </c>
      <c r="C2120" s="141">
        <v>1406.0874021302675</v>
      </c>
      <c r="D2120" s="141">
        <v>1104.65851666667</v>
      </c>
      <c r="F2120" s="141">
        <v>72.05</v>
      </c>
      <c r="G2120" s="141">
        <v>40.008095238095201</v>
      </c>
    </row>
    <row r="2121" spans="1:7" x14ac:dyDescent="0.25">
      <c r="A2121" s="156">
        <v>35.317</v>
      </c>
      <c r="B2121" s="141">
        <v>9.0107142857142897</v>
      </c>
      <c r="C2121" s="141">
        <v>647.73578024786377</v>
      </c>
      <c r="D2121" s="141">
        <v>1104.6390285714301</v>
      </c>
      <c r="F2121" s="141">
        <v>61.134999999999998</v>
      </c>
      <c r="G2121" s="141">
        <v>39.470909090909103</v>
      </c>
    </row>
    <row r="2122" spans="1:7" x14ac:dyDescent="0.25">
      <c r="A2122" s="156">
        <v>35.332999999999998</v>
      </c>
      <c r="B2122" s="141">
        <v>7.53</v>
      </c>
      <c r="C2122" s="141">
        <v>383.97425465409384</v>
      </c>
      <c r="D2122" s="141">
        <v>1104.6280000000002</v>
      </c>
      <c r="F2122" s="141">
        <v>54.115000000000002</v>
      </c>
      <c r="G2122" s="141">
        <v>38.9404545454545</v>
      </c>
    </row>
    <row r="2123" spans="1:7" x14ac:dyDescent="0.25">
      <c r="A2123" s="156">
        <v>35.35</v>
      </c>
      <c r="B2123" s="141">
        <v>6.3278571428571402</v>
      </c>
      <c r="C2123" s="141">
        <v>275.20967577537505</v>
      </c>
      <c r="D2123" s="141">
        <v>1104.6164750000003</v>
      </c>
      <c r="F2123" s="141">
        <v>49.45</v>
      </c>
      <c r="G2123" s="141">
        <v>38.406818181818203</v>
      </c>
    </row>
    <row r="2124" spans="1:7" x14ac:dyDescent="0.25">
      <c r="A2124" s="156">
        <v>35.366999999999997</v>
      </c>
      <c r="B2124" s="141">
        <v>5.3869230769230798</v>
      </c>
      <c r="C2124" s="141">
        <v>218.07004322237009</v>
      </c>
      <c r="D2124" s="141">
        <v>1104.5810000000001</v>
      </c>
      <c r="F2124" s="141">
        <v>46.534999999999997</v>
      </c>
      <c r="G2124" s="141">
        <v>37.868695652173898</v>
      </c>
    </row>
    <row r="2125" spans="1:7" x14ac:dyDescent="0.25">
      <c r="A2125" s="156"/>
    </row>
    <row r="2126" spans="1:7" x14ac:dyDescent="0.25">
      <c r="A2126" s="156"/>
    </row>
    <row r="2127" spans="1:7" x14ac:dyDescent="0.25">
      <c r="A2127" s="156"/>
    </row>
    <row r="2128" spans="1:7" x14ac:dyDescent="0.25">
      <c r="A2128" s="156"/>
    </row>
    <row r="2129" spans="1:1" x14ac:dyDescent="0.25">
      <c r="A2129" s="156"/>
    </row>
    <row r="2130" spans="1:1" x14ac:dyDescent="0.25">
      <c r="A2130" s="156"/>
    </row>
    <row r="2131" spans="1:1" x14ac:dyDescent="0.25">
      <c r="A2131" s="156"/>
    </row>
    <row r="2132" spans="1:1" x14ac:dyDescent="0.25">
      <c r="A2132" s="156"/>
    </row>
    <row r="2133" spans="1:1" x14ac:dyDescent="0.25">
      <c r="A2133" s="156"/>
    </row>
    <row r="2134" spans="1:1" x14ac:dyDescent="0.25">
      <c r="A2134" s="156"/>
    </row>
    <row r="2135" spans="1:1" x14ac:dyDescent="0.25">
      <c r="A2135" s="156"/>
    </row>
    <row r="2136" spans="1:1" x14ac:dyDescent="0.25">
      <c r="A2136" s="156"/>
    </row>
    <row r="2137" spans="1:1" x14ac:dyDescent="0.25">
      <c r="A2137" s="156"/>
    </row>
    <row r="2138" spans="1:1" x14ac:dyDescent="0.25">
      <c r="A2138" s="156"/>
    </row>
    <row r="2139" spans="1:1" x14ac:dyDescent="0.25">
      <c r="A2139" s="156"/>
    </row>
    <row r="2140" spans="1:1" x14ac:dyDescent="0.25">
      <c r="A2140" s="156"/>
    </row>
    <row r="2141" spans="1:1" x14ac:dyDescent="0.25">
      <c r="A2141" s="156"/>
    </row>
    <row r="2142" spans="1:1" x14ac:dyDescent="0.25">
      <c r="A2142" s="156"/>
    </row>
    <row r="2143" spans="1:1" x14ac:dyDescent="0.25">
      <c r="A2143" s="156"/>
    </row>
    <row r="2144" spans="1:1" x14ac:dyDescent="0.25">
      <c r="A2144" s="156"/>
    </row>
    <row r="2145" spans="1:1" x14ac:dyDescent="0.25">
      <c r="A2145" s="156"/>
    </row>
    <row r="2146" spans="1:1" x14ac:dyDescent="0.25">
      <c r="A2146" s="156"/>
    </row>
    <row r="2147" spans="1:1" x14ac:dyDescent="0.25">
      <c r="A2147" s="156"/>
    </row>
    <row r="2148" spans="1:1" x14ac:dyDescent="0.25">
      <c r="A2148" s="156"/>
    </row>
    <row r="2149" spans="1:1" x14ac:dyDescent="0.25">
      <c r="A2149" s="156"/>
    </row>
    <row r="2150" spans="1:1" x14ac:dyDescent="0.25">
      <c r="A2150" s="156"/>
    </row>
    <row r="2151" spans="1:1" x14ac:dyDescent="0.25">
      <c r="A2151" s="156"/>
    </row>
    <row r="2152" spans="1:1" x14ac:dyDescent="0.25">
      <c r="A2152" s="156"/>
    </row>
    <row r="2153" spans="1:1" x14ac:dyDescent="0.25">
      <c r="A2153" s="156"/>
    </row>
    <row r="2154" spans="1:1" x14ac:dyDescent="0.25">
      <c r="A2154" s="156"/>
    </row>
    <row r="2155" spans="1:1" x14ac:dyDescent="0.25">
      <c r="A2155" s="156"/>
    </row>
    <row r="2156" spans="1:1" x14ac:dyDescent="0.25">
      <c r="A2156" s="156"/>
    </row>
    <row r="2157" spans="1:1" x14ac:dyDescent="0.25">
      <c r="A2157" s="156"/>
    </row>
    <row r="2158" spans="1:1" x14ac:dyDescent="0.25">
      <c r="A2158" s="156"/>
    </row>
    <row r="2159" spans="1:1" x14ac:dyDescent="0.25">
      <c r="A2159" s="156"/>
    </row>
    <row r="2160" spans="1:1" x14ac:dyDescent="0.25">
      <c r="A2160" s="156"/>
    </row>
    <row r="2161" spans="1:1" x14ac:dyDescent="0.25">
      <c r="A2161" s="156"/>
    </row>
    <row r="2162" spans="1:1" x14ac:dyDescent="0.25">
      <c r="A2162" s="156"/>
    </row>
    <row r="2163" spans="1:1" x14ac:dyDescent="0.25">
      <c r="A2163" s="156"/>
    </row>
    <row r="2164" spans="1:1" x14ac:dyDescent="0.25">
      <c r="A2164" s="156"/>
    </row>
    <row r="2165" spans="1:1" x14ac:dyDescent="0.25">
      <c r="A2165" s="156"/>
    </row>
    <row r="2166" spans="1:1" x14ac:dyDescent="0.25">
      <c r="A2166" s="156"/>
    </row>
    <row r="2167" spans="1:1" x14ac:dyDescent="0.25">
      <c r="A2167" s="156"/>
    </row>
    <row r="2168" spans="1:1" x14ac:dyDescent="0.25">
      <c r="A2168" s="156"/>
    </row>
    <row r="2169" spans="1:1" x14ac:dyDescent="0.25">
      <c r="A2169" s="156"/>
    </row>
    <row r="2170" spans="1:1" x14ac:dyDescent="0.25">
      <c r="A2170" s="156"/>
    </row>
    <row r="2171" spans="1:1" x14ac:dyDescent="0.25">
      <c r="A2171" s="156"/>
    </row>
    <row r="2172" spans="1:1" x14ac:dyDescent="0.25">
      <c r="A2172" s="156"/>
    </row>
    <row r="2173" spans="1:1" x14ac:dyDescent="0.25">
      <c r="A2173" s="156"/>
    </row>
    <row r="2174" spans="1:1" x14ac:dyDescent="0.25">
      <c r="A2174" s="156"/>
    </row>
    <row r="2175" spans="1:1" x14ac:dyDescent="0.25">
      <c r="A2175" s="156"/>
    </row>
    <row r="2176" spans="1:1" x14ac:dyDescent="0.25">
      <c r="A2176" s="156"/>
    </row>
    <row r="2177" spans="1:1" x14ac:dyDescent="0.25">
      <c r="A2177" s="156"/>
    </row>
    <row r="2178" spans="1:1" x14ac:dyDescent="0.25">
      <c r="A2178" s="156"/>
    </row>
    <row r="2179" spans="1:1" x14ac:dyDescent="0.25">
      <c r="A2179" s="156"/>
    </row>
    <row r="2180" spans="1:1" x14ac:dyDescent="0.25">
      <c r="A2180" s="156"/>
    </row>
    <row r="2181" spans="1:1" x14ac:dyDescent="0.25">
      <c r="A2181" s="156"/>
    </row>
    <row r="2182" spans="1:1" x14ac:dyDescent="0.25">
      <c r="A2182" s="156"/>
    </row>
    <row r="2183" spans="1:1" x14ac:dyDescent="0.25">
      <c r="A2183" s="156"/>
    </row>
    <row r="2184" spans="1:1" x14ac:dyDescent="0.25">
      <c r="A2184" s="156"/>
    </row>
    <row r="2185" spans="1:1" x14ac:dyDescent="0.25">
      <c r="A2185" s="156"/>
    </row>
    <row r="2186" spans="1:1" x14ac:dyDescent="0.25">
      <c r="A2186" s="156"/>
    </row>
    <row r="2187" spans="1:1" x14ac:dyDescent="0.25">
      <c r="A2187" s="156"/>
    </row>
    <row r="2188" spans="1:1" x14ac:dyDescent="0.25">
      <c r="A2188" s="156"/>
    </row>
    <row r="2189" spans="1:1" x14ac:dyDescent="0.25">
      <c r="A2189" s="156"/>
    </row>
    <row r="2190" spans="1:1" x14ac:dyDescent="0.25">
      <c r="A2190" s="156"/>
    </row>
    <row r="2191" spans="1:1" x14ac:dyDescent="0.25">
      <c r="A2191" s="156"/>
    </row>
    <row r="2192" spans="1:1" x14ac:dyDescent="0.25">
      <c r="A2192" s="156"/>
    </row>
    <row r="2193" spans="1:1" x14ac:dyDescent="0.25">
      <c r="A2193" s="156"/>
    </row>
    <row r="2194" spans="1:1" x14ac:dyDescent="0.25">
      <c r="A2194" s="156"/>
    </row>
    <row r="2195" spans="1:1" x14ac:dyDescent="0.25">
      <c r="A2195" s="156"/>
    </row>
    <row r="2196" spans="1:1" x14ac:dyDescent="0.25">
      <c r="A2196" s="156"/>
    </row>
    <row r="2197" spans="1:1" x14ac:dyDescent="0.25">
      <c r="A2197" s="156"/>
    </row>
    <row r="2198" spans="1:1" x14ac:dyDescent="0.25">
      <c r="A2198" s="156"/>
    </row>
    <row r="2199" spans="1:1" x14ac:dyDescent="0.25">
      <c r="A2199" s="156"/>
    </row>
    <row r="2200" spans="1:1" x14ac:dyDescent="0.25">
      <c r="A2200" s="156"/>
    </row>
    <row r="2201" spans="1:1" x14ac:dyDescent="0.25">
      <c r="A2201" s="156"/>
    </row>
    <row r="2202" spans="1:1" x14ac:dyDescent="0.25">
      <c r="A2202" s="156"/>
    </row>
    <row r="2203" spans="1:1" x14ac:dyDescent="0.25">
      <c r="A2203" s="156"/>
    </row>
    <row r="2204" spans="1:1" x14ac:dyDescent="0.25">
      <c r="A2204" s="156"/>
    </row>
    <row r="2205" spans="1:1" x14ac:dyDescent="0.25">
      <c r="A2205" s="156"/>
    </row>
    <row r="2206" spans="1:1" x14ac:dyDescent="0.25">
      <c r="A2206" s="156"/>
    </row>
    <row r="2207" spans="1:1" x14ac:dyDescent="0.25">
      <c r="A2207" s="156"/>
    </row>
    <row r="2208" spans="1:1" x14ac:dyDescent="0.25">
      <c r="A2208" s="156"/>
    </row>
    <row r="2209" spans="1:1" x14ac:dyDescent="0.25">
      <c r="A2209" s="156"/>
    </row>
    <row r="2210" spans="1:1" x14ac:dyDescent="0.25">
      <c r="A2210" s="156"/>
    </row>
    <row r="2211" spans="1:1" x14ac:dyDescent="0.25">
      <c r="A2211" s="156"/>
    </row>
    <row r="2212" spans="1:1" x14ac:dyDescent="0.25">
      <c r="A2212" s="156"/>
    </row>
    <row r="2213" spans="1:1" x14ac:dyDescent="0.25">
      <c r="A2213" s="156"/>
    </row>
    <row r="2214" spans="1:1" x14ac:dyDescent="0.25">
      <c r="A2214" s="156"/>
    </row>
    <row r="2215" spans="1:1" x14ac:dyDescent="0.25">
      <c r="A2215" s="156"/>
    </row>
    <row r="2216" spans="1:1" x14ac:dyDescent="0.25">
      <c r="A2216" s="156"/>
    </row>
    <row r="2217" spans="1:1" x14ac:dyDescent="0.25">
      <c r="A2217" s="156"/>
    </row>
    <row r="2218" spans="1:1" x14ac:dyDescent="0.25">
      <c r="A2218" s="156"/>
    </row>
    <row r="2219" spans="1:1" x14ac:dyDescent="0.25">
      <c r="A2219" s="156"/>
    </row>
    <row r="2220" spans="1:1" x14ac:dyDescent="0.25">
      <c r="A2220" s="156"/>
    </row>
    <row r="2221" spans="1:1" x14ac:dyDescent="0.25">
      <c r="A2221" s="156"/>
    </row>
    <row r="2222" spans="1:1" x14ac:dyDescent="0.25">
      <c r="A2222" s="156"/>
    </row>
    <row r="2223" spans="1:1" x14ac:dyDescent="0.25">
      <c r="A2223" s="156"/>
    </row>
    <row r="2224" spans="1:1" x14ac:dyDescent="0.25">
      <c r="A2224" s="156"/>
    </row>
    <row r="2225" spans="1:1" x14ac:dyDescent="0.25">
      <c r="A2225" s="156"/>
    </row>
    <row r="2226" spans="1:1" x14ac:dyDescent="0.25">
      <c r="A2226" s="156"/>
    </row>
    <row r="2227" spans="1:1" x14ac:dyDescent="0.25">
      <c r="A2227" s="156"/>
    </row>
    <row r="2228" spans="1:1" x14ac:dyDescent="0.25">
      <c r="A2228" s="156"/>
    </row>
    <row r="2229" spans="1:1" x14ac:dyDescent="0.25">
      <c r="A2229" s="156"/>
    </row>
    <row r="2230" spans="1:1" x14ac:dyDescent="0.25">
      <c r="A2230" s="156"/>
    </row>
    <row r="2231" spans="1:1" x14ac:dyDescent="0.25">
      <c r="A2231" s="156"/>
    </row>
    <row r="2232" spans="1:1" x14ac:dyDescent="0.25">
      <c r="A2232" s="156"/>
    </row>
    <row r="2233" spans="1:1" x14ac:dyDescent="0.25">
      <c r="A2233" s="156"/>
    </row>
    <row r="2234" spans="1:1" x14ac:dyDescent="0.25">
      <c r="A2234" s="156"/>
    </row>
    <row r="2235" spans="1:1" x14ac:dyDescent="0.25">
      <c r="A2235" s="156"/>
    </row>
    <row r="2236" spans="1:1" x14ac:dyDescent="0.25">
      <c r="A2236" s="156"/>
    </row>
    <row r="2237" spans="1:1" x14ac:dyDescent="0.25">
      <c r="A2237" s="156"/>
    </row>
    <row r="2238" spans="1:1" x14ac:dyDescent="0.25">
      <c r="A2238" s="156"/>
    </row>
    <row r="2239" spans="1:1" x14ac:dyDescent="0.25">
      <c r="A2239" s="156"/>
    </row>
    <row r="2240" spans="1:1" x14ac:dyDescent="0.25">
      <c r="A2240" s="156"/>
    </row>
    <row r="2241" spans="1:1" x14ac:dyDescent="0.25">
      <c r="A2241" s="156"/>
    </row>
    <row r="2242" spans="1:1" x14ac:dyDescent="0.25">
      <c r="A2242" s="156"/>
    </row>
    <row r="2243" spans="1:1" x14ac:dyDescent="0.25">
      <c r="A2243" s="156"/>
    </row>
    <row r="2244" spans="1:1" x14ac:dyDescent="0.25">
      <c r="A2244" s="156"/>
    </row>
    <row r="2245" spans="1:1" x14ac:dyDescent="0.25">
      <c r="A2245" s="156"/>
    </row>
    <row r="2246" spans="1:1" x14ac:dyDescent="0.25">
      <c r="A2246" s="156"/>
    </row>
    <row r="2247" spans="1:1" x14ac:dyDescent="0.25">
      <c r="A2247" s="156"/>
    </row>
    <row r="2248" spans="1:1" x14ac:dyDescent="0.25">
      <c r="A2248" s="156"/>
    </row>
    <row r="2249" spans="1:1" x14ac:dyDescent="0.25">
      <c r="A2249" s="156"/>
    </row>
    <row r="2250" spans="1:1" x14ac:dyDescent="0.25">
      <c r="A2250" s="156"/>
    </row>
    <row r="2251" spans="1:1" x14ac:dyDescent="0.25">
      <c r="A2251" s="156"/>
    </row>
    <row r="2252" spans="1:1" x14ac:dyDescent="0.25">
      <c r="A2252" s="156"/>
    </row>
    <row r="2253" spans="1:1" x14ac:dyDescent="0.25">
      <c r="A2253" s="156"/>
    </row>
    <row r="2254" spans="1:1" x14ac:dyDescent="0.25">
      <c r="A2254" s="156"/>
    </row>
    <row r="2255" spans="1:1" x14ac:dyDescent="0.25">
      <c r="A2255" s="156"/>
    </row>
    <row r="2256" spans="1:1" x14ac:dyDescent="0.25">
      <c r="A2256" s="156"/>
    </row>
    <row r="2257" spans="1:1" x14ac:dyDescent="0.25">
      <c r="A2257" s="156"/>
    </row>
    <row r="2258" spans="1:1" x14ac:dyDescent="0.25">
      <c r="A2258" s="156"/>
    </row>
    <row r="2259" spans="1:1" x14ac:dyDescent="0.25">
      <c r="A2259" s="156"/>
    </row>
    <row r="2260" spans="1:1" x14ac:dyDescent="0.25">
      <c r="A2260" s="156"/>
    </row>
    <row r="2261" spans="1:1" x14ac:dyDescent="0.25">
      <c r="A2261" s="156"/>
    </row>
    <row r="2262" spans="1:1" x14ac:dyDescent="0.25">
      <c r="A2262" s="156"/>
    </row>
    <row r="2263" spans="1:1" x14ac:dyDescent="0.25">
      <c r="A2263" s="156"/>
    </row>
    <row r="2264" spans="1:1" x14ac:dyDescent="0.25">
      <c r="A2264" s="156"/>
    </row>
    <row r="2265" spans="1:1" x14ac:dyDescent="0.25">
      <c r="A2265" s="156"/>
    </row>
    <row r="2266" spans="1:1" x14ac:dyDescent="0.25">
      <c r="A2266" s="156"/>
    </row>
    <row r="2267" spans="1:1" x14ac:dyDescent="0.25">
      <c r="A2267" s="156"/>
    </row>
    <row r="2268" spans="1:1" x14ac:dyDescent="0.25">
      <c r="A2268" s="156"/>
    </row>
    <row r="2269" spans="1:1" x14ac:dyDescent="0.25">
      <c r="A2269" s="156"/>
    </row>
    <row r="2270" spans="1:1" x14ac:dyDescent="0.25">
      <c r="A2270" s="156"/>
    </row>
    <row r="2271" spans="1:1" x14ac:dyDescent="0.25">
      <c r="A2271" s="156"/>
    </row>
    <row r="2272" spans="1:1" x14ac:dyDescent="0.25">
      <c r="A2272" s="156"/>
    </row>
    <row r="2273" spans="1:1" x14ac:dyDescent="0.25">
      <c r="A2273" s="156"/>
    </row>
    <row r="2274" spans="1:1" x14ac:dyDescent="0.25">
      <c r="A2274" s="156"/>
    </row>
    <row r="2275" spans="1:1" x14ac:dyDescent="0.25">
      <c r="A2275" s="156"/>
    </row>
    <row r="2276" spans="1:1" x14ac:dyDescent="0.25">
      <c r="A2276" s="156"/>
    </row>
    <row r="2277" spans="1:1" x14ac:dyDescent="0.25">
      <c r="A2277" s="156"/>
    </row>
    <row r="2278" spans="1:1" x14ac:dyDescent="0.25">
      <c r="A2278" s="156"/>
    </row>
    <row r="2279" spans="1:1" x14ac:dyDescent="0.25">
      <c r="A2279" s="156"/>
    </row>
    <row r="2280" spans="1:1" x14ac:dyDescent="0.25">
      <c r="A2280" s="156"/>
    </row>
    <row r="2281" spans="1:1" x14ac:dyDescent="0.25">
      <c r="A2281" s="156"/>
    </row>
    <row r="2282" spans="1:1" x14ac:dyDescent="0.25">
      <c r="A2282" s="156"/>
    </row>
    <row r="2283" spans="1:1" x14ac:dyDescent="0.25">
      <c r="A2283" s="156"/>
    </row>
    <row r="2284" spans="1:1" x14ac:dyDescent="0.25">
      <c r="A2284" s="156"/>
    </row>
    <row r="2285" spans="1:1" x14ac:dyDescent="0.25">
      <c r="A2285" s="156"/>
    </row>
    <row r="2286" spans="1:1" x14ac:dyDescent="0.25">
      <c r="A2286" s="156"/>
    </row>
    <row r="2287" spans="1:1" x14ac:dyDescent="0.25">
      <c r="A2287" s="156"/>
    </row>
    <row r="2288" spans="1:1" x14ac:dyDescent="0.25">
      <c r="A2288" s="156"/>
    </row>
    <row r="2289" spans="1:1" x14ac:dyDescent="0.25">
      <c r="A2289" s="156"/>
    </row>
    <row r="2290" spans="1:1" x14ac:dyDescent="0.25">
      <c r="A2290" s="156"/>
    </row>
    <row r="2291" spans="1:1" x14ac:dyDescent="0.25">
      <c r="A2291" s="156"/>
    </row>
    <row r="2292" spans="1:1" x14ac:dyDescent="0.25">
      <c r="A2292" s="156"/>
    </row>
    <row r="2293" spans="1:1" x14ac:dyDescent="0.25">
      <c r="A2293" s="156"/>
    </row>
    <row r="2294" spans="1:1" x14ac:dyDescent="0.25">
      <c r="A2294" s="156"/>
    </row>
    <row r="2295" spans="1:1" x14ac:dyDescent="0.25">
      <c r="A2295" s="156"/>
    </row>
    <row r="2296" spans="1:1" x14ac:dyDescent="0.25">
      <c r="A2296" s="156"/>
    </row>
    <row r="2297" spans="1:1" x14ac:dyDescent="0.25">
      <c r="A2297" s="156"/>
    </row>
    <row r="2298" spans="1:1" x14ac:dyDescent="0.25">
      <c r="A2298" s="156"/>
    </row>
    <row r="2299" spans="1:1" x14ac:dyDescent="0.25">
      <c r="A2299" s="156"/>
    </row>
    <row r="2300" spans="1:1" x14ac:dyDescent="0.25">
      <c r="A2300" s="156"/>
    </row>
    <row r="2301" spans="1:1" x14ac:dyDescent="0.25">
      <c r="A2301" s="156"/>
    </row>
    <row r="2302" spans="1:1" x14ac:dyDescent="0.25">
      <c r="A2302" s="156"/>
    </row>
    <row r="2303" spans="1:1" x14ac:dyDescent="0.25">
      <c r="A2303" s="156"/>
    </row>
    <row r="2304" spans="1:1" x14ac:dyDescent="0.25">
      <c r="A2304" s="156"/>
    </row>
    <row r="2305" spans="1:1" x14ac:dyDescent="0.25">
      <c r="A2305" s="156"/>
    </row>
    <row r="2306" spans="1:1" x14ac:dyDescent="0.25">
      <c r="A2306" s="156"/>
    </row>
    <row r="2307" spans="1:1" x14ac:dyDescent="0.25">
      <c r="A2307" s="156"/>
    </row>
    <row r="2308" spans="1:1" x14ac:dyDescent="0.25">
      <c r="A2308" s="156"/>
    </row>
    <row r="2309" spans="1:1" x14ac:dyDescent="0.25">
      <c r="A2309" s="156"/>
    </row>
    <row r="2310" spans="1:1" x14ac:dyDescent="0.25">
      <c r="A2310" s="156"/>
    </row>
    <row r="2311" spans="1:1" x14ac:dyDescent="0.25">
      <c r="A2311" s="156"/>
    </row>
    <row r="2312" spans="1:1" x14ac:dyDescent="0.25">
      <c r="A2312" s="156"/>
    </row>
    <row r="2313" spans="1:1" x14ac:dyDescent="0.25">
      <c r="A2313" s="156"/>
    </row>
    <row r="2314" spans="1:1" x14ac:dyDescent="0.25">
      <c r="A2314" s="156"/>
    </row>
    <row r="2315" spans="1:1" x14ac:dyDescent="0.25">
      <c r="A2315" s="156"/>
    </row>
    <row r="2316" spans="1:1" x14ac:dyDescent="0.25">
      <c r="A2316" s="156"/>
    </row>
    <row r="2317" spans="1:1" x14ac:dyDescent="0.25">
      <c r="A2317" s="156"/>
    </row>
    <row r="2318" spans="1:1" x14ac:dyDescent="0.25">
      <c r="A2318" s="156"/>
    </row>
    <row r="2319" spans="1:1" x14ac:dyDescent="0.25">
      <c r="A2319" s="156"/>
    </row>
    <row r="2320" spans="1:1" x14ac:dyDescent="0.25">
      <c r="A2320" s="156"/>
    </row>
    <row r="2321" spans="1:1" x14ac:dyDescent="0.25">
      <c r="A2321" s="156"/>
    </row>
    <row r="2322" spans="1:1" x14ac:dyDescent="0.25">
      <c r="A2322" s="156"/>
    </row>
    <row r="2323" spans="1:1" x14ac:dyDescent="0.25">
      <c r="A2323" s="156"/>
    </row>
    <row r="2324" spans="1:1" x14ac:dyDescent="0.25">
      <c r="A2324" s="156"/>
    </row>
    <row r="2325" spans="1:1" x14ac:dyDescent="0.25">
      <c r="A2325" s="156"/>
    </row>
    <row r="2326" spans="1:1" x14ac:dyDescent="0.25">
      <c r="A2326" s="156"/>
    </row>
    <row r="2327" spans="1:1" x14ac:dyDescent="0.25">
      <c r="A2327" s="156"/>
    </row>
    <row r="2328" spans="1:1" x14ac:dyDescent="0.25">
      <c r="A2328" s="156"/>
    </row>
    <row r="2329" spans="1:1" x14ac:dyDescent="0.25">
      <c r="A2329" s="156"/>
    </row>
    <row r="2330" spans="1:1" x14ac:dyDescent="0.25">
      <c r="A2330" s="156"/>
    </row>
    <row r="2331" spans="1:1" x14ac:dyDescent="0.25">
      <c r="A2331" s="156"/>
    </row>
    <row r="2332" spans="1:1" x14ac:dyDescent="0.25">
      <c r="A2332" s="156"/>
    </row>
    <row r="2333" spans="1:1" x14ac:dyDescent="0.25">
      <c r="A2333" s="156"/>
    </row>
    <row r="2334" spans="1:1" x14ac:dyDescent="0.25">
      <c r="A2334" s="156"/>
    </row>
    <row r="2335" spans="1:1" x14ac:dyDescent="0.25">
      <c r="A2335" s="156"/>
    </row>
    <row r="2336" spans="1:1" x14ac:dyDescent="0.25">
      <c r="A2336" s="156"/>
    </row>
    <row r="2337" spans="1:1" x14ac:dyDescent="0.25">
      <c r="A2337" s="156"/>
    </row>
    <row r="2338" spans="1:1" x14ac:dyDescent="0.25">
      <c r="A2338" s="156"/>
    </row>
    <row r="2339" spans="1:1" x14ac:dyDescent="0.25">
      <c r="A2339" s="156"/>
    </row>
    <row r="2340" spans="1:1" x14ac:dyDescent="0.25">
      <c r="A2340" s="156"/>
    </row>
    <row r="2341" spans="1:1" x14ac:dyDescent="0.25">
      <c r="A2341" s="156"/>
    </row>
    <row r="2342" spans="1:1" x14ac:dyDescent="0.25">
      <c r="A2342" s="156"/>
    </row>
    <row r="2343" spans="1:1" x14ac:dyDescent="0.25">
      <c r="A2343" s="156"/>
    </row>
    <row r="2344" spans="1:1" x14ac:dyDescent="0.25">
      <c r="A2344" s="156"/>
    </row>
    <row r="2345" spans="1:1" x14ac:dyDescent="0.25">
      <c r="A2345" s="156"/>
    </row>
    <row r="2346" spans="1:1" x14ac:dyDescent="0.25">
      <c r="A2346" s="156"/>
    </row>
    <row r="2347" spans="1:1" x14ac:dyDescent="0.25">
      <c r="A2347" s="156"/>
    </row>
    <row r="2348" spans="1:1" x14ac:dyDescent="0.25">
      <c r="A2348" s="156"/>
    </row>
    <row r="2349" spans="1:1" x14ac:dyDescent="0.25">
      <c r="A2349" s="156"/>
    </row>
    <row r="2350" spans="1:1" x14ac:dyDescent="0.25">
      <c r="A2350" s="156"/>
    </row>
    <row r="2351" spans="1:1" x14ac:dyDescent="0.25">
      <c r="A2351" s="156"/>
    </row>
    <row r="2352" spans="1:1" x14ac:dyDescent="0.25">
      <c r="A2352" s="156"/>
    </row>
    <row r="2353" spans="1:1" x14ac:dyDescent="0.25">
      <c r="A2353" s="156"/>
    </row>
    <row r="2354" spans="1:1" x14ac:dyDescent="0.25">
      <c r="A2354" s="156"/>
    </row>
    <row r="2355" spans="1:1" x14ac:dyDescent="0.25">
      <c r="A2355" s="156"/>
    </row>
    <row r="2356" spans="1:1" x14ac:dyDescent="0.25">
      <c r="A2356" s="156"/>
    </row>
    <row r="2357" spans="1:1" x14ac:dyDescent="0.25">
      <c r="A2357" s="156"/>
    </row>
    <row r="2358" spans="1:1" x14ac:dyDescent="0.25">
      <c r="A2358" s="156"/>
    </row>
    <row r="2359" spans="1:1" x14ac:dyDescent="0.25">
      <c r="A2359" s="156"/>
    </row>
    <row r="2360" spans="1:1" x14ac:dyDescent="0.25">
      <c r="A2360" s="156"/>
    </row>
    <row r="2361" spans="1:1" x14ac:dyDescent="0.25">
      <c r="A2361" s="156"/>
    </row>
    <row r="2362" spans="1:1" x14ac:dyDescent="0.25">
      <c r="A2362" s="156"/>
    </row>
    <row r="2363" spans="1:1" x14ac:dyDescent="0.25">
      <c r="A2363" s="156"/>
    </row>
    <row r="2364" spans="1:1" x14ac:dyDescent="0.25">
      <c r="A2364" s="156"/>
    </row>
    <row r="2365" spans="1:1" x14ac:dyDescent="0.25">
      <c r="A2365" s="156"/>
    </row>
    <row r="2366" spans="1:1" x14ac:dyDescent="0.25">
      <c r="A2366" s="156"/>
    </row>
    <row r="2367" spans="1:1" x14ac:dyDescent="0.25">
      <c r="A2367" s="156"/>
    </row>
    <row r="2368" spans="1:1" x14ac:dyDescent="0.25">
      <c r="A2368" s="156"/>
    </row>
    <row r="2369" spans="1:1" x14ac:dyDescent="0.25">
      <c r="A2369" s="156"/>
    </row>
    <row r="2370" spans="1:1" x14ac:dyDescent="0.25">
      <c r="A2370" s="156"/>
    </row>
    <row r="2371" spans="1:1" x14ac:dyDescent="0.25">
      <c r="A2371" s="156"/>
    </row>
    <row r="2372" spans="1:1" x14ac:dyDescent="0.25">
      <c r="A2372" s="156"/>
    </row>
    <row r="2373" spans="1:1" x14ac:dyDescent="0.25">
      <c r="A2373" s="156"/>
    </row>
    <row r="2374" spans="1:1" x14ac:dyDescent="0.25">
      <c r="A2374" s="156"/>
    </row>
    <row r="2375" spans="1:1" x14ac:dyDescent="0.25">
      <c r="A2375" s="156"/>
    </row>
    <row r="2376" spans="1:1" x14ac:dyDescent="0.25">
      <c r="A2376" s="156"/>
    </row>
    <row r="2377" spans="1:1" x14ac:dyDescent="0.25">
      <c r="A2377" s="156"/>
    </row>
    <row r="2378" spans="1:1" x14ac:dyDescent="0.25">
      <c r="A2378" s="156"/>
    </row>
    <row r="2379" spans="1:1" x14ac:dyDescent="0.25">
      <c r="A2379" s="156"/>
    </row>
    <row r="2380" spans="1:1" x14ac:dyDescent="0.25">
      <c r="A2380" s="156"/>
    </row>
    <row r="2381" spans="1:1" x14ac:dyDescent="0.25">
      <c r="A2381" s="156"/>
    </row>
    <row r="2382" spans="1:1" x14ac:dyDescent="0.25">
      <c r="A2382" s="156"/>
    </row>
    <row r="2383" spans="1:1" x14ac:dyDescent="0.25">
      <c r="A2383" s="156"/>
    </row>
    <row r="2384" spans="1:1" x14ac:dyDescent="0.25">
      <c r="A2384" s="156"/>
    </row>
    <row r="2385" spans="1:1" x14ac:dyDescent="0.25">
      <c r="A2385" s="156"/>
    </row>
    <row r="2386" spans="1:1" x14ac:dyDescent="0.25">
      <c r="A2386" s="156"/>
    </row>
    <row r="2387" spans="1:1" x14ac:dyDescent="0.25">
      <c r="A2387" s="156"/>
    </row>
    <row r="2388" spans="1:1" x14ac:dyDescent="0.25">
      <c r="A2388" s="156"/>
    </row>
    <row r="2389" spans="1:1" x14ac:dyDescent="0.25">
      <c r="A2389" s="156"/>
    </row>
    <row r="2390" spans="1:1" x14ac:dyDescent="0.25">
      <c r="A2390" s="156"/>
    </row>
    <row r="2391" spans="1:1" x14ac:dyDescent="0.25">
      <c r="A2391" s="156"/>
    </row>
    <row r="2392" spans="1:1" x14ac:dyDescent="0.25">
      <c r="A2392" s="156"/>
    </row>
    <row r="2393" spans="1:1" x14ac:dyDescent="0.25">
      <c r="A2393" s="156"/>
    </row>
    <row r="2394" spans="1:1" x14ac:dyDescent="0.25">
      <c r="A2394" s="156"/>
    </row>
    <row r="2395" spans="1:1" x14ac:dyDescent="0.25">
      <c r="A2395" s="156"/>
    </row>
    <row r="2396" spans="1:1" x14ac:dyDescent="0.25">
      <c r="A2396" s="156"/>
    </row>
    <row r="2397" spans="1:1" x14ac:dyDescent="0.25">
      <c r="A2397" s="156"/>
    </row>
    <row r="2398" spans="1:1" x14ac:dyDescent="0.25">
      <c r="A2398" s="156"/>
    </row>
    <row r="2399" spans="1:1" x14ac:dyDescent="0.25">
      <c r="A2399" s="156"/>
    </row>
    <row r="2400" spans="1:1" x14ac:dyDescent="0.25">
      <c r="A2400" s="156"/>
    </row>
    <row r="2401" spans="1:1" x14ac:dyDescent="0.25">
      <c r="A2401" s="156"/>
    </row>
    <row r="2402" spans="1:1" x14ac:dyDescent="0.25">
      <c r="A2402" s="156"/>
    </row>
    <row r="2403" spans="1:1" x14ac:dyDescent="0.25">
      <c r="A2403" s="156"/>
    </row>
    <row r="2404" spans="1:1" x14ac:dyDescent="0.25">
      <c r="A2404" s="156"/>
    </row>
    <row r="2405" spans="1:1" x14ac:dyDescent="0.25">
      <c r="A2405" s="156"/>
    </row>
    <row r="2406" spans="1:1" x14ac:dyDescent="0.25">
      <c r="A2406" s="156"/>
    </row>
    <row r="2407" spans="1:1" x14ac:dyDescent="0.25">
      <c r="A2407" s="156"/>
    </row>
    <row r="2408" spans="1:1" x14ac:dyDescent="0.25">
      <c r="A2408" s="156"/>
    </row>
    <row r="2409" spans="1:1" x14ac:dyDescent="0.25">
      <c r="A2409" s="156"/>
    </row>
    <row r="2410" spans="1:1" x14ac:dyDescent="0.25">
      <c r="A2410" s="156"/>
    </row>
    <row r="2411" spans="1:1" x14ac:dyDescent="0.25">
      <c r="A2411" s="156"/>
    </row>
    <row r="2412" spans="1:1" x14ac:dyDescent="0.25">
      <c r="A2412" s="156"/>
    </row>
    <row r="2413" spans="1:1" x14ac:dyDescent="0.25">
      <c r="A2413" s="156"/>
    </row>
    <row r="2414" spans="1:1" x14ac:dyDescent="0.25">
      <c r="A2414" s="156"/>
    </row>
    <row r="2415" spans="1:1" x14ac:dyDescent="0.25">
      <c r="A2415" s="156"/>
    </row>
    <row r="2416" spans="1:1" x14ac:dyDescent="0.25">
      <c r="A2416" s="156"/>
    </row>
    <row r="2417" spans="1:1" x14ac:dyDescent="0.25">
      <c r="A2417" s="156"/>
    </row>
    <row r="2418" spans="1:1" x14ac:dyDescent="0.25">
      <c r="A2418" s="156"/>
    </row>
    <row r="2419" spans="1:1" x14ac:dyDescent="0.25">
      <c r="A2419" s="156"/>
    </row>
    <row r="2420" spans="1:1" x14ac:dyDescent="0.25">
      <c r="A2420" s="156"/>
    </row>
    <row r="2421" spans="1:1" x14ac:dyDescent="0.25">
      <c r="A2421" s="156"/>
    </row>
    <row r="2422" spans="1:1" x14ac:dyDescent="0.25">
      <c r="A2422" s="156"/>
    </row>
    <row r="2423" spans="1:1" x14ac:dyDescent="0.25">
      <c r="A2423" s="156"/>
    </row>
    <row r="2424" spans="1:1" x14ac:dyDescent="0.25">
      <c r="A2424" s="156"/>
    </row>
    <row r="2425" spans="1:1" x14ac:dyDescent="0.25">
      <c r="A2425" s="156"/>
    </row>
    <row r="2426" spans="1:1" x14ac:dyDescent="0.25">
      <c r="A2426" s="156"/>
    </row>
    <row r="2427" spans="1:1" x14ac:dyDescent="0.25">
      <c r="A2427" s="156"/>
    </row>
    <row r="2428" spans="1:1" x14ac:dyDescent="0.25">
      <c r="A2428" s="156"/>
    </row>
    <row r="2429" spans="1:1" x14ac:dyDescent="0.25">
      <c r="A2429" s="156"/>
    </row>
    <row r="2430" spans="1:1" x14ac:dyDescent="0.25">
      <c r="A2430" s="156"/>
    </row>
    <row r="2431" spans="1:1" x14ac:dyDescent="0.25">
      <c r="A2431" s="156"/>
    </row>
    <row r="2432" spans="1:1" x14ac:dyDescent="0.25">
      <c r="A2432" s="156"/>
    </row>
    <row r="2433" spans="1:1" x14ac:dyDescent="0.25">
      <c r="A2433" s="156"/>
    </row>
    <row r="2434" spans="1:1" x14ac:dyDescent="0.25">
      <c r="A2434" s="156"/>
    </row>
    <row r="2435" spans="1:1" x14ac:dyDescent="0.25">
      <c r="A2435" s="156"/>
    </row>
    <row r="2436" spans="1:1" x14ac:dyDescent="0.25">
      <c r="A2436" s="156"/>
    </row>
    <row r="2437" spans="1:1" x14ac:dyDescent="0.25">
      <c r="A2437" s="156"/>
    </row>
    <row r="2438" spans="1:1" x14ac:dyDescent="0.25">
      <c r="A2438" s="156"/>
    </row>
    <row r="2439" spans="1:1" x14ac:dyDescent="0.25">
      <c r="A2439" s="156"/>
    </row>
    <row r="2440" spans="1:1" x14ac:dyDescent="0.25">
      <c r="A2440" s="156"/>
    </row>
    <row r="2441" spans="1:1" x14ac:dyDescent="0.25">
      <c r="A2441" s="156"/>
    </row>
    <row r="2442" spans="1:1" x14ac:dyDescent="0.25">
      <c r="A2442" s="156"/>
    </row>
    <row r="2443" spans="1:1" x14ac:dyDescent="0.25">
      <c r="A2443" s="156"/>
    </row>
    <row r="2444" spans="1:1" x14ac:dyDescent="0.25">
      <c r="A2444" s="156"/>
    </row>
    <row r="2445" spans="1:1" x14ac:dyDescent="0.25">
      <c r="A2445" s="156"/>
    </row>
    <row r="2446" spans="1:1" x14ac:dyDescent="0.25">
      <c r="A2446" s="156"/>
    </row>
    <row r="2447" spans="1:1" x14ac:dyDescent="0.25">
      <c r="A2447" s="156"/>
    </row>
    <row r="2448" spans="1:1" x14ac:dyDescent="0.25">
      <c r="A2448" s="156"/>
    </row>
    <row r="2449" spans="1:1" x14ac:dyDescent="0.25">
      <c r="A2449" s="156"/>
    </row>
    <row r="2450" spans="1:1" x14ac:dyDescent="0.25">
      <c r="A2450" s="156"/>
    </row>
    <row r="2451" spans="1:1" x14ac:dyDescent="0.25">
      <c r="A2451" s="156"/>
    </row>
    <row r="2452" spans="1:1" x14ac:dyDescent="0.25">
      <c r="A2452" s="156"/>
    </row>
    <row r="2453" spans="1:1" x14ac:dyDescent="0.25">
      <c r="A2453" s="156"/>
    </row>
    <row r="2454" spans="1:1" x14ac:dyDescent="0.25">
      <c r="A2454" s="156"/>
    </row>
    <row r="2455" spans="1:1" x14ac:dyDescent="0.25">
      <c r="A2455" s="156"/>
    </row>
    <row r="2456" spans="1:1" x14ac:dyDescent="0.25">
      <c r="A2456" s="156"/>
    </row>
    <row r="2457" spans="1:1" x14ac:dyDescent="0.25">
      <c r="A2457" s="156"/>
    </row>
    <row r="2458" spans="1:1" x14ac:dyDescent="0.25">
      <c r="A2458" s="156"/>
    </row>
    <row r="2459" spans="1:1" x14ac:dyDescent="0.25">
      <c r="A2459" s="156"/>
    </row>
    <row r="2460" spans="1:1" x14ac:dyDescent="0.25">
      <c r="A2460" s="156"/>
    </row>
    <row r="2461" spans="1:1" x14ac:dyDescent="0.25">
      <c r="A2461" s="156"/>
    </row>
    <row r="2462" spans="1:1" x14ac:dyDescent="0.25">
      <c r="A2462" s="156"/>
    </row>
    <row r="2463" spans="1:1" x14ac:dyDescent="0.25">
      <c r="A2463" s="156"/>
    </row>
    <row r="2464" spans="1:1" x14ac:dyDescent="0.25">
      <c r="A2464" s="156"/>
    </row>
    <row r="2465" spans="1:1" x14ac:dyDescent="0.25">
      <c r="A2465" s="156"/>
    </row>
    <row r="2466" spans="1:1" x14ac:dyDescent="0.25">
      <c r="A2466" s="156"/>
    </row>
    <row r="2467" spans="1:1" x14ac:dyDescent="0.25">
      <c r="A2467" s="156"/>
    </row>
    <row r="2468" spans="1:1" x14ac:dyDescent="0.25">
      <c r="A2468" s="156"/>
    </row>
    <row r="2469" spans="1:1" x14ac:dyDescent="0.25">
      <c r="A2469" s="156"/>
    </row>
    <row r="2470" spans="1:1" x14ac:dyDescent="0.25">
      <c r="A2470" s="156"/>
    </row>
    <row r="2471" spans="1:1" x14ac:dyDescent="0.25">
      <c r="A2471" s="156"/>
    </row>
    <row r="2472" spans="1:1" x14ac:dyDescent="0.25">
      <c r="A2472" s="156"/>
    </row>
    <row r="2473" spans="1:1" x14ac:dyDescent="0.25">
      <c r="A2473" s="156"/>
    </row>
    <row r="2474" spans="1:1" x14ac:dyDescent="0.25">
      <c r="A2474" s="156"/>
    </row>
    <row r="2475" spans="1:1" x14ac:dyDescent="0.25">
      <c r="A2475" s="156"/>
    </row>
    <row r="2476" spans="1:1" x14ac:dyDescent="0.25">
      <c r="A2476" s="156"/>
    </row>
    <row r="2477" spans="1:1" x14ac:dyDescent="0.25">
      <c r="A2477" s="156"/>
    </row>
    <row r="2478" spans="1:1" x14ac:dyDescent="0.25">
      <c r="A2478" s="156"/>
    </row>
    <row r="2479" spans="1:1" x14ac:dyDescent="0.25">
      <c r="A2479" s="156"/>
    </row>
    <row r="2480" spans="1:1" x14ac:dyDescent="0.25">
      <c r="A2480" s="156"/>
    </row>
    <row r="2481" spans="1:1" x14ac:dyDescent="0.25">
      <c r="A2481" s="156"/>
    </row>
    <row r="2482" spans="1:1" x14ac:dyDescent="0.25">
      <c r="A2482" s="156"/>
    </row>
    <row r="2483" spans="1:1" x14ac:dyDescent="0.25">
      <c r="A2483" s="156"/>
    </row>
    <row r="2484" spans="1:1" x14ac:dyDescent="0.25">
      <c r="A2484" s="156"/>
    </row>
    <row r="2485" spans="1:1" x14ac:dyDescent="0.25">
      <c r="A2485" s="156"/>
    </row>
    <row r="2486" spans="1:1" x14ac:dyDescent="0.25">
      <c r="A2486" s="156"/>
    </row>
    <row r="2487" spans="1:1" x14ac:dyDescent="0.25">
      <c r="A2487" s="156"/>
    </row>
    <row r="2488" spans="1:1" x14ac:dyDescent="0.25">
      <c r="A2488" s="156"/>
    </row>
    <row r="2489" spans="1:1" x14ac:dyDescent="0.25">
      <c r="A2489" s="156"/>
    </row>
    <row r="2490" spans="1:1" x14ac:dyDescent="0.25">
      <c r="A2490" s="156"/>
    </row>
    <row r="2491" spans="1:1" x14ac:dyDescent="0.25">
      <c r="A2491" s="156"/>
    </row>
    <row r="2492" spans="1:1" x14ac:dyDescent="0.25">
      <c r="A2492" s="156"/>
    </row>
    <row r="2493" spans="1:1" x14ac:dyDescent="0.25">
      <c r="A2493" s="156"/>
    </row>
    <row r="2494" spans="1:1" x14ac:dyDescent="0.25">
      <c r="A2494" s="156"/>
    </row>
    <row r="2495" spans="1:1" x14ac:dyDescent="0.25">
      <c r="A2495" s="156"/>
    </row>
    <row r="2496" spans="1:1" x14ac:dyDescent="0.25">
      <c r="A2496" s="156"/>
    </row>
    <row r="2497" spans="1:1" x14ac:dyDescent="0.25">
      <c r="A2497" s="156"/>
    </row>
    <row r="2498" spans="1:1" x14ac:dyDescent="0.25">
      <c r="A2498" s="156"/>
    </row>
    <row r="2499" spans="1:1" x14ac:dyDescent="0.25">
      <c r="A2499" s="156"/>
    </row>
    <row r="2500" spans="1:1" x14ac:dyDescent="0.25">
      <c r="A2500" s="156"/>
    </row>
    <row r="2501" spans="1:1" x14ac:dyDescent="0.25">
      <c r="A2501" s="156"/>
    </row>
    <row r="2502" spans="1:1" x14ac:dyDescent="0.25">
      <c r="A2502" s="156"/>
    </row>
    <row r="2503" spans="1:1" x14ac:dyDescent="0.25">
      <c r="A2503" s="156"/>
    </row>
    <row r="2504" spans="1:1" x14ac:dyDescent="0.25">
      <c r="A2504" s="156"/>
    </row>
    <row r="2505" spans="1:1" x14ac:dyDescent="0.25">
      <c r="A2505" s="156"/>
    </row>
    <row r="2506" spans="1:1" x14ac:dyDescent="0.25">
      <c r="A2506" s="156"/>
    </row>
    <row r="2507" spans="1:1" x14ac:dyDescent="0.25">
      <c r="A2507" s="156"/>
    </row>
    <row r="2508" spans="1:1" x14ac:dyDescent="0.25">
      <c r="A2508" s="156"/>
    </row>
    <row r="2509" spans="1:1" x14ac:dyDescent="0.25">
      <c r="A2509" s="156"/>
    </row>
    <row r="2510" spans="1:1" x14ac:dyDescent="0.25">
      <c r="A2510" s="156"/>
    </row>
    <row r="2511" spans="1:1" x14ac:dyDescent="0.25">
      <c r="A2511" s="156"/>
    </row>
    <row r="2512" spans="1:1" x14ac:dyDescent="0.25">
      <c r="A2512" s="156"/>
    </row>
    <row r="2513" spans="1:1" x14ac:dyDescent="0.25">
      <c r="A2513" s="156"/>
    </row>
    <row r="2514" spans="1:1" x14ac:dyDescent="0.25">
      <c r="A2514" s="156"/>
    </row>
    <row r="2515" spans="1:1" x14ac:dyDescent="0.25">
      <c r="A2515" s="156"/>
    </row>
    <row r="2516" spans="1:1" x14ac:dyDescent="0.25">
      <c r="A2516" s="156"/>
    </row>
    <row r="2517" spans="1:1" x14ac:dyDescent="0.25">
      <c r="A2517" s="156"/>
    </row>
    <row r="2518" spans="1:1" x14ac:dyDescent="0.25">
      <c r="A2518" s="156"/>
    </row>
    <row r="2519" spans="1:1" x14ac:dyDescent="0.25">
      <c r="A2519" s="156"/>
    </row>
    <row r="2520" spans="1:1" x14ac:dyDescent="0.25">
      <c r="A2520" s="156"/>
    </row>
    <row r="2521" spans="1:1" x14ac:dyDescent="0.25">
      <c r="A2521" s="156"/>
    </row>
    <row r="2522" spans="1:1" x14ac:dyDescent="0.25">
      <c r="A2522" s="156"/>
    </row>
    <row r="2523" spans="1:1" x14ac:dyDescent="0.25">
      <c r="A2523" s="156"/>
    </row>
    <row r="2524" spans="1:1" x14ac:dyDescent="0.25">
      <c r="A2524" s="156"/>
    </row>
    <row r="2525" spans="1:1" x14ac:dyDescent="0.25">
      <c r="A2525" s="156"/>
    </row>
    <row r="2526" spans="1:1" x14ac:dyDescent="0.25">
      <c r="A2526" s="156"/>
    </row>
    <row r="2527" spans="1:1" x14ac:dyDescent="0.25">
      <c r="A2527" s="156"/>
    </row>
    <row r="2528" spans="1:1" x14ac:dyDescent="0.25">
      <c r="A2528" s="156"/>
    </row>
    <row r="2529" spans="1:1" x14ac:dyDescent="0.25">
      <c r="A2529" s="156"/>
    </row>
    <row r="2530" spans="1:1" x14ac:dyDescent="0.25">
      <c r="A2530" s="156"/>
    </row>
    <row r="2531" spans="1:1" x14ac:dyDescent="0.25">
      <c r="A2531" s="156"/>
    </row>
    <row r="2532" spans="1:1" x14ac:dyDescent="0.25">
      <c r="A2532" s="156"/>
    </row>
    <row r="2533" spans="1:1" x14ac:dyDescent="0.25">
      <c r="A2533" s="156"/>
    </row>
    <row r="2534" spans="1:1" x14ac:dyDescent="0.25">
      <c r="A2534" s="156"/>
    </row>
    <row r="2535" spans="1:1" x14ac:dyDescent="0.25">
      <c r="A2535" s="156"/>
    </row>
    <row r="2536" spans="1:1" x14ac:dyDescent="0.25">
      <c r="A2536" s="156"/>
    </row>
    <row r="2537" spans="1:1" x14ac:dyDescent="0.25">
      <c r="A2537" s="156"/>
    </row>
    <row r="2538" spans="1:1" x14ac:dyDescent="0.25">
      <c r="A2538" s="156"/>
    </row>
    <row r="2539" spans="1:1" x14ac:dyDescent="0.25">
      <c r="A2539" s="156"/>
    </row>
    <row r="2540" spans="1:1" x14ac:dyDescent="0.25">
      <c r="A2540" s="156"/>
    </row>
    <row r="2541" spans="1:1" x14ac:dyDescent="0.25">
      <c r="A2541" s="156"/>
    </row>
    <row r="2542" spans="1:1" x14ac:dyDescent="0.25">
      <c r="A2542" s="156"/>
    </row>
    <row r="2543" spans="1:1" x14ac:dyDescent="0.25">
      <c r="A2543" s="156"/>
    </row>
    <row r="2544" spans="1:1" x14ac:dyDescent="0.25">
      <c r="A2544" s="156"/>
    </row>
    <row r="2545" spans="1:1" x14ac:dyDescent="0.25">
      <c r="A2545" s="156"/>
    </row>
    <row r="2546" spans="1:1" x14ac:dyDescent="0.25">
      <c r="A2546" s="156"/>
    </row>
    <row r="2547" spans="1:1" x14ac:dyDescent="0.25">
      <c r="A2547" s="156"/>
    </row>
    <row r="2548" spans="1:1" x14ac:dyDescent="0.25">
      <c r="A2548" s="156"/>
    </row>
    <row r="2549" spans="1:1" x14ac:dyDescent="0.25">
      <c r="A2549" s="156"/>
    </row>
    <row r="2550" spans="1:1" x14ac:dyDescent="0.25">
      <c r="A2550" s="156"/>
    </row>
    <row r="2551" spans="1:1" x14ac:dyDescent="0.25">
      <c r="A2551" s="156"/>
    </row>
    <row r="2552" spans="1:1" x14ac:dyDescent="0.25">
      <c r="A2552" s="156"/>
    </row>
    <row r="2553" spans="1:1" x14ac:dyDescent="0.25">
      <c r="A2553" s="156"/>
    </row>
    <row r="2554" spans="1:1" x14ac:dyDescent="0.25">
      <c r="A2554" s="156"/>
    </row>
    <row r="2555" spans="1:1" x14ac:dyDescent="0.25">
      <c r="A2555" s="156"/>
    </row>
    <row r="2556" spans="1:1" x14ac:dyDescent="0.25">
      <c r="A2556" s="156"/>
    </row>
    <row r="2557" spans="1:1" x14ac:dyDescent="0.25">
      <c r="A2557" s="156"/>
    </row>
    <row r="2558" spans="1:1" x14ac:dyDescent="0.25">
      <c r="A2558" s="156"/>
    </row>
    <row r="2559" spans="1:1" x14ac:dyDescent="0.25">
      <c r="A2559" s="156"/>
    </row>
    <row r="2560" spans="1:1" x14ac:dyDescent="0.25">
      <c r="A2560" s="156"/>
    </row>
    <row r="2561" spans="1:1" x14ac:dyDescent="0.25">
      <c r="A2561" s="156"/>
    </row>
    <row r="2562" spans="1:1" x14ac:dyDescent="0.25">
      <c r="A2562" s="156"/>
    </row>
    <row r="2563" spans="1:1" x14ac:dyDescent="0.25">
      <c r="A2563" s="156"/>
    </row>
    <row r="2564" spans="1:1" x14ac:dyDescent="0.25">
      <c r="A2564" s="156"/>
    </row>
    <row r="2565" spans="1:1" x14ac:dyDescent="0.25">
      <c r="A2565" s="156"/>
    </row>
    <row r="2566" spans="1:1" x14ac:dyDescent="0.25">
      <c r="A2566" s="156"/>
    </row>
    <row r="2567" spans="1:1" x14ac:dyDescent="0.25">
      <c r="A2567" s="156"/>
    </row>
    <row r="2568" spans="1:1" x14ac:dyDescent="0.25">
      <c r="A2568" s="156"/>
    </row>
    <row r="2569" spans="1:1" x14ac:dyDescent="0.25">
      <c r="A2569" s="156"/>
    </row>
    <row r="2570" spans="1:1" x14ac:dyDescent="0.25">
      <c r="A2570" s="156"/>
    </row>
    <row r="2571" spans="1:1" x14ac:dyDescent="0.25">
      <c r="A2571" s="156"/>
    </row>
    <row r="2572" spans="1:1" x14ac:dyDescent="0.25">
      <c r="A2572" s="156"/>
    </row>
    <row r="2573" spans="1:1" x14ac:dyDescent="0.25">
      <c r="A2573" s="156"/>
    </row>
    <row r="2574" spans="1:1" x14ac:dyDescent="0.25">
      <c r="A2574" s="156"/>
    </row>
    <row r="2575" spans="1:1" x14ac:dyDescent="0.25">
      <c r="A2575" s="156"/>
    </row>
    <row r="2576" spans="1:1" x14ac:dyDescent="0.25">
      <c r="A2576" s="156"/>
    </row>
    <row r="2577" spans="1:1" x14ac:dyDescent="0.25">
      <c r="A2577" s="156"/>
    </row>
    <row r="2578" spans="1:1" x14ac:dyDescent="0.25">
      <c r="A2578" s="156"/>
    </row>
    <row r="2579" spans="1:1" x14ac:dyDescent="0.25">
      <c r="A2579" s="156"/>
    </row>
    <row r="2580" spans="1:1" x14ac:dyDescent="0.25">
      <c r="A2580" s="156"/>
    </row>
    <row r="2581" spans="1:1" x14ac:dyDescent="0.25">
      <c r="A2581" s="156"/>
    </row>
    <row r="2582" spans="1:1" x14ac:dyDescent="0.25">
      <c r="A2582" s="156"/>
    </row>
    <row r="2583" spans="1:1" x14ac:dyDescent="0.25">
      <c r="A2583" s="156"/>
    </row>
    <row r="2584" spans="1:1" x14ac:dyDescent="0.25">
      <c r="A2584" s="156"/>
    </row>
    <row r="2585" spans="1:1" x14ac:dyDescent="0.25">
      <c r="A2585" s="156"/>
    </row>
    <row r="2586" spans="1:1" x14ac:dyDescent="0.25">
      <c r="A2586" s="156"/>
    </row>
    <row r="2587" spans="1:1" x14ac:dyDescent="0.25">
      <c r="A2587" s="156"/>
    </row>
    <row r="2588" spans="1:1" x14ac:dyDescent="0.25">
      <c r="A2588" s="156"/>
    </row>
    <row r="2589" spans="1:1" x14ac:dyDescent="0.25">
      <c r="A2589" s="156"/>
    </row>
    <row r="2590" spans="1:1" x14ac:dyDescent="0.25">
      <c r="A2590" s="156"/>
    </row>
    <row r="2591" spans="1:1" x14ac:dyDescent="0.25">
      <c r="A2591" s="156"/>
    </row>
    <row r="2592" spans="1:1" x14ac:dyDescent="0.25">
      <c r="A2592" s="156"/>
    </row>
    <row r="2593" spans="1:1" x14ac:dyDescent="0.25">
      <c r="A2593" s="156"/>
    </row>
    <row r="2594" spans="1:1" x14ac:dyDescent="0.25">
      <c r="A2594" s="156"/>
    </row>
    <row r="2595" spans="1:1" x14ac:dyDescent="0.25">
      <c r="A2595" s="156"/>
    </row>
    <row r="2596" spans="1:1" x14ac:dyDescent="0.25">
      <c r="A2596" s="156"/>
    </row>
    <row r="2597" spans="1:1" x14ac:dyDescent="0.25">
      <c r="A2597" s="156"/>
    </row>
    <row r="2598" spans="1:1" x14ac:dyDescent="0.25">
      <c r="A2598" s="156"/>
    </row>
    <row r="2599" spans="1:1" x14ac:dyDescent="0.25">
      <c r="A2599" s="156"/>
    </row>
    <row r="2600" spans="1:1" x14ac:dyDescent="0.25">
      <c r="A2600" s="156"/>
    </row>
    <row r="2601" spans="1:1" x14ac:dyDescent="0.25">
      <c r="A2601" s="156"/>
    </row>
    <row r="2602" spans="1:1" x14ac:dyDescent="0.25">
      <c r="A2602" s="156"/>
    </row>
    <row r="2603" spans="1:1" x14ac:dyDescent="0.25">
      <c r="A2603" s="156"/>
    </row>
    <row r="2604" spans="1:1" x14ac:dyDescent="0.25">
      <c r="A2604" s="156"/>
    </row>
    <row r="2605" spans="1:1" x14ac:dyDescent="0.25">
      <c r="A2605" s="156"/>
    </row>
    <row r="2606" spans="1:1" x14ac:dyDescent="0.25">
      <c r="A2606" s="156"/>
    </row>
    <row r="2607" spans="1:1" x14ac:dyDescent="0.25">
      <c r="A2607" s="156"/>
    </row>
    <row r="2608" spans="1:1" x14ac:dyDescent="0.25">
      <c r="A2608" s="156"/>
    </row>
    <row r="2609" spans="1:1" x14ac:dyDescent="0.25">
      <c r="A2609" s="156"/>
    </row>
    <row r="2610" spans="1:1" x14ac:dyDescent="0.25">
      <c r="A2610" s="156"/>
    </row>
    <row r="2611" spans="1:1" x14ac:dyDescent="0.25">
      <c r="A2611" s="156"/>
    </row>
    <row r="2612" spans="1:1" x14ac:dyDescent="0.25">
      <c r="A2612" s="156"/>
    </row>
    <row r="2613" spans="1:1" x14ac:dyDescent="0.25">
      <c r="A2613" s="156"/>
    </row>
    <row r="2614" spans="1:1" x14ac:dyDescent="0.25">
      <c r="A2614" s="156"/>
    </row>
    <row r="2615" spans="1:1" x14ac:dyDescent="0.25">
      <c r="A2615" s="156"/>
    </row>
    <row r="2616" spans="1:1" x14ac:dyDescent="0.25">
      <c r="A2616" s="156"/>
    </row>
    <row r="2617" spans="1:1" x14ac:dyDescent="0.25">
      <c r="A2617" s="156"/>
    </row>
    <row r="2618" spans="1:1" x14ac:dyDescent="0.25">
      <c r="A2618" s="156"/>
    </row>
    <row r="2619" spans="1:1" x14ac:dyDescent="0.25">
      <c r="A2619" s="156"/>
    </row>
    <row r="2620" spans="1:1" x14ac:dyDescent="0.25">
      <c r="A2620" s="156"/>
    </row>
    <row r="2621" spans="1:1" x14ac:dyDescent="0.25">
      <c r="A2621" s="156"/>
    </row>
    <row r="2622" spans="1:1" x14ac:dyDescent="0.25">
      <c r="A2622" s="156"/>
    </row>
    <row r="2623" spans="1:1" x14ac:dyDescent="0.25">
      <c r="A2623" s="156"/>
    </row>
    <row r="2624" spans="1:1" x14ac:dyDescent="0.25">
      <c r="A2624" s="156"/>
    </row>
    <row r="2625" spans="1:1" x14ac:dyDescent="0.25">
      <c r="A2625" s="156"/>
    </row>
    <row r="2626" spans="1:1" x14ac:dyDescent="0.25">
      <c r="A2626" s="156"/>
    </row>
    <row r="2627" spans="1:1" x14ac:dyDescent="0.25">
      <c r="A2627" s="156"/>
    </row>
    <row r="2628" spans="1:1" x14ac:dyDescent="0.25">
      <c r="A2628" s="156"/>
    </row>
    <row r="2629" spans="1:1" x14ac:dyDescent="0.25">
      <c r="A2629" s="156"/>
    </row>
    <row r="2630" spans="1:1" x14ac:dyDescent="0.25">
      <c r="A2630" s="156"/>
    </row>
    <row r="2631" spans="1:1" x14ac:dyDescent="0.25">
      <c r="A2631" s="156"/>
    </row>
    <row r="2632" spans="1:1" x14ac:dyDescent="0.25">
      <c r="A2632" s="156"/>
    </row>
    <row r="2633" spans="1:1" x14ac:dyDescent="0.25">
      <c r="A2633" s="156"/>
    </row>
    <row r="2634" spans="1:1" x14ac:dyDescent="0.25">
      <c r="A2634" s="156"/>
    </row>
    <row r="2635" spans="1:1" x14ac:dyDescent="0.25">
      <c r="A2635" s="156"/>
    </row>
    <row r="2636" spans="1:1" x14ac:dyDescent="0.25">
      <c r="A2636" s="156"/>
    </row>
    <row r="2637" spans="1:1" x14ac:dyDescent="0.25">
      <c r="A2637" s="156"/>
    </row>
    <row r="2638" spans="1:1" x14ac:dyDescent="0.25">
      <c r="A2638" s="156"/>
    </row>
    <row r="2639" spans="1:1" x14ac:dyDescent="0.25">
      <c r="A2639" s="156"/>
    </row>
    <row r="2640" spans="1:1" x14ac:dyDescent="0.25">
      <c r="A2640" s="156"/>
    </row>
    <row r="2641" spans="1:1" x14ac:dyDescent="0.25">
      <c r="A2641" s="156"/>
    </row>
    <row r="2642" spans="1:1" x14ac:dyDescent="0.25">
      <c r="A2642" s="156"/>
    </row>
    <row r="2643" spans="1:1" x14ac:dyDescent="0.25">
      <c r="A2643" s="156"/>
    </row>
    <row r="2644" spans="1:1" x14ac:dyDescent="0.25">
      <c r="A2644" s="156"/>
    </row>
    <row r="2645" spans="1:1" x14ac:dyDescent="0.25">
      <c r="A2645" s="156"/>
    </row>
    <row r="2646" spans="1:1" x14ac:dyDescent="0.25">
      <c r="A2646" s="156"/>
    </row>
    <row r="2647" spans="1:1" x14ac:dyDescent="0.25">
      <c r="A2647" s="156"/>
    </row>
    <row r="2648" spans="1:1" x14ac:dyDescent="0.25">
      <c r="A2648" s="156"/>
    </row>
    <row r="2649" spans="1:1" x14ac:dyDescent="0.25">
      <c r="A2649" s="156"/>
    </row>
    <row r="2650" spans="1:1" x14ac:dyDescent="0.25">
      <c r="A2650" s="156"/>
    </row>
    <row r="2651" spans="1:1" x14ac:dyDescent="0.25">
      <c r="A2651" s="156"/>
    </row>
    <row r="2652" spans="1:1" x14ac:dyDescent="0.25">
      <c r="A2652" s="156"/>
    </row>
    <row r="2653" spans="1:1" x14ac:dyDescent="0.25">
      <c r="A2653" s="156"/>
    </row>
    <row r="2654" spans="1:1" x14ac:dyDescent="0.25">
      <c r="A2654" s="156"/>
    </row>
    <row r="2655" spans="1:1" x14ac:dyDescent="0.25">
      <c r="A2655" s="156"/>
    </row>
    <row r="2656" spans="1:1" x14ac:dyDescent="0.25">
      <c r="A2656" s="156"/>
    </row>
    <row r="2657" spans="1:1" x14ac:dyDescent="0.25">
      <c r="A2657" s="156"/>
    </row>
    <row r="2658" spans="1:1" x14ac:dyDescent="0.25">
      <c r="A2658" s="156"/>
    </row>
    <row r="2659" spans="1:1" x14ac:dyDescent="0.25">
      <c r="A2659" s="156"/>
    </row>
    <row r="2660" spans="1:1" x14ac:dyDescent="0.25">
      <c r="A2660" s="156"/>
    </row>
    <row r="2661" spans="1:1" x14ac:dyDescent="0.25">
      <c r="A2661" s="156"/>
    </row>
    <row r="2662" spans="1:1" x14ac:dyDescent="0.25">
      <c r="A2662" s="156"/>
    </row>
    <row r="2663" spans="1:1" x14ac:dyDescent="0.25">
      <c r="A2663" s="156"/>
    </row>
    <row r="2664" spans="1:1" x14ac:dyDescent="0.25">
      <c r="A2664" s="156"/>
    </row>
    <row r="2665" spans="1:1" x14ac:dyDescent="0.25">
      <c r="A2665" s="156"/>
    </row>
    <row r="2666" spans="1:1" x14ac:dyDescent="0.25">
      <c r="A2666" s="156"/>
    </row>
    <row r="2667" spans="1:1" x14ac:dyDescent="0.25">
      <c r="A2667" s="156"/>
    </row>
    <row r="2668" spans="1:1" x14ac:dyDescent="0.25">
      <c r="A2668" s="156"/>
    </row>
    <row r="2669" spans="1:1" x14ac:dyDescent="0.25">
      <c r="A2669" s="156"/>
    </row>
    <row r="2670" spans="1:1" x14ac:dyDescent="0.25">
      <c r="A2670" s="156"/>
    </row>
    <row r="2671" spans="1:1" x14ac:dyDescent="0.25">
      <c r="A2671" s="156"/>
    </row>
    <row r="2672" spans="1:1" x14ac:dyDescent="0.25">
      <c r="A2672" s="156"/>
    </row>
    <row r="2673" spans="1:1" x14ac:dyDescent="0.25">
      <c r="A2673" s="156"/>
    </row>
    <row r="2674" spans="1:1" x14ac:dyDescent="0.25">
      <c r="A2674" s="156"/>
    </row>
    <row r="2675" spans="1:1" x14ac:dyDescent="0.25">
      <c r="A2675" s="156"/>
    </row>
    <row r="2676" spans="1:1" x14ac:dyDescent="0.25">
      <c r="A2676" s="156"/>
    </row>
    <row r="2677" spans="1:1" x14ac:dyDescent="0.25">
      <c r="A2677" s="156"/>
    </row>
    <row r="2678" spans="1:1" x14ac:dyDescent="0.25">
      <c r="A2678" s="156"/>
    </row>
    <row r="2679" spans="1:1" x14ac:dyDescent="0.25">
      <c r="A2679" s="156"/>
    </row>
    <row r="2680" spans="1:1" x14ac:dyDescent="0.25">
      <c r="A2680" s="156"/>
    </row>
    <row r="2681" spans="1:1" x14ac:dyDescent="0.25">
      <c r="A2681" s="156"/>
    </row>
    <row r="2682" spans="1:1" x14ac:dyDescent="0.25">
      <c r="A2682" s="156"/>
    </row>
    <row r="2683" spans="1:1" x14ac:dyDescent="0.25">
      <c r="A2683" s="156"/>
    </row>
    <row r="2684" spans="1:1" x14ac:dyDescent="0.25">
      <c r="A2684" s="156"/>
    </row>
    <row r="2685" spans="1:1" x14ac:dyDescent="0.25">
      <c r="A2685" s="156"/>
    </row>
    <row r="2686" spans="1:1" x14ac:dyDescent="0.25">
      <c r="A2686" s="156"/>
    </row>
    <row r="2687" spans="1:1" x14ac:dyDescent="0.25">
      <c r="A2687" s="156"/>
    </row>
    <row r="2688" spans="1:1" x14ac:dyDescent="0.25">
      <c r="A2688" s="156"/>
    </row>
    <row r="2689" spans="1:1" x14ac:dyDescent="0.25">
      <c r="A2689" s="156"/>
    </row>
    <row r="2690" spans="1:1" x14ac:dyDescent="0.25">
      <c r="A2690" s="156"/>
    </row>
    <row r="2691" spans="1:1" x14ac:dyDescent="0.25">
      <c r="A2691" s="156"/>
    </row>
    <row r="2692" spans="1:1" x14ac:dyDescent="0.25">
      <c r="A2692" s="156"/>
    </row>
    <row r="2693" spans="1:1" x14ac:dyDescent="0.25">
      <c r="A2693" s="156"/>
    </row>
    <row r="2694" spans="1:1" x14ac:dyDescent="0.25">
      <c r="A2694" s="156"/>
    </row>
    <row r="2695" spans="1:1" x14ac:dyDescent="0.25">
      <c r="A2695" s="156"/>
    </row>
    <row r="2696" spans="1:1" x14ac:dyDescent="0.25">
      <c r="A2696" s="156"/>
    </row>
    <row r="2697" spans="1:1" x14ac:dyDescent="0.25">
      <c r="A2697" s="156"/>
    </row>
    <row r="2698" spans="1:1" x14ac:dyDescent="0.25">
      <c r="A2698" s="156"/>
    </row>
    <row r="2699" spans="1:1" x14ac:dyDescent="0.25">
      <c r="A2699" s="156"/>
    </row>
    <row r="2700" spans="1:1" x14ac:dyDescent="0.25">
      <c r="A2700" s="156"/>
    </row>
    <row r="2701" spans="1:1" x14ac:dyDescent="0.25">
      <c r="A2701" s="156"/>
    </row>
    <row r="2702" spans="1:1" x14ac:dyDescent="0.25">
      <c r="A2702" s="156"/>
    </row>
    <row r="2703" spans="1:1" x14ac:dyDescent="0.25">
      <c r="A2703" s="156"/>
    </row>
    <row r="2704" spans="1:1" x14ac:dyDescent="0.25">
      <c r="A2704" s="156"/>
    </row>
    <row r="2705" spans="1:1" x14ac:dyDescent="0.25">
      <c r="A2705" s="156"/>
    </row>
    <row r="2706" spans="1:1" x14ac:dyDescent="0.25">
      <c r="A2706" s="156"/>
    </row>
    <row r="2707" spans="1:1" x14ac:dyDescent="0.25">
      <c r="A2707" s="156"/>
    </row>
    <row r="2708" spans="1:1" x14ac:dyDescent="0.25">
      <c r="A2708" s="156"/>
    </row>
    <row r="2709" spans="1:1" x14ac:dyDescent="0.25">
      <c r="A2709" s="156"/>
    </row>
    <row r="2710" spans="1:1" x14ac:dyDescent="0.25">
      <c r="A2710" s="156"/>
    </row>
    <row r="2711" spans="1:1" x14ac:dyDescent="0.25">
      <c r="A2711" s="156"/>
    </row>
    <row r="2712" spans="1:1" x14ac:dyDescent="0.25">
      <c r="A2712" s="156"/>
    </row>
    <row r="2713" spans="1:1" x14ac:dyDescent="0.25">
      <c r="A2713" s="156"/>
    </row>
    <row r="2714" spans="1:1" x14ac:dyDescent="0.25">
      <c r="A2714" s="156"/>
    </row>
    <row r="2715" spans="1:1" x14ac:dyDescent="0.25">
      <c r="A2715" s="156"/>
    </row>
    <row r="2716" spans="1:1" x14ac:dyDescent="0.25">
      <c r="A2716" s="156"/>
    </row>
    <row r="2717" spans="1:1" x14ac:dyDescent="0.25">
      <c r="A2717" s="156"/>
    </row>
    <row r="2718" spans="1:1" x14ac:dyDescent="0.25">
      <c r="A2718" s="156"/>
    </row>
    <row r="2719" spans="1:1" x14ac:dyDescent="0.25">
      <c r="A2719" s="156"/>
    </row>
    <row r="2720" spans="1:1" x14ac:dyDescent="0.25">
      <c r="A2720" s="156"/>
    </row>
    <row r="2721" spans="1:1" x14ac:dyDescent="0.25">
      <c r="A2721" s="156"/>
    </row>
    <row r="2722" spans="1:1" x14ac:dyDescent="0.25">
      <c r="A2722" s="156"/>
    </row>
    <row r="2723" spans="1:1" x14ac:dyDescent="0.25">
      <c r="A2723" s="156"/>
    </row>
    <row r="2724" spans="1:1" x14ac:dyDescent="0.25">
      <c r="A2724" s="156"/>
    </row>
    <row r="2725" spans="1:1" x14ac:dyDescent="0.25">
      <c r="A2725" s="156"/>
    </row>
    <row r="2726" spans="1:1" x14ac:dyDescent="0.25">
      <c r="A2726" s="156"/>
    </row>
    <row r="2727" spans="1:1" x14ac:dyDescent="0.25">
      <c r="A2727" s="156"/>
    </row>
    <row r="2728" spans="1:1" x14ac:dyDescent="0.25">
      <c r="A2728" s="156"/>
    </row>
    <row r="2729" spans="1:1" x14ac:dyDescent="0.25">
      <c r="A2729" s="156"/>
    </row>
    <row r="2730" spans="1:1" x14ac:dyDescent="0.25">
      <c r="A2730" s="156"/>
    </row>
    <row r="2731" spans="1:1" x14ac:dyDescent="0.25">
      <c r="A2731" s="156"/>
    </row>
    <row r="2732" spans="1:1" x14ac:dyDescent="0.25">
      <c r="A2732" s="156"/>
    </row>
    <row r="2733" spans="1:1" x14ac:dyDescent="0.25">
      <c r="A2733" s="156"/>
    </row>
    <row r="2734" spans="1:1" x14ac:dyDescent="0.25">
      <c r="A2734" s="156"/>
    </row>
    <row r="2735" spans="1:1" x14ac:dyDescent="0.25">
      <c r="A2735" s="156"/>
    </row>
    <row r="2736" spans="1:1" x14ac:dyDescent="0.25">
      <c r="A2736" s="156"/>
    </row>
    <row r="2737" spans="1:1" x14ac:dyDescent="0.25">
      <c r="A2737" s="156"/>
    </row>
    <row r="2738" spans="1:1" x14ac:dyDescent="0.25">
      <c r="A2738" s="156"/>
    </row>
    <row r="2739" spans="1:1" x14ac:dyDescent="0.25">
      <c r="A2739" s="156"/>
    </row>
    <row r="2740" spans="1:1" x14ac:dyDescent="0.25">
      <c r="A2740" s="156"/>
    </row>
    <row r="2741" spans="1:1" x14ac:dyDescent="0.25">
      <c r="A2741" s="156"/>
    </row>
    <row r="2742" spans="1:1" x14ac:dyDescent="0.25">
      <c r="A2742" s="156"/>
    </row>
    <row r="2743" spans="1:1" x14ac:dyDescent="0.25">
      <c r="A2743" s="156"/>
    </row>
    <row r="2744" spans="1:1" x14ac:dyDescent="0.25">
      <c r="A2744" s="156"/>
    </row>
    <row r="2745" spans="1:1" x14ac:dyDescent="0.25">
      <c r="A2745" s="156"/>
    </row>
    <row r="2746" spans="1:1" x14ac:dyDescent="0.25">
      <c r="A2746" s="156"/>
    </row>
    <row r="2747" spans="1:1" x14ac:dyDescent="0.25">
      <c r="A2747" s="156"/>
    </row>
    <row r="2748" spans="1:1" x14ac:dyDescent="0.25">
      <c r="A2748" s="156"/>
    </row>
    <row r="2749" spans="1:1" x14ac:dyDescent="0.25">
      <c r="A2749" s="156"/>
    </row>
    <row r="2750" spans="1:1" x14ac:dyDescent="0.25">
      <c r="A2750" s="156"/>
    </row>
    <row r="2751" spans="1:1" x14ac:dyDescent="0.25">
      <c r="A2751" s="156"/>
    </row>
    <row r="2752" spans="1:1" x14ac:dyDescent="0.25">
      <c r="A2752" s="156"/>
    </row>
    <row r="2753" spans="1:1" x14ac:dyDescent="0.25">
      <c r="A2753" s="156"/>
    </row>
    <row r="2754" spans="1:1" x14ac:dyDescent="0.25">
      <c r="A2754" s="156"/>
    </row>
    <row r="2755" spans="1:1" x14ac:dyDescent="0.25">
      <c r="A2755" s="156"/>
    </row>
    <row r="2756" spans="1:1" x14ac:dyDescent="0.25">
      <c r="A2756" s="156"/>
    </row>
    <row r="2757" spans="1:1" x14ac:dyDescent="0.25">
      <c r="A2757" s="156"/>
    </row>
    <row r="2758" spans="1:1" x14ac:dyDescent="0.25">
      <c r="A2758" s="156"/>
    </row>
    <row r="2759" spans="1:1" x14ac:dyDescent="0.25">
      <c r="A2759" s="156"/>
    </row>
    <row r="2760" spans="1:1" x14ac:dyDescent="0.25">
      <c r="A2760" s="156"/>
    </row>
    <row r="2761" spans="1:1" x14ac:dyDescent="0.25">
      <c r="A2761" s="156"/>
    </row>
    <row r="2762" spans="1:1" x14ac:dyDescent="0.25">
      <c r="A2762" s="156"/>
    </row>
    <row r="2763" spans="1:1" x14ac:dyDescent="0.25">
      <c r="A2763" s="156"/>
    </row>
    <row r="2764" spans="1:1" x14ac:dyDescent="0.25">
      <c r="A2764" s="156"/>
    </row>
    <row r="2765" spans="1:1" x14ac:dyDescent="0.25">
      <c r="A2765" s="156"/>
    </row>
    <row r="2766" spans="1:1" x14ac:dyDescent="0.25">
      <c r="A2766" s="156"/>
    </row>
    <row r="2767" spans="1:1" x14ac:dyDescent="0.25">
      <c r="A2767" s="156"/>
    </row>
    <row r="2768" spans="1:1" x14ac:dyDescent="0.25">
      <c r="A2768" s="156"/>
    </row>
    <row r="2769" spans="1:1" x14ac:dyDescent="0.25">
      <c r="A2769" s="156"/>
    </row>
    <row r="2770" spans="1:1" x14ac:dyDescent="0.25">
      <c r="A2770" s="156"/>
    </row>
    <row r="2771" spans="1:1" x14ac:dyDescent="0.25">
      <c r="A2771" s="156"/>
    </row>
    <row r="2772" spans="1:1" x14ac:dyDescent="0.25">
      <c r="A2772" s="156"/>
    </row>
    <row r="2773" spans="1:1" x14ac:dyDescent="0.25">
      <c r="A2773" s="156"/>
    </row>
    <row r="2774" spans="1:1" x14ac:dyDescent="0.25">
      <c r="A2774" s="156"/>
    </row>
    <row r="2775" spans="1:1" x14ac:dyDescent="0.25">
      <c r="A2775" s="156"/>
    </row>
    <row r="2776" spans="1:1" x14ac:dyDescent="0.25">
      <c r="A2776" s="156"/>
    </row>
    <row r="2777" spans="1:1" x14ac:dyDescent="0.25">
      <c r="A2777" s="156"/>
    </row>
    <row r="2778" spans="1:1" x14ac:dyDescent="0.25">
      <c r="A2778" s="156"/>
    </row>
    <row r="2779" spans="1:1" x14ac:dyDescent="0.25">
      <c r="A2779" s="156"/>
    </row>
    <row r="2780" spans="1:1" x14ac:dyDescent="0.25">
      <c r="A2780" s="156"/>
    </row>
    <row r="2781" spans="1:1" x14ac:dyDescent="0.25">
      <c r="A2781" s="156"/>
    </row>
    <row r="2782" spans="1:1" x14ac:dyDescent="0.25">
      <c r="A2782" s="156"/>
    </row>
    <row r="2783" spans="1:1" x14ac:dyDescent="0.25">
      <c r="A2783" s="156"/>
    </row>
    <row r="2784" spans="1:1" x14ac:dyDescent="0.25">
      <c r="A2784" s="156"/>
    </row>
    <row r="2785" spans="1:1" x14ac:dyDescent="0.25">
      <c r="A2785" s="156"/>
    </row>
    <row r="2786" spans="1:1" x14ac:dyDescent="0.25">
      <c r="A2786" s="156"/>
    </row>
    <row r="2787" spans="1:1" x14ac:dyDescent="0.25">
      <c r="A2787" s="156"/>
    </row>
    <row r="2788" spans="1:1" x14ac:dyDescent="0.25">
      <c r="A2788" s="156"/>
    </row>
    <row r="2789" spans="1:1" x14ac:dyDescent="0.25">
      <c r="A2789" s="156"/>
    </row>
    <row r="2790" spans="1:1" x14ac:dyDescent="0.25">
      <c r="A2790" s="156"/>
    </row>
    <row r="2791" spans="1:1" x14ac:dyDescent="0.25">
      <c r="A2791" s="156"/>
    </row>
    <row r="2792" spans="1:1" x14ac:dyDescent="0.25">
      <c r="A2792" s="156"/>
    </row>
    <row r="2793" spans="1:1" x14ac:dyDescent="0.25">
      <c r="A2793" s="156"/>
    </row>
    <row r="2794" spans="1:1" x14ac:dyDescent="0.25">
      <c r="A2794" s="156"/>
    </row>
    <row r="2795" spans="1:1" x14ac:dyDescent="0.25">
      <c r="A2795" s="156"/>
    </row>
    <row r="2796" spans="1:1" x14ac:dyDescent="0.25">
      <c r="A2796" s="156"/>
    </row>
    <row r="2797" spans="1:1" x14ac:dyDescent="0.25">
      <c r="A2797" s="156"/>
    </row>
    <row r="2798" spans="1:1" x14ac:dyDescent="0.25">
      <c r="A2798" s="156"/>
    </row>
    <row r="2799" spans="1:1" x14ac:dyDescent="0.25">
      <c r="A2799" s="156"/>
    </row>
    <row r="2800" spans="1:1" x14ac:dyDescent="0.25">
      <c r="A2800" s="156"/>
    </row>
    <row r="2801" spans="1:1" x14ac:dyDescent="0.25">
      <c r="A2801" s="156"/>
    </row>
    <row r="2802" spans="1:1" x14ac:dyDescent="0.25">
      <c r="A2802" s="156"/>
    </row>
    <row r="2803" spans="1:1" x14ac:dyDescent="0.25">
      <c r="A2803" s="156"/>
    </row>
    <row r="2804" spans="1:1" x14ac:dyDescent="0.25">
      <c r="A2804" s="156"/>
    </row>
    <row r="2805" spans="1:1" x14ac:dyDescent="0.25">
      <c r="A2805" s="156"/>
    </row>
    <row r="2806" spans="1:1" x14ac:dyDescent="0.25">
      <c r="A2806" s="156"/>
    </row>
    <row r="2807" spans="1:1" x14ac:dyDescent="0.25">
      <c r="A2807" s="156"/>
    </row>
    <row r="2808" spans="1:1" x14ac:dyDescent="0.25">
      <c r="A2808" s="156"/>
    </row>
    <row r="2809" spans="1:1" x14ac:dyDescent="0.25">
      <c r="A2809" s="156"/>
    </row>
    <row r="2810" spans="1:1" x14ac:dyDescent="0.25">
      <c r="A2810" s="156"/>
    </row>
    <row r="2811" spans="1:1" x14ac:dyDescent="0.25">
      <c r="A2811" s="156"/>
    </row>
    <row r="2812" spans="1:1" x14ac:dyDescent="0.25">
      <c r="A2812" s="156"/>
    </row>
    <row r="2813" spans="1:1" x14ac:dyDescent="0.25">
      <c r="A2813" s="156"/>
    </row>
    <row r="2814" spans="1:1" x14ac:dyDescent="0.25">
      <c r="A2814" s="156"/>
    </row>
    <row r="2815" spans="1:1" x14ac:dyDescent="0.25">
      <c r="A2815" s="156"/>
    </row>
    <row r="2816" spans="1:1" x14ac:dyDescent="0.25">
      <c r="A2816" s="156"/>
    </row>
    <row r="2817" spans="1:1" x14ac:dyDescent="0.25">
      <c r="A2817" s="156"/>
    </row>
    <row r="2818" spans="1:1" x14ac:dyDescent="0.25">
      <c r="A2818" s="156"/>
    </row>
    <row r="2819" spans="1:1" x14ac:dyDescent="0.25">
      <c r="A2819" s="156"/>
    </row>
    <row r="2820" spans="1:1" x14ac:dyDescent="0.25">
      <c r="A2820" s="156"/>
    </row>
    <row r="2821" spans="1:1" x14ac:dyDescent="0.25">
      <c r="A2821" s="156"/>
    </row>
    <row r="2822" spans="1:1" x14ac:dyDescent="0.25">
      <c r="A2822" s="156"/>
    </row>
    <row r="2823" spans="1:1" x14ac:dyDescent="0.25">
      <c r="A2823" s="156"/>
    </row>
    <row r="2824" spans="1:1" x14ac:dyDescent="0.25">
      <c r="A2824" s="156"/>
    </row>
    <row r="2825" spans="1:1" x14ac:dyDescent="0.25">
      <c r="A2825" s="156"/>
    </row>
    <row r="2826" spans="1:1" x14ac:dyDescent="0.25">
      <c r="A2826" s="156"/>
    </row>
    <row r="2827" spans="1:1" x14ac:dyDescent="0.25">
      <c r="A2827" s="156"/>
    </row>
    <row r="2828" spans="1:1" x14ac:dyDescent="0.25">
      <c r="A2828" s="156"/>
    </row>
    <row r="2829" spans="1:1" x14ac:dyDescent="0.25">
      <c r="A2829" s="156"/>
    </row>
    <row r="2830" spans="1:1" x14ac:dyDescent="0.25">
      <c r="A2830" s="156"/>
    </row>
    <row r="2831" spans="1:1" x14ac:dyDescent="0.25">
      <c r="A2831" s="156"/>
    </row>
    <row r="2832" spans="1:1" x14ac:dyDescent="0.25">
      <c r="A2832" s="156"/>
    </row>
    <row r="2833" spans="1:1" x14ac:dyDescent="0.25">
      <c r="A2833" s="156"/>
    </row>
    <row r="2834" spans="1:1" x14ac:dyDescent="0.25">
      <c r="A2834" s="156"/>
    </row>
    <row r="2835" spans="1:1" x14ac:dyDescent="0.25">
      <c r="A2835" s="156"/>
    </row>
    <row r="2836" spans="1:1" x14ac:dyDescent="0.25">
      <c r="A2836" s="156"/>
    </row>
    <row r="2837" spans="1:1" x14ac:dyDescent="0.25">
      <c r="A2837" s="156"/>
    </row>
    <row r="2838" spans="1:1" x14ac:dyDescent="0.25">
      <c r="A2838" s="156"/>
    </row>
    <row r="2839" spans="1:1" x14ac:dyDescent="0.25">
      <c r="A2839" s="156"/>
    </row>
    <row r="2840" spans="1:1" x14ac:dyDescent="0.25">
      <c r="A2840" s="156"/>
    </row>
    <row r="2841" spans="1:1" x14ac:dyDescent="0.25">
      <c r="A2841" s="156"/>
    </row>
    <row r="2842" spans="1:1" x14ac:dyDescent="0.25">
      <c r="A2842" s="156"/>
    </row>
    <row r="2843" spans="1:1" x14ac:dyDescent="0.25">
      <c r="A2843" s="156"/>
    </row>
    <row r="2844" spans="1:1" x14ac:dyDescent="0.25">
      <c r="A2844" s="156"/>
    </row>
    <row r="2845" spans="1:1" x14ac:dyDescent="0.25">
      <c r="A2845" s="156"/>
    </row>
    <row r="2846" spans="1:1" x14ac:dyDescent="0.25">
      <c r="A2846" s="156"/>
    </row>
    <row r="2847" spans="1:1" x14ac:dyDescent="0.25">
      <c r="A2847" s="156"/>
    </row>
    <row r="2848" spans="1:1" x14ac:dyDescent="0.25">
      <c r="A2848" s="156"/>
    </row>
    <row r="2849" spans="1:1" x14ac:dyDescent="0.25">
      <c r="A2849" s="156"/>
    </row>
    <row r="2850" spans="1:1" x14ac:dyDescent="0.25">
      <c r="A2850" s="156"/>
    </row>
    <row r="2851" spans="1:1" x14ac:dyDescent="0.25">
      <c r="A2851" s="156"/>
    </row>
    <row r="2852" spans="1:1" x14ac:dyDescent="0.25">
      <c r="A2852" s="156"/>
    </row>
    <row r="2853" spans="1:1" x14ac:dyDescent="0.25">
      <c r="A2853" s="156"/>
    </row>
    <row r="2854" spans="1:1" x14ac:dyDescent="0.25">
      <c r="A2854" s="156"/>
    </row>
    <row r="2855" spans="1:1" x14ac:dyDescent="0.25">
      <c r="A2855" s="156"/>
    </row>
    <row r="2856" spans="1:1" x14ac:dyDescent="0.25">
      <c r="A2856" s="156"/>
    </row>
    <row r="2857" spans="1:1" x14ac:dyDescent="0.25">
      <c r="A2857" s="156"/>
    </row>
    <row r="2858" spans="1:1" x14ac:dyDescent="0.25">
      <c r="A2858" s="156"/>
    </row>
    <row r="2859" spans="1:1" x14ac:dyDescent="0.25">
      <c r="A2859" s="156"/>
    </row>
    <row r="2860" spans="1:1" x14ac:dyDescent="0.25">
      <c r="A2860" s="156"/>
    </row>
    <row r="2861" spans="1:1" x14ac:dyDescent="0.25">
      <c r="A2861" s="156"/>
    </row>
    <row r="2862" spans="1:1" x14ac:dyDescent="0.25">
      <c r="A2862" s="156"/>
    </row>
    <row r="2863" spans="1:1" x14ac:dyDescent="0.25">
      <c r="A2863" s="156"/>
    </row>
    <row r="2864" spans="1:1" x14ac:dyDescent="0.25">
      <c r="A2864" s="156"/>
    </row>
    <row r="2865" spans="1:1" x14ac:dyDescent="0.25">
      <c r="A2865" s="156"/>
    </row>
    <row r="2866" spans="1:1" x14ac:dyDescent="0.25">
      <c r="A2866" s="156"/>
    </row>
    <row r="2867" spans="1:1" x14ac:dyDescent="0.25">
      <c r="A2867" s="156"/>
    </row>
    <row r="2868" spans="1:1" x14ac:dyDescent="0.25">
      <c r="A2868" s="156"/>
    </row>
    <row r="2869" spans="1:1" x14ac:dyDescent="0.25">
      <c r="A2869" s="156"/>
    </row>
    <row r="2870" spans="1:1" x14ac:dyDescent="0.25">
      <c r="A2870" s="156"/>
    </row>
    <row r="2871" spans="1:1" x14ac:dyDescent="0.25">
      <c r="A2871" s="156"/>
    </row>
    <row r="2872" spans="1:1" x14ac:dyDescent="0.25">
      <c r="A2872" s="156"/>
    </row>
    <row r="2873" spans="1:1" x14ac:dyDescent="0.25">
      <c r="A2873" s="156"/>
    </row>
    <row r="2874" spans="1:1" x14ac:dyDescent="0.25">
      <c r="A2874" s="156"/>
    </row>
    <row r="2875" spans="1:1" x14ac:dyDescent="0.25">
      <c r="A2875" s="156"/>
    </row>
    <row r="2876" spans="1:1" x14ac:dyDescent="0.25">
      <c r="A2876" s="156"/>
    </row>
    <row r="2877" spans="1:1" x14ac:dyDescent="0.25">
      <c r="A2877" s="156"/>
    </row>
    <row r="2878" spans="1:1" x14ac:dyDescent="0.25">
      <c r="A2878" s="156"/>
    </row>
    <row r="2879" spans="1:1" x14ac:dyDescent="0.25">
      <c r="A2879" s="156"/>
    </row>
    <row r="2880" spans="1:1" x14ac:dyDescent="0.25">
      <c r="A2880" s="156"/>
    </row>
    <row r="2881" spans="1:1" x14ac:dyDescent="0.25">
      <c r="A2881" s="156"/>
    </row>
    <row r="2882" spans="1:1" x14ac:dyDescent="0.25">
      <c r="A2882" s="156"/>
    </row>
    <row r="2883" spans="1:1" x14ac:dyDescent="0.25">
      <c r="A2883" s="156"/>
    </row>
    <row r="2884" spans="1:1" x14ac:dyDescent="0.25">
      <c r="A2884" s="156"/>
    </row>
    <row r="2885" spans="1:1" x14ac:dyDescent="0.25">
      <c r="A2885" s="156"/>
    </row>
    <row r="2886" spans="1:1" x14ac:dyDescent="0.25">
      <c r="A2886" s="156"/>
    </row>
    <row r="2887" spans="1:1" x14ac:dyDescent="0.25">
      <c r="A2887" s="156"/>
    </row>
    <row r="2888" spans="1:1" x14ac:dyDescent="0.25">
      <c r="A2888" s="156"/>
    </row>
    <row r="2889" spans="1:1" x14ac:dyDescent="0.25">
      <c r="A2889" s="156"/>
    </row>
    <row r="2890" spans="1:1" x14ac:dyDescent="0.25">
      <c r="A2890" s="156"/>
    </row>
    <row r="2891" spans="1:1" x14ac:dyDescent="0.25">
      <c r="A2891" s="156"/>
    </row>
    <row r="2892" spans="1:1" x14ac:dyDescent="0.25">
      <c r="A2892" s="156"/>
    </row>
    <row r="2893" spans="1:1" x14ac:dyDescent="0.25">
      <c r="A2893" s="156"/>
    </row>
    <row r="2894" spans="1:1" x14ac:dyDescent="0.25">
      <c r="A2894" s="156"/>
    </row>
    <row r="2895" spans="1:1" x14ac:dyDescent="0.25">
      <c r="A2895" s="156"/>
    </row>
    <row r="2896" spans="1:1" x14ac:dyDescent="0.25">
      <c r="A2896" s="156"/>
    </row>
    <row r="2897" spans="1:1" x14ac:dyDescent="0.25">
      <c r="A2897" s="156"/>
    </row>
    <row r="2898" spans="1:1" x14ac:dyDescent="0.25">
      <c r="A2898" s="156"/>
    </row>
    <row r="2899" spans="1:1" x14ac:dyDescent="0.25">
      <c r="A2899" s="156"/>
    </row>
    <row r="2900" spans="1:1" x14ac:dyDescent="0.25">
      <c r="A2900" s="156"/>
    </row>
    <row r="2901" spans="1:1" x14ac:dyDescent="0.25">
      <c r="A2901" s="156"/>
    </row>
    <row r="2902" spans="1:1" x14ac:dyDescent="0.25">
      <c r="A2902" s="156"/>
    </row>
    <row r="2903" spans="1:1" x14ac:dyDescent="0.25">
      <c r="A2903" s="156"/>
    </row>
    <row r="2904" spans="1:1" x14ac:dyDescent="0.25">
      <c r="A2904" s="156"/>
    </row>
    <row r="2905" spans="1:1" x14ac:dyDescent="0.25">
      <c r="A2905" s="156"/>
    </row>
    <row r="2906" spans="1:1" x14ac:dyDescent="0.25">
      <c r="A2906" s="156"/>
    </row>
    <row r="2907" spans="1:1" x14ac:dyDescent="0.25">
      <c r="A2907" s="156"/>
    </row>
    <row r="2908" spans="1:1" x14ac:dyDescent="0.25">
      <c r="A2908" s="156"/>
    </row>
    <row r="2909" spans="1:1" x14ac:dyDescent="0.25">
      <c r="A2909" s="156"/>
    </row>
    <row r="2910" spans="1:1" x14ac:dyDescent="0.25">
      <c r="A2910" s="156"/>
    </row>
    <row r="2911" spans="1:1" x14ac:dyDescent="0.25">
      <c r="A2911" s="156"/>
    </row>
    <row r="2912" spans="1:1" x14ac:dyDescent="0.25">
      <c r="A2912" s="156"/>
    </row>
    <row r="2913" spans="1:1" x14ac:dyDescent="0.25">
      <c r="A2913" s="156"/>
    </row>
    <row r="2914" spans="1:1" x14ac:dyDescent="0.25">
      <c r="A2914" s="156"/>
    </row>
    <row r="2915" spans="1:1" x14ac:dyDescent="0.25">
      <c r="A2915" s="156"/>
    </row>
    <row r="2916" spans="1:1" x14ac:dyDescent="0.25">
      <c r="A2916" s="156"/>
    </row>
    <row r="2917" spans="1:1" x14ac:dyDescent="0.25">
      <c r="A2917" s="156"/>
    </row>
    <row r="2918" spans="1:1" x14ac:dyDescent="0.25">
      <c r="A2918" s="156"/>
    </row>
    <row r="2919" spans="1:1" x14ac:dyDescent="0.25">
      <c r="A2919" s="156"/>
    </row>
    <row r="2920" spans="1:1" x14ac:dyDescent="0.25">
      <c r="A2920" s="156"/>
    </row>
    <row r="2921" spans="1:1" x14ac:dyDescent="0.25">
      <c r="A2921" s="156"/>
    </row>
    <row r="2922" spans="1:1" x14ac:dyDescent="0.25">
      <c r="A2922" s="156"/>
    </row>
    <row r="2923" spans="1:1" x14ac:dyDescent="0.25">
      <c r="A2923" s="156"/>
    </row>
    <row r="2924" spans="1:1" x14ac:dyDescent="0.25">
      <c r="A2924" s="156"/>
    </row>
    <row r="2925" spans="1:1" x14ac:dyDescent="0.25">
      <c r="A2925" s="156"/>
    </row>
    <row r="2926" spans="1:1" x14ac:dyDescent="0.25">
      <c r="A2926" s="156"/>
    </row>
    <row r="2927" spans="1:1" x14ac:dyDescent="0.25">
      <c r="A2927" s="156"/>
    </row>
    <row r="2928" spans="1:1" x14ac:dyDescent="0.25">
      <c r="A2928" s="156"/>
    </row>
    <row r="2929" spans="1:1" x14ac:dyDescent="0.25">
      <c r="A2929" s="156"/>
    </row>
    <row r="2930" spans="1:1" x14ac:dyDescent="0.25">
      <c r="A2930" s="156"/>
    </row>
    <row r="2931" spans="1:1" x14ac:dyDescent="0.25">
      <c r="A2931" s="156"/>
    </row>
    <row r="2932" spans="1:1" x14ac:dyDescent="0.25">
      <c r="A2932" s="156"/>
    </row>
    <row r="2933" spans="1:1" x14ac:dyDescent="0.25">
      <c r="A2933" s="156"/>
    </row>
    <row r="2934" spans="1:1" x14ac:dyDescent="0.25">
      <c r="A2934" s="156"/>
    </row>
    <row r="2935" spans="1:1" x14ac:dyDescent="0.25">
      <c r="A2935" s="156"/>
    </row>
    <row r="2936" spans="1:1" x14ac:dyDescent="0.25">
      <c r="A2936" s="156"/>
    </row>
    <row r="2937" spans="1:1" x14ac:dyDescent="0.25">
      <c r="A2937" s="156"/>
    </row>
    <row r="2938" spans="1:1" x14ac:dyDescent="0.25">
      <c r="A2938" s="156"/>
    </row>
    <row r="2939" spans="1:1" x14ac:dyDescent="0.25">
      <c r="A2939" s="156"/>
    </row>
    <row r="2940" spans="1:1" x14ac:dyDescent="0.25">
      <c r="A2940" s="156"/>
    </row>
    <row r="2941" spans="1:1" x14ac:dyDescent="0.25">
      <c r="A2941" s="156"/>
    </row>
    <row r="2942" spans="1:1" x14ac:dyDescent="0.25">
      <c r="A2942" s="156"/>
    </row>
    <row r="2943" spans="1:1" x14ac:dyDescent="0.25">
      <c r="A2943" s="156"/>
    </row>
    <row r="2944" spans="1:1" x14ac:dyDescent="0.25">
      <c r="A2944" s="156"/>
    </row>
    <row r="2945" spans="1:1" x14ac:dyDescent="0.25">
      <c r="A2945" s="156"/>
    </row>
    <row r="2946" spans="1:1" x14ac:dyDescent="0.25">
      <c r="A2946" s="156"/>
    </row>
    <row r="2947" spans="1:1" x14ac:dyDescent="0.25">
      <c r="A2947" s="156"/>
    </row>
    <row r="2948" spans="1:1" x14ac:dyDescent="0.25">
      <c r="A2948" s="156"/>
    </row>
    <row r="2949" spans="1:1" x14ac:dyDescent="0.25">
      <c r="A2949" s="156"/>
    </row>
    <row r="2950" spans="1:1" x14ac:dyDescent="0.25">
      <c r="A2950" s="156"/>
    </row>
    <row r="2951" spans="1:1" x14ac:dyDescent="0.25">
      <c r="A2951" s="156"/>
    </row>
    <row r="2952" spans="1:1" x14ac:dyDescent="0.25">
      <c r="A2952" s="156"/>
    </row>
    <row r="2953" spans="1:1" x14ac:dyDescent="0.25">
      <c r="A2953" s="156"/>
    </row>
    <row r="2954" spans="1:1" x14ac:dyDescent="0.25">
      <c r="A2954" s="156"/>
    </row>
    <row r="2955" spans="1:1" x14ac:dyDescent="0.25">
      <c r="A2955" s="156"/>
    </row>
    <row r="2956" spans="1:1" x14ac:dyDescent="0.25">
      <c r="A2956" s="156"/>
    </row>
    <row r="2957" spans="1:1" x14ac:dyDescent="0.25">
      <c r="A2957" s="156"/>
    </row>
    <row r="2958" spans="1:1" x14ac:dyDescent="0.25">
      <c r="A2958" s="156"/>
    </row>
    <row r="2959" spans="1:1" x14ac:dyDescent="0.25">
      <c r="A2959" s="156"/>
    </row>
    <row r="2960" spans="1:1" x14ac:dyDescent="0.25">
      <c r="A2960" s="156"/>
    </row>
    <row r="2961" spans="1:1" x14ac:dyDescent="0.25">
      <c r="A2961" s="156"/>
    </row>
    <row r="2962" spans="1:1" x14ac:dyDescent="0.25">
      <c r="A2962" s="156"/>
    </row>
    <row r="2963" spans="1:1" x14ac:dyDescent="0.25">
      <c r="A2963" s="156"/>
    </row>
    <row r="2964" spans="1:1" x14ac:dyDescent="0.25">
      <c r="A2964" s="156"/>
    </row>
    <row r="2965" spans="1:1" x14ac:dyDescent="0.25">
      <c r="A2965" s="156"/>
    </row>
    <row r="2966" spans="1:1" x14ac:dyDescent="0.25">
      <c r="A2966" s="156"/>
    </row>
    <row r="2967" spans="1:1" x14ac:dyDescent="0.25">
      <c r="A2967" s="156"/>
    </row>
    <row r="2968" spans="1:1" x14ac:dyDescent="0.25">
      <c r="A2968" s="156"/>
    </row>
    <row r="2969" spans="1:1" x14ac:dyDescent="0.25">
      <c r="A2969" s="156"/>
    </row>
    <row r="2970" spans="1:1" x14ac:dyDescent="0.25">
      <c r="A2970" s="156"/>
    </row>
    <row r="2971" spans="1:1" x14ac:dyDescent="0.25">
      <c r="A2971" s="156"/>
    </row>
    <row r="2972" spans="1:1" x14ac:dyDescent="0.25">
      <c r="A2972" s="156"/>
    </row>
    <row r="2973" spans="1:1" x14ac:dyDescent="0.25">
      <c r="A2973" s="156"/>
    </row>
    <row r="2974" spans="1:1" x14ac:dyDescent="0.25">
      <c r="A2974" s="156"/>
    </row>
    <row r="2975" spans="1:1" x14ac:dyDescent="0.25">
      <c r="A2975" s="156"/>
    </row>
    <row r="2976" spans="1:1" x14ac:dyDescent="0.25">
      <c r="A2976" s="156"/>
    </row>
    <row r="2977" spans="1:1" x14ac:dyDescent="0.25">
      <c r="A2977" s="156"/>
    </row>
    <row r="2978" spans="1:1" x14ac:dyDescent="0.25">
      <c r="A2978" s="156"/>
    </row>
    <row r="2979" spans="1:1" x14ac:dyDescent="0.25">
      <c r="A2979" s="156"/>
    </row>
    <row r="2980" spans="1:1" x14ac:dyDescent="0.25">
      <c r="A2980" s="156"/>
    </row>
    <row r="2981" spans="1:1" x14ac:dyDescent="0.25">
      <c r="A2981" s="156"/>
    </row>
    <row r="2982" spans="1:1" x14ac:dyDescent="0.25">
      <c r="A2982" s="156"/>
    </row>
    <row r="2983" spans="1:1" x14ac:dyDescent="0.25">
      <c r="A2983" s="156"/>
    </row>
    <row r="2984" spans="1:1" x14ac:dyDescent="0.25">
      <c r="A2984" s="156"/>
    </row>
    <row r="2985" spans="1:1" x14ac:dyDescent="0.25">
      <c r="A2985" s="156"/>
    </row>
    <row r="2986" spans="1:1" x14ac:dyDescent="0.25">
      <c r="A2986" s="156"/>
    </row>
    <row r="2987" spans="1:1" x14ac:dyDescent="0.25">
      <c r="A2987" s="156"/>
    </row>
    <row r="2988" spans="1:1" x14ac:dyDescent="0.25">
      <c r="A2988" s="156"/>
    </row>
    <row r="2989" spans="1:1" x14ac:dyDescent="0.25">
      <c r="A2989" s="156"/>
    </row>
    <row r="2990" spans="1:1" x14ac:dyDescent="0.25">
      <c r="A2990" s="156"/>
    </row>
    <row r="2991" spans="1:1" x14ac:dyDescent="0.25">
      <c r="A2991" s="156"/>
    </row>
    <row r="2992" spans="1:1" x14ac:dyDescent="0.25">
      <c r="A2992" s="156"/>
    </row>
    <row r="2993" spans="1:1" x14ac:dyDescent="0.25">
      <c r="A2993" s="156"/>
    </row>
    <row r="2994" spans="1:1" x14ac:dyDescent="0.25">
      <c r="A2994" s="156"/>
    </row>
    <row r="2995" spans="1:1" x14ac:dyDescent="0.25">
      <c r="A2995" s="156"/>
    </row>
    <row r="2996" spans="1:1" x14ac:dyDescent="0.25">
      <c r="A2996" s="156"/>
    </row>
    <row r="2997" spans="1:1" x14ac:dyDescent="0.25">
      <c r="A2997" s="156"/>
    </row>
    <row r="2998" spans="1:1" x14ac:dyDescent="0.25">
      <c r="A2998" s="156"/>
    </row>
    <row r="2999" spans="1:1" x14ac:dyDescent="0.25">
      <c r="A2999" s="156"/>
    </row>
    <row r="3000" spans="1:1" x14ac:dyDescent="0.25">
      <c r="A3000" s="156"/>
    </row>
    <row r="3001" spans="1:1" x14ac:dyDescent="0.25">
      <c r="A3001" s="156"/>
    </row>
    <row r="3002" spans="1:1" x14ac:dyDescent="0.25">
      <c r="A3002" s="156"/>
    </row>
    <row r="3003" spans="1:1" x14ac:dyDescent="0.25">
      <c r="A3003" s="156"/>
    </row>
    <row r="3004" spans="1:1" x14ac:dyDescent="0.25">
      <c r="A3004" s="156"/>
    </row>
    <row r="3005" spans="1:1" x14ac:dyDescent="0.25">
      <c r="A3005" s="156"/>
    </row>
    <row r="3006" spans="1:1" x14ac:dyDescent="0.25">
      <c r="A3006" s="156"/>
    </row>
    <row r="3007" spans="1:1" x14ac:dyDescent="0.25">
      <c r="A3007" s="156"/>
    </row>
    <row r="3008" spans="1:1" x14ac:dyDescent="0.25">
      <c r="A3008" s="156"/>
    </row>
    <row r="3009" spans="1:1" x14ac:dyDescent="0.25">
      <c r="A3009" s="156"/>
    </row>
    <row r="3010" spans="1:1" x14ac:dyDescent="0.25">
      <c r="A3010" s="156"/>
    </row>
    <row r="3011" spans="1:1" x14ac:dyDescent="0.25">
      <c r="A3011" s="156"/>
    </row>
    <row r="3012" spans="1:1" x14ac:dyDescent="0.25">
      <c r="A3012" s="156"/>
    </row>
    <row r="3013" spans="1:1" x14ac:dyDescent="0.25">
      <c r="A3013" s="156"/>
    </row>
    <row r="3014" spans="1:1" x14ac:dyDescent="0.25">
      <c r="A3014" s="156"/>
    </row>
    <row r="3015" spans="1:1" x14ac:dyDescent="0.25">
      <c r="A3015" s="156"/>
    </row>
    <row r="3016" spans="1:1" x14ac:dyDescent="0.25">
      <c r="A3016" s="156"/>
    </row>
    <row r="3017" spans="1:1" x14ac:dyDescent="0.25">
      <c r="A3017" s="156"/>
    </row>
    <row r="3018" spans="1:1" x14ac:dyDescent="0.25">
      <c r="A3018" s="156"/>
    </row>
    <row r="3019" spans="1:1" x14ac:dyDescent="0.25">
      <c r="A3019" s="156"/>
    </row>
    <row r="3020" spans="1:1" x14ac:dyDescent="0.25">
      <c r="A3020" s="156"/>
    </row>
    <row r="3021" spans="1:1" x14ac:dyDescent="0.25">
      <c r="A3021" s="156"/>
    </row>
    <row r="3022" spans="1:1" x14ac:dyDescent="0.25">
      <c r="A3022" s="156"/>
    </row>
    <row r="3023" spans="1:1" x14ac:dyDescent="0.25">
      <c r="A3023" s="156"/>
    </row>
    <row r="3024" spans="1:1" x14ac:dyDescent="0.25">
      <c r="A3024" s="156"/>
    </row>
    <row r="3025" spans="1:1" x14ac:dyDescent="0.25">
      <c r="A3025" s="156"/>
    </row>
    <row r="3026" spans="1:1" x14ac:dyDescent="0.25">
      <c r="A3026" s="156"/>
    </row>
    <row r="3027" spans="1:1" x14ac:dyDescent="0.25">
      <c r="A3027" s="156"/>
    </row>
    <row r="3028" spans="1:1" x14ac:dyDescent="0.25">
      <c r="A3028" s="156"/>
    </row>
    <row r="3029" spans="1:1" x14ac:dyDescent="0.25">
      <c r="A3029" s="156"/>
    </row>
    <row r="3030" spans="1:1" x14ac:dyDescent="0.25">
      <c r="A3030" s="156"/>
    </row>
    <row r="3031" spans="1:1" x14ac:dyDescent="0.25">
      <c r="A3031" s="156"/>
    </row>
    <row r="3032" spans="1:1" x14ac:dyDescent="0.25">
      <c r="A3032" s="156"/>
    </row>
    <row r="3033" spans="1:1" x14ac:dyDescent="0.25">
      <c r="A3033" s="156"/>
    </row>
    <row r="3034" spans="1:1" x14ac:dyDescent="0.25">
      <c r="A3034" s="156"/>
    </row>
    <row r="3035" spans="1:1" x14ac:dyDescent="0.25">
      <c r="A3035" s="156"/>
    </row>
    <row r="3036" spans="1:1" x14ac:dyDescent="0.25">
      <c r="A3036" s="156"/>
    </row>
    <row r="3037" spans="1:1" x14ac:dyDescent="0.25">
      <c r="A3037" s="156"/>
    </row>
    <row r="3038" spans="1:1" x14ac:dyDescent="0.25">
      <c r="A3038" s="156"/>
    </row>
    <row r="3039" spans="1:1" x14ac:dyDescent="0.25">
      <c r="A3039" s="156"/>
    </row>
    <row r="3040" spans="1:1" x14ac:dyDescent="0.25">
      <c r="A3040" s="156"/>
    </row>
    <row r="3041" spans="1:1" x14ac:dyDescent="0.25">
      <c r="A3041" s="156"/>
    </row>
    <row r="3042" spans="1:1" x14ac:dyDescent="0.25">
      <c r="A3042" s="156"/>
    </row>
    <row r="3043" spans="1:1" x14ac:dyDescent="0.25">
      <c r="A3043" s="156"/>
    </row>
    <row r="3044" spans="1:1" x14ac:dyDescent="0.25">
      <c r="A3044" s="156"/>
    </row>
    <row r="3045" spans="1:1" x14ac:dyDescent="0.25">
      <c r="A3045" s="156"/>
    </row>
    <row r="3046" spans="1:1" x14ac:dyDescent="0.25">
      <c r="A3046" s="156"/>
    </row>
    <row r="3047" spans="1:1" x14ac:dyDescent="0.25">
      <c r="A3047" s="156"/>
    </row>
    <row r="3048" spans="1:1" x14ac:dyDescent="0.25">
      <c r="A3048" s="156"/>
    </row>
    <row r="3049" spans="1:1" x14ac:dyDescent="0.25">
      <c r="A3049" s="156"/>
    </row>
    <row r="3050" spans="1:1" x14ac:dyDescent="0.25">
      <c r="A3050" s="156"/>
    </row>
    <row r="3051" spans="1:1" x14ac:dyDescent="0.25">
      <c r="A3051" s="156"/>
    </row>
    <row r="3052" spans="1:1" x14ac:dyDescent="0.25">
      <c r="A3052" s="156"/>
    </row>
    <row r="3053" spans="1:1" x14ac:dyDescent="0.25">
      <c r="A3053" s="156"/>
    </row>
    <row r="3054" spans="1:1" x14ac:dyDescent="0.25">
      <c r="A3054" s="156"/>
    </row>
    <row r="3055" spans="1:1" x14ac:dyDescent="0.25">
      <c r="A3055" s="156"/>
    </row>
    <row r="3056" spans="1:1" x14ac:dyDescent="0.25">
      <c r="A3056" s="156"/>
    </row>
    <row r="3057" spans="1:1" x14ac:dyDescent="0.25">
      <c r="A3057" s="156"/>
    </row>
    <row r="3058" spans="1:1" x14ac:dyDescent="0.25">
      <c r="A3058" s="156"/>
    </row>
    <row r="3059" spans="1:1" x14ac:dyDescent="0.25">
      <c r="A3059" s="156"/>
    </row>
    <row r="3060" spans="1:1" x14ac:dyDescent="0.25">
      <c r="A3060" s="156"/>
    </row>
    <row r="3061" spans="1:1" x14ac:dyDescent="0.25">
      <c r="A3061" s="156"/>
    </row>
    <row r="3062" spans="1:1" x14ac:dyDescent="0.25">
      <c r="A3062" s="156"/>
    </row>
    <row r="3063" spans="1:1" x14ac:dyDescent="0.25">
      <c r="A3063" s="156"/>
    </row>
    <row r="3064" spans="1:1" x14ac:dyDescent="0.25">
      <c r="A3064" s="156"/>
    </row>
    <row r="3065" spans="1:1" x14ac:dyDescent="0.25">
      <c r="A3065" s="156"/>
    </row>
    <row r="3066" spans="1:1" x14ac:dyDescent="0.25">
      <c r="A3066" s="156"/>
    </row>
    <row r="3067" spans="1:1" x14ac:dyDescent="0.25">
      <c r="A3067" s="156"/>
    </row>
    <row r="3068" spans="1:1" x14ac:dyDescent="0.25">
      <c r="A3068" s="156"/>
    </row>
    <row r="3069" spans="1:1" x14ac:dyDescent="0.25">
      <c r="A3069" s="156"/>
    </row>
    <row r="3070" spans="1:1" x14ac:dyDescent="0.25">
      <c r="A3070" s="156"/>
    </row>
    <row r="3071" spans="1:1" x14ac:dyDescent="0.25">
      <c r="A3071" s="156"/>
    </row>
    <row r="3072" spans="1:1" x14ac:dyDescent="0.25">
      <c r="A3072" s="156"/>
    </row>
    <row r="3073" spans="1:1" x14ac:dyDescent="0.25">
      <c r="A3073" s="156"/>
    </row>
    <row r="3074" spans="1:1" x14ac:dyDescent="0.25">
      <c r="A3074" s="156"/>
    </row>
    <row r="3075" spans="1:1" x14ac:dyDescent="0.25">
      <c r="A3075" s="156"/>
    </row>
    <row r="3076" spans="1:1" x14ac:dyDescent="0.25">
      <c r="A3076" s="156"/>
    </row>
    <row r="3077" spans="1:1" x14ac:dyDescent="0.25">
      <c r="A3077" s="156"/>
    </row>
    <row r="3078" spans="1:1" x14ac:dyDescent="0.25">
      <c r="A3078" s="156"/>
    </row>
    <row r="3079" spans="1:1" x14ac:dyDescent="0.25">
      <c r="A3079" s="156"/>
    </row>
    <row r="3080" spans="1:1" x14ac:dyDescent="0.25">
      <c r="A3080" s="156"/>
    </row>
    <row r="3081" spans="1:1" x14ac:dyDescent="0.25">
      <c r="A3081" s="156"/>
    </row>
    <row r="3082" spans="1:1" x14ac:dyDescent="0.25">
      <c r="A3082" s="156"/>
    </row>
    <row r="3083" spans="1:1" x14ac:dyDescent="0.25">
      <c r="A3083" s="156"/>
    </row>
    <row r="3084" spans="1:1" x14ac:dyDescent="0.25">
      <c r="A3084" s="156"/>
    </row>
    <row r="3085" spans="1:1" x14ac:dyDescent="0.25">
      <c r="A3085" s="156"/>
    </row>
    <row r="3086" spans="1:1" x14ac:dyDescent="0.25">
      <c r="A3086" s="156"/>
    </row>
    <row r="3087" spans="1:1" x14ac:dyDescent="0.25">
      <c r="A3087" s="156"/>
    </row>
    <row r="3088" spans="1:1" x14ac:dyDescent="0.25">
      <c r="A3088" s="156"/>
    </row>
    <row r="3089" spans="1:1" x14ac:dyDescent="0.25">
      <c r="A3089" s="156"/>
    </row>
    <row r="3090" spans="1:1" x14ac:dyDescent="0.25">
      <c r="A3090" s="156"/>
    </row>
    <row r="3091" spans="1:1" x14ac:dyDescent="0.25">
      <c r="A3091" s="156"/>
    </row>
    <row r="3092" spans="1:1" x14ac:dyDescent="0.25">
      <c r="A3092" s="156"/>
    </row>
    <row r="3093" spans="1:1" x14ac:dyDescent="0.25">
      <c r="A3093" s="156"/>
    </row>
    <row r="3094" spans="1:1" x14ac:dyDescent="0.25">
      <c r="A3094" s="156"/>
    </row>
    <row r="3095" spans="1:1" x14ac:dyDescent="0.25">
      <c r="A3095" s="156"/>
    </row>
    <row r="3096" spans="1:1" x14ac:dyDescent="0.25">
      <c r="A3096" s="156"/>
    </row>
    <row r="3097" spans="1:1" x14ac:dyDescent="0.25">
      <c r="A3097" s="156"/>
    </row>
    <row r="3098" spans="1:1" x14ac:dyDescent="0.25">
      <c r="A3098" s="156"/>
    </row>
    <row r="3099" spans="1:1" x14ac:dyDescent="0.25">
      <c r="A3099" s="156"/>
    </row>
    <row r="3100" spans="1:1" x14ac:dyDescent="0.25">
      <c r="A3100" s="156"/>
    </row>
    <row r="3101" spans="1:1" x14ac:dyDescent="0.25">
      <c r="A3101" s="156"/>
    </row>
    <row r="3102" spans="1:1" x14ac:dyDescent="0.25">
      <c r="A3102" s="156"/>
    </row>
    <row r="3103" spans="1:1" x14ac:dyDescent="0.25">
      <c r="A3103" s="156"/>
    </row>
    <row r="3104" spans="1:1" x14ac:dyDescent="0.25">
      <c r="A3104" s="156"/>
    </row>
    <row r="3105" spans="1:1" x14ac:dyDescent="0.25">
      <c r="A3105" s="156"/>
    </row>
    <row r="3106" spans="1:1" x14ac:dyDescent="0.25">
      <c r="A3106" s="156"/>
    </row>
    <row r="3107" spans="1:1" x14ac:dyDescent="0.25">
      <c r="A3107" s="156"/>
    </row>
    <row r="3108" spans="1:1" x14ac:dyDescent="0.25">
      <c r="A3108" s="156"/>
    </row>
    <row r="3109" spans="1:1" x14ac:dyDescent="0.25">
      <c r="A3109" s="156"/>
    </row>
    <row r="3110" spans="1:1" x14ac:dyDescent="0.25">
      <c r="A3110" s="156"/>
    </row>
    <row r="3111" spans="1:1" x14ac:dyDescent="0.25">
      <c r="A3111" s="156"/>
    </row>
    <row r="3112" spans="1:1" x14ac:dyDescent="0.25">
      <c r="A3112" s="156"/>
    </row>
    <row r="3113" spans="1:1" x14ac:dyDescent="0.25">
      <c r="A3113" s="156"/>
    </row>
    <row r="3114" spans="1:1" x14ac:dyDescent="0.25">
      <c r="A3114" s="156"/>
    </row>
    <row r="3115" spans="1:1" x14ac:dyDescent="0.25">
      <c r="A3115" s="156"/>
    </row>
    <row r="3116" spans="1:1" x14ac:dyDescent="0.25">
      <c r="A3116" s="156"/>
    </row>
    <row r="3117" spans="1:1" x14ac:dyDescent="0.25">
      <c r="A3117" s="156"/>
    </row>
    <row r="3118" spans="1:1" x14ac:dyDescent="0.25">
      <c r="A3118" s="156"/>
    </row>
    <row r="3119" spans="1:1" x14ac:dyDescent="0.25">
      <c r="A3119" s="156"/>
    </row>
    <row r="3120" spans="1:1" x14ac:dyDescent="0.25">
      <c r="A3120" s="156"/>
    </row>
    <row r="3121" spans="1:1" x14ac:dyDescent="0.25">
      <c r="A3121" s="156"/>
    </row>
    <row r="3122" spans="1:1" x14ac:dyDescent="0.25">
      <c r="A3122" s="156"/>
    </row>
    <row r="3123" spans="1:1" x14ac:dyDescent="0.25">
      <c r="A3123" s="156"/>
    </row>
    <row r="3124" spans="1:1" x14ac:dyDescent="0.25">
      <c r="A3124" s="156"/>
    </row>
    <row r="3125" spans="1:1" x14ac:dyDescent="0.25">
      <c r="A3125" s="156"/>
    </row>
    <row r="3126" spans="1:1" x14ac:dyDescent="0.25">
      <c r="A3126" s="156"/>
    </row>
    <row r="3127" spans="1:1" x14ac:dyDescent="0.25">
      <c r="A3127" s="156"/>
    </row>
    <row r="3128" spans="1:1" x14ac:dyDescent="0.25">
      <c r="A3128" s="156"/>
    </row>
    <row r="3129" spans="1:1" x14ac:dyDescent="0.25">
      <c r="A3129" s="156"/>
    </row>
    <row r="3130" spans="1:1" x14ac:dyDescent="0.25">
      <c r="A3130" s="156"/>
    </row>
    <row r="3131" spans="1:1" x14ac:dyDescent="0.25">
      <c r="A3131" s="156"/>
    </row>
    <row r="3132" spans="1:1" x14ac:dyDescent="0.25">
      <c r="A3132" s="156"/>
    </row>
    <row r="3133" spans="1:1" x14ac:dyDescent="0.25">
      <c r="A3133" s="156"/>
    </row>
    <row r="3134" spans="1:1" x14ac:dyDescent="0.25">
      <c r="A3134" s="156"/>
    </row>
    <row r="3135" spans="1:1" x14ac:dyDescent="0.25">
      <c r="A3135" s="156"/>
    </row>
    <row r="3136" spans="1:1" x14ac:dyDescent="0.25">
      <c r="A3136" s="156"/>
    </row>
    <row r="3137" spans="1:1" x14ac:dyDescent="0.25">
      <c r="A3137" s="156"/>
    </row>
    <row r="3138" spans="1:1" x14ac:dyDescent="0.25">
      <c r="A3138" s="156"/>
    </row>
    <row r="3139" spans="1:1" x14ac:dyDescent="0.25">
      <c r="A3139" s="156"/>
    </row>
    <row r="3140" spans="1:1" x14ac:dyDescent="0.25">
      <c r="A3140" s="156"/>
    </row>
    <row r="3141" spans="1:1" x14ac:dyDescent="0.25">
      <c r="A3141" s="156"/>
    </row>
    <row r="3142" spans="1:1" x14ac:dyDescent="0.25">
      <c r="A3142" s="156"/>
    </row>
    <row r="3143" spans="1:1" x14ac:dyDescent="0.25">
      <c r="A3143" s="156"/>
    </row>
    <row r="3144" spans="1:1" x14ac:dyDescent="0.25">
      <c r="A3144" s="156"/>
    </row>
    <row r="3145" spans="1:1" x14ac:dyDescent="0.25">
      <c r="A3145" s="156"/>
    </row>
    <row r="3146" spans="1:1" x14ac:dyDescent="0.25">
      <c r="A3146" s="156"/>
    </row>
    <row r="3147" spans="1:1" x14ac:dyDescent="0.25">
      <c r="A3147" s="156"/>
    </row>
    <row r="3148" spans="1:1" x14ac:dyDescent="0.25">
      <c r="A3148" s="156"/>
    </row>
    <row r="3149" spans="1:1" x14ac:dyDescent="0.25">
      <c r="A3149" s="156"/>
    </row>
    <row r="3150" spans="1:1" x14ac:dyDescent="0.25">
      <c r="A3150" s="156"/>
    </row>
    <row r="3151" spans="1:1" x14ac:dyDescent="0.25">
      <c r="A3151" s="156"/>
    </row>
    <row r="3152" spans="1:1" x14ac:dyDescent="0.25">
      <c r="A3152" s="156"/>
    </row>
    <row r="3153" spans="1:1" x14ac:dyDescent="0.25">
      <c r="A3153" s="156"/>
    </row>
    <row r="3154" spans="1:1" x14ac:dyDescent="0.25">
      <c r="A3154" s="156"/>
    </row>
    <row r="3155" spans="1:1" x14ac:dyDescent="0.25">
      <c r="A3155" s="156"/>
    </row>
    <row r="3156" spans="1:1" x14ac:dyDescent="0.25">
      <c r="A3156" s="156"/>
    </row>
    <row r="3157" spans="1:1" x14ac:dyDescent="0.25">
      <c r="A3157" s="156"/>
    </row>
    <row r="3158" spans="1:1" x14ac:dyDescent="0.25">
      <c r="A3158" s="156"/>
    </row>
    <row r="3159" spans="1:1" x14ac:dyDescent="0.25">
      <c r="A3159" s="156"/>
    </row>
    <row r="3160" spans="1:1" x14ac:dyDescent="0.25">
      <c r="A3160" s="156"/>
    </row>
    <row r="3161" spans="1:1" x14ac:dyDescent="0.25">
      <c r="A3161" s="156"/>
    </row>
    <row r="3162" spans="1:1" x14ac:dyDescent="0.25">
      <c r="A3162" s="156"/>
    </row>
    <row r="3163" spans="1:1" x14ac:dyDescent="0.25">
      <c r="A3163" s="156"/>
    </row>
    <row r="3164" spans="1:1" x14ac:dyDescent="0.25">
      <c r="A3164" s="156"/>
    </row>
    <row r="3165" spans="1:1" x14ac:dyDescent="0.25">
      <c r="A3165" s="156"/>
    </row>
    <row r="3166" spans="1:1" x14ac:dyDescent="0.25">
      <c r="A3166" s="156"/>
    </row>
    <row r="3167" spans="1:1" x14ac:dyDescent="0.25">
      <c r="A3167" s="156"/>
    </row>
    <row r="3168" spans="1:1" x14ac:dyDescent="0.25">
      <c r="A3168" s="156"/>
    </row>
    <row r="3169" spans="1:1" x14ac:dyDescent="0.25">
      <c r="A3169" s="156"/>
    </row>
    <row r="3170" spans="1:1" x14ac:dyDescent="0.25">
      <c r="A3170" s="156"/>
    </row>
    <row r="3171" spans="1:1" x14ac:dyDescent="0.25">
      <c r="A3171" s="156"/>
    </row>
    <row r="3172" spans="1:1" x14ac:dyDescent="0.25">
      <c r="A3172" s="156"/>
    </row>
    <row r="3173" spans="1:1" x14ac:dyDescent="0.25">
      <c r="A3173" s="156"/>
    </row>
    <row r="3174" spans="1:1" x14ac:dyDescent="0.25">
      <c r="A3174" s="156"/>
    </row>
    <row r="3175" spans="1:1" x14ac:dyDescent="0.25">
      <c r="A3175" s="156"/>
    </row>
    <row r="3176" spans="1:1" x14ac:dyDescent="0.25">
      <c r="A3176" s="156"/>
    </row>
    <row r="3177" spans="1:1" x14ac:dyDescent="0.25">
      <c r="A3177" s="156"/>
    </row>
    <row r="3178" spans="1:1" x14ac:dyDescent="0.25">
      <c r="A3178" s="156"/>
    </row>
    <row r="3179" spans="1:1" x14ac:dyDescent="0.25">
      <c r="A3179" s="156"/>
    </row>
  </sheetData>
  <autoFilter ref="A1:G1" xr:uid="{00000000-0001-0000-0300-000000000000}"/>
  <phoneticPr fontId="49" type="noConversion"/>
  <pageMargins left="0.7" right="0.7" top="0.78740157499999996" bottom="0.78740157499999996" header="0.3" footer="0.3"/>
  <pageSetup paperSize="9" orientation="portrait" verticalDpi="200" r:id="rId1"/>
  <ignoredErrors>
    <ignoredError sqref="I3" numberStoredAsText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53C5C-1CB0-4C9E-BBEC-3FF8D74661BF}">
  <dimension ref="A2:G17"/>
  <sheetViews>
    <sheetView workbookViewId="0">
      <selection activeCell="F23" sqref="F23"/>
    </sheetView>
  </sheetViews>
  <sheetFormatPr defaultRowHeight="13.2" x14ac:dyDescent="0.25"/>
  <cols>
    <col min="1" max="1" width="19.5546875" customWidth="1"/>
    <col min="2" max="2" width="16.33203125" bestFit="1" customWidth="1"/>
    <col min="3" max="3" width="34.109375" bestFit="1" customWidth="1"/>
    <col min="4" max="4" width="12.33203125" bestFit="1" customWidth="1"/>
    <col min="5" max="5" width="14.33203125" bestFit="1" customWidth="1"/>
    <col min="6" max="6" width="18.44140625" bestFit="1" customWidth="1"/>
  </cols>
  <sheetData>
    <row r="2" spans="1:6" ht="17.399999999999999" x14ac:dyDescent="0.3">
      <c r="A2" s="21" t="s">
        <v>166</v>
      </c>
      <c r="B2" s="4"/>
      <c r="C2" s="4"/>
    </row>
    <row r="3" spans="1:6" x14ac:dyDescent="0.25">
      <c r="A3" s="4" t="str">
        <f>General!B2</f>
        <v>RLU_20240304_R1</v>
      </c>
      <c r="B3" s="4"/>
      <c r="C3" s="4"/>
    </row>
    <row r="4" spans="1:6" x14ac:dyDescent="0.25">
      <c r="A4" s="19"/>
      <c r="B4" s="19"/>
      <c r="C4" s="19"/>
      <c r="D4" s="19"/>
      <c r="E4" s="19"/>
      <c r="F4" s="19"/>
    </row>
    <row r="5" spans="1:6" ht="14.4" x14ac:dyDescent="0.3">
      <c r="A5" s="91" t="s">
        <v>88</v>
      </c>
      <c r="B5" s="91" t="s">
        <v>89</v>
      </c>
      <c r="C5" s="91" t="s">
        <v>90</v>
      </c>
      <c r="D5" s="91" t="s">
        <v>91</v>
      </c>
      <c r="E5" s="91" t="s">
        <v>92</v>
      </c>
      <c r="F5" s="92" t="s">
        <v>93</v>
      </c>
    </row>
    <row r="6" spans="1:6" ht="14.4" x14ac:dyDescent="0.3">
      <c r="A6" s="146" t="s">
        <v>94</v>
      </c>
      <c r="B6" s="146" t="s">
        <v>95</v>
      </c>
      <c r="C6" s="147">
        <v>45356.395833333336</v>
      </c>
      <c r="D6" s="94"/>
      <c r="E6" s="79"/>
      <c r="F6" s="95"/>
    </row>
    <row r="7" spans="1:6" ht="14.4" x14ac:dyDescent="0.3">
      <c r="A7" s="148" t="s">
        <v>80</v>
      </c>
      <c r="B7" s="148" t="s">
        <v>96</v>
      </c>
      <c r="C7" s="149">
        <v>45356.411805555559</v>
      </c>
      <c r="D7" s="96">
        <f>ROUND((C7-General!$B$10)*24,3)</f>
        <v>0</v>
      </c>
      <c r="E7" s="150">
        <v>20</v>
      </c>
      <c r="F7" s="98">
        <f>SUM(E$6:$E7)</f>
        <v>20</v>
      </c>
    </row>
    <row r="8" spans="1:6" ht="14.4" x14ac:dyDescent="0.3">
      <c r="A8" s="148" t="s">
        <v>81</v>
      </c>
      <c r="B8" s="148" t="s">
        <v>198</v>
      </c>
      <c r="C8" s="149">
        <v>45357.385416666664</v>
      </c>
      <c r="D8" s="96">
        <f>ROUND((C8-General!$B$10)*24,3)</f>
        <v>23.367000000000001</v>
      </c>
      <c r="E8" s="150">
        <v>20</v>
      </c>
      <c r="F8" s="98">
        <f>SUM(E$6:$E8)</f>
        <v>40</v>
      </c>
    </row>
    <row r="9" spans="1:6" ht="14.4" x14ac:dyDescent="0.3">
      <c r="A9" s="148" t="s">
        <v>82</v>
      </c>
      <c r="B9" s="148" t="s">
        <v>199</v>
      </c>
      <c r="C9" s="149">
        <v>45357.489583333336</v>
      </c>
      <c r="D9" s="96">
        <f>ROUND((C9-General!$B$10)*24,3)</f>
        <v>25.867000000000001</v>
      </c>
      <c r="E9" s="150">
        <v>35</v>
      </c>
      <c r="F9" s="98">
        <f>SUM(E$6:$E9)</f>
        <v>75</v>
      </c>
    </row>
    <row r="10" spans="1:6" ht="14.4" x14ac:dyDescent="0.3">
      <c r="A10" s="148" t="s">
        <v>83</v>
      </c>
      <c r="B10" s="148" t="s">
        <v>199</v>
      </c>
      <c r="C10" s="149">
        <v>45357.572916666664</v>
      </c>
      <c r="D10" s="96">
        <f>ROUND((C10-General!$B$10)*24,3)</f>
        <v>27.867000000000001</v>
      </c>
      <c r="E10" s="150">
        <v>35</v>
      </c>
      <c r="F10" s="98">
        <f>SUM(E$6:$E10)</f>
        <v>110</v>
      </c>
    </row>
    <row r="11" spans="1:6" ht="14.4" x14ac:dyDescent="0.3">
      <c r="A11" s="148" t="s">
        <v>84</v>
      </c>
      <c r="B11" s="148" t="s">
        <v>199</v>
      </c>
      <c r="C11" s="149">
        <v>45357.656249884261</v>
      </c>
      <c r="D11" s="96">
        <f>ROUND((C11-General!$B$10)*24,3)</f>
        <v>29.867000000000001</v>
      </c>
      <c r="E11" s="150">
        <v>35</v>
      </c>
      <c r="F11" s="98">
        <f>SUM(E$6:$E11)</f>
        <v>145</v>
      </c>
    </row>
    <row r="12" spans="1:6" ht="14.4" x14ac:dyDescent="0.3">
      <c r="A12" s="148" t="s">
        <v>85</v>
      </c>
      <c r="B12" s="148" t="s">
        <v>199</v>
      </c>
      <c r="C12" s="149">
        <v>45357.743055555555</v>
      </c>
      <c r="D12" s="99">
        <f>ROUND((C12-General!$B$10)*24,3)</f>
        <v>31.95</v>
      </c>
      <c r="E12" s="150">
        <v>35</v>
      </c>
      <c r="F12" s="100">
        <f>SUM(E$6:$E12)</f>
        <v>180</v>
      </c>
    </row>
    <row r="13" spans="1:6" ht="14.4" x14ac:dyDescent="0.3">
      <c r="A13" s="148" t="s">
        <v>86</v>
      </c>
      <c r="B13" s="148" t="s">
        <v>199</v>
      </c>
      <c r="C13" s="149">
        <v>45357.822916435187</v>
      </c>
      <c r="D13" s="99">
        <f>ROUND((C13-General!$B$10)*24,3)</f>
        <v>33.866999999999997</v>
      </c>
      <c r="E13" s="150">
        <v>35</v>
      </c>
      <c r="F13" s="100">
        <f>SUM(E$6:$E13)</f>
        <v>215</v>
      </c>
    </row>
    <row r="14" spans="1:6" ht="14.4" x14ac:dyDescent="0.3">
      <c r="A14" s="148" t="s">
        <v>87</v>
      </c>
      <c r="B14" s="148" t="s">
        <v>199</v>
      </c>
      <c r="C14" s="149">
        <v>45357.885416666664</v>
      </c>
      <c r="D14" s="99">
        <f>ROUND((C14-General!$B$10)*24,3)</f>
        <v>35.366999999999997</v>
      </c>
      <c r="E14" s="150">
        <v>35</v>
      </c>
      <c r="F14" s="100">
        <f>SUM(E$6:$E14)</f>
        <v>250</v>
      </c>
    </row>
    <row r="17" spans="5:7" x14ac:dyDescent="0.25">
      <c r="E17" t="s">
        <v>97</v>
      </c>
      <c r="F17" s="5">
        <f>SUM(Online_ANA!P2:P2124)</f>
        <v>250</v>
      </c>
      <c r="G17" t="s">
        <v>98</v>
      </c>
    </row>
  </sheetData>
  <phoneticPr fontId="49" type="noConversion"/>
  <conditionalFormatting sqref="F17">
    <cfRule type="cellIs" dxfId="10" priority="1" operator="equal">
      <formula>$F$14</formula>
    </cfRule>
    <cfRule type="cellIs" dxfId="9" priority="2" operator="equal">
      <formula>#REF!</formula>
    </cfRule>
    <cfRule type="cellIs" dxfId="8" priority="3" operator="equal">
      <formula>$F$13</formula>
    </cfRule>
    <cfRule type="cellIs" dxfId="7" priority="4" operator="equal">
      <formula>$F$13</formula>
    </cfRule>
    <cfRule type="cellIs" dxfId="6" priority="5" operator="equal">
      <formula>$F$13</formula>
    </cfRule>
    <cfRule type="cellIs" dxfId="5" priority="6" operator="equal">
      <formula>#REF!</formula>
    </cfRule>
  </conditionalFormatting>
  <pageMargins left="0.7" right="0.7" top="0.75" bottom="0.75" header="0.3" footer="0.3"/>
  <ignoredErrors>
    <ignoredError sqref="F7 F8:F13" formulaRange="1"/>
    <ignoredError sqref="A6:A13 A14" numberStoredAsText="1"/>
  </ignoredErrors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62290-9BC7-420D-B52E-0A205BC46240}">
  <dimension ref="A2:G10"/>
  <sheetViews>
    <sheetView workbookViewId="0">
      <selection activeCell="G8" sqref="G8"/>
    </sheetView>
  </sheetViews>
  <sheetFormatPr defaultRowHeight="13.2" x14ac:dyDescent="0.25"/>
  <cols>
    <col min="1" max="1" width="17.33203125" bestFit="1" customWidth="1"/>
    <col min="2" max="2" width="13.21875" bestFit="1" customWidth="1"/>
    <col min="3" max="3" width="34.109375" bestFit="1" customWidth="1"/>
    <col min="4" max="4" width="12.21875" bestFit="1" customWidth="1"/>
    <col min="5" max="5" width="14.33203125" bestFit="1" customWidth="1"/>
    <col min="6" max="6" width="18.44140625" bestFit="1" customWidth="1"/>
    <col min="7" max="7" width="12.88671875" bestFit="1" customWidth="1"/>
  </cols>
  <sheetData>
    <row r="2" spans="1:7" ht="17.399999999999999" x14ac:dyDescent="0.3">
      <c r="A2" s="21" t="s">
        <v>165</v>
      </c>
      <c r="B2" s="4"/>
      <c r="C2" s="4"/>
    </row>
    <row r="3" spans="1:7" x14ac:dyDescent="0.25">
      <c r="A3" s="4" t="str">
        <f>General!B2</f>
        <v>RLU_20240304_R1</v>
      </c>
      <c r="B3" s="4"/>
      <c r="C3" s="4"/>
    </row>
    <row r="4" spans="1:7" x14ac:dyDescent="0.25">
      <c r="A4" s="19"/>
      <c r="B4" s="19"/>
      <c r="C4" s="19"/>
      <c r="D4" s="19"/>
      <c r="E4" s="19"/>
      <c r="F4" s="19"/>
    </row>
    <row r="5" spans="1:7" ht="14.4" x14ac:dyDescent="0.3">
      <c r="A5" s="113" t="s">
        <v>167</v>
      </c>
      <c r="B5" s="113" t="s">
        <v>89</v>
      </c>
      <c r="C5" s="113" t="s">
        <v>90</v>
      </c>
      <c r="D5" s="113" t="s">
        <v>91</v>
      </c>
      <c r="E5" s="113" t="s">
        <v>170</v>
      </c>
      <c r="F5" s="92" t="s">
        <v>171</v>
      </c>
      <c r="G5" s="118" t="s">
        <v>173</v>
      </c>
    </row>
    <row r="6" spans="1:7" ht="14.4" x14ac:dyDescent="0.3">
      <c r="A6" s="128" t="s">
        <v>80</v>
      </c>
      <c r="B6" s="128" t="s">
        <v>168</v>
      </c>
      <c r="C6" s="130">
        <v>45239.854166666664</v>
      </c>
      <c r="D6" s="99">
        <f>ROUND((C6-General!$B$10)*24,3)</f>
        <v>-2797.3829999999998</v>
      </c>
      <c r="E6" s="129">
        <v>250</v>
      </c>
      <c r="F6" s="100">
        <f>SUM(E$6:$E6)</f>
        <v>250</v>
      </c>
      <c r="G6" s="131">
        <v>0</v>
      </c>
    </row>
    <row r="7" spans="1:7" ht="14.4" x14ac:dyDescent="0.3">
      <c r="A7" s="128" t="s">
        <v>81</v>
      </c>
      <c r="B7" s="128" t="s">
        <v>169</v>
      </c>
      <c r="C7" s="130">
        <v>45241.375</v>
      </c>
      <c r="D7" s="99">
        <f>ROUND((C7-General!$B$10)*24,3)</f>
        <v>-2760.8829999999998</v>
      </c>
      <c r="E7" s="129">
        <v>250</v>
      </c>
      <c r="F7" s="100">
        <f>SUM(E$6:$E7)</f>
        <v>500</v>
      </c>
      <c r="G7" s="131">
        <v>0</v>
      </c>
    </row>
    <row r="10" spans="1:7" x14ac:dyDescent="0.25">
      <c r="E10" t="s">
        <v>176</v>
      </c>
      <c r="F10" s="5">
        <f>SUM(Online_ANA!Q2:Q294836)</f>
        <v>0</v>
      </c>
      <c r="G10" t="s">
        <v>98</v>
      </c>
    </row>
  </sheetData>
  <phoneticPr fontId="77" type="noConversion"/>
  <conditionalFormatting sqref="F10">
    <cfRule type="cellIs" dxfId="4" priority="1" operator="equal">
      <formula>#REF!</formula>
    </cfRule>
    <cfRule type="cellIs" dxfId="3" priority="2" operator="equal">
      <formula>$F$7</formula>
    </cfRule>
    <cfRule type="cellIs" dxfId="2" priority="3" operator="equal">
      <formula>$F$7</formula>
    </cfRule>
    <cfRule type="cellIs" dxfId="1" priority="4" operator="equal">
      <formula>$F$7</formula>
    </cfRule>
    <cfRule type="cellIs" dxfId="0" priority="5" operator="equal">
      <formula>#REF!</formula>
    </cfRule>
  </conditionalFormatting>
  <pageMargins left="0.7" right="0.7" top="0.75" bottom="0.75" header="0.3" footer="0.3"/>
  <pageSetup paperSize="9" orientation="portrait" verticalDpi="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K15"/>
  <sheetViews>
    <sheetView zoomScaleNormal="100" workbookViewId="0">
      <selection activeCell="I47" sqref="I47"/>
    </sheetView>
  </sheetViews>
  <sheetFormatPr defaultColWidth="11.44140625" defaultRowHeight="13.2" x14ac:dyDescent="0.25"/>
  <cols>
    <col min="1" max="1" width="13.33203125" customWidth="1"/>
    <col min="2" max="2" width="16.33203125" bestFit="1" customWidth="1"/>
    <col min="3" max="3" width="31.33203125" bestFit="1" customWidth="1"/>
    <col min="4" max="4" width="12.33203125" bestFit="1" customWidth="1"/>
    <col min="11" max="11" width="14.6640625" bestFit="1" customWidth="1"/>
  </cols>
  <sheetData>
    <row r="2" spans="1:11" ht="17.399999999999999" x14ac:dyDescent="0.3">
      <c r="A2" s="21" t="s">
        <v>99</v>
      </c>
      <c r="B2" s="4"/>
      <c r="C2" s="4"/>
    </row>
    <row r="3" spans="1:11" x14ac:dyDescent="0.25">
      <c r="A3" s="4" t="str">
        <f>General!B2</f>
        <v>RLU_20240304_R1</v>
      </c>
      <c r="B3" s="4"/>
      <c r="C3" s="4"/>
    </row>
    <row r="4" spans="1:11" s="4" customFormat="1" x14ac:dyDescent="0.25">
      <c r="A4" s="19"/>
      <c r="B4" s="19"/>
      <c r="C4" s="19"/>
      <c r="D4" s="19"/>
      <c r="E4" s="193" t="s">
        <v>100</v>
      </c>
      <c r="F4" s="194"/>
      <c r="G4" s="194"/>
      <c r="H4" s="194"/>
      <c r="I4" s="194"/>
      <c r="J4" s="195"/>
    </row>
    <row r="5" spans="1:11" s="4" customFormat="1" x14ac:dyDescent="0.25">
      <c r="A5" s="91" t="s">
        <v>88</v>
      </c>
      <c r="B5" s="91" t="s">
        <v>89</v>
      </c>
      <c r="C5" s="91" t="s">
        <v>101</v>
      </c>
      <c r="D5" s="91" t="s">
        <v>91</v>
      </c>
      <c r="E5" s="91" t="s">
        <v>102</v>
      </c>
      <c r="F5" s="91" t="s">
        <v>103</v>
      </c>
      <c r="G5" s="91" t="s">
        <v>104</v>
      </c>
      <c r="H5" s="91" t="s">
        <v>105</v>
      </c>
      <c r="I5" s="91" t="s">
        <v>106</v>
      </c>
      <c r="J5" s="101" t="s">
        <v>107</v>
      </c>
      <c r="K5" s="102" t="s">
        <v>108</v>
      </c>
    </row>
    <row r="6" spans="1:11" ht="14.4" x14ac:dyDescent="0.3">
      <c r="A6" s="146" t="s">
        <v>94</v>
      </c>
      <c r="B6" s="103" t="str">
        <f>VLOOKUP(A6,Sampling!$A$6:$B$26,2,FALSE)</f>
        <v>Preculture End</v>
      </c>
      <c r="C6" s="93">
        <f>Sampling!C6</f>
        <v>45356.395833333336</v>
      </c>
      <c r="D6" s="94"/>
      <c r="E6" s="151">
        <v>0.35599999999999998</v>
      </c>
      <c r="F6" s="151">
        <v>0.374</v>
      </c>
      <c r="G6" s="151">
        <v>0.375</v>
      </c>
      <c r="H6" s="150">
        <v>1</v>
      </c>
      <c r="I6" s="97">
        <f t="shared" ref="I6:I14" si="0">AVERAGE(E6:F6)*H6</f>
        <v>0.36499999999999999</v>
      </c>
      <c r="J6" s="104">
        <f>_xlfn.STDEV.S(E6:G6)*H6</f>
        <v>1.0692676621563637E-2</v>
      </c>
      <c r="K6" s="105">
        <f>0.4*I6</f>
        <v>0.14599999999999999</v>
      </c>
    </row>
    <row r="7" spans="1:11" ht="14.4" x14ac:dyDescent="0.3">
      <c r="A7" s="148" t="s">
        <v>80</v>
      </c>
      <c r="B7" s="103" t="str">
        <f>VLOOKUP(A7,Sampling!$A$6:$B$26,2,FALSE)</f>
        <v>Batch Start</v>
      </c>
      <c r="C7" s="93">
        <f>Sampling!C7</f>
        <v>45356.411805555559</v>
      </c>
      <c r="D7" s="96">
        <f>Sampling!D7</f>
        <v>0</v>
      </c>
      <c r="E7" s="151">
        <v>0.57299999999999995</v>
      </c>
      <c r="F7" s="152">
        <v>0.63500000000000001</v>
      </c>
      <c r="G7" s="152">
        <v>0.60099999999999998</v>
      </c>
      <c r="H7" s="150">
        <v>1</v>
      </c>
      <c r="I7" s="97">
        <f t="shared" si="0"/>
        <v>0.60399999999999998</v>
      </c>
      <c r="J7" s="104">
        <f t="shared" ref="J7:J14" si="1">_xlfn.STDEV.S(E7:G7)*H7</f>
        <v>3.1048349392520075E-2</v>
      </c>
      <c r="K7" s="105">
        <f t="shared" ref="K7:K14" si="2">0.4*I7</f>
        <v>0.24160000000000001</v>
      </c>
    </row>
    <row r="8" spans="1:11" x14ac:dyDescent="0.25">
      <c r="A8" s="148" t="s">
        <v>81</v>
      </c>
      <c r="B8" s="103" t="str">
        <f>VLOOKUP(A8,Sampling!$A$6:$B$26,2,FALSE)</f>
        <v>Fed Batch</v>
      </c>
      <c r="C8" s="93">
        <f>Sampling!C8</f>
        <v>45357.385416666664</v>
      </c>
      <c r="D8" s="96">
        <f>Sampling!D8</f>
        <v>23.367000000000001</v>
      </c>
      <c r="E8" s="152">
        <v>0.435</v>
      </c>
      <c r="F8" s="150">
        <v>0.432</v>
      </c>
      <c r="G8" s="150">
        <v>0.434</v>
      </c>
      <c r="H8" s="150">
        <v>200</v>
      </c>
      <c r="I8" s="97">
        <f t="shared" si="0"/>
        <v>86.7</v>
      </c>
      <c r="J8" s="104">
        <f t="shared" si="1"/>
        <v>0.30550504633038961</v>
      </c>
      <c r="K8" s="105">
        <f t="shared" si="2"/>
        <v>34.68</v>
      </c>
    </row>
    <row r="9" spans="1:11" x14ac:dyDescent="0.25">
      <c r="A9" s="148" t="s">
        <v>82</v>
      </c>
      <c r="B9" s="103" t="str">
        <f>VLOOKUP(A9,Sampling!$A$6:$B$26,2,FALSE)</f>
        <v>induced Fed Batch</v>
      </c>
      <c r="C9" s="93">
        <f>Sampling!C9</f>
        <v>45357.489583333336</v>
      </c>
      <c r="D9" s="96">
        <f>Sampling!D9</f>
        <v>25.867000000000001</v>
      </c>
      <c r="E9" s="150">
        <v>0.51200000000000001</v>
      </c>
      <c r="F9" s="152">
        <v>0.51500000000000001</v>
      </c>
      <c r="G9" s="152">
        <v>0.51200000000000001</v>
      </c>
      <c r="H9" s="150">
        <v>200</v>
      </c>
      <c r="I9" s="97">
        <f t="shared" si="0"/>
        <v>102.70000000000002</v>
      </c>
      <c r="J9" s="104">
        <f t="shared" si="1"/>
        <v>0.34641016151377585</v>
      </c>
      <c r="K9" s="105">
        <f t="shared" si="2"/>
        <v>41.080000000000013</v>
      </c>
    </row>
    <row r="10" spans="1:11" x14ac:dyDescent="0.25">
      <c r="A10" s="148" t="s">
        <v>83</v>
      </c>
      <c r="B10" s="103" t="str">
        <f>VLOOKUP(A10,Sampling!$A$6:$B$26,2,FALSE)</f>
        <v>induced Fed Batch</v>
      </c>
      <c r="C10" s="93">
        <f>Sampling!C10</f>
        <v>45357.572916666664</v>
      </c>
      <c r="D10" s="96">
        <f>Sampling!D10</f>
        <v>27.867000000000001</v>
      </c>
      <c r="E10" s="152">
        <v>0.57299999999999995</v>
      </c>
      <c r="F10" s="152">
        <v>0.57599999999999996</v>
      </c>
      <c r="G10" s="152">
        <v>0.57199999999999995</v>
      </c>
      <c r="H10" s="150">
        <v>200</v>
      </c>
      <c r="I10" s="97">
        <f t="shared" si="0"/>
        <v>114.9</v>
      </c>
      <c r="J10" s="104">
        <f t="shared" si="1"/>
        <v>0.41633319989322687</v>
      </c>
      <c r="K10" s="105">
        <f t="shared" si="2"/>
        <v>45.960000000000008</v>
      </c>
    </row>
    <row r="11" spans="1:11" ht="14.4" x14ac:dyDescent="0.3">
      <c r="A11" s="148" t="s">
        <v>84</v>
      </c>
      <c r="B11" s="103" t="str">
        <f>VLOOKUP(A11,Sampling!$A$6:$B$26,2,FALSE)</f>
        <v>induced Fed Batch</v>
      </c>
      <c r="C11" s="93">
        <f>Sampling!C11</f>
        <v>45357.656249884261</v>
      </c>
      <c r="D11" s="96">
        <f>Sampling!D11</f>
        <v>29.867000000000001</v>
      </c>
      <c r="E11" s="152">
        <v>0.62</v>
      </c>
      <c r="F11" s="151">
        <v>0.624</v>
      </c>
      <c r="G11" s="151">
        <v>0.626</v>
      </c>
      <c r="H11" s="150">
        <v>200</v>
      </c>
      <c r="I11" s="97">
        <f t="shared" si="0"/>
        <v>124.4</v>
      </c>
      <c r="J11" s="104">
        <f t="shared" si="1"/>
        <v>0.61101009266077921</v>
      </c>
      <c r="K11" s="105">
        <f t="shared" si="2"/>
        <v>49.760000000000005</v>
      </c>
    </row>
    <row r="12" spans="1:11" ht="14.4" x14ac:dyDescent="0.3">
      <c r="A12" s="148" t="s">
        <v>85</v>
      </c>
      <c r="B12" s="103" t="str">
        <f>VLOOKUP(A12,Sampling!$A$6:$B$26,2,FALSE)</f>
        <v>induced Fed Batch</v>
      </c>
      <c r="C12" s="93">
        <f>Sampling!C12</f>
        <v>45357.743055555555</v>
      </c>
      <c r="D12" s="96">
        <f>Sampling!D12</f>
        <v>31.95</v>
      </c>
      <c r="E12" s="153">
        <v>0.39</v>
      </c>
      <c r="F12" s="152">
        <v>0.38800000000000001</v>
      </c>
      <c r="G12" s="152">
        <v>0.39100000000000001</v>
      </c>
      <c r="H12" s="150">
        <v>400</v>
      </c>
      <c r="I12" s="97">
        <f t="shared" si="0"/>
        <v>155.6</v>
      </c>
      <c r="J12" s="104">
        <f t="shared" si="1"/>
        <v>0.61101009266077921</v>
      </c>
      <c r="K12" s="114">
        <f t="shared" si="2"/>
        <v>62.24</v>
      </c>
    </row>
    <row r="13" spans="1:11" x14ac:dyDescent="0.25">
      <c r="A13" s="148" t="s">
        <v>86</v>
      </c>
      <c r="B13" s="103" t="str">
        <f>VLOOKUP(A13,Sampling!$A$6:$B$26,2,FALSE)</f>
        <v>induced Fed Batch</v>
      </c>
      <c r="C13" s="93">
        <f>Sampling!C13</f>
        <v>45357.822916435187</v>
      </c>
      <c r="D13" s="96">
        <f>Sampling!D13</f>
        <v>33.866999999999997</v>
      </c>
      <c r="E13" s="152">
        <v>0.42199999999999999</v>
      </c>
      <c r="F13" s="152">
        <v>0.42199999999999999</v>
      </c>
      <c r="G13" s="152">
        <v>0.42099999999999999</v>
      </c>
      <c r="H13" s="150">
        <v>400</v>
      </c>
      <c r="I13" s="97">
        <f t="shared" si="0"/>
        <v>168.79999999999998</v>
      </c>
      <c r="J13" s="104">
        <f t="shared" si="1"/>
        <v>0.23094010767585055</v>
      </c>
      <c r="K13" s="105">
        <f t="shared" si="2"/>
        <v>67.52</v>
      </c>
    </row>
    <row r="14" spans="1:11" x14ac:dyDescent="0.25">
      <c r="A14" s="148" t="s">
        <v>87</v>
      </c>
      <c r="B14" s="103" t="str">
        <f>VLOOKUP(A14,Sampling!$A$6:$B$26,2,FALSE)</f>
        <v>induced Fed Batch</v>
      </c>
      <c r="C14" s="93">
        <f>Sampling!C14</f>
        <v>45357.885416666664</v>
      </c>
      <c r="D14" s="96">
        <f>Sampling!D14</f>
        <v>35.366999999999997</v>
      </c>
      <c r="E14" s="152">
        <v>0.39900000000000002</v>
      </c>
      <c r="F14" s="152">
        <v>0.40799999999999997</v>
      </c>
      <c r="G14" s="152">
        <v>0.40100000000000002</v>
      </c>
      <c r="H14" s="154">
        <v>400</v>
      </c>
      <c r="I14" s="97">
        <f t="shared" si="0"/>
        <v>161.39999999999998</v>
      </c>
      <c r="J14" s="104">
        <f t="shared" si="1"/>
        <v>1.8903262505010325</v>
      </c>
      <c r="K14" s="105">
        <f t="shared" si="2"/>
        <v>64.559999999999988</v>
      </c>
    </row>
    <row r="15" spans="1:11" x14ac:dyDescent="0.25">
      <c r="A15" s="86"/>
      <c r="B15" s="51"/>
      <c r="C15" s="87"/>
      <c r="D15" s="88"/>
      <c r="E15" s="75"/>
      <c r="F15" s="75"/>
      <c r="G15" s="75"/>
      <c r="H15" s="89"/>
      <c r="I15" s="74"/>
      <c r="J15" s="90"/>
    </row>
  </sheetData>
  <mergeCells count="1">
    <mergeCell ref="E4:J4"/>
  </mergeCells>
  <phoneticPr fontId="49" type="noConversion"/>
  <pageMargins left="0.7" right="0.7" top="0.78740157499999996" bottom="0.78740157499999996" header="0.3" footer="0.3"/>
  <pageSetup paperSize="9" orientation="portrait" verticalDpi="1200" r:id="rId1"/>
  <ignoredErrors>
    <ignoredError sqref="A8:A9 A6:A7 A10:A13 A14" numberStoredAsText="1"/>
  </ignoredError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52"/>
  <sheetViews>
    <sheetView zoomScaleNormal="100" workbookViewId="0">
      <selection activeCell="S24" sqref="S24"/>
    </sheetView>
  </sheetViews>
  <sheetFormatPr defaultColWidth="11.44140625" defaultRowHeight="13.2" x14ac:dyDescent="0.25"/>
  <cols>
    <col min="2" max="2" width="31.33203125" bestFit="1" customWidth="1"/>
    <col min="3" max="3" width="16.109375" customWidth="1"/>
    <col min="4" max="4" width="7.109375" bestFit="1" customWidth="1"/>
    <col min="5" max="6" width="7" bestFit="1" customWidth="1"/>
    <col min="7" max="7" width="7" style="25" bestFit="1" customWidth="1"/>
    <col min="8" max="12" width="7" bestFit="1" customWidth="1"/>
    <col min="13" max="16" width="12" bestFit="1" customWidth="1"/>
    <col min="17" max="17" width="7.5546875" bestFit="1" customWidth="1"/>
    <col min="18" max="18" width="13.5546875" bestFit="1" customWidth="1"/>
    <col min="19" max="19" width="12" bestFit="1" customWidth="1"/>
    <col min="20" max="20" width="15.33203125" customWidth="1"/>
    <col min="21" max="21" width="14.33203125" customWidth="1"/>
  </cols>
  <sheetData>
    <row r="1" spans="1:19" ht="17.399999999999999" x14ac:dyDescent="0.3">
      <c r="D1" s="21"/>
      <c r="F1" s="24"/>
    </row>
    <row r="2" spans="1:19" ht="17.399999999999999" x14ac:dyDescent="0.3">
      <c r="B2" s="21" t="s">
        <v>109</v>
      </c>
    </row>
    <row r="3" spans="1:19" ht="14.4" x14ac:dyDescent="0.3">
      <c r="B3" s="9" t="str">
        <f>General!B2</f>
        <v>RLU_20240304_R1</v>
      </c>
      <c r="G3"/>
      <c r="I3" s="4"/>
      <c r="J3" s="4"/>
      <c r="K3" s="26"/>
    </row>
    <row r="4" spans="1:19" ht="14.4" x14ac:dyDescent="0.3">
      <c r="C4" s="4"/>
      <c r="G4"/>
      <c r="I4" s="4"/>
      <c r="J4" s="4"/>
      <c r="K4" s="26"/>
    </row>
    <row r="5" spans="1:19" ht="14.4" x14ac:dyDescent="0.3">
      <c r="G5"/>
      <c r="I5" s="4"/>
      <c r="J5" s="4"/>
      <c r="K5" s="26"/>
    </row>
    <row r="6" spans="1:19" x14ac:dyDescent="0.25">
      <c r="A6" s="124" t="s">
        <v>88</v>
      </c>
      <c r="B6" s="124" t="s">
        <v>101</v>
      </c>
      <c r="C6" s="124" t="s">
        <v>91</v>
      </c>
      <c r="D6" s="196" t="s">
        <v>110</v>
      </c>
      <c r="E6" s="196"/>
      <c r="F6" s="102" t="s">
        <v>111</v>
      </c>
      <c r="G6" s="196" t="s">
        <v>112</v>
      </c>
      <c r="H6" s="196"/>
      <c r="I6" s="102" t="s">
        <v>111</v>
      </c>
      <c r="J6" s="196" t="s">
        <v>35</v>
      </c>
      <c r="K6" s="196"/>
      <c r="L6" s="102" t="s">
        <v>111</v>
      </c>
      <c r="M6" s="102" t="s">
        <v>113</v>
      </c>
      <c r="N6" s="102" t="s">
        <v>114</v>
      </c>
      <c r="O6" s="102" t="s">
        <v>115</v>
      </c>
      <c r="P6" s="102" t="s">
        <v>116</v>
      </c>
      <c r="Q6" s="102" t="s">
        <v>117</v>
      </c>
      <c r="R6" s="102" t="s">
        <v>118</v>
      </c>
      <c r="S6" s="102" t="s">
        <v>114</v>
      </c>
    </row>
    <row r="7" spans="1:19" ht="14.4" x14ac:dyDescent="0.3">
      <c r="A7" s="148" t="s">
        <v>80</v>
      </c>
      <c r="B7" s="93">
        <f>Sampling!C7</f>
        <v>45356.411805555559</v>
      </c>
      <c r="C7" s="96">
        <f>Sampling!D7</f>
        <v>0</v>
      </c>
      <c r="D7" s="164">
        <v>1.0591999999999999</v>
      </c>
      <c r="E7" s="164">
        <v>1.0593999999999999</v>
      </c>
      <c r="F7" s="114">
        <f>E7-D7</f>
        <v>1.9999999999997797E-4</v>
      </c>
      <c r="G7" s="164">
        <v>1.0449999999999999</v>
      </c>
      <c r="H7" s="164">
        <v>1.0448</v>
      </c>
      <c r="I7" s="114">
        <f>H7-G7</f>
        <v>-1.9999999999997797E-4</v>
      </c>
      <c r="J7" s="164">
        <v>1.0464</v>
      </c>
      <c r="K7" s="164">
        <v>1.0461</v>
      </c>
      <c r="L7" s="114">
        <f>K7-J7</f>
        <v>-2.9999999999996696E-4</v>
      </c>
      <c r="M7" s="106">
        <f>AVERAGE(F7,I7,L7)</f>
        <v>-9.9999999999988987E-5</v>
      </c>
      <c r="N7" s="106">
        <f>STDEV(F7,I7,L7)</f>
        <v>2.6457513110642993E-4</v>
      </c>
      <c r="O7" s="107">
        <f>N7/M7*100</f>
        <v>-264.57513110645908</v>
      </c>
      <c r="P7" s="166">
        <f t="shared" ref="P7:P14" si="0">M7*1000</f>
        <v>-9.9999999999988987E-2</v>
      </c>
      <c r="Q7" s="105"/>
      <c r="R7" s="108">
        <f>'OD600'!K6</f>
        <v>0.14599999999999999</v>
      </c>
      <c r="S7" s="109">
        <f>N7*100</f>
        <v>2.6457513110642993E-2</v>
      </c>
    </row>
    <row r="8" spans="1:19" ht="14.4" x14ac:dyDescent="0.3">
      <c r="A8" s="148" t="s">
        <v>81</v>
      </c>
      <c r="B8" s="93">
        <f>Sampling!C8</f>
        <v>45357.385416666664</v>
      </c>
      <c r="C8" s="96">
        <f>Sampling!D8</f>
        <v>23.367000000000001</v>
      </c>
      <c r="D8" s="165">
        <v>1.0507</v>
      </c>
      <c r="E8" s="164">
        <v>1.0823</v>
      </c>
      <c r="F8" s="114">
        <f t="shared" ref="F8:F14" si="1">E8-D8</f>
        <v>3.1600000000000072E-2</v>
      </c>
      <c r="G8" s="164">
        <v>1.0469999999999999</v>
      </c>
      <c r="H8" s="164">
        <v>1.0778000000000001</v>
      </c>
      <c r="I8" s="114">
        <f t="shared" ref="I8:I14" si="2">H8-G8</f>
        <v>3.0800000000000161E-2</v>
      </c>
      <c r="J8" s="164">
        <v>1.0471999999999999</v>
      </c>
      <c r="K8" s="164">
        <v>1.0787</v>
      </c>
      <c r="L8" s="114">
        <f t="shared" ref="L8:L14" si="3">K8-J8</f>
        <v>3.1500000000000083E-2</v>
      </c>
      <c r="M8" s="106">
        <f>AVERAGE(F8,I8,L8)</f>
        <v>3.1300000000000106E-2</v>
      </c>
      <c r="N8" s="106">
        <f>STDEV(F8,I8,L8)</f>
        <v>4.3588989435401935E-4</v>
      </c>
      <c r="O8" s="107">
        <f t="shared" ref="O8:O14" si="4">N8/M8*100</f>
        <v>1.3926194707796098</v>
      </c>
      <c r="P8" s="105">
        <f t="shared" si="0"/>
        <v>31.300000000000104</v>
      </c>
      <c r="Q8" s="105"/>
      <c r="R8" s="108">
        <f t="shared" ref="R8:R14" si="5">P8*(100-Q8)/100</f>
        <v>31.300000000000104</v>
      </c>
      <c r="S8" s="109">
        <f t="shared" ref="S8:S14" si="6">N8*100</f>
        <v>4.3588989435401938E-2</v>
      </c>
    </row>
    <row r="9" spans="1:19" ht="14.4" x14ac:dyDescent="0.3">
      <c r="A9" s="148" t="s">
        <v>82</v>
      </c>
      <c r="B9" s="93">
        <f>Sampling!C9</f>
        <v>45357.489583333336</v>
      </c>
      <c r="C9" s="96">
        <f>Sampling!D9</f>
        <v>25.867000000000001</v>
      </c>
      <c r="D9" s="164">
        <v>1.0530999999999999</v>
      </c>
      <c r="E9" s="164">
        <v>1.0945</v>
      </c>
      <c r="F9" s="114">
        <f t="shared" si="1"/>
        <v>4.1400000000000103E-2</v>
      </c>
      <c r="G9" s="164">
        <v>1.0462</v>
      </c>
      <c r="H9" s="164">
        <v>1.0865</v>
      </c>
      <c r="I9" s="114">
        <f t="shared" si="2"/>
        <v>4.0300000000000002E-2</v>
      </c>
      <c r="J9" s="164">
        <v>1.0450999999999999</v>
      </c>
      <c r="K9" s="164">
        <v>1.0866</v>
      </c>
      <c r="L9" s="114">
        <f t="shared" si="3"/>
        <v>4.1500000000000092E-2</v>
      </c>
      <c r="M9" s="106">
        <f t="shared" ref="M9:M14" si="7">AVERAGE(F9,I9,L9)</f>
        <v>4.106666666666673E-2</v>
      </c>
      <c r="N9" s="106">
        <f>STDEV(F9,I9,L9)</f>
        <v>6.6583281184799377E-4</v>
      </c>
      <c r="O9" s="107">
        <f t="shared" si="4"/>
        <v>1.6213461327467358</v>
      </c>
      <c r="P9" s="105">
        <f t="shared" si="0"/>
        <v>41.066666666666734</v>
      </c>
      <c r="Q9" s="105"/>
      <c r="R9" s="108">
        <f t="shared" si="5"/>
        <v>41.066666666666734</v>
      </c>
      <c r="S9" s="109">
        <f t="shared" si="6"/>
        <v>6.6583281184799378E-2</v>
      </c>
    </row>
    <row r="10" spans="1:19" ht="14.4" x14ac:dyDescent="0.3">
      <c r="A10" s="148" t="s">
        <v>83</v>
      </c>
      <c r="B10" s="93">
        <f>Sampling!C10</f>
        <v>45357.572916666664</v>
      </c>
      <c r="C10" s="96">
        <f>Sampling!D10</f>
        <v>27.867000000000001</v>
      </c>
      <c r="D10" s="164">
        <v>1.0530999999999999</v>
      </c>
      <c r="E10" s="164">
        <v>1.1029</v>
      </c>
      <c r="F10" s="114">
        <f t="shared" si="1"/>
        <v>4.9800000000000066E-2</v>
      </c>
      <c r="G10" s="164">
        <v>1.0405</v>
      </c>
      <c r="H10" s="164">
        <v>1.0896999999999999</v>
      </c>
      <c r="I10" s="114">
        <f t="shared" si="2"/>
        <v>4.919999999999991E-2</v>
      </c>
      <c r="J10" s="164">
        <v>1.0447</v>
      </c>
      <c r="K10" s="164">
        <v>1.0952999999999999</v>
      </c>
      <c r="L10" s="114">
        <f t="shared" si="3"/>
        <v>5.0599999999999978E-2</v>
      </c>
      <c r="M10" s="106">
        <f t="shared" si="7"/>
        <v>4.9866666666666649E-2</v>
      </c>
      <c r="N10" s="106">
        <f>STDEV(F10,I10,L10)</f>
        <v>7.0237691685687731E-4</v>
      </c>
      <c r="O10" s="107">
        <f t="shared" si="4"/>
        <v>1.4085098600071073</v>
      </c>
      <c r="P10" s="105">
        <f t="shared" si="0"/>
        <v>49.866666666666653</v>
      </c>
      <c r="Q10" s="105"/>
      <c r="R10" s="108">
        <f t="shared" si="5"/>
        <v>49.866666666666653</v>
      </c>
      <c r="S10" s="109">
        <f t="shared" si="6"/>
        <v>7.0237691685687734E-2</v>
      </c>
    </row>
    <row r="11" spans="1:19" ht="14.4" x14ac:dyDescent="0.3">
      <c r="A11" s="148" t="s">
        <v>84</v>
      </c>
      <c r="B11" s="93">
        <f>Sampling!C11</f>
        <v>45357.656249884261</v>
      </c>
      <c r="C11" s="96">
        <f>Sampling!D11</f>
        <v>29.867000000000001</v>
      </c>
      <c r="D11" s="164">
        <v>1.0589</v>
      </c>
      <c r="E11" s="164">
        <v>1.1143000000000001</v>
      </c>
      <c r="F11" s="114">
        <f t="shared" si="1"/>
        <v>5.5400000000000116E-2</v>
      </c>
      <c r="G11" s="164">
        <v>1.0570999999999999</v>
      </c>
      <c r="H11" s="164">
        <v>1.1115999999999999</v>
      </c>
      <c r="I11" s="114">
        <f t="shared" si="2"/>
        <v>5.4499999999999993E-2</v>
      </c>
      <c r="J11" s="164">
        <v>1.0465</v>
      </c>
      <c r="K11" s="164">
        <v>1.1008</v>
      </c>
      <c r="L11" s="114">
        <f t="shared" si="3"/>
        <v>5.4300000000000015E-2</v>
      </c>
      <c r="M11" s="106">
        <f t="shared" si="7"/>
        <v>5.4733333333333377E-2</v>
      </c>
      <c r="N11" s="106">
        <f>STDEV(F11,I11,L11)</f>
        <v>5.8594652770829335E-4</v>
      </c>
      <c r="O11" s="107">
        <f t="shared" si="4"/>
        <v>1.0705478581759309</v>
      </c>
      <c r="P11" s="105">
        <f t="shared" si="0"/>
        <v>54.733333333333377</v>
      </c>
      <c r="Q11" s="105"/>
      <c r="R11" s="108">
        <f t="shared" si="5"/>
        <v>54.733333333333377</v>
      </c>
      <c r="S11" s="109">
        <f t="shared" si="6"/>
        <v>5.8594652770829335E-2</v>
      </c>
    </row>
    <row r="12" spans="1:19" ht="14.4" x14ac:dyDescent="0.3">
      <c r="A12" s="148" t="s">
        <v>85</v>
      </c>
      <c r="B12" s="93">
        <f>Sampling!C12</f>
        <v>45357.743055555555</v>
      </c>
      <c r="C12" s="96">
        <f>Sampling!D12</f>
        <v>31.95</v>
      </c>
      <c r="D12" s="164">
        <v>1.0469999999999999</v>
      </c>
      <c r="E12" s="164">
        <v>1.1028</v>
      </c>
      <c r="F12" s="114">
        <f t="shared" si="1"/>
        <v>5.5800000000000072E-2</v>
      </c>
      <c r="G12" s="164">
        <v>1.0472999999999999</v>
      </c>
      <c r="H12" s="164">
        <v>1.1042000000000001</v>
      </c>
      <c r="I12" s="114">
        <f t="shared" si="2"/>
        <v>5.6900000000000173E-2</v>
      </c>
      <c r="J12" s="164">
        <v>1.0459000000000001</v>
      </c>
      <c r="K12" s="164">
        <v>1.1016999999999999</v>
      </c>
      <c r="L12" s="114">
        <f t="shared" si="3"/>
        <v>5.579999999999985E-2</v>
      </c>
      <c r="M12" s="125">
        <f t="shared" si="7"/>
        <v>5.6166666666666698E-2</v>
      </c>
      <c r="N12" s="125">
        <f t="shared" ref="N12:N14" si="8">STDEV(F12,I12,L12)</f>
        <v>6.3508529610871065E-4</v>
      </c>
      <c r="O12" s="126">
        <f t="shared" si="4"/>
        <v>1.1307156607276743</v>
      </c>
      <c r="P12" s="114">
        <f t="shared" si="0"/>
        <v>56.1666666666667</v>
      </c>
      <c r="Q12" s="114"/>
      <c r="R12" s="108">
        <f t="shared" si="5"/>
        <v>56.1666666666667</v>
      </c>
      <c r="S12" s="127">
        <f t="shared" si="6"/>
        <v>6.350852961087107E-2</v>
      </c>
    </row>
    <row r="13" spans="1:19" ht="14.4" x14ac:dyDescent="0.3">
      <c r="A13" s="148" t="s">
        <v>86</v>
      </c>
      <c r="B13" s="93">
        <f>Sampling!C13</f>
        <v>45357.822916435187</v>
      </c>
      <c r="C13" s="96">
        <f>Sampling!D13</f>
        <v>33.866999999999997</v>
      </c>
      <c r="D13" s="164">
        <v>1.0475000000000001</v>
      </c>
      <c r="E13" s="164">
        <v>1.1079000000000001</v>
      </c>
      <c r="F13" s="114">
        <f t="shared" si="1"/>
        <v>6.0400000000000009E-2</v>
      </c>
      <c r="G13" s="164">
        <v>1.0588</v>
      </c>
      <c r="H13" s="164">
        <v>1.1274</v>
      </c>
      <c r="I13" s="114">
        <f t="shared" si="2"/>
        <v>6.8599999999999994E-2</v>
      </c>
      <c r="J13" s="164">
        <v>1.0385</v>
      </c>
      <c r="K13" s="164">
        <v>1.0986</v>
      </c>
      <c r="L13" s="114">
        <f t="shared" si="3"/>
        <v>6.0100000000000042E-2</v>
      </c>
      <c r="M13" s="106">
        <f t="shared" si="7"/>
        <v>6.3033333333333344E-2</v>
      </c>
      <c r="N13" s="106">
        <f t="shared" si="8"/>
        <v>4.8232077845903713E-3</v>
      </c>
      <c r="O13" s="107">
        <f t="shared" si="4"/>
        <v>7.6518367814759971</v>
      </c>
      <c r="P13" s="105">
        <f t="shared" si="0"/>
        <v>63.033333333333346</v>
      </c>
      <c r="Q13" s="106"/>
      <c r="R13" s="108">
        <f t="shared" si="5"/>
        <v>63.033333333333346</v>
      </c>
      <c r="S13" s="109">
        <f t="shared" si="6"/>
        <v>0.48232077845903715</v>
      </c>
    </row>
    <row r="14" spans="1:19" ht="14.4" x14ac:dyDescent="0.3">
      <c r="A14" s="148" t="s">
        <v>87</v>
      </c>
      <c r="B14" s="93">
        <f>Sampling!C14</f>
        <v>45357.885416666664</v>
      </c>
      <c r="C14" s="96">
        <f>Sampling!D14</f>
        <v>35.366999999999997</v>
      </c>
      <c r="D14" s="164">
        <v>1.0406</v>
      </c>
      <c r="E14" s="164">
        <v>1.0983000000000001</v>
      </c>
      <c r="F14" s="114">
        <f t="shared" si="1"/>
        <v>5.7700000000000085E-2</v>
      </c>
      <c r="G14" s="164">
        <v>1.0589</v>
      </c>
      <c r="H14" s="164">
        <v>1.1161000000000001</v>
      </c>
      <c r="I14" s="114">
        <f t="shared" si="2"/>
        <v>5.720000000000014E-2</v>
      </c>
      <c r="J14" s="164">
        <v>1.0385</v>
      </c>
      <c r="K14" s="164">
        <v>1.0956999999999999</v>
      </c>
      <c r="L14" s="114">
        <f t="shared" si="3"/>
        <v>5.7199999999999918E-2</v>
      </c>
      <c r="M14" s="106">
        <f t="shared" si="7"/>
        <v>5.7366666666666712E-2</v>
      </c>
      <c r="N14" s="106">
        <f t="shared" si="8"/>
        <v>2.8867513459484521E-4</v>
      </c>
      <c r="O14" s="107">
        <f t="shared" si="4"/>
        <v>0.50321057744598197</v>
      </c>
      <c r="P14" s="105">
        <f t="shared" si="0"/>
        <v>57.36666666666671</v>
      </c>
      <c r="Q14" s="106"/>
      <c r="R14" s="108">
        <f t="shared" si="5"/>
        <v>57.366666666666703</v>
      </c>
      <c r="S14" s="109">
        <f t="shared" si="6"/>
        <v>2.8867513459484521E-2</v>
      </c>
    </row>
    <row r="15" spans="1:19" x14ac:dyDescent="0.25">
      <c r="D15" s="5"/>
      <c r="G15"/>
      <c r="H15" s="7"/>
      <c r="N15" s="5"/>
      <c r="O15" s="5"/>
      <c r="P15" s="5"/>
      <c r="Q15" s="6"/>
      <c r="R15" s="6"/>
      <c r="S15" s="6"/>
    </row>
    <row r="16" spans="1:19" x14ac:dyDescent="0.25">
      <c r="D16" s="5"/>
      <c r="G16"/>
      <c r="H16" s="4"/>
      <c r="N16" s="5"/>
      <c r="O16" s="5"/>
      <c r="P16" s="5"/>
      <c r="Q16" s="6"/>
      <c r="R16" s="6"/>
      <c r="S16" s="6"/>
    </row>
    <row r="17" spans="2:20" x14ac:dyDescent="0.25">
      <c r="D17" s="5"/>
      <c r="G17"/>
      <c r="H17" s="4"/>
      <c r="N17" s="5"/>
      <c r="O17" s="5"/>
      <c r="P17" s="5"/>
    </row>
    <row r="18" spans="2:20" x14ac:dyDescent="0.25">
      <c r="D18" s="5"/>
      <c r="G18"/>
      <c r="H18" s="7"/>
      <c r="M18" s="4"/>
      <c r="N18" s="5"/>
      <c r="O18" s="5"/>
      <c r="P18" s="5"/>
    </row>
    <row r="19" spans="2:20" x14ac:dyDescent="0.25">
      <c r="B19" s="9"/>
      <c r="D19" s="5"/>
      <c r="G19"/>
      <c r="H19" s="4"/>
      <c r="M19" s="8"/>
      <c r="N19" s="5"/>
      <c r="O19" s="5"/>
      <c r="P19" s="5"/>
    </row>
    <row r="20" spans="2:20" s="9" customFormat="1" x14ac:dyDescent="0.25">
      <c r="B20"/>
      <c r="C20"/>
      <c r="D20" s="5"/>
      <c r="G20"/>
      <c r="H20" s="4"/>
      <c r="I20"/>
      <c r="J20"/>
      <c r="N20" s="10"/>
      <c r="O20" s="10"/>
      <c r="P20" s="10"/>
    </row>
    <row r="21" spans="2:20" ht="13.8" x14ac:dyDescent="0.25">
      <c r="G21"/>
      <c r="H21" s="33"/>
      <c r="I21" s="11"/>
      <c r="J21" s="34"/>
    </row>
    <row r="22" spans="2:20" x14ac:dyDescent="0.25">
      <c r="G22"/>
    </row>
    <row r="26" spans="2:20" x14ac:dyDescent="0.25">
      <c r="G26"/>
    </row>
    <row r="27" spans="2:20" x14ac:dyDescent="0.25">
      <c r="G27"/>
    </row>
    <row r="28" spans="2:20" x14ac:dyDescent="0.25">
      <c r="G28"/>
    </row>
    <row r="29" spans="2:20" x14ac:dyDescent="0.25">
      <c r="G29" s="27"/>
      <c r="H29" s="28"/>
    </row>
    <row r="30" spans="2:20" x14ac:dyDescent="0.25">
      <c r="G30" s="11"/>
    </row>
    <row r="31" spans="2:20" x14ac:dyDescent="0.25">
      <c r="B31" s="9"/>
      <c r="C31" s="9"/>
      <c r="G31" s="11"/>
    </row>
    <row r="32" spans="2:20" s="9" customFormat="1" x14ac:dyDescent="0.25">
      <c r="G32" s="11"/>
      <c r="H32"/>
      <c r="I32"/>
      <c r="J32"/>
      <c r="K32"/>
      <c r="L32"/>
      <c r="M32"/>
      <c r="N32"/>
      <c r="O32"/>
      <c r="P32"/>
      <c r="Q32"/>
      <c r="R32"/>
      <c r="S32"/>
      <c r="T32"/>
    </row>
    <row r="33" spans="2:20" s="9" customFormat="1" x14ac:dyDescent="0.25">
      <c r="G33" s="11"/>
      <c r="H33"/>
      <c r="I33"/>
      <c r="J33"/>
      <c r="K33"/>
      <c r="L33"/>
      <c r="M33"/>
      <c r="N33"/>
      <c r="O33"/>
      <c r="P33"/>
      <c r="Q33"/>
      <c r="R33"/>
      <c r="S33"/>
      <c r="T33"/>
    </row>
    <row r="34" spans="2:20" s="9" customFormat="1" x14ac:dyDescent="0.25">
      <c r="E34"/>
      <c r="F34" s="6"/>
      <c r="G34" s="11"/>
      <c r="H34"/>
      <c r="I34"/>
      <c r="J34"/>
      <c r="K34"/>
      <c r="L34"/>
      <c r="M34"/>
      <c r="N34"/>
      <c r="O34"/>
      <c r="P34"/>
      <c r="Q34"/>
      <c r="R34"/>
      <c r="S34"/>
      <c r="T34"/>
    </row>
    <row r="35" spans="2:20" s="9" customFormat="1" x14ac:dyDescent="0.25">
      <c r="B35" s="8"/>
      <c r="C35" s="8"/>
      <c r="F35" s="6"/>
      <c r="G35" s="11"/>
      <c r="H35"/>
      <c r="I35"/>
      <c r="J35"/>
      <c r="K35"/>
      <c r="L35"/>
      <c r="M35"/>
      <c r="N35"/>
      <c r="O35"/>
      <c r="P35"/>
      <c r="Q35"/>
      <c r="R35"/>
      <c r="S35"/>
      <c r="T35"/>
    </row>
    <row r="36" spans="2:20" s="8" customFormat="1" x14ac:dyDescent="0.25">
      <c r="B36"/>
      <c r="C36"/>
      <c r="E36" s="9"/>
      <c r="F36" s="6"/>
      <c r="G36" s="11"/>
      <c r="H36"/>
      <c r="I36"/>
      <c r="J36"/>
      <c r="K36"/>
      <c r="L36"/>
      <c r="M36"/>
      <c r="N36"/>
      <c r="O36"/>
      <c r="P36"/>
      <c r="Q36"/>
      <c r="R36"/>
      <c r="S36"/>
      <c r="T36"/>
    </row>
    <row r="37" spans="2:20" x14ac:dyDescent="0.25">
      <c r="C37" s="9"/>
      <c r="E37" s="9"/>
      <c r="F37" s="6"/>
      <c r="G37" s="11"/>
    </row>
    <row r="38" spans="2:20" x14ac:dyDescent="0.25">
      <c r="C38" s="29"/>
      <c r="D38" s="9"/>
      <c r="E38" s="9"/>
      <c r="F38" s="5"/>
      <c r="G38" s="11"/>
    </row>
    <row r="39" spans="2:20" x14ac:dyDescent="0.25">
      <c r="C39" s="9"/>
      <c r="D39" s="29"/>
      <c r="E39" s="9"/>
      <c r="F39" s="5"/>
      <c r="G39" s="11"/>
    </row>
    <row r="40" spans="2:20" x14ac:dyDescent="0.25">
      <c r="C40" s="9"/>
      <c r="D40" s="9"/>
      <c r="E40" s="9"/>
      <c r="F40" s="5"/>
      <c r="G40" s="11"/>
      <c r="H40" s="25"/>
    </row>
    <row r="41" spans="2:20" x14ac:dyDescent="0.25">
      <c r="C41" s="9"/>
      <c r="D41" s="9"/>
      <c r="E41" s="9"/>
      <c r="F41" s="5"/>
      <c r="G41" s="11"/>
      <c r="H41" s="25"/>
    </row>
    <row r="42" spans="2:20" x14ac:dyDescent="0.25">
      <c r="C42" s="9"/>
      <c r="D42" s="9"/>
      <c r="E42" s="9"/>
      <c r="F42" s="5"/>
      <c r="G42" s="11"/>
      <c r="H42" s="25"/>
    </row>
    <row r="43" spans="2:20" x14ac:dyDescent="0.25">
      <c r="C43" s="9"/>
      <c r="D43" s="9"/>
      <c r="E43" s="9"/>
      <c r="F43" s="5"/>
      <c r="G43" s="11"/>
      <c r="H43" s="25"/>
    </row>
    <row r="44" spans="2:20" x14ac:dyDescent="0.25">
      <c r="C44" s="9"/>
      <c r="D44" s="9"/>
      <c r="E44" s="9"/>
      <c r="F44" s="5"/>
      <c r="G44" s="11"/>
      <c r="H44" s="25"/>
      <c r="O44" s="30"/>
      <c r="P44" s="31"/>
      <c r="Q44" s="6"/>
    </row>
    <row r="45" spans="2:20" x14ac:dyDescent="0.25">
      <c r="C45" s="9"/>
      <c r="D45" s="9"/>
      <c r="E45" s="32"/>
      <c r="G45" s="11"/>
      <c r="H45" s="25"/>
      <c r="O45" s="30"/>
      <c r="P45" s="31"/>
      <c r="Q45" s="6"/>
    </row>
    <row r="46" spans="2:20" x14ac:dyDescent="0.25">
      <c r="C46" s="9"/>
      <c r="D46" s="9"/>
      <c r="E46" s="32"/>
      <c r="G46"/>
      <c r="H46" s="25"/>
    </row>
    <row r="47" spans="2:20" x14ac:dyDescent="0.25">
      <c r="D47" s="9"/>
      <c r="E47" s="32"/>
      <c r="G47"/>
    </row>
    <row r="48" spans="2:20" x14ac:dyDescent="0.25">
      <c r="C48" s="9"/>
      <c r="G48"/>
    </row>
    <row r="49" spans="3:7" x14ac:dyDescent="0.25">
      <c r="C49" s="9"/>
      <c r="D49" s="9"/>
      <c r="G49"/>
    </row>
    <row r="50" spans="3:7" x14ac:dyDescent="0.25">
      <c r="C50" s="9"/>
      <c r="D50" s="9"/>
      <c r="G50"/>
    </row>
    <row r="51" spans="3:7" x14ac:dyDescent="0.25">
      <c r="C51" s="9"/>
      <c r="D51" s="9"/>
      <c r="G51"/>
    </row>
    <row r="52" spans="3:7" x14ac:dyDescent="0.25">
      <c r="D52" s="9"/>
      <c r="G52"/>
    </row>
  </sheetData>
  <mergeCells count="3">
    <mergeCell ref="D6:E6"/>
    <mergeCell ref="G6:H6"/>
    <mergeCell ref="J6:K6"/>
  </mergeCells>
  <phoneticPr fontId="49" type="noConversion"/>
  <pageMargins left="0.78740157499999996" right="0.78740157499999996" top="0.984251969" bottom="0.984251969" header="0.4921259845" footer="0.4921259845"/>
  <pageSetup paperSize="9" orientation="portrait" horizontalDpi="300" verticalDpi="300" r:id="rId1"/>
  <headerFooter alignWithMargins="0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6D0B9-6E08-4C84-BD58-235F24FE2EFB}">
  <dimension ref="A2:G44"/>
  <sheetViews>
    <sheetView workbookViewId="0">
      <selection activeCell="S18" sqref="S18"/>
    </sheetView>
  </sheetViews>
  <sheetFormatPr defaultRowHeight="14.4" x14ac:dyDescent="0.3"/>
  <cols>
    <col min="1" max="1" width="13.77734375" style="168" customWidth="1"/>
    <col min="2" max="2" width="19.44140625" style="168" customWidth="1"/>
    <col min="3" max="3" width="31.33203125" style="168" bestFit="1" customWidth="1"/>
    <col min="4" max="4" width="11.5546875" style="168" bestFit="1" customWidth="1"/>
    <col min="5" max="5" width="10" style="168" customWidth="1"/>
    <col min="6" max="6" width="11.21875" style="168" customWidth="1"/>
    <col min="7" max="16384" width="8.88671875" style="168"/>
  </cols>
  <sheetData>
    <row r="2" spans="1:5" ht="17.399999999999999" x14ac:dyDescent="0.3">
      <c r="B2" s="21" t="s">
        <v>201</v>
      </c>
    </row>
    <row r="3" spans="1:5" x14ac:dyDescent="0.3">
      <c r="B3" s="176" t="str">
        <f>General!B2</f>
        <v>RLU_20240304_R1</v>
      </c>
    </row>
    <row r="4" spans="1:5" x14ac:dyDescent="0.3">
      <c r="A4"/>
      <c r="B4" s="18"/>
      <c r="C4" s="80" t="s">
        <v>76</v>
      </c>
      <c r="D4" s="80" t="s">
        <v>119</v>
      </c>
      <c r="E4" s="81" t="s">
        <v>232</v>
      </c>
    </row>
    <row r="5" spans="1:5" x14ac:dyDescent="0.3">
      <c r="A5" s="163" t="s">
        <v>88</v>
      </c>
      <c r="B5" s="163" t="s">
        <v>89</v>
      </c>
      <c r="C5" s="163" t="s">
        <v>101</v>
      </c>
      <c r="D5" s="80" t="s">
        <v>26</v>
      </c>
      <c r="E5" s="81" t="s">
        <v>24</v>
      </c>
    </row>
    <row r="6" spans="1:5" x14ac:dyDescent="0.3">
      <c r="A6" s="146" t="s">
        <v>94</v>
      </c>
      <c r="B6" s="120" t="str">
        <f>VLOOKUP(A6,Sampling!$A$6:$B$26,2,FALSE)</f>
        <v>Preculture End</v>
      </c>
      <c r="C6" s="93">
        <f>Sampling!C6</f>
        <v>45356.395833333336</v>
      </c>
      <c r="D6" s="110"/>
      <c r="E6" s="111"/>
    </row>
    <row r="7" spans="1:5" x14ac:dyDescent="0.3">
      <c r="A7" s="148" t="s">
        <v>80</v>
      </c>
      <c r="B7" s="120" t="str">
        <f>VLOOKUP(A7,Sampling!$A$6:$B$26,2,FALSE)</f>
        <v>Batch Start</v>
      </c>
      <c r="C7" s="93">
        <f>Sampling!C7</f>
        <v>45356.411805555559</v>
      </c>
      <c r="D7" s="112">
        <f>Sampling!D7</f>
        <v>0</v>
      </c>
      <c r="E7" s="179">
        <v>33.256444444444448</v>
      </c>
    </row>
    <row r="8" spans="1:5" x14ac:dyDescent="0.3">
      <c r="A8" s="148" t="s">
        <v>81</v>
      </c>
      <c r="B8" s="120" t="str">
        <f>VLOOKUP(A8,Sampling!$A$6:$B$26,2,FALSE)</f>
        <v>Fed Batch</v>
      </c>
      <c r="C8" s="93">
        <f>Sampling!C8</f>
        <v>45357.385416666664</v>
      </c>
      <c r="D8" s="112">
        <f>Sampling!D8</f>
        <v>23.367000000000001</v>
      </c>
      <c r="E8" s="179">
        <v>9.0666666666666673E-2</v>
      </c>
    </row>
    <row r="9" spans="1:5" x14ac:dyDescent="0.3">
      <c r="A9" s="148" t="s">
        <v>82</v>
      </c>
      <c r="B9" s="120" t="str">
        <f>VLOOKUP(A9,Sampling!$A$6:$B$26,2,FALSE)</f>
        <v>induced Fed Batch</v>
      </c>
      <c r="C9" s="93">
        <f>Sampling!C9</f>
        <v>45357.489583333336</v>
      </c>
      <c r="D9" s="112">
        <f>Sampling!D9</f>
        <v>25.867000000000001</v>
      </c>
      <c r="E9" s="179">
        <v>9.0666666666666673E-2</v>
      </c>
    </row>
    <row r="10" spans="1:5" x14ac:dyDescent="0.3">
      <c r="A10" s="148" t="s">
        <v>83</v>
      </c>
      <c r="B10" s="120" t="str">
        <f>VLOOKUP(A10,Sampling!$A$6:$B$26,2,FALSE)</f>
        <v>induced Fed Batch</v>
      </c>
      <c r="C10" s="93">
        <f>Sampling!C10</f>
        <v>45357.572916666664</v>
      </c>
      <c r="D10" s="112">
        <f>Sampling!D10</f>
        <v>27.867000000000001</v>
      </c>
      <c r="E10" s="179">
        <v>9.0666666666666673E-2</v>
      </c>
    </row>
    <row r="11" spans="1:5" x14ac:dyDescent="0.3">
      <c r="A11" s="148" t="s">
        <v>84</v>
      </c>
      <c r="B11" s="120" t="str">
        <f>VLOOKUP(A11,Sampling!$A$6:$B$26,2,FALSE)</f>
        <v>induced Fed Batch</v>
      </c>
      <c r="C11" s="93">
        <f>Sampling!C11</f>
        <v>45357.656249884261</v>
      </c>
      <c r="D11" s="112">
        <f>Sampling!D11</f>
        <v>29.867000000000001</v>
      </c>
      <c r="E11" s="179">
        <v>9.0666666666666673E-2</v>
      </c>
    </row>
    <row r="12" spans="1:5" x14ac:dyDescent="0.3">
      <c r="A12" s="148" t="s">
        <v>85</v>
      </c>
      <c r="B12" s="120" t="str">
        <f>VLOOKUP(A12,Sampling!$A$6:$B$26,2,FALSE)</f>
        <v>induced Fed Batch</v>
      </c>
      <c r="C12" s="93">
        <f>Sampling!C12</f>
        <v>45357.743055555555</v>
      </c>
      <c r="D12" s="112">
        <f>Sampling!D12</f>
        <v>31.95</v>
      </c>
      <c r="E12" s="179">
        <v>9.0666666666666673E-2</v>
      </c>
    </row>
    <row r="13" spans="1:5" x14ac:dyDescent="0.3">
      <c r="A13" s="148" t="s">
        <v>86</v>
      </c>
      <c r="B13" s="120" t="str">
        <f>VLOOKUP(A13,Sampling!$A$6:$B$26,2,FALSE)</f>
        <v>induced Fed Batch</v>
      </c>
      <c r="C13" s="93">
        <f>Sampling!C13</f>
        <v>45357.822916435187</v>
      </c>
      <c r="D13" s="112">
        <f>Sampling!D13</f>
        <v>33.866999999999997</v>
      </c>
      <c r="E13" s="179">
        <v>0.36266666666666669</v>
      </c>
    </row>
    <row r="14" spans="1:5" x14ac:dyDescent="0.3">
      <c r="A14" s="148" t="s">
        <v>87</v>
      </c>
      <c r="B14" s="120" t="str">
        <f>VLOOKUP(A14,Sampling!$A$6:$B$26,2,FALSE)</f>
        <v>induced Fed Batch</v>
      </c>
      <c r="C14" s="93">
        <f>Sampling!C14</f>
        <v>45357.885416666664</v>
      </c>
      <c r="D14" s="112">
        <f>Sampling!D14</f>
        <v>35.366999999999997</v>
      </c>
      <c r="E14" s="179">
        <v>9.0666666666666673E-2</v>
      </c>
    </row>
    <row r="16" spans="1:5" x14ac:dyDescent="0.3">
      <c r="B16" s="22" t="s">
        <v>203</v>
      </c>
      <c r="C16" s="23">
        <f>General!$B$21</f>
        <v>414.88478890000005</v>
      </c>
      <c r="D16" s="4" t="s">
        <v>24</v>
      </c>
    </row>
    <row r="17" spans="1:5" x14ac:dyDescent="0.3">
      <c r="B17" s="22" t="s">
        <v>202</v>
      </c>
      <c r="C17" s="167">
        <v>390</v>
      </c>
      <c r="D17" s="4" t="s">
        <v>24</v>
      </c>
    </row>
    <row r="18" spans="1:5" x14ac:dyDescent="0.3">
      <c r="B18"/>
      <c r="C18"/>
      <c r="D18"/>
    </row>
    <row r="19" spans="1:5" x14ac:dyDescent="0.3">
      <c r="B19" s="132" t="s">
        <v>181</v>
      </c>
      <c r="C19" s="133">
        <f>(C16-C17)/C17*100</f>
        <v>6.3807151025641149</v>
      </c>
      <c r="D19" s="39" t="s">
        <v>115</v>
      </c>
    </row>
    <row r="22" spans="1:5" x14ac:dyDescent="0.3">
      <c r="A22" s="169" t="s">
        <v>204</v>
      </c>
    </row>
    <row r="24" spans="1:5" x14ac:dyDescent="0.3">
      <c r="A24" s="170" t="s">
        <v>233</v>
      </c>
      <c r="B24" s="170" t="s">
        <v>205</v>
      </c>
      <c r="D24" s="175" t="s">
        <v>234</v>
      </c>
      <c r="E24" s="175"/>
    </row>
    <row r="25" spans="1:5" x14ac:dyDescent="0.3">
      <c r="A25" s="171">
        <v>0.78125</v>
      </c>
      <c r="B25" s="177">
        <v>0.1628</v>
      </c>
      <c r="D25" s="168" t="s">
        <v>206</v>
      </c>
      <c r="E25" s="168">
        <v>0.22500000000000001</v>
      </c>
    </row>
    <row r="26" spans="1:5" x14ac:dyDescent="0.3">
      <c r="A26" s="171">
        <v>1.5625</v>
      </c>
      <c r="B26" s="178">
        <v>0.33350000000000002</v>
      </c>
      <c r="D26" s="168" t="s">
        <v>207</v>
      </c>
      <c r="E26" s="168">
        <v>-2.0400000000000001E-2</v>
      </c>
    </row>
    <row r="27" spans="1:5" x14ac:dyDescent="0.3">
      <c r="A27" s="171">
        <v>3.125</v>
      </c>
      <c r="B27" s="177">
        <v>0.68479999999999996</v>
      </c>
    </row>
    <row r="28" spans="1:5" x14ac:dyDescent="0.3">
      <c r="A28" s="171">
        <v>6.25</v>
      </c>
      <c r="B28" s="177">
        <v>1.3792</v>
      </c>
    </row>
    <row r="29" spans="1:5" x14ac:dyDescent="0.3">
      <c r="A29" s="171">
        <v>12.5</v>
      </c>
      <c r="B29" s="177">
        <v>2.7814999999999999</v>
      </c>
    </row>
    <row r="30" spans="1:5" x14ac:dyDescent="0.3">
      <c r="A30" s="171">
        <v>25</v>
      </c>
      <c r="B30" s="171">
        <v>5.6125999999999996</v>
      </c>
    </row>
    <row r="31" spans="1:5" x14ac:dyDescent="0.3">
      <c r="A31" s="168">
        <v>50</v>
      </c>
      <c r="B31" s="168">
        <v>11.322100000000001</v>
      </c>
    </row>
    <row r="34" spans="1:7" x14ac:dyDescent="0.3">
      <c r="A34" s="172" t="s">
        <v>208</v>
      </c>
    </row>
    <row r="36" spans="1:7" x14ac:dyDescent="0.3">
      <c r="A36" s="170" t="s">
        <v>209</v>
      </c>
      <c r="B36" s="170" t="s">
        <v>205</v>
      </c>
      <c r="C36" s="170" t="s">
        <v>172</v>
      </c>
      <c r="D36" s="170" t="s">
        <v>212</v>
      </c>
      <c r="G36" s="173" t="s">
        <v>210</v>
      </c>
    </row>
    <row r="37" spans="1:7" x14ac:dyDescent="0.3">
      <c r="A37" t="s">
        <v>238</v>
      </c>
      <c r="B37" s="178">
        <v>7.4622999999999999</v>
      </c>
      <c r="C37" s="168">
        <v>1</v>
      </c>
      <c r="D37" s="171">
        <f t="shared" ref="D37:D44" si="0">(B37-$E$26)/$E$25*C37</f>
        <v>33.256444444444448</v>
      </c>
    </row>
    <row r="38" spans="1:7" x14ac:dyDescent="0.3">
      <c r="A38" t="s">
        <v>239</v>
      </c>
      <c r="B38" s="178">
        <v>0</v>
      </c>
      <c r="C38" s="168">
        <v>1</v>
      </c>
      <c r="D38" s="171">
        <f t="shared" si="0"/>
        <v>9.0666666666666673E-2</v>
      </c>
    </row>
    <row r="39" spans="1:7" x14ac:dyDescent="0.3">
      <c r="A39" t="s">
        <v>224</v>
      </c>
      <c r="B39" s="178">
        <v>0</v>
      </c>
      <c r="C39" s="168">
        <v>1</v>
      </c>
      <c r="D39" s="171">
        <f t="shared" si="0"/>
        <v>9.0666666666666673E-2</v>
      </c>
    </row>
    <row r="40" spans="1:7" x14ac:dyDescent="0.3">
      <c r="A40" t="s">
        <v>225</v>
      </c>
      <c r="B40" s="178">
        <v>0</v>
      </c>
      <c r="C40" s="168">
        <v>1</v>
      </c>
      <c r="D40" s="171">
        <f t="shared" si="0"/>
        <v>9.0666666666666673E-2</v>
      </c>
    </row>
    <row r="41" spans="1:7" x14ac:dyDescent="0.3">
      <c r="A41" t="s">
        <v>226</v>
      </c>
      <c r="B41" s="178">
        <v>0</v>
      </c>
      <c r="C41" s="168">
        <v>1</v>
      </c>
      <c r="D41" s="171">
        <f t="shared" si="0"/>
        <v>9.0666666666666673E-2</v>
      </c>
    </row>
    <row r="42" spans="1:7" x14ac:dyDescent="0.3">
      <c r="A42" t="s">
        <v>227</v>
      </c>
      <c r="B42" s="178">
        <v>0</v>
      </c>
      <c r="C42" s="168">
        <v>1</v>
      </c>
      <c r="D42" s="171">
        <f t="shared" si="0"/>
        <v>9.0666666666666673E-2</v>
      </c>
    </row>
    <row r="43" spans="1:7" x14ac:dyDescent="0.3">
      <c r="A43" t="s">
        <v>228</v>
      </c>
      <c r="B43" s="178">
        <v>6.1199999999999997E-2</v>
      </c>
      <c r="C43" s="168">
        <v>1</v>
      </c>
      <c r="D43" s="171">
        <f t="shared" si="0"/>
        <v>0.36266666666666669</v>
      </c>
    </row>
    <row r="44" spans="1:7" x14ac:dyDescent="0.3">
      <c r="A44" t="s">
        <v>229</v>
      </c>
      <c r="B44" s="178">
        <v>0</v>
      </c>
      <c r="C44" s="168">
        <v>1</v>
      </c>
      <c r="D44" s="171">
        <f t="shared" si="0"/>
        <v>9.0666666666666673E-2</v>
      </c>
    </row>
  </sheetData>
  <phoneticPr fontId="49" type="noConversion"/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726C0-A412-4B09-AEC6-C810BD783C17}">
  <dimension ref="A2:G44"/>
  <sheetViews>
    <sheetView workbookViewId="0">
      <selection activeCell="S21" sqref="S21"/>
    </sheetView>
  </sheetViews>
  <sheetFormatPr defaultRowHeight="14.4" x14ac:dyDescent="0.3"/>
  <cols>
    <col min="1" max="1" width="13.77734375" style="168" customWidth="1"/>
    <col min="2" max="2" width="19.44140625" style="168" customWidth="1"/>
    <col min="3" max="3" width="31.33203125" style="168" bestFit="1" customWidth="1"/>
    <col min="4" max="4" width="11.5546875" style="168" bestFit="1" customWidth="1"/>
    <col min="5" max="5" width="10" style="168" customWidth="1"/>
    <col min="6" max="6" width="11.21875" style="168" customWidth="1"/>
    <col min="7" max="16384" width="8.88671875" style="168"/>
  </cols>
  <sheetData>
    <row r="2" spans="1:5" ht="17.399999999999999" x14ac:dyDescent="0.3">
      <c r="B2" s="21" t="s">
        <v>254</v>
      </c>
    </row>
    <row r="3" spans="1:5" x14ac:dyDescent="0.3">
      <c r="B3" s="176" t="str">
        <f>General!B2</f>
        <v>RLU_20240304_R1</v>
      </c>
    </row>
    <row r="4" spans="1:5" x14ac:dyDescent="0.3">
      <c r="A4"/>
      <c r="B4" s="18"/>
      <c r="C4" s="80" t="s">
        <v>76</v>
      </c>
      <c r="D4" s="80" t="s">
        <v>119</v>
      </c>
      <c r="E4" s="81" t="s">
        <v>258</v>
      </c>
    </row>
    <row r="5" spans="1:5" x14ac:dyDescent="0.3">
      <c r="A5" s="181" t="s">
        <v>88</v>
      </c>
      <c r="B5" s="181" t="s">
        <v>89</v>
      </c>
      <c r="C5" s="181" t="s">
        <v>101</v>
      </c>
      <c r="D5" s="80" t="s">
        <v>26</v>
      </c>
      <c r="E5" s="81" t="s">
        <v>24</v>
      </c>
    </row>
    <row r="6" spans="1:5" x14ac:dyDescent="0.3">
      <c r="A6" s="146" t="s">
        <v>94</v>
      </c>
      <c r="B6" s="120" t="str">
        <f>VLOOKUP(A6,Sampling!$A$6:$B$26,2,FALSE)</f>
        <v>Preculture End</v>
      </c>
      <c r="C6" s="93">
        <f>Sampling!C6</f>
        <v>45356.395833333336</v>
      </c>
      <c r="D6" s="110"/>
      <c r="E6" s="111"/>
    </row>
    <row r="7" spans="1:5" x14ac:dyDescent="0.3">
      <c r="A7" s="148" t="s">
        <v>80</v>
      </c>
      <c r="B7" s="120" t="str">
        <f>VLOOKUP(A7,Sampling!$A$6:$B$26,2,FALSE)</f>
        <v>Batch Start</v>
      </c>
      <c r="C7" s="93">
        <f>Sampling!C7</f>
        <v>45356.411805555559</v>
      </c>
      <c r="D7" s="112">
        <f>Sampling!D7</f>
        <v>0</v>
      </c>
      <c r="E7" s="179">
        <v>0</v>
      </c>
    </row>
    <row r="8" spans="1:5" x14ac:dyDescent="0.3">
      <c r="A8" s="148" t="s">
        <v>81</v>
      </c>
      <c r="B8" s="120" t="str">
        <f>VLOOKUP(A8,Sampling!$A$6:$B$26,2,FALSE)</f>
        <v>Fed Batch</v>
      </c>
      <c r="C8" s="93">
        <f>Sampling!C8</f>
        <v>45357.385416666664</v>
      </c>
      <c r="D8" s="112">
        <f>Sampling!D8</f>
        <v>23.367000000000001</v>
      </c>
      <c r="E8" s="179">
        <v>0</v>
      </c>
    </row>
    <row r="9" spans="1:5" x14ac:dyDescent="0.3">
      <c r="A9" s="148" t="s">
        <v>82</v>
      </c>
      <c r="B9" s="120" t="str">
        <f>VLOOKUP(A9,Sampling!$A$6:$B$26,2,FALSE)</f>
        <v>induced Fed Batch</v>
      </c>
      <c r="C9" s="93">
        <f>Sampling!C9</f>
        <v>45357.489583333336</v>
      </c>
      <c r="D9" s="112">
        <f>Sampling!D9</f>
        <v>25.867000000000001</v>
      </c>
      <c r="E9" s="179">
        <v>0</v>
      </c>
    </row>
    <row r="10" spans="1:5" x14ac:dyDescent="0.3">
      <c r="A10" s="148" t="s">
        <v>83</v>
      </c>
      <c r="B10" s="120" t="str">
        <f>VLOOKUP(A10,Sampling!$A$6:$B$26,2,FALSE)</f>
        <v>induced Fed Batch</v>
      </c>
      <c r="C10" s="93">
        <f>Sampling!C10</f>
        <v>45357.572916666664</v>
      </c>
      <c r="D10" s="112">
        <f>Sampling!D10</f>
        <v>27.867000000000001</v>
      </c>
      <c r="E10" s="179">
        <v>0</v>
      </c>
    </row>
    <row r="11" spans="1:5" x14ac:dyDescent="0.3">
      <c r="A11" s="148" t="s">
        <v>84</v>
      </c>
      <c r="B11" s="120" t="str">
        <f>VLOOKUP(A11,Sampling!$A$6:$B$26,2,FALSE)</f>
        <v>induced Fed Batch</v>
      </c>
      <c r="C11" s="93">
        <f>Sampling!C11</f>
        <v>45357.656249884261</v>
      </c>
      <c r="D11" s="112">
        <f>Sampling!D11</f>
        <v>29.867000000000001</v>
      </c>
      <c r="E11" s="179">
        <v>0</v>
      </c>
    </row>
    <row r="12" spans="1:5" x14ac:dyDescent="0.3">
      <c r="A12" s="148" t="s">
        <v>85</v>
      </c>
      <c r="B12" s="120" t="str">
        <f>VLOOKUP(A12,Sampling!$A$6:$B$26,2,FALSE)</f>
        <v>induced Fed Batch</v>
      </c>
      <c r="C12" s="93">
        <f>Sampling!C12</f>
        <v>45357.743055555555</v>
      </c>
      <c r="D12" s="112">
        <f>Sampling!D12</f>
        <v>31.95</v>
      </c>
      <c r="E12" s="179">
        <v>0</v>
      </c>
    </row>
    <row r="13" spans="1:5" x14ac:dyDescent="0.3">
      <c r="A13" s="148" t="s">
        <v>86</v>
      </c>
      <c r="B13" s="120" t="str">
        <f>VLOOKUP(A13,Sampling!$A$6:$B$26,2,FALSE)</f>
        <v>induced Fed Batch</v>
      </c>
      <c r="C13" s="93">
        <f>Sampling!C13</f>
        <v>45357.822916435187</v>
      </c>
      <c r="D13" s="112">
        <f>Sampling!D13</f>
        <v>33.866999999999997</v>
      </c>
      <c r="E13" s="179">
        <v>0.49675090252707577</v>
      </c>
    </row>
    <row r="14" spans="1:5" x14ac:dyDescent="0.3">
      <c r="A14" s="148" t="s">
        <v>87</v>
      </c>
      <c r="B14" s="120" t="str">
        <f>VLOOKUP(A14,Sampling!$A$6:$B$26,2,FALSE)</f>
        <v>induced Fed Batch</v>
      </c>
      <c r="C14" s="93">
        <f>Sampling!C14</f>
        <v>45357.885416666664</v>
      </c>
      <c r="D14" s="112">
        <f>Sampling!D14</f>
        <v>35.366999999999997</v>
      </c>
      <c r="E14" s="179">
        <v>2.2115523465703966</v>
      </c>
    </row>
    <row r="16" spans="1:5" x14ac:dyDescent="0.3">
      <c r="B16" s="22"/>
      <c r="C16" s="23"/>
      <c r="D16" s="4"/>
    </row>
    <row r="17" spans="1:6" x14ac:dyDescent="0.3">
      <c r="B17" s="22"/>
      <c r="C17" s="167"/>
      <c r="D17" s="4"/>
    </row>
    <row r="18" spans="1:6" x14ac:dyDescent="0.3">
      <c r="B18"/>
      <c r="C18"/>
      <c r="D18"/>
    </row>
    <row r="19" spans="1:6" x14ac:dyDescent="0.3">
      <c r="B19" s="132"/>
      <c r="C19" s="133"/>
      <c r="D19" s="39"/>
    </row>
    <row r="22" spans="1:6" x14ac:dyDescent="0.3">
      <c r="A22" s="187" t="s">
        <v>204</v>
      </c>
      <c r="B22" s="188"/>
      <c r="C22" s="188"/>
      <c r="D22" s="188"/>
      <c r="E22" s="188"/>
      <c r="F22" s="188"/>
    </row>
    <row r="23" spans="1:6" x14ac:dyDescent="0.3">
      <c r="A23" s="188"/>
      <c r="B23" s="188"/>
      <c r="C23" s="188"/>
      <c r="D23" s="188"/>
      <c r="E23" s="188"/>
      <c r="F23" s="188"/>
    </row>
    <row r="24" spans="1:6" x14ac:dyDescent="0.3">
      <c r="A24" s="189" t="s">
        <v>255</v>
      </c>
      <c r="B24" s="189" t="s">
        <v>205</v>
      </c>
      <c r="C24" s="188"/>
      <c r="D24" s="190" t="s">
        <v>256</v>
      </c>
      <c r="E24" s="190"/>
      <c r="F24" s="188"/>
    </row>
    <row r="25" spans="1:6" x14ac:dyDescent="0.3">
      <c r="A25" s="11">
        <v>1</v>
      </c>
      <c r="B25" s="11">
        <v>9.1200000000000003E-2</v>
      </c>
      <c r="C25" s="188"/>
      <c r="D25" s="9" t="s">
        <v>206</v>
      </c>
      <c r="E25" s="9">
        <v>0.13850000000000001</v>
      </c>
      <c r="F25" s="188"/>
    </row>
    <row r="26" spans="1:6" x14ac:dyDescent="0.3">
      <c r="A26" s="11">
        <v>2.5</v>
      </c>
      <c r="B26" s="11">
        <v>0.29270000000000002</v>
      </c>
      <c r="C26" s="188"/>
      <c r="D26" s="9" t="s">
        <v>207</v>
      </c>
      <c r="E26" s="9">
        <v>-3.2399999999999998E-2</v>
      </c>
      <c r="F26" s="188"/>
    </row>
    <row r="27" spans="1:6" x14ac:dyDescent="0.3">
      <c r="A27" s="11">
        <v>5</v>
      </c>
      <c r="B27" s="11">
        <v>0.71830000000000005</v>
      </c>
      <c r="C27" s="188"/>
      <c r="D27" s="188"/>
      <c r="E27" s="188"/>
      <c r="F27" s="188"/>
    </row>
    <row r="28" spans="1:6" x14ac:dyDescent="0.3">
      <c r="A28" s="11">
        <v>10</v>
      </c>
      <c r="B28" s="11">
        <v>1.33</v>
      </c>
      <c r="C28" s="188"/>
      <c r="D28" s="188"/>
      <c r="E28" s="188"/>
      <c r="F28" s="188"/>
    </row>
    <row r="29" spans="1:6" x14ac:dyDescent="0.3">
      <c r="A29" s="191"/>
      <c r="B29" s="192"/>
      <c r="C29" s="188"/>
      <c r="D29" s="188"/>
      <c r="E29" s="188"/>
      <c r="F29" s="188"/>
    </row>
    <row r="30" spans="1:6" x14ac:dyDescent="0.3">
      <c r="A30" s="191"/>
      <c r="B30" s="191"/>
      <c r="C30" s="188"/>
      <c r="D30" s="188"/>
      <c r="E30" s="188"/>
      <c r="F30" s="188"/>
    </row>
    <row r="31" spans="1:6" x14ac:dyDescent="0.3">
      <c r="A31" s="188"/>
      <c r="B31" s="188"/>
      <c r="C31" s="188"/>
      <c r="D31" s="188"/>
      <c r="E31" s="188"/>
      <c r="F31" s="188"/>
    </row>
    <row r="34" spans="1:7" x14ac:dyDescent="0.3">
      <c r="A34" s="172" t="s">
        <v>208</v>
      </c>
    </row>
    <row r="36" spans="1:7" x14ac:dyDescent="0.3">
      <c r="A36" s="170" t="s">
        <v>209</v>
      </c>
      <c r="B36" s="170" t="s">
        <v>205</v>
      </c>
      <c r="C36" s="170" t="s">
        <v>172</v>
      </c>
      <c r="D36" s="170" t="s">
        <v>257</v>
      </c>
      <c r="G36" s="173" t="s">
        <v>210</v>
      </c>
    </row>
    <row r="37" spans="1:7" x14ac:dyDescent="0.3">
      <c r="A37" t="s">
        <v>238</v>
      </c>
      <c r="B37" s="178">
        <v>0</v>
      </c>
      <c r="C37" s="168">
        <v>1</v>
      </c>
      <c r="D37" s="171">
        <v>0</v>
      </c>
    </row>
    <row r="38" spans="1:7" x14ac:dyDescent="0.3">
      <c r="A38" t="s">
        <v>239</v>
      </c>
      <c r="B38" s="178">
        <v>0</v>
      </c>
      <c r="C38" s="168">
        <v>1</v>
      </c>
      <c r="D38" s="171">
        <v>0</v>
      </c>
    </row>
    <row r="39" spans="1:7" x14ac:dyDescent="0.3">
      <c r="A39" t="s">
        <v>224</v>
      </c>
      <c r="B39" s="178">
        <v>0</v>
      </c>
      <c r="C39" s="168">
        <v>1</v>
      </c>
      <c r="D39" s="171">
        <v>0</v>
      </c>
    </row>
    <row r="40" spans="1:7" x14ac:dyDescent="0.3">
      <c r="A40" t="s">
        <v>225</v>
      </c>
      <c r="B40" s="178">
        <v>0</v>
      </c>
      <c r="C40" s="168">
        <v>1</v>
      </c>
      <c r="D40" s="171">
        <v>0</v>
      </c>
    </row>
    <row r="41" spans="1:7" x14ac:dyDescent="0.3">
      <c r="A41" t="s">
        <v>226</v>
      </c>
      <c r="B41" s="178">
        <v>0</v>
      </c>
      <c r="C41" s="168">
        <v>1</v>
      </c>
      <c r="D41" s="171">
        <v>0</v>
      </c>
    </row>
    <row r="42" spans="1:7" x14ac:dyDescent="0.3">
      <c r="A42" t="s">
        <v>227</v>
      </c>
      <c r="B42" s="178">
        <v>0</v>
      </c>
      <c r="C42" s="168">
        <v>1</v>
      </c>
      <c r="D42" s="171">
        <v>0</v>
      </c>
    </row>
    <row r="43" spans="1:7" x14ac:dyDescent="0.3">
      <c r="A43" t="s">
        <v>228</v>
      </c>
      <c r="B43" s="178">
        <v>3.6400000000000002E-2</v>
      </c>
      <c r="C43" s="168">
        <v>1</v>
      </c>
      <c r="D43" s="171">
        <f t="shared" ref="D43:D44" si="0">(B43-$E$26)/$E$25*C43</f>
        <v>0.49675090252707577</v>
      </c>
    </row>
    <row r="44" spans="1:7" x14ac:dyDescent="0.3">
      <c r="A44" t="s">
        <v>229</v>
      </c>
      <c r="B44" s="178">
        <v>0.27389999999999998</v>
      </c>
      <c r="C44" s="168">
        <v>1</v>
      </c>
      <c r="D44" s="171">
        <f t="shared" si="0"/>
        <v>2.2115523465703966</v>
      </c>
    </row>
  </sheetData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19D71-44D5-42D5-A4C6-9555625AA217}">
  <dimension ref="A2:G49"/>
  <sheetViews>
    <sheetView workbookViewId="0">
      <selection activeCell="D49" sqref="D49"/>
    </sheetView>
  </sheetViews>
  <sheetFormatPr defaultRowHeight="14.4" x14ac:dyDescent="0.3"/>
  <cols>
    <col min="1" max="1" width="13.77734375" style="168" customWidth="1"/>
    <col min="2" max="2" width="16.44140625" style="168" bestFit="1" customWidth="1"/>
    <col min="3" max="3" width="31.33203125" style="168" bestFit="1" customWidth="1"/>
    <col min="4" max="4" width="11.5546875" style="168" bestFit="1" customWidth="1"/>
    <col min="5" max="5" width="10" style="168" customWidth="1"/>
    <col min="6" max="6" width="11.21875" style="168" customWidth="1"/>
    <col min="7" max="16384" width="8.88671875" style="168"/>
  </cols>
  <sheetData>
    <row r="2" spans="1:5" ht="17.399999999999999" x14ac:dyDescent="0.3">
      <c r="B2" s="174" t="s">
        <v>211</v>
      </c>
    </row>
    <row r="3" spans="1:5" x14ac:dyDescent="0.3">
      <c r="B3" s="176" t="str">
        <f>General!B2</f>
        <v>RLU_20240304_R1</v>
      </c>
    </row>
    <row r="4" spans="1:5" x14ac:dyDescent="0.3">
      <c r="A4"/>
      <c r="B4" s="18"/>
      <c r="C4" s="80" t="s">
        <v>76</v>
      </c>
      <c r="D4" s="80" t="s">
        <v>119</v>
      </c>
      <c r="E4" s="81" t="s">
        <v>230</v>
      </c>
    </row>
    <row r="5" spans="1:5" x14ac:dyDescent="0.3">
      <c r="A5" s="134" t="s">
        <v>88</v>
      </c>
      <c r="B5" s="134" t="s">
        <v>89</v>
      </c>
      <c r="C5" s="134" t="s">
        <v>101</v>
      </c>
      <c r="D5" s="80" t="s">
        <v>26</v>
      </c>
      <c r="E5" s="81" t="s">
        <v>24</v>
      </c>
    </row>
    <row r="6" spans="1:5" x14ac:dyDescent="0.3">
      <c r="A6" s="146" t="s">
        <v>94</v>
      </c>
      <c r="B6" s="120" t="str">
        <f>VLOOKUP(A6,Sampling!$A$6:$B$26,2,FALSE)</f>
        <v>Preculture End</v>
      </c>
      <c r="C6" s="93">
        <f>Sampling!C6</f>
        <v>45356.395833333336</v>
      </c>
      <c r="D6" s="110"/>
      <c r="E6" s="111"/>
    </row>
    <row r="7" spans="1:5" x14ac:dyDescent="0.3">
      <c r="A7" s="148" t="s">
        <v>80</v>
      </c>
      <c r="B7" s="120" t="str">
        <f>VLOOKUP(A7,Sampling!$A$6:$B$26,2,FALSE)</f>
        <v>Batch Start</v>
      </c>
      <c r="C7" s="93">
        <f>Sampling!C7</f>
        <v>45356.411805555559</v>
      </c>
      <c r="D7" s="112">
        <f>Sampling!D7</f>
        <v>0</v>
      </c>
      <c r="E7" s="179">
        <v>0</v>
      </c>
    </row>
    <row r="8" spans="1:5" x14ac:dyDescent="0.3">
      <c r="A8" s="148" t="s">
        <v>81</v>
      </c>
      <c r="B8" s="120" t="str">
        <f>VLOOKUP(A8,Sampling!$A$6:$B$26,2,FALSE)</f>
        <v>Fed Batch</v>
      </c>
      <c r="C8" s="93">
        <f>Sampling!C8</f>
        <v>45357.385416666664</v>
      </c>
      <c r="D8" s="112">
        <f>Sampling!D8</f>
        <v>23.367000000000001</v>
      </c>
      <c r="E8" s="179">
        <v>0</v>
      </c>
    </row>
    <row r="9" spans="1:5" x14ac:dyDescent="0.3">
      <c r="A9" s="148" t="s">
        <v>82</v>
      </c>
      <c r="B9" s="120" t="str">
        <f>VLOOKUP(A9,Sampling!$A$6:$B$26,2,FALSE)</f>
        <v>induced Fed Batch</v>
      </c>
      <c r="C9" s="93">
        <f>Sampling!C9</f>
        <v>45357.489583333336</v>
      </c>
      <c r="D9" s="112">
        <f>Sampling!D9</f>
        <v>25.867000000000001</v>
      </c>
      <c r="E9" s="179">
        <v>2.8508103615459204</v>
      </c>
    </row>
    <row r="10" spans="1:5" x14ac:dyDescent="0.3">
      <c r="A10" s="148" t="s">
        <v>83</v>
      </c>
      <c r="B10" s="120" t="str">
        <f>VLOOKUP(A10,Sampling!$A$6:$B$26,2,FALSE)</f>
        <v>induced Fed Batch</v>
      </c>
      <c r="C10" s="93">
        <f>Sampling!C10</f>
        <v>45357.572916666664</v>
      </c>
      <c r="D10" s="112">
        <f>Sampling!D10</f>
        <v>27.867000000000001</v>
      </c>
      <c r="E10" s="179">
        <v>5.5658678487325117</v>
      </c>
    </row>
    <row r="11" spans="1:5" x14ac:dyDescent="0.3">
      <c r="A11" s="148" t="s">
        <v>84</v>
      </c>
      <c r="B11" s="120" t="str">
        <f>VLOOKUP(A11,Sampling!$A$6:$B$26,2,FALSE)</f>
        <v>induced Fed Batch</v>
      </c>
      <c r="C11" s="93">
        <f>Sampling!C11</f>
        <v>45357.656249884261</v>
      </c>
      <c r="D11" s="112">
        <f>Sampling!D11</f>
        <v>29.867000000000001</v>
      </c>
      <c r="E11" s="179">
        <v>7.7545366394237423</v>
      </c>
    </row>
    <row r="12" spans="1:5" x14ac:dyDescent="0.3">
      <c r="A12" s="148" t="s">
        <v>85</v>
      </c>
      <c r="B12" s="120" t="str">
        <f>VLOOKUP(A12,Sampling!$A$6:$B$26,2,FALSE)</f>
        <v>induced Fed Batch</v>
      </c>
      <c r="C12" s="93">
        <f>Sampling!C12</f>
        <v>45357.743055555555</v>
      </c>
      <c r="D12" s="112">
        <f>Sampling!D12</f>
        <v>31.95</v>
      </c>
      <c r="E12" s="179">
        <v>8.6964953594680701</v>
      </c>
    </row>
    <row r="13" spans="1:5" x14ac:dyDescent="0.3">
      <c r="A13" s="148" t="s">
        <v>86</v>
      </c>
      <c r="B13" s="120" t="str">
        <f>VLOOKUP(A13,Sampling!$A$6:$B$26,2,FALSE)</f>
        <v>induced Fed Batch</v>
      </c>
      <c r="C13" s="93">
        <f>Sampling!C13</f>
        <v>45357.822916435187</v>
      </c>
      <c r="D13" s="112">
        <f>Sampling!D13</f>
        <v>33.866999999999997</v>
      </c>
      <c r="E13" s="179">
        <v>8.7519046959412652</v>
      </c>
    </row>
    <row r="14" spans="1:5" x14ac:dyDescent="0.3">
      <c r="A14" s="148" t="s">
        <v>87</v>
      </c>
      <c r="B14" s="120" t="str">
        <f>VLOOKUP(A14,Sampling!$A$6:$B$26,2,FALSE)</f>
        <v>induced Fed Batch</v>
      </c>
      <c r="C14" s="93">
        <f>Sampling!C14</f>
        <v>45357.885416666664</v>
      </c>
      <c r="D14" s="112">
        <f>Sampling!D14</f>
        <v>35.366999999999997</v>
      </c>
      <c r="E14" s="179">
        <v>7.8376506441335358</v>
      </c>
    </row>
    <row r="18" spans="1:5" x14ac:dyDescent="0.3">
      <c r="A18" s="169" t="s">
        <v>204</v>
      </c>
    </row>
    <row r="20" spans="1:5" x14ac:dyDescent="0.3">
      <c r="A20" s="170" t="s">
        <v>214</v>
      </c>
      <c r="B20" s="170" t="s">
        <v>205</v>
      </c>
      <c r="D20" s="175" t="s">
        <v>215</v>
      </c>
      <c r="E20" s="175"/>
    </row>
    <row r="21" spans="1:5" x14ac:dyDescent="0.3">
      <c r="A21" s="171">
        <v>6.25E-2</v>
      </c>
      <c r="B21" s="177">
        <v>5.6000000000000001E-2</v>
      </c>
      <c r="D21" s="168" t="s">
        <v>206</v>
      </c>
      <c r="E21" s="168">
        <v>1.8117000000000001</v>
      </c>
    </row>
    <row r="22" spans="1:5" x14ac:dyDescent="0.3">
      <c r="A22" s="171">
        <v>0.125</v>
      </c>
      <c r="B22" s="178">
        <v>0.13800000000000001</v>
      </c>
      <c r="D22" s="168" t="s">
        <v>207</v>
      </c>
      <c r="E22" s="168">
        <v>-6.4600000000000005E-2</v>
      </c>
    </row>
    <row r="23" spans="1:5" x14ac:dyDescent="0.3">
      <c r="A23" s="171">
        <v>0.25</v>
      </c>
      <c r="B23" s="177">
        <v>0.38700000000000001</v>
      </c>
    </row>
    <row r="24" spans="1:5" x14ac:dyDescent="0.3">
      <c r="A24" s="171">
        <v>0.5</v>
      </c>
      <c r="B24" s="177">
        <v>0.871</v>
      </c>
    </row>
    <row r="25" spans="1:5" x14ac:dyDescent="0.3">
      <c r="A25" s="171">
        <v>1</v>
      </c>
      <c r="B25" s="177">
        <v>1.7350000000000001</v>
      </c>
    </row>
    <row r="26" spans="1:5" x14ac:dyDescent="0.3">
      <c r="A26" s="171"/>
      <c r="B26" s="171"/>
    </row>
    <row r="27" spans="1:5" x14ac:dyDescent="0.3">
      <c r="A27" s="170" t="s">
        <v>216</v>
      </c>
      <c r="B27" s="170" t="s">
        <v>205</v>
      </c>
      <c r="D27" s="175" t="s">
        <v>217</v>
      </c>
      <c r="E27" s="175"/>
    </row>
    <row r="28" spans="1:5" x14ac:dyDescent="0.3">
      <c r="A28" s="171">
        <v>6.25E-2</v>
      </c>
      <c r="B28" s="177">
        <v>6.9000000000000006E-2</v>
      </c>
      <c r="D28" s="168" t="s">
        <v>206</v>
      </c>
      <c r="E28" s="168">
        <v>1.4438</v>
      </c>
    </row>
    <row r="29" spans="1:5" x14ac:dyDescent="0.3">
      <c r="A29" s="171">
        <v>0.125</v>
      </c>
      <c r="B29" s="178">
        <v>0.153</v>
      </c>
      <c r="D29" s="168" t="s">
        <v>207</v>
      </c>
      <c r="E29" s="168">
        <v>-2.7900000000000001E-2</v>
      </c>
    </row>
    <row r="30" spans="1:5" x14ac:dyDescent="0.3">
      <c r="A30" s="171">
        <v>0.25</v>
      </c>
      <c r="B30" s="177">
        <v>0.32500000000000001</v>
      </c>
    </row>
    <row r="31" spans="1:5" x14ac:dyDescent="0.3">
      <c r="A31" s="171">
        <v>0.5</v>
      </c>
      <c r="B31" s="177">
        <v>0.69299999999999995</v>
      </c>
    </row>
    <row r="32" spans="1:5" x14ac:dyDescent="0.3">
      <c r="A32" s="171">
        <v>1</v>
      </c>
      <c r="B32" s="177">
        <v>1.4179999999999999</v>
      </c>
    </row>
    <row r="35" spans="1:7" x14ac:dyDescent="0.3">
      <c r="A35" s="172" t="s">
        <v>208</v>
      </c>
    </row>
    <row r="37" spans="1:7" x14ac:dyDescent="0.3">
      <c r="A37" s="170" t="s">
        <v>209</v>
      </c>
      <c r="B37" s="170" t="s">
        <v>205</v>
      </c>
      <c r="C37" s="170" t="s">
        <v>172</v>
      </c>
      <c r="D37" s="170" t="s">
        <v>213</v>
      </c>
      <c r="G37" s="173" t="s">
        <v>210</v>
      </c>
    </row>
    <row r="38" spans="1:7" x14ac:dyDescent="0.3">
      <c r="A38" t="s">
        <v>218</v>
      </c>
      <c r="B38" s="177">
        <v>7.4999999999999997E-2</v>
      </c>
      <c r="C38" s="168">
        <f>4*10</f>
        <v>40</v>
      </c>
      <c r="D38" s="171">
        <f>(B38-$E$29)/$E$28*C38</f>
        <v>2.8508103615459204</v>
      </c>
    </row>
    <row r="39" spans="1:7" x14ac:dyDescent="0.3">
      <c r="A39" t="s">
        <v>219</v>
      </c>
      <c r="B39" s="177">
        <v>0.17299999999999999</v>
      </c>
      <c r="C39" s="168">
        <f t="shared" ref="C39:C43" si="0">4*10</f>
        <v>40</v>
      </c>
      <c r="D39" s="171">
        <f t="shared" ref="D39:D49" si="1">(B39-$E$29)/$E$28*C39</f>
        <v>5.5658678487325117</v>
      </c>
    </row>
    <row r="40" spans="1:7" x14ac:dyDescent="0.3">
      <c r="A40" t="s">
        <v>220</v>
      </c>
      <c r="B40" s="177">
        <v>0.252</v>
      </c>
      <c r="C40" s="168">
        <f t="shared" si="0"/>
        <v>40</v>
      </c>
      <c r="D40" s="171">
        <f t="shared" si="1"/>
        <v>7.7545366394237423</v>
      </c>
    </row>
    <row r="41" spans="1:7" x14ac:dyDescent="0.3">
      <c r="A41" t="s">
        <v>221</v>
      </c>
      <c r="B41" s="177">
        <v>0.28599999999999998</v>
      </c>
      <c r="C41" s="168">
        <f t="shared" si="0"/>
        <v>40</v>
      </c>
      <c r="D41" s="171">
        <f t="shared" si="1"/>
        <v>8.6964953594680701</v>
      </c>
    </row>
    <row r="42" spans="1:7" x14ac:dyDescent="0.3">
      <c r="A42" t="s">
        <v>222</v>
      </c>
      <c r="B42" s="177">
        <v>0.28799999999999998</v>
      </c>
      <c r="C42" s="168">
        <f t="shared" si="0"/>
        <v>40</v>
      </c>
      <c r="D42" s="171">
        <f t="shared" si="1"/>
        <v>8.7519046959412652</v>
      </c>
    </row>
    <row r="43" spans="1:7" x14ac:dyDescent="0.3">
      <c r="A43" t="s">
        <v>223</v>
      </c>
      <c r="B43" s="177">
        <v>0.255</v>
      </c>
      <c r="C43" s="168">
        <f t="shared" si="0"/>
        <v>40</v>
      </c>
      <c r="D43" s="171">
        <f t="shared" si="1"/>
        <v>7.8376506441335358</v>
      </c>
    </row>
    <row r="44" spans="1:7" x14ac:dyDescent="0.3">
      <c r="A44" t="s">
        <v>224</v>
      </c>
      <c r="B44" s="178">
        <v>0.67400000000000004</v>
      </c>
      <c r="C44" s="168">
        <f>4*1</f>
        <v>4</v>
      </c>
      <c r="D44" s="171">
        <f t="shared" si="1"/>
        <v>1.9445906635268044</v>
      </c>
    </row>
    <row r="45" spans="1:7" x14ac:dyDescent="0.3">
      <c r="A45" t="s">
        <v>225</v>
      </c>
      <c r="B45" s="178">
        <v>1.431</v>
      </c>
      <c r="C45" s="168">
        <f t="shared" ref="C45:C49" si="2">4*1</f>
        <v>4</v>
      </c>
      <c r="D45" s="171">
        <f t="shared" si="1"/>
        <v>4.0418340490372628</v>
      </c>
    </row>
    <row r="46" spans="1:7" x14ac:dyDescent="0.3">
      <c r="A46" t="s">
        <v>226</v>
      </c>
      <c r="B46" s="178">
        <v>2.3639999999999999</v>
      </c>
      <c r="C46" s="168">
        <f t="shared" si="2"/>
        <v>4</v>
      </c>
      <c r="D46" s="171">
        <f t="shared" si="1"/>
        <v>6.6266795955118427</v>
      </c>
    </row>
    <row r="47" spans="1:7" x14ac:dyDescent="0.3">
      <c r="A47" t="s">
        <v>227</v>
      </c>
      <c r="B47" s="178">
        <v>2.415</v>
      </c>
      <c r="C47" s="168">
        <f t="shared" si="2"/>
        <v>4</v>
      </c>
      <c r="D47" s="171">
        <f t="shared" si="1"/>
        <v>6.7679734035184929</v>
      </c>
    </row>
    <row r="48" spans="1:7" x14ac:dyDescent="0.3">
      <c r="A48" t="s">
        <v>228</v>
      </c>
      <c r="B48" s="178">
        <v>2.3359999999999999</v>
      </c>
      <c r="C48" s="168">
        <f t="shared" si="2"/>
        <v>4</v>
      </c>
      <c r="D48" s="171">
        <f t="shared" si="1"/>
        <v>6.5491065244493694</v>
      </c>
    </row>
    <row r="49" spans="1:4" x14ac:dyDescent="0.3">
      <c r="A49" t="s">
        <v>229</v>
      </c>
      <c r="B49" s="178">
        <v>2.39</v>
      </c>
      <c r="C49" s="168">
        <f t="shared" si="2"/>
        <v>4</v>
      </c>
      <c r="D49" s="171">
        <f t="shared" si="1"/>
        <v>6.6987117329269985</v>
      </c>
    </row>
  </sheetData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AO98"/>
  <sheetViews>
    <sheetView tabSelected="1" zoomScale="80" zoomScaleNormal="80" zoomScalePageLayoutView="90" workbookViewId="0">
      <pane xSplit="5" ySplit="4" topLeftCell="F5" activePane="bottomRight" state="frozen"/>
      <selection pane="topRight" activeCell="C19" sqref="C19"/>
      <selection pane="bottomLeft" activeCell="C19" sqref="C19"/>
      <selection pane="bottomRight" activeCell="N31" sqref="N31"/>
    </sheetView>
  </sheetViews>
  <sheetFormatPr defaultColWidth="11.44140625" defaultRowHeight="13.2" x14ac:dyDescent="0.25"/>
  <cols>
    <col min="1" max="1" width="7.33203125" customWidth="1"/>
    <col min="2" max="2" width="10.44140625" bestFit="1" customWidth="1"/>
    <col min="3" max="3" width="14.88671875" bestFit="1" customWidth="1"/>
    <col min="4" max="4" width="23.88671875" style="49" customWidth="1"/>
    <col min="5" max="5" width="13.6640625" bestFit="1" customWidth="1"/>
    <col min="6" max="6" width="19" customWidth="1"/>
    <col min="7" max="8" width="15" customWidth="1"/>
    <col min="9" max="10" width="14.44140625" customWidth="1"/>
    <col min="11" max="11" width="12.109375" style="38" bestFit="1" customWidth="1"/>
    <col min="12" max="12" width="21" style="9" bestFit="1" customWidth="1"/>
    <col min="13" max="13" width="20.6640625" style="11" bestFit="1" customWidth="1"/>
    <col min="14" max="14" width="25" bestFit="1" customWidth="1"/>
    <col min="15" max="15" width="11.5546875" style="38" customWidth="1"/>
    <col min="16" max="16" width="12.5546875" style="38" bestFit="1" customWidth="1"/>
    <col min="17" max="17" width="12.33203125" style="38" customWidth="1"/>
    <col min="18" max="19" width="14.44140625" style="38" customWidth="1"/>
    <col min="20" max="20" width="11.44140625" style="38" customWidth="1"/>
    <col min="21" max="21" width="11.6640625" style="38" customWidth="1"/>
    <col min="22" max="22" width="11.44140625" style="38" customWidth="1"/>
    <col min="23" max="23" width="19.109375" style="38" bestFit="1" customWidth="1"/>
    <col min="24" max="24" width="19.109375" bestFit="1" customWidth="1"/>
    <col min="25" max="25" width="22.77734375" bestFit="1" customWidth="1"/>
    <col min="26" max="26" width="13.33203125" bestFit="1" customWidth="1"/>
    <col min="31" max="31" width="16.44140625" bestFit="1" customWidth="1"/>
    <col min="33" max="35" width="13.21875" bestFit="1" customWidth="1"/>
  </cols>
  <sheetData>
    <row r="1" spans="1:41" x14ac:dyDescent="0.25">
      <c r="A1" t="s">
        <v>122</v>
      </c>
      <c r="K1"/>
      <c r="L1"/>
    </row>
    <row r="2" spans="1:41" x14ac:dyDescent="0.25">
      <c r="K2"/>
      <c r="L2"/>
    </row>
    <row r="3" spans="1:41" s="4" customFormat="1" x14ac:dyDescent="0.25">
      <c r="B3" s="4" t="s">
        <v>123</v>
      </c>
      <c r="C3" s="4" t="s">
        <v>124</v>
      </c>
      <c r="D3" s="50" t="s">
        <v>2</v>
      </c>
      <c r="E3" s="4" t="s">
        <v>125</v>
      </c>
      <c r="F3" s="4" t="s">
        <v>126</v>
      </c>
      <c r="G3" s="10" t="s">
        <v>127</v>
      </c>
      <c r="H3" s="10" t="s">
        <v>177</v>
      </c>
      <c r="I3" s="10" t="s">
        <v>128</v>
      </c>
      <c r="J3" s="10" t="s">
        <v>178</v>
      </c>
      <c r="K3" s="7" t="s">
        <v>129</v>
      </c>
      <c r="L3" s="4" t="s">
        <v>130</v>
      </c>
      <c r="M3" s="15" t="s">
        <v>131</v>
      </c>
      <c r="N3" s="4" t="s">
        <v>240</v>
      </c>
      <c r="O3" s="4" t="s">
        <v>235</v>
      </c>
      <c r="P3" s="4" t="s">
        <v>235</v>
      </c>
      <c r="Q3" s="4" t="s">
        <v>236</v>
      </c>
      <c r="R3" s="4" t="s">
        <v>237</v>
      </c>
      <c r="S3" s="4" t="s">
        <v>237</v>
      </c>
      <c r="T3" s="4" t="s">
        <v>132</v>
      </c>
      <c r="U3" s="4" t="s">
        <v>133</v>
      </c>
      <c r="V3" s="4" t="s">
        <v>134</v>
      </c>
      <c r="W3" s="4" t="s">
        <v>135</v>
      </c>
      <c r="X3" s="4" t="s">
        <v>135</v>
      </c>
      <c r="Y3" s="40" t="s">
        <v>247</v>
      </c>
      <c r="Z3" s="40" t="s">
        <v>248</v>
      </c>
      <c r="AA3" s="4" t="s">
        <v>248</v>
      </c>
      <c r="AB3" s="40" t="s">
        <v>249</v>
      </c>
      <c r="AC3" s="4" t="s">
        <v>250</v>
      </c>
      <c r="AD3" s="4" t="s">
        <v>250</v>
      </c>
      <c r="AE3" s="4" t="s">
        <v>251</v>
      </c>
      <c r="AF3" s="40" t="s">
        <v>251</v>
      </c>
      <c r="AG3" s="4" t="s">
        <v>136</v>
      </c>
      <c r="AH3" s="4" t="s">
        <v>137</v>
      </c>
      <c r="AI3" s="4" t="s">
        <v>138</v>
      </c>
      <c r="AJ3" s="186" t="s">
        <v>253</v>
      </c>
      <c r="AK3" s="4" t="s">
        <v>140</v>
      </c>
      <c r="AL3" s="4" t="s">
        <v>139</v>
      </c>
      <c r="AM3" s="4" t="s">
        <v>141</v>
      </c>
      <c r="AN3" s="4" t="s">
        <v>142</v>
      </c>
      <c r="AO3" s="4" t="s">
        <v>180</v>
      </c>
    </row>
    <row r="4" spans="1:41" s="4" customFormat="1" x14ac:dyDescent="0.25">
      <c r="C4" s="4" t="s">
        <v>26</v>
      </c>
      <c r="D4" s="50"/>
      <c r="E4" s="4" t="s">
        <v>26</v>
      </c>
      <c r="F4" s="4" t="s">
        <v>13</v>
      </c>
      <c r="G4" s="10" t="s">
        <v>13</v>
      </c>
      <c r="H4" s="10" t="s">
        <v>13</v>
      </c>
      <c r="I4" s="10" t="s">
        <v>13</v>
      </c>
      <c r="J4" s="10" t="s">
        <v>13</v>
      </c>
      <c r="K4" s="7" t="s">
        <v>143</v>
      </c>
      <c r="L4" s="4" t="s">
        <v>24</v>
      </c>
      <c r="M4" s="15" t="s">
        <v>13</v>
      </c>
      <c r="N4" s="4" t="s">
        <v>24</v>
      </c>
      <c r="O4" s="4" t="s">
        <v>144</v>
      </c>
      <c r="P4" s="4" t="s">
        <v>145</v>
      </c>
      <c r="Q4" s="4" t="s">
        <v>146</v>
      </c>
      <c r="R4" s="4" t="s">
        <v>147</v>
      </c>
      <c r="S4" s="4" t="s">
        <v>148</v>
      </c>
      <c r="T4" s="4" t="s">
        <v>144</v>
      </c>
      <c r="U4" s="4" t="s">
        <v>145</v>
      </c>
      <c r="V4" s="4" t="s">
        <v>149</v>
      </c>
      <c r="W4" s="4" t="s">
        <v>150</v>
      </c>
      <c r="X4" s="4" t="s">
        <v>252</v>
      </c>
      <c r="Y4" s="40" t="s">
        <v>24</v>
      </c>
      <c r="Z4" s="40" t="s">
        <v>144</v>
      </c>
      <c r="AA4" s="4" t="s">
        <v>145</v>
      </c>
      <c r="AB4" s="40" t="s">
        <v>146</v>
      </c>
      <c r="AC4" s="4" t="s">
        <v>147</v>
      </c>
      <c r="AD4" s="4" t="s">
        <v>148</v>
      </c>
      <c r="AE4" s="4" t="s">
        <v>259</v>
      </c>
      <c r="AF4" s="40" t="s">
        <v>252</v>
      </c>
      <c r="AG4" s="4" t="s">
        <v>151</v>
      </c>
      <c r="AH4" s="4" t="s">
        <v>151</v>
      </c>
      <c r="AI4" s="4" t="s">
        <v>150</v>
      </c>
      <c r="AJ4" s="186"/>
      <c r="AK4" s="4" t="s">
        <v>120</v>
      </c>
      <c r="AL4" s="4" t="s">
        <v>152</v>
      </c>
      <c r="AM4" s="4" t="s">
        <v>179</v>
      </c>
      <c r="AN4" s="4" t="s">
        <v>153</v>
      </c>
      <c r="AO4" s="4" t="s">
        <v>179</v>
      </c>
    </row>
    <row r="5" spans="1:41" s="4" customFormat="1" x14ac:dyDescent="0.25">
      <c r="B5" s="47" t="s">
        <v>94</v>
      </c>
      <c r="C5" s="34"/>
      <c r="D5" s="50" t="s">
        <v>154</v>
      </c>
      <c r="G5" s="7"/>
      <c r="H5" s="7"/>
      <c r="I5" s="7"/>
      <c r="J5" s="7"/>
      <c r="K5" s="53"/>
      <c r="M5" s="15"/>
      <c r="Y5" s="183"/>
      <c r="Z5"/>
      <c r="AA5"/>
      <c r="AB5"/>
      <c r="AC5"/>
      <c r="AD5"/>
      <c r="AE5"/>
      <c r="AF5"/>
      <c r="AG5" s="40"/>
      <c r="AH5" s="40"/>
      <c r="AI5" s="40"/>
      <c r="AJ5" s="40"/>
      <c r="AK5" s="40"/>
      <c r="AL5" s="40"/>
      <c r="AM5" s="40"/>
      <c r="AN5" s="40"/>
      <c r="AO5" s="40"/>
    </row>
    <row r="6" spans="1:41" x14ac:dyDescent="0.25">
      <c r="C6" s="9"/>
      <c r="G6" s="5"/>
      <c r="H6" s="5"/>
      <c r="I6" s="5"/>
      <c r="J6" s="5"/>
      <c r="K6" s="53"/>
      <c r="O6" s="9"/>
      <c r="P6" s="11"/>
      <c r="Q6" s="9"/>
      <c r="R6" s="9"/>
      <c r="S6" s="9"/>
      <c r="T6" s="9"/>
      <c r="U6" s="9"/>
      <c r="V6" s="9"/>
      <c r="W6" s="9"/>
      <c r="X6" s="9"/>
      <c r="Y6" s="9"/>
      <c r="AG6" s="42"/>
      <c r="AH6" s="42"/>
      <c r="AI6" s="42"/>
      <c r="AJ6" s="42"/>
      <c r="AK6" s="42"/>
      <c r="AL6" s="42"/>
      <c r="AM6" s="42"/>
      <c r="AN6" s="42"/>
      <c r="AO6" s="42"/>
    </row>
    <row r="7" spans="1:41" s="56" customFormat="1" x14ac:dyDescent="0.25">
      <c r="A7" s="56" t="s">
        <v>155</v>
      </c>
      <c r="B7" s="57" t="s">
        <v>80</v>
      </c>
      <c r="C7" s="58">
        <f>VLOOKUP(Rate_Calc!B7,Sampling!A7:D36,4,FALSE)</f>
        <v>0</v>
      </c>
      <c r="D7" s="59" t="str">
        <f>VLOOKUP(B7,Sampling!$A$7:$B$36,2,FALSE)</f>
        <v>Batch Start</v>
      </c>
      <c r="E7" s="60">
        <f>VLOOKUP(C7,Online_ANA!$A$2:$A$14836,1,TRUE)</f>
        <v>0</v>
      </c>
      <c r="F7" s="61">
        <f>VLOOKUP(C7,Online_ANA!$A$2:$B$14836,2,TRUE)</f>
        <v>1.08</v>
      </c>
      <c r="G7" s="62">
        <f>VLOOKUP(C7,Online_ANA!$A$2:$P$14836,13,TRUE)/(General!$B$22*1000)</f>
        <v>0</v>
      </c>
      <c r="H7" s="62">
        <f>VLOOKUP(C7,Online_ANA!$A$2:$P$14836,11,TRUE)/1000</f>
        <v>0</v>
      </c>
      <c r="I7" s="62">
        <f>VLOOKUP(C7,Online_ANA!$A$2:$P$14836,12,TRUE)/1000</f>
        <v>0</v>
      </c>
      <c r="J7" s="62"/>
      <c r="K7" s="60"/>
      <c r="L7" s="63">
        <f>VLOOKUP(C7,Biomass!$C$7:$S$36,16,FALSE)</f>
        <v>0.14599999999999999</v>
      </c>
      <c r="M7" s="63"/>
      <c r="N7" s="60">
        <f>VLOOKUP(C7,Glycerol!$D$7:$E$14,2,FALSE)</f>
        <v>33.256444444444448</v>
      </c>
      <c r="O7" s="63"/>
      <c r="P7" s="63"/>
      <c r="Q7" s="63"/>
      <c r="R7" s="63"/>
      <c r="S7" s="60"/>
      <c r="T7" s="63"/>
      <c r="U7" s="63"/>
      <c r="V7" s="60"/>
      <c r="W7" s="63"/>
      <c r="X7" s="63"/>
      <c r="Y7" s="60">
        <f>VLOOKUP(C7,Acetate!$D$7:$E$14,2,FALSE)</f>
        <v>0</v>
      </c>
      <c r="Z7" s="184"/>
      <c r="AA7" s="184"/>
      <c r="AB7" s="184"/>
      <c r="AC7" s="184"/>
      <c r="AD7" s="184"/>
      <c r="AE7" s="184"/>
      <c r="AF7" s="184"/>
      <c r="AG7" s="64"/>
      <c r="AH7" s="64"/>
      <c r="AI7" s="64"/>
      <c r="AJ7" s="64"/>
      <c r="AK7" s="121">
        <f>IFERROR(VLOOKUP(C7,Protein!$D$7:$E$14,2,FALSE)*1000, NA())</f>
        <v>0</v>
      </c>
      <c r="AL7" s="121">
        <f>IFERROR(AK7/L7,NA())</f>
        <v>0</v>
      </c>
      <c r="AM7" s="121"/>
      <c r="AN7" s="121"/>
      <c r="AO7" s="121"/>
    </row>
    <row r="8" spans="1:41" s="56" customFormat="1" x14ac:dyDescent="0.25">
      <c r="A8" s="56" t="s">
        <v>156</v>
      </c>
      <c r="B8" s="57" t="s">
        <v>81</v>
      </c>
      <c r="C8" s="58">
        <f>VLOOKUP(Rate_Calc!B8,Sampling!$A$7:$D$36,4,FALSE)</f>
        <v>23.367000000000001</v>
      </c>
      <c r="D8" s="59" t="str">
        <f>VLOOKUP(B8,Sampling!$A$7:$B$36,2,FALSE)</f>
        <v>Fed Batch</v>
      </c>
      <c r="E8" s="60">
        <f>VLOOKUP(C8,Online_ANA!$A$2:$A$14836,1,TRUE)</f>
        <v>23.367000000000001</v>
      </c>
      <c r="F8" s="61">
        <f>VLOOKUP(C8,Online_ANA!$A$2:$B$14836,2,TRUE)</f>
        <v>1.3157219044144679</v>
      </c>
      <c r="G8" s="62">
        <f>VLOOKUP(C8,Online_ANA!$A$2:$P$14836,13,TRUE)/(General!$B$22*1000)</f>
        <v>0.16779094441446782</v>
      </c>
      <c r="H8" s="62">
        <f>VLOOKUP(C8,Online_ANA!$A$2:$P$14836,11,TRUE)/1000</f>
        <v>0</v>
      </c>
      <c r="I8" s="62">
        <f>VLOOKUP(C8,Online_ANA!$A$2:$P$14836,12,TRUE)/1000</f>
        <v>8.7930960000000002E-2</v>
      </c>
      <c r="J8" s="62">
        <f>SUMIFS(Online_ANA!$Q$2:$Q$24836, Online_ANA!$A$2:$A$24836, "&gt;="&amp;C7, Online_ANA!$A$2:$A$24836, "&lt;="&amp;C8)/1000</f>
        <v>0</v>
      </c>
      <c r="K8" s="60">
        <f>((G8-G7)+(H8-H7)+(I8-I7)+J8)/(AVERAGE(F7:F8)*(E8-E7))</f>
        <v>9.1360520138047911E-3</v>
      </c>
      <c r="L8" s="63">
        <f>VLOOKUP(C8,Biomass!$C$7:$S$36,16,FALSE)</f>
        <v>31.300000000000104</v>
      </c>
      <c r="M8" s="63">
        <f>G8-G7</f>
        <v>0.16779094441446782</v>
      </c>
      <c r="N8" s="60">
        <f>VLOOKUP(C8,Glycerol!$D$7:$E$14,2,FALSE)</f>
        <v>9.0666666666666673E-2</v>
      </c>
      <c r="O8" s="63">
        <f>(N8-N7)/(E8-E7) + K8*AVERAGE(N7,N8) - (G8-G7)/(AVERAGE(F7,F8) * (E8-E7))*General!$B$21</f>
        <v>-3.7540743965859118</v>
      </c>
      <c r="P8" s="63">
        <f>O8/General!$B$27*1000</f>
        <v>-122.28255363472024</v>
      </c>
      <c r="Q8" s="63">
        <f>O8/AVERAGE(L7,L8)</f>
        <v>-0.23876323835056282</v>
      </c>
      <c r="R8" s="63">
        <f>Q8/General!$B$27*1000</f>
        <v>-7.7773041808000913</v>
      </c>
      <c r="S8" s="60">
        <f>R8/1000*General!$B$37</f>
        <v>-0.20487752403481682</v>
      </c>
      <c r="T8" s="63">
        <f>(L8-L7)/(E8-E7)+K8*AVERAGE(L7,L8)</f>
        <v>1.4768938883559599</v>
      </c>
      <c r="U8" s="63">
        <f>T8/General!$B$37*1000</f>
        <v>56.063997584024598</v>
      </c>
      <c r="V8" s="60">
        <f>T8/AVERAGE(L7,L8)</f>
        <v>9.3932066930989946E-2</v>
      </c>
      <c r="W8" s="60">
        <f>ABS(U8/P8)</f>
        <v>0.45847912001819768</v>
      </c>
      <c r="X8" s="60">
        <f>ABS(T8/O8)</f>
        <v>0.39341092699151076</v>
      </c>
      <c r="Y8" s="60">
        <f>VLOOKUP(C8,Acetate!$D$7:$E$14,2,FALSE)</f>
        <v>0</v>
      </c>
      <c r="Z8" s="184">
        <f>(Y8-Y7)/(E8-E7) + K8*AVERAGE(Y7,Y8)</f>
        <v>0</v>
      </c>
      <c r="AA8" s="184">
        <f>Z8/General!$B$28 * 1000</f>
        <v>0</v>
      </c>
      <c r="AB8" s="184">
        <f>Z8/AVERAGE(L7,L8)</f>
        <v>0</v>
      </c>
      <c r="AC8" s="184">
        <f>AB8/General!$B$28 *1000</f>
        <v>0</v>
      </c>
      <c r="AD8" s="184">
        <f>AC8/1000 * General!$B$37</f>
        <v>0</v>
      </c>
      <c r="AE8" s="184">
        <f>ABS(AA8/P8)</f>
        <v>0</v>
      </c>
      <c r="AF8" s="184">
        <f>ABS(Z8/O8)</f>
        <v>0</v>
      </c>
      <c r="AG8" s="64">
        <f ca="1">AVERAGE(INDIRECT(ADDRESS(MATCH(E7,Online_ANA!$A$2:$A$14836,0),8,1,1,"Online_ANA")):INDIRECT(ADDRESS(MATCH(E8,Online_ANA!$A$2:$A$14836,0),8,1,1,"Online_ANA")))</f>
        <v>75.633513220580042</v>
      </c>
      <c r="AH8" s="64">
        <f ca="1">AVERAGE(INDIRECT(ADDRESS(MATCH(E7,Online_ANA!$A$2:$A$14836,0),9,1,1,"Online_ANA")):INDIRECT(ADDRESS(MATCH(E8,Online_ANA!$A$2:$A$14836,0),9,1,1,"Online_ANA")))</f>
        <v>49.87142618420625</v>
      </c>
      <c r="AI8" s="64">
        <f ca="1">ABS(AH8/P8)</f>
        <v>0.40783762443480759</v>
      </c>
      <c r="AJ8" s="64">
        <f ca="1">W8+AE8+AI8</f>
        <v>0.86631674445300533</v>
      </c>
      <c r="AK8" s="121">
        <f>IFERROR(VLOOKUP(C8,Protein!$D$7:$E$14,2,FALSE)*1000, NA())</f>
        <v>0</v>
      </c>
      <c r="AL8" s="121">
        <f>IFERROR(AK8/L8,NA())</f>
        <v>0</v>
      </c>
      <c r="AM8" s="121">
        <f>IFERROR((AK8-AK7) / (E8-E7) + K8*AVERAGE(AK7,AK8), NA())</f>
        <v>0</v>
      </c>
      <c r="AN8" s="121">
        <f>AM8/AVERAGE(L7,L8)</f>
        <v>0</v>
      </c>
      <c r="AO8" s="121">
        <f>IFERROR((F8*AK8)/(2*E8),NA())</f>
        <v>0</v>
      </c>
    </row>
    <row r="9" spans="1:41" x14ac:dyDescent="0.25">
      <c r="B9" s="48"/>
      <c r="C9" s="34"/>
      <c r="F9" s="10"/>
      <c r="G9" s="5"/>
      <c r="H9" s="5"/>
      <c r="I9" s="5"/>
      <c r="J9" s="5"/>
      <c r="K9" s="15"/>
      <c r="L9" s="11"/>
      <c r="N9" s="6"/>
      <c r="O9" s="11"/>
      <c r="P9" s="11"/>
      <c r="Q9" s="11"/>
      <c r="R9" s="11"/>
      <c r="S9" s="15"/>
      <c r="T9" s="11"/>
      <c r="U9" s="11"/>
      <c r="V9" s="15"/>
      <c r="W9" s="15"/>
      <c r="X9" s="15"/>
      <c r="Y9" s="11"/>
      <c r="Z9" s="6"/>
      <c r="AA9" s="6"/>
      <c r="AB9" s="6"/>
      <c r="AC9" s="6"/>
      <c r="AD9" s="6"/>
      <c r="AE9" s="6"/>
      <c r="AF9" s="6"/>
      <c r="AG9" s="44"/>
      <c r="AH9" s="44"/>
      <c r="AI9" s="44"/>
      <c r="AJ9" s="44"/>
      <c r="AK9" s="122"/>
      <c r="AL9" s="122"/>
      <c r="AM9" s="122"/>
      <c r="AN9" s="122"/>
      <c r="AO9" s="122"/>
    </row>
    <row r="10" spans="1:41" s="65" customFormat="1" x14ac:dyDescent="0.25">
      <c r="A10" s="65" t="s">
        <v>155</v>
      </c>
      <c r="B10" s="66" t="s">
        <v>81</v>
      </c>
      <c r="C10" s="67">
        <f>VLOOKUP(Rate_Calc!B10,Sampling!$A$7:$D$36,4,FALSE)</f>
        <v>23.367000000000001</v>
      </c>
      <c r="D10" s="68" t="str">
        <f>VLOOKUP(B10,Sampling!$A$7:$B$36,2,FALSE)</f>
        <v>Fed Batch</v>
      </c>
      <c r="E10" s="69">
        <f>VLOOKUP(C10,Online_ANA!$A$2:$A$14836,1,TRUE)</f>
        <v>23.367000000000001</v>
      </c>
      <c r="F10" s="70">
        <f>VLOOKUP(C10,Online_ANA!$A$2:$B$14836,2,TRUE)</f>
        <v>1.3157219044144679</v>
      </c>
      <c r="G10" s="71">
        <f>VLOOKUP(C10,Online_ANA!$A$2:$P$14836,13,TRUE)/(General!$B$22*1000)</f>
        <v>0.16779094441446782</v>
      </c>
      <c r="H10" s="71">
        <f>VLOOKUP(C10,Online_ANA!$A$2:$P$14836,11,TRUE)/1000</f>
        <v>0</v>
      </c>
      <c r="I10" s="71">
        <f>VLOOKUP(C10,Online_ANA!$A$2:$P$14836,12,TRUE)/1000</f>
        <v>8.7930960000000002E-2</v>
      </c>
      <c r="J10" s="71"/>
      <c r="K10" s="69"/>
      <c r="L10" s="72">
        <f>VLOOKUP(C10,Biomass!$C$7:$S$36,16,FALSE)</f>
        <v>31.300000000000104</v>
      </c>
      <c r="M10" s="72"/>
      <c r="N10" s="69">
        <f>VLOOKUP(C10,Glycerol!$D$7:$E$14,2,FALSE)</f>
        <v>9.0666666666666673E-2</v>
      </c>
      <c r="O10" s="72"/>
      <c r="P10" s="72"/>
      <c r="Q10" s="72"/>
      <c r="R10" s="72"/>
      <c r="S10" s="69"/>
      <c r="T10" s="72"/>
      <c r="U10" s="72"/>
      <c r="V10" s="69"/>
      <c r="W10" s="72"/>
      <c r="X10" s="72"/>
      <c r="Y10" s="69">
        <f>VLOOKUP(C10,Acetate!$D$7:$E$14,2,FALSE)</f>
        <v>0</v>
      </c>
      <c r="Z10" s="185"/>
      <c r="AA10" s="185"/>
      <c r="AB10" s="185"/>
      <c r="AC10" s="185"/>
      <c r="AD10" s="185"/>
      <c r="AE10" s="185"/>
      <c r="AF10" s="185"/>
      <c r="AG10" s="73"/>
      <c r="AH10" s="73"/>
      <c r="AI10" s="73"/>
      <c r="AJ10" s="73"/>
      <c r="AK10" s="123">
        <f>IFERROR(VLOOKUP(C10,Protein!$D$7:$E$14,2,FALSE)*1000, NA())</f>
        <v>0</v>
      </c>
      <c r="AL10" s="123">
        <f>IFERROR(AK10/L10,NA())</f>
        <v>0</v>
      </c>
      <c r="AM10" s="123"/>
      <c r="AN10" s="123"/>
      <c r="AO10" s="123"/>
    </row>
    <row r="11" spans="1:41" s="65" customFormat="1" x14ac:dyDescent="0.25">
      <c r="A11" s="65" t="s">
        <v>156</v>
      </c>
      <c r="B11" s="66" t="s">
        <v>82</v>
      </c>
      <c r="C11" s="67">
        <f>VLOOKUP(Rate_Calc!B11,Sampling!$A$7:$D$36,4,FALSE)</f>
        <v>25.867000000000001</v>
      </c>
      <c r="D11" s="68" t="str">
        <f>VLOOKUP(B11,Sampling!$A$7:$B$36,2,FALSE)</f>
        <v>induced Fed Batch</v>
      </c>
      <c r="E11" s="69">
        <f>VLOOKUP(C11,Online_ANA!$A$2:$A$14836,1,TRUE)</f>
        <v>25.867000000000001</v>
      </c>
      <c r="F11" s="70">
        <f>VLOOKUP(C11,Online_ANA!$A$2:$B$14836,2,TRUE)</f>
        <v>1.412695641567973</v>
      </c>
      <c r="G11" s="71">
        <f>VLOOKUP(C11,Online_ANA!$A$2:$P$14836,13,TRUE)/(General!$B$22*1000)</f>
        <v>0.26734788156797273</v>
      </c>
      <c r="H11" s="71">
        <f>VLOOKUP(C11,Online_ANA!$A$2:$P$14836,11,TRUE)/1000</f>
        <v>0</v>
      </c>
      <c r="I11" s="71">
        <f>VLOOKUP(C11,Online_ANA!$A$2:$P$14836,12,TRUE)/1000</f>
        <v>0.12034776</v>
      </c>
      <c r="J11" s="71">
        <f>SUMIFS(Online_ANA!$Q$2:$Q$24836, Online_ANA!$A$2:$A$24836, "&gt;="&amp;C10, Online_ANA!$A$2:$A$24836, "&lt;="&amp;C11)/1000</f>
        <v>0</v>
      </c>
      <c r="K11" s="69">
        <f>((G11-G10)+(H11-H10)+(I11-I10)+J11)/(AVERAGE(F10:F11)*(E11-E10))</f>
        <v>3.8696052911061068E-2</v>
      </c>
      <c r="L11" s="72">
        <f>VLOOKUP(C11,Biomass!$C$7:$S$36,16,FALSE)</f>
        <v>41.066666666666734</v>
      </c>
      <c r="M11" s="72">
        <f t="shared" ref="M11" si="0">G11-G10</f>
        <v>9.9556937153504915E-2</v>
      </c>
      <c r="N11" s="69">
        <f>VLOOKUP(C11,Glycerol!$D$7:$E$14,2,FALSE)</f>
        <v>9.0666666666666673E-2</v>
      </c>
      <c r="O11" s="72">
        <f>(N11-N10)/(E11-E10) + K11*AVERAGE(N10,N11) - (G11-G10)/(AVERAGE(F10,F11) * (E11-E10))*General!$B$21</f>
        <v>-12.10744104660378</v>
      </c>
      <c r="P11" s="72">
        <f>O11/General!$B$27*1000</f>
        <v>-394.3791871857909</v>
      </c>
      <c r="Q11" s="72">
        <f t="shared" ref="Q11" si="1">O11/AVERAGE(L10,L11)</f>
        <v>-0.33461375531839016</v>
      </c>
      <c r="R11" s="72">
        <f>Q11/General!$B$27*1000</f>
        <v>-10.899470857276553</v>
      </c>
      <c r="S11" s="69">
        <f>R11/1000*General!$B$37</f>
        <v>-0.28712476079323623</v>
      </c>
      <c r="T11" s="72">
        <f>(L11-L10)/(E11-E10)+K11*AVERAGE(L10,L11)</f>
        <v>5.3068188478318818</v>
      </c>
      <c r="U11" s="72">
        <f>T11/General!$B$37*1000</f>
        <v>201.4508160737912</v>
      </c>
      <c r="V11" s="69">
        <f t="shared" ref="V11" si="2">T11/AVERAGE(L10,L11)</f>
        <v>0.14666473093961865</v>
      </c>
      <c r="W11" s="69">
        <f t="shared" ref="W11" si="3">ABS(U11/P11)</f>
        <v>0.51080488681794534</v>
      </c>
      <c r="X11" s="69">
        <f>ABS(T11/O11)</f>
        <v>0.43831052551938554</v>
      </c>
      <c r="Y11" s="69">
        <f>VLOOKUP(C11,Acetate!$D$7:$E$14,2,FALSE)</f>
        <v>0</v>
      </c>
      <c r="Z11" s="185">
        <f>(Y11-Y10)/(E11-E10) + K11*AVERAGE(Y10,Y11)</f>
        <v>0</v>
      </c>
      <c r="AA11" s="185">
        <f>Z11/General!$B$28 * 1000</f>
        <v>0</v>
      </c>
      <c r="AB11" s="185">
        <f>Z11/AVERAGE(L10,L11)</f>
        <v>0</v>
      </c>
      <c r="AC11" s="185">
        <f>AB11/General!$B$28 *1000</f>
        <v>0</v>
      </c>
      <c r="AD11" s="185">
        <f>AC11/1000 * General!$B$37</f>
        <v>0</v>
      </c>
      <c r="AE11" s="185">
        <f>ABS(AA11/P11)</f>
        <v>0</v>
      </c>
      <c r="AF11" s="185">
        <f>ABS(Z11/O11)</f>
        <v>0</v>
      </c>
      <c r="AG11" s="73">
        <f ca="1">AVERAGE(INDIRECT(ADDRESS(MATCH(E10,Online_ANA!$A$2:$A$14836,0),8,1,1,"Online_ANA")):INDIRECT(ADDRESS(MATCH(E11,Online_ANA!$A$2:$A$14836,0),8,1,1,"Online_ANA")))</f>
        <v>267.24998474444476</v>
      </c>
      <c r="AH11" s="73">
        <f ca="1">AVERAGE(INDIRECT(ADDRESS(MATCH(E10,Online_ANA!$A$2:$A$14836,0),9,1,1,"Online_ANA")):INDIRECT(ADDRESS(MATCH(E11,Online_ANA!$A$2:$A$14836,0),9,1,1,"Online_ANA")))</f>
        <v>166.87627753116328</v>
      </c>
      <c r="AI11" s="73">
        <f ca="1">ABS(AH11/P11)</f>
        <v>0.42313662321269591</v>
      </c>
      <c r="AJ11" s="73">
        <f ca="1">W11+AE11+AI11</f>
        <v>0.93394151003064119</v>
      </c>
      <c r="AK11" s="123">
        <f>IFERROR(VLOOKUP(C11,Protein!$D$7:$E$14,2,FALSE)*1000, NA())</f>
        <v>2850.8103615459204</v>
      </c>
      <c r="AL11" s="123">
        <f>IFERROR(AK11/L11,NA())</f>
        <v>69.419083479202499</v>
      </c>
      <c r="AM11" s="123">
        <f>IFERROR((AK11-AK10) / (E11-E10) + K11*AVERAGE(AK10,AK11), NA())</f>
        <v>1195.4816989132592</v>
      </c>
      <c r="AN11" s="123">
        <f>AM11/AVERAGE(L10,L11)</f>
        <v>33.039567911006621</v>
      </c>
      <c r="AO11" s="123">
        <f>IFERROR((F11*AK11)/(2*E11),NA())</f>
        <v>77.846819745094891</v>
      </c>
    </row>
    <row r="12" spans="1:41" x14ac:dyDescent="0.25">
      <c r="B12" s="48"/>
      <c r="C12" s="34"/>
      <c r="F12" s="10"/>
      <c r="G12" s="5"/>
      <c r="H12" s="5"/>
      <c r="I12" s="5"/>
      <c r="J12" s="5"/>
      <c r="K12" s="15"/>
      <c r="L12" s="11"/>
      <c r="N12" s="6"/>
      <c r="O12" s="11"/>
      <c r="P12" s="11"/>
      <c r="Q12" s="11"/>
      <c r="R12" s="11"/>
      <c r="S12" s="15"/>
      <c r="T12" s="11"/>
      <c r="U12" s="11"/>
      <c r="V12" s="15"/>
      <c r="W12" s="15"/>
      <c r="X12" s="15"/>
      <c r="Y12" s="11"/>
      <c r="Z12" s="6"/>
      <c r="AA12" s="6"/>
      <c r="AB12" s="6"/>
      <c r="AC12" s="6"/>
      <c r="AD12" s="6"/>
      <c r="AE12" s="6"/>
      <c r="AF12" s="6"/>
      <c r="AG12" s="44"/>
      <c r="AH12" s="44"/>
      <c r="AI12" s="44"/>
      <c r="AJ12" s="44"/>
      <c r="AK12" s="122"/>
      <c r="AL12" s="122"/>
      <c r="AM12" s="122"/>
      <c r="AN12" s="122"/>
      <c r="AO12" s="122"/>
    </row>
    <row r="13" spans="1:41" s="65" customFormat="1" x14ac:dyDescent="0.25">
      <c r="A13" s="65" t="s">
        <v>155</v>
      </c>
      <c r="B13" s="66" t="s">
        <v>82</v>
      </c>
      <c r="C13" s="67">
        <f>VLOOKUP(Rate_Calc!B13,Sampling!$A$7:$D$36,4,FALSE)</f>
        <v>25.867000000000001</v>
      </c>
      <c r="D13" s="68" t="str">
        <f>VLOOKUP(B13,Sampling!$A$7:$B$36,2,FALSE)</f>
        <v>induced Fed Batch</v>
      </c>
      <c r="E13" s="69">
        <f>VLOOKUP(C13,Online_ANA!$A$2:$A$14836,1,TRUE)</f>
        <v>25.867000000000001</v>
      </c>
      <c r="F13" s="70">
        <f>VLOOKUP(C13,Online_ANA!$A$2:$B$14836,2,TRUE)</f>
        <v>1.412695641567973</v>
      </c>
      <c r="G13" s="71">
        <f>VLOOKUP(C13,Online_ANA!$A$2:$P$14836,13,TRUE)/(General!$B$22*1000)</f>
        <v>0.26734788156797273</v>
      </c>
      <c r="H13" s="71">
        <f>VLOOKUP(C13,Online_ANA!$A$2:$P$14836,11,TRUE)/1000</f>
        <v>0</v>
      </c>
      <c r="I13" s="71">
        <f>VLOOKUP(C13,Online_ANA!$A$2:$P$14836,12,TRUE)/1000</f>
        <v>0.12034776</v>
      </c>
      <c r="J13" s="71"/>
      <c r="K13" s="69"/>
      <c r="L13" s="72">
        <f>VLOOKUP(C13,Biomass!$C$7:$S$36,16,FALSE)</f>
        <v>41.066666666666734</v>
      </c>
      <c r="M13" s="72"/>
      <c r="N13" s="69">
        <f>VLOOKUP(C13,Glycerol!$D$7:$E$14,2,FALSE)</f>
        <v>9.0666666666666673E-2</v>
      </c>
      <c r="O13" s="72"/>
      <c r="P13" s="72"/>
      <c r="Q13" s="72"/>
      <c r="R13" s="72"/>
      <c r="S13" s="69"/>
      <c r="T13" s="72"/>
      <c r="U13" s="72"/>
      <c r="V13" s="69"/>
      <c r="W13" s="72"/>
      <c r="X13" s="72"/>
      <c r="Y13" s="69">
        <f>VLOOKUP(C13,Acetate!$D$7:$E$14,2,FALSE)</f>
        <v>0</v>
      </c>
      <c r="Z13" s="185"/>
      <c r="AA13" s="185"/>
      <c r="AB13" s="185"/>
      <c r="AC13" s="185"/>
      <c r="AD13" s="185"/>
      <c r="AE13" s="185"/>
      <c r="AF13" s="185"/>
      <c r="AG13" s="73"/>
      <c r="AH13" s="73"/>
      <c r="AI13" s="73"/>
      <c r="AJ13" s="73"/>
      <c r="AK13" s="123">
        <f>IFERROR(VLOOKUP(C13,Protein!$D$7:$E$14,2,FALSE)*1000, NA())</f>
        <v>2850.8103615459204</v>
      </c>
      <c r="AL13" s="123">
        <f>IFERROR(AK13/L13,NA())</f>
        <v>69.419083479202499</v>
      </c>
      <c r="AM13" s="123"/>
      <c r="AN13" s="123"/>
      <c r="AO13" s="123"/>
    </row>
    <row r="14" spans="1:41" s="65" customFormat="1" x14ac:dyDescent="0.25">
      <c r="A14" s="65" t="s">
        <v>156</v>
      </c>
      <c r="B14" s="66" t="s">
        <v>83</v>
      </c>
      <c r="C14" s="67">
        <f>VLOOKUP(Rate_Calc!B14,Sampling!$A$7:$D$36,4,FALSE)</f>
        <v>27.867000000000001</v>
      </c>
      <c r="D14" s="68" t="str">
        <f>VLOOKUP(B14,Sampling!$A$7:$B$36,2,FALSE)</f>
        <v>induced Fed Batch</v>
      </c>
      <c r="E14" s="69">
        <f>VLOOKUP(C14,Online_ANA!$A$2:$A$14836,1,TRUE)</f>
        <v>27.867000000000001</v>
      </c>
      <c r="F14" s="70">
        <f>VLOOKUP(C14,Online_ANA!$A$2:$B$14836,2,TRUE)</f>
        <v>1.5081735113568353</v>
      </c>
      <c r="G14" s="71">
        <f>VLOOKUP(C14,Online_ANA!$A$2:$P$14836,13,TRUE)/(General!$B$22*1000)</f>
        <v>0.36901489135683513</v>
      </c>
      <c r="H14" s="71">
        <f>VLOOKUP(C14,Online_ANA!$A$2:$P$14836,11,TRUE)/1000</f>
        <v>0</v>
      </c>
      <c r="I14" s="71">
        <f>VLOOKUP(C14,Online_ANA!$A$2:$P$14836,12,TRUE)/1000</f>
        <v>0.14915862000000002</v>
      </c>
      <c r="J14" s="71">
        <f>SUMIFS(Online_ANA!$Q$2:$Q$24836, Online_ANA!$A$2:$A$24836, "&gt;="&amp;C13, Online_ANA!$A$2:$A$24836, "&lt;="&amp;C14)/1000</f>
        <v>0</v>
      </c>
      <c r="K14" s="69">
        <f t="shared" ref="K14" si="4">((G14-G13)+(H14-H13)+(I14-I13)+J14)/(AVERAGE(F13:F14)*(E14-E13))</f>
        <v>4.4670905459153677E-2</v>
      </c>
      <c r="L14" s="72">
        <f>VLOOKUP(C14,Biomass!$C$7:$S$36,16,FALSE)</f>
        <v>49.866666666666653</v>
      </c>
      <c r="M14" s="72">
        <f t="shared" ref="M14" si="5">G14-G13</f>
        <v>0.10166700978886239</v>
      </c>
      <c r="N14" s="69">
        <f>VLOOKUP(C14,Glycerol!$D$7:$E$14,2,FALSE)</f>
        <v>9.0666666666666673E-2</v>
      </c>
      <c r="O14" s="72">
        <f>(N14-N13)/(E14-E13) + K14*AVERAGE(N13,N14) - (G14-G13)/(AVERAGE(F13,F14) * (E14-E13))*General!$B$21</f>
        <v>-14.43688973831428</v>
      </c>
      <c r="P14" s="72">
        <f>O14/General!$B$27*1000</f>
        <v>-470.25699473336419</v>
      </c>
      <c r="Q14" s="72">
        <f t="shared" ref="Q14" si="6">O14/AVERAGE(L13,L14)</f>
        <v>-0.31752690040280651</v>
      </c>
      <c r="R14" s="72">
        <f>Q14/General!$B$27*1000</f>
        <v>-10.342895778593045</v>
      </c>
      <c r="S14" s="69">
        <f>R14/1000*General!$B$37</f>
        <v>-0.27246290349547658</v>
      </c>
      <c r="T14" s="72">
        <f t="shared" ref="T14" si="7">(L14-L13)/(E14-E13)+K14*AVERAGE(L13,L14)</f>
        <v>6.4310371682094818</v>
      </c>
      <c r="U14" s="72">
        <f>T14/General!$B$37*1000</f>
        <v>244.12698508937788</v>
      </c>
      <c r="V14" s="69">
        <f t="shared" ref="V14" si="8">T14/AVERAGE(L13,L14)</f>
        <v>0.14144509900753982</v>
      </c>
      <c r="W14" s="69">
        <f t="shared" ref="W14" si="9">ABS(U14/P14)</f>
        <v>0.51913525545281458</v>
      </c>
      <c r="X14" s="69">
        <f t="shared" ref="X14" si="10">ABS(T14/O14)</f>
        <v>0.4454586330421334</v>
      </c>
      <c r="Y14" s="69">
        <f>VLOOKUP(C14,Acetate!$D$7:$E$14,2,FALSE)</f>
        <v>0</v>
      </c>
      <c r="Z14" s="185">
        <f>(Y14-Y13)/(E14-E13) + K14*AVERAGE(Y13,Y14)</f>
        <v>0</v>
      </c>
      <c r="AA14" s="185">
        <f>Z14/General!$B$28 * 1000</f>
        <v>0</v>
      </c>
      <c r="AB14" s="185">
        <f>Z14/AVERAGE(L13,L14)</f>
        <v>0</v>
      </c>
      <c r="AC14" s="185">
        <f>AB14/General!$B$28 *1000</f>
        <v>0</v>
      </c>
      <c r="AD14" s="185">
        <f>AC14/1000 * General!$B$37</f>
        <v>0</v>
      </c>
      <c r="AE14" s="185">
        <f t="shared" ref="AE14" si="11">ABS(AA14/P14)</f>
        <v>0</v>
      </c>
      <c r="AF14" s="185">
        <f>ABS(Z14/O14)</f>
        <v>0</v>
      </c>
      <c r="AG14" s="73">
        <f ca="1">AVERAGE(INDIRECT(ADDRESS(MATCH(E13,Online_ANA!$A$2:$A$14836,0),8,1,1,"Online_ANA")):INDIRECT(ADDRESS(MATCH(E14,Online_ANA!$A$2:$A$14836,0),8,1,1,"Online_ANA")))</f>
        <v>346.42717461785696</v>
      </c>
      <c r="AH14" s="73">
        <f ca="1">AVERAGE(INDIRECT(ADDRESS(MATCH(E13,Online_ANA!$A$2:$A$14836,0),9,1,1,"Online_ANA")):INDIRECT(ADDRESS(MATCH(E14,Online_ANA!$A$2:$A$14836,0),9,1,1,"Online_ANA")))</f>
        <v>194.01037187881806</v>
      </c>
      <c r="AI14" s="73">
        <f ca="1">ABS(AH14/P14)</f>
        <v>0.41256243724523861</v>
      </c>
      <c r="AJ14" s="73">
        <f t="shared" ref="AJ14" ca="1" si="12">W14+AE14+AI14</f>
        <v>0.93169769269805314</v>
      </c>
      <c r="AK14" s="123">
        <f>IFERROR(VLOOKUP(C14,Protein!$D$7:$E$14,2,FALSE)*1000, NA())</f>
        <v>5565.8678487325114</v>
      </c>
      <c r="AL14" s="123">
        <f>IFERROR(AK14/L14,NA())</f>
        <v>111.61499696656109</v>
      </c>
      <c r="AM14" s="123">
        <f>IFERROR((AK14-AK13) / (E14-E13) + K14*AVERAGE(AK13,AK14), NA())</f>
        <v>1545.5190618990289</v>
      </c>
      <c r="AN14" s="123">
        <f>AM14/AVERAGE(L13,L14)</f>
        <v>33.992354733849588</v>
      </c>
      <c r="AO14" s="123">
        <f>IFERROR((F14*AK14)/(2*E14),NA())</f>
        <v>150.61352957209292</v>
      </c>
    </row>
    <row r="15" spans="1:41" x14ac:dyDescent="0.25">
      <c r="B15" s="48"/>
      <c r="C15" s="34"/>
      <c r="F15" s="10"/>
      <c r="G15" s="5"/>
      <c r="H15" s="5"/>
      <c r="I15" s="5"/>
      <c r="J15" s="5"/>
      <c r="K15" s="15"/>
      <c r="L15" s="11"/>
      <c r="N15" s="6"/>
      <c r="O15" s="11"/>
      <c r="P15" s="11"/>
      <c r="Q15" s="11"/>
      <c r="R15" s="11"/>
      <c r="S15" s="15"/>
      <c r="T15" s="11"/>
      <c r="U15" s="11"/>
      <c r="V15" s="15"/>
      <c r="W15" s="15"/>
      <c r="X15" s="15"/>
      <c r="Y15" s="11"/>
      <c r="Z15" s="6"/>
      <c r="AA15" s="6"/>
      <c r="AB15" s="6"/>
      <c r="AC15" s="6"/>
      <c r="AD15" s="6"/>
      <c r="AE15" s="6"/>
      <c r="AF15" s="6"/>
      <c r="AG15" s="44"/>
      <c r="AH15" s="44"/>
      <c r="AI15" s="44"/>
      <c r="AJ15" s="44"/>
      <c r="AK15" s="122"/>
      <c r="AL15" s="122"/>
      <c r="AM15" s="122"/>
      <c r="AN15" s="122"/>
      <c r="AO15" s="122"/>
    </row>
    <row r="16" spans="1:41" s="65" customFormat="1" x14ac:dyDescent="0.25">
      <c r="A16" s="65" t="s">
        <v>155</v>
      </c>
      <c r="B16" s="66" t="s">
        <v>83</v>
      </c>
      <c r="C16" s="67">
        <f>VLOOKUP(Rate_Calc!B16,Sampling!$A$7:$D$36,4,FALSE)</f>
        <v>27.867000000000001</v>
      </c>
      <c r="D16" s="68" t="str">
        <f>VLOOKUP(B16,Sampling!$A$7:$B$36,2,FALSE)</f>
        <v>induced Fed Batch</v>
      </c>
      <c r="E16" s="69">
        <f>VLOOKUP(C16,Online_ANA!$A$2:$A$14836,1,TRUE)</f>
        <v>27.867000000000001</v>
      </c>
      <c r="F16" s="70">
        <f>VLOOKUP(C16,Online_ANA!$A$2:$B$14836,2,TRUE)</f>
        <v>1.5081735113568353</v>
      </c>
      <c r="G16" s="71">
        <f>VLOOKUP(C16,Online_ANA!$A$2:$P$14836,13,TRUE)/(General!$B$22*1000)</f>
        <v>0.36901489135683513</v>
      </c>
      <c r="H16" s="71">
        <f>VLOOKUP(C16,Online_ANA!$A$2:$P$14836,11,TRUE)/1000</f>
        <v>0</v>
      </c>
      <c r="I16" s="71">
        <f>VLOOKUP(C16,Online_ANA!$A$2:$P$14836,12,TRUE)/1000</f>
        <v>0.14915862000000002</v>
      </c>
      <c r="J16" s="71"/>
      <c r="K16" s="69"/>
      <c r="L16" s="72">
        <f>VLOOKUP(C16,Biomass!$C$7:$S$36,16,FALSE)</f>
        <v>49.866666666666653</v>
      </c>
      <c r="M16" s="72"/>
      <c r="N16" s="69">
        <f>VLOOKUP(C16,Glycerol!$D$7:$E$14,2,FALSE)</f>
        <v>9.0666666666666673E-2</v>
      </c>
      <c r="O16" s="72"/>
      <c r="P16" s="72"/>
      <c r="Q16" s="72"/>
      <c r="R16" s="72"/>
      <c r="S16" s="69"/>
      <c r="T16" s="72"/>
      <c r="U16" s="72"/>
      <c r="V16" s="69"/>
      <c r="W16" s="72"/>
      <c r="X16" s="72"/>
      <c r="Y16" s="69">
        <f>VLOOKUP(C16,Acetate!$D$7:$E$14,2,FALSE)</f>
        <v>0</v>
      </c>
      <c r="Z16" s="185"/>
      <c r="AA16" s="185"/>
      <c r="AB16" s="185"/>
      <c r="AC16" s="185"/>
      <c r="AD16" s="185"/>
      <c r="AE16" s="185"/>
      <c r="AF16" s="185"/>
      <c r="AG16" s="73"/>
      <c r="AH16" s="73"/>
      <c r="AI16" s="73"/>
      <c r="AJ16" s="73"/>
      <c r="AK16" s="123">
        <f>IFERROR(VLOOKUP(C16,Protein!$D$7:$E$14,2,FALSE)*1000, NA())</f>
        <v>5565.8678487325114</v>
      </c>
      <c r="AL16" s="123">
        <f>IFERROR(AK16/L16,NA())</f>
        <v>111.61499696656109</v>
      </c>
      <c r="AM16" s="123"/>
      <c r="AN16" s="123"/>
      <c r="AO16" s="123"/>
    </row>
    <row r="17" spans="1:41" s="65" customFormat="1" x14ac:dyDescent="0.25">
      <c r="A17" s="65" t="s">
        <v>156</v>
      </c>
      <c r="B17" s="66" t="s">
        <v>84</v>
      </c>
      <c r="C17" s="67">
        <f>VLOOKUP(Rate_Calc!B17,Sampling!$A$7:$D$36,4,FALSE)</f>
        <v>29.867000000000001</v>
      </c>
      <c r="D17" s="68" t="str">
        <f>VLOOKUP(B17,Sampling!$A$7:$B$36,2,FALSE)</f>
        <v>induced Fed Batch</v>
      </c>
      <c r="E17" s="69">
        <f>VLOOKUP(C17,Online_ANA!$A$2:$A$14836,1,TRUE)</f>
        <v>29.867000000000001</v>
      </c>
      <c r="F17" s="70">
        <f>VLOOKUP(C17,Online_ANA!$A$2:$B$14836,2,TRUE)</f>
        <v>1.6333121763969998</v>
      </c>
      <c r="G17" s="71">
        <f>VLOOKUP(C17,Online_ANA!$A$2:$P$14836,13,TRUE)/(General!$B$22*1000)</f>
        <v>0.49685167639700012</v>
      </c>
      <c r="H17" s="71">
        <f>VLOOKUP(C17,Online_ANA!$A$2:$P$14836,11,TRUE)/1000</f>
        <v>0</v>
      </c>
      <c r="I17" s="71">
        <f>VLOOKUP(C17,Online_ANA!$A$2:$P$14836,12,TRUE)/1000</f>
        <v>0.18146049999999986</v>
      </c>
      <c r="J17" s="71">
        <f>SUMIFS(Online_ANA!$Q$2:$Q$24836, Online_ANA!$A$2:$A$24836, "&gt;="&amp;C16, Online_ANA!$A$2:$A$24836, "&lt;="&amp;C17)/1000</f>
        <v>0</v>
      </c>
      <c r="K17" s="69">
        <f t="shared" ref="K17" si="13">((G17-G16)+(H17-H16)+(I17-I16)+J17)/(AVERAGE(F16:F17)*(E17-E16))</f>
        <v>5.0975455869310078E-2</v>
      </c>
      <c r="L17" s="72">
        <f>VLOOKUP(C17,Biomass!$C$7:$S$36,16,FALSE)</f>
        <v>54.733333333333377</v>
      </c>
      <c r="M17" s="72">
        <f t="shared" ref="M17" si="14">G17-G16</f>
        <v>0.12783678504016499</v>
      </c>
      <c r="N17" s="69">
        <f>VLOOKUP(C17,Glycerol!$D$7:$E$14,2,FALSE)</f>
        <v>9.0666666666666673E-2</v>
      </c>
      <c r="O17" s="72">
        <f>(N17-N16)/(E17-E16) + K17*AVERAGE(N16,N17) - (G17-G16)/(AVERAGE(F16,F17) * (E17-E16))*General!$B$21</f>
        <v>-16.878325609686733</v>
      </c>
      <c r="P17" s="72">
        <f>O17/General!$B$27*1000</f>
        <v>-549.78259314940499</v>
      </c>
      <c r="Q17" s="72">
        <f t="shared" ref="Q17" si="15">O17/AVERAGE(L16,L17)</f>
        <v>-0.32272133096915351</v>
      </c>
      <c r="R17" s="72">
        <f>Q17/General!$B$27*1000</f>
        <v>-10.512095471307934</v>
      </c>
      <c r="S17" s="69">
        <f>R17/1000*General!$B$37</f>
        <v>-0.27692013100066487</v>
      </c>
      <c r="T17" s="72">
        <f t="shared" ref="T17" si="16">(L17-L16)/(E17-E16)+K17*AVERAGE(L16,L17)</f>
        <v>5.0993496752982796</v>
      </c>
      <c r="U17" s="72">
        <f>T17/General!$B$37*1000</f>
        <v>193.57513097590552</v>
      </c>
      <c r="V17" s="69">
        <f t="shared" ref="V17" si="17">T17/AVERAGE(L16,L17)</f>
        <v>9.7501905837443184E-2</v>
      </c>
      <c r="W17" s="69">
        <f t="shared" ref="W17" si="18">ABS(U17/P17)</f>
        <v>0.35209396111837415</v>
      </c>
      <c r="X17" s="69">
        <f t="shared" ref="X17" si="19">ABS(T17/O17)</f>
        <v>0.30212414390036912</v>
      </c>
      <c r="Y17" s="69">
        <f>VLOOKUP(C17,Acetate!$D$7:$E$14,2,FALSE)</f>
        <v>0</v>
      </c>
      <c r="Z17" s="185">
        <f>(Y17-Y16)/(E17-E16) + K17*AVERAGE(Y16,Y17)</f>
        <v>0</v>
      </c>
      <c r="AA17" s="185">
        <f>Z17/General!$B$28 * 1000</f>
        <v>0</v>
      </c>
      <c r="AB17" s="185">
        <f>Z17/AVERAGE(L16,L17)</f>
        <v>0</v>
      </c>
      <c r="AC17" s="185">
        <f>AB17/General!$B$28 *1000</f>
        <v>0</v>
      </c>
      <c r="AD17" s="185">
        <f>AC17/1000 * General!$B$37</f>
        <v>0</v>
      </c>
      <c r="AE17" s="185">
        <f t="shared" ref="AE17" si="20">ABS(AA17/P17)</f>
        <v>0</v>
      </c>
      <c r="AF17" s="185">
        <f>ABS(Z17/O17)</f>
        <v>0</v>
      </c>
      <c r="AG17" s="73">
        <f ca="1">AVERAGE(INDIRECT(ADDRESS(MATCH(E16,Online_ANA!$A$2:$A$14836,0),8,1,1,"Online_ANA")):INDIRECT(ADDRESS(MATCH(E17,Online_ANA!$A$2:$A$14836,0),8,1,1,"Online_ANA")))</f>
        <v>425.80387477927235</v>
      </c>
      <c r="AH17" s="73">
        <f ca="1">AVERAGE(INDIRECT(ADDRESS(MATCH(E16,Online_ANA!$A$2:$A$14836,0),9,1,1,"Online_ANA")):INDIRECT(ADDRESS(MATCH(E17,Online_ANA!$A$2:$A$14836,0),9,1,1,"Online_ANA")))</f>
        <v>233.3570965789169</v>
      </c>
      <c r="AI17" s="73">
        <f ca="1">ABS(AH17/P17)</f>
        <v>0.42445341028740324</v>
      </c>
      <c r="AJ17" s="73">
        <f t="shared" ref="AJ17" ca="1" si="21">W17+AE17+AI17</f>
        <v>0.77654737140577734</v>
      </c>
      <c r="AK17" s="123">
        <f>IFERROR(VLOOKUP(C17,Protein!$D$7:$E$14,2,FALSE)*1000, NA())</f>
        <v>7754.5366394237426</v>
      </c>
      <c r="AL17" s="123">
        <f>IFERROR(AK17/L17,NA())</f>
        <v>141.6785013293009</v>
      </c>
      <c r="AM17" s="123">
        <f>IFERROR((AK17-AK16) / (E17-E16) + K17*AVERAGE(AK16,AK17), NA())</f>
        <v>1433.8412409193002</v>
      </c>
      <c r="AN17" s="123">
        <f>AM17/AVERAGE(L16,L17)</f>
        <v>27.415702503237092</v>
      </c>
      <c r="AO17" s="123">
        <f>IFERROR((F17*AK17)/(2*E17),NA())</f>
        <v>212.03299821688603</v>
      </c>
    </row>
    <row r="18" spans="1:41" x14ac:dyDescent="0.25">
      <c r="B18" s="48"/>
      <c r="C18" s="34"/>
      <c r="F18" s="10"/>
      <c r="G18" s="5"/>
      <c r="H18" s="5"/>
      <c r="I18" s="5"/>
      <c r="J18" s="5"/>
      <c r="K18" s="15"/>
      <c r="L18" s="11"/>
      <c r="N18" s="6"/>
      <c r="O18" s="11"/>
      <c r="P18" s="11"/>
      <c r="Q18" s="11"/>
      <c r="R18" s="11"/>
      <c r="S18" s="15"/>
      <c r="T18" s="11"/>
      <c r="U18" s="11"/>
      <c r="V18" s="15"/>
      <c r="W18" s="15"/>
      <c r="X18" s="15"/>
      <c r="Y18" s="11"/>
      <c r="Z18" s="6"/>
      <c r="AA18" s="6"/>
      <c r="AB18" s="6"/>
      <c r="AC18" s="6"/>
      <c r="AD18" s="6"/>
      <c r="AE18" s="6"/>
      <c r="AF18" s="6"/>
      <c r="AG18" s="44"/>
      <c r="AH18" s="44"/>
      <c r="AI18" s="44"/>
      <c r="AJ18" s="44"/>
      <c r="AK18" s="122"/>
      <c r="AL18" s="122"/>
      <c r="AM18" s="122"/>
      <c r="AN18" s="122"/>
      <c r="AO18" s="122"/>
    </row>
    <row r="19" spans="1:41" s="65" customFormat="1" x14ac:dyDescent="0.25">
      <c r="A19" s="65" t="s">
        <v>155</v>
      </c>
      <c r="B19" s="66" t="s">
        <v>84</v>
      </c>
      <c r="C19" s="67">
        <f>VLOOKUP(Rate_Calc!B19,Sampling!$A$7:$D$36,4,FALSE)</f>
        <v>29.867000000000001</v>
      </c>
      <c r="D19" s="68" t="str">
        <f>VLOOKUP(B19,Sampling!$A$7:$B$36,2,FALSE)</f>
        <v>induced Fed Batch</v>
      </c>
      <c r="E19" s="69">
        <f>VLOOKUP(C19,Online_ANA!$A$2:$A$14836,1,TRUE)</f>
        <v>29.867000000000001</v>
      </c>
      <c r="F19" s="70">
        <f>VLOOKUP(C19,Online_ANA!$A$2:$B$14836,2,TRUE)</f>
        <v>1.6333121763969998</v>
      </c>
      <c r="G19" s="71">
        <f>VLOOKUP(C19,Online_ANA!$A$2:$P$14836,13,TRUE)/(General!$B$22*1000)</f>
        <v>0.49685167639700012</v>
      </c>
      <c r="H19" s="71">
        <f>VLOOKUP(C19,Online_ANA!$A$2:$P$14836,11,TRUE)/1000</f>
        <v>0</v>
      </c>
      <c r="I19" s="71">
        <f>VLOOKUP(C19,Online_ANA!$A$2:$P$14836,12,TRUE)/1000</f>
        <v>0.18146049999999986</v>
      </c>
      <c r="J19" s="71"/>
      <c r="K19" s="69"/>
      <c r="L19" s="72">
        <f>VLOOKUP(C19,Biomass!$C$7:$S$36,16,FALSE)</f>
        <v>54.733333333333377</v>
      </c>
      <c r="M19" s="72"/>
      <c r="N19" s="69">
        <f>VLOOKUP(C19,Glycerol!$D$7:$E$14,2,FALSE)</f>
        <v>9.0666666666666673E-2</v>
      </c>
      <c r="O19" s="72"/>
      <c r="P19" s="72"/>
      <c r="Q19" s="72"/>
      <c r="R19" s="72"/>
      <c r="S19" s="69"/>
      <c r="T19" s="72"/>
      <c r="U19" s="72"/>
      <c r="V19" s="69"/>
      <c r="W19" s="72"/>
      <c r="X19" s="72"/>
      <c r="Y19" s="69">
        <f>VLOOKUP(C19,Acetate!$D$7:$E$14,2,FALSE)</f>
        <v>0</v>
      </c>
      <c r="Z19" s="185"/>
      <c r="AA19" s="185"/>
      <c r="AB19" s="185"/>
      <c r="AC19" s="185"/>
      <c r="AD19" s="185"/>
      <c r="AE19" s="185"/>
      <c r="AF19" s="185"/>
      <c r="AG19" s="73"/>
      <c r="AH19" s="73"/>
      <c r="AI19" s="73"/>
      <c r="AJ19" s="73"/>
      <c r="AK19" s="123">
        <f>IFERROR(VLOOKUP(C19,Protein!$D$7:$E$14,2,FALSE)*1000, NA())</f>
        <v>7754.5366394237426</v>
      </c>
      <c r="AL19" s="123">
        <f>IFERROR(AK19/L19,NA())</f>
        <v>141.6785013293009</v>
      </c>
      <c r="AM19" s="123"/>
      <c r="AN19" s="123"/>
      <c r="AO19" s="123"/>
    </row>
    <row r="20" spans="1:41" s="65" customFormat="1" x14ac:dyDescent="0.25">
      <c r="A20" s="65" t="s">
        <v>156</v>
      </c>
      <c r="B20" s="66" t="s">
        <v>85</v>
      </c>
      <c r="C20" s="67">
        <f>VLOOKUP(Rate_Calc!B20,Sampling!$A$7:$D$36,4,FALSE)</f>
        <v>31.95</v>
      </c>
      <c r="D20" s="68" t="str">
        <f>VLOOKUP(B20,Sampling!$A$7:$B$36,2,FALSE)</f>
        <v>induced Fed Batch</v>
      </c>
      <c r="E20" s="69">
        <f>VLOOKUP(C20,Online_ANA!$A$2:$A$14836,1,TRUE)</f>
        <v>31.95</v>
      </c>
      <c r="F20" s="70">
        <f>VLOOKUP(C20,Online_ANA!$A$2:$B$14836,2,TRUE)</f>
        <v>1.8021042168195691</v>
      </c>
      <c r="G20" s="71">
        <f>VLOOKUP(C20,Online_ANA!$A$2:$P$14836,13,TRUE)/(General!$B$22*1000)</f>
        <v>0.66339351681956882</v>
      </c>
      <c r="H20" s="71">
        <f>VLOOKUP(C20,Online_ANA!$A$2:$P$14836,11,TRUE)/1000</f>
        <v>0</v>
      </c>
      <c r="I20" s="71">
        <f>VLOOKUP(C20,Online_ANA!$A$2:$P$14836,12,TRUE)/1000</f>
        <v>0.21871070000000012</v>
      </c>
      <c r="J20" s="71">
        <f>SUMIFS(Online_ANA!$Q$2:$Q$24836, Online_ANA!$A$2:$A$24836, "&gt;="&amp;C19, Online_ANA!$A$2:$A$24836, "&lt;="&amp;C20)/1000</f>
        <v>0</v>
      </c>
      <c r="K20" s="69">
        <f t="shared" ref="K20" si="22">((G20-G19)+(H20-H19)+(I20-I19)+J20)/(AVERAGE(F19:F20)*(E20-E19))</f>
        <v>5.6957190592277288E-2</v>
      </c>
      <c r="L20" s="72">
        <f>VLOOKUP(C20,Biomass!$C$7:$S$36,16,FALSE)</f>
        <v>56.1666666666667</v>
      </c>
      <c r="M20" s="72">
        <f t="shared" ref="M20" si="23">G20-G19</f>
        <v>0.1665418404225687</v>
      </c>
      <c r="N20" s="69">
        <f>VLOOKUP(C20,Glycerol!$D$7:$E$14,2,FALSE)</f>
        <v>9.0666666666666673E-2</v>
      </c>
      <c r="O20" s="72">
        <f>(N20-N19)/(E20-E19) + K20*AVERAGE(N19,N20) - (G20-G19)/(AVERAGE(F19,F20) * (E20-E19))*General!$B$21</f>
        <v>-19.306167159804385</v>
      </c>
      <c r="P20" s="72">
        <f>O20/General!$B$27*1000</f>
        <v>-628.86537979818843</v>
      </c>
      <c r="Q20" s="72">
        <f t="shared" ref="Q20" si="24">O20/AVERAGE(L19,L20)</f>
        <v>-0.34817253669620146</v>
      </c>
      <c r="R20" s="72">
        <f>Q20/General!$B$27*1000</f>
        <v>-11.341124973817637</v>
      </c>
      <c r="S20" s="69">
        <f>R20/1000*General!$B$37</f>
        <v>-0.29875925518527802</v>
      </c>
      <c r="T20" s="72">
        <f t="shared" ref="T20" si="25">(L20-L19)/(E20-E19)+K20*AVERAGE(L19,L20)</f>
        <v>3.8463863159573917</v>
      </c>
      <c r="U20" s="72">
        <f>T20/General!$B$37*1000</f>
        <v>146.01170390454357</v>
      </c>
      <c r="V20" s="69">
        <f t="shared" ref="V20" si="26">T20/AVERAGE(L19,L20)</f>
        <v>6.9366750513208092E-2</v>
      </c>
      <c r="W20" s="69">
        <f t="shared" ref="W20" si="27">ABS(U20/P20)</f>
        <v>0.23218276692445805</v>
      </c>
      <c r="X20" s="69">
        <f t="shared" ref="X20" si="28">ABS(T20/O20)</f>
        <v>0.19923096511697064</v>
      </c>
      <c r="Y20" s="69">
        <f>VLOOKUP(C20,Acetate!$D$7:$E$14,2,FALSE)</f>
        <v>0</v>
      </c>
      <c r="Z20" s="185">
        <f>(Y20-Y19)/(E20-E19) + K20*AVERAGE(Y19,Y20)</f>
        <v>0</v>
      </c>
      <c r="AA20" s="185">
        <f>Z20/General!$B$28 * 1000</f>
        <v>0</v>
      </c>
      <c r="AB20" s="185">
        <f>Z20/AVERAGE(L19,L20)</f>
        <v>0</v>
      </c>
      <c r="AC20" s="185">
        <f>AB20/General!$B$28 *1000</f>
        <v>0</v>
      </c>
      <c r="AD20" s="185">
        <f>AC20/1000 * General!$B$37</f>
        <v>0</v>
      </c>
      <c r="AE20" s="185">
        <f t="shared" ref="AE20" si="29">ABS(AA20/P20)</f>
        <v>0</v>
      </c>
      <c r="AF20" s="185">
        <f>ABS(Z20/O20)</f>
        <v>0</v>
      </c>
      <c r="AG20" s="73">
        <f ca="1">AVERAGE(INDIRECT(ADDRESS(MATCH(E19,Online_ANA!$A$2:$A$14836,0),8,1,1,"Online_ANA")):INDIRECT(ADDRESS(MATCH(E20,Online_ANA!$A$2:$A$14836,0),8,1,1,"Online_ANA")))</f>
        <v>555.84287818034181</v>
      </c>
      <c r="AH20" s="73">
        <f ca="1">AVERAGE(INDIRECT(ADDRESS(MATCH(E19,Online_ANA!$A$2:$A$14836,0),9,1,1,"Online_ANA")):INDIRECT(ADDRESS(MATCH(E20,Online_ANA!$A$2:$A$14836,0),9,1,1,"Online_ANA")))</f>
        <v>295.935414734875</v>
      </c>
      <c r="AI20" s="73">
        <f ca="1">ABS(AH20/P20)</f>
        <v>0.4705862721046033</v>
      </c>
      <c r="AJ20" s="73">
        <f t="shared" ref="AJ20" ca="1" si="30">W20+AE20+AI20</f>
        <v>0.70276903902906129</v>
      </c>
      <c r="AK20" s="123">
        <f>IFERROR(VLOOKUP(C20,Protein!$D$7:$E$14,2,FALSE)*1000, NA())</f>
        <v>8696.4953594680701</v>
      </c>
      <c r="AL20" s="123">
        <f>IFERROR(AK20/L20,NA())</f>
        <v>154.83374527242844</v>
      </c>
      <c r="AM20" s="123">
        <f>IFERROR((AK20-AK19) / (E20-E19) + K20*AVERAGE(AK19,AK20), NA())</f>
        <v>920.71482212788464</v>
      </c>
      <c r="AN20" s="123">
        <f>AM20/AVERAGE(L19,L20)</f>
        <v>16.60441518715751</v>
      </c>
      <c r="AO20" s="123">
        <f>IFERROR((F20*AK20)/(2*E20),NA())</f>
        <v>245.25807447338377</v>
      </c>
    </row>
    <row r="21" spans="1:41" x14ac:dyDescent="0.25">
      <c r="B21" s="47"/>
      <c r="C21" s="34"/>
      <c r="F21" s="10"/>
      <c r="G21" s="5"/>
      <c r="H21" s="5"/>
      <c r="I21" s="5"/>
      <c r="J21" s="5"/>
      <c r="K21" s="15"/>
      <c r="L21" s="11"/>
      <c r="N21" s="6"/>
      <c r="O21" s="11"/>
      <c r="P21" s="11"/>
      <c r="Q21" s="11"/>
      <c r="R21" s="11"/>
      <c r="S21" s="15"/>
      <c r="T21" s="11"/>
      <c r="U21" s="11"/>
      <c r="V21" s="15"/>
      <c r="W21" s="15"/>
      <c r="X21" s="15"/>
      <c r="Y21" s="11"/>
      <c r="Z21" s="6"/>
      <c r="AA21" s="6"/>
      <c r="AB21" s="6"/>
      <c r="AC21" s="6"/>
      <c r="AD21" s="6"/>
      <c r="AE21" s="6"/>
      <c r="AF21" s="6"/>
      <c r="AG21" s="44"/>
      <c r="AH21" s="44"/>
      <c r="AI21" s="44"/>
      <c r="AJ21" s="44"/>
      <c r="AK21" s="122"/>
      <c r="AL21" s="122"/>
      <c r="AM21" s="122"/>
      <c r="AN21" s="122"/>
      <c r="AO21" s="122"/>
    </row>
    <row r="22" spans="1:41" s="65" customFormat="1" x14ac:dyDescent="0.25">
      <c r="A22" s="65" t="s">
        <v>155</v>
      </c>
      <c r="B22" s="66" t="s">
        <v>85</v>
      </c>
      <c r="C22" s="67">
        <f>VLOOKUP(Rate_Calc!B22,Sampling!$A$7:$D$36,4,FALSE)</f>
        <v>31.95</v>
      </c>
      <c r="D22" s="68" t="str">
        <f>VLOOKUP(B22,Sampling!$A$7:$B$36,2,FALSE)</f>
        <v>induced Fed Batch</v>
      </c>
      <c r="E22" s="69">
        <f>VLOOKUP(C22,Online_ANA!$A$2:$A$14836,1,TRUE)</f>
        <v>31.95</v>
      </c>
      <c r="F22" s="70">
        <f>VLOOKUP(C22,Online_ANA!$A$2:$B$14836,2,TRUE)</f>
        <v>1.8021042168195691</v>
      </c>
      <c r="G22" s="71">
        <f>VLOOKUP(C22,Online_ANA!$A$2:$P$14836,13,TRUE)/(General!$B$22*1000)</f>
        <v>0.66339351681956882</v>
      </c>
      <c r="H22" s="71">
        <f>VLOOKUP(C22,Online_ANA!$A$2:$P$14836,11,TRUE)/1000</f>
        <v>0</v>
      </c>
      <c r="I22" s="71">
        <f>VLOOKUP(C22,Online_ANA!$A$2:$P$14836,12,TRUE)/1000</f>
        <v>0.21871070000000012</v>
      </c>
      <c r="J22" s="71"/>
      <c r="K22" s="69"/>
      <c r="L22" s="72">
        <f>VLOOKUP(C22,Biomass!$C$7:$S$36,16,FALSE)</f>
        <v>56.1666666666667</v>
      </c>
      <c r="M22" s="72"/>
      <c r="N22" s="69">
        <f>VLOOKUP(C22,Glycerol!$D$7:$E$14,2,FALSE)</f>
        <v>9.0666666666666673E-2</v>
      </c>
      <c r="O22" s="72"/>
      <c r="P22" s="72"/>
      <c r="Q22" s="72"/>
      <c r="R22" s="72"/>
      <c r="S22" s="69"/>
      <c r="T22" s="72"/>
      <c r="U22" s="72"/>
      <c r="V22" s="69"/>
      <c r="W22" s="72"/>
      <c r="X22" s="72"/>
      <c r="Y22" s="69">
        <f>VLOOKUP(C22,Acetate!$D$7:$E$14,2,FALSE)</f>
        <v>0</v>
      </c>
      <c r="Z22" s="185"/>
      <c r="AA22" s="185"/>
      <c r="AB22" s="185"/>
      <c r="AC22" s="185"/>
      <c r="AD22" s="185"/>
      <c r="AE22" s="185"/>
      <c r="AF22" s="185"/>
      <c r="AG22" s="73"/>
      <c r="AH22" s="73"/>
      <c r="AI22" s="73"/>
      <c r="AJ22" s="73"/>
      <c r="AK22" s="123">
        <f>IFERROR(VLOOKUP(C22,Protein!$D$7:$E$14,2,FALSE)*1000, NA())</f>
        <v>8696.4953594680701</v>
      </c>
      <c r="AL22" s="123">
        <f>IFERROR(AK22/L22,NA())</f>
        <v>154.83374527242844</v>
      </c>
      <c r="AM22" s="123"/>
      <c r="AN22" s="123"/>
      <c r="AO22" s="123"/>
    </row>
    <row r="23" spans="1:41" s="65" customFormat="1" x14ac:dyDescent="0.25">
      <c r="A23" s="65" t="s">
        <v>156</v>
      </c>
      <c r="B23" s="66" t="s">
        <v>86</v>
      </c>
      <c r="C23" s="67">
        <f>VLOOKUP(Rate_Calc!B23,Sampling!$A$7:$D$36,4,FALSE)</f>
        <v>33.866999999999997</v>
      </c>
      <c r="D23" s="68" t="str">
        <f>VLOOKUP(B23,Sampling!$A$7:$B$36,2,FALSE)</f>
        <v>induced Fed Batch</v>
      </c>
      <c r="E23" s="69">
        <f>VLOOKUP(C23,Online_ANA!$A$2:$A$14836,1,TRUE)</f>
        <v>33.866999999999997</v>
      </c>
      <c r="F23" s="70">
        <f>VLOOKUP(C23,Online_ANA!$A$2:$B$14836,2,TRUE)</f>
        <v>2.0025791357399267</v>
      </c>
      <c r="G23" s="71">
        <f>VLOOKUP(C23,Online_ANA!$A$2:$P$14836,13,TRUE)/(General!$B$22*1000)</f>
        <v>0.85502723573992645</v>
      </c>
      <c r="H23" s="71">
        <f>VLOOKUP(C23,Online_ANA!$A$2:$P$14836,11,TRUE)/1000</f>
        <v>0</v>
      </c>
      <c r="I23" s="71">
        <f>VLOOKUP(C23,Online_ANA!$A$2:$P$14836,12,TRUE)/1000</f>
        <v>0.2625519</v>
      </c>
      <c r="J23" s="71">
        <f>SUMIFS(Online_ANA!$Q$2:$Q$24836, Online_ANA!$A$2:$A$24836, "&gt;="&amp;C22, Online_ANA!$A$2:$A$24836, "&lt;="&amp;C23)/1000</f>
        <v>0</v>
      </c>
      <c r="K23" s="69">
        <f t="shared" ref="K23" si="31">((G23-G22)+(H23-H22)+(I23-I22)+J23)/(AVERAGE(F22:F23)*(E23-E22))</f>
        <v>6.4570480865412574E-2</v>
      </c>
      <c r="L23" s="72">
        <f>VLOOKUP(C23,Biomass!$C$7:$S$36,16,FALSE)</f>
        <v>63.033333333333346</v>
      </c>
      <c r="M23" s="72">
        <f t="shared" ref="M23" si="32">G23-G22</f>
        <v>0.19163371892035763</v>
      </c>
      <c r="N23" s="69">
        <f>VLOOKUP(C23,Glycerol!$D$7:$E$14,2,FALSE)</f>
        <v>0.36266666666666669</v>
      </c>
      <c r="O23" s="72">
        <f>(N23-N22)/(E23-E22) + K23*AVERAGE(N22,N23) - (G23-G22)/(AVERAGE(F22,F23) * (E23-E22))*General!$B$21</f>
        <v>-21.645097621972869</v>
      </c>
      <c r="P23" s="72">
        <f>O23/General!$B$27*1000</f>
        <v>-705.05203980367662</v>
      </c>
      <c r="Q23" s="72">
        <f t="shared" ref="Q23" si="33">O23/AVERAGE(L22,L23)</f>
        <v>-0.3631727788921621</v>
      </c>
      <c r="R23" s="72">
        <f>Q23/General!$B$27*1000</f>
        <v>-11.829732211471077</v>
      </c>
      <c r="S23" s="69">
        <f>R23/1000*General!$B$37</f>
        <v>-0.31163063564678262</v>
      </c>
      <c r="T23" s="72">
        <f t="shared" ref="T23" si="34">(L23-L22)/(E23-E22)+K23*AVERAGE(L22,L23)</f>
        <v>7.4303864011887386</v>
      </c>
      <c r="U23" s="72">
        <f>T23/General!$B$37*1000</f>
        <v>282.06303007207754</v>
      </c>
      <c r="V23" s="69">
        <f t="shared" ref="V23" si="35">T23/AVERAGE(L22,L23)</f>
        <v>0.12467091277162308</v>
      </c>
      <c r="W23" s="69">
        <f t="shared" ref="W23" si="36">ABS(U23/P23)</f>
        <v>0.40005987380820662</v>
      </c>
      <c r="X23" s="69">
        <f t="shared" ref="X23" si="37">ABS(T23/O23)</f>
        <v>0.34328264676643611</v>
      </c>
      <c r="Y23" s="69">
        <f>VLOOKUP(C23,Acetate!$D$7:$E$14,2,FALSE)</f>
        <v>0.49675090252707577</v>
      </c>
      <c r="Z23" s="185">
        <f>(Y23-Y22)/(E23-E22) + K23*AVERAGE(Y22,Y23)</f>
        <v>0.27516704028208006</v>
      </c>
      <c r="AA23" s="185">
        <f>Z23/General!$B$28 * 1000</f>
        <v>9.3276962807484765</v>
      </c>
      <c r="AB23" s="185">
        <f>Z23/AVERAGE(L22,L23)</f>
        <v>4.6168966490281868E-3</v>
      </c>
      <c r="AC23" s="185">
        <f>AB23/General!$B$28 *1000</f>
        <v>0.15650497115349787</v>
      </c>
      <c r="AD23" s="185">
        <f>AC23/1000 * General!$B$37</f>
        <v>4.1228104550965943E-3</v>
      </c>
      <c r="AE23" s="185">
        <f t="shared" ref="AE23" si="38">ABS(AA23/P23)</f>
        <v>1.3229798304456782E-2</v>
      </c>
      <c r="AF23" s="185">
        <f>ABS(Z23/O23)</f>
        <v>1.2712672637833065E-2</v>
      </c>
      <c r="AG23" s="73">
        <f ca="1">AVERAGE(INDIRECT(ADDRESS(MATCH(E22,Online_ANA!$A$2:$A$14836,0),8,1,1,"Online_ANA")):INDIRECT(ADDRESS(MATCH(E23,Online_ANA!$A$2:$A$14836,0),8,1,1,"Online_ANA")))</f>
        <v>1037.7158946774164</v>
      </c>
      <c r="AH23" s="73">
        <f ca="1">AVERAGE(INDIRECT(ADDRESS(MATCH(E22,Online_ANA!$A$2:$A$14836,0),9,1,1,"Online_ANA")):INDIRECT(ADDRESS(MATCH(E23,Online_ANA!$A$2:$A$14836,0),9,1,1,"Online_ANA")))</f>
        <v>273.95802218336871</v>
      </c>
      <c r="AI23" s="73">
        <f ca="1">ABS(AH23/P23)</f>
        <v>0.38856425727050298</v>
      </c>
      <c r="AJ23" s="73">
        <f t="shared" ref="AJ23" ca="1" si="39">W23+AE23+AI23</f>
        <v>0.80185392938316635</v>
      </c>
      <c r="AK23" s="123">
        <f>IFERROR(VLOOKUP(C23,Protein!$D$7:$E$14,2,FALSE)*1000, NA())</f>
        <v>8751.9046959412644</v>
      </c>
      <c r="AL23" s="123">
        <f>IFERROR(AK23/L23,NA())</f>
        <v>138.84565884623896</v>
      </c>
      <c r="AM23" s="123">
        <f>IFERROR((AK23-AK22) / (E23-E22) + K23*AVERAGE(AK22,AK23), NA())</f>
        <v>592.22998316839175</v>
      </c>
      <c r="AN23" s="123">
        <f>AM23/AVERAGE(L22,L23)</f>
        <v>9.9367446840334157</v>
      </c>
      <c r="AO23" s="123">
        <f>IFERROR((F23*AK23)/(2*E23),NA())</f>
        <v>258.75308917347661</v>
      </c>
    </row>
    <row r="24" spans="1:41" x14ac:dyDescent="0.25">
      <c r="B24" s="47"/>
      <c r="C24" s="34"/>
      <c r="F24" s="10"/>
      <c r="G24" s="5"/>
      <c r="H24" s="5"/>
      <c r="I24" s="5"/>
      <c r="J24" s="5"/>
      <c r="K24" s="15"/>
      <c r="L24" s="11"/>
      <c r="N24" s="6"/>
      <c r="O24" s="11"/>
      <c r="P24" s="11"/>
      <c r="Q24" s="11"/>
      <c r="R24" s="11"/>
      <c r="S24" s="15"/>
      <c r="T24" s="11"/>
      <c r="U24" s="11"/>
      <c r="V24" s="15"/>
      <c r="W24" s="15"/>
      <c r="X24" s="15"/>
      <c r="Y24" s="11"/>
      <c r="Z24" s="6"/>
      <c r="AA24" s="6"/>
      <c r="AB24" s="6"/>
      <c r="AC24" s="6"/>
      <c r="AD24" s="6"/>
      <c r="AE24" s="6"/>
      <c r="AF24" s="6"/>
      <c r="AG24" s="44"/>
      <c r="AH24" s="44"/>
      <c r="AI24" s="44"/>
      <c r="AJ24" s="44"/>
      <c r="AK24" s="122"/>
      <c r="AL24" s="122"/>
      <c r="AM24" s="122"/>
      <c r="AN24" s="122"/>
      <c r="AO24" s="122"/>
    </row>
    <row r="25" spans="1:41" s="65" customFormat="1" x14ac:dyDescent="0.25">
      <c r="A25" s="65" t="s">
        <v>155</v>
      </c>
      <c r="B25" s="66" t="s">
        <v>86</v>
      </c>
      <c r="C25" s="67">
        <f>VLOOKUP(Rate_Calc!B25,Sampling!$A$7:$D$36,4,FALSE)</f>
        <v>33.866999999999997</v>
      </c>
      <c r="D25" s="68" t="str">
        <f>VLOOKUP(B25,Sampling!$A$7:$B$36,2,FALSE)</f>
        <v>induced Fed Batch</v>
      </c>
      <c r="E25" s="69">
        <f>VLOOKUP(C25,Online_ANA!$A$2:$A$14836,1,TRUE)</f>
        <v>33.866999999999997</v>
      </c>
      <c r="F25" s="70">
        <f>VLOOKUP(C25,Online_ANA!$A$2:$B$14836,2,TRUE)</f>
        <v>2.0025791357399267</v>
      </c>
      <c r="G25" s="71">
        <f>VLOOKUP(C25,Online_ANA!$A$2:$P$14836,13,TRUE)/(General!$B$22*1000)</f>
        <v>0.85502723573992645</v>
      </c>
      <c r="H25" s="71">
        <f>VLOOKUP(C25,Online_ANA!$A$2:$P$14836,11,TRUE)/1000</f>
        <v>0</v>
      </c>
      <c r="I25" s="71">
        <f>VLOOKUP(C25,Online_ANA!$A$2:$P$14836,12,TRUE)/1000</f>
        <v>0.2625519</v>
      </c>
      <c r="J25" s="71"/>
      <c r="K25" s="69"/>
      <c r="L25" s="72">
        <f>VLOOKUP(C25,Biomass!$C$7:$S$36,16,FALSE)</f>
        <v>63.033333333333346</v>
      </c>
      <c r="M25" s="72"/>
      <c r="N25" s="69">
        <f>VLOOKUP(C25,Glycerol!$D$7:$E$14,2,FALSE)</f>
        <v>0.36266666666666669</v>
      </c>
      <c r="O25" s="72"/>
      <c r="P25" s="72"/>
      <c r="Q25" s="72"/>
      <c r="R25" s="72"/>
      <c r="S25" s="69"/>
      <c r="T25" s="72"/>
      <c r="U25" s="72"/>
      <c r="V25" s="69"/>
      <c r="W25" s="72"/>
      <c r="X25" s="72"/>
      <c r="Y25" s="69">
        <f>VLOOKUP(C25,Acetate!$D$7:$E$14,2,FALSE)</f>
        <v>0.49675090252707577</v>
      </c>
      <c r="Z25" s="185"/>
      <c r="AA25" s="185"/>
      <c r="AB25" s="185"/>
      <c r="AC25" s="185"/>
      <c r="AD25" s="185"/>
      <c r="AE25" s="185"/>
      <c r="AF25" s="185"/>
      <c r="AG25" s="73"/>
      <c r="AH25" s="73"/>
      <c r="AI25" s="73"/>
      <c r="AJ25" s="73"/>
      <c r="AK25" s="123">
        <f>IFERROR(VLOOKUP(C25,Protein!$D$7:$E$14,2,FALSE)*1000, NA())</f>
        <v>8751.9046959412644</v>
      </c>
      <c r="AL25" s="123">
        <f>IFERROR(AK25/L25,NA())</f>
        <v>138.84565884623896</v>
      </c>
      <c r="AM25" s="123"/>
      <c r="AN25" s="123"/>
      <c r="AO25" s="123"/>
    </row>
    <row r="26" spans="1:41" s="65" customFormat="1" ht="11.25" customHeight="1" x14ac:dyDescent="0.25">
      <c r="A26" s="65" t="s">
        <v>156</v>
      </c>
      <c r="B26" s="66" t="s">
        <v>87</v>
      </c>
      <c r="C26" s="67">
        <f>VLOOKUP(Rate_Calc!B26,Sampling!$A$7:$D$36,4,FALSE)</f>
        <v>35.366999999999997</v>
      </c>
      <c r="D26" s="68" t="str">
        <f>VLOOKUP(B26,Sampling!$A$7:$B$36,2,FALSE)</f>
        <v>induced Fed Batch</v>
      </c>
      <c r="E26" s="69">
        <f>VLOOKUP(C26,Online_ANA!$A$2:$A$14836,1,TRUE)</f>
        <v>35.366999999999997</v>
      </c>
      <c r="F26" s="70">
        <f>VLOOKUP(C26,Online_ANA!$A$2:$B$14836,2,TRUE)</f>
        <v>2.1717305642201836</v>
      </c>
      <c r="G26" s="71">
        <f>VLOOKUP(C26,Online_ANA!$A$2:$P$14836,13,TRUE)/(General!$B$22*1000)</f>
        <v>1.0133770642201836</v>
      </c>
      <c r="H26" s="71">
        <f>VLOOKUP(C26,Online_ANA!$A$2:$P$14836,11,TRUE)/1000</f>
        <v>0</v>
      </c>
      <c r="I26" s="71">
        <f>VLOOKUP(C26,Online_ANA!$A$2:$P$14836,12,TRUE)/1000</f>
        <v>0.3083535</v>
      </c>
      <c r="J26" s="71">
        <f>SUMIFS(Online_ANA!$Q$2:$Q$24836, Online_ANA!$A$2:$A$24836, "&gt;="&amp;C25, Online_ANA!$A$2:$A$24836, "&lt;="&amp;C26)/1000</f>
        <v>0</v>
      </c>
      <c r="K26" s="69">
        <f t="shared" ref="K26" si="40">((G26-G25)+(H26-H25)+(I26-I25)+J26)/(AVERAGE(F25:F26)*(E26-E25))</f>
        <v>6.5208842708279174E-2</v>
      </c>
      <c r="L26" s="72">
        <f>VLOOKUP(C26,Biomass!$C$7:$S$36,16,FALSE)</f>
        <v>57.366666666666703</v>
      </c>
      <c r="M26" s="72">
        <f t="shared" ref="M26" si="41">G26-G25</f>
        <v>0.15834982848025714</v>
      </c>
      <c r="N26" s="69">
        <f>VLOOKUP(C26,Glycerol!$D$7:$E$14,2,FALSE)</f>
        <v>9.0666666666666673E-2</v>
      </c>
      <c r="O26" s="72">
        <f>(N26-N25)/(E26-E25) + K26*AVERAGE(N25,N26) - (G26-G25)/(AVERAGE(F25,F26) * (E26-E25))*General!$B$21</f>
        <v>-21.151079409184291</v>
      </c>
      <c r="P26" s="72">
        <f>O26/General!$B$27*1000</f>
        <v>-688.96024134150787</v>
      </c>
      <c r="Q26" s="72">
        <f t="shared" ref="Q26" si="42">O26/AVERAGE(L25,L26)</f>
        <v>-0.35134683403960604</v>
      </c>
      <c r="R26" s="72">
        <f>Q26/General!$B$27*1000</f>
        <v>-11.444522281420392</v>
      </c>
      <c r="S26" s="69">
        <f>R26/1000*General!$B$37</f>
        <v>-0.30148305045945739</v>
      </c>
      <c r="T26" s="72">
        <f t="shared" ref="T26" si="43">(L26-L25)/(E26-E25)+K26*AVERAGE(L25,L26)</f>
        <v>0.14779455326064594</v>
      </c>
      <c r="U26" s="72">
        <f>T26/General!$B$37*1000</f>
        <v>5.610391878701968</v>
      </c>
      <c r="V26" s="69">
        <f t="shared" ref="V26" si="44">T26/AVERAGE(L25,L26)</f>
        <v>2.4550590242632207E-3</v>
      </c>
      <c r="W26" s="69">
        <f t="shared" ref="W26" si="45">ABS(U26/P26)</f>
        <v>8.1432737944031452E-3</v>
      </c>
      <c r="X26" s="69">
        <f t="shared" ref="X26" si="46">ABS(T26/O26)</f>
        <v>6.9875655233212408E-3</v>
      </c>
      <c r="Y26" s="69">
        <f>VLOOKUP(C26,Acetate!$D$7:$E$14,2,FALSE)</f>
        <v>2.2115523465703966</v>
      </c>
      <c r="Z26" s="185">
        <f>(Y26-Y25)/(E26-E25) + K26*AVERAGE(Y25,Y26)</f>
        <v>1.2315036229839065</v>
      </c>
      <c r="AA26" s="185">
        <f>Z26/General!$B$28 * 1000</f>
        <v>41.745885524878183</v>
      </c>
      <c r="AB26" s="185">
        <f>Z26/AVERAGE(L25,L26)</f>
        <v>2.0456870813686145E-2</v>
      </c>
      <c r="AC26" s="185">
        <f>AB26/General!$B$28 *1000</f>
        <v>0.69345324792156426</v>
      </c>
      <c r="AD26" s="185">
        <f>AC26/1000 * General!$B$37</f>
        <v>1.8267638909997767E-2</v>
      </c>
      <c r="AE26" s="185">
        <f t="shared" ref="AE26" si="47">ABS(AA26/P26)</f>
        <v>6.0592590137847062E-2</v>
      </c>
      <c r="AF26" s="185">
        <f>ABS(Z26/O26)</f>
        <v>5.8224150132458907E-2</v>
      </c>
      <c r="AG26" s="73">
        <f ca="1">AVERAGE(INDIRECT(ADDRESS(MATCH(E25,Online_ANA!$A$2:$A$14836,0),8,1,1,"Online_ANA")):INDIRECT(ADDRESS(MATCH(E26,Online_ANA!$A$2:$A$14836,0),8,1,1,"Online_ANA")))</f>
        <v>2054.4322289118841</v>
      </c>
      <c r="AH26" s="73">
        <f ca="1">AVERAGE(INDIRECT(ADDRESS(MATCH(E25,Online_ANA!$A$2:$A$14836,0),9,1,1,"Online_ANA")):INDIRECT(ADDRESS(MATCH(E26,Online_ANA!$A$2:$A$14836,0),9,1,1,"Online_ANA")))</f>
        <v>154.77285253229101</v>
      </c>
      <c r="AI26" s="73">
        <f ca="1">ABS(AH26/P26)</f>
        <v>0.22464700173543439</v>
      </c>
      <c r="AJ26" s="73">
        <f t="shared" ref="AJ26" ca="1" si="48">W26+AE26+AI26</f>
        <v>0.29338286566768457</v>
      </c>
      <c r="AK26" s="123">
        <f>IFERROR(VLOOKUP(C26,Protein!$D$7:$E$14,2,FALSE)*1000, NA())</f>
        <v>7837.6506441335359</v>
      </c>
      <c r="AL26" s="123">
        <f>IFERROR(AK26/L26,NA())</f>
        <v>136.62377648111908</v>
      </c>
      <c r="AM26" s="123">
        <f>IFERROR((AK26-AK22) / (E26-E22) + ((G26-G22)+(H26-H22)+(I26-I22)+J23)/(AVERAGE(F22,F26)*(E26-E22))*AVERAGE(AK22,AK26), NA())</f>
        <v>283.97191717588066</v>
      </c>
      <c r="AN26" s="123">
        <f>AM26/AVERAGE(L25,L26)</f>
        <v>4.7171414813269195</v>
      </c>
      <c r="AO26" s="123">
        <f>IFERROR((F26*AK26)/(2*E26),NA())</f>
        <v>240.63767715023624</v>
      </c>
    </row>
    <row r="27" spans="1:41" ht="11.25" customHeight="1" x14ac:dyDescent="0.25">
      <c r="B27" s="48"/>
      <c r="C27" s="34"/>
      <c r="F27" s="10"/>
      <c r="G27" s="5"/>
      <c r="H27" s="5"/>
      <c r="I27" s="5"/>
      <c r="J27" s="5"/>
      <c r="K27" s="15"/>
      <c r="L27" s="11"/>
      <c r="N27" s="6"/>
      <c r="O27" s="11"/>
      <c r="P27" s="11"/>
      <c r="Q27" s="11"/>
      <c r="R27" s="11"/>
      <c r="S27" s="15"/>
      <c r="T27" s="11"/>
      <c r="U27" s="11"/>
      <c r="V27" s="15"/>
      <c r="W27" s="15"/>
      <c r="X27" s="11"/>
      <c r="Y27" s="44"/>
      <c r="Z27" s="44"/>
      <c r="AA27" s="122"/>
      <c r="AB27" s="122"/>
      <c r="AC27" s="122"/>
      <c r="AD27" s="122"/>
      <c r="AE27" s="122"/>
    </row>
    <row r="28" spans="1:41" x14ac:dyDescent="0.25">
      <c r="B28" s="48"/>
      <c r="C28" s="9"/>
      <c r="D28" s="51"/>
      <c r="F28" s="43"/>
      <c r="G28" s="43"/>
      <c r="H28" s="43"/>
      <c r="I28" s="43"/>
      <c r="J28" s="43"/>
      <c r="K28"/>
      <c r="L28"/>
      <c r="M28" s="9"/>
      <c r="N28" s="6"/>
      <c r="O28"/>
      <c r="P28"/>
      <c r="Q28"/>
      <c r="R28"/>
      <c r="S28"/>
      <c r="T28"/>
      <c r="U28"/>
      <c r="V28"/>
      <c r="W28"/>
    </row>
    <row r="29" spans="1:41" x14ac:dyDescent="0.25">
      <c r="B29" s="9"/>
      <c r="C29" s="41"/>
      <c r="D29" s="52"/>
      <c r="E29" s="6"/>
      <c r="F29" s="43"/>
      <c r="G29" s="43"/>
      <c r="H29" s="43"/>
      <c r="I29" s="43"/>
      <c r="J29" s="43"/>
      <c r="L29" s="11"/>
      <c r="N29" s="6"/>
      <c r="W29" s="37"/>
    </row>
    <row r="30" spans="1:41" x14ac:dyDescent="0.25">
      <c r="B30" s="9"/>
      <c r="C30" s="41"/>
      <c r="D30" s="50" t="s">
        <v>157</v>
      </c>
      <c r="E30" s="15">
        <f>E7</f>
        <v>0</v>
      </c>
      <c r="F30" s="43"/>
      <c r="G30" s="43"/>
      <c r="H30" s="43"/>
      <c r="I30" s="43"/>
      <c r="J30" s="43"/>
      <c r="K30" s="45"/>
      <c r="L30" s="11"/>
      <c r="N30" s="6"/>
      <c r="O30" s="37"/>
      <c r="P30" s="37"/>
      <c r="Q30" s="37"/>
      <c r="R30" s="37"/>
      <c r="S30" s="37"/>
      <c r="T30" s="37"/>
      <c r="U30" s="37"/>
      <c r="V30" s="37"/>
      <c r="W30" s="37"/>
    </row>
    <row r="31" spans="1:41" x14ac:dyDescent="0.25">
      <c r="B31" s="9"/>
      <c r="C31" s="9"/>
      <c r="D31" s="50" t="s">
        <v>158</v>
      </c>
      <c r="E31" s="155">
        <f>E26</f>
        <v>35.366999999999997</v>
      </c>
      <c r="F31" s="43"/>
      <c r="G31" s="43"/>
      <c r="H31" s="43"/>
      <c r="I31" s="43"/>
      <c r="J31" s="43"/>
      <c r="K31"/>
      <c r="L31"/>
      <c r="M31" s="9"/>
      <c r="N31" s="6"/>
      <c r="O31"/>
      <c r="P31"/>
      <c r="Q31"/>
      <c r="R31"/>
      <c r="S31"/>
      <c r="T31"/>
      <c r="U31"/>
      <c r="V31"/>
      <c r="W31"/>
    </row>
    <row r="32" spans="1:41" x14ac:dyDescent="0.25">
      <c r="B32" s="9"/>
      <c r="C32" s="41"/>
      <c r="D32" s="52"/>
      <c r="E32" s="6"/>
      <c r="F32" s="43"/>
      <c r="G32" s="43"/>
      <c r="H32" s="43"/>
      <c r="I32" s="43"/>
      <c r="J32" s="43"/>
      <c r="L32" s="11"/>
      <c r="N32" s="6"/>
      <c r="W32" s="37"/>
    </row>
    <row r="33" spans="2:25" x14ac:dyDescent="0.25">
      <c r="B33" s="9"/>
      <c r="C33" s="41"/>
      <c r="D33" s="52"/>
      <c r="E33" s="6"/>
      <c r="F33" s="43"/>
      <c r="G33" s="43"/>
      <c r="H33" s="43"/>
      <c r="I33" s="43"/>
      <c r="J33" s="43"/>
      <c r="K33" s="45"/>
      <c r="L33" s="11"/>
      <c r="N33" s="6"/>
      <c r="O33" s="37"/>
      <c r="P33" s="37"/>
      <c r="Q33" s="37"/>
      <c r="R33" s="37"/>
      <c r="S33" s="15" t="s">
        <v>241</v>
      </c>
      <c r="T33" s="15" t="s">
        <v>242</v>
      </c>
      <c r="U33" s="15" t="s">
        <v>244</v>
      </c>
      <c r="V33" s="15" t="s">
        <v>246</v>
      </c>
      <c r="W33" s="15" t="s">
        <v>260</v>
      </c>
      <c r="X33" s="15" t="s">
        <v>261</v>
      </c>
      <c r="Y33" s="15" t="s">
        <v>262</v>
      </c>
    </row>
    <row r="34" spans="2:25" x14ac:dyDescent="0.25">
      <c r="B34" s="9"/>
      <c r="C34" s="9"/>
      <c r="D34" s="51"/>
      <c r="F34" s="43"/>
      <c r="G34" s="43"/>
      <c r="H34" s="43"/>
      <c r="I34" s="43"/>
      <c r="J34" s="43"/>
      <c r="K34"/>
      <c r="L34"/>
      <c r="M34" s="9"/>
      <c r="N34" s="6"/>
      <c r="O34"/>
      <c r="P34"/>
      <c r="Q34"/>
      <c r="R34"/>
      <c r="S34" s="11">
        <f>E8</f>
        <v>23.367000000000001</v>
      </c>
      <c r="T34" s="9" t="s">
        <v>243</v>
      </c>
      <c r="U34" s="11">
        <f>ABS(Q8)</f>
        <v>0.23876323835056282</v>
      </c>
      <c r="V34" s="9" t="s">
        <v>245</v>
      </c>
      <c r="W34" s="10">
        <f>AL8</f>
        <v>0</v>
      </c>
      <c r="X34" s="10">
        <v>0</v>
      </c>
      <c r="Y34" s="10">
        <v>0</v>
      </c>
    </row>
    <row r="35" spans="2:25" x14ac:dyDescent="0.25">
      <c r="B35" s="9"/>
      <c r="C35" s="41"/>
      <c r="D35" s="52"/>
      <c r="E35" s="6"/>
      <c r="F35" s="43"/>
      <c r="G35" s="43"/>
      <c r="H35" s="43"/>
      <c r="I35" s="43"/>
      <c r="J35" s="43"/>
      <c r="L35" s="11"/>
      <c r="N35" s="6"/>
      <c r="S35" s="11">
        <f>E11</f>
        <v>25.867000000000001</v>
      </c>
      <c r="T35" s="182">
        <f>S35-$S$35+2</f>
        <v>2</v>
      </c>
      <c r="U35" s="11">
        <f>ABS(Q11)</f>
        <v>0.33461375531839016</v>
      </c>
      <c r="V35" s="10">
        <v>0.3</v>
      </c>
      <c r="W35" s="10">
        <f>AL11</f>
        <v>69.419083479202499</v>
      </c>
      <c r="X35" s="10">
        <v>73.961369373330541</v>
      </c>
      <c r="Y35" s="10">
        <v>76.56520635043033</v>
      </c>
    </row>
    <row r="36" spans="2:25" x14ac:dyDescent="0.25">
      <c r="B36" s="9"/>
      <c r="C36" s="41"/>
      <c r="D36" s="52"/>
      <c r="E36" s="6"/>
      <c r="F36" s="43"/>
      <c r="G36" s="43"/>
      <c r="H36" s="43"/>
      <c r="I36" s="43"/>
      <c r="J36" s="43"/>
      <c r="K36" s="45"/>
      <c r="L36" s="11"/>
      <c r="N36" s="6"/>
      <c r="O36" s="37"/>
      <c r="P36" s="37"/>
      <c r="Q36" s="37"/>
      <c r="R36" s="37"/>
      <c r="S36" s="11">
        <f>E14</f>
        <v>27.867000000000001</v>
      </c>
      <c r="T36" s="182">
        <f t="shared" ref="T36:T40" si="49">S36-$S$35+2</f>
        <v>4</v>
      </c>
      <c r="U36" s="11">
        <f>ABS(Q14)</f>
        <v>0.31752690040280651</v>
      </c>
      <c r="V36" s="10">
        <v>0.3</v>
      </c>
      <c r="W36" s="10">
        <f>AL14</f>
        <v>111.61499696656109</v>
      </c>
      <c r="X36" s="10">
        <v>123.96565483235818</v>
      </c>
      <c r="Y36" s="5">
        <v>136.21995075223302</v>
      </c>
    </row>
    <row r="37" spans="2:25" x14ac:dyDescent="0.25">
      <c r="B37" s="9"/>
      <c r="C37" s="9"/>
      <c r="D37" s="51"/>
      <c r="F37" s="43"/>
      <c r="G37" s="43"/>
      <c r="H37" s="43"/>
      <c r="I37" s="43"/>
      <c r="J37" s="43"/>
      <c r="K37"/>
      <c r="L37"/>
      <c r="M37" s="9"/>
      <c r="N37" s="6"/>
      <c r="O37"/>
      <c r="P37"/>
      <c r="Q37"/>
      <c r="R37"/>
      <c r="S37" s="11">
        <f>E17</f>
        <v>29.867000000000001</v>
      </c>
      <c r="T37" s="182">
        <f t="shared" si="49"/>
        <v>6</v>
      </c>
      <c r="U37" s="11">
        <f>ABS(Q17)</f>
        <v>0.32272133096915351</v>
      </c>
      <c r="V37" s="10">
        <v>0.3</v>
      </c>
      <c r="W37" s="10">
        <f>AL17</f>
        <v>141.6785013293009</v>
      </c>
      <c r="X37" s="10">
        <v>148.71046627387832</v>
      </c>
      <c r="Y37" s="5">
        <v>168.10321622162772</v>
      </c>
    </row>
    <row r="38" spans="2:25" x14ac:dyDescent="0.25">
      <c r="B38" s="9"/>
      <c r="C38" s="41"/>
      <c r="D38" s="52"/>
      <c r="E38" s="6"/>
      <c r="F38" s="43"/>
      <c r="G38" s="43"/>
      <c r="H38" s="43"/>
      <c r="I38" s="43"/>
      <c r="J38" s="43"/>
      <c r="L38" s="11"/>
      <c r="N38" s="6"/>
      <c r="S38" s="11">
        <f>E20</f>
        <v>31.95</v>
      </c>
      <c r="T38" s="182">
        <f t="shared" si="49"/>
        <v>8.0829999999999984</v>
      </c>
      <c r="U38" s="11">
        <f>ABS(Q20)</f>
        <v>0.34817253669620146</v>
      </c>
      <c r="V38" s="10">
        <v>0.3</v>
      </c>
      <c r="W38" s="10">
        <f>AL20</f>
        <v>154.83374527242844</v>
      </c>
      <c r="X38" s="10">
        <v>159.64002553326881</v>
      </c>
      <c r="Y38" s="5">
        <v>157.21633901942329</v>
      </c>
    </row>
    <row r="39" spans="2:25" x14ac:dyDescent="0.25">
      <c r="B39" s="9"/>
      <c r="C39" s="41"/>
      <c r="D39" s="52"/>
      <c r="E39" s="6"/>
      <c r="F39" s="43"/>
      <c r="G39" s="43"/>
      <c r="H39" s="43"/>
      <c r="I39" s="43"/>
      <c r="J39" s="43"/>
      <c r="K39" s="45"/>
      <c r="L39" s="11"/>
      <c r="N39" s="6"/>
      <c r="O39" s="37"/>
      <c r="P39" s="37"/>
      <c r="Q39" s="37"/>
      <c r="R39" s="37"/>
      <c r="S39" s="11">
        <f>E23</f>
        <v>33.866999999999997</v>
      </c>
      <c r="T39" s="182">
        <f t="shared" si="49"/>
        <v>9.9999999999999964</v>
      </c>
      <c r="U39" s="11">
        <f>ABS(Q23)</f>
        <v>0.3631727788921621</v>
      </c>
      <c r="V39" s="10">
        <v>0.3</v>
      </c>
      <c r="W39" s="10">
        <f>AL23</f>
        <v>138.84565884623896</v>
      </c>
      <c r="X39" s="10">
        <v>133.14472092798073</v>
      </c>
      <c r="Y39" s="5">
        <v>138.74365663616265</v>
      </c>
    </row>
    <row r="40" spans="2:25" x14ac:dyDescent="0.25">
      <c r="B40" s="9"/>
      <c r="C40" s="9"/>
      <c r="D40" s="51"/>
      <c r="F40" s="43"/>
      <c r="G40" s="43"/>
      <c r="H40" s="43"/>
      <c r="I40" s="43"/>
      <c r="J40" s="43"/>
      <c r="K40"/>
      <c r="L40"/>
      <c r="M40" s="9"/>
      <c r="N40" s="6"/>
      <c r="O40"/>
      <c r="P40"/>
      <c r="Q40"/>
      <c r="R40"/>
      <c r="S40" s="11">
        <f>E26</f>
        <v>35.366999999999997</v>
      </c>
      <c r="T40" s="182">
        <f t="shared" si="49"/>
        <v>11.499999999999996</v>
      </c>
      <c r="U40" s="11">
        <f>ABS(Q26)</f>
        <v>0.35134683403960604</v>
      </c>
      <c r="V40" s="10">
        <v>0.3</v>
      </c>
      <c r="W40" s="10">
        <f>AL26</f>
        <v>136.62377648111908</v>
      </c>
      <c r="X40" s="10">
        <v>124.22212528825871</v>
      </c>
      <c r="Y40" s="5">
        <v>129.4799444609427</v>
      </c>
    </row>
    <row r="41" spans="2:25" x14ac:dyDescent="0.25">
      <c r="B41" s="9"/>
      <c r="C41" s="41"/>
      <c r="D41" s="52"/>
      <c r="E41" s="6"/>
      <c r="F41" s="43"/>
      <c r="G41" s="43"/>
      <c r="H41" s="43"/>
      <c r="I41" s="43"/>
      <c r="J41" s="43"/>
      <c r="L41" s="11"/>
      <c r="N41" s="6"/>
      <c r="W41" s="37"/>
    </row>
    <row r="42" spans="2:25" x14ac:dyDescent="0.25">
      <c r="B42" s="9"/>
      <c r="C42" s="41"/>
      <c r="D42" s="52"/>
      <c r="E42" s="6"/>
      <c r="F42" s="43"/>
      <c r="G42" s="43"/>
      <c r="H42" s="43"/>
      <c r="I42" s="43"/>
      <c r="J42" s="43"/>
      <c r="K42" s="45"/>
      <c r="L42" s="11"/>
      <c r="N42" s="6"/>
      <c r="O42" s="37"/>
      <c r="P42" s="37"/>
      <c r="Q42" s="37"/>
      <c r="R42" s="37"/>
      <c r="S42" s="37"/>
      <c r="T42" s="37"/>
      <c r="U42" s="37"/>
      <c r="V42" s="37"/>
      <c r="W42" s="37"/>
      <c r="X42" s="9"/>
    </row>
    <row r="43" spans="2:25" x14ac:dyDescent="0.25">
      <c r="B43" s="9"/>
      <c r="C43" s="9"/>
      <c r="D43" s="51"/>
      <c r="F43" s="43"/>
      <c r="G43" s="43"/>
      <c r="H43" s="43"/>
      <c r="I43" s="43"/>
      <c r="J43" s="43"/>
      <c r="K43"/>
      <c r="L43"/>
      <c r="M43" s="9"/>
      <c r="N43" s="6"/>
      <c r="O43"/>
      <c r="P43"/>
      <c r="Q43"/>
      <c r="R43"/>
      <c r="S43"/>
      <c r="U43"/>
      <c r="V43"/>
      <c r="W43"/>
    </row>
    <row r="44" spans="2:25" x14ac:dyDescent="0.25">
      <c r="B44" s="9"/>
      <c r="C44" s="41"/>
      <c r="D44" s="52"/>
      <c r="E44" s="6"/>
      <c r="F44" s="43"/>
      <c r="G44" s="43"/>
      <c r="H44" s="43"/>
      <c r="I44" s="43"/>
      <c r="J44" s="43"/>
      <c r="L44" s="11"/>
      <c r="N44" s="6"/>
      <c r="X44" s="9"/>
    </row>
    <row r="45" spans="2:25" x14ac:dyDescent="0.25">
      <c r="B45" s="9"/>
      <c r="C45" s="41"/>
      <c r="D45" s="52"/>
      <c r="E45" s="6"/>
      <c r="F45" s="43"/>
      <c r="G45" s="43"/>
      <c r="H45" s="43"/>
      <c r="I45" s="43"/>
      <c r="J45" s="43"/>
      <c r="K45" s="45"/>
      <c r="L45" s="11"/>
      <c r="N45" s="6"/>
      <c r="O45" s="37"/>
      <c r="P45" s="37"/>
      <c r="Q45" s="37"/>
      <c r="R45" s="37"/>
      <c r="S45" s="37"/>
      <c r="T45" s="37"/>
      <c r="U45" s="37"/>
      <c r="V45" s="37"/>
      <c r="W45" s="37"/>
      <c r="X45" s="9"/>
    </row>
    <row r="46" spans="2:25" x14ac:dyDescent="0.25">
      <c r="B46" s="9"/>
      <c r="C46" s="9"/>
      <c r="D46" s="51"/>
      <c r="F46" s="43"/>
      <c r="G46" s="43"/>
      <c r="H46" s="43"/>
      <c r="I46" s="43"/>
      <c r="J46" s="43"/>
      <c r="K46"/>
      <c r="L46"/>
      <c r="M46" s="9"/>
      <c r="N46" s="6"/>
      <c r="O46"/>
      <c r="P46"/>
      <c r="Q46"/>
      <c r="R46"/>
      <c r="S46"/>
      <c r="U46"/>
      <c r="V46"/>
      <c r="W46"/>
    </row>
    <row r="47" spans="2:25" x14ac:dyDescent="0.25">
      <c r="B47" s="9"/>
      <c r="C47" s="41"/>
      <c r="D47" s="52"/>
      <c r="E47" s="6"/>
      <c r="F47" s="43"/>
      <c r="G47" s="43"/>
      <c r="H47" s="43"/>
      <c r="I47" s="43"/>
      <c r="J47" s="43"/>
      <c r="L47" s="11"/>
      <c r="N47" s="6"/>
      <c r="X47" s="9"/>
    </row>
    <row r="48" spans="2:25" x14ac:dyDescent="0.25">
      <c r="B48" s="9"/>
      <c r="C48" s="41"/>
      <c r="D48" s="52"/>
      <c r="E48" s="6"/>
      <c r="F48" s="43"/>
      <c r="G48" s="43"/>
      <c r="H48" s="43"/>
      <c r="I48" s="43"/>
      <c r="J48" s="43"/>
      <c r="K48" s="45"/>
      <c r="L48" s="11"/>
      <c r="N48" s="6"/>
      <c r="O48" s="37"/>
      <c r="P48" s="37"/>
      <c r="Q48" s="37"/>
      <c r="R48" s="37"/>
      <c r="S48" s="37"/>
      <c r="T48" s="37"/>
      <c r="U48" s="37"/>
      <c r="V48" s="37"/>
      <c r="W48" s="37"/>
      <c r="X48" s="9"/>
    </row>
    <row r="49" spans="2:23" x14ac:dyDescent="0.25">
      <c r="B49" s="9"/>
      <c r="C49" s="9"/>
      <c r="D49" s="51"/>
      <c r="F49" s="43"/>
      <c r="G49" s="43"/>
      <c r="H49" s="43"/>
      <c r="I49" s="43"/>
      <c r="J49" s="43"/>
      <c r="K49"/>
      <c r="L49"/>
      <c r="M49" s="9"/>
      <c r="N49" s="6"/>
      <c r="O49"/>
      <c r="P49"/>
      <c r="Q49"/>
      <c r="R49"/>
      <c r="S49"/>
      <c r="U49"/>
      <c r="V49"/>
      <c r="W49"/>
    </row>
    <row r="50" spans="2:23" x14ac:dyDescent="0.25">
      <c r="B50" s="9"/>
      <c r="C50" s="41"/>
      <c r="D50" s="52"/>
      <c r="E50" s="6"/>
      <c r="F50" s="43"/>
      <c r="G50" s="43"/>
      <c r="H50" s="43"/>
      <c r="I50" s="43"/>
      <c r="J50" s="43"/>
      <c r="L50" s="11"/>
      <c r="N50" s="6"/>
    </row>
    <row r="51" spans="2:23" x14ac:dyDescent="0.25">
      <c r="B51" s="9"/>
      <c r="C51" s="41"/>
      <c r="D51" s="52"/>
      <c r="E51" s="6"/>
      <c r="F51" s="43"/>
      <c r="G51" s="43"/>
      <c r="H51" s="43"/>
      <c r="I51" s="43"/>
      <c r="J51" s="43"/>
      <c r="K51" s="45"/>
      <c r="L51" s="11"/>
      <c r="N51" s="6"/>
      <c r="O51" s="37"/>
      <c r="P51" s="37"/>
      <c r="Q51" s="37"/>
      <c r="R51" s="37"/>
      <c r="S51" s="37"/>
      <c r="T51" s="37"/>
      <c r="U51" s="37"/>
      <c r="V51" s="37"/>
      <c r="W51" s="37"/>
    </row>
    <row r="52" spans="2:23" x14ac:dyDescent="0.25">
      <c r="B52" s="9"/>
      <c r="C52" s="9"/>
      <c r="D52" s="51"/>
      <c r="F52" s="43"/>
      <c r="G52" s="43"/>
      <c r="H52" s="43"/>
      <c r="I52" s="43"/>
      <c r="J52" s="43"/>
      <c r="K52"/>
      <c r="L52"/>
      <c r="M52" s="9"/>
      <c r="N52" s="6"/>
      <c r="O52"/>
      <c r="P52"/>
      <c r="Q52"/>
      <c r="R52"/>
      <c r="S52"/>
      <c r="U52"/>
      <c r="V52"/>
      <c r="W52"/>
    </row>
    <row r="53" spans="2:23" x14ac:dyDescent="0.25">
      <c r="B53" s="9"/>
      <c r="C53" s="41"/>
      <c r="D53" s="52"/>
      <c r="E53" s="6"/>
      <c r="F53" s="43"/>
      <c r="G53" s="43"/>
      <c r="H53" s="43"/>
      <c r="I53" s="43"/>
      <c r="J53" s="43"/>
      <c r="L53" s="11"/>
      <c r="N53" s="6"/>
    </row>
    <row r="54" spans="2:23" x14ac:dyDescent="0.25">
      <c r="B54" s="9"/>
      <c r="C54" s="41"/>
      <c r="D54" s="52"/>
      <c r="E54" s="6"/>
      <c r="F54" s="43"/>
      <c r="G54" s="43"/>
      <c r="H54" s="43"/>
      <c r="I54" s="43"/>
      <c r="J54" s="43"/>
      <c r="K54" s="45"/>
      <c r="L54" s="11"/>
      <c r="N54" s="6"/>
      <c r="O54" s="37"/>
      <c r="P54" s="37"/>
      <c r="Q54" s="37"/>
      <c r="R54" s="37"/>
      <c r="S54" s="37"/>
      <c r="T54" s="37"/>
      <c r="U54" s="37"/>
      <c r="V54" s="37"/>
      <c r="W54" s="37"/>
    </row>
    <row r="55" spans="2:23" x14ac:dyDescent="0.25">
      <c r="B55" s="9"/>
      <c r="C55" s="9"/>
      <c r="D55" s="51"/>
      <c r="F55" s="43"/>
      <c r="G55" s="43"/>
      <c r="H55" s="43"/>
      <c r="I55" s="43"/>
      <c r="J55" s="43"/>
      <c r="K55"/>
      <c r="L55"/>
      <c r="M55" s="9"/>
      <c r="N55" s="6"/>
      <c r="O55"/>
      <c r="P55"/>
      <c r="Q55"/>
      <c r="R55"/>
      <c r="S55"/>
      <c r="T55"/>
      <c r="U55"/>
      <c r="V55"/>
      <c r="W55"/>
    </row>
    <row r="56" spans="2:23" x14ac:dyDescent="0.25">
      <c r="B56" s="9"/>
      <c r="C56" s="41"/>
      <c r="D56" s="52"/>
      <c r="E56" s="6"/>
      <c r="F56" s="43"/>
      <c r="G56" s="43"/>
      <c r="H56" s="43"/>
      <c r="I56" s="43"/>
      <c r="J56" s="43"/>
      <c r="L56" s="11"/>
      <c r="N56" s="6"/>
    </row>
    <row r="57" spans="2:23" x14ac:dyDescent="0.25">
      <c r="B57" s="9"/>
      <c r="C57" s="41"/>
      <c r="D57" s="52"/>
      <c r="E57" s="6"/>
      <c r="F57" s="43"/>
      <c r="G57" s="43"/>
      <c r="H57" s="43"/>
      <c r="I57" s="43"/>
      <c r="J57" s="43"/>
      <c r="K57" s="45"/>
      <c r="L57" s="11"/>
      <c r="N57" s="6"/>
      <c r="O57" s="37"/>
      <c r="P57" s="37"/>
      <c r="Q57" s="37"/>
      <c r="R57" s="37"/>
      <c r="S57" s="37"/>
      <c r="T57" s="37"/>
      <c r="U57" s="37"/>
      <c r="V57" s="37"/>
      <c r="W57" s="37"/>
    </row>
    <row r="58" spans="2:23" x14ac:dyDescent="0.25">
      <c r="B58" s="9"/>
      <c r="C58" s="9"/>
      <c r="D58" s="51"/>
      <c r="F58" s="43"/>
      <c r="G58" s="43"/>
      <c r="H58" s="43"/>
      <c r="I58" s="43"/>
      <c r="J58" s="43"/>
      <c r="K58"/>
      <c r="L58"/>
      <c r="M58" s="9"/>
      <c r="N58" s="6"/>
      <c r="O58"/>
      <c r="P58"/>
      <c r="Q58"/>
      <c r="R58"/>
      <c r="S58"/>
      <c r="T58"/>
      <c r="U58"/>
      <c r="V58"/>
      <c r="W58"/>
    </row>
    <row r="59" spans="2:23" x14ac:dyDescent="0.25">
      <c r="B59" s="9"/>
      <c r="C59" s="41"/>
      <c r="D59" s="52"/>
      <c r="E59" s="6"/>
      <c r="F59" s="43"/>
      <c r="G59" s="43"/>
      <c r="H59" s="43"/>
      <c r="I59" s="43"/>
      <c r="J59" s="43"/>
      <c r="L59" s="11"/>
      <c r="N59" s="6"/>
    </row>
    <row r="60" spans="2:23" x14ac:dyDescent="0.25">
      <c r="B60" s="9"/>
      <c r="C60" s="41"/>
      <c r="D60" s="52"/>
      <c r="E60" s="6"/>
      <c r="F60" s="43"/>
      <c r="G60" s="43"/>
      <c r="H60" s="43"/>
      <c r="I60" s="43"/>
      <c r="J60" s="43"/>
      <c r="K60" s="45"/>
      <c r="L60" s="11"/>
      <c r="N60" s="6"/>
      <c r="O60" s="37"/>
      <c r="P60" s="37"/>
      <c r="Q60" s="37"/>
      <c r="R60" s="37"/>
      <c r="S60" s="37"/>
      <c r="T60" s="37"/>
      <c r="U60" s="37"/>
      <c r="V60" s="37"/>
      <c r="W60" s="37"/>
    </row>
    <row r="61" spans="2:23" x14ac:dyDescent="0.25">
      <c r="B61" s="9"/>
      <c r="C61" s="9"/>
      <c r="D61" s="51"/>
      <c r="F61" s="43"/>
      <c r="G61" s="43"/>
      <c r="H61" s="43"/>
      <c r="I61" s="43"/>
      <c r="J61" s="43"/>
      <c r="K61"/>
      <c r="L61"/>
      <c r="M61" s="9"/>
      <c r="N61" s="6"/>
      <c r="O61"/>
      <c r="P61"/>
      <c r="Q61"/>
      <c r="R61"/>
      <c r="S61"/>
      <c r="T61"/>
      <c r="U61"/>
      <c r="V61"/>
      <c r="W61"/>
    </row>
    <row r="62" spans="2:23" x14ac:dyDescent="0.25">
      <c r="B62" s="9"/>
      <c r="C62" s="41"/>
      <c r="D62" s="52"/>
      <c r="E62" s="6"/>
      <c r="F62" s="43"/>
      <c r="G62" s="43"/>
      <c r="H62" s="43"/>
      <c r="I62" s="43"/>
      <c r="J62" s="43"/>
      <c r="L62" s="11"/>
      <c r="N62" s="6"/>
    </row>
    <row r="63" spans="2:23" x14ac:dyDescent="0.25">
      <c r="B63" s="9"/>
      <c r="C63" s="41"/>
      <c r="D63" s="52"/>
      <c r="E63" s="6"/>
      <c r="F63" s="43"/>
      <c r="G63" s="43"/>
      <c r="H63" s="43"/>
      <c r="I63" s="43"/>
      <c r="J63" s="43"/>
      <c r="K63" s="45"/>
      <c r="L63" s="11"/>
      <c r="N63" s="6"/>
      <c r="O63" s="37"/>
      <c r="P63" s="37"/>
      <c r="Q63" s="37"/>
      <c r="R63" s="37"/>
      <c r="S63" s="37"/>
      <c r="T63" s="37"/>
      <c r="U63" s="37"/>
      <c r="V63" s="37"/>
      <c r="W63" s="37"/>
    </row>
    <row r="64" spans="2:23" x14ac:dyDescent="0.25">
      <c r="B64" s="9"/>
      <c r="C64" s="9"/>
      <c r="D64" s="51"/>
      <c r="F64" s="43"/>
      <c r="G64" s="43"/>
      <c r="H64" s="43"/>
      <c r="I64" s="43"/>
      <c r="J64" s="43"/>
      <c r="K64"/>
      <c r="L64"/>
      <c r="M64" s="9"/>
      <c r="N64" s="6"/>
      <c r="O64"/>
      <c r="P64"/>
      <c r="Q64"/>
      <c r="R64"/>
      <c r="S64"/>
      <c r="T64"/>
      <c r="U64"/>
      <c r="V64"/>
      <c r="W64"/>
    </row>
    <row r="65" spans="2:23" x14ac:dyDescent="0.25">
      <c r="B65" s="9"/>
      <c r="C65" s="41"/>
      <c r="D65" s="52"/>
      <c r="E65" s="6"/>
      <c r="F65" s="43"/>
      <c r="G65" s="43"/>
      <c r="H65" s="43"/>
      <c r="I65" s="43"/>
      <c r="J65" s="43"/>
      <c r="L65" s="11"/>
      <c r="N65" s="6"/>
      <c r="W65" s="37"/>
    </row>
    <row r="66" spans="2:23" x14ac:dyDescent="0.25">
      <c r="B66" s="9"/>
      <c r="C66" s="41"/>
      <c r="D66" s="52"/>
      <c r="E66" s="6"/>
      <c r="F66" s="43"/>
      <c r="G66" s="43"/>
      <c r="H66" s="43"/>
      <c r="I66" s="43"/>
      <c r="J66" s="43"/>
      <c r="K66" s="45"/>
      <c r="L66" s="11"/>
      <c r="N66" s="6"/>
      <c r="O66" s="37"/>
      <c r="P66" s="37"/>
      <c r="Q66" s="37"/>
      <c r="R66" s="37"/>
      <c r="S66" s="37"/>
      <c r="T66" s="37"/>
      <c r="U66" s="37"/>
      <c r="V66" s="37"/>
      <c r="W66" s="37"/>
    </row>
    <row r="67" spans="2:23" x14ac:dyDescent="0.25">
      <c r="B67" s="9"/>
      <c r="C67" s="9"/>
      <c r="D67" s="51"/>
      <c r="F67" s="43"/>
      <c r="G67" s="43"/>
      <c r="H67" s="43"/>
      <c r="I67" s="43"/>
      <c r="J67" s="43"/>
      <c r="K67"/>
      <c r="L67"/>
      <c r="M67" s="9"/>
      <c r="N67" s="6"/>
      <c r="O67"/>
      <c r="P67"/>
      <c r="Q67"/>
      <c r="R67"/>
      <c r="S67"/>
      <c r="T67"/>
      <c r="U67"/>
      <c r="V67"/>
      <c r="W67"/>
    </row>
    <row r="68" spans="2:23" x14ac:dyDescent="0.25">
      <c r="B68" s="9"/>
      <c r="C68" s="41"/>
      <c r="D68" s="52"/>
      <c r="E68" s="6"/>
      <c r="F68" s="43"/>
      <c r="G68" s="43"/>
      <c r="H68" s="43"/>
      <c r="I68" s="43"/>
      <c r="J68" s="43"/>
      <c r="L68" s="11"/>
      <c r="N68" s="6"/>
      <c r="W68" s="37"/>
    </row>
    <row r="69" spans="2:23" x14ac:dyDescent="0.25">
      <c r="B69" s="9"/>
      <c r="C69" s="41"/>
      <c r="D69" s="52"/>
      <c r="E69" s="6"/>
      <c r="F69" s="43"/>
      <c r="G69" s="43"/>
      <c r="H69" s="43"/>
      <c r="I69" s="43"/>
      <c r="J69" s="43"/>
      <c r="K69" s="45"/>
      <c r="L69" s="11"/>
      <c r="N69" s="6"/>
      <c r="O69" s="37"/>
      <c r="P69" s="37"/>
      <c r="Q69" s="37"/>
      <c r="R69" s="37"/>
      <c r="S69" s="37"/>
      <c r="T69" s="37"/>
      <c r="U69" s="37"/>
      <c r="V69" s="37"/>
      <c r="W69" s="37"/>
    </row>
    <row r="70" spans="2:23" x14ac:dyDescent="0.25">
      <c r="B70" s="9"/>
      <c r="C70" s="9"/>
      <c r="D70" s="51"/>
      <c r="F70" s="43"/>
      <c r="G70" s="43"/>
      <c r="H70" s="43"/>
      <c r="I70" s="43"/>
      <c r="J70" s="43"/>
      <c r="K70"/>
      <c r="L70"/>
      <c r="M70" s="9"/>
      <c r="N70" s="6"/>
      <c r="O70"/>
      <c r="P70"/>
      <c r="Q70"/>
      <c r="R70"/>
      <c r="S70"/>
      <c r="T70"/>
      <c r="U70"/>
      <c r="V70"/>
      <c r="W70"/>
    </row>
    <row r="71" spans="2:23" x14ac:dyDescent="0.25">
      <c r="B71" s="9"/>
      <c r="C71" s="41"/>
      <c r="D71" s="52"/>
      <c r="E71" s="6"/>
      <c r="F71" s="43"/>
      <c r="G71" s="43"/>
      <c r="H71" s="43"/>
      <c r="I71" s="43"/>
      <c r="J71" s="43"/>
      <c r="L71" s="11"/>
      <c r="N71" s="6"/>
      <c r="W71" s="37"/>
    </row>
    <row r="72" spans="2:23" x14ac:dyDescent="0.25">
      <c r="B72" s="9"/>
      <c r="C72" s="41"/>
      <c r="D72" s="52"/>
      <c r="E72" s="6"/>
      <c r="F72" s="43"/>
      <c r="G72" s="43"/>
      <c r="H72" s="43"/>
      <c r="I72" s="43"/>
      <c r="J72" s="43"/>
      <c r="K72" s="45"/>
      <c r="L72" s="11"/>
      <c r="N72" s="6"/>
      <c r="O72" s="37"/>
      <c r="P72" s="37"/>
      <c r="Q72" s="37"/>
      <c r="R72" s="37"/>
      <c r="S72" s="37"/>
      <c r="T72" s="37"/>
      <c r="U72" s="37"/>
      <c r="V72" s="37"/>
      <c r="W72" s="37"/>
    </row>
    <row r="73" spans="2:23" x14ac:dyDescent="0.25">
      <c r="B73" s="9"/>
      <c r="C73" s="9"/>
      <c r="D73" s="51"/>
      <c r="F73" s="43"/>
      <c r="G73" s="43"/>
      <c r="H73" s="43"/>
      <c r="I73" s="43"/>
      <c r="J73" s="43"/>
      <c r="K73"/>
      <c r="L73"/>
      <c r="M73" s="9"/>
      <c r="N73" s="6"/>
      <c r="O73"/>
      <c r="P73"/>
      <c r="Q73"/>
      <c r="R73"/>
      <c r="S73"/>
      <c r="T73"/>
      <c r="U73"/>
      <c r="V73"/>
      <c r="W73"/>
    </row>
    <row r="74" spans="2:23" x14ac:dyDescent="0.25">
      <c r="B74" s="9"/>
      <c r="C74" s="41"/>
      <c r="D74" s="52"/>
      <c r="E74" s="6"/>
      <c r="F74" s="43"/>
      <c r="G74" s="43"/>
      <c r="H74" s="43"/>
      <c r="I74" s="43"/>
      <c r="J74" s="43"/>
      <c r="L74" s="11"/>
      <c r="N74" s="6"/>
      <c r="W74" s="37"/>
    </row>
    <row r="75" spans="2:23" x14ac:dyDescent="0.25">
      <c r="B75" s="9"/>
      <c r="C75" s="41"/>
      <c r="D75" s="52"/>
      <c r="E75" s="6"/>
      <c r="F75" s="43"/>
      <c r="G75" s="43"/>
      <c r="H75" s="43"/>
      <c r="I75" s="43"/>
      <c r="J75" s="43"/>
      <c r="K75" s="45"/>
      <c r="L75" s="11"/>
      <c r="N75" s="6"/>
      <c r="O75" s="37"/>
      <c r="P75" s="37"/>
      <c r="Q75" s="37"/>
      <c r="R75" s="37"/>
      <c r="S75" s="37"/>
      <c r="T75" s="37"/>
      <c r="U75" s="37"/>
      <c r="V75" s="37"/>
      <c r="W75" s="37"/>
    </row>
    <row r="76" spans="2:23" x14ac:dyDescent="0.25">
      <c r="B76" s="9"/>
      <c r="C76" s="9"/>
      <c r="D76" s="51"/>
      <c r="F76" s="43"/>
      <c r="G76" s="43"/>
      <c r="H76" s="43"/>
      <c r="I76" s="43"/>
      <c r="J76" s="43"/>
      <c r="K76"/>
      <c r="L76"/>
      <c r="M76" s="9"/>
      <c r="N76" s="6"/>
      <c r="O76"/>
      <c r="P76"/>
      <c r="Q76"/>
      <c r="R76"/>
      <c r="S76"/>
      <c r="T76"/>
      <c r="U76"/>
      <c r="V76"/>
      <c r="W76"/>
    </row>
    <row r="77" spans="2:23" x14ac:dyDescent="0.25">
      <c r="B77" s="9"/>
      <c r="C77" s="41"/>
      <c r="D77" s="52"/>
      <c r="E77" s="6"/>
      <c r="F77" s="43"/>
      <c r="G77" s="43"/>
      <c r="H77" s="43"/>
      <c r="I77" s="43"/>
      <c r="J77" s="43"/>
      <c r="L77" s="11"/>
      <c r="N77" s="6"/>
      <c r="W77" s="37"/>
    </row>
    <row r="78" spans="2:23" x14ac:dyDescent="0.25">
      <c r="B78" s="9"/>
      <c r="C78" s="41"/>
      <c r="D78" s="52"/>
      <c r="E78" s="6"/>
      <c r="F78" s="43"/>
      <c r="G78" s="43"/>
      <c r="H78" s="43"/>
      <c r="I78" s="43"/>
      <c r="J78" s="43"/>
      <c r="K78" s="45"/>
      <c r="L78" s="11"/>
      <c r="N78" s="6"/>
      <c r="O78" s="37"/>
      <c r="P78" s="37"/>
      <c r="Q78" s="37"/>
      <c r="R78" s="37"/>
      <c r="S78" s="37"/>
      <c r="T78" s="37"/>
      <c r="U78" s="37"/>
      <c r="V78" s="37"/>
      <c r="W78" s="37"/>
    </row>
    <row r="79" spans="2:23" x14ac:dyDescent="0.25">
      <c r="B79" s="9"/>
      <c r="C79" s="9"/>
      <c r="D79" s="51"/>
      <c r="F79" s="43"/>
      <c r="G79" s="43"/>
      <c r="H79" s="43"/>
      <c r="I79" s="43"/>
      <c r="J79" s="43"/>
      <c r="K79"/>
      <c r="L79"/>
      <c r="M79" s="9"/>
      <c r="N79" s="6"/>
      <c r="O79"/>
      <c r="P79"/>
      <c r="Q79"/>
      <c r="R79"/>
      <c r="S79"/>
      <c r="T79"/>
      <c r="U79"/>
      <c r="V79"/>
      <c r="W79"/>
    </row>
    <row r="80" spans="2:23" x14ac:dyDescent="0.25">
      <c r="B80" s="9"/>
      <c r="C80" s="41"/>
      <c r="D80" s="52"/>
      <c r="E80" s="6"/>
      <c r="F80" s="43"/>
      <c r="G80" s="43"/>
      <c r="H80" s="43"/>
      <c r="I80" s="43"/>
      <c r="J80" s="43"/>
      <c r="L80" s="11"/>
      <c r="N80" s="6"/>
      <c r="W80" s="37"/>
    </row>
    <row r="81" spans="2:23" x14ac:dyDescent="0.25">
      <c r="B81" s="9"/>
      <c r="C81" s="41"/>
      <c r="D81" s="52"/>
      <c r="E81" s="6"/>
      <c r="F81" s="43"/>
      <c r="G81" s="43"/>
      <c r="H81" s="43"/>
      <c r="I81" s="43"/>
      <c r="J81" s="43"/>
      <c r="K81" s="45"/>
      <c r="L81" s="11"/>
      <c r="N81" s="6"/>
      <c r="O81" s="37"/>
      <c r="P81" s="37"/>
      <c r="Q81" s="37"/>
      <c r="R81" s="37"/>
      <c r="S81" s="37"/>
      <c r="T81" s="37"/>
      <c r="U81" s="37"/>
      <c r="V81" s="37"/>
      <c r="W81" s="37"/>
    </row>
    <row r="82" spans="2:23" x14ac:dyDescent="0.25">
      <c r="B82" s="9"/>
      <c r="C82" s="9"/>
      <c r="D82" s="51"/>
      <c r="F82" s="43"/>
      <c r="G82" s="43"/>
      <c r="H82" s="43"/>
      <c r="I82" s="43"/>
      <c r="J82" s="43"/>
      <c r="K82"/>
      <c r="L82"/>
      <c r="M82" s="9"/>
      <c r="N82" s="6"/>
      <c r="O82"/>
      <c r="P82"/>
      <c r="Q82"/>
      <c r="R82"/>
      <c r="S82"/>
      <c r="T82"/>
      <c r="U82"/>
      <c r="V82"/>
      <c r="W82"/>
    </row>
    <row r="83" spans="2:23" x14ac:dyDescent="0.25">
      <c r="B83" s="9"/>
      <c r="C83" s="41"/>
      <c r="D83" s="52"/>
      <c r="E83" s="6"/>
      <c r="F83" s="43"/>
      <c r="G83" s="43"/>
      <c r="H83" s="43"/>
      <c r="I83" s="43"/>
      <c r="J83" s="43"/>
      <c r="L83" s="11"/>
      <c r="N83" s="6"/>
      <c r="W83" s="37"/>
    </row>
    <row r="84" spans="2:23" x14ac:dyDescent="0.25">
      <c r="B84" s="9"/>
      <c r="C84" s="41"/>
      <c r="D84" s="52"/>
      <c r="E84" s="6"/>
      <c r="F84" s="43"/>
      <c r="G84" s="43"/>
      <c r="H84" s="43"/>
      <c r="I84" s="43"/>
      <c r="J84" s="43"/>
      <c r="K84" s="45"/>
      <c r="L84" s="11"/>
      <c r="N84" s="6"/>
      <c r="O84" s="37"/>
      <c r="P84" s="37"/>
      <c r="Q84" s="37"/>
      <c r="R84" s="37"/>
      <c r="S84" s="37"/>
      <c r="T84" s="37"/>
      <c r="U84" s="37"/>
      <c r="V84" s="37"/>
      <c r="W84" s="37"/>
    </row>
    <row r="85" spans="2:23" x14ac:dyDescent="0.25">
      <c r="B85" s="9"/>
      <c r="C85" s="9"/>
      <c r="D85" s="51"/>
      <c r="F85" s="43"/>
      <c r="G85" s="43"/>
      <c r="H85" s="43"/>
      <c r="I85" s="43"/>
      <c r="J85" s="43"/>
      <c r="K85"/>
      <c r="L85"/>
      <c r="M85" s="9"/>
      <c r="N85" s="6"/>
      <c r="O85"/>
      <c r="P85"/>
      <c r="Q85"/>
      <c r="R85"/>
      <c r="S85"/>
      <c r="T85"/>
      <c r="U85"/>
      <c r="V85"/>
      <c r="W85"/>
    </row>
    <row r="86" spans="2:23" x14ac:dyDescent="0.25">
      <c r="B86" s="9"/>
      <c r="C86" s="41"/>
      <c r="D86" s="52"/>
      <c r="E86" s="6"/>
      <c r="F86" s="43"/>
      <c r="G86" s="43"/>
      <c r="H86" s="43"/>
      <c r="I86" s="43"/>
      <c r="J86" s="43"/>
      <c r="L86" s="11"/>
      <c r="N86" s="6"/>
      <c r="W86" s="37"/>
    </row>
    <row r="87" spans="2:23" x14ac:dyDescent="0.25">
      <c r="B87" s="9"/>
      <c r="C87" s="41"/>
      <c r="D87" s="52"/>
      <c r="E87" s="6"/>
      <c r="F87" s="43"/>
      <c r="G87" s="43"/>
      <c r="H87" s="43"/>
      <c r="I87" s="43"/>
      <c r="J87" s="43"/>
      <c r="K87" s="45"/>
      <c r="L87" s="11"/>
      <c r="N87" s="6"/>
      <c r="O87" s="37"/>
      <c r="P87" s="37"/>
      <c r="Q87" s="37"/>
      <c r="R87" s="37"/>
      <c r="S87" s="37"/>
      <c r="T87" s="37"/>
      <c r="U87" s="37"/>
      <c r="V87" s="37"/>
      <c r="W87" s="37"/>
    </row>
    <row r="88" spans="2:23" x14ac:dyDescent="0.25">
      <c r="B88" s="9"/>
      <c r="C88" s="9"/>
      <c r="D88" s="51"/>
      <c r="F88" s="43"/>
      <c r="G88" s="43"/>
      <c r="H88" s="43"/>
      <c r="I88" s="43"/>
      <c r="J88" s="43"/>
      <c r="K88"/>
      <c r="L88"/>
      <c r="M88" s="9"/>
      <c r="N88" s="6"/>
      <c r="O88"/>
      <c r="P88"/>
      <c r="Q88"/>
      <c r="R88"/>
      <c r="S88"/>
      <c r="T88"/>
      <c r="U88"/>
      <c r="V88"/>
      <c r="W88"/>
    </row>
    <row r="89" spans="2:23" x14ac:dyDescent="0.25">
      <c r="B89" s="9"/>
      <c r="C89" s="41"/>
      <c r="D89" s="52"/>
      <c r="E89" s="6"/>
      <c r="F89" s="43"/>
      <c r="G89" s="43"/>
      <c r="H89" s="43"/>
      <c r="I89" s="43"/>
      <c r="J89" s="43"/>
      <c r="L89" s="11"/>
      <c r="N89" s="6"/>
      <c r="W89" s="37"/>
    </row>
    <row r="90" spans="2:23" x14ac:dyDescent="0.25">
      <c r="B90" s="9"/>
      <c r="C90" s="41"/>
      <c r="D90" s="52"/>
      <c r="E90" s="6"/>
      <c r="F90" s="43"/>
      <c r="G90" s="43"/>
      <c r="H90" s="43"/>
      <c r="I90" s="43"/>
      <c r="J90" s="43"/>
      <c r="K90" s="45"/>
      <c r="L90" s="11"/>
      <c r="N90" s="6"/>
      <c r="O90" s="37"/>
      <c r="P90" s="37"/>
      <c r="Q90" s="37"/>
      <c r="R90" s="37"/>
      <c r="S90" s="37"/>
      <c r="T90" s="37"/>
      <c r="U90" s="37"/>
      <c r="V90" s="37"/>
      <c r="W90" s="37"/>
    </row>
    <row r="91" spans="2:23" x14ac:dyDescent="0.25">
      <c r="B91" s="9"/>
      <c r="C91" s="9"/>
      <c r="D91" s="51"/>
      <c r="F91" s="43"/>
      <c r="G91" s="43"/>
      <c r="H91" s="43"/>
      <c r="I91" s="43"/>
      <c r="J91" s="43"/>
      <c r="K91"/>
      <c r="L91"/>
      <c r="M91" s="9"/>
      <c r="N91" s="6"/>
      <c r="O91"/>
      <c r="P91"/>
      <c r="Q91"/>
      <c r="R91"/>
      <c r="S91"/>
      <c r="T91"/>
      <c r="U91"/>
      <c r="V91"/>
      <c r="W91"/>
    </row>
    <row r="92" spans="2:23" x14ac:dyDescent="0.25">
      <c r="B92" s="9"/>
      <c r="C92" s="41"/>
      <c r="D92" s="52"/>
      <c r="E92" s="6"/>
      <c r="F92" s="43"/>
      <c r="G92" s="43"/>
      <c r="H92" s="43"/>
      <c r="I92" s="43"/>
      <c r="J92" s="43"/>
      <c r="L92" s="11"/>
      <c r="N92" s="6"/>
      <c r="W92" s="37"/>
    </row>
    <row r="93" spans="2:23" x14ac:dyDescent="0.25">
      <c r="B93" s="9"/>
      <c r="C93" s="41"/>
      <c r="D93" s="52"/>
      <c r="E93" s="6"/>
      <c r="F93" s="43"/>
      <c r="G93" s="43"/>
      <c r="H93" s="43"/>
      <c r="I93" s="43"/>
      <c r="J93" s="43"/>
      <c r="K93" s="45"/>
      <c r="L93" s="11"/>
      <c r="N93" s="6"/>
      <c r="O93" s="37"/>
      <c r="P93" s="37"/>
      <c r="Q93" s="37"/>
      <c r="R93" s="37"/>
      <c r="S93" s="37"/>
      <c r="T93" s="37"/>
      <c r="U93" s="37"/>
      <c r="V93" s="37"/>
      <c r="W93" s="37"/>
    </row>
    <row r="94" spans="2:23" x14ac:dyDescent="0.25">
      <c r="B94" s="9"/>
      <c r="C94" s="9"/>
      <c r="D94" s="51"/>
      <c r="F94" s="43"/>
      <c r="G94" s="43"/>
      <c r="H94" s="43"/>
      <c r="I94" s="43"/>
      <c r="J94" s="43"/>
      <c r="K94"/>
      <c r="L94"/>
      <c r="M94" s="9"/>
      <c r="N94" s="6"/>
      <c r="O94"/>
      <c r="P94"/>
      <c r="Q94"/>
      <c r="R94"/>
      <c r="S94"/>
      <c r="T94"/>
      <c r="U94"/>
      <c r="V94"/>
      <c r="W94"/>
    </row>
    <row r="95" spans="2:23" x14ac:dyDescent="0.25">
      <c r="B95" s="9"/>
      <c r="C95" s="41"/>
      <c r="D95" s="52"/>
      <c r="E95" s="6"/>
      <c r="F95" s="43"/>
      <c r="G95" s="43"/>
      <c r="H95" s="43"/>
      <c r="I95" s="43"/>
      <c r="J95" s="43"/>
      <c r="L95" s="11"/>
      <c r="N95" s="6"/>
      <c r="W95" s="37"/>
    </row>
    <row r="96" spans="2:23" x14ac:dyDescent="0.25">
      <c r="B96" s="9"/>
      <c r="C96" s="41"/>
      <c r="D96" s="52"/>
      <c r="E96" s="6"/>
      <c r="F96" s="43"/>
      <c r="G96" s="43"/>
      <c r="H96" s="43"/>
      <c r="I96" s="43"/>
      <c r="J96" s="43"/>
      <c r="K96" s="45"/>
      <c r="L96" s="11"/>
      <c r="N96" s="6"/>
      <c r="O96" s="37"/>
      <c r="P96" s="37"/>
      <c r="Q96" s="37"/>
      <c r="R96" s="37"/>
      <c r="S96" s="37"/>
      <c r="T96" s="37"/>
      <c r="U96" s="37"/>
      <c r="V96" s="37"/>
      <c r="W96" s="37"/>
    </row>
    <row r="97" spans="2:23" x14ac:dyDescent="0.25">
      <c r="B97" s="9"/>
      <c r="C97" s="9"/>
      <c r="D97" s="51"/>
      <c r="F97" s="43"/>
      <c r="G97" s="43"/>
      <c r="H97" s="43"/>
      <c r="I97" s="43"/>
      <c r="J97" s="43"/>
      <c r="K97"/>
      <c r="L97"/>
      <c r="M97" s="9"/>
      <c r="N97" s="6"/>
      <c r="O97"/>
      <c r="P97"/>
      <c r="Q97"/>
      <c r="R97"/>
      <c r="S97"/>
      <c r="T97"/>
      <c r="U97"/>
      <c r="V97"/>
      <c r="W97"/>
    </row>
    <row r="98" spans="2:23" x14ac:dyDescent="0.25">
      <c r="B98" s="9"/>
      <c r="C98" s="41"/>
      <c r="D98" s="52"/>
      <c r="E98" s="6"/>
      <c r="F98" s="43"/>
      <c r="G98" s="43"/>
      <c r="H98" s="43"/>
      <c r="I98" s="43"/>
      <c r="J98" s="43"/>
      <c r="L98" s="11"/>
      <c r="N98" s="6"/>
      <c r="W98" s="37"/>
    </row>
  </sheetData>
  <phoneticPr fontId="49" type="noConversion"/>
  <pageMargins left="0.78740157499999996" right="0.78740157499999996" top="0.984251969" bottom="0.984251969" header="0.4921259845" footer="0.4921259845"/>
  <pageSetup paperSize="9" scale="24" orientation="landscape" horizontalDpi="300" verticalDpi="300" r:id="rId1"/>
  <headerFooter alignWithMargins="0"/>
  <ignoredErrors>
    <ignoredError sqref="Q8:Q9" formula="1"/>
  </ignoredError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7F05C-CD1E-4C66-84A4-BE92F0709819}">
  <dimension ref="A1:I11"/>
  <sheetViews>
    <sheetView workbookViewId="0">
      <selection activeCell="A2" sqref="A2"/>
    </sheetView>
  </sheetViews>
  <sheetFormatPr defaultColWidth="8.88671875" defaultRowHeight="13.2" x14ac:dyDescent="0.25"/>
  <cols>
    <col min="1" max="1" width="15.88671875" style="42" bestFit="1" customWidth="1"/>
    <col min="2" max="2" width="16.33203125" style="42" bestFit="1" customWidth="1"/>
    <col min="3" max="3" width="9.6640625" style="42" bestFit="1" customWidth="1"/>
    <col min="4" max="4" width="19.6640625" style="42" bestFit="1" customWidth="1"/>
    <col min="5" max="5" width="12.88671875" style="42" bestFit="1" customWidth="1"/>
    <col min="6" max="6" width="9.33203125" style="42" bestFit="1" customWidth="1"/>
    <col min="7" max="7" width="13.33203125" style="42" bestFit="1" customWidth="1"/>
    <col min="8" max="8" width="12.6640625" style="42" bestFit="1" customWidth="1"/>
    <col min="9" max="16384" width="8.88671875" style="42"/>
  </cols>
  <sheetData>
    <row r="1" spans="1:9" x14ac:dyDescent="0.25">
      <c r="A1" s="82" t="s">
        <v>159</v>
      </c>
      <c r="B1" s="82" t="s">
        <v>89</v>
      </c>
      <c r="C1" s="82" t="s">
        <v>88</v>
      </c>
      <c r="D1" s="82" t="s">
        <v>160</v>
      </c>
      <c r="E1" s="82" t="s">
        <v>92</v>
      </c>
      <c r="F1" s="82" t="s">
        <v>100</v>
      </c>
      <c r="G1" s="82" t="s">
        <v>161</v>
      </c>
      <c r="H1" s="82" t="s">
        <v>212</v>
      </c>
      <c r="I1" s="82" t="s">
        <v>231</v>
      </c>
    </row>
    <row r="2" spans="1:9" x14ac:dyDescent="0.25">
      <c r="A2" s="84">
        <f>Sampling!D7</f>
        <v>0</v>
      </c>
      <c r="B2" s="83" t="str">
        <f>LOOKUP(A2, Sampling!$D$7:$D$19, Sampling!$B$7:$B$19)</f>
        <v>Batch Start</v>
      </c>
      <c r="C2" s="83" t="str">
        <f>LOOKUP(A2, Sampling!$D$7:$D$19, Sampling!$A$7:$A$19)</f>
        <v>01</v>
      </c>
      <c r="D2" s="85">
        <f>VLOOKUP(A2,Online_ANA!$A$2:$B$2124,2,TRUE) * 1000</f>
        <v>1080</v>
      </c>
      <c r="E2" s="85">
        <f>VLOOKUP(A2,Sampling!$D$7:$F$19,2,FALSE)</f>
        <v>20</v>
      </c>
      <c r="F2" s="84">
        <f>VLOOKUP(A2,'OD600'!$D$7:$I$19,6,FALSE)</f>
        <v>0.60399999999999998</v>
      </c>
      <c r="G2" s="84">
        <f>VLOOKUP(A2,Biomass!$C$7:$R$17,16,FALSE)</f>
        <v>0.14599999999999999</v>
      </c>
      <c r="H2" s="84">
        <f>VLOOKUP(A2,Glycerol!$D$7:$E$14,2,FALSE)</f>
        <v>33.256444444444448</v>
      </c>
      <c r="I2" s="84">
        <f>VLOOKUP(A2,Protein!$D$7:$E$14,2,FALSE)</f>
        <v>0</v>
      </c>
    </row>
    <row r="3" spans="1:9" x14ac:dyDescent="0.25">
      <c r="A3" s="84">
        <f>Sampling!D8</f>
        <v>23.367000000000001</v>
      </c>
      <c r="B3" s="83" t="str">
        <f>LOOKUP(A3, Sampling!$D$7:$D$19, Sampling!$B$7:$B$19)</f>
        <v>Fed Batch</v>
      </c>
      <c r="C3" s="83" t="str">
        <f>LOOKUP(A3, Sampling!$D$7:$D$19, Sampling!$A$7:$A$19)</f>
        <v>02</v>
      </c>
      <c r="D3" s="85">
        <f>VLOOKUP(A3,Online_ANA!$A$2:$B$2124,2,TRUE) * 1000</f>
        <v>1315.7219044144679</v>
      </c>
      <c r="E3" s="85">
        <f>VLOOKUP(A3,Sampling!$D$7:$F$19,2,FALSE)</f>
        <v>20</v>
      </c>
      <c r="F3" s="84">
        <f>VLOOKUP(A3,'OD600'!$D$7:$I$19,6,FALSE)</f>
        <v>86.7</v>
      </c>
      <c r="G3" s="84">
        <f>VLOOKUP(A3,Biomass!$C$7:$R$17,16,FALSE)</f>
        <v>31.300000000000104</v>
      </c>
      <c r="H3" s="84">
        <f>VLOOKUP(A3,Glycerol!$D$7:$E$14,2,FALSE)</f>
        <v>9.0666666666666673E-2</v>
      </c>
      <c r="I3" s="84">
        <f>VLOOKUP(A3,Protein!$D$7:$E$14,2,FALSE)</f>
        <v>0</v>
      </c>
    </row>
    <row r="4" spans="1:9" x14ac:dyDescent="0.25">
      <c r="A4" s="84">
        <f>Sampling!D9</f>
        <v>25.867000000000001</v>
      </c>
      <c r="B4" s="83" t="str">
        <f>LOOKUP(A4, Sampling!$D$7:$D$19, Sampling!$B$7:$B$19)</f>
        <v>induced Fed Batch</v>
      </c>
      <c r="C4" s="83" t="str">
        <f>LOOKUP(A4, Sampling!$D$7:$D$19, Sampling!$A$7:$A$19)</f>
        <v>03</v>
      </c>
      <c r="D4" s="85">
        <f>VLOOKUP(A4,Online_ANA!$A$2:$B$2124,2,TRUE) * 1000</f>
        <v>1412.6956415679731</v>
      </c>
      <c r="E4" s="85">
        <f>VLOOKUP(A4,Sampling!$D$7:$F$19,2,FALSE)</f>
        <v>35</v>
      </c>
      <c r="F4" s="84">
        <f>VLOOKUP(A4,'OD600'!$D$7:$I$19,6,FALSE)</f>
        <v>102.70000000000002</v>
      </c>
      <c r="G4" s="84">
        <f>VLOOKUP(A4,Biomass!$C$7:$R$17,16,FALSE)</f>
        <v>41.066666666666734</v>
      </c>
      <c r="H4" s="84">
        <f>VLOOKUP(A4,Glycerol!$D$7:$E$14,2,FALSE)</f>
        <v>9.0666666666666673E-2</v>
      </c>
      <c r="I4" s="84">
        <f>VLOOKUP(A4,Protein!$D$7:$E$14,2,FALSE)</f>
        <v>2.8508103615459204</v>
      </c>
    </row>
    <row r="5" spans="1:9" x14ac:dyDescent="0.25">
      <c r="A5" s="84">
        <f>Sampling!D10</f>
        <v>27.867000000000001</v>
      </c>
      <c r="B5" s="83" t="str">
        <f>LOOKUP(A5, Sampling!$D$7:$D$19, Sampling!$B$7:$B$19)</f>
        <v>induced Fed Batch</v>
      </c>
      <c r="C5" s="83" t="str">
        <f>LOOKUP(A5, Sampling!$D$7:$D$19, Sampling!$A$7:$A$19)</f>
        <v>04</v>
      </c>
      <c r="D5" s="85">
        <f>VLOOKUP(A5,Online_ANA!$A$2:$B$2124,2,TRUE) * 1000</f>
        <v>1508.1735113568352</v>
      </c>
      <c r="E5" s="85">
        <f>VLOOKUP(A5,Sampling!$D$7:$F$19,2,FALSE)</f>
        <v>35</v>
      </c>
      <c r="F5" s="84">
        <f>VLOOKUP(A5,'OD600'!$D$7:$I$19,6,FALSE)</f>
        <v>114.9</v>
      </c>
      <c r="G5" s="84">
        <f>VLOOKUP(A5,Biomass!$C$7:$R$17,16,FALSE)</f>
        <v>49.866666666666653</v>
      </c>
      <c r="H5" s="84">
        <f>VLOOKUP(A5,Glycerol!$D$7:$E$14,2,FALSE)</f>
        <v>9.0666666666666673E-2</v>
      </c>
      <c r="I5" s="84">
        <f>VLOOKUP(A5,Protein!$D$7:$E$14,2,FALSE)</f>
        <v>5.5658678487325117</v>
      </c>
    </row>
    <row r="6" spans="1:9" x14ac:dyDescent="0.25">
      <c r="A6" s="84">
        <f>Sampling!D11</f>
        <v>29.867000000000001</v>
      </c>
      <c r="B6" s="83" t="str">
        <f>LOOKUP(A6, Sampling!$D$7:$D$19, Sampling!$B$7:$B$19)</f>
        <v>induced Fed Batch</v>
      </c>
      <c r="C6" s="83" t="str">
        <f>LOOKUP(A6, Sampling!$D$7:$D$19, Sampling!$A$7:$A$19)</f>
        <v>05</v>
      </c>
      <c r="D6" s="85">
        <f>VLOOKUP(A6,Online_ANA!$A$2:$B$2124,2,TRUE) * 1000</f>
        <v>1633.3121763969998</v>
      </c>
      <c r="E6" s="85">
        <f>VLOOKUP(A6,Sampling!$D$7:$F$19,2,FALSE)</f>
        <v>35</v>
      </c>
      <c r="F6" s="84">
        <f>VLOOKUP(A6,'OD600'!$D$7:$I$19,6,FALSE)</f>
        <v>124.4</v>
      </c>
      <c r="G6" s="84">
        <f>VLOOKUP(A6,Biomass!$C$7:$R$17,16,FALSE)</f>
        <v>54.733333333333377</v>
      </c>
      <c r="H6" s="84">
        <f>VLOOKUP(A6,Glycerol!$D$7:$E$14,2,FALSE)</f>
        <v>9.0666666666666673E-2</v>
      </c>
      <c r="I6" s="84">
        <f>VLOOKUP(A6,Protein!$D$7:$E$14,2,FALSE)</f>
        <v>7.7545366394237423</v>
      </c>
    </row>
    <row r="7" spans="1:9" x14ac:dyDescent="0.25">
      <c r="A7" s="84">
        <f>Sampling!D12</f>
        <v>31.95</v>
      </c>
      <c r="B7" s="83" t="str">
        <f>LOOKUP(A7, Sampling!$D$7:$D$19, Sampling!$B$7:$B$19)</f>
        <v>induced Fed Batch</v>
      </c>
      <c r="C7" s="83" t="str">
        <f>LOOKUP(A7, Sampling!$D$7:$D$19, Sampling!$A$7:$A$19)</f>
        <v>06</v>
      </c>
      <c r="D7" s="85">
        <f>VLOOKUP(A7,Online_ANA!$A$2:$B$2124,2,TRUE) * 1000</f>
        <v>1802.104216819569</v>
      </c>
      <c r="E7" s="85">
        <f>VLOOKUP(A7,Sampling!$D$7:$F$19,2,FALSE)</f>
        <v>35</v>
      </c>
      <c r="F7" s="84">
        <f>VLOOKUP(A7,'OD600'!$D$7:$I$19,6,FALSE)</f>
        <v>155.6</v>
      </c>
      <c r="G7" s="84">
        <f>VLOOKUP(A7,Biomass!$C$7:$R$17,16,FALSE)</f>
        <v>56.1666666666667</v>
      </c>
      <c r="H7" s="84">
        <f>VLOOKUP(A7,Glycerol!$D$7:$E$14,2,FALSE)</f>
        <v>9.0666666666666673E-2</v>
      </c>
      <c r="I7" s="84">
        <f>VLOOKUP(A7,Protein!$D$7:$E$14,2,FALSE)</f>
        <v>8.6964953594680701</v>
      </c>
    </row>
    <row r="8" spans="1:9" x14ac:dyDescent="0.25">
      <c r="A8" s="84">
        <f>Sampling!D13</f>
        <v>33.866999999999997</v>
      </c>
      <c r="B8" s="83" t="str">
        <f>LOOKUP(A8, Sampling!$D$7:$D$19, Sampling!$B$7:$B$19)</f>
        <v>induced Fed Batch</v>
      </c>
      <c r="C8" s="83" t="str">
        <f>LOOKUP(A8, Sampling!$D$7:$D$19, Sampling!$A$7:$A$19)</f>
        <v>07</v>
      </c>
      <c r="D8" s="85">
        <f>VLOOKUP(A8,Online_ANA!$A$2:$B$2124,2,TRUE) * 1000</f>
        <v>2002.5791357399266</v>
      </c>
      <c r="E8" s="85">
        <f>VLOOKUP(A8,Sampling!$D$7:$F$19,2,FALSE)</f>
        <v>35</v>
      </c>
      <c r="F8" s="84">
        <f>VLOOKUP(A8,'OD600'!$D$7:$I$19,6,FALSE)</f>
        <v>168.79999999999998</v>
      </c>
      <c r="G8" s="84">
        <f>VLOOKUP(A8,Biomass!$C$7:$R$17,16,FALSE)</f>
        <v>63.033333333333346</v>
      </c>
      <c r="H8" s="84">
        <f>VLOOKUP(A8,Glycerol!$D$7:$E$14,2,FALSE)</f>
        <v>0.36266666666666669</v>
      </c>
      <c r="I8" s="84">
        <f>VLOOKUP(A8,Protein!$D$7:$E$14,2,FALSE)</f>
        <v>8.7519046959412652</v>
      </c>
    </row>
    <row r="9" spans="1:9" x14ac:dyDescent="0.25">
      <c r="A9" s="84">
        <f>Sampling!D14</f>
        <v>35.366999999999997</v>
      </c>
      <c r="B9" s="83" t="str">
        <f>LOOKUP(A9, Sampling!$D$7:$D$19, Sampling!$B$7:$B$19)</f>
        <v>induced Fed Batch</v>
      </c>
      <c r="C9" s="83" t="str">
        <f>LOOKUP(A9, Sampling!$D$7:$D$19, Sampling!$A$7:$A$19)</f>
        <v>08</v>
      </c>
      <c r="D9" s="85">
        <f>VLOOKUP(A9,Online_ANA!$A$2:$B$2124,2,TRUE) * 1000</f>
        <v>2171.7305642201836</v>
      </c>
      <c r="E9" s="85">
        <f>VLOOKUP(A9,Sampling!$D$7:$F$19,2,FALSE)</f>
        <v>35</v>
      </c>
      <c r="F9" s="84">
        <f>VLOOKUP(A9,'OD600'!$D$7:$I$19,6,FALSE)</f>
        <v>161.39999999999998</v>
      </c>
      <c r="G9" s="84">
        <f>VLOOKUP(A9,Biomass!$C$7:$R$17,16,FALSE)</f>
        <v>57.366666666666703</v>
      </c>
      <c r="H9" s="84">
        <f>VLOOKUP(A9,Glycerol!$D$7:$E$14,2,FALSE)</f>
        <v>9.0666666666666673E-2</v>
      </c>
      <c r="I9" s="84">
        <f>VLOOKUP(A9,Protein!$D$7:$E$14,2,FALSE)</f>
        <v>7.8376506441335358</v>
      </c>
    </row>
    <row r="10" spans="1:9" x14ac:dyDescent="0.25">
      <c r="A10" s="84"/>
      <c r="B10" s="83"/>
      <c r="C10" s="83"/>
      <c r="D10" s="85"/>
      <c r="E10" s="85"/>
      <c r="F10" s="84"/>
      <c r="G10" s="84"/>
      <c r="H10" s="84"/>
    </row>
    <row r="11" spans="1:9" x14ac:dyDescent="0.25">
      <c r="A11" s="84"/>
      <c r="B11" s="83"/>
      <c r="C11" s="83"/>
      <c r="D11" s="85"/>
      <c r="E11" s="85"/>
      <c r="F11" s="84"/>
      <c r="G11" s="84"/>
      <c r="H11" s="8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General</vt:lpstr>
      <vt:lpstr>Online_RAW</vt:lpstr>
      <vt:lpstr>Online_ANA</vt:lpstr>
      <vt:lpstr>Graph cult. #10</vt:lpstr>
      <vt:lpstr>Sampling</vt:lpstr>
      <vt:lpstr>Refill</vt:lpstr>
      <vt:lpstr>OD600</vt:lpstr>
      <vt:lpstr>Biomass</vt:lpstr>
      <vt:lpstr>Glycerol</vt:lpstr>
      <vt:lpstr>Acetate</vt:lpstr>
      <vt:lpstr>Protein</vt:lpstr>
      <vt:lpstr>Rate_Calc</vt:lpstr>
      <vt:lpstr>summary</vt:lpstr>
    </vt:vector>
  </TitlesOfParts>
  <Manager/>
  <Company>TU-Wien Campuslizenz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dietzsch</dc:creator>
  <cp:keywords/>
  <dc:description/>
  <cp:lastModifiedBy>Rüdiger Lück</cp:lastModifiedBy>
  <cp:revision/>
  <dcterms:created xsi:type="dcterms:W3CDTF">2010-10-11T09:03:00Z</dcterms:created>
  <dcterms:modified xsi:type="dcterms:W3CDTF">2024-03-19T08:33:17Z</dcterms:modified>
  <cp:category/>
  <cp:contentStatus/>
</cp:coreProperties>
</file>